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Dashboard\"/>
    </mc:Choice>
  </mc:AlternateContent>
  <xr:revisionPtr revIDLastSave="0" documentId="8_{A8F5DCAD-ECC6-486D-B55E-161A0370E72F}" xr6:coauthVersionLast="47" xr6:coauthVersionMax="47" xr10:uidLastSave="{00000000-0000-0000-0000-000000000000}"/>
  <bookViews>
    <workbookView xWindow="-120" yWindow="-120" windowWidth="24240" windowHeight="13020" activeTab="1" xr2:uid="{808AE48B-6A7C-4A33-A5DE-1D7D62ABB58A}"/>
  </bookViews>
  <sheets>
    <sheet name="Pivot_Table" sheetId="2" r:id="rId1"/>
    <sheet name="Dashboard" sheetId="4" r:id="rId2"/>
    <sheet name="Data" sheetId="1" r:id="rId3"/>
  </sheets>
  <definedNames>
    <definedName name="_xlchart.v5.0" hidden="1">Pivot_Table!$T$8</definedName>
    <definedName name="_xlchart.v5.1" hidden="1">Pivot_Table!$T$9:$T$25</definedName>
    <definedName name="_xlchart.v5.2" hidden="1">Pivot_Table!$U$8</definedName>
    <definedName name="_xlchart.v5.3" hidden="1">Pivot_Table!$U$9:$U$25</definedName>
    <definedName name="Slicer_Product_Category">#N/A</definedName>
    <definedName name="Slicer_Quarter2">#N/A</definedName>
    <definedName name="Slicer_Region">#N/A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8" i="2" l="1"/>
  <c r="U9" i="2"/>
  <c r="U10" i="2"/>
  <c r="U11" i="2"/>
  <c r="U12" i="2"/>
  <c r="U13" i="2"/>
  <c r="U14" i="2"/>
  <c r="U15" i="2"/>
  <c r="U16" i="2"/>
  <c r="U17" i="2"/>
  <c r="U18" i="2"/>
  <c r="U19" i="2"/>
  <c r="U20" i="2"/>
  <c r="U21" i="2"/>
  <c r="U22" i="2"/>
  <c r="U23" i="2"/>
  <c r="U24" i="2"/>
  <c r="U25" i="2"/>
  <c r="T9" i="2"/>
  <c r="T10" i="2"/>
  <c r="T11" i="2"/>
  <c r="T12" i="2"/>
  <c r="T13" i="2"/>
  <c r="T14" i="2"/>
  <c r="T15" i="2"/>
  <c r="T16" i="2"/>
  <c r="T17" i="2"/>
  <c r="T18" i="2"/>
  <c r="T19" i="2"/>
  <c r="T20" i="2"/>
  <c r="T21" i="2"/>
  <c r="T22" i="2"/>
  <c r="T23" i="2"/>
  <c r="T24" i="2"/>
  <c r="T25" i="2"/>
  <c r="T8" i="2"/>
  <c r="E4" i="2"/>
  <c r="F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S2680" i="1" s="1"/>
  <c r="T2680" i="1" s="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S2674" i="1" s="1"/>
  <c r="T2674" i="1" s="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S2666" i="1" s="1"/>
  <c r="T2666" i="1" s="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S2654" i="1" s="1"/>
  <c r="T2654" i="1" s="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S2646" i="1" s="1"/>
  <c r="T2646" i="1" s="1"/>
  <c r="R2645" i="1"/>
  <c r="Q2645" i="1"/>
  <c r="S2645" i="1" s="1"/>
  <c r="T2645" i="1" s="1"/>
  <c r="R2644" i="1"/>
  <c r="Q2644" i="1"/>
  <c r="S2644" i="1" s="1"/>
  <c r="T2644" i="1" s="1"/>
  <c r="R2643" i="1"/>
  <c r="Q2643" i="1"/>
  <c r="S2643" i="1" s="1"/>
  <c r="T2643" i="1" s="1"/>
  <c r="R2642" i="1"/>
  <c r="Q2642" i="1"/>
  <c r="S2642" i="1" s="1"/>
  <c r="T2642" i="1" s="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S2624" i="1" s="1"/>
  <c r="T2624" i="1" s="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S2614" i="1" s="1"/>
  <c r="T2614" i="1" s="1"/>
  <c r="R2613" i="1"/>
  <c r="Q2613" i="1"/>
  <c r="S2613" i="1" s="1"/>
  <c r="T2613" i="1" s="1"/>
  <c r="R2612" i="1"/>
  <c r="Q2612" i="1"/>
  <c r="S2612" i="1" s="1"/>
  <c r="T2612" i="1" s="1"/>
  <c r="R2611" i="1"/>
  <c r="Q2611" i="1"/>
  <c r="S2611" i="1" s="1"/>
  <c r="T2611" i="1" s="1"/>
  <c r="R2610" i="1"/>
  <c r="Q2610" i="1"/>
  <c r="S2610" i="1" s="1"/>
  <c r="T2610" i="1" s="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S2603" i="1" s="1"/>
  <c r="T2603" i="1" s="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S2586" i="1" s="1"/>
  <c r="T2586" i="1" s="1"/>
  <c r="R2585" i="1"/>
  <c r="Q2585" i="1"/>
  <c r="S2585" i="1" s="1"/>
  <c r="T2585" i="1" s="1"/>
  <c r="R2584" i="1"/>
  <c r="Q2584" i="1"/>
  <c r="S2584" i="1" s="1"/>
  <c r="T2584" i="1" s="1"/>
  <c r="R2583" i="1"/>
  <c r="Q2583" i="1"/>
  <c r="S2583" i="1" s="1"/>
  <c r="T2583" i="1" s="1"/>
  <c r="R2582" i="1"/>
  <c r="Q2582" i="1"/>
  <c r="S2582" i="1" s="1"/>
  <c r="T2582" i="1" s="1"/>
  <c r="R2581" i="1"/>
  <c r="Q2581" i="1"/>
  <c r="S2581" i="1" s="1"/>
  <c r="T2581" i="1" s="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S2572" i="1" s="1"/>
  <c r="T2572" i="1" s="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S2562" i="1" s="1"/>
  <c r="T2562" i="1" s="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S2549" i="1" s="1"/>
  <c r="T2549" i="1" s="1"/>
  <c r="R2548" i="1"/>
  <c r="Q2548" i="1"/>
  <c r="S2548" i="1" s="1"/>
  <c r="T2548" i="1" s="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S2533" i="1" s="1"/>
  <c r="T2533" i="1" s="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S2523" i="1" s="1"/>
  <c r="T2523" i="1" s="1"/>
  <c r="R2522" i="1"/>
  <c r="Q2522" i="1"/>
  <c r="S2522" i="1" s="1"/>
  <c r="T2522" i="1" s="1"/>
  <c r="R2521" i="1"/>
  <c r="Q2521" i="1"/>
  <c r="S2521" i="1" s="1"/>
  <c r="T2521" i="1" s="1"/>
  <c r="R2520" i="1"/>
  <c r="Q2520" i="1"/>
  <c r="S2520" i="1" s="1"/>
  <c r="T2520" i="1" s="1"/>
  <c r="R2519" i="1"/>
  <c r="Q2519" i="1"/>
  <c r="S2519" i="1" s="1"/>
  <c r="T2519" i="1" s="1"/>
  <c r="R2518" i="1"/>
  <c r="Q2518" i="1"/>
  <c r="S2518" i="1" s="1"/>
  <c r="T2518" i="1" s="1"/>
  <c r="R2517" i="1"/>
  <c r="Q2517" i="1"/>
  <c r="S2517" i="1" s="1"/>
  <c r="T2517" i="1" s="1"/>
  <c r="R2516" i="1"/>
  <c r="Q2516" i="1"/>
  <c r="S2516" i="1" s="1"/>
  <c r="T2516" i="1" s="1"/>
  <c r="R2515" i="1"/>
  <c r="Q2515" i="1"/>
  <c r="S2515" i="1" s="1"/>
  <c r="T2515" i="1" s="1"/>
  <c r="R2514" i="1"/>
  <c r="Q2514" i="1"/>
  <c r="S2514" i="1" s="1"/>
  <c r="T2514" i="1" s="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S2491" i="1" s="1"/>
  <c r="T2491" i="1" s="1"/>
  <c r="R2490" i="1"/>
  <c r="Q2490" i="1"/>
  <c r="S2490" i="1" s="1"/>
  <c r="T2490" i="1" s="1"/>
  <c r="R2489" i="1"/>
  <c r="Q2489" i="1"/>
  <c r="S2489" i="1" s="1"/>
  <c r="T2489" i="1" s="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S2483" i="1" s="1"/>
  <c r="T2483" i="1" s="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S2476" i="1" s="1"/>
  <c r="T2476" i="1" s="1"/>
  <c r="R2475" i="1"/>
  <c r="Q2475" i="1"/>
  <c r="S2475" i="1" s="1"/>
  <c r="T2475" i="1" s="1"/>
  <c r="R2474" i="1"/>
  <c r="Q2474" i="1"/>
  <c r="S2474" i="1" s="1"/>
  <c r="T2474" i="1" s="1"/>
  <c r="R2473" i="1"/>
  <c r="Q2473" i="1"/>
  <c r="S2473" i="1" s="1"/>
  <c r="T2473" i="1" s="1"/>
  <c r="R2472" i="1"/>
  <c r="Q2472" i="1"/>
  <c r="S2472" i="1" s="1"/>
  <c r="T2472" i="1" s="1"/>
  <c r="R2471" i="1"/>
  <c r="Q2471" i="1"/>
  <c r="S2471" i="1" s="1"/>
  <c r="T2471" i="1" s="1"/>
  <c r="R2470" i="1"/>
  <c r="Q2470" i="1"/>
  <c r="S2470" i="1" s="1"/>
  <c r="T2470" i="1" s="1"/>
  <c r="R2469" i="1"/>
  <c r="Q2469" i="1"/>
  <c r="S2469" i="1" s="1"/>
  <c r="T2469" i="1" s="1"/>
  <c r="R2468" i="1"/>
  <c r="Q2468" i="1"/>
  <c r="S2468" i="1" s="1"/>
  <c r="T2468" i="1" s="1"/>
  <c r="R2467" i="1"/>
  <c r="Q2467" i="1"/>
  <c r="S2467" i="1" s="1"/>
  <c r="T2467" i="1" s="1"/>
  <c r="R2466" i="1"/>
  <c r="Q2466" i="1"/>
  <c r="S2466" i="1" s="1"/>
  <c r="T2466" i="1" s="1"/>
  <c r="R2465" i="1"/>
  <c r="Q2465" i="1"/>
  <c r="S2465" i="1" s="1"/>
  <c r="T2465" i="1" s="1"/>
  <c r="R2464" i="1"/>
  <c r="Q2464" i="1"/>
  <c r="S2464" i="1" s="1"/>
  <c r="T2464" i="1" s="1"/>
  <c r="R2463" i="1"/>
  <c r="Q2463" i="1"/>
  <c r="S2463" i="1" s="1"/>
  <c r="T2463" i="1" s="1"/>
  <c r="R2462" i="1"/>
  <c r="Q2462" i="1"/>
  <c r="S2462" i="1" s="1"/>
  <c r="T2462" i="1" s="1"/>
  <c r="R2461" i="1"/>
  <c r="Q2461" i="1"/>
  <c r="S2461" i="1" s="1"/>
  <c r="T2461" i="1" s="1"/>
  <c r="R2460" i="1"/>
  <c r="Q2460" i="1"/>
  <c r="S2460" i="1" s="1"/>
  <c r="T2460" i="1" s="1"/>
  <c r="R2459" i="1"/>
  <c r="Q2459" i="1"/>
  <c r="S2459" i="1" s="1"/>
  <c r="T2459" i="1" s="1"/>
  <c r="R2458" i="1"/>
  <c r="Q2458" i="1"/>
  <c r="S2458" i="1" s="1"/>
  <c r="T2458" i="1" s="1"/>
  <c r="R2457" i="1"/>
  <c r="Q2457" i="1"/>
  <c r="S2457" i="1" s="1"/>
  <c r="T2457" i="1" s="1"/>
  <c r="R2456" i="1"/>
  <c r="Q2456" i="1"/>
  <c r="S2456" i="1" s="1"/>
  <c r="T2456" i="1" s="1"/>
  <c r="R2455" i="1"/>
  <c r="Q2455" i="1"/>
  <c r="S2455" i="1" s="1"/>
  <c r="T2455" i="1" s="1"/>
  <c r="R2454" i="1"/>
  <c r="Q2454" i="1"/>
  <c r="S2454" i="1" s="1"/>
  <c r="T2454" i="1" s="1"/>
  <c r="R2453" i="1"/>
  <c r="Q2453" i="1"/>
  <c r="S2453" i="1" s="1"/>
  <c r="T2453" i="1" s="1"/>
  <c r="R2452" i="1"/>
  <c r="Q2452" i="1"/>
  <c r="S2452" i="1" s="1"/>
  <c r="T2452" i="1" s="1"/>
  <c r="R2451" i="1"/>
  <c r="Q2451" i="1"/>
  <c r="S2451" i="1" s="1"/>
  <c r="T2451" i="1" s="1"/>
  <c r="R2450" i="1"/>
  <c r="Q2450" i="1"/>
  <c r="S2450" i="1" s="1"/>
  <c r="T2450" i="1" s="1"/>
  <c r="R2449" i="1"/>
  <c r="Q2449" i="1"/>
  <c r="S2449" i="1" s="1"/>
  <c r="T2449" i="1" s="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S2441" i="1" s="1"/>
  <c r="T2441" i="1" s="1"/>
  <c r="R2440" i="1"/>
  <c r="Q2440" i="1"/>
  <c r="S2440" i="1" s="1"/>
  <c r="T2440" i="1" s="1"/>
  <c r="R2439" i="1"/>
  <c r="Q2439" i="1"/>
  <c r="S2439" i="1" s="1"/>
  <c r="T2439" i="1" s="1"/>
  <c r="R2438" i="1"/>
  <c r="Q2438" i="1"/>
  <c r="S2438" i="1" s="1"/>
  <c r="T2438" i="1" s="1"/>
  <c r="R2437" i="1"/>
  <c r="Q2437" i="1"/>
  <c r="S2437" i="1" s="1"/>
  <c r="T2437" i="1" s="1"/>
  <c r="R2436" i="1"/>
  <c r="Q2436" i="1"/>
  <c r="S2436" i="1" s="1"/>
  <c r="T2436" i="1" s="1"/>
  <c r="R2435" i="1"/>
  <c r="Q2435" i="1"/>
  <c r="S2435" i="1" s="1"/>
  <c r="T2435" i="1" s="1"/>
  <c r="R2434" i="1"/>
  <c r="Q2434" i="1"/>
  <c r="S2434" i="1" s="1"/>
  <c r="T2434" i="1" s="1"/>
  <c r="R2433" i="1"/>
  <c r="Q2433" i="1"/>
  <c r="S2433" i="1" s="1"/>
  <c r="T2433" i="1" s="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S2426" i="1" s="1"/>
  <c r="T2426" i="1" s="1"/>
  <c r="R2425" i="1"/>
  <c r="Q2425" i="1"/>
  <c r="S2425" i="1" s="1"/>
  <c r="T2425" i="1" s="1"/>
  <c r="R2424" i="1"/>
  <c r="Q2424" i="1"/>
  <c r="S2424" i="1" s="1"/>
  <c r="T2424" i="1" s="1"/>
  <c r="R2423" i="1"/>
  <c r="Q2423" i="1"/>
  <c r="S2423" i="1" s="1"/>
  <c r="T2423" i="1" s="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S2412" i="1" s="1"/>
  <c r="T2412" i="1" s="1"/>
  <c r="R2411" i="1"/>
  <c r="Q2411" i="1"/>
  <c r="S2411" i="1" s="1"/>
  <c r="T2411" i="1" s="1"/>
  <c r="R2410" i="1"/>
  <c r="Q2410" i="1"/>
  <c r="S2410" i="1" s="1"/>
  <c r="T2410" i="1" s="1"/>
  <c r="R2409" i="1"/>
  <c r="Q2409" i="1"/>
  <c r="S2409" i="1" s="1"/>
  <c r="T2409" i="1" s="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S2392" i="1" s="1"/>
  <c r="T2392" i="1" s="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S2385" i="1" s="1"/>
  <c r="T2385" i="1" s="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R2355" i="1"/>
  <c r="Q2355" i="1"/>
  <c r="S2355" i="1" s="1"/>
  <c r="T2355" i="1" s="1"/>
  <c r="R2354" i="1"/>
  <c r="Q2354" i="1"/>
  <c r="S2354" i="1" s="1"/>
  <c r="T2354" i="1" s="1"/>
  <c r="R2353" i="1"/>
  <c r="Q2353" i="1"/>
  <c r="S2353" i="1" s="1"/>
  <c r="T2353" i="1" s="1"/>
  <c r="R2352" i="1"/>
  <c r="Q2352" i="1"/>
  <c r="S2352" i="1" s="1"/>
  <c r="T2352" i="1" s="1"/>
  <c r="R2351" i="1"/>
  <c r="Q2351" i="1"/>
  <c r="S2351" i="1" s="1"/>
  <c r="T2351" i="1" s="1"/>
  <c r="R2350" i="1"/>
  <c r="Q2350" i="1"/>
  <c r="S2350" i="1" s="1"/>
  <c r="T2350" i="1" s="1"/>
  <c r="R2349" i="1"/>
  <c r="Q2349" i="1"/>
  <c r="S2349" i="1" s="1"/>
  <c r="T2349" i="1" s="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S2328" i="1" s="1"/>
  <c r="T2328" i="1" s="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S2318" i="1" s="1"/>
  <c r="T2318" i="1" s="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S2311" i="1" s="1"/>
  <c r="T2311" i="1" s="1"/>
  <c r="R2310" i="1"/>
  <c r="Q2310" i="1"/>
  <c r="S2310" i="1" s="1"/>
  <c r="T2310" i="1" s="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S2292" i="1" s="1"/>
  <c r="T2292" i="1" s="1"/>
  <c r="R2291" i="1"/>
  <c r="Q2291" i="1"/>
  <c r="S2291" i="1" s="1"/>
  <c r="T2291" i="1" s="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S2278" i="1" s="1"/>
  <c r="T2278" i="1" s="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S2258" i="1" s="1"/>
  <c r="T2258" i="1" s="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S2244" i="1" s="1"/>
  <c r="T2244" i="1" s="1"/>
  <c r="R2243" i="1"/>
  <c r="Q2243" i="1"/>
  <c r="S2243" i="1" s="1"/>
  <c r="T2243" i="1" s="1"/>
  <c r="R2242" i="1"/>
  <c r="Q2242" i="1"/>
  <c r="S2242" i="1" s="1"/>
  <c r="T2242" i="1" s="1"/>
  <c r="R2241" i="1"/>
  <c r="Q2241" i="1"/>
  <c r="S2241" i="1" s="1"/>
  <c r="T2241" i="1" s="1"/>
  <c r="R2240" i="1"/>
  <c r="Q2240" i="1"/>
  <c r="S2240" i="1" s="1"/>
  <c r="T2240" i="1" s="1"/>
  <c r="R2239" i="1"/>
  <c r="Q2239" i="1"/>
  <c r="S2239" i="1" s="1"/>
  <c r="T2239" i="1" s="1"/>
  <c r="R2238" i="1"/>
  <c r="Q2238" i="1"/>
  <c r="S2238" i="1" s="1"/>
  <c r="T2238" i="1" s="1"/>
  <c r="R2237" i="1"/>
  <c r="Q2237" i="1"/>
  <c r="S2237" i="1" s="1"/>
  <c r="T2237" i="1" s="1"/>
  <c r="R2236" i="1"/>
  <c r="Q2236" i="1"/>
  <c r="S2236" i="1" s="1"/>
  <c r="T2236" i="1" s="1"/>
  <c r="R2235" i="1"/>
  <c r="Q2235" i="1"/>
  <c r="S2235" i="1" s="1"/>
  <c r="T2235" i="1" s="1"/>
  <c r="R2234" i="1"/>
  <c r="Q2234" i="1"/>
  <c r="S2234" i="1" s="1"/>
  <c r="T2234" i="1" s="1"/>
  <c r="R2233" i="1"/>
  <c r="Q2233" i="1"/>
  <c r="S2233" i="1" s="1"/>
  <c r="T2233" i="1" s="1"/>
  <c r="R2232" i="1"/>
  <c r="Q2232" i="1"/>
  <c r="S2232" i="1" s="1"/>
  <c r="T2232" i="1" s="1"/>
  <c r="R2231" i="1"/>
  <c r="Q2231" i="1"/>
  <c r="S2231" i="1" s="1"/>
  <c r="T2231" i="1" s="1"/>
  <c r="R2230" i="1"/>
  <c r="Q2230" i="1"/>
  <c r="S2230" i="1" s="1"/>
  <c r="T2230" i="1" s="1"/>
  <c r="R2229" i="1"/>
  <c r="Q2229" i="1"/>
  <c r="S2229" i="1" s="1"/>
  <c r="T2229" i="1" s="1"/>
  <c r="R2228" i="1"/>
  <c r="Q2228" i="1"/>
  <c r="S2228" i="1" s="1"/>
  <c r="T2228" i="1" s="1"/>
  <c r="R2227" i="1"/>
  <c r="Q2227" i="1"/>
  <c r="S2227" i="1" s="1"/>
  <c r="T2227" i="1" s="1"/>
  <c r="R2226" i="1"/>
  <c r="Q2226" i="1"/>
  <c r="S2226" i="1" s="1"/>
  <c r="T2226" i="1" s="1"/>
  <c r="R2225" i="1"/>
  <c r="Q2225" i="1"/>
  <c r="S2225" i="1" s="1"/>
  <c r="T2225" i="1" s="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S2216" i="1" s="1"/>
  <c r="T2216" i="1" s="1"/>
  <c r="R2215" i="1"/>
  <c r="Q2215" i="1"/>
  <c r="S2215" i="1" s="1"/>
  <c r="T2215" i="1" s="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S2200" i="1" s="1"/>
  <c r="T2200" i="1" s="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S2189" i="1" s="1"/>
  <c r="T2189" i="1" s="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S2172" i="1" s="1"/>
  <c r="T2172" i="1" s="1"/>
  <c r="R2171" i="1"/>
  <c r="Q2171" i="1"/>
  <c r="S2171" i="1" s="1"/>
  <c r="T2171" i="1" s="1"/>
  <c r="R2170" i="1"/>
  <c r="Q2170" i="1"/>
  <c r="S2170" i="1" s="1"/>
  <c r="T2170" i="1" s="1"/>
  <c r="R2169" i="1"/>
  <c r="Q2169" i="1"/>
  <c r="S2169" i="1" s="1"/>
  <c r="T2169" i="1" s="1"/>
  <c r="R2168" i="1"/>
  <c r="Q2168" i="1"/>
  <c r="S2168" i="1" s="1"/>
  <c r="T2168" i="1" s="1"/>
  <c r="R2167" i="1"/>
  <c r="Q2167" i="1"/>
  <c r="S2167" i="1" s="1"/>
  <c r="T2167" i="1" s="1"/>
  <c r="R2166" i="1"/>
  <c r="Q2166" i="1"/>
  <c r="S2166" i="1" s="1"/>
  <c r="T2166" i="1" s="1"/>
  <c r="R2165" i="1"/>
  <c r="Q2165" i="1"/>
  <c r="S2165" i="1" s="1"/>
  <c r="T2165" i="1" s="1"/>
  <c r="R2164" i="1"/>
  <c r="Q2164" i="1"/>
  <c r="S2164" i="1" s="1"/>
  <c r="T2164" i="1" s="1"/>
  <c r="R2163" i="1"/>
  <c r="Q2163" i="1"/>
  <c r="S2163" i="1" s="1"/>
  <c r="T2163" i="1" s="1"/>
  <c r="R2162" i="1"/>
  <c r="Q2162" i="1"/>
  <c r="S2162" i="1" s="1"/>
  <c r="T2162" i="1" s="1"/>
  <c r="R2161" i="1"/>
  <c r="Q2161" i="1"/>
  <c r="S2161" i="1" s="1"/>
  <c r="T2161" i="1" s="1"/>
  <c r="R2160" i="1"/>
  <c r="Q2160" i="1"/>
  <c r="S2160" i="1" s="1"/>
  <c r="T2160" i="1" s="1"/>
  <c r="R2159" i="1"/>
  <c r="Q2159" i="1"/>
  <c r="S2159" i="1" s="1"/>
  <c r="T2159" i="1" s="1"/>
  <c r="R2158" i="1"/>
  <c r="Q2158" i="1"/>
  <c r="S2158" i="1" s="1"/>
  <c r="T2158" i="1" s="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S2150" i="1" s="1"/>
  <c r="T2150" i="1" s="1"/>
  <c r="R2149" i="1"/>
  <c r="Q2149" i="1"/>
  <c r="S2149" i="1" s="1"/>
  <c r="T2149" i="1" s="1"/>
  <c r="R2148" i="1"/>
  <c r="Q2148" i="1"/>
  <c r="S2148" i="1" s="1"/>
  <c r="T2148" i="1" s="1"/>
  <c r="R2147" i="1"/>
  <c r="Q2147" i="1"/>
  <c r="S2147" i="1" s="1"/>
  <c r="T2147" i="1" s="1"/>
  <c r="R2146" i="1"/>
  <c r="Q2146" i="1"/>
  <c r="S2146" i="1" s="1"/>
  <c r="T2146" i="1" s="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S2140" i="1" s="1"/>
  <c r="T2140" i="1" s="1"/>
  <c r="R2139" i="1"/>
  <c r="Q2139" i="1"/>
  <c r="S2139" i="1" s="1"/>
  <c r="T2139" i="1" s="1"/>
  <c r="R2138" i="1"/>
  <c r="Q2138" i="1"/>
  <c r="S2138" i="1" s="1"/>
  <c r="T2138" i="1" s="1"/>
  <c r="R2137" i="1"/>
  <c r="Q2137" i="1"/>
  <c r="S2137" i="1" s="1"/>
  <c r="T2137" i="1" s="1"/>
  <c r="R2136" i="1"/>
  <c r="Q2136" i="1"/>
  <c r="S2136" i="1" s="1"/>
  <c r="T2136" i="1" s="1"/>
  <c r="R2135" i="1"/>
  <c r="Q2135" i="1"/>
  <c r="S2135" i="1" s="1"/>
  <c r="T2135" i="1" s="1"/>
  <c r="R2134" i="1"/>
  <c r="Q2134" i="1"/>
  <c r="S2134" i="1" s="1"/>
  <c r="T2134" i="1" s="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S2127" i="1" s="1"/>
  <c r="T2127" i="1" s="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S2116" i="1" s="1"/>
  <c r="T2116" i="1" s="1"/>
  <c r="R2115" i="1"/>
  <c r="Q2115" i="1"/>
  <c r="S2115" i="1" s="1"/>
  <c r="T2115" i="1" s="1"/>
  <c r="R2114" i="1"/>
  <c r="Q2114" i="1"/>
  <c r="S2114" i="1" s="1"/>
  <c r="T2114" i="1" s="1"/>
  <c r="R2113" i="1"/>
  <c r="Q2113" i="1"/>
  <c r="S2113" i="1" s="1"/>
  <c r="T2113" i="1" s="1"/>
  <c r="R2112" i="1"/>
  <c r="Q2112" i="1"/>
  <c r="S2112" i="1" s="1"/>
  <c r="T2112" i="1" s="1"/>
  <c r="R2111" i="1"/>
  <c r="Q2111" i="1"/>
  <c r="S2111" i="1" s="1"/>
  <c r="T2111" i="1" s="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S2099" i="1" s="1"/>
  <c r="T2099" i="1" s="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S2087" i="1" s="1"/>
  <c r="T2087" i="1" s="1"/>
  <c r="R2086" i="1"/>
  <c r="Q2086" i="1"/>
  <c r="S2086" i="1" s="1"/>
  <c r="T2086" i="1" s="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S2073" i="1" s="1"/>
  <c r="T2073" i="1" s="1"/>
  <c r="R2072" i="1"/>
  <c r="Q2072" i="1"/>
  <c r="S2072" i="1" s="1"/>
  <c r="T2072" i="1" s="1"/>
  <c r="R2071" i="1"/>
  <c r="Q2071" i="1"/>
  <c r="S2071" i="1" s="1"/>
  <c r="T2071" i="1" s="1"/>
  <c r="R2070" i="1"/>
  <c r="Q2070" i="1"/>
  <c r="S2070" i="1" s="1"/>
  <c r="T2070" i="1" s="1"/>
  <c r="R2069" i="1"/>
  <c r="Q2069" i="1"/>
  <c r="S2069" i="1" s="1"/>
  <c r="T2069" i="1" s="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S2057" i="1" s="1"/>
  <c r="T2057" i="1" s="1"/>
  <c r="R2056" i="1"/>
  <c r="Q2056" i="1"/>
  <c r="S2056" i="1" s="1"/>
  <c r="T2056" i="1" s="1"/>
  <c r="R2055" i="1"/>
  <c r="Q2055" i="1"/>
  <c r="S2055" i="1" s="1"/>
  <c r="T2055" i="1" s="1"/>
  <c r="R2054" i="1"/>
  <c r="Q2054" i="1"/>
  <c r="S2054" i="1" s="1"/>
  <c r="T2054" i="1" s="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S2046" i="1" s="1"/>
  <c r="T2046" i="1" s="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S2019" i="1" s="1"/>
  <c r="T2019" i="1" s="1"/>
  <c r="R2018" i="1"/>
  <c r="Q2018" i="1"/>
  <c r="S2018" i="1" s="1"/>
  <c r="T2018" i="1" s="1"/>
  <c r="R2017" i="1"/>
  <c r="Q2017" i="1"/>
  <c r="S2017" i="1" s="1"/>
  <c r="T2017" i="1" s="1"/>
  <c r="R2016" i="1"/>
  <c r="Q2016" i="1"/>
  <c r="S2016" i="1" s="1"/>
  <c r="T2016" i="1" s="1"/>
  <c r="R2015" i="1"/>
  <c r="Q2015" i="1"/>
  <c r="S2015" i="1" s="1"/>
  <c r="T2015" i="1" s="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S2008" i="1" s="1"/>
  <c r="T2008" i="1" s="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S1964" i="1" s="1"/>
  <c r="T1964" i="1" s="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S1955" i="1" s="1"/>
  <c r="T1955" i="1" s="1"/>
  <c r="R1954" i="1"/>
  <c r="Q1954" i="1"/>
  <c r="S1954" i="1" s="1"/>
  <c r="T1954" i="1" s="1"/>
  <c r="R1953" i="1"/>
  <c r="Q1953" i="1"/>
  <c r="S1953" i="1" s="1"/>
  <c r="T1953" i="1" s="1"/>
  <c r="R1952" i="1"/>
  <c r="Q1952" i="1"/>
  <c r="S1952" i="1" s="1"/>
  <c r="T1952" i="1" s="1"/>
  <c r="R1951" i="1"/>
  <c r="Q1951" i="1"/>
  <c r="S1951" i="1" s="1"/>
  <c r="T1951" i="1" s="1"/>
  <c r="R1950" i="1"/>
  <c r="Q1950" i="1"/>
  <c r="S1950" i="1" s="1"/>
  <c r="T1950" i="1" s="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S1934" i="1" s="1"/>
  <c r="T1934" i="1" s="1"/>
  <c r="R1933" i="1"/>
  <c r="Q1933" i="1"/>
  <c r="S1933" i="1" s="1"/>
  <c r="T1933" i="1" s="1"/>
  <c r="R1932" i="1"/>
  <c r="Q1932" i="1"/>
  <c r="S1932" i="1" s="1"/>
  <c r="T1932" i="1" s="1"/>
  <c r="R1931" i="1"/>
  <c r="Q1931" i="1"/>
  <c r="S1931" i="1" s="1"/>
  <c r="T1931" i="1" s="1"/>
  <c r="R1930" i="1"/>
  <c r="Q1930" i="1"/>
  <c r="S1930" i="1" s="1"/>
  <c r="T1930" i="1" s="1"/>
  <c r="R1929" i="1"/>
  <c r="Q1929" i="1"/>
  <c r="S1929" i="1" s="1"/>
  <c r="T1929" i="1" s="1"/>
  <c r="R1928" i="1"/>
  <c r="Q1928" i="1"/>
  <c r="S1928" i="1" s="1"/>
  <c r="T1928" i="1" s="1"/>
  <c r="R1927" i="1"/>
  <c r="Q1927" i="1"/>
  <c r="S1927" i="1" s="1"/>
  <c r="T1927" i="1" s="1"/>
  <c r="R1926" i="1"/>
  <c r="Q1926" i="1"/>
  <c r="S1926" i="1" s="1"/>
  <c r="T1926" i="1" s="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S1917" i="1" s="1"/>
  <c r="T1917" i="1" s="1"/>
  <c r="R1916" i="1"/>
  <c r="Q1916" i="1"/>
  <c r="S1916" i="1" s="1"/>
  <c r="T1916" i="1" s="1"/>
  <c r="R1915" i="1"/>
  <c r="Q1915" i="1"/>
  <c r="S1915" i="1" s="1"/>
  <c r="T1915" i="1" s="1"/>
  <c r="R1914" i="1"/>
  <c r="Q1914" i="1"/>
  <c r="S1914" i="1" s="1"/>
  <c r="T1914" i="1" s="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S1903" i="1" s="1"/>
  <c r="T1903" i="1" s="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S1888" i="1" s="1"/>
  <c r="T1888" i="1" s="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S1881" i="1" s="1"/>
  <c r="T1881" i="1" s="1"/>
  <c r="R1880" i="1"/>
  <c r="Q1880" i="1"/>
  <c r="S1880" i="1" s="1"/>
  <c r="T1880" i="1" s="1"/>
  <c r="R1879" i="1"/>
  <c r="Q1879" i="1"/>
  <c r="S1879" i="1" s="1"/>
  <c r="T1879" i="1" s="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S1869" i="1" s="1"/>
  <c r="T1869" i="1" s="1"/>
  <c r="R1868" i="1"/>
  <c r="Q1868" i="1"/>
  <c r="S1868" i="1" s="1"/>
  <c r="T1868" i="1" s="1"/>
  <c r="R1867" i="1"/>
  <c r="Q1867" i="1"/>
  <c r="S1867" i="1" s="1"/>
  <c r="T1867" i="1" s="1"/>
  <c r="R1866" i="1"/>
  <c r="Q1866" i="1"/>
  <c r="S1866" i="1" s="1"/>
  <c r="T1866" i="1" s="1"/>
  <c r="R1865" i="1"/>
  <c r="Q1865" i="1"/>
  <c r="S1865" i="1" s="1"/>
  <c r="T1865" i="1" s="1"/>
  <c r="R1864" i="1"/>
  <c r="Q1864" i="1"/>
  <c r="S1864" i="1" s="1"/>
  <c r="T1864" i="1" s="1"/>
  <c r="R1863" i="1"/>
  <c r="Q1863" i="1"/>
  <c r="S1863" i="1" s="1"/>
  <c r="T1863" i="1" s="1"/>
  <c r="R1862" i="1"/>
  <c r="Q1862" i="1"/>
  <c r="S1862" i="1" s="1"/>
  <c r="T1862" i="1" s="1"/>
  <c r="R1861" i="1"/>
  <c r="Q1861" i="1"/>
  <c r="S1861" i="1" s="1"/>
  <c r="T1861" i="1" s="1"/>
  <c r="R1860" i="1"/>
  <c r="Q1860" i="1"/>
  <c r="S1860" i="1" s="1"/>
  <c r="T1860" i="1" s="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S1851" i="1" s="1"/>
  <c r="T1851" i="1" s="1"/>
  <c r="R1850" i="1"/>
  <c r="Q1850" i="1"/>
  <c r="S1850" i="1" s="1"/>
  <c r="T1850" i="1" s="1"/>
  <c r="R1849" i="1"/>
  <c r="Q1849" i="1"/>
  <c r="S1849" i="1" s="1"/>
  <c r="T1849" i="1" s="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S1836" i="1" s="1"/>
  <c r="T1836" i="1" s="1"/>
  <c r="R1835" i="1"/>
  <c r="Q1835" i="1"/>
  <c r="S1835" i="1" s="1"/>
  <c r="T1835" i="1" s="1"/>
  <c r="R1834" i="1"/>
  <c r="Q1834" i="1"/>
  <c r="S1834" i="1" s="1"/>
  <c r="T1834" i="1" s="1"/>
  <c r="R1833" i="1"/>
  <c r="Q1833" i="1"/>
  <c r="S1833" i="1" s="1"/>
  <c r="T1833" i="1" s="1"/>
  <c r="R1832" i="1"/>
  <c r="Q1832" i="1"/>
  <c r="S1832" i="1" s="1"/>
  <c r="T1832" i="1" s="1"/>
  <c r="R1831" i="1"/>
  <c r="Q1831" i="1"/>
  <c r="S1831" i="1" s="1"/>
  <c r="T1831" i="1" s="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S1825" i="1" s="1"/>
  <c r="T1825" i="1" s="1"/>
  <c r="R1824" i="1"/>
  <c r="Q1824" i="1"/>
  <c r="S1824" i="1" s="1"/>
  <c r="T1824" i="1" s="1"/>
  <c r="R1823" i="1"/>
  <c r="Q1823" i="1"/>
  <c r="S1823" i="1" s="1"/>
  <c r="T1823" i="1" s="1"/>
  <c r="R1822" i="1"/>
  <c r="Q1822" i="1"/>
  <c r="S1822" i="1" s="1"/>
  <c r="T1822" i="1" s="1"/>
  <c r="R1821" i="1"/>
  <c r="Q1821" i="1"/>
  <c r="S1821" i="1" s="1"/>
  <c r="T1821" i="1" s="1"/>
  <c r="R1820" i="1"/>
  <c r="Q1820" i="1"/>
  <c r="S1820" i="1" s="1"/>
  <c r="T1820" i="1" s="1"/>
  <c r="R1819" i="1"/>
  <c r="Q1819" i="1"/>
  <c r="S1819" i="1" s="1"/>
  <c r="T1819" i="1" s="1"/>
  <c r="R1818" i="1"/>
  <c r="Q1818" i="1"/>
  <c r="S1818" i="1" s="1"/>
  <c r="T1818" i="1" s="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S1811" i="1" s="1"/>
  <c r="T1811" i="1" s="1"/>
  <c r="R1810" i="1"/>
  <c r="Q1810" i="1"/>
  <c r="S1810" i="1" s="1"/>
  <c r="T1810" i="1" s="1"/>
  <c r="R1809" i="1"/>
  <c r="Q1809" i="1"/>
  <c r="S1809" i="1" s="1"/>
  <c r="T1809" i="1" s="1"/>
  <c r="R1808" i="1"/>
  <c r="Q1808" i="1"/>
  <c r="S1808" i="1" s="1"/>
  <c r="T1808" i="1" s="1"/>
  <c r="R1807" i="1"/>
  <c r="Q1807" i="1"/>
  <c r="S1807" i="1" s="1"/>
  <c r="T1807" i="1" s="1"/>
  <c r="R1806" i="1"/>
  <c r="Q1806" i="1"/>
  <c r="R1805" i="1"/>
  <c r="Q1805" i="1"/>
  <c r="S1805" i="1" s="1"/>
  <c r="T1805" i="1" s="1"/>
  <c r="R1804" i="1"/>
  <c r="Q1804" i="1"/>
  <c r="S1804" i="1" s="1"/>
  <c r="T1804" i="1" s="1"/>
  <c r="R1803" i="1"/>
  <c r="Q1803" i="1"/>
  <c r="S1803" i="1" s="1"/>
  <c r="T1803" i="1" s="1"/>
  <c r="R1802" i="1"/>
  <c r="Q1802" i="1"/>
  <c r="S1802" i="1" s="1"/>
  <c r="T1802" i="1" s="1"/>
  <c r="R1801" i="1"/>
  <c r="Q1801" i="1"/>
  <c r="S1801" i="1" s="1"/>
  <c r="T1801" i="1" s="1"/>
  <c r="R1800" i="1"/>
  <c r="Q1800" i="1"/>
  <c r="S1800" i="1" s="1"/>
  <c r="T1800" i="1" s="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S1785" i="1" s="1"/>
  <c r="T1785" i="1" s="1"/>
  <c r="R1784" i="1"/>
  <c r="Q1784" i="1"/>
  <c r="S1784" i="1" s="1"/>
  <c r="T1784" i="1" s="1"/>
  <c r="R1783" i="1"/>
  <c r="Q1783" i="1"/>
  <c r="S1783" i="1" s="1"/>
  <c r="T1783" i="1" s="1"/>
  <c r="R1782" i="1"/>
  <c r="Q1782" i="1"/>
  <c r="S1782" i="1" s="1"/>
  <c r="T1782" i="1" s="1"/>
  <c r="R1781" i="1"/>
  <c r="Q1781" i="1"/>
  <c r="S1781" i="1" s="1"/>
  <c r="T1781" i="1" s="1"/>
  <c r="R1780" i="1"/>
  <c r="Q1780" i="1"/>
  <c r="S1780" i="1" s="1"/>
  <c r="T1780" i="1" s="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S1769" i="1" s="1"/>
  <c r="T1769" i="1" s="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S1756" i="1" s="1"/>
  <c r="T1756" i="1" s="1"/>
  <c r="R1755" i="1"/>
  <c r="Q1755" i="1"/>
  <c r="S1755" i="1" s="1"/>
  <c r="T1755" i="1" s="1"/>
  <c r="R1754" i="1"/>
  <c r="Q1754" i="1"/>
  <c r="S1754" i="1" s="1"/>
  <c r="T1754" i="1" s="1"/>
  <c r="R1753" i="1"/>
  <c r="Q1753" i="1"/>
  <c r="S1753" i="1" s="1"/>
  <c r="T1753" i="1" s="1"/>
  <c r="R1752" i="1"/>
  <c r="Q1752" i="1"/>
  <c r="S1752" i="1" s="1"/>
  <c r="T1752" i="1" s="1"/>
  <c r="R1751" i="1"/>
  <c r="Q1751" i="1"/>
  <c r="S1751" i="1" s="1"/>
  <c r="T1751" i="1" s="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S1745" i="1" s="1"/>
  <c r="T1745" i="1" s="1"/>
  <c r="R1744" i="1"/>
  <c r="Q1744" i="1"/>
  <c r="S1744" i="1" s="1"/>
  <c r="T1744" i="1" s="1"/>
  <c r="R1743" i="1"/>
  <c r="Q1743" i="1"/>
  <c r="S1743" i="1" s="1"/>
  <c r="T1743" i="1" s="1"/>
  <c r="R1742" i="1"/>
  <c r="Q1742" i="1"/>
  <c r="S1742" i="1" s="1"/>
  <c r="T1742" i="1" s="1"/>
  <c r="R1741" i="1"/>
  <c r="Q1741" i="1"/>
  <c r="S1741" i="1" s="1"/>
  <c r="T1741" i="1" s="1"/>
  <c r="R1740" i="1"/>
  <c r="Q1740" i="1"/>
  <c r="S1740" i="1" s="1"/>
  <c r="T1740" i="1" s="1"/>
  <c r="R1739" i="1"/>
  <c r="Q1739" i="1"/>
  <c r="S1739" i="1" s="1"/>
  <c r="T1739" i="1" s="1"/>
  <c r="R1738" i="1"/>
  <c r="Q1738" i="1"/>
  <c r="S1738" i="1" s="1"/>
  <c r="T1738" i="1" s="1"/>
  <c r="R1737" i="1"/>
  <c r="Q1737" i="1"/>
  <c r="S1737" i="1" s="1"/>
  <c r="T1737" i="1" s="1"/>
  <c r="R1736" i="1"/>
  <c r="Q1736" i="1"/>
  <c r="S1736" i="1" s="1"/>
  <c r="T1736" i="1" s="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S1724" i="1" s="1"/>
  <c r="T1724" i="1" s="1"/>
  <c r="R1723" i="1"/>
  <c r="Q1723" i="1"/>
  <c r="S1723" i="1" s="1"/>
  <c r="T1723" i="1" s="1"/>
  <c r="R1722" i="1"/>
  <c r="Q1722" i="1"/>
  <c r="S1722" i="1" s="1"/>
  <c r="T1722" i="1" s="1"/>
  <c r="R1721" i="1"/>
  <c r="Q1721" i="1"/>
  <c r="S1721" i="1" s="1"/>
  <c r="T1721" i="1" s="1"/>
  <c r="R1720" i="1"/>
  <c r="Q1720" i="1"/>
  <c r="S1720" i="1" s="1"/>
  <c r="T1720" i="1" s="1"/>
  <c r="R1719" i="1"/>
  <c r="Q1719" i="1"/>
  <c r="S1719" i="1" s="1"/>
  <c r="T1719" i="1" s="1"/>
  <c r="R1718" i="1"/>
  <c r="Q1718" i="1"/>
  <c r="S1718" i="1" s="1"/>
  <c r="T1718" i="1" s="1"/>
  <c r="R1717" i="1"/>
  <c r="Q1717" i="1"/>
  <c r="S1717" i="1" s="1"/>
  <c r="T1717" i="1" s="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S1708" i="1" s="1"/>
  <c r="T1708" i="1" s="1"/>
  <c r="R1707" i="1"/>
  <c r="Q1707" i="1"/>
  <c r="S1707" i="1" s="1"/>
  <c r="T1707" i="1" s="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S1699" i="1" s="1"/>
  <c r="T1699" i="1" s="1"/>
  <c r="R1698" i="1"/>
  <c r="Q1698" i="1"/>
  <c r="S1698" i="1" s="1"/>
  <c r="T1698" i="1" s="1"/>
  <c r="R1697" i="1"/>
  <c r="Q1697" i="1"/>
  <c r="S1697" i="1" s="1"/>
  <c r="T1697" i="1" s="1"/>
  <c r="R1696" i="1"/>
  <c r="Q1696" i="1"/>
  <c r="S1696" i="1" s="1"/>
  <c r="T1696" i="1" s="1"/>
  <c r="R1695" i="1"/>
  <c r="Q1695" i="1"/>
  <c r="S1695" i="1" s="1"/>
  <c r="T1695" i="1" s="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S1682" i="1" s="1"/>
  <c r="T1682" i="1" s="1"/>
  <c r="R1681" i="1"/>
  <c r="Q1681" i="1"/>
  <c r="S1681" i="1" s="1"/>
  <c r="T1681" i="1" s="1"/>
  <c r="R1680" i="1"/>
  <c r="Q1680" i="1"/>
  <c r="S1680" i="1" s="1"/>
  <c r="T1680" i="1" s="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S1672" i="1" s="1"/>
  <c r="T1672" i="1" s="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S1628" i="1" s="1"/>
  <c r="T1628" i="1" s="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S1619" i="1" s="1"/>
  <c r="T1619" i="1" s="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S1604" i="1" s="1"/>
  <c r="T1604" i="1" s="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S1598" i="1" s="1"/>
  <c r="T1598" i="1" s="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S1591" i="1" s="1"/>
  <c r="T1591" i="1" s="1"/>
  <c r="R1590" i="1"/>
  <c r="Q1590" i="1"/>
  <c r="S1590" i="1" s="1"/>
  <c r="T1590" i="1" s="1"/>
  <c r="R1589" i="1"/>
  <c r="Q1589" i="1"/>
  <c r="S1589" i="1" s="1"/>
  <c r="T1589" i="1" s="1"/>
  <c r="R1588" i="1"/>
  <c r="Q1588" i="1"/>
  <c r="S1588" i="1" s="1"/>
  <c r="T1588" i="1" s="1"/>
  <c r="R1587" i="1"/>
  <c r="Q1587" i="1"/>
  <c r="S1587" i="1" s="1"/>
  <c r="T1587" i="1" s="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S1572" i="1" s="1"/>
  <c r="T1572" i="1" s="1"/>
  <c r="R1571" i="1"/>
  <c r="Q1571" i="1"/>
  <c r="S1571" i="1" s="1"/>
  <c r="T1571" i="1" s="1"/>
  <c r="R1570" i="1"/>
  <c r="Q1570" i="1"/>
  <c r="S1570" i="1" s="1"/>
  <c r="T1570" i="1" s="1"/>
  <c r="R1569" i="1"/>
  <c r="Q1569" i="1"/>
  <c r="S1569" i="1" s="1"/>
  <c r="T1569" i="1" s="1"/>
  <c r="R1568" i="1"/>
  <c r="Q1568" i="1"/>
  <c r="S1568" i="1" s="1"/>
  <c r="T1568" i="1" s="1"/>
  <c r="R1567" i="1"/>
  <c r="Q1567" i="1"/>
  <c r="S1567" i="1" s="1"/>
  <c r="T1567" i="1" s="1"/>
  <c r="R1566" i="1"/>
  <c r="Q1566" i="1"/>
  <c r="S1566" i="1" s="1"/>
  <c r="T1566" i="1" s="1"/>
  <c r="R1565" i="1"/>
  <c r="Q1565" i="1"/>
  <c r="S1565" i="1" s="1"/>
  <c r="T1565" i="1" s="1"/>
  <c r="R1564" i="1"/>
  <c r="Q1564" i="1"/>
  <c r="S1564" i="1" s="1"/>
  <c r="T1564" i="1" s="1"/>
  <c r="R1563" i="1"/>
  <c r="Q1563" i="1"/>
  <c r="S1563" i="1" s="1"/>
  <c r="T1563" i="1" s="1"/>
  <c r="R1562" i="1"/>
  <c r="Q1562" i="1"/>
  <c r="S1562" i="1" s="1"/>
  <c r="T1562" i="1" s="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S1554" i="1" s="1"/>
  <c r="T1554" i="1" s="1"/>
  <c r="R1553" i="1"/>
  <c r="Q1553" i="1"/>
  <c r="S1553" i="1" s="1"/>
  <c r="T1553" i="1" s="1"/>
  <c r="R1552" i="1"/>
  <c r="Q1552" i="1"/>
  <c r="S1552" i="1" s="1"/>
  <c r="T1552" i="1" s="1"/>
  <c r="R1551" i="1"/>
  <c r="Q1551" i="1"/>
  <c r="S1551" i="1" s="1"/>
  <c r="T1551" i="1" s="1"/>
  <c r="R1550" i="1"/>
  <c r="Q1550" i="1"/>
  <c r="S1550" i="1" s="1"/>
  <c r="T1550" i="1" s="1"/>
  <c r="R1549" i="1"/>
  <c r="Q1549" i="1"/>
  <c r="S1549" i="1" s="1"/>
  <c r="T1549" i="1" s="1"/>
  <c r="R1548" i="1"/>
  <c r="Q1548" i="1"/>
  <c r="S1548" i="1" s="1"/>
  <c r="T1548" i="1" s="1"/>
  <c r="R1547" i="1"/>
  <c r="Q1547" i="1"/>
  <c r="S1547" i="1" s="1"/>
  <c r="T1547" i="1" s="1"/>
  <c r="R1546" i="1"/>
  <c r="Q1546" i="1"/>
  <c r="S1546" i="1" s="1"/>
  <c r="T1546" i="1" s="1"/>
  <c r="R1545" i="1"/>
  <c r="Q1545" i="1"/>
  <c r="S1545" i="1" s="1"/>
  <c r="T1545" i="1" s="1"/>
  <c r="R1544" i="1"/>
  <c r="Q1544" i="1"/>
  <c r="S1544" i="1" s="1"/>
  <c r="T1544" i="1" s="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S1536" i="1" s="1"/>
  <c r="T1536" i="1" s="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S1529" i="1" s="1"/>
  <c r="T1529" i="1" s="1"/>
  <c r="R1528" i="1"/>
  <c r="Q1528" i="1"/>
  <c r="S1528" i="1" s="1"/>
  <c r="T1528" i="1" s="1"/>
  <c r="R1527" i="1"/>
  <c r="Q1527" i="1"/>
  <c r="S1527" i="1" s="1"/>
  <c r="T1527" i="1" s="1"/>
  <c r="R1526" i="1"/>
  <c r="Q1526" i="1"/>
  <c r="S1526" i="1" s="1"/>
  <c r="T1526" i="1" s="1"/>
  <c r="R1525" i="1"/>
  <c r="Q1525" i="1"/>
  <c r="S1525" i="1" s="1"/>
  <c r="T1525" i="1" s="1"/>
  <c r="R1524" i="1"/>
  <c r="Q1524" i="1"/>
  <c r="S1524" i="1" s="1"/>
  <c r="T1524" i="1" s="1"/>
  <c r="R1523" i="1"/>
  <c r="Q1523" i="1"/>
  <c r="S1523" i="1" s="1"/>
  <c r="T1523" i="1" s="1"/>
  <c r="R1522" i="1"/>
  <c r="Q1522" i="1"/>
  <c r="S1522" i="1" s="1"/>
  <c r="T1522" i="1" s="1"/>
  <c r="R1521" i="1"/>
  <c r="Q1521" i="1"/>
  <c r="S1521" i="1" s="1"/>
  <c r="T1521" i="1" s="1"/>
  <c r="R1520" i="1"/>
  <c r="Q1520" i="1"/>
  <c r="S1520" i="1" s="1"/>
  <c r="T1520" i="1" s="1"/>
  <c r="R1519" i="1"/>
  <c r="Q1519" i="1"/>
  <c r="S1519" i="1" s="1"/>
  <c r="T1519" i="1" s="1"/>
  <c r="R1518" i="1"/>
  <c r="Q1518" i="1"/>
  <c r="S1518" i="1" s="1"/>
  <c r="T1518" i="1" s="1"/>
  <c r="R1517" i="1"/>
  <c r="Q1517" i="1"/>
  <c r="S1517" i="1" s="1"/>
  <c r="T1517" i="1" s="1"/>
  <c r="R1516" i="1"/>
  <c r="Q1516" i="1"/>
  <c r="S1516" i="1" s="1"/>
  <c r="T1516" i="1" s="1"/>
  <c r="R1515" i="1"/>
  <c r="Q1515" i="1"/>
  <c r="S1515" i="1" s="1"/>
  <c r="T1515" i="1" s="1"/>
  <c r="R1514" i="1"/>
  <c r="Q1514" i="1"/>
  <c r="S1514" i="1" s="1"/>
  <c r="T1514" i="1" s="1"/>
  <c r="R1513" i="1"/>
  <c r="Q1513" i="1"/>
  <c r="S1513" i="1" s="1"/>
  <c r="T1513" i="1" s="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S1502" i="1" s="1"/>
  <c r="T1502" i="1" s="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S1495" i="1" s="1"/>
  <c r="T1495" i="1" s="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S1479" i="1" s="1"/>
  <c r="T1479" i="1" s="1"/>
  <c r="R1478" i="1"/>
  <c r="Q1478" i="1"/>
  <c r="S1478" i="1" s="1"/>
  <c r="T1478" i="1" s="1"/>
  <c r="R1477" i="1"/>
  <c r="Q1477" i="1"/>
  <c r="S1477" i="1" s="1"/>
  <c r="T1477" i="1" s="1"/>
  <c r="R1476" i="1"/>
  <c r="Q1476" i="1"/>
  <c r="S1476" i="1" s="1"/>
  <c r="T1476" i="1" s="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S1456" i="1" s="1"/>
  <c r="T1456" i="1" s="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S1425" i="1" s="1"/>
  <c r="T1425" i="1" s="1"/>
  <c r="R1424" i="1"/>
  <c r="Q1424" i="1"/>
  <c r="S1424" i="1" s="1"/>
  <c r="T1424" i="1" s="1"/>
  <c r="R1423" i="1"/>
  <c r="Q1423" i="1"/>
  <c r="S1423" i="1" s="1"/>
  <c r="T1423" i="1" s="1"/>
  <c r="R1422" i="1"/>
  <c r="Q1422" i="1"/>
  <c r="S1422" i="1" s="1"/>
  <c r="T1422" i="1" s="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S1410" i="1" s="1"/>
  <c r="T1410" i="1" s="1"/>
  <c r="R1409" i="1"/>
  <c r="Q1409" i="1"/>
  <c r="S1409" i="1" s="1"/>
  <c r="T1409" i="1" s="1"/>
  <c r="R1408" i="1"/>
  <c r="Q1408" i="1"/>
  <c r="S1408" i="1" s="1"/>
  <c r="T1408" i="1" s="1"/>
  <c r="R1407" i="1"/>
  <c r="Q1407" i="1"/>
  <c r="S1407" i="1" s="1"/>
  <c r="T1407" i="1" s="1"/>
  <c r="R1406" i="1"/>
  <c r="Q1406" i="1"/>
  <c r="S1406" i="1" s="1"/>
  <c r="T1406" i="1" s="1"/>
  <c r="R1405" i="1"/>
  <c r="Q1405" i="1"/>
  <c r="S1405" i="1" s="1"/>
  <c r="T1405" i="1" s="1"/>
  <c r="R1404" i="1"/>
  <c r="Q1404" i="1"/>
  <c r="S1404" i="1" s="1"/>
  <c r="T1404" i="1" s="1"/>
  <c r="R1403" i="1"/>
  <c r="Q1403" i="1"/>
  <c r="S1403" i="1" s="1"/>
  <c r="T1403" i="1" s="1"/>
  <c r="R1402" i="1"/>
  <c r="Q1402" i="1"/>
  <c r="S1402" i="1" s="1"/>
  <c r="T1402" i="1" s="1"/>
  <c r="R1401" i="1"/>
  <c r="Q1401" i="1"/>
  <c r="S1401" i="1" s="1"/>
  <c r="T1401" i="1" s="1"/>
  <c r="R1400" i="1"/>
  <c r="Q1400" i="1"/>
  <c r="S1400" i="1" s="1"/>
  <c r="T1400" i="1" s="1"/>
  <c r="R1399" i="1"/>
  <c r="Q1399" i="1"/>
  <c r="S1399" i="1" s="1"/>
  <c r="T1399" i="1" s="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S1391" i="1" s="1"/>
  <c r="T1391" i="1" s="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S1385" i="1" s="1"/>
  <c r="T1385" i="1" s="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S1353" i="1" s="1"/>
  <c r="T1353" i="1" s="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S1342" i="1" s="1"/>
  <c r="T1342" i="1" s="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S1334" i="1" s="1"/>
  <c r="T1334" i="1" s="1"/>
  <c r="R1333" i="1"/>
  <c r="Q1333" i="1"/>
  <c r="S1333" i="1" s="1"/>
  <c r="T1333" i="1" s="1"/>
  <c r="R1332" i="1"/>
  <c r="Q1332" i="1"/>
  <c r="S1332" i="1" s="1"/>
  <c r="T1332" i="1" s="1"/>
  <c r="R1331" i="1"/>
  <c r="Q1331" i="1"/>
  <c r="S1331" i="1" s="1"/>
  <c r="T1331" i="1" s="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S1311" i="1" s="1"/>
  <c r="T1311" i="1" s="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S1302" i="1" s="1"/>
  <c r="T1302" i="1" s="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S1288" i="1" s="1"/>
  <c r="T1288" i="1" s="1"/>
  <c r="R1287" i="1"/>
  <c r="Q1287" i="1"/>
  <c r="S1287" i="1" s="1"/>
  <c r="T1287" i="1" s="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S1281" i="1" s="1"/>
  <c r="T1281" i="1" s="1"/>
  <c r="R1280" i="1"/>
  <c r="Q1280" i="1"/>
  <c r="S1280" i="1" s="1"/>
  <c r="T1280" i="1" s="1"/>
  <c r="R1279" i="1"/>
  <c r="Q1279" i="1"/>
  <c r="S1279" i="1" s="1"/>
  <c r="T1279" i="1" s="1"/>
  <c r="R1278" i="1"/>
  <c r="Q1278" i="1"/>
  <c r="S1278" i="1" s="1"/>
  <c r="T1278" i="1" s="1"/>
  <c r="R1277" i="1"/>
  <c r="Q1277" i="1"/>
  <c r="S1277" i="1" s="1"/>
  <c r="T1277" i="1" s="1"/>
  <c r="R1276" i="1"/>
  <c r="Q1276" i="1"/>
  <c r="S1276" i="1" s="1"/>
  <c r="T1276" i="1" s="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S1254" i="1" s="1"/>
  <c r="T1254" i="1" s="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S1205" i="1" s="1"/>
  <c r="T1205" i="1" s="1"/>
  <c r="R1204" i="1"/>
  <c r="Q1204" i="1"/>
  <c r="S1204" i="1" s="1"/>
  <c r="T1204" i="1" s="1"/>
  <c r="R1203" i="1"/>
  <c r="Q1203" i="1"/>
  <c r="S1203" i="1" s="1"/>
  <c r="T1203" i="1" s="1"/>
  <c r="R1202" i="1"/>
  <c r="Q1202" i="1"/>
  <c r="S1202" i="1" s="1"/>
  <c r="T1202" i="1" s="1"/>
  <c r="R1201" i="1"/>
  <c r="Q1201" i="1"/>
  <c r="S1201" i="1" s="1"/>
  <c r="T1201" i="1" s="1"/>
  <c r="R1200" i="1"/>
  <c r="Q1200" i="1"/>
  <c r="S1200" i="1" s="1"/>
  <c r="T1200" i="1" s="1"/>
  <c r="R1199" i="1"/>
  <c r="Q1199" i="1"/>
  <c r="S1199" i="1" s="1"/>
  <c r="T1199" i="1" s="1"/>
  <c r="R1198" i="1"/>
  <c r="Q1198" i="1"/>
  <c r="S1198" i="1" s="1"/>
  <c r="T1198" i="1" s="1"/>
  <c r="R1197" i="1"/>
  <c r="Q1197" i="1"/>
  <c r="R1196" i="1"/>
  <c r="Q1196" i="1"/>
  <c r="S1196" i="1" s="1"/>
  <c r="T1196" i="1" s="1"/>
  <c r="R1195" i="1"/>
  <c r="Q1195" i="1"/>
  <c r="S1195" i="1" s="1"/>
  <c r="T1195" i="1" s="1"/>
  <c r="R1194" i="1"/>
  <c r="Q1194" i="1"/>
  <c r="S1194" i="1" s="1"/>
  <c r="T1194" i="1" s="1"/>
  <c r="R1193" i="1"/>
  <c r="Q1193" i="1"/>
  <c r="S1193" i="1" s="1"/>
  <c r="T1193" i="1" s="1"/>
  <c r="R1192" i="1"/>
  <c r="Q1192" i="1"/>
  <c r="S1192" i="1" s="1"/>
  <c r="T1192" i="1" s="1"/>
  <c r="R1191" i="1"/>
  <c r="Q1191" i="1"/>
  <c r="S1191" i="1" s="1"/>
  <c r="T1191" i="1" s="1"/>
  <c r="R1190" i="1"/>
  <c r="Q1190" i="1"/>
  <c r="S1190" i="1" s="1"/>
  <c r="T1190" i="1" s="1"/>
  <c r="R1189" i="1"/>
  <c r="Q1189" i="1"/>
  <c r="S1189" i="1" s="1"/>
  <c r="T1189" i="1" s="1"/>
  <c r="R1188" i="1"/>
  <c r="Q1188" i="1"/>
  <c r="R1187" i="1"/>
  <c r="Q1187" i="1"/>
  <c r="S1187" i="1" s="1"/>
  <c r="T1187" i="1" s="1"/>
  <c r="R1186" i="1"/>
  <c r="Q1186" i="1"/>
  <c r="S1186" i="1" s="1"/>
  <c r="T1186" i="1" s="1"/>
  <c r="R1185" i="1"/>
  <c r="Q1185" i="1"/>
  <c r="S1185" i="1" s="1"/>
  <c r="T1185" i="1" s="1"/>
  <c r="R1184" i="1"/>
  <c r="Q1184" i="1"/>
  <c r="S1184" i="1" s="1"/>
  <c r="T1184" i="1" s="1"/>
  <c r="R1183" i="1"/>
  <c r="Q1183" i="1"/>
  <c r="S1183" i="1" s="1"/>
  <c r="T1183" i="1" s="1"/>
  <c r="R1182" i="1"/>
  <c r="Q1182" i="1"/>
  <c r="S1182" i="1" s="1"/>
  <c r="T1182" i="1" s="1"/>
  <c r="R1181" i="1"/>
  <c r="Q1181" i="1"/>
  <c r="S1181" i="1" s="1"/>
  <c r="T1181" i="1" s="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S1174" i="1" s="1"/>
  <c r="T1174" i="1" s="1"/>
  <c r="R1173" i="1"/>
  <c r="Q1173" i="1"/>
  <c r="S1173" i="1" s="1"/>
  <c r="T1173" i="1" s="1"/>
  <c r="R1172" i="1"/>
  <c r="Q1172" i="1"/>
  <c r="S1172" i="1" s="1"/>
  <c r="T1172" i="1" s="1"/>
  <c r="R1171" i="1"/>
  <c r="Q1171" i="1"/>
  <c r="S1171" i="1" s="1"/>
  <c r="T1171" i="1" s="1"/>
  <c r="R1170" i="1"/>
  <c r="Q1170" i="1"/>
  <c r="S1170" i="1" s="1"/>
  <c r="T1170" i="1" s="1"/>
  <c r="R1169" i="1"/>
  <c r="Q1169" i="1"/>
  <c r="S1169" i="1" s="1"/>
  <c r="T1169" i="1" s="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S1160" i="1" s="1"/>
  <c r="T1160" i="1" s="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S1147" i="1" s="1"/>
  <c r="T1147" i="1" s="1"/>
  <c r="R1146" i="1"/>
  <c r="Q1146" i="1"/>
  <c r="S1146" i="1" s="1"/>
  <c r="T1146" i="1" s="1"/>
  <c r="R1145" i="1"/>
  <c r="Q1145" i="1"/>
  <c r="S1145" i="1" s="1"/>
  <c r="T1145" i="1" s="1"/>
  <c r="R1144" i="1"/>
  <c r="Q1144" i="1"/>
  <c r="S1144" i="1" s="1"/>
  <c r="T1144" i="1" s="1"/>
  <c r="R1143" i="1"/>
  <c r="Q1143" i="1"/>
  <c r="S1143" i="1" s="1"/>
  <c r="T1143" i="1" s="1"/>
  <c r="R1142" i="1"/>
  <c r="Q1142" i="1"/>
  <c r="S1142" i="1" s="1"/>
  <c r="T1142" i="1" s="1"/>
  <c r="R1141" i="1"/>
  <c r="Q1141" i="1"/>
  <c r="S1141" i="1" s="1"/>
  <c r="T1141" i="1" s="1"/>
  <c r="R1140" i="1"/>
  <c r="Q1140" i="1"/>
  <c r="S1140" i="1" s="1"/>
  <c r="T1140" i="1" s="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S1127" i="1" s="1"/>
  <c r="T1127" i="1" s="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S1119" i="1" s="1"/>
  <c r="T1119" i="1" s="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S1106" i="1" s="1"/>
  <c r="T1106" i="1" s="1"/>
  <c r="R1105" i="1"/>
  <c r="Q1105" i="1"/>
  <c r="S1105" i="1" s="1"/>
  <c r="T1105" i="1" s="1"/>
  <c r="R1104" i="1"/>
  <c r="Q1104" i="1"/>
  <c r="S1104" i="1" s="1"/>
  <c r="T1104" i="1" s="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R1094" i="1"/>
  <c r="Q1094" i="1"/>
  <c r="S1094" i="1" s="1"/>
  <c r="T1094" i="1" s="1"/>
  <c r="R1093" i="1"/>
  <c r="Q1093" i="1"/>
  <c r="S1093" i="1" s="1"/>
  <c r="T1093" i="1" s="1"/>
  <c r="R1092" i="1"/>
  <c r="Q1092" i="1"/>
  <c r="S1092" i="1" s="1"/>
  <c r="T1092" i="1" s="1"/>
  <c r="R1091" i="1"/>
  <c r="Q1091" i="1"/>
  <c r="S1091" i="1" s="1"/>
  <c r="T1091" i="1" s="1"/>
  <c r="R1090" i="1"/>
  <c r="Q1090" i="1"/>
  <c r="S1090" i="1" s="1"/>
  <c r="T1090" i="1" s="1"/>
  <c r="R1089" i="1"/>
  <c r="Q1089" i="1"/>
  <c r="S1089" i="1" s="1"/>
  <c r="T1089" i="1" s="1"/>
  <c r="R1088" i="1"/>
  <c r="Q1088" i="1"/>
  <c r="S1088" i="1" s="1"/>
  <c r="T1088" i="1" s="1"/>
  <c r="R1087" i="1"/>
  <c r="Q1087" i="1"/>
  <c r="S1087" i="1" s="1"/>
  <c r="T1087" i="1" s="1"/>
  <c r="R1086" i="1"/>
  <c r="Q1086" i="1"/>
  <c r="S1086" i="1" s="1"/>
  <c r="T1086" i="1" s="1"/>
  <c r="R1085" i="1"/>
  <c r="Q1085" i="1"/>
  <c r="S1085" i="1" s="1"/>
  <c r="T1085" i="1" s="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S1076" i="1" s="1"/>
  <c r="T1076" i="1" s="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S1061" i="1" s="1"/>
  <c r="T1061" i="1" s="1"/>
  <c r="R1060" i="1"/>
  <c r="Q1060" i="1"/>
  <c r="S1060" i="1" s="1"/>
  <c r="T1060" i="1" s="1"/>
  <c r="R1059" i="1"/>
  <c r="Q1059" i="1"/>
  <c r="S1059" i="1" s="1"/>
  <c r="T1059" i="1" s="1"/>
  <c r="R1058" i="1"/>
  <c r="Q1058" i="1"/>
  <c r="S1058" i="1" s="1"/>
  <c r="T1058" i="1" s="1"/>
  <c r="R1057" i="1"/>
  <c r="Q1057" i="1"/>
  <c r="S1057" i="1" s="1"/>
  <c r="T1057" i="1" s="1"/>
  <c r="R1056" i="1"/>
  <c r="Q1056" i="1"/>
  <c r="S1056" i="1" s="1"/>
  <c r="T1056" i="1" s="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S1049" i="1" s="1"/>
  <c r="T1049" i="1" s="1"/>
  <c r="R1048" i="1"/>
  <c r="Q1048" i="1"/>
  <c r="S1048" i="1" s="1"/>
  <c r="T1048" i="1" s="1"/>
  <c r="R1047" i="1"/>
  <c r="Q1047" i="1"/>
  <c r="S1047" i="1" s="1"/>
  <c r="T1047" i="1" s="1"/>
  <c r="R1046" i="1"/>
  <c r="Q1046" i="1"/>
  <c r="S1046" i="1" s="1"/>
  <c r="T1046" i="1" s="1"/>
  <c r="R1045" i="1"/>
  <c r="Q1045" i="1"/>
  <c r="S1045" i="1" s="1"/>
  <c r="T1045" i="1" s="1"/>
  <c r="R1044" i="1"/>
  <c r="Q1044" i="1"/>
  <c r="S1044" i="1" s="1"/>
  <c r="T1044" i="1" s="1"/>
  <c r="R1043" i="1"/>
  <c r="Q1043" i="1"/>
  <c r="S1043" i="1" s="1"/>
  <c r="T1043" i="1" s="1"/>
  <c r="R1042" i="1"/>
  <c r="Q1042" i="1"/>
  <c r="S1042" i="1" s="1"/>
  <c r="T1042" i="1" s="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S1034" i="1" s="1"/>
  <c r="T1034" i="1" s="1"/>
  <c r="R1033" i="1"/>
  <c r="Q1033" i="1"/>
  <c r="S1033" i="1" s="1"/>
  <c r="T1033" i="1" s="1"/>
  <c r="R1032" i="1"/>
  <c r="Q1032" i="1"/>
  <c r="S1032" i="1" s="1"/>
  <c r="T1032" i="1" s="1"/>
  <c r="R1031" i="1"/>
  <c r="Q1031" i="1"/>
  <c r="S1031" i="1" s="1"/>
  <c r="T1031" i="1" s="1"/>
  <c r="R1030" i="1"/>
  <c r="Q1030" i="1"/>
  <c r="S1030" i="1" s="1"/>
  <c r="T1030" i="1" s="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S1021" i="1" s="1"/>
  <c r="T1021" i="1" s="1"/>
  <c r="R1020" i="1"/>
  <c r="Q1020" i="1"/>
  <c r="S1020" i="1" s="1"/>
  <c r="T1020" i="1" s="1"/>
  <c r="R1019" i="1"/>
  <c r="Q1019" i="1"/>
  <c r="S1019" i="1" s="1"/>
  <c r="T1019" i="1" s="1"/>
  <c r="R1018" i="1"/>
  <c r="Q1018" i="1"/>
  <c r="S1018" i="1" s="1"/>
  <c r="T1018" i="1" s="1"/>
  <c r="R1017" i="1"/>
  <c r="Q1017" i="1"/>
  <c r="S1017" i="1" s="1"/>
  <c r="T1017" i="1" s="1"/>
  <c r="R1016" i="1"/>
  <c r="Q1016" i="1"/>
  <c r="S1016" i="1" s="1"/>
  <c r="T1016" i="1" s="1"/>
  <c r="R1015" i="1"/>
  <c r="Q1015" i="1"/>
  <c r="S1015" i="1" s="1"/>
  <c r="T1015" i="1" s="1"/>
  <c r="R1014" i="1"/>
  <c r="Q1014" i="1"/>
  <c r="S1014" i="1" s="1"/>
  <c r="T1014" i="1" s="1"/>
  <c r="R1013" i="1"/>
  <c r="Q1013" i="1"/>
  <c r="S1013" i="1" s="1"/>
  <c r="T1013" i="1" s="1"/>
  <c r="R1012" i="1"/>
  <c r="Q1012" i="1"/>
  <c r="S1012" i="1" s="1"/>
  <c r="T1012" i="1" s="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S1004" i="1" s="1"/>
  <c r="T1004" i="1" s="1"/>
  <c r="R1003" i="1"/>
  <c r="Q1003" i="1"/>
  <c r="S1003" i="1" s="1"/>
  <c r="T1003" i="1" s="1"/>
  <c r="R1002" i="1"/>
  <c r="Q1002" i="1"/>
  <c r="S1002" i="1" s="1"/>
  <c r="T1002" i="1" s="1"/>
  <c r="R1001" i="1"/>
  <c r="Q1001" i="1"/>
  <c r="S1001" i="1" s="1"/>
  <c r="T1001" i="1" s="1"/>
  <c r="R1000" i="1"/>
  <c r="Q1000" i="1"/>
  <c r="S1000" i="1" s="1"/>
  <c r="T1000" i="1" s="1"/>
  <c r="R999" i="1"/>
  <c r="Q999" i="1"/>
  <c r="S999" i="1" s="1"/>
  <c r="T999" i="1" s="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S992" i="1" s="1"/>
  <c r="T992" i="1" s="1"/>
  <c r="R991" i="1"/>
  <c r="Q991" i="1"/>
  <c r="S991" i="1" s="1"/>
  <c r="T991" i="1" s="1"/>
  <c r="R990" i="1"/>
  <c r="Q990" i="1"/>
  <c r="S990" i="1" s="1"/>
  <c r="T990" i="1" s="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S983" i="1" s="1"/>
  <c r="T983" i="1" s="1"/>
  <c r="R982" i="1"/>
  <c r="Q982" i="1"/>
  <c r="S982" i="1" s="1"/>
  <c r="T982" i="1" s="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S974" i="1" s="1"/>
  <c r="T974" i="1" s="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S966" i="1" s="1"/>
  <c r="T966" i="1" s="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S951" i="1" s="1"/>
  <c r="T951" i="1" s="1"/>
  <c r="R950" i="1"/>
  <c r="Q950" i="1"/>
  <c r="S950" i="1" s="1"/>
  <c r="T950" i="1" s="1"/>
  <c r="R949" i="1"/>
  <c r="Q949" i="1"/>
  <c r="S949" i="1" s="1"/>
  <c r="T949" i="1" s="1"/>
  <c r="R948" i="1"/>
  <c r="Q948" i="1"/>
  <c r="S948" i="1" s="1"/>
  <c r="T948" i="1" s="1"/>
  <c r="R947" i="1"/>
  <c r="Q947" i="1"/>
  <c r="S947" i="1" s="1"/>
  <c r="T947" i="1" s="1"/>
  <c r="R946" i="1"/>
  <c r="Q946" i="1"/>
  <c r="S946" i="1" s="1"/>
  <c r="T946" i="1" s="1"/>
  <c r="R945" i="1"/>
  <c r="Q945" i="1"/>
  <c r="S945" i="1" s="1"/>
  <c r="T945" i="1" s="1"/>
  <c r="R944" i="1"/>
  <c r="Q944" i="1"/>
  <c r="S944" i="1" s="1"/>
  <c r="T944" i="1" s="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S937" i="1" s="1"/>
  <c r="T937" i="1" s="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S921" i="1" s="1"/>
  <c r="T921" i="1" s="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S914" i="1" s="1"/>
  <c r="T914" i="1" s="1"/>
  <c r="R913" i="1"/>
  <c r="Q913" i="1"/>
  <c r="S913" i="1" s="1"/>
  <c r="T913" i="1" s="1"/>
  <c r="R912" i="1"/>
  <c r="Q912" i="1"/>
  <c r="S912" i="1" s="1"/>
  <c r="T912" i="1" s="1"/>
  <c r="R911" i="1"/>
  <c r="Q911" i="1"/>
  <c r="S911" i="1" s="1"/>
  <c r="T911" i="1" s="1"/>
  <c r="R910" i="1"/>
  <c r="Q910" i="1"/>
  <c r="S910" i="1" s="1"/>
  <c r="T910" i="1" s="1"/>
  <c r="R909" i="1"/>
  <c r="Q909" i="1"/>
  <c r="S909" i="1" s="1"/>
  <c r="T909" i="1" s="1"/>
  <c r="R908" i="1"/>
  <c r="Q908" i="1"/>
  <c r="S908" i="1" s="1"/>
  <c r="T908" i="1" s="1"/>
  <c r="R907" i="1"/>
  <c r="Q907" i="1"/>
  <c r="S907" i="1" s="1"/>
  <c r="T907" i="1" s="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S898" i="1" s="1"/>
  <c r="T898" i="1" s="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S872" i="1" s="1"/>
  <c r="T872" i="1" s="1"/>
  <c r="R871" i="1"/>
  <c r="Q871" i="1"/>
  <c r="S871" i="1" s="1"/>
  <c r="T871" i="1" s="1"/>
  <c r="R870" i="1"/>
  <c r="Q870" i="1"/>
  <c r="S870" i="1" s="1"/>
  <c r="T870" i="1" s="1"/>
  <c r="R869" i="1"/>
  <c r="Q869" i="1"/>
  <c r="S869" i="1" s="1"/>
  <c r="T869" i="1" s="1"/>
  <c r="R868" i="1"/>
  <c r="Q868" i="1"/>
  <c r="S868" i="1" s="1"/>
  <c r="T868" i="1" s="1"/>
  <c r="R867" i="1"/>
  <c r="Q867" i="1"/>
  <c r="S867" i="1" s="1"/>
  <c r="T867" i="1" s="1"/>
  <c r="R866" i="1"/>
  <c r="Q866" i="1"/>
  <c r="S866" i="1" s="1"/>
  <c r="T866" i="1" s="1"/>
  <c r="R865" i="1"/>
  <c r="Q865" i="1"/>
  <c r="S865" i="1" s="1"/>
  <c r="T865" i="1" s="1"/>
  <c r="R864" i="1"/>
  <c r="Q864" i="1"/>
  <c r="S864" i="1" s="1"/>
  <c r="T864" i="1" s="1"/>
  <c r="R863" i="1"/>
  <c r="Q863" i="1"/>
  <c r="S863" i="1" s="1"/>
  <c r="T863" i="1" s="1"/>
  <c r="R862" i="1"/>
  <c r="Q862" i="1"/>
  <c r="S862" i="1" s="1"/>
  <c r="T862" i="1" s="1"/>
  <c r="R861" i="1"/>
  <c r="Q861" i="1"/>
  <c r="S861" i="1" s="1"/>
  <c r="T861" i="1" s="1"/>
  <c r="R860" i="1"/>
  <c r="Q860" i="1"/>
  <c r="S860" i="1" s="1"/>
  <c r="T860" i="1" s="1"/>
  <c r="R859" i="1"/>
  <c r="Q859" i="1"/>
  <c r="S859" i="1" s="1"/>
  <c r="T859" i="1" s="1"/>
  <c r="R858" i="1"/>
  <c r="Q858" i="1"/>
  <c r="S858" i="1" s="1"/>
  <c r="T858" i="1" s="1"/>
  <c r="R857" i="1"/>
  <c r="Q857" i="1"/>
  <c r="S857" i="1" s="1"/>
  <c r="T857" i="1" s="1"/>
  <c r="R856" i="1"/>
  <c r="Q856" i="1"/>
  <c r="S856" i="1" s="1"/>
  <c r="T856" i="1" s="1"/>
  <c r="R855" i="1"/>
  <c r="Q855" i="1"/>
  <c r="S855" i="1" s="1"/>
  <c r="T855" i="1" s="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S848" i="1" s="1"/>
  <c r="T848" i="1" s="1"/>
  <c r="R847" i="1"/>
  <c r="Q847" i="1"/>
  <c r="R846" i="1"/>
  <c r="Q846" i="1"/>
  <c r="S846" i="1" s="1"/>
  <c r="T846" i="1" s="1"/>
  <c r="R845" i="1"/>
  <c r="Q845" i="1"/>
  <c r="S845" i="1" s="1"/>
  <c r="T845" i="1" s="1"/>
  <c r="R844" i="1"/>
  <c r="Q844" i="1"/>
  <c r="S844" i="1" s="1"/>
  <c r="T844" i="1" s="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S832" i="1" s="1"/>
  <c r="T832" i="1" s="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S821" i="1" s="1"/>
  <c r="T821" i="1" s="1"/>
  <c r="R820" i="1"/>
  <c r="Q820" i="1"/>
  <c r="S820" i="1" s="1"/>
  <c r="T820" i="1" s="1"/>
  <c r="R819" i="1"/>
  <c r="Q819" i="1"/>
  <c r="S819" i="1" s="1"/>
  <c r="T819" i="1" s="1"/>
  <c r="R818" i="1"/>
  <c r="Q818" i="1"/>
  <c r="S818" i="1" s="1"/>
  <c r="T818" i="1" s="1"/>
  <c r="R817" i="1"/>
  <c r="Q817" i="1"/>
  <c r="S817" i="1" s="1"/>
  <c r="T817" i="1" s="1"/>
  <c r="R816" i="1"/>
  <c r="Q816" i="1"/>
  <c r="S816" i="1" s="1"/>
  <c r="T816" i="1" s="1"/>
  <c r="R815" i="1"/>
  <c r="Q815" i="1"/>
  <c r="S815" i="1" s="1"/>
  <c r="T815" i="1" s="1"/>
  <c r="R814" i="1"/>
  <c r="Q814" i="1"/>
  <c r="S814" i="1" s="1"/>
  <c r="T814" i="1" s="1"/>
  <c r="R813" i="1"/>
  <c r="Q813" i="1"/>
  <c r="S813" i="1" s="1"/>
  <c r="T813" i="1" s="1"/>
  <c r="R812" i="1"/>
  <c r="Q812" i="1"/>
  <c r="S812" i="1" s="1"/>
  <c r="T812" i="1" s="1"/>
  <c r="R811" i="1"/>
  <c r="Q811" i="1"/>
  <c r="S811" i="1" s="1"/>
  <c r="T811" i="1" s="1"/>
  <c r="R810" i="1"/>
  <c r="Q810" i="1"/>
  <c r="S810" i="1" s="1"/>
  <c r="T810" i="1" s="1"/>
  <c r="R809" i="1"/>
  <c r="Q809" i="1"/>
  <c r="S809" i="1" s="1"/>
  <c r="T809" i="1" s="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S801" i="1" s="1"/>
  <c r="T801" i="1" s="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S790" i="1" s="1"/>
  <c r="T790" i="1" s="1"/>
  <c r="R789" i="1"/>
  <c r="Q789" i="1"/>
  <c r="S789" i="1" s="1"/>
  <c r="T789" i="1" s="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S778" i="1" s="1"/>
  <c r="T778" i="1" s="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S763" i="1" s="1"/>
  <c r="T763" i="1" s="1"/>
  <c r="R762" i="1"/>
  <c r="Q762" i="1"/>
  <c r="S762" i="1" s="1"/>
  <c r="T762" i="1" s="1"/>
  <c r="R761" i="1"/>
  <c r="Q761" i="1"/>
  <c r="S761" i="1" s="1"/>
  <c r="T761" i="1" s="1"/>
  <c r="R760" i="1"/>
  <c r="Q760" i="1"/>
  <c r="S760" i="1" s="1"/>
  <c r="T760" i="1" s="1"/>
  <c r="R759" i="1"/>
  <c r="Q759" i="1"/>
  <c r="S759" i="1" s="1"/>
  <c r="T759" i="1" s="1"/>
  <c r="R758" i="1"/>
  <c r="Q758" i="1"/>
  <c r="S758" i="1" s="1"/>
  <c r="T758" i="1" s="1"/>
  <c r="R757" i="1"/>
  <c r="Q757" i="1"/>
  <c r="S757" i="1" s="1"/>
  <c r="T757" i="1" s="1"/>
  <c r="R756" i="1"/>
  <c r="Q756" i="1"/>
  <c r="S756" i="1" s="1"/>
  <c r="T756" i="1" s="1"/>
  <c r="R755" i="1"/>
  <c r="Q755" i="1"/>
  <c r="S755" i="1" s="1"/>
  <c r="T755" i="1" s="1"/>
  <c r="R754" i="1"/>
  <c r="Q754" i="1"/>
  <c r="S754" i="1" s="1"/>
  <c r="T754" i="1" s="1"/>
  <c r="R753" i="1"/>
  <c r="Q753" i="1"/>
  <c r="S753" i="1" s="1"/>
  <c r="T753" i="1" s="1"/>
  <c r="R752" i="1"/>
  <c r="Q752" i="1"/>
  <c r="S752" i="1" s="1"/>
  <c r="T752" i="1" s="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S738" i="1" s="1"/>
  <c r="T738" i="1" s="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S726" i="1" s="1"/>
  <c r="T726" i="1" s="1"/>
  <c r="R725" i="1"/>
  <c r="Q725" i="1"/>
  <c r="S725" i="1" s="1"/>
  <c r="T725" i="1" s="1"/>
  <c r="R724" i="1"/>
  <c r="Q724" i="1"/>
  <c r="S724" i="1" s="1"/>
  <c r="T724" i="1" s="1"/>
  <c r="R723" i="1"/>
  <c r="Q723" i="1"/>
  <c r="S723" i="1" s="1"/>
  <c r="T723" i="1" s="1"/>
  <c r="R722" i="1"/>
  <c r="Q722" i="1"/>
  <c r="S722" i="1" s="1"/>
  <c r="T722" i="1" s="1"/>
  <c r="R721" i="1"/>
  <c r="Q721" i="1"/>
  <c r="S721" i="1" s="1"/>
  <c r="T721" i="1" s="1"/>
  <c r="R720" i="1"/>
  <c r="Q720" i="1"/>
  <c r="S720" i="1" s="1"/>
  <c r="T720" i="1" s="1"/>
  <c r="R719" i="1"/>
  <c r="Q719" i="1"/>
  <c r="S719" i="1" s="1"/>
  <c r="T719" i="1" s="1"/>
  <c r="R718" i="1"/>
  <c r="Q718" i="1"/>
  <c r="S718" i="1" s="1"/>
  <c r="T718" i="1" s="1"/>
  <c r="R717" i="1"/>
  <c r="Q717" i="1"/>
  <c r="S717" i="1" s="1"/>
  <c r="T717" i="1" s="1"/>
  <c r="R716" i="1"/>
  <c r="Q716" i="1"/>
  <c r="S716" i="1" s="1"/>
  <c r="T716" i="1" s="1"/>
  <c r="R715" i="1"/>
  <c r="Q715" i="1"/>
  <c r="S715" i="1" s="1"/>
  <c r="T715" i="1" s="1"/>
  <c r="R714" i="1"/>
  <c r="Q714" i="1"/>
  <c r="S714" i="1" s="1"/>
  <c r="T714" i="1" s="1"/>
  <c r="R713" i="1"/>
  <c r="Q713" i="1"/>
  <c r="S713" i="1" s="1"/>
  <c r="T713" i="1" s="1"/>
  <c r="R712" i="1"/>
  <c r="Q712" i="1"/>
  <c r="S712" i="1" s="1"/>
  <c r="T712" i="1" s="1"/>
  <c r="R711" i="1"/>
  <c r="Q711" i="1"/>
  <c r="S711" i="1" s="1"/>
  <c r="T711" i="1" s="1"/>
  <c r="R710" i="1"/>
  <c r="Q710" i="1"/>
  <c r="S710" i="1" s="1"/>
  <c r="T710" i="1" s="1"/>
  <c r="R709" i="1"/>
  <c r="Q709" i="1"/>
  <c r="S709" i="1" s="1"/>
  <c r="T709" i="1" s="1"/>
  <c r="R708" i="1"/>
  <c r="Q708" i="1"/>
  <c r="S708" i="1" s="1"/>
  <c r="T708" i="1" s="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S697" i="1" s="1"/>
  <c r="T697" i="1" s="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S690" i="1" s="1"/>
  <c r="T690" i="1" s="1"/>
  <c r="R689" i="1"/>
  <c r="Q689" i="1"/>
  <c r="S689" i="1" s="1"/>
  <c r="T689" i="1" s="1"/>
  <c r="R688" i="1"/>
  <c r="Q688" i="1"/>
  <c r="S688" i="1" s="1"/>
  <c r="T688" i="1" s="1"/>
  <c r="R687" i="1"/>
  <c r="Q687" i="1"/>
  <c r="S687" i="1" s="1"/>
  <c r="T687" i="1" s="1"/>
  <c r="R686" i="1"/>
  <c r="Q686" i="1"/>
  <c r="S686" i="1" s="1"/>
  <c r="T686" i="1" s="1"/>
  <c r="R685" i="1"/>
  <c r="Q685" i="1"/>
  <c r="S685" i="1" s="1"/>
  <c r="T685" i="1" s="1"/>
  <c r="R684" i="1"/>
  <c r="Q684" i="1"/>
  <c r="S684" i="1" s="1"/>
  <c r="T684" i="1" s="1"/>
  <c r="R683" i="1"/>
  <c r="Q683" i="1"/>
  <c r="S683" i="1" s="1"/>
  <c r="T683" i="1" s="1"/>
  <c r="R682" i="1"/>
  <c r="Q682" i="1"/>
  <c r="S682" i="1" s="1"/>
  <c r="T682" i="1" s="1"/>
  <c r="R681" i="1"/>
  <c r="Q681" i="1"/>
  <c r="S681" i="1" s="1"/>
  <c r="T681" i="1" s="1"/>
  <c r="R680" i="1"/>
  <c r="Q680" i="1"/>
  <c r="S680" i="1" s="1"/>
  <c r="T680" i="1" s="1"/>
  <c r="R679" i="1"/>
  <c r="Q679" i="1"/>
  <c r="S679" i="1" s="1"/>
  <c r="T679" i="1" s="1"/>
  <c r="R678" i="1"/>
  <c r="Q678" i="1"/>
  <c r="S678" i="1" s="1"/>
  <c r="T678" i="1" s="1"/>
  <c r="R677" i="1"/>
  <c r="Q677" i="1"/>
  <c r="S677" i="1" s="1"/>
  <c r="T677" i="1" s="1"/>
  <c r="R676" i="1"/>
  <c r="Q676" i="1"/>
  <c r="S676" i="1" s="1"/>
  <c r="T676" i="1" s="1"/>
  <c r="R675" i="1"/>
  <c r="Q675" i="1"/>
  <c r="S675" i="1" s="1"/>
  <c r="T675" i="1" s="1"/>
  <c r="R674" i="1"/>
  <c r="Q674" i="1"/>
  <c r="S674" i="1" s="1"/>
  <c r="T674" i="1" s="1"/>
  <c r="R673" i="1"/>
  <c r="Q673" i="1"/>
  <c r="S673" i="1" s="1"/>
  <c r="T673" i="1" s="1"/>
  <c r="R672" i="1"/>
  <c r="Q672" i="1"/>
  <c r="S672" i="1" s="1"/>
  <c r="T672" i="1" s="1"/>
  <c r="R671" i="1"/>
  <c r="Q671" i="1"/>
  <c r="S671" i="1" s="1"/>
  <c r="T671" i="1" s="1"/>
  <c r="R670" i="1"/>
  <c r="Q670" i="1"/>
  <c r="S670" i="1" s="1"/>
  <c r="T670" i="1" s="1"/>
  <c r="R669" i="1"/>
  <c r="Q669" i="1"/>
  <c r="S669" i="1" s="1"/>
  <c r="T669" i="1" s="1"/>
  <c r="R668" i="1"/>
  <c r="Q668" i="1"/>
  <c r="S668" i="1" s="1"/>
  <c r="T668" i="1" s="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S659" i="1" s="1"/>
  <c r="T659" i="1" s="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S650" i="1" s="1"/>
  <c r="T650" i="1" s="1"/>
  <c r="R649" i="1"/>
  <c r="Q649" i="1"/>
  <c r="S649" i="1" s="1"/>
  <c r="T649" i="1" s="1"/>
  <c r="R648" i="1"/>
  <c r="Q648" i="1"/>
  <c r="S648" i="1" s="1"/>
  <c r="T648" i="1" s="1"/>
  <c r="R647" i="1"/>
  <c r="Q647" i="1"/>
  <c r="S647" i="1" s="1"/>
  <c r="T647" i="1" s="1"/>
  <c r="R646" i="1"/>
  <c r="Q646" i="1"/>
  <c r="S646" i="1" s="1"/>
  <c r="T646" i="1" s="1"/>
  <c r="R645" i="1"/>
  <c r="Q645" i="1"/>
  <c r="S645" i="1" s="1"/>
  <c r="T645" i="1" s="1"/>
  <c r="R644" i="1"/>
  <c r="Q644" i="1"/>
  <c r="S644" i="1" s="1"/>
  <c r="T644" i="1" s="1"/>
  <c r="R643" i="1"/>
  <c r="Q643" i="1"/>
  <c r="S643" i="1" s="1"/>
  <c r="T643" i="1" s="1"/>
  <c r="R642" i="1"/>
  <c r="Q642" i="1"/>
  <c r="S642" i="1" s="1"/>
  <c r="T642" i="1" s="1"/>
  <c r="R641" i="1"/>
  <c r="Q641" i="1"/>
  <c r="S641" i="1" s="1"/>
  <c r="T641" i="1" s="1"/>
  <c r="R640" i="1"/>
  <c r="Q640" i="1"/>
  <c r="S640" i="1" s="1"/>
  <c r="T640" i="1" s="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S612" i="1" s="1"/>
  <c r="T612" i="1" s="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S587" i="1" s="1"/>
  <c r="T587" i="1" s="1"/>
  <c r="R586" i="1"/>
  <c r="Q586" i="1"/>
  <c r="S586" i="1" s="1"/>
  <c r="T586" i="1" s="1"/>
  <c r="R585" i="1"/>
  <c r="Q585" i="1"/>
  <c r="S585" i="1" s="1"/>
  <c r="T585" i="1" s="1"/>
  <c r="R584" i="1"/>
  <c r="Q584" i="1"/>
  <c r="S584" i="1" s="1"/>
  <c r="T584" i="1" s="1"/>
  <c r="R583" i="1"/>
  <c r="Q583" i="1"/>
  <c r="S583" i="1" s="1"/>
  <c r="T583" i="1" s="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S574" i="1" s="1"/>
  <c r="T574" i="1" s="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S548" i="1" s="1"/>
  <c r="T548" i="1" s="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S538" i="1" s="1"/>
  <c r="T538" i="1" s="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S509" i="1" s="1"/>
  <c r="T509" i="1" s="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S481" i="1" s="1"/>
  <c r="T481" i="1" s="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S463" i="1" s="1"/>
  <c r="T463" i="1" s="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S435" i="1" s="1"/>
  <c r="T435" i="1" s="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S406" i="1" s="1"/>
  <c r="T406" i="1" s="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S395" i="1" s="1"/>
  <c r="T395" i="1" s="1"/>
  <c r="R394" i="1"/>
  <c r="Q394" i="1"/>
  <c r="S394" i="1" s="1"/>
  <c r="T394" i="1" s="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S385" i="1" s="1"/>
  <c r="T385" i="1" s="1"/>
  <c r="R384" i="1"/>
  <c r="Q384" i="1"/>
  <c r="S384" i="1" s="1"/>
  <c r="T384" i="1" s="1"/>
  <c r="R383" i="1"/>
  <c r="Q383" i="1"/>
  <c r="S383" i="1" s="1"/>
  <c r="T383" i="1" s="1"/>
  <c r="R382" i="1"/>
  <c r="Q382" i="1"/>
  <c r="S382" i="1" s="1"/>
  <c r="T382" i="1" s="1"/>
  <c r="R381" i="1"/>
  <c r="Q381" i="1"/>
  <c r="S381" i="1" s="1"/>
  <c r="T381" i="1" s="1"/>
  <c r="R380" i="1"/>
  <c r="Q380" i="1"/>
  <c r="S380" i="1" s="1"/>
  <c r="T380" i="1" s="1"/>
  <c r="R379" i="1"/>
  <c r="Q379" i="1"/>
  <c r="S379" i="1" s="1"/>
  <c r="T379" i="1" s="1"/>
  <c r="R378" i="1"/>
  <c r="Q378" i="1"/>
  <c r="S378" i="1" s="1"/>
  <c r="T378" i="1" s="1"/>
  <c r="R377" i="1"/>
  <c r="Q377" i="1"/>
  <c r="S377" i="1" s="1"/>
  <c r="T377" i="1" s="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S364" i="1" s="1"/>
  <c r="T364" i="1" s="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S345" i="1" s="1"/>
  <c r="T345" i="1" s="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S337" i="1" s="1"/>
  <c r="T337" i="1" s="1"/>
  <c r="R336" i="1"/>
  <c r="Q336" i="1"/>
  <c r="S336" i="1" s="1"/>
  <c r="T336" i="1" s="1"/>
  <c r="R335" i="1"/>
  <c r="Q335" i="1"/>
  <c r="S335" i="1" s="1"/>
  <c r="T335" i="1" s="1"/>
  <c r="R334" i="1"/>
  <c r="Q334" i="1"/>
  <c r="S334" i="1" s="1"/>
  <c r="T334" i="1" s="1"/>
  <c r="R333" i="1"/>
  <c r="Q333" i="1"/>
  <c r="S333" i="1" s="1"/>
  <c r="T333" i="1" s="1"/>
  <c r="R332" i="1"/>
  <c r="Q332" i="1"/>
  <c r="S332" i="1" s="1"/>
  <c r="T332" i="1" s="1"/>
  <c r="R331" i="1"/>
  <c r="Q331" i="1"/>
  <c r="S331" i="1" s="1"/>
  <c r="T331" i="1" s="1"/>
  <c r="R330" i="1"/>
  <c r="Q330" i="1"/>
  <c r="S330" i="1" s="1"/>
  <c r="T330" i="1" s="1"/>
  <c r="R329" i="1"/>
  <c r="Q329" i="1"/>
  <c r="S329" i="1" s="1"/>
  <c r="T329" i="1" s="1"/>
  <c r="R328" i="1"/>
  <c r="Q328" i="1"/>
  <c r="S328" i="1" s="1"/>
  <c r="T328" i="1" s="1"/>
  <c r="R327" i="1"/>
  <c r="Q327" i="1"/>
  <c r="S327" i="1" s="1"/>
  <c r="T327" i="1" s="1"/>
  <c r="R326" i="1"/>
  <c r="Q326" i="1"/>
  <c r="S326" i="1" s="1"/>
  <c r="T326" i="1" s="1"/>
  <c r="R325" i="1"/>
  <c r="Q325" i="1"/>
  <c r="R324" i="1"/>
  <c r="Q324" i="1"/>
  <c r="S324" i="1" s="1"/>
  <c r="T324" i="1" s="1"/>
  <c r="R323" i="1"/>
  <c r="Q323" i="1"/>
  <c r="S323" i="1" s="1"/>
  <c r="T323" i="1" s="1"/>
  <c r="R322" i="1"/>
  <c r="Q322" i="1"/>
  <c r="S322" i="1" s="1"/>
  <c r="T322" i="1" s="1"/>
  <c r="R321" i="1"/>
  <c r="Q321" i="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S308" i="1" s="1"/>
  <c r="T308" i="1" s="1"/>
  <c r="R307" i="1"/>
  <c r="Q307" i="1"/>
  <c r="S307" i="1" s="1"/>
  <c r="T307" i="1" s="1"/>
  <c r="R306" i="1"/>
  <c r="Q306" i="1"/>
  <c r="S306" i="1" s="1"/>
  <c r="T306" i="1" s="1"/>
  <c r="R305" i="1"/>
  <c r="Q305" i="1"/>
  <c r="S305" i="1" s="1"/>
  <c r="T305" i="1" s="1"/>
  <c r="R304" i="1"/>
  <c r="Q304" i="1"/>
  <c r="R303" i="1"/>
  <c r="Q303" i="1"/>
  <c r="S303" i="1" s="1"/>
  <c r="T303" i="1" s="1"/>
  <c r="R302" i="1"/>
  <c r="Q302" i="1"/>
  <c r="S302" i="1" s="1"/>
  <c r="T302" i="1" s="1"/>
  <c r="R301" i="1"/>
  <c r="Q301" i="1"/>
  <c r="S301" i="1" s="1"/>
  <c r="T301" i="1" s="1"/>
  <c r="R300" i="1"/>
  <c r="Q300" i="1"/>
  <c r="S300" i="1" s="1"/>
  <c r="T300" i="1" s="1"/>
  <c r="R299" i="1"/>
  <c r="Q299" i="1"/>
  <c r="R298" i="1"/>
  <c r="Q298" i="1"/>
  <c r="S298" i="1" s="1"/>
  <c r="T298" i="1" s="1"/>
  <c r="R297" i="1"/>
  <c r="Q297" i="1"/>
  <c r="S297" i="1" s="1"/>
  <c r="T297" i="1" s="1"/>
  <c r="R296" i="1"/>
  <c r="Q296" i="1"/>
  <c r="S296" i="1" s="1"/>
  <c r="T296" i="1" s="1"/>
  <c r="R295" i="1"/>
  <c r="Q295" i="1"/>
  <c r="S295" i="1" s="1"/>
  <c r="T295" i="1" s="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S288" i="1" s="1"/>
  <c r="T288" i="1" s="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S271" i="1" s="1"/>
  <c r="T271" i="1" s="1"/>
  <c r="R270" i="1"/>
  <c r="Q270" i="1"/>
  <c r="S270" i="1" s="1"/>
  <c r="T270" i="1" s="1"/>
  <c r="R269" i="1"/>
  <c r="Q269" i="1"/>
  <c r="S269" i="1" s="1"/>
  <c r="T269" i="1" s="1"/>
  <c r="R268" i="1"/>
  <c r="Q268" i="1"/>
  <c r="S268" i="1" s="1"/>
  <c r="T268" i="1" s="1"/>
  <c r="R267" i="1"/>
  <c r="Q267" i="1"/>
  <c r="S267" i="1" s="1"/>
  <c r="T267" i="1" s="1"/>
  <c r="R266" i="1"/>
  <c r="Q266" i="1"/>
  <c r="S266" i="1" s="1"/>
  <c r="T266" i="1" s="1"/>
  <c r="R265" i="1"/>
  <c r="Q265" i="1"/>
  <c r="S265" i="1" s="1"/>
  <c r="T265" i="1" s="1"/>
  <c r="R264" i="1"/>
  <c r="Q264" i="1"/>
  <c r="S264" i="1" s="1"/>
  <c r="T264" i="1" s="1"/>
  <c r="R263" i="1"/>
  <c r="Q263" i="1"/>
  <c r="S263" i="1" s="1"/>
  <c r="T263" i="1" s="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S251" i="1" s="1"/>
  <c r="T251" i="1" s="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S225" i="1" s="1"/>
  <c r="T225" i="1" s="1"/>
  <c r="R224" i="1"/>
  <c r="Q224" i="1"/>
  <c r="R223" i="1"/>
  <c r="Q223" i="1"/>
  <c r="S223" i="1" s="1"/>
  <c r="T223" i="1" s="1"/>
  <c r="R222" i="1"/>
  <c r="Q222" i="1"/>
  <c r="S222" i="1" s="1"/>
  <c r="T222" i="1" s="1"/>
  <c r="R221" i="1"/>
  <c r="Q221" i="1"/>
  <c r="S221" i="1" s="1"/>
  <c r="T221" i="1" s="1"/>
  <c r="R220" i="1"/>
  <c r="Q220" i="1"/>
  <c r="S220" i="1" s="1"/>
  <c r="T220" i="1" s="1"/>
  <c r="R219" i="1"/>
  <c r="Q219" i="1"/>
  <c r="S219" i="1" s="1"/>
  <c r="T219" i="1" s="1"/>
  <c r="R218" i="1"/>
  <c r="Q218" i="1"/>
  <c r="S218" i="1" s="1"/>
  <c r="T218" i="1" s="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S178" i="1" s="1"/>
  <c r="T178" i="1" s="1"/>
  <c r="R177" i="1"/>
  <c r="Q177" i="1"/>
  <c r="S177" i="1" s="1"/>
  <c r="T177" i="1" s="1"/>
  <c r="R176" i="1"/>
  <c r="Q176" i="1"/>
  <c r="S176" i="1" s="1"/>
  <c r="T176" i="1" s="1"/>
  <c r="R175" i="1"/>
  <c r="Q175" i="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S166" i="1" s="1"/>
  <c r="T166" i="1" s="1"/>
  <c r="R165" i="1"/>
  <c r="Q165" i="1"/>
  <c r="S165" i="1" s="1"/>
  <c r="T165" i="1" s="1"/>
  <c r="R164" i="1"/>
  <c r="Q164" i="1"/>
  <c r="S164" i="1" s="1"/>
  <c r="T164" i="1" s="1"/>
  <c r="R163" i="1"/>
  <c r="Q163" i="1"/>
  <c r="S163" i="1" s="1"/>
  <c r="T163" i="1" s="1"/>
  <c r="R162" i="1"/>
  <c r="Q162" i="1"/>
  <c r="S162" i="1" s="1"/>
  <c r="T162" i="1" s="1"/>
  <c r="R161" i="1"/>
  <c r="Q161" i="1"/>
  <c r="S161" i="1" s="1"/>
  <c r="T161" i="1" s="1"/>
  <c r="R160" i="1"/>
  <c r="Q160" i="1"/>
  <c r="S160" i="1" s="1"/>
  <c r="T160" i="1" s="1"/>
  <c r="R159" i="1"/>
  <c r="Q159" i="1"/>
  <c r="S159" i="1" s="1"/>
  <c r="T159" i="1" s="1"/>
  <c r="R158" i="1"/>
  <c r="Q158" i="1"/>
  <c r="S158" i="1" s="1"/>
  <c r="T158" i="1" s="1"/>
  <c r="R157" i="1"/>
  <c r="Q157" i="1"/>
  <c r="S157" i="1" s="1"/>
  <c r="T157" i="1" s="1"/>
  <c r="R156" i="1"/>
  <c r="Q156" i="1"/>
  <c r="S156" i="1" s="1"/>
  <c r="T156" i="1" s="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S101" i="1" s="1"/>
  <c r="T101" i="1" s="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S81" i="1" s="1"/>
  <c r="T81" i="1" s="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S62" i="1" s="1"/>
  <c r="T62" i="1" s="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S52" i="1" s="1"/>
  <c r="T52" i="1" s="1"/>
  <c r="R51" i="1"/>
  <c r="Q51" i="1"/>
  <c r="S51" i="1" s="1"/>
  <c r="T51" i="1" s="1"/>
  <c r="R50" i="1"/>
  <c r="Q50" i="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S42" i="1" s="1"/>
  <c r="T42" i="1" s="1"/>
  <c r="R41" i="1"/>
  <c r="Q41" i="1"/>
  <c r="S41" i="1" s="1"/>
  <c r="T41" i="1" s="1"/>
  <c r="R40" i="1"/>
  <c r="Q40" i="1"/>
  <c r="S40" i="1" s="1"/>
  <c r="T40" i="1" s="1"/>
  <c r="R39" i="1"/>
  <c r="Q39" i="1"/>
  <c r="S39" i="1" s="1"/>
  <c r="T39" i="1" s="1"/>
  <c r="R38" i="1"/>
  <c r="Q38" i="1"/>
  <c r="S38" i="1" s="1"/>
  <c r="T38" i="1" s="1"/>
  <c r="R37" i="1"/>
  <c r="Q37" i="1"/>
  <c r="S37" i="1" s="1"/>
  <c r="T37" i="1" s="1"/>
  <c r="R36" i="1"/>
  <c r="Q36" i="1"/>
  <c r="S36" i="1" s="1"/>
  <c r="T36" i="1" s="1"/>
  <c r="R35" i="1"/>
  <c r="Q35" i="1"/>
  <c r="S35" i="1" s="1"/>
  <c r="T35" i="1" s="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R4" i="1"/>
  <c r="Q4" i="1"/>
  <c r="R3" i="1"/>
  <c r="Q3" i="1"/>
  <c r="S3" i="1" s="1"/>
  <c r="T3" i="1" s="1"/>
  <c r="R2" i="1"/>
  <c r="Q2" i="1"/>
  <c r="S304" i="1" l="1"/>
  <c r="T304" i="1" s="1"/>
  <c r="S299" i="1"/>
  <c r="T299" i="1" s="1"/>
  <c r="S1188" i="1"/>
  <c r="T1188" i="1" s="1"/>
  <c r="S1197" i="1"/>
  <c r="T1197" i="1" s="1"/>
  <c r="S50" i="1"/>
  <c r="T50" i="1" s="1"/>
  <c r="S1239" i="1"/>
  <c r="T1239" i="1" s="1"/>
  <c r="S5" i="1"/>
  <c r="T5" i="1" s="1"/>
  <c r="S4" i="1"/>
  <c r="T4" i="1" s="1"/>
  <c r="S325" i="1"/>
  <c r="T325" i="1" s="1"/>
  <c r="S175" i="1"/>
  <c r="T175" i="1" s="1"/>
  <c r="S261" i="1"/>
  <c r="T261" i="1" s="1"/>
  <c r="S208" i="1"/>
  <c r="T208" i="1" s="1"/>
  <c r="S2" i="1"/>
  <c r="T2" i="1" s="1"/>
  <c r="S847" i="1"/>
  <c r="T847" i="1" s="1"/>
  <c r="S130" i="1"/>
  <c r="T130" i="1" s="1"/>
  <c r="S1806" i="1"/>
  <c r="T1806" i="1" s="1"/>
  <c r="S321" i="1"/>
  <c r="T321" i="1" s="1"/>
  <c r="S1095" i="1"/>
  <c r="T1095" i="1" s="1"/>
  <c r="S224" i="1"/>
  <c r="T224" i="1" s="1"/>
  <c r="S1298" i="1"/>
  <c r="T1298" i="1" s="1"/>
  <c r="S2356" i="1"/>
  <c r="T2356" i="1" s="1"/>
</calcChain>
</file>

<file path=xl/sharedStrings.xml><?xml version="1.0" encoding="utf-8"?>
<sst xmlns="http://schemas.openxmlformats.org/spreadsheetml/2006/main" count="16305" uniqueCount="90">
  <si>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</si>
  <si>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</si>
  <si>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</si>
  <si>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</si>
  <si>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</si>
  <si>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</si>
  <si>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</si>
  <si>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</si>
  <si>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</si>
  <si>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</si>
  <si>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</si>
  <si>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</si>
  <si>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</si>
  <si>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</si>
  <si>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</si>
  <si>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</si>
  <si>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</si>
  <si>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</si>
  <si>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</si>
  <si>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</si>
  <si>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</si>
  <si>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</si>
  <si>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</si>
  <si>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</si>
  <si>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</si>
  <si>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</si>
  <si>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</si>
  <si>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</si>
  <si>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</si>
  <si>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</si>
  <si>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</si>
  <si>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</si>
  <si>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</si>
  <si>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</si>
  <si>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</si>
  <si>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</si>
  <si>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</si>
  <si>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</si>
  <si>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</si>
  <si>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</si>
  <si>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</si>
  <si>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</si>
  <si>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</si>
  <si>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</si>
  <si>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</si>
  <si>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</si>
  <si>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</si>
  <si>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</si>
  <si>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</si>
  <si>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</si>
  <si>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</si>
  <si>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</si>
  <si>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</si>
  <si>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</si>
  <si>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</si>
  <si>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</si>
  <si>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</si>
  <si>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</si>
  <si>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</si>
  <si>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</si>
  <si>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</si>
  <si>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</si>
  <si>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</si>
  <si>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</si>
  <si>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</si>
  <si>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</si>
  <si>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</si>
  <si>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</si>
  <si>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</si>
  <si>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Month Name</t>
  </si>
  <si>
    <t>Quarter2</t>
  </si>
  <si>
    <t>Year2</t>
  </si>
  <si>
    <t xml:space="preserve">Month No </t>
  </si>
  <si>
    <t>Sum of Revenue</t>
  </si>
  <si>
    <t>Sum of Gross Profit</t>
  </si>
  <si>
    <t>Apr</t>
  </si>
  <si>
    <t>May</t>
  </si>
  <si>
    <t>Jun</t>
  </si>
  <si>
    <t>Jul</t>
  </si>
  <si>
    <t>Aug</t>
  </si>
  <si>
    <t>Sep</t>
  </si>
  <si>
    <t>Gross_Profit_Margin</t>
  </si>
  <si>
    <t>Sum of Units Sold</t>
  </si>
  <si>
    <t>Count of ID</t>
  </si>
  <si>
    <t>KPI</t>
  </si>
  <si>
    <t>Sum of COGS</t>
  </si>
  <si>
    <t>Row Labels</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</si>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</sst>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8" formatCode="\$#,##0"/>
    <numFmt numFmtId="174" formatCode="\$#,##0,&quot;K&quot;"/>
    <numFmt numFmtId="175" formatCode="&quot;$&quot;#,##0,&quot;K&quot;"/>
  </numFmts>
  <fonts count="6" x14ac:knownFonts="1">
    <font>
      <sz val="11"/>
      <color theme="1"/>
      <name val="Calibri"/>
      <family val="2"/>
      <scheme val="minor"/>
    </font>
    <font>
      <sz val="11"/>
      <color theme="1"/>
      <name val="Calibri"/>
      <family val="2"/>
      <scheme val="minor"/>
    </font>
    <font>
      <b/>
      <sz val="12"/>
      <color rgb="FFFFFFFF"/>
      <name val="Calibri"/>
      <family val="2"/>
      <scheme val="minor"/>
    </font>
    <font>
      <sz val="12"/>
      <name val="Calibri"/>
      <family val="2"/>
      <scheme val="minor"/>
    </font>
    <font>
      <sz val="22"/>
      <color theme="1"/>
      <name val="Calibri"/>
      <family val="2"/>
      <scheme val="minor"/>
    </font>
    <font>
      <sz val="11"/>
      <color theme="4" tint="0.39997558519241921"/>
      <name val="Calibri"/>
      <family val="2"/>
      <scheme val="minor"/>
    </font>
  </fonts>
  <fills count="5">
    <fill>
      <patternFill patternType="none"/>
    </fill>
    <fill>
      <patternFill patternType="gray125"/>
    </fill>
    <fill>
      <patternFill patternType="solid">
        <fgColor rgb="FF1F4E78"/>
      </patternFill>
    </fill>
    <fill>
      <patternFill patternType="solid">
        <fgColor theme="0" tint="-0.34998626667073579"/>
        <bgColor indexed="64"/>
      </patternFill>
    </fill>
    <fill>
      <patternFill patternType="solid">
        <fgColor theme="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top style="thin">
        <color rgb="FF999999"/>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42">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applyAlignment="1">
      <alignment horizontal="center"/>
    </xf>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0" fontId="2" fillId="2" borderId="0" xfId="0" applyNumberFormat="1" applyFont="1" applyFill="1" applyAlignment="1">
      <alignment horizontal="center" vertical="center"/>
    </xf>
    <xf numFmtId="0" fontId="3" fillId="0" borderId="0" xfId="0" applyNumberFormat="1" applyFont="1" applyAlignment="1">
      <alignment horizontal="center"/>
    </xf>
    <xf numFmtId="0" fontId="0" fillId="0" borderId="0" xfId="0" applyNumberFormat="1" applyAlignment="1">
      <alignment horizontal="center"/>
    </xf>
    <xf numFmtId="0" fontId="2" fillId="2" borderId="0" xfId="0" applyNumberFormat="1" applyFont="1" applyFill="1" applyAlignment="1">
      <alignment horizontal="right" vertical="center"/>
    </xf>
    <xf numFmtId="0" fontId="3" fillId="0" borderId="0" xfId="0" applyNumberFormat="1" applyFont="1" applyAlignment="1">
      <alignment horizontal="right"/>
    </xf>
    <xf numFmtId="0" fontId="0" fillId="0" borderId="0" xfId="0" applyNumberFormat="1" applyAlignment="1">
      <alignment horizontal="right"/>
    </xf>
    <xf numFmtId="9" fontId="0" fillId="0" borderId="0" xfId="1" applyFont="1"/>
    <xf numFmtId="0" fontId="0" fillId="0" borderId="1" xfId="0" applyBorder="1"/>
    <xf numFmtId="1" fontId="0" fillId="0" borderId="1" xfId="0" applyNumberFormat="1" applyBorder="1"/>
    <xf numFmtId="0" fontId="0" fillId="0" borderId="1" xfId="0" applyNumberFormat="1" applyBorder="1"/>
    <xf numFmtId="0" fontId="0" fillId="0" borderId="0" xfId="0" applyBorder="1"/>
    <xf numFmtId="168" fontId="0" fillId="0" borderId="1" xfId="0" applyNumberFormat="1" applyBorder="1"/>
    <xf numFmtId="0" fontId="0" fillId="0" borderId="6" xfId="0" applyBorder="1"/>
    <xf numFmtId="0" fontId="4" fillId="3" borderId="7" xfId="0" applyFont="1" applyFill="1" applyBorder="1" applyAlignment="1">
      <alignment horizontal="center"/>
    </xf>
    <xf numFmtId="0" fontId="4" fillId="3" borderId="8" xfId="0" applyFont="1" applyFill="1" applyBorder="1" applyAlignment="1">
      <alignment horizontal="center"/>
    </xf>
    <xf numFmtId="0" fontId="4" fillId="3" borderId="9" xfId="0" applyFont="1" applyFill="1" applyBorder="1" applyAlignment="1">
      <alignment horizontal="center"/>
    </xf>
    <xf numFmtId="0" fontId="0" fillId="0" borderId="5" xfId="0" applyBorder="1"/>
    <xf numFmtId="0" fontId="0" fillId="0" borderId="3" xfId="0" applyBorder="1"/>
    <xf numFmtId="0" fontId="0" fillId="0" borderId="10" xfId="0" applyBorder="1"/>
    <xf numFmtId="165" fontId="0" fillId="0" borderId="10" xfId="0" applyNumberFormat="1" applyBorder="1"/>
    <xf numFmtId="10" fontId="0" fillId="0" borderId="10" xfId="1" applyNumberFormat="1" applyFont="1" applyBorder="1"/>
    <xf numFmtId="0" fontId="0" fillId="0" borderId="11" xfId="0" applyBorder="1"/>
    <xf numFmtId="0" fontId="0" fillId="0" borderId="4" xfId="0" applyBorder="1" applyAlignment="1">
      <alignment horizontal="left"/>
    </xf>
    <xf numFmtId="0" fontId="0" fillId="0" borderId="2" xfId="0" applyBorder="1" applyAlignment="1">
      <alignment horizontal="left"/>
    </xf>
    <xf numFmtId="0" fontId="0" fillId="0" borderId="11" xfId="0" pivotButton="1" applyBorder="1"/>
    <xf numFmtId="3" fontId="0" fillId="0" borderId="11" xfId="0" applyNumberFormat="1" applyBorder="1"/>
    <xf numFmtId="174" fontId="0" fillId="0" borderId="11" xfId="0" applyNumberFormat="1" applyBorder="1"/>
    <xf numFmtId="174" fontId="0" fillId="0" borderId="4" xfId="0" applyNumberFormat="1" applyBorder="1"/>
    <xf numFmtId="174" fontId="0" fillId="0" borderId="2" xfId="0" applyNumberFormat="1" applyBorder="1"/>
    <xf numFmtId="175" fontId="0" fillId="0" borderId="11" xfId="0" applyNumberFormat="1" applyBorder="1"/>
    <xf numFmtId="175" fontId="0" fillId="0" borderId="4" xfId="0" applyNumberFormat="1" applyBorder="1"/>
    <xf numFmtId="175" fontId="0" fillId="0" borderId="2" xfId="0" applyNumberFormat="1" applyBorder="1"/>
    <xf numFmtId="0" fontId="5" fillId="4" borderId="0" xfId="0" applyFont="1" applyFill="1"/>
  </cellXfs>
  <cellStyles count="2">
    <cellStyle name="Normal" xfId="0" builtinId="0"/>
    <cellStyle name="Percent" xfId="1" builtinId="5"/>
  </cellStyles>
  <dxfs count="4480">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5" formatCode="&quot;$&quot;#,##0,&quot;K&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right style="thin">
          <color indexed="64"/>
        </right>
        <vertical style="thin">
          <color indexed="64"/>
        </vertical>
      </border>
    </dxf>
    <dxf>
      <border>
        <right style="thin">
          <color indexed="64"/>
        </right>
        <vertical style="thin">
          <color indexed="64"/>
        </vertic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174" formatCode="\$#,##0,&quot;K&quot;"/>
    </dxf>
    <dxf>
      <numFmt numFmtId="175" formatCode="&quot;$&quot;#,##0,&quot;K&quot;"/>
    </dxf>
    <dxf>
      <font>
        <color theme="0"/>
      </font>
      <fill>
        <patternFill>
          <bgColor rgb="FF002060"/>
        </patternFill>
      </fill>
    </dxf>
    <dxf>
      <font>
        <color theme="0"/>
      </font>
      <fill>
        <patternFill>
          <bgColor theme="4" tint="-0.24994659260841701"/>
        </patternFill>
      </fill>
    </dxf>
    <dxf>
      <font>
        <b val="0"/>
        <i val="0"/>
        <strike val="0"/>
        <condense val="0"/>
        <extend val="0"/>
        <outline val="0"/>
        <shadow val="0"/>
        <u val="none"/>
        <vertAlign val="baseline"/>
        <sz val="12"/>
        <color auto="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12"/>
        <name val="Calibri"/>
        <family val="2"/>
        <scheme val="minor"/>
      </font>
    </dxf>
    <dxf>
      <font>
        <b val="0"/>
        <i val="0"/>
        <strike val="0"/>
        <condense val="0"/>
        <extend val="0"/>
        <outline val="0"/>
        <shadow val="0"/>
        <u val="none"/>
        <vertAlign val="baseline"/>
        <sz val="12"/>
        <color auto="1"/>
        <name val="Calibri"/>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alignment horizont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alignment horizont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alignment horizont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auto="1"/>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s>
  <tableStyles count="1" defaultTableStyle="TableStyleMedium2" defaultPivotStyle="PivotStyleLight16">
    <tableStyle name="Slicer Style 1" pivot="0" table="0" count="4" xr9:uid="{56D3BA80-B5D5-47B2-B4A7-7E3B0C18EF1E}">
      <tableStyleElement type="wholeTable" dxfId="4457"/>
      <tableStyleElement type="headerRow" dxfId="4456"/>
    </tableStyle>
  </tableStyles>
  <colors>
    <mruColors>
      <color rgb="FF002570"/>
      <color rgb="FF00FFFF"/>
      <color rgb="FF1C476E"/>
      <color rgb="FF0077D0"/>
      <color rgb="FF122D46"/>
    </mruColors>
  </colors>
  <extLst>
    <ext xmlns:x14="http://schemas.microsoft.com/office/spreadsheetml/2009/9/main" uri="{46F421CA-312F-682f-3DD2-61675219B42D}">
      <x14:dxfs count="2">
        <dxf>
          <fill>
            <patternFill>
              <bgColor theme="4" tint="0.59996337778862885"/>
            </patternFill>
          </fill>
        </dxf>
        <dxf>
          <fill>
            <patternFill>
              <bgColor theme="3"/>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[Excel_3_Dashboard.xlsx]Pivot_Table!Monthly Profit and Revenue </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1">
                <a:lumMod val="95000"/>
                <a:lumOff val="5000"/>
              </a:schemeClr>
            </a:solidFill>
            <a:round/>
          </a:ln>
          <a:effectLst/>
        </c:spPr>
        <c:marker>
          <c:symbol val="circle"/>
          <c:size val="5"/>
          <c:spPr>
            <a:solidFill>
              <a:schemeClr val="tx1">
                <a:lumMod val="95000"/>
                <a:lumOff val="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928336620644313E-2"/>
          <c:y val="0.11348736013261503"/>
          <c:w val="0.94214332675871137"/>
          <c:h val="0.78476585163696655"/>
        </c:manualLayout>
      </c:layout>
      <c:lineChart>
        <c:grouping val="standard"/>
        <c:varyColors val="0"/>
        <c:ser>
          <c:idx val="0"/>
          <c:order val="0"/>
          <c:tx>
            <c:strRef>
              <c:f>Pivot_Table!$B$7</c:f>
              <c:strCache>
                <c:ptCount val="1"/>
                <c:pt idx="0">
                  <c:v>Total Revenue</c:v>
                </c:pt>
              </c:strCache>
            </c:strRef>
          </c:tx>
          <c:spPr>
            <a:ln w="28575" cap="rnd">
              <a:solidFill>
                <a:schemeClr val="tx1">
                  <a:lumMod val="95000"/>
                  <a:lumOff val="5000"/>
                </a:schemeClr>
              </a:solidFill>
              <a:round/>
            </a:ln>
            <a:effectLst/>
          </c:spPr>
          <c:marker>
            <c:symbol val="circle"/>
            <c:size val="5"/>
            <c:spPr>
              <a:solidFill>
                <a:schemeClr val="tx1">
                  <a:lumMod val="95000"/>
                  <a:lumOff val="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Pivot_Table!$A$8:$A$14</c:f>
              <c:strCache>
                <c:ptCount val="6"/>
                <c:pt idx="0">
                  <c:v>Apr</c:v>
                </c:pt>
                <c:pt idx="1">
                  <c:v>May</c:v>
                </c:pt>
                <c:pt idx="2">
                  <c:v>Jun</c:v>
                </c:pt>
                <c:pt idx="3">
                  <c:v>Jul</c:v>
                </c:pt>
                <c:pt idx="4">
                  <c:v>Aug</c:v>
                </c:pt>
                <c:pt idx="5">
                  <c:v>Sep</c:v>
                </c:pt>
              </c:strCache>
            </c:strRef>
          </c:cat>
          <c:val>
            <c:numRef>
              <c:f>Pivot_Table!$B$8:$B$14</c:f>
              <c:numCache>
                <c:formatCode>"$"#,##0,"K"</c:formatCode>
                <c:ptCount val="6"/>
                <c:pt idx="0">
                  <c:v>2522.8065000000006</c:v>
                </c:pt>
                <c:pt idx="1">
                  <c:v>2967.2644999999998</c:v>
                </c:pt>
                <c:pt idx="2">
                  <c:v>3050.8994999999995</c:v>
                </c:pt>
                <c:pt idx="3">
                  <c:v>2033.1784999999998</c:v>
                </c:pt>
                <c:pt idx="4">
                  <c:v>1698.9855000000002</c:v>
                </c:pt>
                <c:pt idx="5">
                  <c:v>4775.1095000000005</c:v>
                </c:pt>
              </c:numCache>
            </c:numRef>
          </c:val>
          <c:smooth val="1"/>
          <c:extLst>
            <c:ext xmlns:c16="http://schemas.microsoft.com/office/drawing/2014/chart" uri="{C3380CC4-5D6E-409C-BE32-E72D297353CC}">
              <c16:uniqueId val="{00000000-9241-4861-97FA-40B8922228BE}"/>
            </c:ext>
          </c:extLst>
        </c:ser>
        <c:ser>
          <c:idx val="1"/>
          <c:order val="1"/>
          <c:tx>
            <c:strRef>
              <c:f>Pivot_Table!$C$7</c:f>
              <c:strCache>
                <c:ptCount val="1"/>
                <c:pt idx="0">
                  <c:v>Total Gross Profit</c:v>
                </c:pt>
              </c:strCache>
            </c:strRef>
          </c:tx>
          <c:spPr>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Pivot_Table!$A$8:$A$14</c:f>
              <c:strCache>
                <c:ptCount val="6"/>
                <c:pt idx="0">
                  <c:v>Apr</c:v>
                </c:pt>
                <c:pt idx="1">
                  <c:v>May</c:v>
                </c:pt>
                <c:pt idx="2">
                  <c:v>Jun</c:v>
                </c:pt>
                <c:pt idx="3">
                  <c:v>Jul</c:v>
                </c:pt>
                <c:pt idx="4">
                  <c:v>Aug</c:v>
                </c:pt>
                <c:pt idx="5">
                  <c:v>Sep</c:v>
                </c:pt>
              </c:strCache>
            </c:strRef>
          </c:cat>
          <c:val>
            <c:numRef>
              <c:f>Pivot_Table!$C$8:$C$14</c:f>
              <c:numCache>
                <c:formatCode>\$#,##0,"K"</c:formatCode>
                <c:ptCount val="6"/>
                <c:pt idx="0">
                  <c:v>1116.8564999999999</c:v>
                </c:pt>
                <c:pt idx="1">
                  <c:v>1363.5245000000002</c:v>
                </c:pt>
                <c:pt idx="2">
                  <c:v>1487.7094999999999</c:v>
                </c:pt>
                <c:pt idx="3">
                  <c:v>964.72849999999983</c:v>
                </c:pt>
                <c:pt idx="4">
                  <c:v>825.97550000000012</c:v>
                </c:pt>
                <c:pt idx="5">
                  <c:v>2043.4895000000004</c:v>
                </c:pt>
              </c:numCache>
            </c:numRef>
          </c:val>
          <c:smooth val="1"/>
          <c:extLst>
            <c:ext xmlns:c16="http://schemas.microsoft.com/office/drawing/2014/chart" uri="{C3380CC4-5D6E-409C-BE32-E72D297353CC}">
              <c16:uniqueId val="{00000001-9241-4861-97FA-40B8922228BE}"/>
            </c:ext>
          </c:extLst>
        </c:ser>
        <c:dLbls>
          <c:showLegendKey val="0"/>
          <c:showVal val="0"/>
          <c:showCatName val="0"/>
          <c:showSerName val="0"/>
          <c:showPercent val="0"/>
          <c:showBubbleSize val="0"/>
        </c:dLbls>
        <c:marker val="1"/>
        <c:smooth val="0"/>
        <c:axId val="887481264"/>
        <c:axId val="887481624"/>
      </c:lineChart>
      <c:catAx>
        <c:axId val="887481264"/>
        <c:scaling>
          <c:orientation val="minMax"/>
        </c:scaling>
        <c:delete val="0"/>
        <c:axPos val="b"/>
        <c:numFmt formatCode="General" sourceLinked="1"/>
        <c:majorTickMark val="none"/>
        <c:minorTickMark val="none"/>
        <c:tickLblPos val="nextTo"/>
        <c:spPr>
          <a:noFill/>
          <a:ln w="9525" cap="flat" cmpd="sng" algn="ctr">
            <a:solidFill>
              <a:srgbClr val="0077D0"/>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887481624"/>
        <c:crosses val="autoZero"/>
        <c:auto val="1"/>
        <c:lblAlgn val="ctr"/>
        <c:lblOffset val="100"/>
        <c:noMultiLvlLbl val="0"/>
      </c:catAx>
      <c:valAx>
        <c:axId val="887481624"/>
        <c:scaling>
          <c:orientation val="minMax"/>
        </c:scaling>
        <c:delete val="1"/>
        <c:axPos val="l"/>
        <c:numFmt formatCode="&quot;$&quot;#,##0,&quot;K&quot;" sourceLinked="1"/>
        <c:majorTickMark val="none"/>
        <c:minorTickMark val="none"/>
        <c:tickLblPos val="nextTo"/>
        <c:crossAx val="8874812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[Excel_3_Dashboard.xlsx]Pivot_Table!Top_5_Country</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bar"/>
        <c:grouping val="clustered"/>
        <c:varyColors val="0"/>
        <c:ser>
          <c:idx val="0"/>
          <c:order val="0"/>
          <c:tx>
            <c:strRef>
              <c:f>Pivot_Table!$F$7</c:f>
              <c:strCache>
                <c:ptCount val="1"/>
                <c:pt idx="0">
                  <c:v>Total</c:v>
                </c:pt>
              </c:strCache>
            </c:strRef>
          </c:tx>
          <c:spPr>
            <a:solidFill>
              <a:schemeClr val="accent2">
                <a:lumMod val="75000"/>
              </a:schemeClr>
            </a:solidFill>
            <a:ln>
              <a:solidFill>
                <a:schemeClr val="accent1">
                  <a:lumMod val="75000"/>
                </a:schemeClr>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Pivot_Table!$E$8:$E$11</c:f>
              <c:strCache>
                <c:ptCount val="3"/>
                <c:pt idx="0">
                  <c:v>Italy</c:v>
                </c:pt>
                <c:pt idx="1">
                  <c:v>Portugal</c:v>
                </c:pt>
                <c:pt idx="2">
                  <c:v>Spain</c:v>
                </c:pt>
              </c:strCache>
            </c:strRef>
          </c:cat>
          <c:val>
            <c:numRef>
              <c:f>Pivot_Table!$F$8:$F$11</c:f>
              <c:numCache>
                <c:formatCode>"$"#,##0,"K"</c:formatCode>
                <c:ptCount val="3"/>
                <c:pt idx="0">
                  <c:v>7897.6210000000019</c:v>
                </c:pt>
                <c:pt idx="1">
                  <c:v>3285.8024999999998</c:v>
                </c:pt>
                <c:pt idx="2">
                  <c:v>5864.8205000000007</c:v>
                </c:pt>
              </c:numCache>
            </c:numRef>
          </c:val>
          <c:extLst>
            <c:ext xmlns:c16="http://schemas.microsoft.com/office/drawing/2014/chart" uri="{C3380CC4-5D6E-409C-BE32-E72D297353CC}">
              <c16:uniqueId val="{00000000-72F5-4834-BB54-55DA4ACC66D7}"/>
            </c:ext>
          </c:extLst>
        </c:ser>
        <c:dLbls>
          <c:showLegendKey val="0"/>
          <c:showVal val="0"/>
          <c:showCatName val="0"/>
          <c:showSerName val="0"/>
          <c:showPercent val="0"/>
          <c:showBubbleSize val="0"/>
        </c:dLbls>
        <c:gapWidth val="182"/>
        <c:axId val="420564368"/>
        <c:axId val="864005960"/>
      </c:barChart>
      <c:catAx>
        <c:axId val="420564368"/>
        <c:scaling>
          <c:orientation val="minMax"/>
        </c:scaling>
        <c:delete val="0"/>
        <c:axPos val="l"/>
        <c:numFmt formatCode="General" sourceLinked="1"/>
        <c:majorTickMark val="none"/>
        <c:minorTickMark val="none"/>
        <c:tickLblPos val="nextTo"/>
        <c:spPr>
          <a:noFill/>
          <a:ln w="9525" cap="flat" cmpd="sng" algn="ctr">
            <a:solidFill>
              <a:srgbClr val="0077D0"/>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864005960"/>
        <c:crosses val="autoZero"/>
        <c:auto val="1"/>
        <c:lblAlgn val="ctr"/>
        <c:lblOffset val="100"/>
        <c:noMultiLvlLbl val="0"/>
      </c:catAx>
      <c:valAx>
        <c:axId val="864005960"/>
        <c:scaling>
          <c:orientation val="minMax"/>
        </c:scaling>
        <c:delete val="1"/>
        <c:axPos val="b"/>
        <c:numFmt formatCode="&quot;$&quot;#,##0,&quot;K&quot;" sourceLinked="1"/>
        <c:majorTickMark val="none"/>
        <c:minorTickMark val="none"/>
        <c:tickLblPos val="nextTo"/>
        <c:crossAx val="420564368"/>
        <c:crosses val="autoZero"/>
        <c:crossBetween val="between"/>
      </c:valAx>
      <c:spPr>
        <a:noFill/>
        <a:ln>
          <a:noFill/>
        </a:ln>
        <a:effectLst>
          <a:outerShdw blurRad="50800" dist="50800" dir="5400000" algn="ctr" rotWithShape="0">
            <a:schemeClr val="accent1">
              <a:lumMod val="75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[Excel_3_Dashboard.xlsx]Pivot_Table!Sales_Chanel </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3"/>
          </a:solidFill>
          <a:ln>
            <a:noFill/>
          </a:ln>
          <a:effectLst>
            <a:outerShdw blurRad="317500" algn="ctr" rotWithShape="0">
              <a:prstClr val="black">
                <a:alpha val="25000"/>
              </a:prstClr>
            </a:outerShdw>
          </a:effectLst>
        </c:spPr>
      </c:pivotFmt>
      <c:pivotFmt>
        <c:idx val="10"/>
        <c:spPr>
          <a:solidFill>
            <a:schemeClr val="accent4"/>
          </a:solidFill>
          <a:ln>
            <a:noFill/>
          </a:ln>
          <a:effectLst>
            <a:outerShdw blurRad="317500" algn="ctr" rotWithShape="0">
              <a:prstClr val="black">
                <a:alpha val="25000"/>
              </a:prstClr>
            </a:outerShdw>
          </a:effectLst>
        </c:spPr>
      </c:pivotFmt>
    </c:pivotFmts>
    <c:plotArea>
      <c:layout>
        <c:manualLayout>
          <c:layoutTarget val="inner"/>
          <c:xMode val="edge"/>
          <c:yMode val="edge"/>
          <c:x val="0.16105126859142607"/>
          <c:y val="0.26418236182015709"/>
          <c:w val="0.61034190726159232"/>
          <c:h val="0.73581763817984291"/>
        </c:manualLayout>
      </c:layout>
      <c:pieChart>
        <c:varyColors val="1"/>
        <c:ser>
          <c:idx val="0"/>
          <c:order val="0"/>
          <c:tx>
            <c:strRef>
              <c:f>Pivot_Table!$I$8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B9C-4600-AEB6-5CDBAD02D1B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B9C-4600-AEB6-5CDBAD02D1B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B9C-4600-AEB6-5CDBAD02D1B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B9C-4600-AEB6-5CDBAD02D1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Pivot_Table!$H$9:$H$13</c:f>
              <c:strCache>
                <c:ptCount val="4"/>
                <c:pt idx="0">
                  <c:v>Corporate</c:v>
                </c:pt>
                <c:pt idx="1">
                  <c:v>Marketplace</c:v>
                </c:pt>
                <c:pt idx="2">
                  <c:v>Online Store</c:v>
                </c:pt>
                <c:pt idx="3">
                  <c:v>Retail Partners</c:v>
                </c:pt>
              </c:strCache>
            </c:strRef>
          </c:cat>
          <c:val>
            <c:numRef>
              <c:f>Pivot_Table!$I$9:$I$13</c:f>
              <c:numCache>
                <c:formatCode>"$"#,##0,"K"</c:formatCode>
                <c:ptCount val="4"/>
                <c:pt idx="0">
                  <c:v>6133.3370000000014</c:v>
                </c:pt>
                <c:pt idx="1">
                  <c:v>1541.9580000000001</c:v>
                </c:pt>
                <c:pt idx="2">
                  <c:v>6608.2489999999998</c:v>
                </c:pt>
                <c:pt idx="3">
                  <c:v>2764.6999999999994</c:v>
                </c:pt>
              </c:numCache>
            </c:numRef>
          </c:val>
          <c:extLst>
            <c:ext xmlns:c16="http://schemas.microsoft.com/office/drawing/2014/chart" uri="{C3380CC4-5D6E-409C-BE32-E72D297353CC}">
              <c16:uniqueId val="{00000008-2B9C-4600-AEB6-5CDBAD02D1B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[Excel_3_Dashboard.xlsx]Pivot_Table!Region_Wise</c:name>
    <c:fmtId val="2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glow rad="25400">
              <a:schemeClr val="accent1">
                <a:alpha val="40000"/>
              </a:schemeClr>
            </a:glo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glow rad="25400">
              <a:schemeClr val="accent1">
                <a:alpha val="40000"/>
              </a:schemeClr>
            </a:glow>
          </a:effectLst>
        </c:spPr>
      </c:pivotFmt>
      <c:pivotFmt>
        <c:idx val="8"/>
        <c:spPr>
          <a:solidFill>
            <a:schemeClr val="accent1"/>
          </a:solidFill>
          <a:ln>
            <a:noFill/>
          </a:ln>
          <a:effectLst>
            <a:glow rad="25400">
              <a:schemeClr val="accent1">
                <a:alpha val="40000"/>
              </a:schemeClr>
            </a:glow>
          </a:effectLst>
        </c:spPr>
      </c:pivotFmt>
      <c:pivotFmt>
        <c:idx val="9"/>
        <c:spPr>
          <a:solidFill>
            <a:schemeClr val="accent1"/>
          </a:solidFill>
          <a:ln>
            <a:noFill/>
          </a:ln>
          <a:effectLst>
            <a:glow rad="25400">
              <a:schemeClr val="accent1">
                <a:alpha val="40000"/>
              </a:schemeClr>
            </a:glow>
          </a:effectLst>
        </c:spPr>
      </c:pivotFmt>
      <c:pivotFmt>
        <c:idx val="10"/>
        <c:spPr>
          <a:solidFill>
            <a:schemeClr val="accent1"/>
          </a:solidFill>
          <a:ln>
            <a:noFill/>
          </a:ln>
          <a:effectLst>
            <a:glow rad="25400">
              <a:schemeClr val="accent1">
                <a:alpha val="40000"/>
              </a:schemeClr>
            </a:glow>
          </a:effectLst>
        </c:spPr>
      </c:pivotFmt>
    </c:pivotFmts>
    <c:plotArea>
      <c:layout>
        <c:manualLayout>
          <c:layoutTarget val="inner"/>
          <c:xMode val="edge"/>
          <c:yMode val="edge"/>
          <c:x val="0.19842913385826771"/>
          <c:y val="0.22330046506047208"/>
          <c:w val="0.49203070866141735"/>
          <c:h val="0.73989609452611627"/>
        </c:manualLayout>
      </c:layout>
      <c:doughnutChart>
        <c:varyColors val="1"/>
        <c:ser>
          <c:idx val="0"/>
          <c:order val="0"/>
          <c:tx>
            <c:strRef>
              <c:f>Pivot_Table!$L$8</c:f>
              <c:strCache>
                <c:ptCount val="1"/>
                <c:pt idx="0">
                  <c:v>Total</c:v>
                </c:pt>
              </c:strCache>
            </c:strRef>
          </c:tx>
          <c:spPr>
            <a:effectLst>
              <a:glow rad="25400">
                <a:schemeClr val="accent1">
                  <a:alpha val="40000"/>
                </a:schemeClr>
              </a:glow>
            </a:effectLst>
          </c:spPr>
          <c:dPt>
            <c:idx val="0"/>
            <c:bubble3D val="0"/>
            <c:spPr>
              <a:solidFill>
                <a:schemeClr val="accent1"/>
              </a:solidFill>
              <a:ln>
                <a:noFill/>
              </a:ln>
              <a:effectLst>
                <a:glow rad="25400">
                  <a:schemeClr val="accent1">
                    <a:alpha val="40000"/>
                  </a:schemeClr>
                </a:glow>
              </a:effectLst>
            </c:spPr>
            <c:extLst>
              <c:ext xmlns:c16="http://schemas.microsoft.com/office/drawing/2014/chart" uri="{C3380CC4-5D6E-409C-BE32-E72D297353CC}">
                <c16:uniqueId val="{00000001-363F-4471-8D71-6125C0D0D3AC}"/>
              </c:ext>
            </c:extLst>
          </c:dPt>
          <c:dPt>
            <c:idx val="1"/>
            <c:bubble3D val="0"/>
            <c:spPr>
              <a:solidFill>
                <a:schemeClr val="accent2"/>
              </a:solidFill>
              <a:ln>
                <a:noFill/>
              </a:ln>
              <a:effectLst>
                <a:glow rad="25400">
                  <a:schemeClr val="accent1">
                    <a:alpha val="40000"/>
                  </a:schemeClr>
                </a:glow>
              </a:effectLst>
            </c:spPr>
            <c:extLst>
              <c:ext xmlns:c16="http://schemas.microsoft.com/office/drawing/2014/chart" uri="{C3380CC4-5D6E-409C-BE32-E72D297353CC}">
                <c16:uniqueId val="{00000003-363F-4471-8D71-6125C0D0D3AC}"/>
              </c:ext>
            </c:extLst>
          </c:dPt>
          <c:dPt>
            <c:idx val="2"/>
            <c:bubble3D val="0"/>
            <c:spPr>
              <a:solidFill>
                <a:schemeClr val="accent3"/>
              </a:solidFill>
              <a:ln>
                <a:noFill/>
              </a:ln>
              <a:effectLst>
                <a:glow rad="25400">
                  <a:schemeClr val="accent1">
                    <a:alpha val="40000"/>
                  </a:schemeClr>
                </a:glow>
              </a:effectLst>
            </c:spPr>
            <c:extLst>
              <c:ext xmlns:c16="http://schemas.microsoft.com/office/drawing/2014/chart" uri="{C3380CC4-5D6E-409C-BE32-E72D297353CC}">
                <c16:uniqueId val="{00000005-363F-4471-8D71-6125C0D0D3AC}"/>
              </c:ext>
            </c:extLst>
          </c:dPt>
          <c:dPt>
            <c:idx val="3"/>
            <c:bubble3D val="0"/>
            <c:spPr>
              <a:solidFill>
                <a:schemeClr val="accent4"/>
              </a:solidFill>
              <a:ln>
                <a:noFill/>
              </a:ln>
              <a:effectLst>
                <a:glow rad="25400">
                  <a:schemeClr val="accent1">
                    <a:alpha val="40000"/>
                  </a:schemeClr>
                </a:glow>
              </a:effectLst>
            </c:spPr>
            <c:extLst>
              <c:ext xmlns:c16="http://schemas.microsoft.com/office/drawing/2014/chart" uri="{C3380CC4-5D6E-409C-BE32-E72D297353CC}">
                <c16:uniqueId val="{00000007-363F-4471-8D71-6125C0D0D3AC}"/>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Pivot_Table!$K$9:$K$13</c:f>
              <c:strCache>
                <c:ptCount val="4"/>
                <c:pt idx="0">
                  <c:v>Central Europe</c:v>
                </c:pt>
                <c:pt idx="1">
                  <c:v>Northern Europe</c:v>
                </c:pt>
                <c:pt idx="2">
                  <c:v>Southern Europe</c:v>
                </c:pt>
                <c:pt idx="3">
                  <c:v>Western Europe</c:v>
                </c:pt>
              </c:strCache>
            </c:strRef>
          </c:cat>
          <c:val>
            <c:numRef>
              <c:f>Pivot_Table!$L$9:$L$13</c:f>
              <c:numCache>
                <c:formatCode>"$"#,##0,"K"</c:formatCode>
                <c:ptCount val="4"/>
                <c:pt idx="0">
                  <c:v>30396.775000000012</c:v>
                </c:pt>
                <c:pt idx="1">
                  <c:v>24523.934000000005</c:v>
                </c:pt>
                <c:pt idx="2">
                  <c:v>17048.243999999999</c:v>
                </c:pt>
                <c:pt idx="3">
                  <c:v>32087.920000000013</c:v>
                </c:pt>
              </c:numCache>
            </c:numRef>
          </c:val>
          <c:extLst>
            <c:ext xmlns:c16="http://schemas.microsoft.com/office/drawing/2014/chart" uri="{C3380CC4-5D6E-409C-BE32-E72D297353CC}">
              <c16:uniqueId val="{00000008-363F-4471-8D71-6125C0D0D3AC}"/>
            </c:ext>
          </c:extLst>
        </c:ser>
        <c:dLbls>
          <c:showLegendKey val="0"/>
          <c:showVal val="0"/>
          <c:showCatName val="0"/>
          <c:showSerName val="0"/>
          <c:showPercent val="1"/>
          <c:showBubbleSize val="0"/>
          <c:showLeaderLines val="1"/>
        </c:dLbls>
        <c:firstSliceAng val="344"/>
        <c:holeSize val="52"/>
      </c:doughnutChart>
      <c:spPr>
        <a:noFill/>
        <a:ln>
          <a:noFill/>
        </a:ln>
        <a:effectLst>
          <a:glow rad="88900">
            <a:srgbClr val="1C476E">
              <a:alpha val="40000"/>
            </a:srgbClr>
          </a:glow>
          <a:outerShdw blurRad="50800" dist="50800" dir="5400000" sx="1000" sy="1000" algn="ctr" rotWithShape="0">
            <a:srgbClr val="0077D0"/>
          </a:outerShdw>
          <a:softEdge rad="0"/>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6C06-4E8B-9380-A9413012F2FD}">
          <cx:tx>
            <cx:txData>
              <cx:f>_xlchart.v5.2</cx:f>
              <cx:v>Total Revenue</cx:v>
            </cx:txData>
          </cx:tx>
          <cx:spPr>
            <a:solidFill>
              <a:schemeClr val="tx1"/>
            </a:solidFill>
            <a:ln>
              <a:solidFill>
                <a:schemeClr val="tx1"/>
              </a:solidFill>
            </a:ln>
          </cx:spPr>
          <cx:dataId val="0"/>
          <cx:layoutPr>
            <cx:geography cultureLanguage="en-US" cultureRegion="PK" attribution="Powered by Bing">
              <cx:geoCache provider="{E9337A44-BEBE-4D9F-B70C-5C5E7DAFC167}">
                <cx:binary>zHvZktw2tu2vOPx8KWMiAXZ0n4gDkjnWXKWaXhilqhIJEiQIggPIr7+7LMlt1VWfdsTxDXf6QTKR
yATWntZeO/X3Z/+3Z/361P/kG926vz37f/xcDkP3t19+cc/la/PkPjTquTfOfB4+PJvmF/P5s3p+
/eWlf5pVW/xCEGa/PJdP/fDqf/6vv8OnFa/mxDw/Dcq0l+Nrv1y9ulEP7n9Y++HST89mbIe37QV8
0j9+/u/RDb16+vmn13ZQw3KzdK//+Pm79/z80y/vP+n/+dafNBxsGF9gL+MfQsERR4z//JM2bfH1
OWYfMEOxEDREv77wt+88e2pg3x84yK/HeHp56V+d++nrn7/b+N2pf/dcOZN8uXRi3k743ze/XumX
70H9r7+/ewCXfPfkd7i/R+TfLb2HffvaN0/t8g2C/z3sIf6AYhwLHqH419c79NEHKhD8J8iX5fjb
V39B/w+c58fo/7bxHfq/PX+Pfpr99ejLV12osfkGwZ+APvoQMcwEpV/RF9/5PvsQhTEnjLAvro/e
+f4fOM+P0f9t4zv0f3v+Hn35H4D+hdFP7cufCD75QHAYU8a/ZhbyHfg4/oApY4TQH4P/74/zY+y/
7XsH/bfH75G/OPnr/T5ZX5/LPzXZxx84ozFiGH8Bl34PffiBUoFRhKMvy+/8/g+c58fY/7bxHfi/
PX+PfvL416O/6Z/a59c/z+9Z9CEiTKCYfJ/ryQcWCsojwb+m+ne5/t+f48egf9v3DvNvj99Dvrn6
6yHfD0/6TyyyjH4ISRiGSHxN5ODPv6c45APkIXiJ8JuVv1TXf3uMHwP+dds7vL8+fQ/3/j+A1Zy9
DuVr/5bd3TcA/oTaCumdhRHj7Ct1+b62hhAEUcz+SWzeefsfPNOPLfDd5nd2+G7tvTXO/gOy/YXp
h7F40n+eKWj8IRIExzz8PuME/EMMC5Bw6NeUA+tfGoovAfBHjvJjC/xz5zv4/7nwHvuL/4BIuO6e
VPsNg/99DDCg7zF6K6Rf8f0+BgLISyGjEYMO4MsL1n+P/789zo/B/7rtHfJfn76HPbv+6/P99ayG
9UsG+gbAnwB+9EEgTH41wK805nuSIz4As4wjBhT/y+ud7//BM/0LC/z+Qu/t8Pu199ZIdn+9NT62
anh9+ekIgsaL+TO7LfohZlRQMMlv3v67MhwQiAYEFQN97QcQNAS/j4Y/fq4fG+X9/nd2eb/83jRb
+debZgtc9OWnGwP86Bs2/ypQ/v+JIOh/89X/+li/qVPp0/CU/Spr/U6e+Z9XfzU4SG3vtn51nx9C
9MWz9i//+BmzXw37RVd6+4TvvO6dwPVtw+uTG2Ar/wA9EscixlywKIL8Pb++LcQfQhrGkF9CwkFb
AHXn559aKOwlKG3xB4Sj8K3zinkURgRYpzPjr0vRB8oFYohiygmIcfQ3ERH606Uw7W8wfP3/n9qx
uTCqHdw/fiYRh5t0X974dk6O3lIcjiIM5PetCoVv689PVxDZ8H78fypQ+Uqx+ipB8ZQf3NgksV4y
P/P7vCj5hnJ7iHu3RXRLO7RTng0Z849cVWMyER0lGrflTRwu4yJZUNYf58pkgbXJUng5lzcLKWtZ
luE2pyaJG1okWIVREtedkpr4jVI3bqEsxWzYT3jKekZlZMpC4kFJUUz7MRaS1PeDC80JjT/1/XhY
iJBtmdeS+b5OmVOpKepU8UNdnpMx3vto0pIQctq2JBlqf+WIT1p2F2Anh3hJdMD3tlmrRKP1nEW1
Tmil7khObDJ7nSw8yIL+dA5i2a9B2tTVAenlweN5kFVfby3uNjaokr5tJHP5/bQEO1IPpfTVmKkw
T/viEcwky/mAu8dhiGWnxH1UZ6yr5Ugfxval67Bs/d0UjCRdakJ3PG7SyZFausgd+hF9tLrZtm7+
ONbseS3XTtZx/dGsB7KIVMV1vBH1cKIdkrRqTRJQf4zrYMenNmE43oysLg4z6dckrsodm6+ozw9z
2fpbbmnixA2Pz7nt4Z6hSMYGJ974874qadLiZtzWbSnXipeXtoo2fYl2AeVbS5oT5B/LqYovNY7R
remEvcGBGk9Rbm6HgcigHx4LuKhD6B4PndTIPhDWHYbaSNNfV6VLGqcKuRazlk05FGlUMC3z3uy0
IRmPP60iOK3dehy0n9LOd5lb50MIvXJaL3Q/5aWchFW3/egSOzfNKivUZ0iYi37Jb2dW2U+rHedX
0d3lYyNDvzz1dZUWubgYK33RkznR9hKTUAZ5LwOdpzH1Rdo0nUmajveV5M16QlYtXc9uOIvdrR/b
j4uunfRN2+yUWaqNrfJWDghpORq89RQnMaUpb6ckbD+GXGQzPlWrviRRd4zyYEqa1SSDYElZxWc5
RjJvitSNatdU4WUX57fGAKSLlXV9YJpIV2sk42g7m2afN5WMitMu2udRldAGSVSynQ9MWgSj7Enz
UYBzh/ylKprEmGPNm3PXlEbSLhXhMSTjZpmmI4mMjGN3Q8r4WunntTgWS/WRdEd462lE6zEjE0uj
6XFtPsXuMmLVgZZj6s12jLu0xF4W9TEmWPrRwPnxcpyD4RPOuUTe+oSVlzmB57SRle3zpHc9GLmV
S+CS1qqPdkEX/VrdLYU4QyvbrERLHCV0ibEsvU0EP2jR6pNYrdLG3Y2NisuO76nXe55PJG1CvGuc
iZLCCytJZTtJpmKUHfW7wAWfveLqGIrqAtf9KbXj51mpx6Yfy2xdqntTrHxbliizEz2LSTXIMVA2
batwecarLe7XrhOXMxCRrc7bIUWQN7KW4puSTdNh9cKdN2s8bnrbMskohtDqfZlUgZhkG/cXxIXX
PTVXtZhP67jfVrpqP9frEt5qPs9YjgWTluQ3Ia3h/YEEg3XKXdWF2oSuPBTI7aYyOB1rlPZilT13
j+skymRook6G5BPW/U7nw7Ffgut8EFXCqwfWzElVtEPmxVRsWu3GJBALzopRzCkLWJnYIivsU+5H
CUWDJ2Yi5y39PNsmnavI34/saNY10d043Qk6FNkUFeXLnM9e0hAHRK79Ei87Xy8ZyoVLKO/bTjYr
epzHmp/gvsyTshUmU24YMl6jeOtacFMr+ChrFwaps+d15Za0KhgqZD4USlJ73xBxU+Iebas4cFAp
VvQ8WUGT2GiWuNUuWRTyzNo7wu19xXUo8/y+bw5BH4srq146pyGeNU9qW8kFgqzaTRAcnZdtlAb8
XKEDGwo5xtuBPps+GQoIjQ4ypD0u2uybYnqMqqZMc5HvdEEPtUObGtywM+Cy9EmVkLiLNqNqSUAs
kvWs03xBifHsVM9K+nwtJMflFi33DvIZ4cEDWquU26aQrmH1NlwNzzQ3XC5ivsK5yKq5PyFiPema
6qoMo2uKUaESpI0+do044516dN7Pshz9iYDrTb2WU3+tyIkL0zHKJTgJQWu6ikvBiodGqbSY2yRX
Ih3dCWPXFvKrJSgpUfHIKpeSepLBUG8L45M5js/jqJLC7F1/4or7fLCPgYOgtoeJchlqK8emlxPm
WdzotOR9WgfFmZ2GLTfBaej1g+J+H9mPje7vRbcsErLgUeBYy7mgS9Yi3kuRm0p2kd6U8cDPoq4o
E9a3spx6K9cBz9LN00kw15cEvnvP1m5ImqJYd51fk4aftcW85WWcqKI800xIM4GVl/iFLf2msCQV
oheyCociKbXejpM6+sruR1LKogOiQUOehGaa9nHrCql0taQdqx9MYG7yuf3EdHf0Pa/l3ORpU5Gk
AQ8O1mhjBjNdjy3elLV4Ib6OUlKwlyGK7wYcd3C94cAg8mXhyCrXpo82C8HBMQ9YLtsQXCVuRYL4
CqXkwUcBJDy/0qxxlWSzvsfF4vfeOohFIrwUwVrJBi6Dphvrq72J4yEZArXBPM4q3t+HtLkJcH6J
7Yo3dug2pc1jOSm7JN2q1ZZBqiqHdYOhwtcmToaVHrvIb3K/HWmVmLFLqmi8HaJpzxsG4Hd2lKta
vUQEmMlqslrgozHt+VjtGSaVRDNBW8sBHbvIqK0PLZ92uuYyZzM0f1tgB2akag9FjCS1yzeV5tu1
idPIq3PTEzmi4HWivexinsaLusSNve5oc7kE4zmJ/FVQmszTvHmgrJZ6jK5rOzwg9Llp6HY0n/FC
D7M74uKpCMekpO1+RmPig3nHrd7WQw8Z4aRDvSza07I7ncRjTg5ousUQ0XnLEtVkc3cIl7s2bjOL
ll1d7eIVsixuk6Wc0iC+pUudiPnJNSILe78h9ZmCjZMvEjAn2I6lHoU3lQ6T1vjdjEsoF81j9Ubw
BtSSu16HKcnDxFAhxSxkKPyyI7MoJJDtI151wiclUTBeV7OIMtWX0uTVZyQglMb6WLD5RBlhJO+n
s6rcY8aPXi9pGzXozHubqpE996NNYo9YJiqzw0OwQbSArNvtOh23CelUasMWQwhfRjUB+uY/tZ3d
zevYyn4KEizIgahorwstDVr9JozMR1G5bBD2CrtT0oMblORyVJ85qtMV15Bt0cGV5EDX9iLGRKVr
I0rZDzXk+fHWFhj4x5DlKseS9nnWhvOmU/Etm/q9Aup0FmjVNYnLceJqSJwsDBD4fl5nxdT4SEaL
TZA30oMtKmHEZkCjbNyBhqdj4xEkHfo5ytePZoYrwIwvKcqRX8UVzXfRMkNTUZELY72QU3MZdv2n
SKAhjT3YJPLmqKrgSrfxo1+GbMXBOenx+bDU+9m8hMameQitQ1Myc9Bohj7AJy6srsf1Y8sKGfcA
qHF7WsdpuRIquRGnSLsD7vvbga07FS93YTnf1pycaoWPUCeSmQCvMehoKUoVKU+JMTsSEC/xOh69
syTp2DRDzvYyiHizaQnblGVFIBGTLuuq8mgjlHVsVHKNFml7nDRmvKncuouDOoVW52YByIO5SV0D
SaVa25OpJSJ1g9YymoaPovHAdUdUZnO1bivWLRIVYdpVw5NT0AXMI3oG6to/RC3k/9pjdFY0EYPk
MbVb5ahLphGzNg0KEqURrnGfBJwsMgjskeed2hVk2doO051ANNzrqkjVkF/raC0utA/aZHJ997Ff
e8i4pWlmfh4svj73a+VlhDu0YVPbpHHYyXVFDLj0NscTrEQijdp4w0cN1N8CGGUb3Hlh8ouAQLM3
USL1OvjNktP92tNux8fwxgfBmRA2BocX4JGd8WLTBzNOQhRNkrTrzgho/Mw0ZoKXwV0poB2oWp4/
BlF8UaGglyQExo5Jfb5UfN2QuXZ7XQ9CdrWBdMB41hlzqOP8ivcUSWO6s1KZLmnb9qKf8jqZ2hdV
hZnuB5JGrKOZVXWQVE37hKOqulBV4V5wuLqd0EIn8JufZFZA3SylazLzKtgKE7iTgbM2iZwGZqBU
YtUYn0QDFLK+CKTwKDiEE7shgS5TGgmTaOi0wrZNuSdPE3F0Y9rR7hQjQTrbOZarixrJp57ugf9s
O9xD8uuqZEFdK128CjDSpmt7LKP1fLD1XvH+0qH4vAH6V6pc4np64auVM1tHGfVFylfyStv6pF2j
cz5a4JoQLGTkCWmAPQ44gO7PqChZ57Y8Bx4fpAqa3e0wgNnytY2SLmzcZukpSXC4NNATuceuJ/dz
j69oR3aL4yfG2myg7bkHzz7W6rNl4qFH426O+edWVWnd1q/9FErl8icYQ+xI8yzi22LGtxS7616z
m9A35SFfyueAR09h7x5N4x54MF4pCrcPGDlvyl5n/Ro9dQWEAlLZEpdAmf2wd6RLqbFSqZcGmvhj
GRmVihwXcppoJEMXRnIZa2nqCuAFIlGN612PwmJjAgWsfdFpJbqzIAhW6dZL0vlyR/Vjh8dCFmgy
UoXDueE2ykKtdRqN7jQIg/CMON0kjTCbGBqF1aArB+WD6fpAfHdo1Pip9O0sebt2kGQin1odQ9ID
1cIPB1MUd7otr02rz/LQnXWkTkMNZKpbXyY1SgqFNyl7nEtbl6kdoFz7CEjbMmeLQCnS1Ra68ivd
TZuhZjXoGcvTHEy7cXXBCRfFZwU0BxfVUdvpokXTSzxENjWsgqafFxCP7b1Y+QZFZZfEnAJpb7O2
F/d91QBASAyy7eJKEl4knKRFhR9VNVyoMt+FayTpWyEhkc20qHTG2VuzWqSarAfN4m3vQvB8fGgx
PaJ5lEiPH0PSBLJs+Db3fDMJnNZ4TpWqJVc0CYFKyhgyVR0tu37wkhegEI2U3K1VMUvFQN7ADtrs
TvbzsC/HCKgUf2LK7BrhDqOCSjh0+5GCpOHzQMt4rK1cYn1SAEVdphxf9H15Fqo5GWhwC7+smxIT
dBYqbiWQLIG27grXjSfcLCVQUb+f9OKga62G4Q4Y0XgSW/LMoNYNwZriGaifKB2oaVMRnk3L7Avo
xD3el3RRZzN/IycBLaNZrp3wl3wudJHOYTRfVm4q39SMa2q7Cv5Cl/uhI4e5q0GUinEoh6lsk7Fy
n2wUZrF/qTxL62a4KZU/mxR9NS0bIGPO9qygXdAlIeuXj0UezTUIUg0ITRYqL8vGBS0jFOC+2PDK
ml0VOHRl8/YIxx6SCrnrdgELrhAk2TAHXnrqzyczZFPrEjMILeHN5xosH8RNMht7WiK1qZvIbNEg
2lQgqDAMfjC5H1editkmhXJZqcvbPDSZYCDLjHMYnoQg5pxNEBoJhhaZVst9p8W+7xa2aZmzadjN
7BA5c9WPtToZF79kXLWbWWCybQZ/WCkU5dpzL8O2qm9s3/Vps0xI4rms06CrBUTVCB7S+OfGuCzE
3XBRjcuGv6kULWfQiezmgaf5NG1wg4oNyovaZsqD2w9TEZ1Bkq/vBAFhr4JeAPL1w7gMjSxm4C9D
1Gz7UJUSfsm5nI2h8x+XRi1PgUbF57oFuXM8s02wU7Z4pmRQ26KjuRzr0CSihGYLkulBd72sg+gw
6dsQQx9t8qToplqKMbweeZmgwe9qHkXbie6dZ5+pAu2jXoKsCdWlN+2GVutmygtoyGK7npZjdxdQ
tG+C/mqGIJaTLa8cmnJZ5OHnoey3bxyFRnOWo5OyOgYYpSZiCQvdFvf6RtBnOkyJVjobNL2K22lJ
G0tP+Ti/kNlCFbVmP/X1UfFG78iaX1XMnlqCt8iDNLVM8HQawPX1Gy6lVld9g04bHvsNKiYmA0vV
nc4fXOVPyHAVN1c2anfFHG6absXnIExFYQE6p952lQ8l5xY/rm5xiavCNptQlXZWnzHnT1X+qaPX
auVO1itocj29X7qsD+8J6HKg6fm1ScRUnSkfJCuUpWAogzRo84xZNwEXWe9B9DhwjnYYgwTCKT5w
A+VPY2gGsL2e8gAaOBU+BKgZZVtHtYyAoYNQL0UtrlQXymqIHhcfDlC44yzqiUrw0HBQVuyxCm9c
wdMQktkANXYEMQF+SnvUBh9EBGqPAgXIoWpXoCUJgO2RZgYZgbB9AW3PEpOEzNMih0Xc+bzqZZgL
OQesgVbayC6YrGyHBxecO1Cll0KKjmQRVJ4l9Fsg4DJyVcr4CvlozeMiRYWf78visgkezUCyuXWg
kRSf3wIsmroEtXYb9Oh+0JCL3VyDXL+czcW15+LgeLiPSiSDUCXVtJ3iuxr8x+focmzMYw0zumSa
8ox0eh8PkJLn4dpAusiXmyrKU7OGyQzYV344nSa2tegtQcfb1j97rB9dXKZrfh+BMDFOm3kRrxV0
OQEIoPXYpM1aJtGCthEfD7UfNmWTtWNWk+vSv5LmSYv7RU8yL18G0RzjfsrwSJKofnDqI6gaqFHb
DlRoxNYUdIUzp8ONc9A2YHzG4mBTTxpktdYdm+JzZ6Cy4Oa0z700BdqKMYYbLL0sLUsR00lp4wQj
IfOuEpugvONRvYFGF5BjxYGUjyWh+1Y3+2C60BhU5Doad33DdiqopQ2ji7C9FvRJj1SSpcwmQ64a
DU19z4LtSKZBsr4+d6o+5tC3yaqlGY506mmftiuo1DYYL6N1/tQwmMNiqITedRdaEBBv2EXYoJMV
sp5t1V6LFYYTTdkeekTuOlzKyN7Z6ayFSUg+32KqNl3x2cM8wdZJT+7a+XweQhk3t2bxAK5LWLQ2
F2swosPM2n3gr+oJxhHeRdvID5muxYGp6QT1BkThIp3ovVqHvermG00e9bzIauJXk2Pbamll5MsU
58cifGBK7NpuqmDuwj+OoZnlMuuT1lVbZfXRDOd5PJobrErQnIKdrbjExkOnGKc8v1ZVfiQ0Slof
bClZNlVYZGs9JzUhUPhFMrQXtuTJGuRQCK9mdtOOqxSENKeRyorhcSSHBQTfYR+MJfTfQ1LPVTKh
A8x5cH8CvRTDx6Y7XRFABwJleajF3ql1HxSHFhhyWWU1kEWVte2tXs911GxC9BhAGa9OOnPwBd9V
wCFKf8Om6nRWmUYLFJEcfOcQd1SqukiFtakGl3lrDVlgdmp9yalP48pfatNI6+8EW5KCODlpdwoa
s5nfpOf1DIfQRs50g9rigsQk05huK7ormTrr7WlYwxTL1D6pGFAlUNeUmFIWkj234bkFwpTfQQmQ
OW8zZI9hewz1aYRuXbAzA8hFG6qwNN2rb2+pg8FXpgjUwI5f2Qbeis1prkASIXqnp2gTrHUpm+C2
x1U2KBh2TI2SlpFMrNulozszd4nQIwx4znoCfltsbTw/0OpydenSBhIkFsmq7qRtt0KNCUjEA4XE
oiBNkQ2L15R5/Amv4rrkbSH75iIGCgHDChiBiFDCT5aOAQlsWjQNDAJZczrpKpZlzO+WZaaZWcdd
DS0YUKisNuue4EjCtCB1uJIlGBGVZ53PNcQG4llJVH0zlYJAkzBy6NeBCJX7PNdYWiSaPVscNGj6
pMMg2urxxK2D2bVBdz6U+dMcmUcaQIM7jHchE/aumnR7iEkMtBDX3ekS9w+1v1/R6iRy7tloddI3
a0LHGtSeMVFjl4kyHZDYNMF5nQ/yTSSPl2Xb8wCycCS75TxHcOXlMWgtdMIsGa1RHxlDIHHsGBuD
nXdbTxYlF5javkm+NzX0F3Z1YdZUKmtGGKt1J4sFwt9mTXy74FtbnVGSS6Docg1sZsA/F6o3OTlp
6HSB3fNMg70y/Z6Ip3hQVxWosERd5GiAqUyf8XUBLmM3PSjJtdmXer+MWZnfk/nYhtegcp/1DQX+
PawJCUkhQwQilLPD9aqrMgkG+hCHc6rjBzF1J11E07iDKZvNleRWQCpp9pVeT9FCX9riEwPxOB1B
p4yJt7LMudpY3p6BXkBBi+p8UrPpZEJwSIdU0s7hrgldfd7mff0QrXm0qRdyAbE1ZBXMSbK13ApQ
JOLgAfpsCCcOUyA3PtRrm5T1uqGaXhZN2UkUqdfcWek0OY2nYj0o32ZDXeysoz0Ic8BSRNClVQWe
bOHfCkiQQ9Ng4buJBzEMlmuY8PbBJxPEZ+0Kc9wAsTNdx+Io1DDdTCt7ihBEeBv7KwzqkI/7z+Ng
90uVB3KpiwHGXqD4xyBPJv0AMxHvL+O4Qk9DGEQ7t47iEEGLwtchseHTAqN2GTPsQSoCiaWYombP
4+XUjdRmmBdR2uaFB02wtJdBmF+tI3QfY1h+jElBE1Aiu6TMOwTx9H+ZO5PtuHGsW7/KfQHWAkAQ
ICb/gIxOIYVCkm3J8oTLjQx2INgT4NPfHZmVVZbSZf91R3etGjjdiB26s/e3Tw36UBoa3hu6y1SY
43h9XvIOYytYlsQU4WeVrwVkVO1Rcjp+7rAeJfHol4NlHDa6JkX2hMJQYQip9bqketzHiwqOppto
tBVeVzsJ6X3DTX9opXvSDl+jW7jb8v5pWeJDkEefVRjtKhA/ScjZoyYrSjC2G+olqdh6FnN3BYd4
p2OMwCG/ahm5GRW5lfmc1GUgEsucO5YrSdpJ5Teu6smmXgOyVxhJd1L4a2r1HCd1o/VVU0X1jrTS
t8lc1vUTm1pebhlUkv0wcJZvCCvlhDIpZAHWE/2+qKaWJXLIIV5WOa67KX25X0S9HdpwPAZhJLZw
ccLrieOZBrgO0GjHKsvSLC6iXZa1dj+Q5iEKWfNgKQxS5TN5bjXr9mFTjttKFOyDHNpTtZhwi1LT
pqtc+oS2qG3mlriNsZAq1pyM7zqoLlso+vRuqUmuU+fFeAjXGl715MwKaoIV/r6bO3jknBK6axlq
YwLaKjEhfVdl7dcpnmh122Sgr9Ja2/B5MbL7Pl9EXs3okrYLlKa66vrva0GqROl1esEcnLGRhNN5
tb3chlUPdcWUMIPboDsZ/DuQDH5GWbUG+BFwY/icwKBwW1iZ3+bWD0md1+yuF/JxVpDIeJsdSsAb
u3xqwmdY7jCmbTudJ7YGW04oVo9moRvSknoXrYX6qKsc59x6XD6BFH7Jm46Ph0Ys0U03LOHnXsP0
1uAdXtqmXEziO5zsCQVzsgQHlY2mSdTaQWkT+XTDMfUPC+HNjQggOtnsgG8xYm100bHp+pdxpu05
UjkqR9iR2G+dTFtsTdB6gpnjXLeQqzzAuYwMy3RLax99nBvV2ZQOg/pOChfahJNg3rO630H2WKJt
UVq/yVHR7Ns8gO6b5d0gEw0/C3Vw7euXnsvq3TRm7cPcuAEGymo3xbJ+GrPG7IhZ6xdV2qLfDBCL
YMXObYjduGjK+2HSMglWHN0oDCR8ZIXqbo4rHAwMS1W3sGfaTOzckYw9j6hrrtoqMie2rN2e9RG7
NagfcMJpcaKyHoz2JiwpBS/TceyKSwb/s846gXlN7U1ZKsiDSx7v284VWx43Pb5bD0Mlq1qxb8ip
in0AJ9Hx+FsbzWYLR5v0GwG65Uxso77UfUD35RrI7dz20SlD5GdHcD44QqHGIQp76XmYA/ckZ+dT
1jNxN1A/7EQ9NxAr20hc932obuMqlJu5HUHChCgpQhVA03Hd0qGcEPOXetFRvy+CADVLVpO0D/uG
HPsh5jeeafpAR20SHM6k3WYKdi4KML+xRWBjUBcjjL5wHE5AQngPUdjruwkC8HbidL6rhMPzjXEA
V5rKZaeAa50iCjdYh1UBeapAKVexcV+FOtJp0JKnOMvWfteZwh24qeNPczXqOSWVWbsNdrHggVXA
fqQMvpHMOMgMPvtmes4S08B0ikJKtwVwqgYSRaZulYZq0tdq2oyljPFZiuiKDtGdyzqDXbOhxTZr
Kw1pQ1BUilbSJ15n4R0EHtWDK2preiuqagqSMssM6oOWphUgkm0QxCXFnGX2BtoG9O8ymjeSR5uY
2WAT+jK+l632e5ct5TXpy3lrFyBDWgp5iAG0PWS1K+5b1Bcdk+a2xEES0MeSfS/a3i9J1un41Nri
zqnW7/OqSWnTk90kQxi52QqVuGUsLeZWf1wqyY/lEj0ttunOfGzcHWPjiuWahVs8FsO7zrIDRKTx
uqsy+vGyFO4ihRqKtY3/sJAZHwFj4kFXLNr7vsW/dQVGEe/JFefWvxeTgOriDN3GISCaAvrEPenZ
dA+lqg1gvftiSWIyK7HJl7KXSRnwqN3Uo/mQw0nI4oUnpjbLdVb58RgvQ4cZoYONi2n8wosSLk0U
jzvbwvXFHIKp0nEMD4pj/rdyyf0JgtwXO8ExH+J2r9YZTvJYQY6p3drcSqtQPpUDjvdjZfhV3lfk
IBzDEF7CvVcgZwYVX0lpofjHskst6Y4d6uz7tuHTCaYl39HO+VPoB78NxhpzrOybjYqVeHBZI04s
XqaznyN3MLarHmNbQnFqFeMTMAU33YZwSbokK0iG885c3bnRFbv8osaOLH/wpg/PHt92SnA4Cbew
k+Shzt1jUcb1fSTUdDNzmT3ZwBMobtVHCnUhNcFAN6tz9tBbs1MzX3Z07ttNhlPjBxVNHxUj8bZd
LuKo9fX0GC9hLhPbaeGSToyQk1Y5toe+c1EauYqdypLD+deW7HD8gY9Uw5WIOYzKFQbpWUYUWJaB
CgQn+dpVS3g7dKJP+2r9BKEH+oxd3JcsC0nKawf2YhETJHRGt67t1zkZ4aSjYvAZ27YIgaMKJxnc
YmOBZTSy2MqlbjY4MIzYNHAQaaqh3flpvjJQ8+pkpChf1uwT0xXlWLAFoCGFGmSjrao+0wafLmMA
C0KjIpJUxYW/6NzSAvMCczJ2JntpNI1vPGS/DmzNZg0DkDxlvSHKypSQhRwxQKuDYov8YioFOBOm
5BkQR4gL9XJfr7mAy0NZcEtYjue21SEbpx4KjHbiiiwzTCAXapTOfszOGG2oy4uhq8E6ZcXDCLAR
R8x4ttuyZcVhxPkjwWXjp7ruh0MHss4ncTHjs+iYynkzDCwXCWRBd2bVNEIyAsV2K0kNbX1p3FXJ
shLI5zStKZdD+dSiRgDz1RVs01Ltvi+mK868XkVqxYySrMrdANVCuSP4Vzg6OX5egfPxOtObOG67
u4r77MvgJF6dFRM5+zrovvnRrt+rurZHtRJfbaUO4BSE88WBdfoTCIzoHGAl3zEIUEc2z4UFHBPl
94Fvmu2q6Xi9TJDJl3ykh9XNw/OoV73RKsJpOqzbBzV1xQkalt2aheEUnbvnGvUDZqINIBiOgDze
T5lbv9dVaU4qy+adrVdlEsaCAsWeJOlEQP6t1vVb7yFZKBaBjq1zv276tQPHapa4PzutDq6sTNpi
S7oScUOPTGKHrxbXnLqhbTZF6f3ZWeA8fSEfMviTOyfD8jmPq06kEcrW6ymY7CZwYtsH+fqpy1z7
fhgV8KzSwnKVbnwkAwZV4grSQ6Ab5TViQAAUl/tQ6I9Q4AEjEN/f1l0Z7seGTWdHMvjTRSXVh15M
7cGKetnPhnbbwE7DfRhcNgY319iFpMFKOq4rWLa4Ab60+vh2bQBdYc4EN3lI+Zde42XmIdPYP3UH
m72BjBfDGkoyvS73a1kO+HaCrAB8RNmkTmKJqKKSPmEx+TLBVbyCLawSDmlhuyyB3zWFK0+ZLzFH
Ml1iLizRunwWyqv7WJ/qDNZHfq2iu8zk5ii07r+ZJsTulN101bqHnp1IMeII0GfrTtLLbr4G152G
TsmnBobLdTSDOuzHBA0egNSaa46QxGbsVYRyMlsdJn0c6h4+UCYPOKBEX+FJ8GfsHNkerGJdwCyR
0VfVBdnjZJr8UEPIgHsOi94ldU8CHOxLsZEt5XxT141NCO/6lMX53tD+oKvikUD+m9J4pfouDo+S
94c+g7ze9gvMY9uvV7WEeF/oftMSfl2tQ5FOkU6Car3J4ukxsPiTMMfVGJT8yCPRigYR/8TxX9Hl
X23re7BY/+xS8a///J/31uB/f/ybf//mpcnFv//r9Fd3jF/+rf2LvQTMhrd/6XI3//pZ/27kcGHy
/3WrbxD/hz/6afwH/v+Xf/i/DAcoQUH1/6uXxt/yAbcXqv//nD5/fflmm3+HtP/ICfz5b/+MCrDw
HyTkhCNmivnMlEAi4M+sACNI/obIiBESMhXFCtf7KyvAEAgIYyT3gEEr4PwA+P/KCpB/xPhNxAWY
DHkoo/8mKoDE3+ukAJocKMUvWUAITkyISzb5x6QA8aLD/AUgH0g7xwfic3pTevZSAJ7Q/mOpobiV
g0/XKP5Eh/ZjngdXQizi8xoEft/k/bdIG9Te8XTHhYoMzqSRPYQGoGTUwxxTz6EO2M5UdA/z8R6n
/00YdXcRlx/bqOVnu4z596jpqqTvu6sKNloRtTvMiVtbfw9DyMZtPWRQYVXxbhylPa/5kVRXA1ba
d1UeVaBXSzg3OBZgIkBC8dWD7fptPrBNFZu9FeVZO2BG1I0JdVAhPIi9U+4LdSpMA9oR9BMQS5D9
Y/MB0+0RGYLTWFUnOI56v3psgU2wK0WTmkJ6sOFQ870cKqhcVpyjKGcniWM0aaorowCFj9nV1Ncf
Rh0CneU4AhccDhxeYNaD4dBGl+fBdi9Koc4zw5rOGaAdYPU3YzfdGGm/5QX91sXBoY2g9ZbEoHYi
WxMX9H3XreFu0jEQxoaDNwWZOOHgj+NbsKvd8tQjBeD1+r6r2pcwD0Bm1s37ysrn1chjZJyGt8i+
Nc6kJQ3zjfPBfVNk16jj5sT1EISati7TzNTqVhdIb6BYLXcTHJylfcmgwQztd0v6XTHK4cXQgGyg
SjgAFt1pxT+mtcnfI/MIWIAPZAvkhyVjD8vXseabND3stqWUDzmr3+f9Q83wG1mdwWEvOveucLFM
a6DskoWfR9hANS93zgYLshm4VUMBSKqyMGloV9g8MdSeoOhvh56NZ8lXvpn9OO8LM9NtRkWLW9UC
zIs+gCER27ystqEdJU4nqPawkQFJxTlm77DDJI6iNhNKdltGgjgJLkc50sHacUv+yRcY0WEAv6Vd
5F0U6K2D8nQdxEG8HbsGlYvgW8pWhgIFhsMcGw51p9Spbc2XIrdXCwVOVLX9AVzvrfTreYoDDoZp
3vsugok7ZYcFaR2YKzItCzGk/QXzn5ApIcx+sbKJYbtji+pXMKmz6TM81pyJZxaDlskDC8VV6RLc
hu4noBb3uZWADgYYBfDDM8qTcJiuwWHBJu43PQHUxmX5XvDQY37U3ZdyKQRouVVsdBTw5yDHmUda
vnVd8I6WIbwsFUzYBVU1IrrB8AWCwNxF9lzn2bOtcaJT7TFuduX6NFVso/J8qzJzRUucuYZAgsHI
1/uh5v6QxTQ7l1C8CeaSmtYr3xRboqCY4Az+EvQcUDi+xxbKWRqG6pPGyYpg5tIoMCB9oPYWWKQ0
rD18lD4VpOJbFYWbaoTzU3LwmwIi4CGK5HIXmkjurWsRAsEBeB/O9F3diO0E+8Hl+aFxAPdIL7/z
NTwpZvVtVa6fI8h4t3kbqTSzUCSA95saP1pge+WL3rlSHbP5ptAI9pCSNNvSGPowQYZCRAgOQmN5
dTNUS5b0YJsgMKtNpcMry+GSz8v0tQP0N/GgwsYe7cVFX2oYvo81NMav2q/IVIUbMG9jUpOXuS+O
U57f5biNA07yNmUOQn7ebAtTw1mayRl5yw2/YMs5IJcC+geI5siCqANWO2LM0n2g3CfaQXuL2Qoh
IozHQ9fidMgYKqOyDquUD8tTXK43JQIEybQSoM6rPEJ7+Bg6wPBroNO19A9zBZfzkkQCh0hhOMD4
bizbxwJ4u6+HKK2r4CauL95Ht4AgkesnUgXHMZSfvDHXDmA8DIWm3MrILFu0tXqmBbz00d3oGkEa
z91XhYqg4nanAe3HfD0FeW7AR0F06G100ONwV0xQdsIBCz18/vckmxPgCzCePumW/kFFRycp9hAs
P7pchjDw1kMH5zonw+e4i/djN793UBBj754Cq2ZYaO4Z9d2pRGgk9mBsCw25KQ/USUvogDWHihXE
KNQgJCZuBsE3drADgfI1X+1MA9Qys8Z0XT4XKwzDWK33coDuJJF3w1v/TudwvM66hm2sZF8RBYCY
qx8XJHROIancp6KrzE6U4qlBZjCxLrsT8/sg0vw4MZRAWeeLY9YKmax1N97FS/6Om1zsSAEAwCvd
XDkFHaMGrm4DrbYwLFBsCggs8L+s+1JH44SQhnkGqtGBu3hu4NjueTGJXbxuxxFiSMoGuQlIcVvQ
9o4Gw3VhxXfdAkwnYoYArPixKDGeVaeKTVXOPJXt/LUtPLi+FpR7QPIPWo503wnx1aNv2Q6JQf6O
IDx0rzl21Il6HA3oGOuraoT1HmZt8KEeQQ5B2Aq2tm2jTRmh9u4vI03xvH2klI+nIaumuwiSKzh3
092KrOofXF4GoF8hj9l5IPd6ifPvGYOtNwoPxxgRn/w6D/SwB38vPyLblEMNm1Z+AxV33Znc508t
i+SV6toV3toaIhGVZTc1thEcKYCBDt5htEKHpT1ybFI205OOtf3cdwE/dqHKth0VE/hqR7YuqqoH
lNLjRjcAesAN1OYwsLJ+qNaMnWMolcd6jjcla3wKKis6TAXIf4WyDOpmbofvKgbqTybUQDzOqs+C
l5Cn2RAduTHDeTQ9u15DkEcQu78hJAhGoDTdezUN0wYLBZZd1x9LUNXgBFDdEb2CISYm+zq5JQPU
GHN61XlwUOXYIaYTsaE5kSVvryH1D1sedeRM1hrcCmY11vW+HwEeFN2JDAKhyhoi/fQZTDxqLoXN
qTFjve1sfjYsR8lYxlG17TvRFZuo7/v7xcEeGlAcIUcGgY6u+TInpeDLrSrbDoVKNqRqLfQx0Fyr
pCygXNoyA80CR9puUUSJj6PT7pxX3edRqXlT+3H5skQsgETP7H7UPppxDguXEr57Ix5E2UIqlln3
UEw40o1LFT1XHTM2wao41EkRrHud2+Ja5gSkgb3NJGCMeNiF2UZgD1PD55k6sp9G87VGDijwYrNU
4lp6OIMNq6+aEXh2UbvbGq84ipdPpamvAx9io66XK9Yv5XmaTLSRo+Y4koGab8Gw4sWOiAGSfcZq
hiKS3NhcOiwq7NiOS5MsfYUoEGJFbrT30trpuq3XLa+Hhykc03COoF8OGLc1dok1n5b9UtbfhKMs
nSCLfPDZ/Dhk65SGUKMTCDhmOxmQq00DsNWqa6tps+taZs+Bsidr4kMs+IcO6jCcIdW9cwvc9Fnc
q/x6YZiEawYEHI0q4M00BAwW5B6j2p2J3V3XjSkkBAqNqY2WbNMVmMhFUNt0gMD6AcGAVFuacuav
JsCrLZG7tm6LfQZEddEDTxah3Q7CM7DY7HGF444SeIRI7YU5SjeJZJ4Qj3R6MlvBsj2vyDaO8sdQ
9N2NXLBWtjmtgRE1/iOKCmiJ9roUrdtMY3Rg8XfQksi6skpfOTtg6OPvfg6aWCQAcIukWIZN7/ym
F+NXyBDrcVLvXaVv7BLsTCgG1P3DchiRbgiLaIuAFrF4coOkWImQ25NT8C4KnAVrECuo6+4YVNwN
QUkDdfUMsfgoR7kkEfzuF7VwsEWqPHXjZXMZH2neBTdhXJ2aqFi30wKEtdSnaPgQDjHMlWI+kbG6
8XxFSmNqQBFDBGN19U5FQZ6q8eg7VBlQgjcNVceaeuyPZPR0fqmBPdLFuU9V3yE1RNZrWgdA/U2b
LjGG0TQiLQPqtQK2CejURc2Rzzh7Y+8KtEg6TOJtKwZIgr3DxoAfETiYLL2gAOQFeCpcnq/nYY2B
oze4TTXudMSLp6oow5ved2X7qlHC/05aOLcvzbuxf3kZT5/bt7LAj6rA//xHheH/R/GA/FI6wJkF
/Tc//9VO4Q/J4PIv/tlbQP2Dg5JBk6QQYgF+If4SDGj4Dw6VAG0FQvhEHDzAvwUD8Y+Ii1jIUBJB
8EuoDH8JBmgwhsYCEg0BYpikVLL/RjH4e2cBGhP8IIFGBVRBN3ijF9QdEjtNAXOvBTosBo8gNhvm
zQ9Syk9aGIR4xjcNDGgsCMVBXwghY4FeCT/KEvXCQji5HDB6QacHwQbyiLQNZmwB+ewBe8f0gZXz
cg36rCWAJxvIbTNRCImUiHIFKThS8pQPoBUS38wxAGLfIy0tWB2AnBLmfV752lxXkYAqrUIS3apl
zksQhDgRJHZyaHgQsjleLtHg4NlklL5b6qJ8nKvKTXu/yK7c5GZE8NoKSRKuI7LJ6qaEhUVxmuBD
FZ/jKVRT+us385MXo2KBUDZcc44435vODj4DhwzqtEzXbEWzAgWCJH7Hmw86wnj7l5r1k0+AAfP2
C7y60JsvgDMRiH0AV4gcT0++tbddHScCVaUCoEUZcjyANMa+/s3zXcbPD50r8FwqogKDPALzjVg9
esH8+OF1UUxz2BDoy94goGTVstVljVNCJjPkkbANsWiUf65Ef3b2+MmzUkycv12VcQBe0BeEVPzy
Mn7ol9ERweEcg7RdQ2yWKA+KbVXL5gK7sjsc1Af4ARdIdAG/AkxztHvnOQzEkMbXv37tHF1VXt9K
FIYMU5+huYhUJH5zK4NBLE8bFySjsPAo5ymPTmBNkEsrQtcBQLRkRp02cNjmWi8OrTJqc+oQbELe
a64V+IJxIjc0omOWhFnvnwq7ZA+8q6Z72AfKH9ueAuqYK20z4IseMh4HQo/2F9gvUUqvPjwN+P1T
hIwiTlCZuHNBCErYhKWAiNbJ6MtltYELaShgpbDnwm97i0Kx1TMymgKY45DKyDscS6JBId1UE4di
fSg/db4i3W8Wi8tIfDVk8MYu/VTCWKKRIokvH/eHjxcJqVfroYSZNp7A9Ivu0WeB/9ICqvvN6KR/
G564FkTZOL507kKjlzfXMmM7CF0WQTIJWqeogmKRxsM03gAiLO7KEYCdkwLVBNq83AZV0G5N3fX3
UWnXA9iUBhLGEkw3EYqAo4ftvrVhWW5cxcfyN2P6zUKBFqvo5YndIuYYRozJy5//8FZiWSHlbwed
AsdY9qZU1YzcbYC2Ki1pH2reLnb766H7s5fDWcTRNZoRQWl80Zp/uOSU9203elTFHebYQ1TL+CVj
ppk/+bZH3whTBihFO5LXB+PRvivJufE0DZuBglUPwVfMQeavurWoDCTOqoIgFJn5QyEZTkp5gVYq
+1/f8ZvN7PKOOHhTtOkRIfofiMtc/OGGVz+PZcbxNTE5HrpwQCYgBEPe/OZT/GTQRJQJtNKOBOHw
qV9fxs+2EjWyN8nKuT+PE1BG5dm7LljHu5oh2962bvz860ejP1lHMCdiLGmSk5hFb75/pGUYsAkh
LEI88Nk182u5j1SHsEoJK/wZaVNYecsgNeKy3NXzfvAEwGcvwvL9r+/lJ68ZPignlyNIRJHnfP38
3M8rDhU2SEJt59RNBiH4Yi12v77KpX3T23UgQtdmuAyX/kcYYq8vY6IajVajNkB+ZCZXALQRja+W
CUeVEPVfUmjOP83oBXSVMTCCCbJEBqugyb+2ti1gN8SIC05xhq4oMme3v765n94bTm4yxucnJH6z
m3o7VWEeogLq6nzcREjYX+GIo//7qwiACGg+RXE+xGb2+g20ug9sp3qUzSUFKQmiJ2EtC59+/Sw4
mb59z5jdcLIIwZxBF+3XV5HxKOjq8J7hIphdIAZ0TxqpOWQdEHcngNiGHNENuA7Z1a+vfPmCb1Z6
nDuJiNBFl4RY619fmRVujsoRAwn9MOIYW2EOCgfjLbgvuVebYHT2RIQIPkq/oA5cWl3e//oO6E82
G6jj7NKwDngP7uP1LcBeJxOPL5vNgiBjETT1pr9wK0UlyodgWupD2496D3B3vuKy7a+rkgJmp4iD
rrUcjxSxilOkfZaO8bDOv1lpLjPp7QvCAMPST6iQlL8ZZhO1xdQUMUg12dNzJcR0rwccI1D/rzMk
Wtr2v5l1PxsM2AcvCxuObn/bZlzjihBddSDfxbBKOlha13wJ7JdGqzqlNBw2BZzOkx9i//HXn+In
q6oQl7qGAXxlWF5efwmlwV1EFr3HwqnDUawPMSDbZd4ocH5A9waRbduhy36zlv3kqhiAMfYKicNp
JN8MfgejZa7dhD0OiaSELJ1+XmbT0W0fLhNii7SYitTNq9n/+mn55Qe/+bRQ7Si65+KYeqkAXz9u
7yA1T6LTaeFXdM4qA8yEgxBNd9SNzaKtFqQNtmAR6bGd4NwcQzMF3/3ogwAdUvgK8H1Gj44C2I4+
mAqQT6orw8wFJihbtB/z65fChED3gMQMWRLpGbKWrHlXI+GUrcC76jh+H2tu5mRA+6TpQPkUeaSx
jecJyKyhgTokensN9miIdt4W5oAVX3nEbmPxAaxOOKXosCBv47xGKx+aWXQrmRq0N0lGCakncaoG
uS9dBYXQuylyELiW4fTrN0l/MklQCCN8j3mMTsXq8uc/7PogCespgrkBzYdBoteQxUpaz8CKepvv
Ee2b0BMAbZuKuV5ugojba+UduQW9zw++Ql4y9lN7hb5q6rYbCTvP4YIC89c3+ZP9Asu3lMADMK/Y
25Xcs0gPzQwinJFGfCuxnKUgcec/26b/x7rnJ+spjH/sFCAQhMSofv0muIJKhq+Pg1feotRAyNts
GKS7DkoWuUTqrb9BH5JQbOIRajAwIZL+Pzwn0AhkncEDovfS6zuAcjsV3osgEWVAP1KGZGiJTMOf
7Zr/43P+7GSKUirCnOUMa1X05kFRwBmCuhlyQhuJHa8Xm1AyISqXIULiowmCGawKBbeOsH3E+mIX
g4i+Y8OqrtqiQmbO+L55zC1W7JKsJFU0R98RX9b0Ny/k7+spJjk6SgroNFheyJsX4hWpirHC5or+
DtgjGkQ4mpYAr7OLvl3RWu3K6/LJjUT8Zm+ll8PB6wWG4wx8Objjyiymb1a2hvRK2XwIkqbsokPN
dHRuZmWvAJRH6L8ToENWMYvvaIgUJujyNBxLUi63vQWSFjU5DMT/dmTgdjiKF7wNHM//uN0fZqmn
IDWJgbsaBhFC4BZ5WuPZ9JurXJievz21QEUXXtp4ciyvrwcgOBE4+0DNYAyzEUkISMdd72GX0m5G
Jp026x3yM+PzStG6J+3LpQS7ZvxmKIjlu5qEDQKHRKFtTglzM3Vl/oVJdKZDFpwnk+Hxb6bs388f
HOnjS+nJ4GVg4r6+36UqjB1HyAPLYr/w0g6XhozBmBZAaMffvJy/73Xgixi5FHNMhPg/Lnh9LW24
DajHu1mzMj5Paw/cDb7xBzT+Ex8KC+W5jrz48uvv/tNxGF8WAw66+tJF9fVVBwPZrUcfFRiQ+QfJ
sw7xywirM6tIk9a+gtUVmJymAUqqKq1W9MSCtj7naeUKBXpItMdf39HPXjkqaIidkBcwO97svA1y
UtOCaiqB10Au3SIgQgXtgqzEUrjsN+epnw1IDu2HMwYdCIvym2mINhLQBRReOmuC8GFaHIKBYekQ
OEgUyVWFnFYQVhuFMnw56CIDqGjgrSPUXMdorUUYersB8ufFXoo1dx9VrdshrUU+lmfVNarYjasx
iIAhPEMPv35TP5lM/DJSUOiAdMNjvP50JtBUVhPuXc50uZ/LskRTH68SW8/93gLxOLFsKlMNvm34
zVj9+1aGtQIyxx+SOV7cm0uXdO2hSiCFP8XhQIBLzOvjWJoRTTuCuQjuR1UPN/+XufNajhvpuuwL
DSbgEua2gDIsFj1FUrpBUKIE7zLhn34W9M0/0zQ/GT1XE33V3SHBVCLNOXuvLTPsFr91a1zup8HI
ZPj5439wAuUmbIuyLMVLn7Xm9fPPIkeSu2oDemSk92ObCaotCL3kJL55Cpn1sEDhSHWr2/aLNgDH
aJGk5gbUznZUGH+Fz+YsahL9iz3PB29HGPwgSAo5G3M+eH1j6YzxCnVsHKjYWL73YwcCVtWmcZEO
mlr2Y+NLpE1pO5xFPl3OM3QHRvPt87fzfkuDV5nfiLK1t4oe33xGsxYpX7kpkpLIbjcMkAoJWvzV
eeSDjxVNPz+Aa4g1UOXNT1B589x5NbPHiDAKqViLYZVtpgswoqa3/fkjfXixNcyInYUv0La9fq1V
6fid7QmNk+hKDZKZ99xV5dOIGP3h8yt98PIocPLWLH3NFfDf/IC5m6fCiNcvq4ras6Tqh22uF+kX
xWfjg3ECl9oUBmVD2+Bg9vqB3AIUlN2vU53vpBucNuND0g/KOkvTWv1w6P/jRs9NP5wLowiR12cN
LfoYlEjfA0DpimfciNTTPOH+KRHUFKsNtw/4y+hYw0lIV1OaXtz9+5dDvcPiOAjWAy3t67umqogi
0Bq0TYFhB32Rj0ZMb+wvJrf1x3yzP6JKSL3QNA2HCsCbnVlRtpQ9Yq6iVb0TKGbUfWoq45tFk//E
PlZ9sRKY7yt4tkPRjJ+BFpiNPvf1Y7WoUhSbYW3DOQBOFJK8R9NM2tBaVL+PJRCitIymE/3APIiL
fAi7HHQb3W+UYU0O8gAkT4XxwisPjvLiXevJ1YIf22e1Zp1sv6vUKevgh/77X8NedcsGY9XnoPX6
tk2cEJjFcEHXHJY4lsr0gHFo3v4/XIVqH986TVJLX/cu/9geJp3UelFwtq3xyR/lIoBBGLL74iof
feDCoLvA2s/3/XZBW9Dn22PEbkvVkY+mwIEA0fgWMhSjNNLg80f66GIoMgzGFx0+sqJeP9K0CL1c
TU9oH8rklI6pPKsVtSS7jv2zzy/10XTCJ47EnAmFheHNb6SsvB2rlqGFrBvylyEh6XWlffP5VT7Y
PzoerRIK0FTraM68fiAsvq4cJmaTIXW7gK2+3NVLlwSVup1UFWZAUL/4vd4/F70ZPhfPoPbNSe/N
qBAqlY3Vc86LOdAiKJxw/nba9MUIf/9DCfLrUOED+l8PrW/mG8OoDCocrGRDj59Z11zc2eUCatdw
0Yx//g4/eiKfziSzPvMAR6HX77DPYDJruDYgf8GpRBjebuIWxOTnV/lg10kFj0g+y1kHO6FZry+D
wHMGVVXFQTQo7ReiaTSPRhkfF6cdD31mY3XKCnmr53F2OZZJey6yuT9QbgYDEsMmyTNoc4bsf+Vj
5d9NENcubHPJHnDKA8b5/GY/eP0OrgVK/Ja9NjjebPWKobbS0mdYKRBQ+PhqOituN/q0YzFFf36t
90OYagGCWJupmEPx2znYBtSUlAYVEqW7SPcqOn2z5pRBZclpXfpkfJd6K3Tn88t+sJN8fd03z+h3
UY/BgIGMdieCcWs9Z01T7LiVJXS9UtwX9ERBhi7amTt3zpU/5M+4Bpca0ENe74auRPiQj/Xz5/fF
OsdAeL0KcmNkXFA9o0tN2+b1QCmdmZYyaj4E2Enb3KgZH8g3HZJxcQRIB5J1qUiQCLCAGX88xfcY
yBTIfQipJ2vAvmKtD6TU9MsK77LYZUkPEpQqrndHm8+xD/zwYDDTODYfMiHxzXbuJOlWw27T2Bn7
UPIa3Pd4ZBecw2xLEvAVTZRpgedhMQwyfNH5cfCXRYS0s0y0r56F1FAsi5GF3ZTjD6XEpf8mekLc
9j7nqmAZxx44h5eZmyqW1a+hxil23vWCOAsaSkCOo8nCpcpdziJoR4b3CbcdQQXpuDZuu9pcuY9t
Nj9aDpLcrS8NNw3iCLoC78lszqkdIqs1fU+rwhza0a/JXK0IHkITyR/0xQlxS+eEFuA59kzaiO8W
HMJvqRfoStTUtfNJpHqvtrHM4fODOCSWQu97tlV6rVa4ba7dRgbg3RHTICSKZOWlgx2w4d4pOEvh
iOL3ZjRiSHBJW9cERgzs+Q1vdEXgNRymN3o3LFZYVyYEh7ayX5RqkDFOYFaOcTTgrinEMOyrpsIY
bYDcgAyaSrYeygVWGalu+dVaffPodHhmsG0EImkiYNI4cW8Gkx0rqDBLAd4qLXgp8P1QOpqZ7NDZ
IyHwNwZU9dsxoffDeSlpxn3qgeoPtDRJrH0i0+K2HLPpSSHUeJowR5MIkJ3J1JGoJqNS/m6VafzK
h7Z+jHxtuQZVAxV2zjrx4iGbs4I8B4142dBRKMPK1Ad8wtpQq2NkcXQMShPPMcejuLs3ht5Fhe8q
46GCqMi6X7mMHTdr/CmoQSMYF106Iih1BoHSZ5bgE6WRxuMhL8f5xjEi7VmXzoxWw/C0xy6dvV9Z
I+1lU3lxcmdVa9d7nhRBHrgvbSew8xGlfOW5EvF8vVy7TrWPSg3G9dg5C7SnNC2f2rZIcTtEGSxL
eJ+dAR1WIuwbhBPdwd8Cn1UMsXEaHQdLczbpHaTKtPiJbXVEze52P3M519mZOxrZWVuwFVzwQTA+
DUPd1VmWgEuSaYq2e55Bc+TWZJxjPAAPIhwU6ZvGqptk5yCbxVDj61m2dVCC4GKIImT2s9/jmbW7
VE9CPPfRsz0tWrIRftfDlFki2jSMP3h3ZZPsJw0o+wabgLgTiBO7YKlcSTUVC3YMOMqTUDr6bHiB
KIZipFUGeOtG72VQGxVlEApdzUNREpESFrD/UBjTqPzZuwDug6ZKJTiq2PaWQJWW7ewnOkEl9h2/
ktvJSefyPNXbBrS+byzlQRtEvn6Hs/WYS4WdpoRejmGGzvoqFhv+5IZb3UOi89wN4uaxD9xOjUeS
rlw3XMxkBPAwlunv2jdW1biugb+r4voEbjMbkUpF/g9AGcOTXXvQb6D9jKhE5TS6G2prUNtSjnsi
0P2+vNKKsrYDjTLkvQ5x+KlfyxQ9+kyyC+wKufjcmUCFYcVj821HCxZkItTVYogZbN4izO/ukETX
KbM21HWV9rcUBJYbf46LipEH3GeT4iDDq4b+GzKaNdvDsfXsFGXvLA3QTEblX1WqLn51yoCzDpR6
3IomszEHpRr2XZmKny1Isyt9rCGig8fWf45tX+Ai8MdcpzLe6hmF0AZ2mEzzP70U+uOcYVdnK6bi
G9RcKWzfVCgn4CsWvOLGwwxc4z+yQ5O+zO3oWZQVjWkguyhLFWaUZukw4LSAEAqAKk4o7KEF1KCB
HA/1LC3uY2vE30GVy743zI5Zz2nz7Fb32uQnRzaK6FFke89omfLHdO67O9sc8IbormVipHMpbW5Q
VHWPelJFf6cf3EYQHy+l60D2jhMdWz1UiehPPYGk75BL5HcOiJ4nJm/fO+k2R+VN0TT1rw6jQgLh
S2vRIo5zAe/RKb55RbuUu4jPdLoGBiC6ANeJZV4ZWErUTjNHHXKWbhE0kVlxMgcZeu95g5qkPFld
JE8tY/k0xpOGTzBuFzjThp0iHK76Sj/TyqxYjcpYn6hB9OYz9eCqRWkzxufws1R57DNTshJpjhNm
fmpcdjCHRzgPljIO5uysEDUrglbYIxULURKhCcObBHQ2oTYJALRi6gz7VLgXvZbjFcNPMNFd1WYT
NXNpqlVpHGd3ZdtGt/RBI4uHzlWyS7wO/Ckg7uTb6C3S3Eeod2QWQQ7iMY/xyLc2a5J+JlMawMze
SxuTtrmmGWHN6JvBcy3apXKwlAVxXzk/oQKCRIG41F4ZDbcPHxIvlyDoKtl4jJh4Y09GCxAtkcu4
17Okvc0rw0uRfNuAgAe3wrAH+xQz31C40a+YCfZh4eD+YmsknRxqX4ciMjujed05Zp0FsNnIL2JZ
ap1NRXcJOJlfIKpTUDKQsSxi8fblaHtPprs+jeawcGzoW7jXk2HQi8Vbj7gb6ltikh7g6ifZYGnE
xa3VV/Fs+2mQTqLT9+Ysx/jQG4P/NJhen55lrZwuPIaAJBGrqP3LggCnsDQ7MhrwpCEYUqKyr6ax
xoqDZB9tXoz+DZNYowNrzvOl98LIECi5Y79ro11raym+voSi5zZWcP1OUer6L0K643eqmKQ1gS1z
7yA5ZVgvZVbgG2zb8pl9IMlF5egD0R4GWwcCJcAzzVPBWpmwz9MCpIo6rgh3wsREdg5TbdT78Lkd
PzMvHdX7V1rWdbdNlCSXDrE8V0liuPOxUnyu5mxVsO0sY7qVlfQxuQwZaGtvQMcYZMBOfrDhw+7a
iNzMwkgfWSR0I82HTQMORQ/YmqibeC5MzB86MR/xMufgk3vHvSwUXGXf7ke62Yke9k3r/8mUoz33
Jj1NfZkTgfYReG1gsGhGG4iM1c5M2STtLGs2DiKTYwdaUEPcAgjW3Ln0pttbR+lThnONnKJbvg+g
wlMXR3VQC2aiDeAd7/s450lxbLKsKs4L2x4GqBr9nJ278MzRqRR6AfYpKbL8LBe6fdFX0MCCxm17
gQ+YktnGRF0gL0TfRlAm2zIvt60ofCts+7bq9qY2997eNau0OU5elpvUATOwzxqQwWzvD9JG9ATS
+K9v8xt8puyuTs2V3EU/ocDSAPkG3HYlv+m1lbMHWgRer9TIiaRqOz/OMTdl+Rz2gw8nOc8wx0Z+
rT+I0o3vRT2VpFK4U3KsJ9dYQvzXJTxyHxV4x1C5Jo4lkahOPRI7DOw6R2/ox4uKMhltqgkpARZF
q6/CcRlS7LK4WvqtchQ8ctdufRQz5Jocqtxji2b5E+N6Fpp7yifdKLduoUr3BJmN7Dg2Uz37Fdx6
cTCOyr81Snf0djX74he4F7G7WyaCMwJyPszqYPYCHXNVYxkb3Czi3tidXBTVrF+KyFzWiyNkAA3k
mb9YLqcHPib4IBYS8ZvaGklO6JryGv5qEp01ZiS/641fXaHNzqNtqY/tvh4H3HeuWdKfVI0xTEHM
bn4re2h6If0ARZ5PD4ZZNPpcnuTSYyRe9AjWf9NNxCM4NfkO9sguYKPPwlx2hcJjvpNOiae2RpMm
+ML6nCkpjw1sfeXM7r+JKtCCVOEcscn7gmnfHpPlAa18eylQrsMVXWatAdKq8vImB6ANqhL61xDG
xtDiMDTaEpRvYmHOFdbMn/8f8SKxFvWoeWrBbmrDrhDSdzdobUDHRZlfVDg/aPVR0nA9WAZYF7D8
vynXwHXx58EcWQNm0aBC7l76BHIqUHaEUviFeQ+eoOA86j+V7OUx0QcFYXuKfjvQaP99VYcQKsCl
NB1XSeibatWMsquSpYxpaprJvtFy9dvNqyhIgQInX5zv39eSOUV7xioiQxeF2+P1KVrghLRq8rkC
5CQ1EGhfhUDm1Z9q5dDR9ja/OLd/IFsTDn4Kh3buX4numzdttWgYGpsyku3QJuakh0d40RYfuHwx
vURJOd47WFt3Jlk/33LNa65awFRbTPwDXM8lK9lk+Jj5CjiW+3xxaW5/Xln4qNDioGOnnIscxXgr
ykGiqdeOapArx9zlNCQcSP0pawJC07TrrkFz0Vf1/MUIXH/TN9UMqgrouNZEYIqubyp5bszqyBfF
VS3ceBppkN4m7zI/zGp/2SnXocbuWSCO2nrKv6i5vb82g3/Vqbq6sHzaF6/HgBn7Ue5VXJsMvflY
56Az1UAIhjKrZ7bB0fVUUhxQoPC+qDO/f9XuqvWx6JDR1KYv+PrCU6r5Vj1CH1Da2B8575RHS4/a
7ULRM4H7WDzRDM++eNPvRzzSVxQ4tGYRphr+m4IWlES/WJa/GuCMfLZqPRksbH5quPIn/kex/3w8
fTDimVigCtOORilBleX1U+Jr7qe2QQqptLomE4zcitiOimCZ2GOypjmRgRHTZqX0OH/bHEhazjRI
OZNbX2+r3YJI92hgVURtmvpw30ybXfHnN/nBS2EZZAZEfELV/62mb8wGr0nMifjUoXE2gPLkTq/B
+EOIbo2Xz6+1/qqvhzrya3sd6EhdEAmvheZ/NExGTS/KqVrjPYa6PgEdk9ohszXf2YJlE0Sq+nb8
2C8ALike6T4ACs+rvC/q8++NNpRv8H/QwDTQ3eO0eX0XaOtgsK6SEjMiduFYm4vjBTJJ7TtwSOOt
1pIPMEUDIRNYcDU7nC2TjRXeCu9F00ClffEDfFBn9fRV7qR72DpWceXr+0ktGMB/LQtDJs1tWyw2
FiA2GM2SezegOChqAxMmc6/1CMFc5hDoe7tr+2g4SFB63wfqf9u+UVH4+a/1fmSs90XLCREUjpa3
GmtpTr41Y4pGb0N837QgaXBTsmBioMWHYmm/0hu+n4yQtNJnwDGCvJVm6uv30GkDbJAJjkFdgYSb
aU9t0q5TAAL99UgQY5COs5zyoiU8c/ziV1j/8tdDkydkIqKrwpRIo+31xZ0+y6wmmpG2jrPcy7aB
aMER7Yux98ErZeTxEWCKwSr5TllHLMFirFLDBGDMfY6E+lqaZPKpalFnXuHMXzlw3vcpWFFogPGh
oFCmhfP6sXLqEpomWNL6VsZXotQ90klJbbI7RGafD5cPLuXSY8PhuXrYdOvNlD6UpjQ6G+cNwloi
JQns2E6oZTYLjLivJtb3EwlXYLCwv6UnzYO9fqzYxWs2EEoZTDAWzp2+ah4x8pC+sIjKu0gGwilg
aY/qVPqaTp6d+ceEyhciqtSDpqNg3GN9P9oSUWXba8uWEk20c3qbgBxKtOOxQPf6xT1/+HpMi6hu
FlrMEevo/8fcN/gT2s+Yr4liVfabjtEAQno0dqm+LGef/xLvZxSa0fzWK7qLT5id5Jtr4Y/Lib1N
CKQmaeRK9rnywo7cu5cskUAxPHKsv1cO6qNjNtkxXSQzTYZnKFx5BwhDtsScgKGgF0DLwrxpEh9y
4Of3+FcQ8eqDQybhMQlzfscvgvr29T1aRHrB0SWPY6EdOD/G6RSTdYZ9A1AA5eqJGOJhLvYOKeDj
vptMf/6GgIh40SF3SWKB8gslAuYqrQqm+B1UmRqXH8GUUFaLGvE4nR9oHUVnyt1AOOS4ae0oNSHP
4P3ZTH1UjcdSWJLcwFTl266IIW3HejIR6hDp9By0fJov1WRCEfri0d/NNdT1Vg0N5ul14/12rgGS
y3G1jth1sa3bjxqMmLDQvfwHtQerJo21L7MtBUM3J3sLzvmONXWsQ1SB8wXGnmk+tWkNmaQeHfdO
9W5m/SjoL9xZ4Bt/uW5GtTDDR18HZMIRQcbuqwceUQPr1wd7LrbZlBIwC+k+ufv8yT56MI4UPt8k
/7hvt5Mt8bk5+03w/DoHPV8SnrqSer/QQr7fVqEZ4HxkCbbN7CJXn/k/PyXeFCiyqEMI2kfNKSt7
f9qralZJWJQ2kOYFvNq3WUYVte2UbG1JZOXfmIQ6HIjnQ6ZYCV8L46nDiU2lAxzr4E3Z8oWS6f3b
wPSGQJY+JWg9IBavb9Ohtg3tDYkGnZtpH/eK9hYHvO2/fed86EyDHq6u9Ut6s3BREyFPrFyLSIkb
UwRHMBAMS5Y24efXWV/q6+8VVYiLM5oZzF0PLK+fRuO/m6p0gE02TRKK1AGoSaUEZntX1fsM/uv5
IA0LEfJkqyMRVrnYfX4H7/YH2AR4n1iyET/p70Q9o14NVrtwBzb46J2yIWa4OM0IQwSIRgmvA/+v
Gf7epC94/fml363bXNpHBsU5CUUsPfjXDz/Rau/hatNPXYFPI86Ti7Sto1smHeOGdNLyi+PRB0Nn
PYW6q30KxIH35mUT5a4jp6XY0jW5fjYV9suMx/6LX/Svku71T7qatjkJrd7MdUf++qkiTsJdMQ9Z
kDqleMw9ibs88dfKvmTXkGzBRcc5CLUEtw2N32og9Jw81AYlGCHtDgKM2hqu6lT1v+Dfwt6yaSCe
u71d9wc6C8UjahJwyFpC8GNTK6rqCkj8Lfo187Jw3c4lPzN1ISQvtUVODXf6Y2oMX9v2eU5o/MI3
5fDxaGOE00mVVNsElOWrem5gLBQIIunxV5p2l6IBjH57hdUOB1wzTrwrwbf4W/qwES5eVMJFmGuI
AsLOLruFxA8XRh5EI8A5LPRQGZFeOcTV4KsOZdOYN5xJxvq+pvwzn09mvqAyn4au3SK7njimqIlg
l6pZMwDyIVZPC3IsI0ziRoA1SRIMpqlD3X7f5Qt5hvligcMB3tqBCFR0qhQfy02M0MraYNtuAI9l
cXRITKww3xtazWcCUE264Ri4yP/MFv8KpfrfUkxesU4+paL8f8g7WXVx/4ct8Y6UuvldxGlf/hN3
sv6B/9BOnBVOsu6TTaTJaE//i3ViwjPBjkEiECYHYAUWVYz/DUcVxv+kMk7lTPgeFndqWv+XdQI7
xbfcVRBo4gTWOV/+FyL2+j9fH3TZ/9Y2xCX+Oe2u6kX2SEy76xDECfFm5tGBclGAX8urAvI5mePY
UPrHvrDPo0F2O3NRX+xT19fw/ooYS01qYKzib5ettI7rMfOo0Pet+c02cpLrCeHSsnsyKe9Mv7/x
GggH0Wg9+r34pVvylsXm51y2aiM1ayd78TshUCDvoDC06qm22HGowYm3tvK+8Brz87y5WSTuq/6K
Uwfrq04a++sprJ/JoSQZywRAPpKIVBbTRtF7JXSXoFY6RdCoHDvJDp3XmfeSmI6bPKWbksiRyAg2
CXVF45ROxGawIhaWQQKHBiVG391Ul4WVfBdpBT3JIrRCWa31gxi3G2lboeUgc7J6qFqLdxWnXrdt
c2unxsneyM61tkMfD98qcm1C4eLUqaP0gDMAkDWpij8ns7ucwNkTEkHKg6sZwJONSgtMAoxiRUKa
KRsimiQamsUn95OTeHwam8wNdTa8gXTrHyWbxJASBewLBaWKHCh2+InIjJuWmsVNHMXOzqdBs/Or
xiKglaSRdnHtoOj1ra91ly7HuF1UQpnnPDhbv6Ncy38rolohibEb7aA1bkSvbXXEfsQ1pXcKRQRx
edVj0tn+GWWvp8Vu7oQCowbgnEWfCNqcmAJUE3q+d6HbnVaLxhnwvgdjXZ/1CSZ1O/GCdH/FWXom
QXUyhbNbt0iKBu3oD+23eC7122Voxm25DNXW0AaNDJvC/EkfLdtHs7Xn9/MPVKz7q1hvOeEMlYCi
a5+VSfYypoBBCz9KT6LSeyOsKCbuU5JSNljs8z1JgHuSU3Gu0EEWZ8InTWcD3s4+B77oblLw9net
WZlkWSkZtMS0dYQ0bLCrJhQDvA1foP0NMARRdLl/5i/mcwU7NDRqY6FJjTBnMatyaxTWNfkyEhoW
yK6KpsEmTWR9KTRi9oa8JiqraYiPyAl55KhMTu9Ms6byoj+Zk8Qv8SSe1dwVyM3Ql7CQJN2hccr6
ZonKLCxjYwoIowZj5hl12NLcDmLDzkKJQHuHLvVX5S7ps+lpD2NSWFcWEYCnJTHU3mw06zwx4meX
QudTSxfxLp8JhkrY9uSbWEQqbKzYvpBI77d4XIhMEBlcz8ptyP6Lmksf89mPdoJBTkwJNVovXkPF
3fxMSyHHa7ORbzE9j4FsnKskM6z7LnUzXo4oz0rUSwF7pewyimAQ5qzdP910KbZai5hNR4C2s6fk
uhZFB58TE25W+v6BuS/+Rqv/Fp1dxgcaFzvZzYeCdJ00IbW6ceQYUnNQYSQbKqtxcpCynLYeMRLA
Rcz8UvSN2JuVXV9St1u+zzTJv/dYP26Kec24lglKnhnByt4kdH5DYIeqQNUim5JEvc3jBXoVuye/
zyNm2I32MG1MHLpa/7MA+e8YJL43hdzqHbjcyJwv0tH9ZhM4ZlvKPvnV6O5V7fVbkesL0Hda0DdD
GVkBmJadJT17rzuU+kcwTu2GXa/aqtQGcknJ+GWYND+Igdp8jyL1UM5depiTKkUD0/g03huis+Mx
qh/sqn9ezLK5NHLPPrjSecwsEyNP7KgbZfXRZa0MyG8uAkOQlcYWy3W1VZQnrqrOr2GEEWvmLZP3
Y9YqkhMZqzdN25CnllbFtZmBa3Fr2m+RI2byrHLiy9PKCMyoeUZxpPZ1Vnd/CB6ieTu7lJdsOFg2
OzoK1V391DYJNEv6B2Xf3XazbuwTJezzUgzomDT9qovHe820HydBa5d0Todckya+AAmcHHJqM2CG
s8G4VZY+HWnsGmeCc1xI93j6bVBFPscTQ86SEXHih20vXXZkpY8iKYuNM/KnGIlDDzyIiL2ViCqL
g+U2fNeqHFYpcQtC16qIUcH0a9JfwtyCW6BtrppW6JBqKdyHddv0390OYd2uiHrEc22S9Dlys06/
r+d64s3K6o/d9OVh6UiS0Y3IzU5ubOw7ahRelBYvZgflOG29+nyl3Rwm387BV7mR+xMvTb2ztDQK
B99HnsGekqC9zpLHWEiAeIXThVEdiwvPQrUaySInyqJAkzLZ2llMxogFutn8taTAq7fC66N75fYG
aYDJgHxlbsbLqKVJ3uGJv4mz3tgyrM8oTGYYFhUeAh1p607T6yXsk8ncxQ60MxKAXRGWOG23XSL8
61pGJAWoskDDM4akc6P1SAR4bb/2dkNiZhd540d/EOsM13ChR39nVFT8+Gp2OnW1gVE/jhsTInpM
EnqPsd5cCv/UR8mfkfSgh1oqf6uxxj93g1ufm71NXAlMmv7cTOgVXza90+xJLyDMqDYoQi/lUF41
8HJ+arPS0Y+Ny2GyhzuzraIjUv/+PAa3s22Iy9k2fv87KeOCGk5ZU+Gj1qaK8SgBp28z0miuFU6x
nRLloyTHhJgWoglYDerkMKcVbMmCgLkKecNFoevgbqvBYZqYR9wsha/f1BpW3RwVITJFD0Sv1awS
G/79u/irUtWXoC/8nV+2V4la0st8JER8yKOTxwp0wc4g2zST4ABRDCySVJ9z8BHFeAcZvNlpq7Yz
9IZFXUZ+fosrYgr4IKKT1vnWo8W+I2iWqroSXgsOoCetcMhlEmTdCCQZpmRCdqbrnVrYYGe5bUR/
epeCKCXi+lxTBNgbNjRwHGl/UuXhqxJOfQ6j2X9IFYOUKVuDOx6qfm7lUc+aYbpNdVQMgRfrJBNZ
tnegLUDTMLKSIigqRXjQkmThArj1wl41xabzxyyQBWwwq/s7ej7Xs1A09wsD2m+nxxcyQYzhFZi4
lENKNhKyeWPnEE2yRtgsSY64HKVAe9JrzdOCw/XQLnV9UBhhzpMJRVqMOO8x1lIapI3XBjnL3zk+
j456rt9POOdldiTdtflJwEt0DldV/damNZ1qLON6C6V1vACD7OwtAQjedsabDkhPCMX0Dt5cdcZZ
dAyW1YjvW2tue4Q0TozIoC2CuA4ovaptT98WPW6dndeGZl1540rh6iz7RN1fHSt/7vaLcK/JwKOg
OQE8sr38t7BRQgkNpZebVMSLkp4LPh+JX1eQ94g2dov2sw6RXc7BOLTVYcjQyxlTQUSySE+JTexi
Jd37kXjKgOll5WuC06/H+qjoDDqitB4axCc38bCs8UmognT5ImM0awvo/2hA+plTm2NNy25coue2
aTP0Nz3Mbxa2xfMuWUkBDPYsngpuBrNj25537pobP8anys+c35Glmgs1SfMhTWP/0esI/sSJ4QdL
PBKN3mSVc50gRr8erRk0DrV4kk4c10+oVyLArtKsOcdjCjM6zZ5cGbF5NMcitIjtgWBfyEtjjtkQ
agV6pa6+jozy3lYaSdZGBTodP+ve6sURDVJ6lzfORVsoQlpNue1crTghnHrKVops5/jFGdgbonKA
LgY+oirRuHfMdGlQuqm/FS4rGbjFP42kXcEp7wXR1nMZdfdz3dxQlHYvyCb+1ThozUYnua/9JNoY
sUkeXXnfsMkGK5s8FfbUOeSOQerwkQjro5cGaEjZTZYMvlGpeJe3w3iWpVEbkBRPIaEQ/SGNOtLJ
57kM68zMA7fFJLSUy52sK29HOkqGSGpyAj2mzJDa1/ySa2yUvGgKuGmkmiXBXLKC2j0OI7uOXjQn
TTeNmshyYLs5e4ixsNOQTa/HwBNZwDYZov6QkDNaT+je7h07T065E2l7QdEnNhxYKzhvdaXKi0IQ
Ox1TsNksyL0wtpc2m1HPvNZTRHl0p+3dSG8sMJfugNl63GUNuicSi8TtODUvFuRIoq47xbHJDTqd
3t2EBjsYHYtE+k6/pH48biqSJUlScn+4jaYOk0ynK7tMyWgrQL5m3nJeNTZSpEqTyWkmtK4abQ5c
SoogLyjdzq5BzjFzZI1q17U1+9RIq7xO0qLcGB1xsVlWdEeSnHrCtfOifuwUvOAqXRByTd6L39WP
S1H91NtlDK2WA84GQ8BErUgffsa4I6g0WcWd2cV9vSEWm4E6CUngtPR6cmrRSGNRAINddGuium0R
5i7i/oCPBK2fdpirpkbRRcmsX3WwDUOPI+YSdX/iXBdbmKZMx0A7sX10gjVx0AAFK/17q/6gsp3O
oKCg52/S6fs4Dv4VWAj/F1k7CzznmkxFdkgbXxUARQm52k15Xe5TYd9SncXh1lg3Mvd/koR3V3RJ
fLRrvoZ04RjZze5dmkDsoRhoPE2Vk+5bjuRT6XzrYIEDukt/QAqcL/V1pnN9wgISENnQzN1+W4KR
KFf/HBFdbPXp3pcGEJoGkaTpkgNn1i+qX8hDiempqUroezvOrwgzcUJWFvTVUuRnY9kTTZByZ23v
H7mn7878UMwxGUtGfcVh3byV7rQGoVbLppzmW1Fj0/AyV32vzZxTshc7RPvl5ALAI4bAtR410QrS
ITZIeF44L3F/ww5tOK/J44NtGpmFZtqtnAgeYCvj7NigZ9wxgLYOoRx7f2ILrE+n0SyyneIcHrjR
rT+TvjJic6bMSK4IPftvtVsc7BigPcL85QQ6rtkt8Ik3HvPigkzgDg+u9sCem6Q6GlpnZQUK3f3r
bvCKHnWLwECQq0eZ90c3J7W7qVFaI3bG7sL5PNTE/yLvPHZkV7bt+kUh0Jsuk2R6U950iKraVQx6
b79eI9+TIDwBEqC2evcA9+x9kpmMWGbOMacanDrBaBtDr5WXjuDCLRsycV6Zb+z7Ue1CmyACL6eX
/UVDX/+sepuGLa6e/9yF/z8NCf9/zFu6UzX+zyPEzfr7I/8rMfn+L/wPYLJDIhJrGBdwzn1eeA9L
+s+EJVX7b4DiLAM1n3EfCt5hGv9riKgww4aOyM78jk5mzP8/gcnOfzNxwKMEZKiFAgNawv82NPy/
DRFhNfFf9l+megCSkByY/EH8PSZ/7H8dlAEhdtDfu+UmaSvnqSqJAJpXd4dI5iUtRQepnxxWfBJM
mxLExO1gf+GCcG7JPd48Fy4TBudbMbKHpEmCGGohUr7uxDpN90RvnNfKLC+MMZEYkyeQzZS3Vmlf
bITPntlV+xWyhDHq2BW7+XgP+4OtbnqrG6RmSkJ1dSZu90wPiha0OkNbx+ev/MCM3Rl9+9cRiGF3
+oG9zqMkUH4wApm/Sve3mo+j+9qvys6MkPMfyjSBFfWSNeQypsrCxjcnF2HhNtq6dek1Oilp9Tf/
dZsxBtKXEZiorkGRFLfexcmhZYGTgm5vXpkq7ZeMUcIArj8+dlRbNqLQdCV9/KwlZLFlEfR18ZNm
ystqrXsiJi+Oy165wc/jUp9JDg2TrJmPtTSZEpAjvTQe7QtujkMMInAxoFze+SjfhvSX4ZUAqy3P
kioUQPt51i9af2hoInqHvLbO/BWxeGY4oW0KNgq5cQNl4SPqfW7jL3bMnhrRsDxFFQMxLd2pzRwu
qsZUMIIctAam1HynVc7SqHerck+VQYZzttdsC9foJ5rjQ6eDnxpn01/m6WQr01UyA5kXuRuTBNMW
l8xXVWc6xWOxWbgYSiCumoZHsn5YSnXnjoKxxhUhUs1gouj3mqGkDzF/rYxxvekHnf4QN6WbeKic
yYO+cTungBtKqv9lIPQll67cy6E6jRlZA3cblRm1jzG0H1u9RSWIfFunQ2pvsTU+tU42eI25bDu9
NL0aUZAnluJjZnTt2dbyEFfOUR8VzFCJw6BqBUeMrGBWjLCelMfO5CGvWfauz0u/0fCPGStZKcqv
oZJWoVXjeUlf2Tdt7xaAzi6YI7zVQNL2LOPAo1DlpRlqgkV76QB1koTk4Z8BDIUlct27/eiZfXmE
EZ5uxq66WstZt4a/1J4vncugtiX+FnZzhLHHzD6KuvWRp/udgyds6DyjPC7yqSXCptHI3iWVfchf
8P/t4jTy8oE8GmW8dbibvMo5dT2ZfTr3GHF8pfwn1TVkDffWa8NTlJR7rGMesBcfGsnFXZ6rlR4r
MR86G3NTne9zQ+wmfTovlfLj5uaHXNSftH13111HJn3Uo30t2r1RvdqtfRhL3ynKa2vaT4NOjTVT
zhcKP0Nr3DlZ9BCNxZ+MTb6VfmGOPqkqv/IBd5p5Gdax/7K19sdtq4P8jy+jD0upkLIGsGQWBiEp
sjk4S/ohRfTmOrwkwtT/Olf5hbnI6tEZ3QDWB6S0JJBretREHgxtfI+WubmgmJTZeUBR2YSFyaZu
hdEUqsgh7DT+cM1s9eMms68kZ2ikWjt7WRmMa+Nl8YlhI1NJ5teZa9hXx/Zl4T1qZ84GJd9RRHhl
+bHWQWKa71lUElCKdajRn5L+h8Xg6vXF6ltUKnMtv1WnuUgcUNo04nwbVvxJuV0B50Q6q0SEGsD7
mx85R+mvbYh2Ja81a+5/E+mTDmmeKPePWm43T1QRp4S9zJ4D3dg2y8uAjGHFMHZrYvudbghuTWU8
ZTYB8sx+AqPvsHfkbeMpUfe0SMws1qI9gAu/NnW2XZVhU1qzc8D7N4RWXK+7qLWLgKbVIuCDV9Me
pjSA6fWZad2xctxgqKIrwTJARogKqYzlGdnYG1CIW5amx9Q2LyrUfYbmOAhWvx6TXyzwj+sUMSl3
rd820tLNnKWOD5df7oAMG8GUO+mhNXDLFeZ8GwdTfOi9iwnKIlgUCtTdsoAtzhspZkKrIaty4W0y
RHSKprW9JA1utoJFK3a//GSbUUPq7MLstF7K/kKqT8IGgB1Q5g6Bk+iWpxCXttccZO1Krb+QMV3s
0whanUNQ6ZNozQErOHg1IkTI9Yyi937ABmdZc/La9vUUmous8fQsaQD6IjkxPZ2PMSs6P+6Mamfl
HY5Tp26CPGbWUXDA+g0uNm5FRmtEfZzt1g2bteXLE9R1g9zGuthwrP2YyjR4qK7I8EuU7Cl2UDy3
Q+sEoCKqvboSDkwdXffxkyrETkckFi7aY5dU+inCS41+rR4w0ZgVJpeE12Z0rfLS6kYf6rIfv7Gi
oKgn6AxAn40rm3qELR7uk4uN/+1ueGmunb4OwWI9Yy6p93Nqcz4uuFrn+E+/X3+x9mmUiuJLhyC1
CVV2hjtkmzs+D5mYQ8YXQDGzbN/bpRGQbVT4csk++lkqIfVrzwxdvmF6gX2jn9CVDXvj3nRkCygG
O81+eqUELSIw5UQZNsKqMJ1Nk861v6j0FdhvHJ4MqXhTU1khz52ywNK+izTFWEKTGoKCyENRdTcT
3zQ5WHlEwyN6HKJFHxYgeDbYv5kLjm1xLUvtS1fzeWvW9IMdPr2icZ4nbI+oXSdS/MzmNCgUCvYr
6w53S4CgDlyPHlpUy7eWEoiKDyc5OoTPbBTYsbuCumvb8VVvRHNeZsLJKJbWv7hPVJ/YBwXCWfvG
XO4f286HjICjQDoFp4GWn+94LT3p9l28nIE5PBBXH+p6uevN4Vm775BoifE4/Mx29lk1VGmi3rY8
9iTJt0g3tpbDFmkOI+M0z3RUuKvdyjwknbl1M7IjSdFO1cmvimgzdfKwktVIxzVs88jhomrOWGkO
7lxcY7Ig8unadOauLMWFRdQ20q1AjAxqcHVvOkMN0L1Jz1DrC8+eCuJJGKTO1Xlpf7AWG4/ruMLw
ciW/f6ww6hWJ4bDpsMXTsdlKt8mKFgXSqhjRHgmns6UhnMOWbAyfNYnAmjnBJQv6ZlUKf53cPDDW
DlOH3o3mLibyCm8ug6ENI3D30NS6faRItr7BEN1XVVGFyMjKNjK+y/brVeJ0x03lSa3KQ5wLwhdr
pGytmNGrxtQUx2BvBnqnqXDnuZhKt1mPozTEoyrddDtMK7FYMlNPI9kBJC2uzWNVdVUgxUqV1CVr
9NREyJE9fSkc0ttT3SCBfh6vpsbiq6lNZZfmc/PWYubC+qQDb1eI3YWTWpa7WqmXZ6IM1HNLFvl9
QGf+FapkJtdP/YOriC9zKiuquSbtL05vE50dV9QzRaOIS8rCMhwcEG7KMCl7zBEVXmvFfqiGe6TW
GOMIU+2ahULDQlEQIErqF64aCN++NQGKmNSpOLSJxu1hN/oScn7o+k5nGzyDYTuMbvKudWi1QrVX
zDc1Zy62jipjX3tIb65FVhH3Pzskzmi2fWntRC/WOLh7Q5QrXypzkbiNKFOWctqoRSeOZTYt3pre
B9RpEb0XepcfdH2a7mzAlVKxXuyvdaQwFo1KOLNhQ5Ca7GI4z6VI31s3d/azajJP16bCpcLM6/Hf
moPQIjzo7knvP02rVzgQdeHbYjDOWuU8Jq65NeeqJ+s58Vt22k2r+YMiDk08EiyVzCxrCwgtBMCe
I0K48L2/GtnsT8t00WbiErGQzvOR8h3m5liuWD7F6g1Z9KkTJp+jQ/P0rDwlinpyJTfg4uR7Zaie
nal40fM1THusoQaRAkb1zL16gAIZoFPr/bmd8wBX8ocYVNWzhBrOiV0HDfuWYEq7m3YnBDVkCqDh
harIecnIKjoToHzG5LcnHYzfIOHL2YSQktC+KmNiUJCp3giNAlDp9lUl5SF1MvK7tbHwegEhpoiN
t3VStGAYNR6+3W4yzfl2Z2vkHgCOYC0JM7bFqJ81Df2+OqNCX3PoaCYDWsJR6fyMVNXCCuQPk9z2
ZSVn/DHL8GuV8eps+tw6FLaLGduOwyjKq2vTDotXZ/zwnThDYGpHdTDX4hDbRqjV7uOiflYJ2JK6
35gAGCP4mdwogU06h1GWPBkoER5mXW8QM4Em4CYynt6oDaFZIY5oyKKMS7E1ii6+uOr4b+gY9zhU
2OzOCYLNsS9vVFMRzHv6pOUT8oHpAUBjKOsw+jPMEF+xs8EnJJ4boxbFsezjA+zESyy64YBO4FbL
iQ0m7KgtHteedCq5RWHmm50R+R1L+dWLym4O8hHIJdZkG4taWttnRvLUV1qc7MxE198UjKd7Rs9W
7qlZB+G3INEn78n8LLqcLZCeEMqo5mSxR7FzpJXjJVDJpgi1mMlTpeTGziGT4yAY67/MQrgB2CF5
y5lLbXqp2296PixbS2nbbR/VCXy8dXbfGideb9ZojS9E8eVPtjloO8Uc+3Bgsp5sHFbtb5rZ54ji
G1ZZpXCfiBeSmMnYkHsdjgzamanZq0pSvE2Ecz+Daii+cMX23yP1BfvDQRwUOJ1dODRq/+KO9nAd
sjI9COnkn1acEdw8ZlBZDJLWF3AbhUuQkdW/96YWPWXwLh/VIeEiGhF8r5hukuJ50Bf9E+CCZIIL
5pGAMK2JsNvWM6CnLNpoWmk/m22jhU6ZzZcM0+pxVRNaMBa5vmUX6lOkNcKvklac8UYybmvt5nJf
4jI+s2qOeiCxveL3a2OdOPTXI7kXdG2O2ZZvfcY9CbJi2YxKazxBupXvJFm29wzzpXsbXMzVoUHw
+isDhHnPzJDM+oIoB3jn+7UXyX6OkxZ7c99qj7MqGBeXFLW+Vi4Zj2bkYnaAzGhOIl/z1DCCBh7H
zdVG+TcYows1JTYygD7VOvDTIt1mu5rNyFpdU8N1sOkMbVEvx4x8Zga9mcMce4wgv5ZB2XR6kE7l
SfKrTdx5r8Ko0BEWQ1jr/GxmKGH01nMh2hv3bOfhCW43ETa7dDCeFIL62HNHfh5NyU6dBVHGDYAU
vVzVf24xstZtidnL0BKzXSt+FwIjL2Oe7pOoGIOSBh0vJvnREcHD5EG+V0QMbjVbhhMuzVTnzIYQ
+ZDe03akM1F2ZR8lwApac+29LYpLbbJNYPEfPzvGXbZvgiwbS/YVha1Nm7pcx2MOy6SQfyuzEnTz
HmyztwHDszvkwWSog0fKFwgfbT04iL78PtcP8z22O5lW/j1I6ZWWI/a3Ww86lKfXhU83eu8fH9DS
Q3tZp3FnwQbwl/HBWl9ScyU7lmkD8yQMeMxh5bOS9AwH9KryqVD3il3tzJb1yTCpMQ2fWp+1+rfX
rmtFpWUyxWc3fWHqYW/UzDJJfFUq0nWYZNgNUaiO77rHpAl1rcl5hxLSaZX4N0WUlhb2bz0n+UtZ
CJZpUxvYDTk5bhEZO1XDvbBo9FNZWl/ppPY8yn8CTTyKs0hAT+jDLJ6/mErfOOQ446Hp8mn/LSim
lPo9EuuyIaXNT9n3YTmnE+ibe1OG1Y8DISP6F+M3BQJWKkuI1551W1c09KRufRxwhh8BGaghWodt
F1lu0DoxwREk+vlZwZDQhNehsGACCaLn7GrSD6CU1zirf4R0J590VwUoWbZgPokcvyCTeMutg18+
L4nsrIohlGSmUzjUelBURbNreIVgH1VwFOBjceQ7HC3gctSO5PD5FA0OVWVWvbaE47q18wX/doRK
XiZbVcnOY8bKhakEiD3wzOtZbQn1KfAKp+45jhR9M+C22LHHjDd11JlBp7Pi7tzlm9n6aXAjYgel
hamt7I5GMq5Er1Yk2bqkAjDpxYctTwpzoMCKjfQrXtkownZheVTNf+rEEm+9N55sx9MgdrRL1hsH
vDKE+aZfeZIoJyO2TkMn0AmTincFIeKe50mfr1nX2tupqn1NLseqjgIiLDVuJfOPaGouGds9W/wO
PNt+ctu6ekXoYJPSyfwW5fXEY4Dkg1uk9RRZO16PHukkmDg9EWY3buJmQrDW9Zc2W7dWEj8UJSW9
PmqvC7120KzuRdeQ+d2XcAojmS6j8C9DRAT8WuKXrNLzrYu35kgsJgV7KffdWoVOxK+0lfONlHXz
uWC8iC1ZhHGxrhsjl4RdVw2K7mpBA1jaGCaTynkQMvtppvimrcaB/5JX7sSzAB5S2M6Xm5fMtRaN
ozDlboziZG8mBnteg/SKulQCU1S3JnIZL5qAOZws2WpRPmysEiX2YjhHQMWbppyXTy4rBDNuEoyM
gk5DpjJE1ZTUn5SlvY1EC18pDc4oxY5QTnV/nFBwOlP6kLnCPnRR/KuOMgtGa/2xTCxClgoKbs5X
XvusehB6yyHZzkMY5231YGVNRu1RDcQ1q6MTdtmqHWqzNllTuvEVXUiy61QQ18k0MJNZymrTGPqG
i+uWW+Dbk9piS5RtpwXViGbX9Y2LB1S74u7U1TGvPWZkr+QMxtdxVa3iyUEHsYz6v7Fe/+NW4huJ
lgZtI4vjnNIGAWfzYhJYscNbTIZAHyLqZe1I+uvQvOrWZ4Ib/xrPin6VA8IhYlC1B7ztQa6QVyqV
J6cyifW0nOag4v3y6LyMp0Vbsq3Tr+NzGXWVtzrzcE1LlIHEse7baFXOphyWIEmdj4Fo6w2112vD
SIwxOwfvgL7F0yFpsT6rEf4tkk86Y9VRZqjhOK/gWMnsCJvNL5XrqJnzISU1yGuBuDn2GLAQZVDa
BIpFDHwmeSFSS3cpcZecQoWh7NDsMzfaK6pAxoHGQK+8mnAILXmh6NVYgmu7BuxIYJp9kK40xIxd
3xTH6s6yu1NXMM1sugZDQdaN25Yzl4QcRBEGUhKNbl/HMwTHfMYQjbof8xiin6YySRwn+zhKBmNX
Gq5kYkDZVfVdd+a6ND2UPdyDaf0nRePPFeDZxFFAwtdrGlrawAY2l8I8KBmbiQgKRNgR/avF9jFr
ytNsxfo+G7L3domV44jO90Bw1L4o4nqX3nNfh2gdiYCoc6g699CsoVN/QWn020kbTvn9sYuCt0Tv
mgMp9X2gLkswoknTxvbbVSM0sCKaow3JfidECmALI8BWU9qStWuMvt5q8aFQux9IWt1zGlm/eKT8
8Z4EzgR5kqUISQHkRordaTOkA5dk2SsqqXFF99045ldWN+4mc0f9uXamZ34GNwR9yV1S+kv1o52I
qTvok2UeZ1Mc4xGYgxIzAnYX8sxLHYPqOEeBkhN5oqaGJwcx7eNaLxEZ0EBWhX7O0vmm2eoVhPib
AOiGKqHYmmucolHRDkWclF7bUAvkcGtRnRFibU0bpGUlbTuzMiadGE1SnaPKZJmdHrIOCameniXr
2GJnZ89ldu7r9kqbCrreDqPFtrj7rTy0CSIuK3ibtrDh01WaX9D9MjMMnbo9G4q8job6MAjmmbLF
SUiSOMWNe727X7wV7l/o5r8C+XDBD78ig2wDwibb4JvZ6Up/m/v0yeyLeG8O01Vtm0MLUwmP03IZ
4JnVjfIvsmAZwpk0t00CryPl/3C1h3jyMqsvNqtJCkiuYwu3P5WWdJ3I2dnCKf1FDKFYnCe3SWHB
JVd4nv9KI9HJfwZ1eM9OCAjYmK6LiI/tQgdX2+tbH5sKMMuKi/tSiPzBjXuPUSFhpu5B6Muu7BEb
o0rfWrN7AMrk+jx+zGfo4rpmeSDm9Fpz503KS4OoYsSDCvtvW9wNqPhfg6LtnvhaPQqlAs4rRRIs
xduS3V9g+EIjQpS4aFE6VutxQDkJsegUxwzEMEgjlY/kP03GZ7Wk6yU0ggFwXu1j033DUA6mkx2k
3Sq+E9+s+3xeFW8DRrVAWdLrWEEtdXRe/oEcxGsCrMeb9CpCb2ube2Yq7yDHHqqRzzLP7r4cWEbF
22YFXiNnsS1M90Pnjxz4TSMgZ+c5/BvJQLcbxW/NMLeI5inQUMqQNN0z2CS8DxJ0zBwQhITu7QP9
6rwprO9JRp8EtgcWEnewihAZntH1WKU4G/NwYB+8cRSxG0b7miBcqyKn4SpOU0pAdEt4SoOWWdsT
eMUeJrOG5r9pGL9ZtMqYaZ9cFrvPTTeb6AgXMHd6rD7D2UglK0T4mR4Dq+pIs3wwSgeNixsVcM3o
7xYMpr7Orzil/2BCbXS+1vSEWcF2jStBbpPq/KJopm1ieeuVqDj9nOQzL0XNCJQAhGNWIAw2Fm+s
U2dT3pugeijzfYNo3R2HawaZ3lMVghjaPCc7vhIPGTQdkccPLXh82IBXKfAQoMneoo/DS+b2R8xr
8uAaYgpnJ37Lanld2myvxm3u1/lsB4zvbJLyMHemXT7yfOZjwQzxJa2aP0VhpLrY9J3pyl8gJvfJ
5gT0k6pnyFXmxlboRn1ExgmCIvercX0sNA0wYlE8jJ2RPsheskBzBZ+pTiimYAOeatmFRdZf10bz
JGZ9BIjbfvnpo+aqmI9kYO0GqGRmkdPHtWyE8yrUYM7hi3t0WoQ+vUs/9w9mcEhZjykl42Th6Non
aRpCJ93ikw4Txm1N3LDlxsKR6lQZINhqxZ/MU6reBdnHvqx9aTzDuLvqHOexbC6JBhC1pwPTEdDy
rRkfCBe7YOgyY9MPmfaKX4+UMiuml5mmKLI368Cnw1kaJtazjBcklK9GvoSRiXnGiMO43aejn88n
05ZIeX5c2vDhTp6lGkB7y6pGQwj7R7Qft+3Mp0JRlyXvVj+Hev+DREzR6/c8bb+iRdyU6a4t0P2Y
hJQVKFoNUKztT3mmbZTkC77cpqbdTDmGmz5MCUfvU646hjK59VEUoCPlmPgU9BtqwINt8u0D8Pcb
M4mecRWg0Ccihy5OtTfWkCv71aHV9qLaUh7T3I6f2rhrbmXBQLBeEbl1rcAkarjaRtPb5FvBALIt
B37RgoBEpA/dpAZs6tEEQ6DFuUId7xwzJzLuWgI+6iKXc10Pd2priTV9NOugKkrjtUw0mre546hP
8WX5Ln6jAIrs1UhL9cO0eYPNeukZ3ObxX2fY8V7JOKJTjKxvg4qSjHpVAklLnfpxziNrAz72mscq
OKAEWyPKO2c5zHYKMEvrbgRMZs8zRf0mJv9PVzsWeeZ7gyTeLqqntBUvdh9RaLv5R7TUQV0pbL1y
DtFKGx46xXC4rF5ZmFfbakFah7Ms8grahDIRGzzXMemnVXQAF9wAfM1/tBRVp5O9aqOxR5v9N5kZ
LUYtvZ745T6nkx+sx95xDm7EXLfGH+Fiy2UnqV+VhLelA/of1Gy+6uidUx6fQzUwE9Z9RCbwY1kD
2tGEQUjhbZnkrmaLgc138oTePyzTbMFHLW7t1O/wWuLqN66NaX9CqnrUJ3FI9f605u02NaeWGQHa
aTGsYhdn6S0nGpu6MH6alfSAR/jd4Hb1lhb7Vm9Ic1fnImQ+CifVwPwz67cCeqwjmEpXuo7Tl33j
wJpGzc5RVBH9bQ/fZvbXqoPYKBT3G7pUlCSMePXsnuI92H89DFMeJ1dbrOeoF2rfcfkfy0xxmo+m
J4W8oBh8cHo8ntEabfU5+xxcgj/ruP5FGv+tKxXltZUc2lkrt3oJdDo2e2+ScOmEutWNJrTX+ECi
BUMks2KjHR/TyH2lMLyQFA61tE1us+JSby4XPOreEplENxfFKdW5Tivd4e0DMmbZ9zMZrKMVST+a
lsUrOyYkVcMHzaLsvV7trSPHg2rM94UiarrS9ZWqzre1ScsS9YTqFld4mtz9jnxSJKHDDZAaa4we
Bx2ycK59lsayN/rh2pdpGDOriGT9pxmCDCPNfUYC6U1dE/bCDloyoHxjaLYQf/SdvZRL2BezHqyp
5m4kafXelBuXmUqxL/QbkKq9lRbwSLv4S5UsZxRLfKrDYjBmVP9SFT1ymf7H1pshsjPc5KxeI3e+
aEp8xVDsW13/DlmReLE2FPbyaLvf7hAmOTi+Wqsh7GYBfsyEBgam+2RuenqfTBl3eZr8mqxDVei9
+KZSBeAJfDJVqOecBTUex41TaPuU4dqs5o/L8OTY+yXRdk5ZPMzFk5YJv++tuxTAJIYGE8aGJpW2
Lcr2sTsfm8XOAjmBYJsleRJpiYNl7fKgUaNrCtKePR9TK2BVrJHobJkoU9wqOJLDurG3qe1iXMvo
3Ekx3ChpjhynsP6JtTgh/XgyhyQQq1oQLj9iAGFa13fgtkS6hAijeQ+50zZq3L/n9XLIbeNf3PYH
y1UfWa2hdXfOzDgOtKsL+zD2mvSXXmW11SYeC3urN9hsQAEseK4Gt3PYBbWqn/aDti1VjQG7GGt+
cmwgKcNyr6nG0+Ao/8j9hn6lvzR18R3ZxXFxx98hb0AtRVtliGIfKI7caEP70zvpA1GIzKKG9tEx
qbZHa5/UE0qr+ISgnDVUTrJvykbvD5L5GBj2b5c5L+2MmJ0oNyZehXZp8+bU9/1VTuDcinZEwUBy
mltxjg5rdazuOOUKuCiyovydInevNO1XPsj3qYt09hD2cZ7U12Vs/koWuSRkFYLxt3hWeLVVBlDb
dfldzW7wsopTMtaczeBYX4yPocAnxhAksrlxFx80Z7k5jkQtbmzvqgw7V0OW+pNvFHLhI2ar5/CN
mot2SsviysjO3sgMp5k71SeBJYx/Arcq1eUvAQ7HgQ9mccIVmitsZu+gFEJxTm1X237JxMzrcCKx
2kjI0xyY4FWL2DvNqOAZ4G9q1PmQxEW1GQ0mt2hT1LC23CsOK+WE3FZueEbFS2fl5BiJ77XvEUTJ
50HYWzUZ+RPHVJJb58hjIhceX81WLNZ0sBC2eixZPAAUiKtNT5iPF/Gucj2IbY22Z9taI9gzLfkz
U/dpMQaG06nG3K7YuvH42VuD7xinsmYFs7Q8aJkmvj22n2U7nwz6BBnWxkKCfI0kwzJf3R7UpcTa
GbOpDpYRZ8VSyi/Rpi/mbMhjCZDIz7Tc/NaF8mehyZ6k+jVN9FlFXX9oSXqCPJOzjYjvC6nvvtM+
KgXhPptTIO5346WKmqjhhMPzj0xiyimidK04RXODkCHZY2u98XUdhYsUjZXSDY6tXyv8mjR2EqTF
eXlUe4u8Dt3ZlZe5f8Ukafi9Ze1TrT4Av9w1zfjoYD7aKzWvlqlGz2ZvIY4YEMFA9sXgMh0sfX43
08a6KLNm+2xwn9Z6AbRbHNV5vGC8fG40HqEOM1birWQi5k2FJba9oMqJ9Y+oemgFWrcawqAAe8gm
kn1WIR8bZtOM5GAPuA8qusY+nt9iK/9sVgD4/ZQ+dSL7GREcRvavTtnQseSdTJ39B5aMfkvKe53t
F7O+e14Jwc7P99circJcrps4fRnY67nDY8I8YArg5C4tfa3CkgPw0spERF+QGi7MjPoi0Q6lOSgH
Z8pO0kYS5ijBiwTdfzXvG3bEaHH20EicGUkjo8dW4YMiSVUOGm7JOzVz3RVYWX8zO8+CXI7l04r8
8U+XDjeM1odqxk1EgLK8JIU5Lb5m4ooKsO28ZYi0Lqhoi23pKAuKgiE9LqJ39sva6KGDf+K0UAKd
CjOT31GJz1wK+lbg1Rat06yERaS0OwGL0JvYib4TZvoVuWhZzPTLbtglYY7EZt72LHqErQXIAevT
KNf2nKcyu9h6oezVbnztSh4juYOiCnRRvtp1ZrIc1wadAGcnZqGZ/WvjdsOZG8hYhKtq+KACfVmq
16qTb4szImKzXnGVSl9NyubeRN3sUtN8EqNZGLBcf25SSzwMLoNP/auisNjUiQ3JVTmndXZrMhOL
YbQTDCB2zJHElo0yKGBj1XfJ2N+axH5spZM8Tlbto0ZGL6WV86FFKO3P0I890LqXylLfk6Q/VtoP
1vBNMtKBsJnBrDT17ONR4GcL1GV2VJGSvDvKGV69N04nFYyHzc4ltm6VPeLzpCuisLPVXzGxW5SQ
AwcBm6/51NPv1XWZIb/y3m6YB7uIhdZPQY5YOAimfXGH60XrkNA4y/ql29Gxh6/iYXuDAc+CnWrR
PmR2HDApuRBEvAc8hIQpRjCoJW+tG/X37qXhVIn9Ne0CY6ZsSkvkWOJWOXQMHHxa4hvaviqKW2Mb
YwhvOdBzJXrP0DeGpDdyyyJ2nIDnQzt5k+V2rJNj9d/ZO48mx5HtCv8VhdbCBBIJu9CGJGiL5W1v
EOUa3iQS/tfr48yTNDNPbxQKbbTQrqO6ukmCQObNe8/5TjrfgS/iL7IqCkfD14dZB5xwJxyo7fBA
QvFVNPgB/rCggguVTgcCbeIwJgJ00yZgZyp0s7eRafjPdAaTLfQs6v4mydfBaG6H6jIHQLeWN/Cq
B1t60NX9UMAsgTWAh1j5bK3F5HqrosAu6yRnvC/bYRIvAO9PukObWzm7dI4RK2fBV2CxRNJeMd48
MREfkTjxOXPh+PvGcjLqcTcU8y433IVzcU40ejYN1Fmg+qplIh4niL7wha36Dp2rEQxn1SdXXved
AqJa05ey9rYz45qcine2XB6dEfVbPb1WSx3WFRJXny2dUXm+GoO6WQ2KwqwUn1722Ta412j1nUlR
bVcXK5uDZHTlUGQXTdutG1PTcS2KjIVk9MNUNgk+t37F2hwwiYDDEPV1GAfx49zhDoRB5H2XLaZ2
k34bpOIGVPh0xrfyzIQ7Wfdk96K4dso5zOFB8y4Y0/7qLPgfOTD+EsDyB1TLPwS6/F/EtHh/yWl5
+G4//uixoKf77yYLS/5imq7lwY24UFmsCzX2byYL7BeM4+CD8HdQjaGx/M1jYbu/QG6yPM/kL0y4
LBgj/t1jYf1CnCG1j+A1aMu57v/EY8FA5O+pTZYnAcmgq8TvYYoLWeV3iL+U6irw4pbeX5sNx5T6
LBwKZHqGF9fvshb9i9WS0DEjKcGMNf3ARU1JY3Xtja+j6JK2Zn9EqlnWQZb6Bw5vyUsCpWTr9It9
1WXZpY0Nm+tVELm7awq2nhOsyQplQVdcjbVOqTdt884oUgc6RWdAFs/be0OP6lpkRIHkjKRuTWF3
58ntm2dNnvKaJQL1r3NRL0weR5wu1WFL4N9T1ikqF8y6h07MJTEVKY2/xZzUne/M9oNNLbeTRp59
1B4Lq5ek44HEkGo/sbbfIa9aTjgjnf3UJdYFQLGEtSaDwnGT/KrW49lyzNvYIgpg8u4LAXtlsdB0
mJLjE/RYplgTkY1wV94DPyHjvhbhFGEes9OZFlJjfUUjix+znzBlItgU3rHlKdw5Of0jsRQr6SZH
zKRMC57Gub43nKLdo08fb/s5KrdlMMYBMLZxfLloVq4qYBa8+7779sfG3qVFUTKMg/VQlA3T3Xmc
P0TGpAxHojoYs42Wvhrf8iiQF8WVsUMcwIxEXmdkve8WuBB3Ebg9TDF+8zRW5A6S4+HuPWR6j3Gq
y1XrNjFiBhM7eqJGd93lun/u5ES8A9SOCUiwCm4IDfjsFTwR0H2rkoQ7SsdSrg1wAKuK3s4nRv9k
VyoaJFI2AYK5mKI6QvTUNPaNY0TEmdTdrcdBF4rKuEoU/YzZgrcx2Qe6jhtY+DQVk/5a9dNzTL2P
tBffe95/eDK9d9CBhEh9z2ZEYcpA26QoW9hiCHwOa2c5dQOnVZRERumsWWY/Egv5VdxD76fV9oSD
msJIx6zxhsJQgASh4U1o0fboZFyGkLnPAcTrn+EX5ieBYuQU+VydFSAfGD6lWpOTA4R4QMURZ+0m
S6twVF+WIlGCgoX5ohVPB08dI2iEBEBJHaqpNjhRjBgsFi5vEkVHJB3hVA05Ekxyc1LytdiRqAAR
ctJuMfxPMRr2tgYNSYsq8XwmEKK/nVnfbTdGdUtS2OzNu9ScjZUz02POKHZFCxiHTZ6idiU7a0X3
kZxt8Nx7ZaXqaA3BN5qRgzH5RPVkHaCKjCg7Ih3Yx70JJdbUhK0TbwcLKtIwZifkbsQL9Q4PnEwG
pC75STapwC6ryDahWcJMVtOCqDDrNxJzU91c68G37yYD6lruqU9ttE/ewFxI+M4dyVKcNXCrADdh
LqmFvYSeZ7xPTZtfaYZJVMucuuH+YPO0ieywJ6YehVu4F/eMvzbtmv23sdv3pbPdEyWeTZFmevTp
0LHTVbzpOj5RkyVvVlGabPtifO5Jytv2teofyCg6d77BtUoY40KP8fQIJkD+zMr00NpJenZhWDxT
oZMRWtx0OlAIJlKcZz6VKorRz2qO8MQrUz47U6k2feunp0AZW8npjLadwawmNbcV8oaN2SaP0YIm
rEvrXTXTQhY8TfiCU+8qTdPmGSBLtc7q9rPA8u5wpLiFcrBKAvtsQEdI5+65JjRhlcYZ92TXPERJ
+lUhVfV6RYRB0Vx7ENlWboHpqaS/nxRpdnQaEsNiZrQHRhbDszLK8gwAnCrTQ+phLeggIoBIn3IA
T8i52iQRrVh+tqSBbSpZjGGNBPeUp57e9TmJssiCmAlnVRbRT7SNY9cI5MzZNGGH4/RSXWjEtoXu
tp191C1j5mBbCVgNAxp3MwLdHV7ykRzymGFXKT+W0QZrNUbWurEr0JMgtE6zbJcTPq3kfgbv+COt
bUQ4XtKJ68Et2xsdpUccu3fI6poqJBQh3cb2ggV+hkruV5zwhJt8uUbu7sUQZK+xk84M23T7HeSl
8z3xtR2h3d2JIWOEBY30wyGK5X1u6Hu0TnTigyzepogtzs/xgT7+CJ7PEQfERcUDhvyvrhPexq6V
3BidqJ5rtAc43cviWc+E3FmcRZPWBFQUW9Ud8FywmjPBtJjMF/fVmBzAAkEZds30Y/aqp4jY+Et2
lCHXLAPXg8o/xwRvo8YJvFaGV2zMpIA0PXvKem+SVDfr3rD0M3FvdL4rEWFbJC5Y4nsrGGNalVL3
1eLS39RjYfiYAAz74BsTPpahqa4oP3KfKhvRok0tTn4ZR7c3zzCsfQCR+LYz+uEQBLimrZr0HaZL
BFtYaUk1LOOhvZKZjlFRR6311DCgR7JisQykZT989HgVfPSnQ7QXuWqeoYg7j7aouwZhQcLYTxeI
ivZdTeCbQkR0P1hW+4BYrLq3mFY9UIr4KKorF3MCdbcuYw5aQkKINVm06sCZbkikWM6DQgyb5EWz
c6Ilf6pt8VyrlFusL+sTukx5TJd2eud60A1akEB9z8slwWxO+p8xv8T4OdV4beYL6yuLLVbIIcZM
KVp5m1e7GsjlmsDV4d7qnVD5tD1lQDBJHAUPMMxJ9jSvVRvdGxzDDoxl1z3Nhm0fFE+oWqOfaTu6
21kae63nXUGaHuNtw/R28KY3pAx/mNZ2iJDCJElqA1wMovkmhRN1hU+wWw/ZeLDF8O4PxlSuShYK
BgLQGS7l4onMheC2RFKH+n6J9NpPAFJyHHhXQ8TxMgZ1x+17dlS/C7B3ZWPK/oXJb4dDwAGPh3eP
MkKezYLl2MyneFsxv/MtuYTC9DQB9MJ9anmcyEHqJvWQeZITf2YHtwQq63eS4hyQPWwzUWEpEtmR
KWJ3waXG6ZRbkOovRpWw7VDUfrue/pgLb3nCPj9yccp215i9/eXMDu23BQVbxPgScBxFmlYCPOdS
PDh57m2hT7SX6GAkZ0u/8xLx4WXmM2LnftOS43RdM6vCYogVh5So6a0AV2fOCnFn+uUY1VXs10iv
yC9PgwpJg2WbzynfMXPJ2YpPbELV95DNVCkL56/FauKdGREBzQEri7+Uzt/RI7Q3VinCjNYfkI68
uofGka9s20puBSDFN9UOw6kiDPGJdpO8GftO47SaKwAxHDWbccILV3TZ51AFUTjQzMTBKeXTGBcM
iWSl/J/A/+jXW46C09NQztYovx0bISDOwdwdbuYY6U1fbypkIxwU2fXcfUlnI8yMpLiNSZM7LrXV
7ifd+eAVsvjGJDmoDNMFoYRn0WwQcQTNix32UFnpXb/M3guC7eB6XBQtVIfIGCyNon7yEBrRni81
ViQnoZ3FMp4yP7Axe2QmJBl8sUb2g5SmvcS85InoISiuUp/20iqemI3FyJZ3feYPuKilHx2yYhA/
c1vrfVMmJy+V3bGNU3kqmlihSEnnPTnH5aHlUHtggG+hChfleqAQpsNk1QGAlNS9NDnRVq78i2uw
9zD0kS4WMMktnOgqZlJMC87M4gDQVyRw600dnY7FZuzjDV7OU2obFGfWzJTj1/s8hTH1oyXJI2yc
bof+pn4dO3go4J/Ssdxw46O8N5lxUUUJZCBGIjaWrqJTyYNGGyBvbZOTRyLDdmLuFFrjGJQr5QXG
Y9AaWGkNz8NJxpCNeSoYcWaCqhsvYBSYJ83Sv4wtuhAFQwcuhdvOREqlvflYxTkdLgt8wsgEAgIS
4xsTThjo+2cUgAxXEhB8ZN94j7MbAxG/BE7dowxCd+BH3jam37AxZ5suL6B+GCUkKq2HxpdrVOUX
vUqdz4/F6Om1i8/lhvU/3mYxhZzuWjNcijK9iQyVbiUUr3cru6RMGlle/2TYtLznNS28LnYRNNTq
EXswaWJjQLbsUlFo2B3VnIX/Aik4FnYj2TvL7NJnZE+SeVte25gFj1nVFI8WxwAWJg51bCD2umSy
j8sytn9wdfoDse30AYfCXUPdHbdN4zlXjGXfGgmFovA7g/4QeXp7RwwktJcRS16FgOYGxbe1n5K+
o0MXB/TrM0oVvJRHweZ8VASB7gqjpAPU1saJdhXRwKO7bHvtm6eInS8so1YeSFVV+wyHXphkCqxl
4/Xlq2YsdMgabIjIeWEFuWJmil/Oe37Ehmq2HFp2TG7FizsOS44KjPxEFXyU3L8riwzeYMBe1KGT
Co1OFWvX4pxcxopj0UV0zbJuzzeJj9s8qYn2cHPDOA3uptG0feX92NpHX2dO2Lm4yW2beeuXnOKD
lekd9uvgkJYpNa5ALG6O9zUnPjSFY3AM8F2spshOD9wfDLwxbr3yRt8iqJPgtuoXY0zx32Dgendz
+xuhzWmoaKwtyHNFuWzBCp0nNcG1igAMai/5KR2eCMNsSFztLQ4MweCEjPRfJr/xria7fw60QZ5a
DysSMfi5LaDpcbwvLjbPihWo8PfLPPkRxKLEOTNy9VA+IqPMnempm9FQknvGjJ98v405AaGbqS6n
CoapQdWrl0xe2X21g+JXnRQZybLNtxOIggfgKQYBbvWyU8J5G2AevrIQ5vsxzX/YbkV2am00Ph86
FcYzOgj4albNoE/7KOUt/IRdlD+OAydElrb0AqDvOCtwoIdu01T39a8JrWKJAFDhnSt28a/xrcoc
vHVsIsMSBDTv+IdEAAXTQ5otnzMBs5sEuASahIzAsaGJ6K0yB8+V9yzTiiAWrMDZwQ6y/iMbhMms
hAC4FY9OKJtpGwcZXUJrMq49bwjurWDgVNRG/hlb9MrvuzMkz+LGoWtzkip1t2ru3a3b2YhGW7CM
CPg3EyMO7BUzLmEEzWAp8C3ipVcBrWzfpfip4I4XOpwM6yRROWxyl67k7KsnLM4PJJO3a0s5ii1I
vzH0HfccKrlfHb4ORcb0Sg3Y55Ud+3xCNqQxvo7gixwH+qA3QL9+QCBD8CMHb486xIAxRAO9LzWV
c3ptGW18mDgvew3/B16THdkyyUrMbQPTAAsY7vhd6opN48wUPFgxKUB4dcbj72mH68KcrR+Zo/yw
GnHLLBLD19BH64C+Usi3h3DeAPfkD2VHRxRhJSb1OywDD0oonI8sSYYzBxuZOSzC2EW3Irav2G/J
3cD1Y32QKoolyHTmLayw9GOKL+13HR2LAeYTPtKOcl3hh9qNLZtxnYsH9gp900NExWJW06aAJBj3
I6Bj8vEOHv57yyUzwbGj7dAyfKiCcO6AS47BvMd0g+t3dFetwEsAoLw6JPT71qpzBlwChXPXunaK
HTaat8xP542b6ZcxcPobnUMVq1L/NSAZEJlntsujyzg1j8459fi+iYp2PS8x3otSP41ltpVtdlWX
7Vfj+15okh21ivlcO/QdC31i9QpCqMV+7z12kVOikaqpY8eg21W2P4AU7iwUmyj8bKUvQIk2X3n1
vInsS+gbbgGsdy42TnBdYV9ad0Gbwlt1DPHB8e3D9VDtWSP6gqaAmG7pZZMDJUAy6eDbgy5c5jhR
AKFWa/AXSD6Uc/GkBApTLbyBIWaw5PKHOjHTk1XGN3nDMAbCEfCkkuYfQLdNBtL63BRltHFk9jRF
8tokFmPvtz3qX0WLh3xHjvQuCR0XN+cnRnYoVy3j0fdYpmiAk+qhsab3TrqY48ugXeWXwOQ4xiWV
NjglRUYXo+3ag3JhgzYV4x4tjHvLVcdYBRw3YZOtMa3sY3AIOzNnspJByWjnSe3dGvFO7JhvQOFd
gGH++aLtDZBOZZ0AA2jmp7GqXvpWZHvDNdOt67QXJEzJbdOHIyvKtQXMlHRvIaq9nLjLkzIKdnPn
31F4IMvsiSgeZL8uhTdteNKP0wy1Zqg5YPY8oLif+p8JRdm3Pyef8iJgGfIZrGDst4ghmW/Xpj/f
KOiiyufhpJ6CstUTV54E3T0OyLW79HqNIKe7LzvEZGnxKq1MHRYLz0p5yZFtxZVpNHdu5e5aabg/
/Yg6OY126MjfWkiG1JgcMJYSU8FCw2LFmafdGa598dvFP4KA4Q6JwmtpFVfNkHx6bIqrXnLdmNKL
VwHTQw1YjVyAjosYhrt6gqjR6a0NyxYFvtOvu0nSM0jXDdi5TexV1SPQ0mQ32dNJx9pn45jH7TLL
d5QmR4h5VyL64Q3cV3JKv0mQTnHrcgdegtP9rgkFBhZgOU7VnZze9TatL/PTkrh308DXFeAqiXRC
6VSWO6gjC6QXOCtdnsUcOVHIRigUy8fUDQ4iJwm2xvOwY5YDAmUCKputrGCWT24if5KOIa6gmNhg
Wh25NRK3ver72kDv/MNUw6thdxtQ+yC5W/XlqWrYNhrOcs9ZMGSsBspgbMCa2GP1wT6LEQmJ2yhl
u8+r6W1aPESX3VRtWvXd2mTyutM1TWg8b8Vnr6dXK4OL2rlI8N0yQS6AaxAgcLJcCWU5j7AR42vD
Rp2U28jXs/faGiTYHNJnln6vmvgTitsSzupCIpv1tOnhvm/pf1O2ICvzhiuRmqexZzOZ9Lyec3gf
S+Nel6WLgn0OgwTlCWxl9CQj2Z2W45pvKbMGf7KcsMf4tMfBvp4MGN+h5v5X061tIaAV7c7Kf87L
c2++DSjbU/bGJS+gzMv8e3YuEveCAhL11q2LDGmDJF2vUJ0PtLCSF50V6IMvAz9/ufJYzR9N4xIx
L43iK+ktFxG5NI+e1S53tDMxpBkdSZO4pWjhG9WRcjS6GnmyUqOC1hJdd4bLENFS6RnZJsYRPT2N
ERW6k5ySGOqAQ2zexp8M0h9E9GrZJWRz5rH1YiQnO8+KM5d/2hoAUaH18kbrpHpsg4mVqnH71954
dYJha81oLAvvQglBq+uWUbaZbdE+2CXNtBGBUyyWQ86TuKMk+XSNNIzy+GS21rrvyYOP6muCUqIt
x6OvgDmMVSvCyQqTAWiMfzjmii1ZWKIhk+TaGQU4vAxSNzaB5eguECrAdsotYoddP0XilExOD4yl
sV9mCiWkauPAHViOa51o2OqLuaCGqf39FGlQ6WZXUGg3+s4aMuOQMjHAKFlUdG/djq3bt7+1g9SQ
7oqYpk9CCpihY09/y3nYOYBk62V8mGNn76bchCggi12fMm7OADKw4zoxB1jvrcHtzXa09Xq3h6qF
2nVhUrRtCG4ekKGiLkGyRkeFtrhF/cv93t/2ntzOQfbQ9sjs2youf+guRZRIbKYx3vcdHiaJxJQe
ngaLzzc+Uze3La5XiMMYUQbGFpVP9OCQep/knbhrl1JiNrWBhkg5MLnZqWiCtSe01GE8Yjp3axoI
yuNBCJR9UjRmQWuT8gX0xVtck50R6yFD7WokuXax5n6Fqr4Wl/Zfc56Wtj2h51vom4wsKiCY0VLG
+kyD9GcNrXFtRHhlMWjPXrhooW+6wXTRkZDbOJNhupGcuPZYuLCJz8uj1xty3xmYGckOT+NVI6h7
bOGPmykZkTrgKTxrhYMG90HAc105CStrRhSkEpn3BMMQYEMfBOuacupAQLCLr0O5SbIpkZ+eIwF9
dMUeFIem6nz48xydhSIimZcLbjN67x+GqWqqO18jTMXagWtlpMe/1Oa7XfcIxtxNBE0CsIBMXjCE
WxsSyeRumFS/HXAOHqwpIKZ+4iVmMTx07MsILVIVDhVOuZXnD2iJ88x8MQptfiXUNviloiL5rlUC
8pRk4Z3f99CXuJCfOOfNq6TwzHf4KO4Ow974WnvT9JzTe14Tn1wT2NwUx8Slua+QRdMOTeWbRRrH
mZaQs8taCs2ehRDNZvpULl10NeVBdZdoy/0YTI0+IOCcsCHGCXZML5PnLoNxgmF2WK4rAqvPRdfl
W8TYao1gMj3PY9+89h4mltEooy3dKU1VW8Bt1pF1ria83+VSvceqvbVT5geJSS9JO8o4JABirrkh
+i2mvrThCzPrB8o+rLIIh97wO8KrQgkxPk9Blh370hb0mSL7Zm56SNA5QoxjUC/2ycnF8jAhzb1y
C7wgZCl0M1utFd8gy8b6XMfurit8H01Q67+M9tR+DegIwQX4ZIdG7gyw3kSdseCPEhiBMRgu5AGU
4t7O/fpgWY1+rSxnvgouJo8adslXi6YzowdUxbBz4q4FoxGV1dfo0ciG0y43zaKfOkOYLDfAnL56
TEFoN0S0o1UqT/X0TASQ8e5NHel4nQs5tDT7O9zr8cZfJmZyFXgaWE/Z2tUBgpEIv8t88TFjrro8
PAqeA/TntcZXC3DqXlkRQORh3JuYPE8iJhdonhxiHlqv+Gy4ABj1GL3SYugmRIV1x3wyz9EYTWb4
LzYPcgvYpl4v2QBfdwiqU7Roh77mEoeSVMpNYcRYr1u7/S3+6f/lGP8sLjmE/5h5eejei/n3oTm/
/v5/IC/BvQbELzLZ81zHRXTxmxrD/cUligzYJclkpuOB4PlPOYYHDdOxTI8vWF6Yl0g4/ibHkM4v
tk/TH5kG1EnpBP+r3BzhXriZjsnw16Sh8OdsK1In1ALVFptO2o1Qy8x3NxgFU1FL7hfaPuvEEcn5
d9fm9rfsnn+q+vK2TqtO/+s//11EWsCHtgWhQL5Huq33pzAaVKv2wDrUrmxpePApRfmdmbJVe6wr
HAVhWiBILRYTO0m0iPq1o5f986/fwuUl/hDpFQS2i0SGlL2ATyeAjf5egrKAWzOqkoLMhMV9ixeb
V0xr7w4Bdofkz5m/ynguo9/kSv8wpOjv4tEwYLtIbwhnJrQMnukfX5XWVRIQkAEkxvazkxQQMTcM
BbInvDvt2xDTFf9vssv+hDNF+sONdxHZXJKRLHLY//iKozFleCh9lPAk/dxMc4SKL57kdzC3rgz/
+pr+WdZjmfCQ6Y+Y3EUcIZzLp/+drAcjMubVCQRZHORo5xO3yY07BnBL9fHXL/RffXkOV9JnhmB7
wvvTl4fhsLJb2wMouNT5h+NE9NFstlFs1QOKN7YFYtLThXihv35dIeTlev3uviGpyvMc+5I2RyKc
wFf3x89IKU07Hh0x9pxOL0/N6GfVoSSDHclglAVkDQ2QcK5qrETNNfOp2ruB+AfCNbftSp1AyDrt
UQIEabdy4IDHkc5jkxvMJV0O9oUc0LAmfMFPF9Emy3HwrRm4BPUWg9ZsvmGUM2nwB1zqo4lGvb40
H5hDewpuGPihSJ7wjOkUDpXVvMRxP38ZZGWqNaHEjEtyEy5FRFfpdcizZNiOdrrQRA+Ssb3NZrN5
cMlXIGdjbBb3SO47j4Kji0geoBvZrw5moZjmv4vuPgMOi2GTSpqrrLndSeah5UlACCMkUCuOMDBM
BHM+XiCHczpvxEKL5pQMA1Gkm84raOhYbWuPhy4qp/JeB2lkbep4CHal6Pu7LIEDAfoH5T/3t4m9
zbwxyOnQ6Izj8YzTsNomqOJdJj+j9wpFmr6tUwMevI1Gry63RVFPxoMGdC/DbpR9cWWCPMO4CEkp
24lE5G+jqNyXyTSisLLoe+E6K5s3v2EEZ1LMffTapjPhOFjaMLNfbqeaLjZQUG+2yg+zxmAa2szm
LVzFSQJtyeABXFPdWmKPY42ft0y9Nr1RNky6lYlpf5k536Ljlw9DlHvOVlaFbOjkxF0YN3YXLv1I
Oh9AyUChv5jnYXjQJbxcfqVUb6YDt9ZVM3YqqaXNkH/ylmOWog/OtTZo3ddl+ohShRyWLNZjFc46
yj7NssNsNNHkSsOcg5a7mySz0jW0H9tEZF9WebtbBotYp/XiLzK6aTNjGL982U5CHgPUvsA7kQqb
zXE2mXNvO1v3zE8JF9a3pVk3b+aQ8Uc0vHz3VMm23nYppLR4NXgcNG546VmB4I6IGg0NBK7tba6F
RDmNliwnrqqEY7G2pirJdl0HXGiDatTUd5NqDRwGRMhUzI9Hy5LjrUmXiAWzsZLiChoQPhaGGJff
pqOke8kk8bcf+nCQhj1GBhJDyEjnf46WCf3Bps0ZO0qkWLEPH0CMkTMspBJUcX9w8shzf9gYQoCe
YgjS28ZzE+OlJbPE3S0JGqS1TJfmDWU9y6ehxrJdUTLzqSup+cu4afw7pDwpB5hBK/0246eoNkxP
Odl6oBQ5OHtgvchjA1FSDXgzVkbfdkD6vEnkT0PBkHJjNhP+IrtHKf7sdXjlb0fXbkqCopiVhm0J
TyTstM8NmQXU2hto6PoxJVEkBU+dZfNGzZKEK8sNiEJzp16bu4o+zjds//Rn0YrgvrPqBpItyF+I
R7Xotg4g2jwXeLzAlz3LzM6D7cjx5DFGvH5d98I8q7lAGsjk0UxXEwvlOlEXZjwwBw7uHqFIHk5Y
q/vRewSDC7ffXgb/RFsMeyfmq+o4zUoFzK0beu8W20dxq+CR0af3U9w1hJecZC6iZ0i8fRvmlpF6
d65VPVay/Ek+JafDGobZDpKDOIAoqxDypT1XP5XX8DHoTyniEh4qwUJYpNBBrTICWzGZLvkH5T6f
0haZvPMyZLCVqyqxN/0inhu//qY1pM+eIqUkscWeSBe9m1UDlbHqP6qOyaXp+KHVkfRiRsaDkcGV
HrU3b4LLFxPMCtwGSJCWHj/5xE9j2u2azky2OkmTtZ+O3hmeV8ftMOxAjeEJxowWaCZoJF9e0zNk
YaVB3kyrPk6vgyx59ksZpjawGERADL1rP+K4ljavIhYgovNnnIIndBOkXoj4Qp3YuWaijp1L65fZ
2gE++bZoo6vF4ohk2+wFhCef4loXF+xvBh8DyZKpJnoCsjvJDpUVkXH37GCEhNU8srFdHq2GZTRb
iL6zpPOyePOjLFz4OWVl7jlbMrywFpjHpjzEHS71tF6uomj40Sw4rVoiHlZKEbPCZKGG8Tb66yDA
wBL3kjaKC83c3yAn2eB8+iJp8mCIYo8nWK4aXc5vSHG7BPsj31IymuZqgFLcCANWRfwoAwBwDjKn
NsBUzskKq1bklwhwkcUh5gdvRaDSIP07MDE4GmSnzswKjnFeBdd95NyZDaSnpORmioL+ZRi8OxPx
HVL49Ar9/37wCf0O8via0T4L94ThDZwRtjMQtzK35sM8F7cO0KWN0FboUlzGx8CAYMo2yUZl5DQO
jCZgygaqCsJYCirUHlz4pybr44pna7wL/EmQj+JDGx+LO0gyRoaOAW9P22EkWE/+XL2PtHcxBzD3
NTbNBFUpXS40qUwNKmzcgt6fqJw9YqXsaTZprvJWkZ6gIRqJN2F29howieHRWLDXGUDl6MiinCSd
bmoeKwg774EqaYEbDeNVzK1BDgUF6kw2zzcY4apNXTj+q4cc4WgvefWeRLoVW+x2DKXLjOjzueGa
TZClY88Bp+PmBAa1mWyykCxM/1E3vZGRiTGSYxUtzLc1ToQwYr84JzHCKG71Bc3DNOi3CWHdHk+S
96Nx0fUQOp1CG0L4Al4V5Lk7ze5NL4J301EF1F3DlisyvYt8R6RH7WIxDjqIkx3/jFFlHCPdoFgw
L22YZte4Q78au54MOBqfN9A0p58IIgH21kBn1jj70heHLiTsxyhjBka6FW4h4eiLqxeFamjDfB0Q
1kQIGxEhoxzka/RfsIt212VKc21dWYnpbytQNXcxY4oRsVV1Ce8a0UTFGbnqzHkZ70QNFKt+QB2o
hza5KQ1yBiNr9D6I28n3i0nrw0d+tEYVj8pDdx0CwCRjeD+VM9si4N9VkRJmokz3whAKnDuvIShq
NfcLFFOsZupMACha1mTAYlHntECdNlcPCtTQ3uKn09qPanEw0wkpqdAEG81xPHwi0Zl3UjPuUI2Q
dK2XoljwmEyJQibdJ/u4zuxX3btDmBNOR/jZYAQaeQwWD28MdioAMpmWqtszlysPJmAJ1KkGaw7B
8pc+6WifRaa8Y0yS1IM/eS9pAXdE6wGtkTnoPfP76jolYBVOmbvTrIs7h2AUa8NERzy29JxCtlgG
p1FFy0xN445gCXmXFnbKjLiv952y4O5JqLYRhTvLYQrnnu3w5CkD63UvA4qdYjgwyEVDmObu3UCt
fde3PW6bWLmnznF+TuZUMCm8LMLKH6IegHxbh6DnajAUxHaeAeebR5fcluvEIjmH9PAsNUPOseWn
Yu5QkgBNEIIfDNU1rEnUvW20I7sEpGzCFItHW3a5d98ZLRVW7GbRDhZih/Y2M9Cp6eTVRB/KQRta
2cET8oImGESwmZoCgZWBWXchmumkvdJcT82YfLOnarHCFz/uvHFqjxiM2qPvusEadSmhBbMz3rH0
YJtjE/o36s6sN26j+9NfaPiiyGJxAQZzoV7UakmWFW+xbwjHsbmTxX359PNQDubvpvrthnM3QWAY
jqNi7afO+S3qNhIapiIw8+5AISsjZzV3HkWDuN62EsuqtInHI470xh45hvZDK0GybNLEmA5JI5L7
NkzQjLYG+dnnoVN+x0fJEWAtHL8DOTK3aLT5w0cNXwLbgNxxKDrYhu4XTZH2nddX3qOsXZNwJuv/
IBMCYwtR5wHkW09ywUPKF2jmQj+b7Bnadiaa8f0gKLixob3oh4OvBiiJnCJ86JqoUdUoaZJXh1JQ
wa0A3mfgB7jpB+Hf6mIpnjujBzyd3CYa1/30lx4snez9FBIAThIWME4AOfKIw2NcHxyAEAjEJWHp
3jezes7aOYJRnvplfVv36NRGpszfS9vHbC3LmyPCF+OxyCl64ViZ7DJIVbqiorqdW7N/UKVvGBua
qp6NcRqO5KiDG7+WGVAxpLGouoYGLroY7M12E6Rk4ReCMTK/IHfiKZk2XYCSFKiFEuh4xPQDetKO
B4CXdApwEHRkoB7myLt1rrV4HppYNeKC2pfTH7HTZul+QDJXbQnFMDhqdQZHsDDuWk7qhy7CDK/r
44+BE8X3nOrmvZfP6k0fwzOsOTVvUbAAHdoB4oRCi/j3ULg74BIGMUAYf1ADIDLsaqMdXpjRY09q
CM1XaX/zull/oozWPIx11j8bgUhvi9L7kMisuhOTTB8Ugk6Qy6tmP+uRCooIm1vDLspDAASXOpCa
9JbaeAVwXDjIBHvW8Ji2Fhf15As4FDE2tdXMau4AQBR2NWJ8C0QT61oCjZi8eo3OHLCte8WDchdN
FTJdZJ/0TcyVf4tian+H1DDSFyIKjP2SpTt6hdOmG7aMcahy+HOyBq/pSZqn0ZgIUfua8qzsSvUR
HgTU64J3dxKyaztqAlzic7O8KlE2QB4RamZrhm+D0XH2uW1Zj1lVuB9DpJV+JCjn4YIixPyUi/qJ
BySgroqv3fkZeDQBJaAHLgDQbAT87N8HCbGi4bSluAe7m3DheDazhSRKHdfzHyDN1LYtiOxvs8FI
3zouFZkbA0A6f7XVHGAhEoBYakkzOnbZUI4bjKLmnQXyCtfQLP67wt5il3e23k9ggOv9kKMYvS8q
R2LfhxAtC5Jn5j3ATxcFep6WeCkWKDM0JMMqB2KHLtnytiXsv5ypU+/g/MzHrGkWRe8OPc4e1bdp
h5IUGkHgK9BXj2pqIrukFOl2tGT4SYZp9RmNK7JgOET/QYq+2qkpDDAicOMjCj6SBdlkiN8O6AOi
YjjiKDOnpf9DcRS9FwLSYThy6/YhQTB81V5umHkk/BtSCJ8mEAbAWxMtv9UCCXDZcsERBqAdjJcB
MrA9JZX7aLYQIa5jPBXrqMphYHvhrqoESL04iQfk7NpyT8vI0iGBtbUWiRhQhYDuVdd84nLL75qh
lph2jO2hNipgA4I1Y23GocjeIbhIZUVm8Xs8JtI3NpCMm163M6Pv3btMyzFIAJRVchrNXeCkAM4d
znguCpEmf2PU1+z7rIvlN0o26dcsN3ImdnL/imHDHdFQ1ChHFuWdqP0YVJxfJ0jlpmmMbkEeDs9t
vUCQswijtruuN9W72R0smMFWi6Rvz6RvSs6xB9j8JD15Tcc8Agmm7lOq6ggyZa0vqF/H6a1VRRSd
pnZRq7V4E1HgtZwvGUV/cB9jnqNWOOsmTGDqtdnBRdTB3Gdt4/41oG1XPaQKMc4NVOJRUh2Kiq9Z
MVVfBWbeH0YBghulXsOv2UbEpYxeZNSPaN5PSNylaW7fpynoiTzxIPc5muCHO1TMh5qI8wfBWcNC
dZGzpwxjxI9WI8JuKxVbbJS5+ZnsFPjhVg3hggIOPlW5+577W3BzDE3599C5CA6i0lKB7Uin5muK
ytFxiAqe48FLfkshYg1mSujiG/dCH90NhuE+YyLT6y2nZY29NQLMcKckzGCYzOVhjrCyQN9R90cD
hPIuolr0Pl4UWyh/obYjfDP61GkvOyaZiQZYHajwa6tLEgtw0ExeSgE1VePTOGiZ3XUQEz71jpWr
fTSbZNeM1iUzgFnhGO5Mt0HuG+jZwpKOPX6lBBqTpohsslhtbsZfRjvjgqm7kkxE5KMrcuPlkYXy
Y62g6QaNDy+iHKL6G/83QT8EHo+XWqY/QxgP7nE+DAaeDgmE6B1vN36IVlxRaCKARNxn2rWJ7Cfk
VmzkBT94ZjMDY6n4a+xJyeL1e4hnoczRYPr558lL3kktuRP4HPLO88JjGBbhdINVppUhnaxEDv58
qLmtb5wg74Te5OQdsOdsrDHFlznEROspDxMGwzKTGSJQRP48v89AvLqLxN1A2km62pj3KDulxg3q
gWEDHMMnPTP5o/5c2Iqx0tLnRwxewK9wBq38nlqLKD9Iq2ioA4a2xEkIKicgn1Z77aGNOm4hI8km
PnAcKpk+NjD3q7/ywiUFkwdkWP9J5ZC/YpCsFto5eY06zh4iCguYMlZuUO78XA7JQQwGYGpHAVx5
HmGxfsbDhx9gqYTh+5nbAVTMVxlGpJr90AjmAB4knUPNgr/jl0OVAk6hVnk7KbDwsKZqn4ECKU6X
2sUHetMyT2RetS7KJ+qWzD+JNjO/r+oqbz5nrsmfhDqYyw8Chf3xmeMShchGYLv8aNg1izLiuZ4+
5tNoJ2ozeUmXvjE5evKHvku7TwT+TfsRw5yg/mA2Ytb7oXSBEUBmCdrbDou3alN7mp+WNzMfihSj
yt6ATuerPM/vHFDrvlGh6kZxlyu9Kd4kKPZF255vGO+9MSp98lqStJ3nSCTFBkMXiMI4JV0E98Dn
o/CAENag6/A27lTJnWHnD4YzteAloM3Fo2fxSvWSQ67MfYrde/7epqbq3PwvYUUF6TbUX0vq8y6Y
7imYueySBg2yAYvFO69s1OfLxYN17Yeyj2V76JqgFeewD5fqyS/VkQSJG4g8klVryeqpGGVskk/p
kb70hVuDgzcRYN5cbtN61Sj/r29ZjjIJBC3hrMoVBNPYYBA83TgopX8me9eLTcBq+F7zvNta3ayO
9tQA4YfzUyCNCADP2E+kWpDISavnDByn3gAIVrvEAr1YjAJHSFmpL9XgIa+sEAFCbmLGaRUmssTL
w+1b74PtGP07YE6IPJqVeWxLAzF630nq/Eo9bfn8X6oxDCVCf9KxPc8TlqSGeTqms2Fpk+sDjAuZ
TdZ2Wd+FUVptG4l9Uj3Yw6N0kUVNyrB6f3lkXw+sKXEOX0jsQi4l1NOWK7YaFu8IXfaJRWCZZg74
rjD6HinNA8KncppcmcuXkuRpZwlaPd9VSyHZFPZS6vtlAdVF3HR9ThqpzrPgzWz3GEUrA+BlMoMx
Qf/Ze0A8yX0yVI8Qg1ej2lqPYAwERAIg622JTmAUSau78mHrEiNTYJJOplZNldujpHr6XQVOImnF
hQ7t2hrfejku1klUEy5CniU2uDzu6xrj0pgtXPKbHsU39tNpYz6momXZIC6O0BKPqyjTYFD9MbTv
Lrez7pRpudTZXJMkqbB8hv20nQn0SMKeQkVKYP1NPIvbBKLsEaZlpDK4Gy43t17INGexjixJZZ86
gL8qDBcTujOcR4i7vlw88RhTe5gmkkC3wFo59LNmWpJQXAxklmdirO3lDzDtV5/AmgKMAPMeKIDz
87//srziwYrHlLoQWLq26j5FTYa5PaYM2DaXVGGeiDnsfoeMnKZaEDXp52DOkGXADnlBa7lAbvCT
CcmYtBQV3zRhVEKgLFxP71orXYg5WEYmm6BdqAL2GIBDT8ErDpsqHGLeGLM1H0aZDC4P4gggfsAR
vdhjlZY4oPdnRFvVtZz9P8syGHdw0VJIWGJQGxeCJ4vcNDw7olssBo2x+eKF4M/uCwJZ6w2VCJR3
jMyZpkONtXL7NhtGJtFvRmhovC24UKncUB2E2celC4aNH+wVgpFvuqDI96OIl6t3CPi17I0y3aVl
oO4rV7rPoT/xp5XCoeamHqTbYXJjmJhzCbXcxAk85I3V53x8WbfxbStbppJzLfwa6lGDT0pM75jX
DYlgu3W7h8Wr5oeA4M5wwUwjBggoMxy71gmCT0AhFvhxFEUf57qdn11jarlMLZtPUIhhImRN/h2W
XK250DMXjesHSObjfIgw8ui+q8wmigYm1xmArGTQ3k2I+ZJ768CI3bCdEhMPdC/O9yUuwtmDjMkk
AfutsAe1fUKqDSp8RFGp9Bgo8jTxLRgDxjKgmoNnXhMa7R2ChFzQ+VTH1PNe4hFVpX58xEjIGPfQ
8kilNsU4ikNrDiK/H11UtwBMVqSvAZZjmdW//IQutmkEgewm2SKGUcExCuPYP1DbexkEKOc3LmVw
AKCgSrOHmRg/2Qw5isNv29HXnyHytBRv9BiQaR78fax895Mla1ZNIqhzTAaaH0HbFjlMN2x5NJ4d
X4N0fGwSUGdYsybTG9OxF0nyBsej488obRySHpW2pLfxaELxzyaz+QPBd+sZ+1hg1aHn2moLgmzO
jjybimvX3iv8g8NRsbjkcuwqxzGt08PJd9JUw55Am7yJielDaorP9JFzyrMD7LvNKnqTeB1TcPmQ
WB++YFZsrlnXdKRFOLGOJqyB92HgAQOF9s75HhqklrcYH44/YWT/FSbDCNKDX+86S8AqNXESsiV3
PIJLpz3k8CicJjAH7pA2exKiaZBeFnV5k05ZAQrdLp2/Yzcdf6i4NKHevtisJ17ztcE+qN0Z3oQC
RpnU1o6av7pHrYWqqA787NnNewl53M0fgHXaqC1Ssv7oU9T7ipKaaLcoSXsRSmxU6nGCmEgIAWYc
tlbY9zhVeAv0AT+ZowLkU24tODVfpaLSuzESA/lwVjmp+sop/xpa2I1onFjjHTXuwns7mi7bfooh
pP5ZYt7ZIkxoV0ie3jiGm8tbMJds+I4DFmIOBQnUKlGLDO5acgvdd99qmc4m8GZ9hJtsu5Qlit44
AFxg9Uc28pE3dYeVBCW/5R2GGQZ/Xrw80g1JfPaY82by3to9dPRjmOm4eCMgw/8Bj9ykHDYPrciP
nRMk3q6BjAAKo8tz3g5Wg6qKXUSlxQHkz28REJkpz3s2Rf9Z0xLCDv1j1YM43MezzYIohsR4aqiz
vhtfHtRRWM83IA7nvxPg8WQqYl88NSpv6QhwB3J3E4etn3jjrUozpNVkAT7CLPofWSbV4lQFQX5j
oejQbBoUhcQD1lZk/lQKT0FD5bUPAJHRMXUMFXyKcUFw91Pe+QfgjvLPRsfDR4VsxqJW6yh9NEqJ
QUENNhNhrsRDVd/3mts6WRBgLWi8A2U/z9nEZcBRMiV2i0zDOPSgNlOEGXw9qPufe0uRZcFXhFIP
9p8vj+vEjovm8+KStej4epytOoy5137+fTLqHvj4WLneA8Qy9BpdUj9/jgpnc5jQoz600+w7W7Sy
jM8Gee73NnAFXuG2COYvwAvS+8I0AJ72GqWYXUu4gOqlr/bD5A/tPvPHALOAueuCx6Qgkbev87ap
dlTTUd0Axzv1i4SZbW4VQAlwrVKxmH/CCOZ64pMLDL/0rZN7ZP6yiSOINKJG4KFmj0APf5lcYLkI
1uoFqH1fTuN4+3LC/BaA9H2Z8+//PtHkevH0/lZqbowwav/P/1dCXhYYsv+OHH03fP/7e/ErdBRc
2f8T8rL/Y3K+e76JIJellEds/Y+Ql/jPC2xxgVDavH2Wp88/Sl6O/x9cE4BYCpuHPXBTYtt/oKNK
/Ycni4sYtQJByuHq/Y6S12nEiLAYuElAq2BYPekKgH+nh3QH6qnwB0ojBngVJEU69zlL3WZrk1w9
5LUZ/LCS0tk1QuE8+csYvf15E/yKID0Nz382zXva9HgD8A1r1CqUvMqniqk2bu2ZN7ll68e4b+Kt
p83i+G+aghPl4SrkMKCnveSiikxrMSf3BnSg8hTf07jS1fZFK+pyU6e33s9e8aJlZy35F0uuHh3k
VdNaNvTKjCP7CIlp2oKlmt5cbuXctFFBfwExgtVcvzW6PIRQoaGx6HkRRJETPFGwf8euK6q7wMLR
+GZsarkryFCZV+btNHL5p4cu2Q+Hk5RYYhmBXx4Z1JWcDJNa5PGNlvp1Z9egJwXq/32O9S/VEXcT
DKhBXe7xudXCuxG0qEm7vlqBYP1s0APZdQREWsQcQjGN6LjGGI/WaXPl3bhM0f8ELi8dXGCwjisJ
y5YUwWkHvdaMJ5Nq2gbuXwQoopNy7yA89OzUuGnaVtxjGZwFO9+rx8cAPcbd5a6eWUIsnOU8QIfV
A9B92j7AMx4TaOlt+rGGrlj6PN+YTMxdL7dzmv/42U+gPy5vIouCmVq10wtuSSzNMKzE+fJOtyQh
AYY2DxqZV2BEkXe43N6ZKbQICQWbECy8p9bjaozQjRNcP1JhyoMTwv6aJmf6oFogTf+iKY9kkutR
AJSePB1C7B6F1B5MYXK937Jau7chBJjnSKXX4ulzi2XJWvm+KyzFhJ22FBAjNbVaXD8nnskuT68Y
nh14A/Qbm/c5sAQP8zwdfYQnYz4gQp1vL3f1zHZE2ZE8hgmX17Gc1SwiwmUmhhXBfdYWaiJBh5uW
G013FQ+4DwAYva1HzHxlKs+cP6xQ3hK+ck2uodUZUI6THslvK4x9UANG7zra5J5U+3DEoSDVRgdO
jqhGd3H943J3zy0iiW6Q6Zsud6q1Ol/zPh47mENYp2HMAjWyQ4QQm7+tV/nGlZE920lfQC7AIcKG
X3E6tWZTcoaa5K2BSZRbs5qTuxGBnr900zuPeTfFb/vMgEoXa9sefn8Bc/pIRyhX2oKa1GnbMdJO
odAKB2YwRIcGte4thdR0F5tldGUuzeVnrc470p+wWkhu4Au2Pu8aUlkpeSV7EyLuCw88I14tZjhg
auFWTNkDEknW7dBUzjuZl5DxEvdvQ0TllWPXXMbz1XcwzpaPuqmS9ioJSfK974FuANOA67mJguhD
7yJ8EEOHhf+L+VASKeRv/ORLMuQV1Ffx/fLaOnMgEqJxMFKlJn22BF2/3my4XM2hiGybvAZI0tFQ
SBOmXbR37LHYp2Qcfv9OI6VvA41aAkQosqft4QLq97YaWGDlWO3F4hACHCLeheiqXVnLZ44pCB0L
T0m9BHyrrs29UeNBmtubLAC+i8g0bCHbnIZ3ztDVdwGyO4fK7fV3Vw/ZU70oKV4e2jPb1jYJc7lO
FyaLu1rPU2+JpkBjYxOqBXVuG85h4pTaGIv01uWmznSVWgJxMc/IJR+6OiG0bvtCGJG9cbmCniZb
IqMfQDcGytjskQ2CLKFEiCI70lcanM/ucvPL0bdaxb8276xODQ0YNASWKLmylyUbCjACzVRemc/T
pfoSqTvMJLGQRO6XpO/p0hHONOgItYZdAXLqBlV+5xMKUnJb+iKgxO+k95d7dbY9MFLcMC7XjVi1
p7Oipcbo6x1GAovbTwPQWBdM5xB/9VFduNK90zl86R5IHV7M8KtM3/ZWl5qwcDNN3K7dCQ2SM7HS
cD/P1tdUI4jS9MK8t8H2bJ2uC7dAtO0rJ+LplfpP69xuJuBmHlrLW+7XcwAXc3g5GVSOAJUdTqNJ
YjvugBwTqkaDF8ukWjXy7eURPtfo8khk5VrIESw8wl8bNbsQ72AzqdEpSPK7rBiynUA8ceeLOf3h
oh3/7MIsuTKtp1fcS09hLQruOJPKom+v4qQA0TpAq7qGBoHTShqX6oB3PbD0akYKsnVLKpshPgbh
rOWVQT6zonx2J5BCAifBI/C0v10AECYf+3qXt4hTtgYGHqSsfKrPrgnWaRZ3l8f3XFdNim/Eg3SY
mt9pe6h/JuCZIGeZAur2GIcu7loDJgAgvh6yMsO4o5VG/QeKANaVc/5sV6ki8F4jHjWXDMCvUwuR
niRgxNROLgK4blFhjNS248eOj9gl03htaF+Sx/9zBv2cVlS+OeDw8+bQXx2BgmJAUYQ2RDQt/T0c
SQXkHAwKyLJZfyhdBwSypnoW38x4e2J/6UGsD7jRZSCnnQkW41rAuAoyfn7SQl6UrsfFKv3VBZQa
YxbPc1Pv3Hz4wP7y9jh+NwCsVQsYGuGIEcDCQwL0ZOcJTNaSYcB/wo66KyfL6UX08zsk4T/MQ99Z
otfTucB1Bq2WzEbHqkN6pwVkf0wH6NSAd+Irm2tZUetZUILVzZWHIvtLYf+Xh7LhFyIa+qTd4dPn
P9qDVd72gW7/vLyuzy0uBX9SLmmi5Rly2iGTmy6anLLd+fUCcouRXMjEZH4QKFpsR4HY1m9d5T9H
kDSWooBge4oswGmDbRDhdimqdgdWtNh3sxiPFMKGuwEY1e3v9w2GNP94lIpZzKdNVTIspqRjsrIM
sTRYlcVhXmo6doiveTi11f5ye+cWh0PCTVh0jzL16kxq6gkgqcSTr6p7UMmuag/aWZh7FkCsy02d
O46I+hybFzHrw1qdvDaUxbaJohYxEsfaNmou3peNlz6hi2XdpMTrm8SEQHDTjogLXG76Jam3XpgO
0RHvfv71xGovztpD0spB/N7LHe+u8Wd7N8ZgCiaQH3vLMLr3MaTDb+TbGzSgMf85tGGcLvAD5F6j
IAue2ohEfj6GrnfvZBTTb2wD63rbxEjYgeTqXdlJZ8IBHmELXZjVwI5and1o7sHl8LtmNxSp+Qj7
5mGUwnzrwwF7GkPsmkVsyK9xMxWwMUf/cGW8lhV9Ol74G5HwApsuiV/XyyJTyUQiM+DswuYAUGYX
OAC8qV9sYwPLF9LqjYVEHIi8r7o2nG3TdW1z49mJd4vvd/0hUbP8ePmbXo8Ilyfv7iWiJ1x4OW5/
OVtsrau+dVPgnJQoMD7qsDhM3PY4q8H6UgHZ/oD1k/dMRXp6nnTsfL7c/OvVu9zdkKNccrcED6sg
t7e1hA7UkPBQgMSWwjBWBpa8tRoMVqsSDZ95sV9EoK+4skVXr8Tl+PFp0fGAYEHLJUI7PRNm8iiu
3SFjxcg4Byg08y0XlpC3CEvpH64xO3eNA2YUiReNUjD4yyfkpIYPlwfg9UmBLcdCWpaOUpIU7OlX
RC7+g2UxLW5F0MZtHG/ZqWby5E7ldPdvmuII9R1iUblefeziEogbTaWz3f5VG7WCcF7jOMRudK5s
tHPz6pBJQtNBeabrrjbakKZw0ZF53SGq2AApRsYI3czWcfHs8+Zvcz7jCl2N7kiE5sP+vtzTc4ua
65ITGLybS0x4OqhAEJop9SMMA9LIuofk4G1inLM3gcyLheBlHHjFGofUWySwCvPhcuvLwlntcpLL
xMBM6nKZriKDJFCV21qZ3qF3WbwJYRkSHkWOdT+jMXMwFwPX326QoJtiDiNNc+uHaj/1rfRsA+aR
U4eHuIKxg+CvMjcYJ8z3cWiO5ZUBXlblqosL3g7EAScptf/V9AZSuwOsyHyHOqLedlzYjzjRuuTp
GlTrkSgDkpWm/2LHorjANWfTLm+61XWDnEPiWX1a7ty2xQE0U+njKJtwPyq/fgaLj9quD4diO4R9
s03KNn3jtNHw9+XBPrNhuelwzCFVSxlhndtpPKvwm7Atd7Xdm38h+5TfSnfM95aq6ytnw5mFxP1M
BYjaGqlDczXKszCXZVoDgEm78HuDLfuxAFYH+F2goNUk8z8OSv8da3GaOXs5E5cYk3fNkuORi9DM
rw+MJrPKcPIKAOva6tXWqNBjIO2bvg+ApcNqyOz+S8VZqncxOaDbRjkBalBh4Ga73x5luWSZvCUx
jKzNag/xX3ojUyhpcXb74yZDav04jNSrZVCRW7zc2JnVTFcVq8olhcZVdNrr2ZOwrDrotClGw49A
HeTb2RnUIfX9Zw5/7EaMWFyJBZa5W+0g6VJWX3A7FC3X6i8KddIBPbdqBwHGfDv0ahEnlvm3yz07
cwyT1qGN5VlOjnvVswR0WqwmvJY7mGeQN2R6BEHYbGaXcAyCIP/tJhk7DAxmL0r+xfIl/OWEoPoE
RHN1tRXSqSM1usTbMmgeco0BYR/1SBPCKTVvnaicnd8/logiFPuTXDsreN3dFq26WgZ657l5d4MA
Y7VYEwyfMx38LZp+4bP3CEVfHmP1eibZmthl2eSb0U5aXTYZFFKRT6T/tBuPd3nqe2/aYS7+0Da8
6ctNnTkQWJ0mIMZlnTK2pwtV6sbUmD0QP0ropLpKkfcLcuPejPH3CZ2yuBIxnLlHAZaZSgGzJaG0
rkkxV/jXemg1W0mkN4nNxuAxOrmbWEbOtnXK4aE2a+QBOY/H3TxN7pVc1vkP8HjVkDJkHa06rHo3
4iLjAzrU77/UQdY9WIvCoIfg1IP27fhGjYtSa+GWfwLw+vT7w+0BZUChifIm8cTpcCddloiha5od
EcZ80wYexkJAiNxN31sj8L86v73c4Ot8y1LXlOxTEjz8Zo00htQrEADLfJTiUvcQpxoVkXE0t8IY
3xcJTkZ91AF7nRFUHI08+TiB8tokgBuRm/D6p8tf8+qI4mOo6UIPXASjvHUCWqRD1fl262/jamgf
6xG24YSh+/73W+GZyDEoTZcX8+qkD/y0QBjIQQXCzeZ90ia4QsCLP1xu5dUmtSyiXsgkVIQpxK/v
k5I+WuhRY7GJAfEGMGp+Z9ZqQOwUzeTfbUqSFbRsLhIwN6i9na4aHaISUzoC2rofFp+B/o0fvKlx
NwN66VcCv9e9Ir70bWq1RNpY562OHn/MW1Juk7WtgnDGJd6IO1wIkrBoN6Br0am43LNlvZ/cWSTs
KfssNVNU4qhTn/YMhXdviAdbbuvJ+QtFyB7Viknv696lAJIPxpWBfLX5aYnq2fJaJ4XCCXTanInF
qZxdRArIeUbbuHAqRLSK9kkMqn9EcalZpK9BCyKEPB/6usYT+nJ/X+cal74yjQuAUxHlrgIwVyOM
g/00sp8csM0mRG9/2rjBaH+Keg9EYG7X8pOdzMAHy7zqU8BAyURQPJp5tJhPINV9+Yu81zNA1Q3w
inCBgJF+PB2SQVdzama53MLisL942kJhoQ2rt1aIazpeGe9AkbTfo9FUV1bamaknFDXJADvoukFK
OG04byDVtBV1qAz71SO6VM4Wfmx7DysLpYC5ca6cPeeGnqwEqQnqJj51zVWDPmIW3dghiUcajYRJ
bYKW2eRzze7Nsg4MdqM0z8sxgM26RdHabVBFtzN0XJOg/tELi+ze5bE/s9n4IpAg4J0XYsRqX09m
Z0Hyw8jDmqbkrqxctJaRHtixy9srTb3OTSxwGq55ppn0O/ff6XBbVmHWIZroW0l1bgftFX+7Mu3v
p94uMGIkndcbfbGbZzyYMRWGGzA1ze9POdEp9qD+gs56NQM96iXok8tp27mYF5SBmW0tTD12uuJh
PXRZeOV0ObPdySRSspcKlASx+GmfIfEO+O0osZV21N64KkLHxKiMY+MVxncT7bZqZxt+9QxQZMT7
hdDWvjLsZxY5oIUl3CEjTXpOnn5BEsRkU2cWOTmx9GgJXApRkJ4/FKM1fx9KHxGAy0vqzHYGRU9G
Gl4eIpDrXYUnQTr5QWBuU0MMETIUMjrKHA0hTNNVhUs1cSDiK2WeQoWwA2RKLrd/Zsh5enCD4H8G
IREE6MlzL0oUKAEvEltIysleZHO7WMZnDmo5HTJ10CHrdxn489vK6pGgmqJ/cVcSYNgMuGcBK1gP
gJ0lNUynet4OQ2fdJB0SCiXKPDtPRsOVR96Z2Ao9EZJBYMYIJ1+x9LBYywDke4vfN4hvjOdmuRtY
+w+IocBfSFL3c1Ng6OFFhndIMx8fj9Ew1ZupdmskddtrwqevJ58rTZJ3tMgi8NvVbYpZq2lC21P4
bYX6MYydES1HGyvmHqZIAet600V1f0tu+tpQvA7syEyR7uVyo4oGg+502lNJTD36o9qOiBoe3EzB
UmdLXsHKvt5NhEAL7HhZXUqo1RkWT5S2NZwd5BJt650XVtZtUiG1hgKljTwlB8iV1fz6gKY5QlZk
Tim7wKs97ZYRNaCdZehssULKt0WA1AX88/iGmdb7yxvnbFNL7AUU5YV9c9rUkHWe4eEhuOUyNjdo
07BvcEKFHIAh+uWmzg4j0QcHko/miLXq1RzWsWFGgdqWyDQgcBhCmcrkrvcC5DeQp7jS3LlVSWwH
FJhi2ZI1OO2ZQJwemyled4vGw3sAwdmeras3rdUkfyDpFt3kpgxuS9hQVw7Dsx11yXWxNWFZrvGH
cFixO4WSvTVjs970WiKDgv/kI6rCaA2mxrVqzNn2qMcIaUvytetiuumhyxqSB9v6lDYPrjPk7/1Q
8a7Dy+fOiXX99+WJfH3YklhbNjuoHosy0OqwTfIwzsyU9gY47LcWvi83EaYDDwOuJPguLZZnHRJs
cHVT3KPVtXfWue5S+CTNxXlPjmS1HdtR406RMbyWnvxDECh5C6QpJCnv28d5RDHjcneXQ+T0sQBz
FJI5fPMFsLWuAKDAkNrYdEJhQd7kMaOG/c5oHEns2AZb2bSYxjnhtfj4bKM85eA5mJTk1/kuOftk
hb3S2YK4tI+I35SbCG3bnfam4DAZfXU7aJTLLvf03MSixLWAMnj5WWtZZRPmpF8Nhdo26KrVm85E
XbIBk4LifNQ7P1IB034jzBgZuyrGOMmu3ej95U84N7kAAEmVcotyly+f+EsVr42wDsczXKFK2apj
Ocp+N5tGsEX/ApGirr32MjrXHnkoXmVcIyTDV6eEP3q4fS9iFoYlJzRlE3MP2rP8bIKsR9cuRYn5
cgfPHLikvcAJLDkCB/TYaQfTTOgy76TcIgOEyRa6THtFyLsL3e7b5ZbOdI1UAZLq7BPJRbI6b5MW
gzOzhN2lgVknTfG1nJHKhfiab5LKuVa9P9MamGsQ10QlgLbW0uNlmsHGjYW7FZ1cHIdISbgd9otV
ilNA00b9FbX11+1xAkGRAae/5A38VYhbV0GU484S7sYJt2QoXZinJ+iUYZ86bCBi91eCgBdGzOkx
4IDWocJLbM9TRqwa1FmPiLDgsVBje/pttGPvG3JZ+XM+9OKNmKX9Jc90/xbJ5BCb7q5CANj1o73I
4+GBUoSg0FA0m8wLvE8EsLx3L8/2Mpvrz+N1A8sduXuPmThdV740qIkXUbBFd8Y5sDPxgZuy4e5y
K+dGnZ1ic/ZzkRPvn7bSlD1aLckUbONkKG91U8Z3LiJEuetjZ2a0V1bw60OQkhwXDJYVaBZQRjlt
TVL7I3Jsgm06Nv3GAlq+8YNS3oiwGPeRcvMdXK1rONLXG5SUEHEDs8wFx+45bdTGjTmJHDwlbJFB
Op5zzEvT0N4TZvx2uWaRTCHqoqxBiYrQ+bQpRM5m09MN7+IsGo/Y87k3Nt7K2Ijiw5QOorqfsea9
slDO9E/xNuT4gRyxAIJPG01QC6PqthjfTgpsi8g7IKtu9w7qbnulfnyuKWqLrvXC2PPWz9Aq99At
CayIhLopf+jAqeC9whVgK9hjent5aZ7boFhKcGt4vAT5zWoH8PJzhmEo4p1bjOV3ZFLrp2GYu2zT
U6O6xRhdc1HbU4QYrVV/E12BF1YRlsV2KCewCi1XjT/Y3QfEzKPHCnzN7vIHvkScqy2qSIYAol1s
KUh1no58CfE3CEcj2o39lKHsY8r4GFvaeEpiJZIN3uKI+4259XYeLP0mQPb2sbELDOSqxnqs8HB7
gtGN14kBJnUUdYC/HMY0TxZ2a58tZUgLDWJJLbMyxitrZq3SAqKCc49IhKiAq+uVGoq2QfVg9Rbt
OlG8K7XI7vAfihaaVLQpXCBAUd60t2mnrZvBTdtbg0sVckLnvckKC9siSaH18mi+Ook46+ASUguk
ks6vqyB0wYgV+KvZm2Rwo7uwSJv+ZrDJIKZ4HP2hRJDvf79BtgsXAIWrJbFzOntBW5RGNxo25oTQ
qa2okUfdWePWzdCsw2rv2np+tXngutEM+FySZw7n7Wl7iFJ2Nh4QWDvGw7CvoKsATwCPMGPtsb3c
tVdPpaXgt7QCHQEDCLEaS4JeI+kV2PV+qFR905Al+mGaMAtJjHbU7FNxQCR12Bal31xp+kwvfZvI
i1MeKA/x0GkvIeInTa4r+/9ydiY9cuPKFv5FAjQP20xlZrnKU3u4dnsj9HQ1z6JE6de/j17cZymF
FKqB7pVhR5IigzGcOAdxOuFfGNMqQou+9dm2hfj0eJV30S0WuH+UAeHMhfJBvTa/hJbWkHWUohi4
cJFOuiDw5VGhiGTYlEhsTP7Uh0U5158SUxtDPy6PgOX3hWDsewprQlDv0SfaHCAY6FpwQxn2GekJ
+0iH+zOAUeCp8dwM6Q3652nIPYr6a2pMxpegn+Z3ude0T3EeTefHm6GMrXyR+jGAehippLBBW3u9
GY0i5/Nipl9iEzrwtjG8sOqr/vWXlGCBY+VbakJtO7Olt8mIcDwEamD5x6sIlBAxoMWT34xBmNfW
UWq4uypyNVNNi6p8eL2qmQERdMaEfbboKLyZqrh6K9qxONi7u7BE7R1JgwK54RG3oacxIZldTD3K
GpoV/W3VBF1W6lZ/5jRNUD0eTPvjDOLoYMB5x+EBvyXDp7LAjLq9yYzgLKLDM3vWOTUG93tvVrBn
wv+jw7qLitxlsLqj2tC+RS4LtT2K2VuYXWe2I2wmzO20ivewtKEH0mPFZ2stINShdD3Y1/uvZ/Es
kotRRGbsY9vaLE0vX8wKe6YwtZuT+bD49MiJPD75918PK/QYQaoExF3bQRo7iOKE8jTDUEucfzA7
CI8tiPffT40oAG7OsGArzQ3nAEd4v5kEXQjE2NwEHNAWS0cWxJ0WXAWbccInEXXZk61P/iX1I/3F
8Qt5sMx7n449RSEH3xcPt7N5Pui6l0GDhA065XZ1sT1ZvRGoNF0CA7JiOn+U4RwfdZESvsDHG7zj
6DDNUImvPiV4vY1vmWNbm8BRK/5aZHfiYfKgAXbMSwfXN5IGPRq+xthdSwGzvFOaSHa6mvVJd8Du
Pv4l94+LpaTkCHUZ/CDK3riDYQTz5GY4Oc0Y80vUtqjuGIP37DrzUVS993k5V5Tlie4gcNiY6uHN
18wI1ogYZsLQaywoio1ZezIdbzwZPZzmj5e2aw8iIWb/KXD+JNf49THrCwuKKTohkI51xiXWSjZQ
uMVbqJ19JmT7+SD93dtKgCPcTAdMEiHQ2rMKd3JJFyBxyH048QzEAsI58ceLMMyj5vyeG1Bz25S+
mQQF67A2lUL871oVpjovFpeAwC60KvTWX7+BYBcoIBLSUh3e3I94goYuajuEN5nxPUVJ4cI3NEcQ
2GZ/eiPM7o/N7XkdAEjgq2gQsYnqe/4SfEQ0Pc3GMxhs7fuWCCszbkVeaUx7dv1zz2T3uUe26eCQ
3Ec8lPFYG7eAURG6UmujRjPT/PWg+oliA3Q0Ii/io5yleNK9iQSkqmX30dfa8j92rjXPMtfl98er
Vp9qHWXwAxhO4ArCpshjsf4BsLnMQQ4G7IxUVhIWOmTtJXoZCAUEwRfy3YZkpgpCzW2m3x5b3rsf
1GoJcHguPZa/tmxBvVq7E/vtF0177e2hPaVpnd6CeEC1prfG8LG9n1P226XS8oXGAak4qsWbQLYq
HD139ZgLiW4AnIYxXOyXKBb+33DyInRqloWJ4oOG5FXoWjEizHOp2KrkWH83oiqTJ7tsGvtkycqI
L7VsoCtCvLCHx1/UyAYESTFNZ7jE5bc+dY3/FhSdh3PVmmX/BOI/75lQrBqqJK6b/WOhxvRH7kq4
A+kBAOFwsgWliGYZmwN4w84RU7NBYNrwC4Rdm3M91An964UB8VYyH5TkrnuygmK4KMKjcwINNxzF
bns2qdadCtQwDq7VfU5NQER53nbg6uFyba9xYPVB40S+Be2Lnv4+W/ZAX8ft9L+mwoAlVGSd+IyI
gROdbCdnO8rUMr+0xuz2p2VI7e+1b8e0yZOudaC7F9FHJxVthHBBpctTOgkCb9BcZQbtswGD2oDK
zlFAsuNaaQ2DefpJbkBqsD6q2byUTtIR2HmaLUMjmIvPk0QSl4R8vjw+pXumHDrGSr9OIb43DsEq
RNMYXEjOzU8VD/TrEW1ZeDWK4aA+u+Pw1GzQ/0xtHsTKVt4uZVWOI4yX0WyK74tKjU5kgUlxAtEq
nyAJW66PV7hrFtFRhlCoUxDfrTfTtmPoVFJW6LfuWEEb19tqchLGcLjYRfMdZTHtgqyLf2B3Z2fh
LqTQRfWJaGPbiU58iB8Tfs9Z7yx0uWq0G5vBb99Gpv7X4xXuWlLThsR1CtW4cTRFWfeDnHMy5sSr
AARL7xrYsNWeSs9tfzy2tfMU8zL+v61NxUpW9YiAHLEyvKn65xEunB8warsHvnN3RfBDUVMhaHS2
I9e2XvtTYTYwexgxoiiyDT6J2qyeIas7mpXaM2XwkUwSUjV9sTmVaQ3LZASi8Gw1NgNaHeMOQHXy
J1OUyZvHe7dzEokraITQwiNN3IJOYTmUk5lEZDNzB+gJLour5k/UdZsxvuVZa3yaJQrSj43ufTCw
bepg0NQiB14f/9QXAdoZfDDYBzmL6cgYrwlq/rGVvV0kvSagYNSLj7ZxI5RPhTu3LK3vOvP3uKv+
aSrT++S2+b846yyFIAXyKSpcm89leSMA1VFaZyiK03e10/KKoJ7ZhMsSaQffa29RhNOM0uGLyV82
thrFGFEEk4X2xjSEjg7sbhAUNet5Phri3ftKBNPQuljMfdOvWX+lZDYmp53wjUafyetSx8nNg7L9
/Pgr7YRAxJng0FTNiQmyTRzdVI4/uTBinL2h+5Oor72UublckSyfz6M7Rk+Pze0uStVGidtV2rlZ
lKsFs934gvoEpdK3FQJR6N0VXqSHj+3s3Ssm+P9nR33HXyJp9eKYloYda2JOC8FehMnsVoD+CRYo
MYLiueBuH9QOd/eSsi+GeTbpDK2NMtUSu0W1YLRn0PQURX36bUzn4domnofavI9A7+Nl7m0n+QnV
HkcpZlvqF/2yzMzI+0zoHP3Oaao3w9L8UcW6eZDV7RvhkKjpFob/N6/l7I/lZLrIhrblODwHbQZU
38zlwUHc+2JqwAzKcaCgnMf1Umojq8p0MK0zQKYUelAKckOBTFeFVg8zwv7LdCiEfb8wKi0mxR3w
j4gSbMcPMmMwG2Pi7BfkB2HgNO4nY7T8L4+/0X16o+o5Bih81Rlm6nW9sL4czQQ1R448kP8bIlXL
i5ml/vuqjZD5mIgBFAn1uaozcXls+X5LsQxJJgVlnBWTY2vLsEU0E7ByPpxflR8tzUq/AWoWL/XQ
dm8sO6oujgTU/Njo/SWgkKQqjwpDyyCW2vRfjiTVzb5IuHyMXyE/0GqOzxydp4W2M3yveEWv/8Yc
cE4mhH7WzdbmjBQFRjdX5mq3O1tBGpyhaUZuKRv+mrXoCC+2tzq8pWL7dyk+bqmnBiejK7pwxfNR
MG0FLC90kzxB1DLNv+ai1A7quXtHVHkTNRdJILJFRqeGx0xOTOZCbhWf6WhOT3oCfe7jTdw7KOAx
KEz9LNxsS2BZBxkeI4ggTYI+fU/iO920CRUHfZkGOKBbP2R0rgofG91ZGl0kCEXUwCNIic3pBEYZ
DAxk8+W0eHop4NO+BCNe5rGV+wcb7BepJyhnBxvbQNhuPbccCqwI5FwYlKsSaK/d/gOEX/mrkxni
HFVC4e9STd324iYKUSOSfcRymR6FmoUepJ/4SxgsTX027EqcpYPi3+P17RxIlza96lZxRO4agFW7
pDbqMAQktvjdQNnvmaZW9U3TJu3kR2V+EP+oj7IuYKh5WZAW9KjocW5RvJ5T0rRdZrjA/Hn6aGeT
vDB07J1hhonPRdtMZw3FrmcZJ+UnPzGPSBvvvybDEcQOOj0aRlidTbSCmmehB7MHNB+xrx++G+lt
WDEcd1nqORYHW7trTBUt+KAu49ebvKacFolUV8VEMJIntzad7bfdMrs3slTj9vgr3k9AwECj9C8Y
oad8Ck3D2o1VmmcWtZjLMJmKkeGfUV50rsQlyMT8Eg8SJUGY919k4jAYrMm39uh3Hx//hvv7iF26
VeqVgjtmCzwARaO51gIXDly8ErlUo7nE6ZIc+OtdK+qtJeAk/NsquZCNc0YLvwwnUwxPKVEuyApq
f4/Xcn8rVKDCKI0q7rEqc72d1tBJBIkpolk95W5ky8c35jDGz6k7zeXJqIf+4APuLQsfZtH5d5id
3KK/UaiCKBk4QYgmVfdpMHL33dj4/UH0vLcsD0wI+BVT8VuqE/vL21pmHvy2S1KBl8vtp0RCAVAs
tYTrTJYnZBiP7N2/C+zgL/bU7/nF3lzTU2YypQq9WXtXgIf6BjHr/JQ6dcbIpv9jCJLg4NLdLZGR
YnpfCkBHue5uREKPKtGUMWyv0uxsFIZEcJ5sr3uyFfLcSOsj2P7dJcceIwFUoRBTUin/eoleUi09
ahacFC1Jr0nX0PixgDfwK4fw8aH82d5ZOU9ly1JtBA4Js9ObSFDiHmuIfMuw70Y4++1Jxt85S/KD
t4gR6rq0rGi6zcVZUfhf2iaw/tDTDMXxLtezt8izml8X04JXdM6gxM0LKO87OdJXtqvyD1g/+P3o
Fnwjqe+fDLebf6OCjap2arXypNXdQaC3u3P4LBowvLB0S9c7VzXQPEuuU5iW0n076Z64OCPJDqLA
2sGhuDuHauMwAyBDsYxucQhCepacSL1DVGx+OJOPSnhUzrcqGxA+R1w1G892kR4x3+1ZVQgxRiH5
/24IsArQ4nEtWYYo2syXYJEN8w+OhtpLE1/LQUMOPjeNy+NDsrerFEsYQIa9EbDfxnMteSai1tWK
sHDgIevQngx7CDipE1ZHQO5dUzR8wJrBJUh+t/6A09LPXgxCIBxAhJ2cxGkR/JyiMKHy/Vp/zAeE
UQ+CdzACqvC0NgXR5WRPvl2Ew1T6N4+uWjg6A5JKeZJcLQRV/vN4F+/fU2UQ2KLNCAKUEFv0hSYp
tZlAV0JDxll3Muw6uAJ0Lp5Fp9Vvp3jpX5Du6eHkzeu/0wCxFE/P6oMXdecAYQXoB3NrNB62BC5B
CXqwrvw8hIvBC1GPqMNF2s3JgQrjfRAF7ckt7erA6M5XxXUSE1JW5+Hbolv6cmBY0bfzEA7D9IKm
7vRlMbye1gtIice7vGuK+hSkw8x3EJetv2pbkVyiPJmHcafHt74v4uvom+J973TF650NiB3FKqrG
ne6a9LAPjrZVaZga2+BUR4t/1SBUOtdVd1TuuAtxiX4Ulx2wXsidSeHWq4rLTMGUohwimDII9Th3
bg1c5WdnDIK/XKeVl9GAOrVTiAVIpY7Sor1NBZitqLpIJShMrM23RESuHsVF2CUIxY9Cg7m10c2z
0UTioLCz89YCMwX4oDoEOIGNB1+8DPlfRxThYo06E2Rd87mIYKqqo656MkqruD0+L3v3gcIp0Z8L
tIXSy3pplqBI4uayCPPYbJ5Lz2kvdWNWV3h/ljMKneUpS7L2wPWoRWweXQjB/9/o5tFN53IZO1g0
QxlZSLmIspg/M9Tt3uoq997kloVSY+4hQy5tM//98YJ3bVPOAnsBjhrY5HrBviHnYTQX0hU5WC9L
pQ8IzbogJnsLQfZK/JEjT/sspHsE3Ns7RFSOFR2uUmncUhcEc1X5WpoWoT4s8dNM7vs10ykg4K6O
YKG7pojWfj6TirZpvUYqW6hS6VXBSIHx24Ji/ed6RKt8EXp0UKXYs2QFdHLJTRRt/+a9YtOkzbRe
HoKtS89Lj0bfJKvikkmvu77+w5GLMfZOsAcicXMzKuqCmavjbqAIrd7MZda1p6AoP7Vtp92sholl
HkmNJkAnvz62vPdyUYuk34J5tB515Z5+ibmBnUJQODl4ukUzQjPIrGvb6f0bf3YRse/kjOxb6n8b
26TuTqgLuszGO/5BqLp3U2mWM2GFW1BCo+sfMUdpruomeTjYWfBGmAlcfQhhod5e/WH48GXTyjmi
dbtLofC7CmmiiAHJQ7ddqSY1yzFuZmwiiBxKuxe/wfvjHxTU9q4kQylQF6k6BjOf65UNZTzLpA9y
3KuQHyqb7+nPMrryWv7wIqdZzu3gNe9nFzqLg03de1iU7ANzc4AlvS2KeapGaIwQMA3t0eyasz2k
00X2efzkOHn3LRsa/w8/iCVKyH45n/vF14+UGfYcvprAB4cBvQdRyWbxIm/R0Pby0OWRO5M+gw1J
RBZOOtWbrLKPBv73bqx6QYneAVRT2V/bSwvXiFEBz0NEywrU0IMlNFo3uyZBVxzc2L2lMf5D0k91
iGu7MZV1EjHE2iLsCVITnWjfZZQ/6p8Kt5ovU7/YB+fofmn4V0XiSdeM6uK2le/anbFEcZyHo5w+
xV0vngedQBMVyvbVAR0QDEoyyhfRG9nGI4Ui+QrsPg/RIxZKWNMPgcqP17Ib7YMTek8aoOAe/Ec3
Wr2YW78X9JVNMbgkYtVS+bvZ52N7slGiTE8w1y+fZ5p6f0+ykOc+EClNcUf8NiJXeDJh67iW01Qf
eMN7P8SPUTypuESmL7eAwkLXPHtYcvwwGrRf6sqZ8nPh9PaTO1GuOkVl03+NRVPFB0HDrl0qLDAN
+2ANtm1eYcZlN4xZHsKD+pfUtPQC9MB7KxxK4WTbc1gKx/r82PPvnSimORAlUCSAd2D7gN6XXbZ1
HtqTUTArOOVXL5v0d7OFnsa/MMWrBlceXoA8aX0vl0nE/KN85g5049Xx04Ub07oImXRH+lP399IE
q8EB5sVW4P6Ny+n7ZHCEjanJNuvTmDPrPhDjhm0c60/gzcw3r1+aerVA2AALBbq5XlqXusKsipbb
UjkfEr+rz7zl1dUfkuXA0t7KSBQ4HQqsefdezVVq+drEygo3VdxEjC0sbRmfZJr2n4diqg5AdPfv
o4KIEDUzkEFWuf1otjnHmld7WegabXsdPa3/0PqdeQCJ3DuFwF4U3b+aZd826A2zpsZfNlkItemI
tKzhXpycVpfA51wef6q9Bf1qSv2UXyId9IqHKhkw5de58SEfouwGgff4L64yeRSNSPD8TKxvYnDJ
U2jEiN9AGpbLl6Aa/HdRB7WoM8roT4+O5LkZDvvyO2dDyYwo9hX8Ftd5vbS4r0qd5z4N6aL9HUWU
bsrF8tDAYP5sZqbn9Tv5k2MbSClJP/Qya3MRrFR+DbkJPABtf+0TV35kRup1umewpQIm+1kII9qn
WbE9gF1glnbSYkWUzdgBFI7qc9s12Q+ZaPI98NKjjsTOWWQugboCkSg3bVsLg4HPx6KlzqLszoyA
OWc3SeBUzg5pR/ZM8eBRWKCeyeu3cVNC6I2k/ZGGupU2pzhCmWWMjQFfTOHo8bHfe2RVHZOJKmIV
ot1NxmQlOdPeON2wmCL9hHSJ8ZcRaXZ1ilLFrlKgh+YjThAmMtBvMaxJZxhQilslquqMVrT44/Hv
2Vu6giXoHFNSq23ryWbWfHK0LoWUXUs/GEsRvcPpwVGkx0f4x51nFV1jQl8GmSEB2k7V9IhfuSXK
uSFaKcXJ8trumjcCrHWSdiMURUZ0qfNgeXrtAnl9AAcAN4J5AEaz9e1ITNp4vp4zdNWlwcWUojvl
EofgIMp+kKLe33uL0WLgYcy+0wneajwA6fcaPU/TsJRTgUR1O14ArKHVUjPVHxhw6z5e2r0LBb2n
KqsU+1jkNk9jUhiU2ACh/gJV3DdqveWFuUHt9tjK/QmBOskjV+Jy0GLeQjpELt2CufYklMNkhWWb
tXBl9UjsIP5yemxqb0HMspKYwVl1T9o+VZDNofQbh0TsGqA3JpUnyvzhYyvqNq9rQligKoz+B6eQ
07w+EXCO0hYcExlWUFL9pndBdnUdeKc6csNbzl87ebFW/da3s//6A8IjTnWRaEi1nDZpCpPnngxQ
jg15gZFyGQJx7a1+/qdaMtQiqnw+OPs7B5JoSE03qA4KQwfrlSK6FPXOgL2oK2cgVHVxLnURvwnM
dr65hZI7fry191ec5IFIj/4rzI18w7XBohngFyqJkPusjW4NQ7uQnC7mOUo755lmlf1spSI7CFr2
jDKjig8js4dkTB3gXyKJMbeIzKWUIZPz1cXMhXfxejSuDFdob10zrn9L0TY7CCx2bgXg4P83qrb+
F6O62YGRAABBJ9SNznW7+C80oaZzNxTxp9dvKgVh6nhgNRE92XiwIS+6aWw4r4jjzn8axoRshp9q
1TU1Zy3sS45SVXuvnh4jD2QQkStPLRqK182ntCEVqmVSyDB3mFKh6zaHEk7yZ2LQgPqe47/ezWCP
EA0xAZXIb75iI5YA0axKhpk3t2dCneFiw0B5nrzMO3iDdxwAqd1PIkD6XrxF628XRVo/1qKRYU/v
5mWBb+HSRRZDRlmWGcYTXDjaLTL06l1tTdGB7R0XR3tPdcMow1AU2Zyb3JSZaINl4r2bPvcoKX2Q
rZ19eXxidg4nOspMHsPPRKyxLYcQNRkVGq5TKBJL0SuK9Mbz3oR5OrcHecnO5WPYj56lcmzQEGzC
mSDN87kO8J5+RXe+y8eFiqRePZcO/b6iyfr/aOVYHBjdWR+kB5TwlB81eHDXH3DWtYXSTDqFbiCD
U1IVegjXev+UeVN/eryV6nusHwsmuRkTZ0Cd8gtMC2tTrtNHRjAx7s+JTH9oAOHONiNSn6jilWFG
4f+gsrRrD9QmSBzAR1Q/1vZmEBfN1BEP2bPjP5eFTN8lRdwwbyzj8s82EOWBwfsDyQLpzSqeNpLm
bcep95N2ksYyhkaHRkrcjsNL2svh4CXasQLznAIYKUogKDLWy0qSJbfMVhMhB5bRZmAQz+gTVQdO
eWfzKNowyggUh1O5LRgto9ULg1c1HBNrsoiop/EWTXH+TetE+rIYXXRQBdhZlhqTUkwR1Kd4Z9fL
qp2pTmnqijCobf3WeKN2SY6H7O/vGGErjQhoyZWdLVJ58c28DdxFhIPTpx/jboietW5O8cyTQTlZ
eB+hNukOvtjeXsJAQZgCmZNKLddLS1NNEK84AkxT6f8J729xjjMpn5IZ2u1slEfUN/d3mgyMuqMi
6WQ8YAvV7IOWma+mHNGBKhHKSdL2ubM5MFRvj2C8O1+N/grIJuptjGJuUT+zyIKlHyqOfDW2z21m
Gbc8ISV57Dl2FsQtBg7GJaaGuH3QFifTOt9gQTIqio9m1g2XzK5RF0yOyFXvLYEXAW/NQD0wGXvr
M2hWJd6Q1cQivt59sHvd+RKU5WIynNgGycGyfup4rj0i1n5+JYiSccGb1xO6rTFFNE+GIk3qES7w
SkH0l9T3TvBakF4tdFmeRFzO480hpoH9Z04dGKSqTCeFbXSnOEUoE/81LJrTn/NgqL9O0zz/pfl9
+mVO7PEv4tYAoF4LE9rTTInZOhWTaS3h4w90f62YAaTAAFWG4szYokRGBhtyK06HMI2p15wSWdZf
c9pGMWNyvnWCZJ0hrGA6uFf31AeE5FSHGCqAoJUjv3m8AjxuXybNEI4MeH2T0aLBejw6i3FphJiH
Wyom92orjd1rNzF87s6R9V/N6xr3tOSJHRy4sPt7Du02uaOCcMCxvtXrlklc9BMdBrjH+/SlJ1O+
zHGBftWYDy956sUH782ePXrSoEZojXNm1eX8JXC2kXrPjWwg+Cod81zCjXsJWmZvE7CTJ4F+1sGb
cH/ZKXOjR05WgoO5e1D7kbZKURNXpl7agnXouIFVfhQt71lRrpKOLT13XPV6VQiAAtMGjBmOVRbc
aiRwr7SkuoMTe3/RFS2RIjXkwSYe2QQH49IZdYy8bBibfnqh7tb9ZkdtftK5g69GhyhTxKgMg9MI
3mIIshkwexG0hP/Ii52cpZx+lB5irITk8smN6vg/jy/j3tKgqYB+Cb5LxYy+3sAG7jUmmYiLG1v6
5w5S8uxkVjX8ZZZb/PV6WyoQ4fhRvKdks7bVa43gwEBWNfd28sLrF10oPuXvRm2ujlSmdpwMB4JY
VWk3EShs1tVJWeEJYpI3XehPmgy8E2x39akBhPSmnR15NknTL48XqBawdtGQmRAbQ0fNuwCwfL3A
yGhlMOjKRctWAFZMk89lPgklJuB/nmEMe9NEo3ft59H4/tiy+pe3lmFuBlcE0I+m7+aEyiAOlqXg
M4qWoipsa1CP4P8n/8/HdvaOC9ExXF1qJA2yvPUK/cLzBBRdpB0LFeKSPuKpaPwGvdhGHmzmnsOC
aAg7vK3kphtTNBDmSZsjqM24fKcMVrlrk0FfkPndi5tP4++PV7bz7Qgl4YlR0Z4FfnC9skXmKVqx
KjmtHAOdUBCaIg2a9jQui/E0D+gRJ4kITqO1HBGt7ZxVFXiRdnDtWfEm5AOdYZhllxNHxEvOnKRV
IE2QghWwzEH7TouwOkmvkbfHC975lCurm/21inhelolCgwX5DzKFxfxixLE8N4E4InTZX6AqPyvK
UI7Nem9ZtNbqM05N6nF6lbY7A2WpqWkI3mA006cXPzeO9C3UP7q5EqqpAFmxIt52tjhJL6olRBwG
LIC5DkF03MXvo2l5PR6bJ5VOpIqoyBC2lKSFnHQIZFOeuSD+PhSZ96lYvOjaWcI8Gjv9OTm4XRH1
PYrdBFAIIqpt/uUJh7ggWoYahIzb++UHJynEmzGObKDDaf3ekFL7e5i7ITR7r3+GD7r+ZE35sJxx
DvmnxXHw7EPhOghsuH/HiR2diTT6/9JrpfpaODPScLE46jbu3Som6UjRaHwj8rWphEbxtNRFw8tp
JosimIIavOgAV9aAjEJ4nOtLLKrlQl9fO3hI788cJWZcoo47pvOxPXOTOzhD7nnQWOlNOp9aP29+
0yu9nU4U7NOPxjL7xhvBuE98YPj+XlGO0cneKImiBLFFMYyjBWRkpvg7zK57XYY2eCG7L07LGEWv
dpGYUnN8kDrTRdoSVruDHrlS4rOyWauY4fXGJtS6yf3gaHXbn/LeOqIt2l2cyhMBhwCO2dKQ61rb
QdkieFYHZwrTNHCvJTIap9TsjKfH/un+6LA4+qow9wAp5/BsTnskzMyGByksB8++DuaS/5Nrlf8B
wd7+0owM+zkDg6C6nh9B9O9fHizjqWjOUTyhdrK2bMVW27oBd3puFnkOchm9rUteuiSaIDmo8qb7
/HipuwYRW6J1TcULyOraIKFrOwepipV9r33xGOE7FXVWn8tOmtckBRz82J56y9aOxIdLlA4WTQqV
wW62NrYNhF4a/HGJDPpz2lnTc2DAwDOj/BTCz1R8rgFz3OqxWU720v3xauu2p+rpFj+ADskmkY3N
ohX0BMn/XJu+cpxStD1ZpY8PC7rhnDPfcWXErHqXpWK4GGZ7hFrbOcSrH7B9b6dWM8rJG8KhpYlH
ewQMyVCOb3tHHg063T9CBBW0rvi9AFrpPq+/rDRyLyiDSoToXfchdJD2Wfchbn28o3sLwttxIakk
whW7PbDT5LjN2IqwdWnZRzOOZo4ESvBZ8GoBDYoQVNFpTRCuKLL19YJS/rAxbCFCPUcyNTLs/FRN
8BQ2c6mfE+2QRWpvaYwSEjiwMmK+TVg2Vp1snEYXoZPH1ZOv4UiToV7eNSA1z4930di5hqrmBs8u
fUBEqbbnwlJd0M4UYP4YWSb6ood9ymfN+5OWVrCc0AJ2rqguz9VtNhnzvyRw73zwReKUdNoEDEOg
JQxxocJcf87nyH3r1WmWQEHgzEe0z7v7ohQcIeGzqJGrP/8lFqDvRjWoGERopkP3JEboqWSXfEnj
IjhwTjuFE+JEpMIgGAATSKl6bUqOfhy0Btui101/7foakTqNkm7TZc2l7ZLPGfNSN2RzJHdX989+
sAzPjGx1B99n5/PwOwgiqLeREGzfnnZmDFdAVBfWoghQWU0X5wRxm3smtbWYV4y9Vyc7vHMuG0w2
QOi67aomqME1ZRZPoUxS8cbzR+qV40jRzYm0g7XteGQGB8Cf4y7IG7ftDr2sAeXN0xhWroUSATNi
b5aszEKkRoaQ0UIgMoM+PrVLsoRWmR4hL3dOE3VuqnHYVlnd5uQLl1HatPbptqSx/uwX1p8l4jv/
GbvDS7bjEEnnAEFyy6gEb+HYLRQtlZ5G0DhXjXURQ958WaI2PSAF2F0PQHOKzOgn0RFeH1mnLeyE
3HQMYZFanrNlmi5JkRoUTbXm4MvthCnUaqDCYN4FkPc2Bmu9oCrpwIyh4yblV7H01XMRBdYnw8zN
09ggTVWlhjyVg/36qhQgb0op1KUMoHbBxgV4GicKxPkYlkVrhIzcEOu2dXaZk8E6CBh2fYBi86MX
B5wHz7/eUMiN4Vty6Px1Q9BedaOMb2WV1ReZJ5+H2sk/jo45vMUXleHoLvlJBH59E+RGB7u95wMI
qxkwZ1YZrOTGFxnC91u/LqawnmHHOxVLT79JNwr5LalsANPJDFX642dhJ5EADc38MFOU9Hatzd2w
Z9MtloymbtAOKR3/0UKYyvVe/BmZHYkC2VmL4It6bHTvmqgPSyMculUS5/V+z4wSCtMR7Df506lw
pfbJmuvs42Mre9eEyFodIEIxJsnXVrzMSh27QwXPGmLnEkVjfVrmvH0vzfpownx3Fzk3PCMUjgA2
rE0F8ZwJlL3GEIVjCBSNiBHbVIz1BS7IfwZZjl8L3T4qAeytj/cKJAUnxuftWhu1S8MRbl1PIcQc
kkMp+jrUhWu+F4Vz9CDvLZBCt87pVF2Gbd+u6JbInJIZl2OMif/GdYY0/dTCIO18taR6peIatlzH
nIqjztDenQB9SlkAl8brsYkxp2W27QGihbDR4aePCeLDZuzFVaTGdAFTeMTQcWRvE79HRiStJsNe
2gxZqLdjcinarr7qc+Bf49E6YhXb+4oOyvKqUw6yd0teofiERjHXY6iBYfuG5B4K2SKyxQVV8PSg
S3Jka3NMLcn4f24CAwCCYl6m2Qmeq5l6WD0nRxj9XVMUi2ktQ1JFC3F9OOPBamGIBABgNaXzdRBD
ek7GUr+AiH39DB8dXhAbtN1UTr0tSeRjoE21ydmstS64wW7n38wOFEDA9bg+dil7jgs+HAQSFfaN
xsJ6VTxAfuWY4xgySGUbl4r9HNUUwpFX3juEZAOcduiZAF9vXFeSp5TabZ+g1HbT32ytcOkqONlz
49lxD4vwcnS/9z6XEm5lFpLclYGn9cJ8ROIhrIkBzBKhXXVX2Ne2Qo8tksI8qHzsmlL4BgRbdwZF
6OzGlblEBLr6XF1yREO/cDAENQEnOzC197lA59IioUhK5rjZxi7yTTSA0zEMorF/U5Hbfda0Q7WC
3QWBJXd5Run6bsFKMHQtfgKNUFgzRXHL3BIBLHcU9Smtm/zgTdvzw6DM/mdr850Gq7b8zAPAANtA
cWOUyX/xNOn/MRQMdmp64oUZo2X/4tTTr4NlAXg59U4VJP6SjRVZM7Qiw0VR2qj/KY2OCa548KOD
qGB3H3+O4arBZuA2azNOUWSimjj0TDhn2RujiO3nJO777qbnYEwf3+RdY8xhKayGwiBvnpUOiFcd
zw05wdjb0clqnOR5HjqNVM/Ay5/+hTUAAfBTwlGEJPd6aQYEVvqYZz9hKPV7N5pQB5HWc1wccnft
rYu9Q1YHzJMaCVhbiozMMzRm7MAOFXGoL1H3BkmQr8lYawew473UgNyDFJIsHRGfTfjhLm3nVik7
2CB19U2TMAt4tZkr5uv0Mg6DfqqkVpwXWXx7vJl7lQxkGmGhhr9FKY9uLkHsBlpeTmRZ8GgvL+6E
yHftzPUtEyMM70JzbkVpy49tM6bf4U+KXjrIEZczbN35pU7q/uZmsfVDj0Tpvi3cpPpHWOP838c/
cvc7qN4APhyqkO1hhn+8yYyA9y/QJ+dzlkygawst/jsYsyP1kr3Hgh4NKAsAk6oXsf7kTsVgauvx
KFVRAEEt/uHq9jMM/ybYB1S9joaq95amoC1EuiATgJyu7Q2VkfKUSJ72fIZNrHKzb7biQK8H/98k
gUwU0kJTuSeUl2tTXN2EViVLc9sMSQZkoLpvUGqP7jltkBP5Fz5BPRU+dECMd23Tr1oJDDKFQehn
ZNETJATDU2Wm1hlhw+Ty+HjsfTNQcCrvArUC3nS9sHH0ktieqBKPqoEfm2hYy8qmjlbGOcLawVj8
eGxw76NR2aRqAFyLhGHj70a7HXwrzQTsZbb2Ji5MCKGrMVm4pEN08EjtPbtQz8FyQOFApSbrxZHM
e/VsY6se7fFTnruDFpIOjt7B99qxozqujI4xwkhPavMueWY/V+X/kXZmvW0j6Rr+RQS4L7ckJXl3
7DiOkxsi3eku7iwWd/768zAX50SyYCF9gJnGAOlJqVjbt7wLYrWxM1nptVMt7a5M2urbx1/u7Chg
AoDhkGe967TC6KlGjIepRVZd1+zHJjWvRWZOweH/N87JXqeCAzKRJzAGmjWHiz9LoFtpdqF/994u
AgQAMmi/9jgN3dN8w7GDbDQwgo2laaXLjVs2sxE2suRaGtuyeNP7rPkxLY0arqymNEhGhhS2vQ2q
5Ae+Vqa10xenuzZ0oaVxRc95COus9LjeTK//rmrD0ELdSrPPfVaXZpzImuKCMhA0fRhVUW/X4GKN
4ZjU1hoN8GgLygy5fe13pBI71RTri1pKdUkk+syB2+h+qMSQkFA1OynxTO4EdMzGylf4PrIBVbZ8
ttxmvLKbvEamf7nEbzq3awgH2Te/4OSnnYQiqe1AogcRI46bV+E06Sr0eikvpcdnAkJKczBrCaUp
iJ1WHsyurfJR6nR7lIKIZoL6J1rT40ZWxmFVNRp+pEUXtuqZy2RjVdCApgBJfnfyAqx0Fler52Pq
aHpcTflcPHeMF8IPsP88hKccHmyNHxQRiEKP75KhpKqCC3bPdi0cCmBV8dWiL3whljm3WlsLYNPl
3Nh82+75LcKVmjmamqhp2rW69gaydMrDiep4/PERP1do3MIWWvebnjeP6PE4TtAXdmf6PQrU2aDH
rj+LT2OJq3lU15n7d9tNcGFa1YnpflJ1/xnz9uWv3HU1Y2cbBT4nH/+ec+tI+EZZB7cjeAgnhwLE
osyBjXLlWNSuVmGYVyBi/62N/hI4+txI6MEB3tq4FXDkjifeTvqsJysO6T4VsW+jQbcLidliDhOM
Ri8E2+eOxLaW5BCUxmAXH49VzKIoO0vrYqPTPOPeFJ4HmHHMtSaykbYtnoNc88sQ8b/5r4+/57lL
hhIqtwwdFR6Lk8B06UrVGbjcxqmjYzWy9CWWO/jzPBqBcCOY6ct/WEAaopBsPZqj0OWPp5o6mm9r
2kgYUZpFqHmah7Qyyv7SNeWFvXt2bgSYG4Gfatyp6EKJ57VdTE4fN73dX2Pj5EaJk46H0ZXDtbNp
IH/8Lc/uGIC8KMGBHKDVcTw1RVWYyJY7xu7G5DZtNAsLncC4sVLjUpPj3NRoMG/m6BSRgNMcDzWi
VdSPKAdAIe6cwzAueZRKL9t7XdK/aox/IW75da5OEAoweqkVbCUDIsrtB/123RD9TaicwoKoaPJE
1Tj4QdjP862c61WEU9XNX+rVXv62tJaHlcZt+uxaRX3poJz7xL//jJNDSX2uswV1+Hjks6CMD3ET
vWAHNZRU/IcXg+sOpMsv2YRTDEiaWiO2OHBoEGwbosyuDVCcebdv1WzvPt445+5ypIC387cZf52+
9IY+5WikkQGni1ZEhWlOd5Re9bePR/l1Y52uISbAVEUoqGyIqJM19G3Vzdo8wIJtPHeXT8aytzK/
jUH9QzV2/enOsfLmLq3B5zXVbF9bhegPEE1VFVL+mvu9KgYPTgNFlwPY7+alThznuid/vhCP/0K/
v/utziYvj/onG/3kvTZRUayRGxuglqn+n0J446Fba0On39PbEGo7PJOrwuvGg2kW6gV8fvCW2lax
x5s3/5FJy6jwp/Q7GSs51RfW69wupIlJOmmwXCSVxx+ylugGGdTAgaYqL4vaKfGvwGw63zvothcu
lTM1CwYAhERHAfmHUzn1hppmJ5KFg+dZJMhzJXYFXiXRmgHNQTDpZw8/+0rO2aXb88wkoTsBK0ag
AGLcuxOvmnUlgKOgOyrR7Pp25qA7OUFdbFizX1y4Yc7ME+Vo6N7cMLRtT7moNnqv0+jDRcoT3w7d
AXH12p68cGplfQ/s19xnhf7NnKfuQnpxdp6bxBt1eF77U6yO1zXwR0voSZQpJ5AmTrVrkbY86KN/
SYLh3C1KFX7DUJOcIXC+/ZbfbtEa5tJiGS0Hvbayq3YZzLD25BAGOVbHWu97kZF005PQuGK0KcN6
wFr+2NaJkWlhwvpF/I0E4vQmT0BApT2tL8zo5O3q9+2dSec6rIeL7b7z8yVlA7Gx2VKc+vB6ft6C
yqcMO66G9ujUwnmGA+bfBBPuKXqqinBdFy+ukJIPPWvxdn6eXHoyzsRWRFX/+xtOEa8+BA7SEeTk
pdmpt1mnKe3iOfIZvYP6Zpqz4KnLq+LPcwBiU5rTnBvynNNT2yVBqlUV8JGxG6cQxQ3zNiFsvTDK
mShgozbQsqKYsHm4HG8ngUgrAGJGMXB1eBFp3uRRa/fewzot+i5JqdRcuI3OvFRwf7e2KrWtrd9/
PKKuZ92QdDof006XNawCpTehmQb2Px+/VecO5e/jnMQ3UAZTDJWpRdIBkftprpJdK0HeTNXUXlAB
OzslE5QPZiYkh6cBaWmIVejOwHlAFTHOsVCI4FxfqkCe24Xor6Iuw1bEZOSkwORaqFfKnKUabMJ8
YSZb7GvPu2FRbZxy115Vi3uJjHX2K6Lks2mc8c/TNo/vNqh1Dr8quk19oy8IWvcOVmSYKKQXru+z
W3ErHIB7RrzyNL82VmATfU/fym3QQq9xUzbC1ed+g3BXxqLuus//YYdsEkUWfBQA/yc7cfLRkRYz
MZPVWhXKsqMd5dXcP1vYZ17/l6GIz0hYgCCfUrKMZfW1ZevJGR32d+myNHHr5/7Oa6xLxO1zK4aB
FUrr/JdS9fZK/vZA2AoleUPbLqu2aV+HdhXfsfRw7qbaSF4+ntW5fb9F8htHHIGS0weXPL73hmlr
J+m5/wKFunzV0C64sC/OTogyGFkt4nDk7ccT6nUNqknPi0cVT9vj7tGGU6Hk1VTryYW76dwWhF0C
ihmtB/QbT3aEwKVkNnweclkOYo/WunZVqrx4Wa1B7ZHpSi5cHOeONDABJrVp2PAZj6emoKIL3ApI
EOy5jeWgB4+pmOfQp+qxy1Irxat3Tf76eNXOfU/Wi2ooKCQilpO42M01KWc8UmJRFf4LNP8Jg/BB
3iYTiuofD3UuIvttqNOshNy5aAtJqUX302reZ2mmPZSNp8nQndIg8nqnup+9Gngk110Qfzz4ucXk
3UTKlNiBkvnJvlllntlSA6e9eQfdk20+lo7SY91c1vvMTC/5sJ87DIC6YBlslR7w7cdraeKWiCrs
BCzc1iEL2c681zr9z2WdMFkjvdu4ZdyUp+Ffn4yE7pPWx4NIjWvDl5jaFBdlnc7tS/bjJk1HGQIo
2fFc0gQNJ7y/2JfrsIDRWZZdXlIy7pVj7q3CwtUjRZr64/U6+wEBrtEpAfYEaPZ40MKszFx0lAmB
7hUH2WNDASXkUnPt3ChcwWx7SpKgPk52RYIAiOVmJY2NuZLACPCXWfqk2n08l3NnjHAVzRLQ56TK
29787RKeVzi4zsjGz9Ho/Jrl9RxC6llE6BXufwmoNpoaTFFeFuMdMBbx/XJwKWh40nf2udNUMGv8
S6yvc6eJWJSb0YLGTAByPKPN1T1PBx2CkNb3KK3bWyDgVAdZFdW15zXiwuk9VzUmCgAxs4EVGPPk
HaOdpwO8gEG5Ni4YzWwNDqWWuXe2tqa7KQHGb63S2bdrroV94da41dnJYTWXS17y52ZOp3mz90Ai
jhbS8cz7aZzM0pummLbS8NOyyzyqgLrgfoYNhSFy+9uf7x30zDYnERyO4QMcjzd7WGwMPePVZt9c
eXba7Fxbqq+jtUwXMNXnDgOd0Q06gYLCexf1LFn8YILXls4q2IugK75MmKge/nxCiFARZSEcSCB5
MiGjLFPLmKFCycTUwtrIRbxoPtGrFvwHLhvUHLhs7JxN/OTkDmnUlIK8Q98rd/skzJ2kCVsjGV/K
ZVoudE/O3JG0EOibA9tBxvO04N4VHeWxYJMSSx13b+VdHS6lnPaopCnoDJ4f0Za9JFN45kHdrD1J
n1Dt32wJjvfGmAxZ6Rv9hPiCln83c9+6atQ4RFanin8XS60wRbOnIBmsCzvlzIVGWw+kId1tUv/T
TroE/kA3D37gqGXmns79z25UzpWeiwvRybstSbFoIz9ubB17o+odz9AdMU3PspSiW1p20dIBFGho
uj5/vCXfneltFF43Fg5oEs2g41HSoq2p3peMMg7TjQuy5qHGKmRPcPicjtofa5xvwyHIAAed/UL6
djycKK1JjZL6WpP6/kHTBxVro51jzmpYf3rYaBwSGiBCxQXCm3Aahix0MJOml3EbzMONHVRr3C15
dYva1qXAfPurjgqsDEXsT6MSYd7NS+Z4VnovKq8SsgXmMG1eEtIJPeUW+6XWgqsEhG+Iekt7LSl+
h1Mw/7GW3zY8OSEiqJDJKDAeD18h79VkHeCfCsGjHZWy9llWG7eUUCxWdUvjSy2XgpR352AblGbp
ht/nKTids9QVtmKVaOPN7yjqYKTvGw1vTytLxP7jPXp2KHJuAG0Uwtk+x/NzV57czrFk7K3eeuhy
k7vFJViXylsuPLbv7jJmRfCA1iSl8s2U53iozb/KBdwhYz0QW8veSrpvZloPcyikrT01Vu88QctI
v3w8wzNnHdDRhhfYskiQscfDtvwUNQlDxrPRIFewjEQXoun/w3fcpkWyw/MNXPp4lAlrXlJf9kk9
9vXBcjQz9jPfCPtJBLv/MKENI8AVRon01NRWLJ4W2AkTMnVPPlsVh5Rqmovc0MfjnNsa1JvAcPLY
oZt+OqWeUnda2hKBr6za+W3+7zwEAFPG4FJf6dxIGzkP0T4mRC3/+OOhMxxolEma2DVW/8oHtBK2
eaDfjbkj//SJYRPSv2KNwD1soNHjoQSbRJs8KiOOzCasnCf94K8zb2lnl9cff78z1z8NEQjvbAo4
MqdMS7ZANiJiXseicYc27JZSz+9NYrzrghZmFknPl9/+fEiaAyC+Ngngd/15DOKsjAnigdpN2Q76
qB3m3byGBt7Zh9r3LzXJzx3p38c7iRTmMmExR+xBncGwo0b2WpTP5nLtD4mFXkOaHmRbXFI62pbo
9EWglMHmN3jx3tmU1DzXTqe3dWxqdb2jJq5HJRWVW1WuCqFTU94JFCkia3bNCyfv/XThkW72IaSP
sOC9k+l6maNcqbjBaqTGrkuxWvHUw/kYRdl/1oupvfZMjsrHa/r+cGzkVUoMpMjw6E7F7wIT4Eo7
ItDAPy36ELV2M5NHhCYKEX98ibFb+Q/lDESWGO74cAwNkRl7mUZrOTuv3Tgv4ewk1edKefLC4fgl
cn+8igiBwi2hbwfIAiry8Vi545baysxAZK59htVE5+dhrTXFt3KuGxiBGAVHbVeJPhpmo7sHbs5j
W0A9M3mrRPbNTQpEFXwbaOyFi+/9i0FSTVjIRQH1xT89uO3YtFVhu3wGzco/5xTnIh2rlS8fr+v7
64FOE9gIhK0pEaApdfwB8Ivsy9QnsMl1E7Z4pjkh3ePgZSjkmzn1/oX24blJMSB5OpUCYNPbNvut
WLAurrJbKpyx7/b2XkEBbx/xJncvaRuem9ZGoIXriYjJu+om9e16ZeO0kI9bhMf6tCxCcKYirINO
PHSDdqmi/17fEBYPSTwa3WCD2LonuxZZJ52SG7vWz1NxPYu5ebCbpbly2V67xXa0IjRnU7uHPWK/
eEsCixAxre4+GYLhW+EGXZwUQfM1r333tuuFf9t3ufuvXTXOF9mmNm66uXgupZHRvmovgnHe32b8
egx0t+IsMg+nDBAvIWW27EzBw+1rL9SCQn9qV7O8sTDffAi8Xr+rncV6WwwtuJBcnlsqgAsbOo3g
D5nX4y2xoL81+6NFaN3b/w6zCB6Cta13mW+/KvC/l6qK54YDcgT9lo7jBmA+Hs6qsyDRVdbFC05F
P2vNma8GXDDQgrD8cKjsS8WdMxfnL1Ezj1uTIOa0pJ/Vrl33o6YQ6jDHh7RXRkj11L6W/nRJdPjM
w8BQW5ZHBkDudXK4dDvt9QKznLhz1Lju/XaQu1onR7gRgMNvSqvz405k2YXK/pm9A7yGKia3KDXN
0y6MMVFxoFvbxXkpki+dDVPvAFGvm28da/El9dOu+JapvD8YEoTg/uMLbFuvkxucCJMa8dYA4l04
KXLWXVL6XWOqWJ+G4S0fbMTU/Wq+U8aUorg2WK9oEtR4RJhT9rzUxaXxz80e3gLQPMqs9Na2/fbb
jRZ0awLxuutiJZbiTeK3EXppll63niYiP8vXl0UO05VsvEsdhzM7a3NdJx3l0/Myn6QUEAgdo5+H
Lpa+5sWtO4lPpi7SWyAL5dPHH/nsUFRjaGJvFcpTCE8PM5q+SYMETI2DcbUKOxyA70VVBsb746HO
nE9qPZvejL+VRE9bo81gwNFHfSMedOxoDqumpp4X2QHiafRLtevM9FKi+/GQAKiOl9DPLdyYkPjE
OdmjO+r6SUY26LhalK3acjd2zvynPF2U8v5vkqARjkdsPXfJNS1RgNXXNRauoivUL+udU1iXLoWz
k9vOJl3fX8pXx0NNWmdkiV0g1FqM1tcsGMq7dZQa1tRLBkKqDNxPHy/guQOBsQjFbJJQbqKTucnU
lfqaIWKamkMWJk3dXAdj9k9mZuoTFOjlxuuc4AEVhEvsnjOxBaUKkKSbPwfdqZO4GI2DrrMypeJk
KFwohZWKENf68ywRVhoVmA0NtLXSTy7Zpa0GyyXNjoUufzR1ud5bhpFA11z63ccf8syhw72PVikV
LuQ5TgugXSebVYykUW6CwyTafG08TXhFIHt7CfVz5hIl+mFa9PKgJJ/27O3FMDtQlVWsLGvootnI
21s1QP9DGEjrbnyUtF7Tcapvarsu7vIBgN3Hc32PfdpaVIxPgYuMmMN/vE1X3xu9esMm8JfPWPpO
P8eRKl6rNfZBWRRqjNT1d4L4J6x7NzgQrV8yMjxzUqBTkrIShPAb3smK5foy9xnW7XY1lXs3t6fH
qQ2AJ8+7rArKq49nfGa3/qpaQjbnqICNPJ4wcujdnBRMGPGK9LZs3PTLOHTZhVHOHEZG+VV00h0S
7ZM3ohyM1CPkYE5YCH8b9cINA6tq7wNPytsC44NnYhZJ1LdeunfObSlCOvjmXAZIX52GdbO/pJPS
KQIIw7lKlfTjOqeVJLJ8uuqyTqOnZpjxvFrN3vPn8vXjz3tuMaEa08za+mkUMI8/r5kXZSJtagK5
Ya1cOd5bS1ixR8n2X11LzQu52rmjSruH+w6wImHsyWKC5LHTOuNSWNk2c9h0dXdj1kX2sFL1v3BU
3i8pXXdGoeNiEnedkmMbP1D52CLHFkzJ8pS6ThJVWGmEoPacA9LtMhZZAgMq4Yd8/E2N99PcMirS
ehuxIHCnJ2vaJqIbUiG72HMERn9F6mQ7c9AUFy0+4GWoL6Z95a2Ts/O00W93urcUh26sk2JfNKkd
6n2r8lBzKwuFQA3Oz2hP/Y8LP3L71scBIbhfChQYoVMxJDw6XnnfFXmTTQiJqlkst+a6vURD0YRD
P9cIYPn93eo+09KPA2FPaajPrnOVWeqPIWwkGOB4kDjaOOi0Qo5/BtISrhRiQP6qsdzrXhu/iQ4r
r2W0y72BDOouT9ZLtdL3mx6q9sYW2fSpIOJsf/5bLCpWs8lE0sFywpEm32nrPBphiY6mfgC9jiJk
0KslP3z8wd9vCmJfmzYdsB66Zqf5G6AyzyoHUu0BB5KI5qOI5tFNHru8dC5UD34hFo7X1iM5tbku
eYDphJys7bBwJIIKKapE622cjNqkWsMusQIzNGQ63fQZquQH/CHbJrQmsDDRWLvzX6vSRmsXWDni
Lvrq+Pf+oFQVad4wfptMhTOF5i/+K2q4ctljPiz6sKv17rEZSzz9Pv5c79eItXH4YAhJbJ3NkygF
ZG+TlDmbcshLPbIn14tARWn/iiYtoUuO1cvH451ZHrITQgiKXNRdTrMznJP5671CxV5uCxc9TBk8
rUgevihn4rNdGOz95QRojVyQHg4XL//jeAfKIs+dRXm4nJd6094XppU436Ziwr8eCY3KfwD14kyh
hh9vH2ulhvOkUw15svfom+f7ctqEqhdVyq8m/cMubBrXTENfb9J7UWVUyIcxTSiXaOuDNVQj9guB
DL60EhZ3SB0NE4Zk8r1P+VqnL+uwSjPUPQTo90nupI9e4g93k6/pIm4a4qGwLVPayEVpIZcIgrBr
dqCMHNyLE7B90aQNjoN7ObZ/VyPMryWa5bRk+zWtc+weIdCKm6ooByssGsTLo6CcdThh6MEFt/i7
iByz7Cwf973W+sPtSISXvinwnjgXmL0w0R4M0L61hJ58subCkFeolOGJURul8iiKuf73VSKC9Mf5
FSAISi2gralW0X84XiEApmZqutSthZcFocCXPXJGUSGfHAS7ckm93YUtwd93fGRhIKEk/AsQsVEW
jsfDMMU1OuDdAIbL9K2zW7nrEV76VE8oy3881PujRW5KjoqOEgkAGfHxUPgAiBaSZxubU1sdEt9I
b70FP05yx+UW2smlBPxXj+t4bjTy2FVcfNtLc1rbsfrFAvsEgndJHNxMF1OtX818yIZDwf/hrras
5K8OJV4RE8Em4lO5NHYVNRRm1shzkyD50vjz9IWnOmvCgu5vcmsrZfxsZKvakMel/Tr0dv4pmxvq
KGkmVv8ByWcS/XYU03Wl5cjHkW2Zc6QKt9XD3syCFFW7wHn1Oku8Ofhsv7SGqpPQcStH7ipRziJc
h9x5VWk1NBGgGPl3bU3VZz2vtW/9CEIOTYnJf02pP1ahykR3Tee2XOOsHtSTyDX9H7DmyHjLIMnX
0FtqAvZtNb6agz28Ivzm3pRdYf6zjFiWxK69Zn8R3ym5M2Y8XkJZYt37uKZ+RXckb72ndCy7VyyK
VuroWtJVkeyglt9WheF/WSHYiYe6S3UnrNin8vM6pFP6yUssu0fgoMvXMjaFXjufkgod8Sgg7OLg
oRdwU/rB/Gr1qdNHmtWOb5qqsg5mlsqWfcMRQIMT+SB0GbCqLOIBMFlFVSMpnspis522jWR4mNBp
0sOhRr0uNEZqpPuG2sTLoOWkrzW+IX3kJvaShwO0n9t1CJrp0zCv2k4IumAX9vfpVb4JpxPJ0iXn
7ELSONnfE8cMNDCgr9lV8sbog/IOZkjuRWrhDy4Mtt0Dv+/tbTCPp5bgBeoL0Mjjw9T38CWWwTEw
QNXLaC4Hb+8nwyWQzzvo29bZ2Hz7eJm2Ap5jHQ9D+91uYfPpkZHXqbarfTHfUmlKdo7g3g2VGcyf
E+EMt+7Ydojnlr49haWva3lk1EZ7CdmKt+s24vHECdtwSuFrbhrhp9hMFATNbF48/CdqwroXbyi1
EbyYEyh0yt3M+ToJPG7tzt6ogEaLjIKYnHq9QkklR+K0buceKIGp4fcueyVfZ6zfLfBSUwqIQtRT
GpuBKrywk4PKrxJsG6hsyV43IwAlffIknbywdk1nVmmYzFli7IrKxXWjg3CxM9Jk+KTGTvBvl+l2
5QRlF/qT34g9QMV1jLCTXOpwcEbv30nP2voQWGNW7nItMJ64Kbx6V/Zz8KjMbv5eJcJewzZLnOzQ
NqJ/czIpP/lDG/wYbY0jniYdH30SbjdHqdvYP1o5AurM2m54SEoY9aHoLGN4UWOxviSm1L4VjXAf
PETFdFhpSkyR4QhES9tKFndaECBDV5Q1/uB2aza3eZrO452tD/5bo1p7wZFGVdddunYiKta01fe6
8udvNP7660XNOYCQIjFeBtvvnVAbGqQeC9E80kRq8ngWK/Zwre8XSTgMfmNFwvTye6jg7C6aacsL
ZHjvBusAwjv0pemhVE0y+CGmSTg69BBahgOpFQqcRbmst6KsaiDjGKJEHpo73zkP/EITMMDNoA+O
gE9bYTskS62Z9q2wF4hp/px/duHHGPFYOC05WYptY6g8Vcg4Gav0k6iJWp4Hv1Xf01xHDVrgSPiF
Dl/th3NiTt9qpCY14JBz/VPXu9W9apAuXqNCq/y3ORNKI+LpRBEBf3DeKNYun8ey9x9SHx/YaNH6
4O+VH/95VhIDBzQ43G99Y+RVpGt28EWf1yTddW6ayHipV8MDNpSYyPRmlsTPYBJJHy1eIh4Ho07N
aO5hEYU4F4scTI41Z2HlLkH32lR+93PUSn3ZgYiXD+DLaDpYmeHcVWtrFnEwtJUVqhbyL8BETdfi
oGvyvao09KIUWhDWnt6i97Puy+UfkniPv7o1B6u/Ln0HcvZaGsO/JBW12qX+vH5xYK0sXzxLYGGK
GbvWRVmtJu1uWpTTRl7q53k8Zp77hH5L9nmADencOgVfLyR/3mhzqsuQIa3drDpwjsSzskYfP7Fa
rX3Om9iPd2gzV8GNI+xmisZsdufdxrVLw6nPy3pXty6/PK2X0bquu7l+ww63m8PW87RDmvc4CKBT
k/6VzXXy0Ex+W2J9JPU3B1irF1aWJZ6GCbdlyA6mHXMgSAu1yek+2ZpTmpGbLtY/oyq9PrQHmDrh
jFrLg5n6ii1ajOVnARXZPCA0Vd4WY+I7d56RAIwUiy31a5wybCfK8yJz8lDUXm1GDhazd1bQYr6k
zSbndS7y5zrZymtzsc4vCQ5qCaBe4cqwSoppjIIZ3NVsmbIlDjFsDHIaOGUPLgmRuErGTD7Cynd/
yHryVNiv2LlEm1uV2qNlM4yhpdhUN3ZuFZ+EZgvCcmuQ3teuEOahmjKSKEdUVpRmrhgeh8QssycT
g9826nLVlEjT0sINSY0MP9b6cX72LFP5MQo0fo+kq5w/ezQe6qi30gRQjvDLJnQxNR9DY86zcq+p
OoXQ5CfpetvZkypvqtXO/9YS0tbrMhfNssPwJ9X3rY9+aQSQ2QvihE+2hv48C9yiFm16xv90Y+7a
WfGANjlIEhNNm/YGyqkrs0OeyCYNG7EG1f0oXPEvnQrP2wHkX6y9Zg8IC3jlov+YJ7q6IYomkxMr
o7B+knETCzVLbh3WgbJjtAkZfkKRpEqiViY9mBxv8oB4m3lJpdF2ev1G05pAcBRXa4ryFZrOvcm2
k/ypHzzL1PQeR8+wv4ssmLKrVcrJ/QQdeCj3bROk1b4uW/1pKZx12bQr60dvSlkT3IFSbFKycmVb
m6W8zk2n+qFv8jIRDqXDkz1WfnrAzbaeb5ZxrodQayrjda1Uz9VszunNiMSnQ7/CbN6o2dkj4lL1
9FosiJuH0+r1PSZwGEVPyuK4NHBQ2n1lF/7TqAzsW2aj95wYIPHq78oBYE5YZs7M4F3t/6vmwVFg
D9r6lWOpjyG+L1p5PZmJ/ndur628WYfKeMJVwxp2ede4NwUKe/Igy7Lz+UiNek5cl+hRV6a7Pk0q
F7caISqRRcKyiA4t7WtPyPJFyzS940Hsqh/ZPDZmKFup/wW/NjPDJFn6e5WwzeNpRt/rBlGrrgH5
bzvZ3kmD4MqdxxXCEm61KuxKHbOcdOrHIJIAf+Khhj8Sg4tT9m2Qqh5J+VzOLQivttjKY8HyvR03
PHhg9P1X8AH9Y5kaC2+lUug7FkOiy5vGkLyYOI1l34gybYznjaBpIm8ErHwzZWOaRTZ+4JLowNBu
CFMdaFTs+rU8YMHXFBB2s8FGH3BpUJh3cmljAd1br0q13IXZOmQ/we0KM9RauxTX7ZAtZthYY1l/
StoOPmCzjmZ7n/vIm3xZCb2zu4aOShrSXVkDjC/rfAO/pMZjsRpVELpWlQy7hWM9RmI0SovMoPfh
8ZbrokJ3XGj+DJPZ7ICirR3Vjq5brhI7X9K49JrqVS/zPAmLtpGPnVZ4Pwa74l/LXeGgBzSr5VHm
sCMiIbip9jIL8iAER5B/zbRcPtFRtvvdWBjevEdPdTKxrCn6POJxShC99yRkkcadzDwiFVf7UoqF
IoQwUz0c/ZndoTpnupdGu46geGZjujOMmUxxo5/YkSPb5BnTbsrmhpDJs6YZQx0JEDU/ZpEHVjy2
eoIOvNRZpkVX6sFoG907TJnK1I10IE98zbKMSM7LB+drl+taH+Ft6b35K9WP2HRKtKM8c0jQactK
cY/We+KHFJGH6d5J7cELV/5WIIIN9YugN7UynBvTovAhMs1e4qHxJ54Vqeck77h38o4qZh6Jypwf
vWHJsf1KdPcTiZV/3ZnDpEU1o/3EvVQgeyxQ6Ois0ir3dm5yEtsMC+hDIQYz2+tUzoMwkSr5GwgB
ZF9COD397BWys3bSteTX3PDKKszt0bgL3HFlWSrDek0pMCBvphXaFZJEmh8P5mhbB+7y9s7bRBLC
djH0fygYOPhTzgOhwOQncTuXhE26laTJ1exPmR7lrZOqSDqTk8doVxg/YSho22oIg61rWEVcJJY/
7NF0qZ+txhF4iC7mIkMryNo1NGGsf4cRy7tRdDboaKPE/YBXom7SqBG5P91aXFD5rT/mc8NZ7sCa
IKHn3awVSOxwmVqV7DmSqo0qt1/v7bozk9gfRLmEGSA53lXPVhQ2AJhNUTkOMj0M0JQHeBgtvfK8
c/ARFoM/XmWmZnh7o6nNr05NGfiA4A+HoJ11/Yn0KCt2nlH7wV1a4MkY6kk53ZeWUxTXpcFjFUor
Q302oWvyWe+U0e/SYdV/4Lmm9H0iTKUOeTm1Xz19ppVEDiE+OROJVNSmCMGFTjBJjFW7hZZBr2O0
JNzavyGytiCjUyqtDhSuNDdu6ZjqiLVbnN065b3Z06/R0tDdxNow+MEzm2Tufzg7s6a4mTXPf5WO
c68eballok9fSKWqAgwGY7zdKGyDte+Z2j79/OQ+M20Kghr3e/cGthNJmU8+y39pHLwVO3MIbGoO
ulX4IfQkeZBQQqw1ho+xL3g/AxJDX4YEhR82Z7p4oa5Sj4SyFt+KwZRdWOISRDBiW3OV0z55188d
2mmDPgDSMhlWaXQp3G4JClMO1/VcFmPQVe4KRs8Zyjb0evZt6KylsPZ2QgchiIUPYpxvD3GLlZMx
aKdW/RjyzKkJPZX/KXeUZ5BB9nacBfjmOPkhdiYAf0x2Wo80DD/OoADW/EDibJOo2c7oBd2UWD/b
Gv2wwMQ/ath7WtfmH7169plooIjmBkKM8wiDr6W1X/luGSnXKoaoAVsoAoDobRtW0HgIZ76P/Ui/
atVwKLPMvlytOecx0JsyDpUoKju0mhzbotWqizWEmTgboVWr8Vas6YTKHHiLpy5JnJKKIHPf9U2H
c4pZe7XLFYgk1W1MGP+qhOQGydmXa1CszvqOyEBabTU9qQkOv+ZTXaTxXV/V3ZdhrbTqnVWMi4a6
nJijKbWQrtkYK3GY+27xoI/L0oVjPJkOUyXPv8qTRdzxRQwr7CkD9nAuTDfK6nH+lOQLOJcCxJoR
2mNs5eEsEvfKRHDF4XDp7bWYFi73PvPqDC4bk9FdPDl2SbLVaru819QS+kPv/HLEKvwr0cr0U4rx
CF9fjfMXpZhO7Qqp9Y+N7dPWMkbbvTAaezRDb7Cs29kylpqOX1e+mwt9AMxZpO1Hu0lIM8ck5zNP
EvOk0OnwoA96y6xkWM9tfGV2CNGFEwRTa5fNaVWGY9Kl9yM6wh141x7IS+ZnKr1qUzXF+NY4UxPQ
15T3fTOLNRqH1G4u0ZYXT6mb2cUuky3luGNMiXtcIII1uyFz5BT0ha89rLXZN6GgYdgczKpVe8dU
lReI2oFGy5+gK1bpVALDWDUqWN1xzjl2fpvt2J72D66++Huq5YhH9XOrsA8nnleYvcfyUXRSmddu
tZZDZPnSeZqZkuAcurYllTSJaTAUeZbvJj+n41bgDNRybVf8kdXCluzR0Fbzp+oStrGe55swARyA
gQlJtjwtcZZeJrl0WuRJkIEJR3pin3vNBl6JG3zFQdNrjcA4KPsBkUjvl2ssAl8LQ3rpLh/nwX03
Vba8q5WTfkWszSl32agPRUDjdlgvV7z2nvACkBceGZeP86he/jT0Qp+4fzN6Cqr31L3ZTllylDpk
u6MXWxMHUJ/rX9VkTnlUkJgVNEJr68tcl+N35eaNFmJxorc0YSqfJkw59fNx47q1gWhXuwvEaI9d
qDzl3mm9YEqCYrQNEDZGzI6bO27eleRVBJemNw+wWHBjrbvEcgM0iLJfJZYCaQBLAF3uGvT5o8TY
6IfKh7SgjCrqcgdoShWUMzl3Edsf/7l52iqedE7HbkdWVub0FVV3M7mxzdfACI+ekDuajBN45dNe
70bxRW9HhgSOn48ysLLGbYKcOFNH/ayLX53jUE+M2TbyRHOBujvPgDWzv/i9q3qYPkE8SbIwIYG6
1+ZWkyQGs3bsGNB4AZy3nst5VExnC0QrAiue8LQdSPE/dVVnYd0+j+pRq5Pupuyy5GdVNPHnecmy
b4psmV41KtAPnYFccxjXyfqw4GHO89kaTNbS9pbAQjckCc0SbKBLbZYFRpaY1/1CjQPZFNpmtMxG
chjxXP7QL438sHgZ7ZahHfKCYrrjWuxpQKudlnJDhCh7tx89F4vVwE6a+Y54TQ8hn7Xpe6vZza+u
nZoWulLm9uG42kUdrEj33SHoZd3HKi4uqAbUL7FK60PKCXqa2wbgXknrpKHk12nd+qnlQA/qdGcK
YjR0vUCnBsXX3l68h47KcAxS2g3fDWNo0h2oFjePutYh/UbveGCyItb+lj7OUpJby3wMGcrU/Z2g
BM0uLX+FG5CblfW1T536Vpnm+N0v2mJ81y2lNzGanFwR6J2TtO+yPvXqiPIbPezZn5pdNnR+c1Ew
OnjMaPVf+XhB1peISrp3aJVtAnOMHdsQ6S9viMhfqpt1bse7uBjzH7DMpyu07+I0tGVqPWSy8Jeg
rmsayIpR7rU7rE2Ce5ODdDAArmIIBlWLz1U1q5gI6hBypsUZ3y9+SfffsLW6PxKK2720q1QLHDMm
mM/cZ4zI9EbTw4qYfbcaXNswmyW9SZBxAk0n3WholOZJ/cFwerVc0t2w71eyZaZ+I4VzNBs4KwUJ
LfiVjmM5X4wVPdOwzPSB7dNrtPGrCgu8IO+X2ghTT/PLaJHWXIW9KtE9MwHZvS97C8WvxPcL78Zm
hPirxBH3oekoeDmLWyadLoV3kcTVlJOy6d10x2mgOYRdjroZkrzu0aJ2piosfXRyw6LorQdhN0wv
JF4R2/xFq413XWrJy5RGRhxMPXTdw9InaxfFWe2WlNTGzNBzWtuf0zJnD4Bym26HHl+S7+JU4CQw
9MomMWCO/iuepvnd0o3rY1kQU6/1xpg4oXC/5YFUeLwUa2MOx6UrtaOz6IliMOSoeF9Nvl8fBvKX
7/48U8ta7Wru29jqql1ld/kdPrLae9tt7fuBWWoWqM5x72AsV1+7bNKyqC5c0QaDZvJPzgu+5KEj
xprScLJjWgHzwtXRUzeK0CKQF7tUxhvWeJCbq2S9yG8ktfnnVHlcjG6stQnn32OOBfRXHemNrAqO
q8UBKYqcastd9BYZRr1GIKPoSBR8kf2MrVEMgRwBaKErNiclExlzqAI4680cAKU3H0hPnA92ObtD
qEpvvkya1vCD1hXaRTku0r6anG66GFWlsmO5mOlDtdJIepei89jtEyR6M3L9kRLFtlrxdaVwSSNB
o5vrIadhdZSuF/vhwuj/ATkgke9hnzVip8qlS/cMcZM7EFMlvioGzam2MfwD2Hn1VXSze93PWsGQ
rTD1C8D9ecOEqecgFJVfvDOYZ8nAHIvsVjMN7vZejUMe1bKOvyfg/9qgG3sCI07OcMK8crWrQCed
uo+X0SCNLOtCRs4YD5/XsgYD27dEjQDJxf4B4qL2M2cD/JQgG9KQmUX8xS7M/P0gySDCdeos5uOI
uhzU2tPjS7O2VtHoJAOuh2NVXpa10pK9oQ/apUfgcyIUUux6N4xuXB+LoVyr0ME8oQrazOHiGQZh
vLNtqdwIdQJyL6pgKMymm6V7vzeTJkz7zrhYadQzX2g6dciZjIlApTOpq1ONk0eTvZM1/TPH5qIm
2pJtJKD7fMLPwrDYz6/dvvFJj8RqPlZgMn40NsKvYWGUBjmBRNHCTzKCtkI5PmT8NriB38T9+6la
M2PHyahcVDwWrP5sXy32wTFKPaGISNfP0hKTHhaL01g7qdHzIZswVB66zWx/bkow3Vcp9ktm0AM0
uV60xTfCzq+M9+O6lZkEH5FegTVtPsZYg2ygEtP4IEikh4CRGmPdqiwuxy3pCREd0+7dDiERhLJy
831JtVPfxWa1PlaAHryLxq7Vg5dlya3TefssafXhOGtG2tNt7036AvZS2MANfP9a+sv0hZGF1x7h
SFVXFETdo1YmRIZ+NvkbRaWZt+u0Dj655SjBilIOvG+5inCq8lZ6tzFJBE0d1y4pOQsrjbaCe9wl
beHtCKyJT/NmUt2xAexF96gtEb9Y8IQv3/WllRIs7Sm/Wex4/tpxbX+w+DgZWC5p/mq8lKx3U8t7
Jy2/mQ88Y/PezvOWNDafYzrlFj/TM8yzAqSIgX+tpV9Sjrps8wCrCxtebDWCCeTD3llTTG+f1r74
5swuGYTZx9lPsBHIPUmUP/PARaLDv2bAS9PPq20aVPjbCH23sEMF4bvUIDSBM+nfp3VS6UHjoBmG
87sjk6ipO/nR9vEMu1IMNoZoKaHPUQ47sHNbZ21xDMEZ+ztokqLdLxo1dqRPOZeN2afJevBpuj9A
j7a2trGgcllGRk7Hha6VCuRQwCVLeyMBY5S4lR0UuefRA9K4O7genKSO7LVGVJCkzyj32VoAhYx0
T/l6F1jdtIj9aMlKu6noPWNs2xalbJ/atO/TmznxJrwLhqwg4cHH0lqIoplZmFFZzhoAlDEB0tnf
qIzx9BI6g9Wph0513XoggWkTLchjC2yTPwPeRJjOTLV7U862hxq9WQCRCpLKIQ5GbmfU+Qcrcbox
DnTkRUskRJfO+mhjvlvfdLU26zRiuHTs46A70Kqw1TTJsmtd0z7raTVVF/k8de7296qsuUrRq1D3
jjGupFqat3rNEwajJqkNYz/WkK0PkyFQjSYmyvx10o2jmAtzuu5smuhMDNqx/oWQ9bg2IeNkCrF9
3zpJ/Cv2Vxf/aDsfyquhxh73c4Hzinz0DO7OG91rYiecEZ6fPzFu6fWP1eiQC4Wx71TG10Zrhe7s
y5IZ4TE2xpGh8mCt3vqozc0G6CGdS7/XQGeLA8v0TBOTzY574UrEnOCLZWs6h9twE5N+WYGkMAL5
Xm8PSD01ABTowDBRQeWh4O1AnhiUK46jWJV2XwmzIdNQUysYlsRjvwBxlnrHkRLgLrwfTmc57g/l
eIUrDxlz0iQN7NnJ24EOVGZXX1qPW+bRp3SNo9mbrexqzrJSvhdLhzh2CO8Nye/UnWP3au6hbBwy
axyrdzoVun3wcNiYopLW+XrntPz+TaB7jAqQ8MfB7zHJkrn86KS6Nn+Ll5lrg1nJ4h979jeP5hiF
f6AtrsYLQ45cmaluMkqhvTb1l4umEHV2BrcYj0M14SUi6zKbuCrVkN8AiEq7fTO5qrnsV33No1FU
VvENZY+4o84dvD6i62nrxx6oyRrk9bIaO0tbKpdZBs2WcBF27X0pODEf0ATM53fDIqhmVp37NZKz
RBYBveflq0rm9KmfV6O/cAgCxW62i/irlvSNHiTaOD2gspmY+1n3iw9ZU1kqgD1fYrLE9WdHqJgV
zbdkKGKXWsvy52PS8odC7o0lvkg4Lo9KdLnY6WCdlwPATOMBAhI9JkHP3g+UTx8ugFSj3TJJTcpd
4eXrt6Vzmw/woY2Pi5foLgXTkEVDl2Y1QwRyxCDtoNsGjFDS65ra+9ZDvQMgsz1UIoidOP0mh2Qw
wlH0cgyqtl2+VOa6TCSyo67vDGV2PxdEyb9MqpgvNZL9ElhM41yoAcF7ijQn0izOBSaXxYWV5x2Y
Abm+Yww0llGTjPZVw+mZgtVUjG/aJcag186m4l3pYpI5UTZQRlptWwVjarZ4BDAYZzJPE+hHtRrz
x7ZpXdqnbjnWu64E3r5bUya/H3Ii4kdd6wd60miYYg4h3HRhrmEBQigNB9BHytv9mHUC0HTRjP0X
cEfeh7iojGKf1LHrfmhw/v7cYWgJYMeexaPfjMVCM0YMyy5eRFWHYpqLqE/8edN2KFyUmhENK8Np
xgX33SCNCbmOsqsuRn1KjxNg5uZaQGXKKKkF17ff1/QykJNjXoPYJL2fydTTd5DWRRm2Ks4Tes8D
/r1c/DWDzy527aATbv+tS7ibonmpwHPklO7cxoWP861a4+VIWyuxd4M3VOkVaCqtwtkwq8ooi1f1
sAITGCLKyOVH5RjpT4TsPS+YUjFfVQg/jful67JvvZyAK3tpmt/K1s4YXZpeA25xWSVTFmn2V9RL
lK/I8PvXG70hCY3KSWUI0oc5DMNVpr1yrHE+aCt8VwMMRwcuq7G0taCLV3mfplTGAV5ciOe7ZDr9
zp6X+Vbm1tjySmahBykRaA2S3i2JeIYP4CoZB8K57yOtfjBoaX5msA/yYSwQpQ7ZljSu8zVrr5KZ
FCsaoe6MBLfNlFCsWfe16Cz7o+7PcRkQ9tk35rBI853W9n0W6EyCviTJ4JTUeAOQ7mboc29PMPLS
PWaq6V7praZCl+GVsS8Nf7gTQ7Ju2D9hXjdJ79wirYPMa9UQxANtLbwlSrNluc2A5t5bWddVV73v
NGkU22OehB2gAxnFIk48Zj0kGXuvZyq+tRBo649CJS29TEN0e8Os8mqvWtun/0MBSBNWzmOoFkN9
q7l77bA00MH5DMWiXnedDvaNvlvqJpGe+hkq6a41XDFJWZovRr56WbTamvfdbQbPCruunseIw416
Ql7VFf7u8+DbF53eyOtxxuUqRAmJLrtXVfWl2Wi0sFODSm5PgmB+6sTYPxFDGW4Vmb41i+hs65Sf
s+GFfY4Z9EOe9+sxB0pR0oPVGM0CDyoe+rQXH40ZYeIrg/vubq0Mh3zgbZDmC1wZaHFklTxUj3Ry
ulPRo7qUiyKpog/b5v2+mlNxMeZnVzmlwiLyi9wRCuAo0/loHp0g4SlSOqdaay9sW3rQbsnXF40B
9qkA0zEvVhJmqJGfebQX+Lxt0d9wUBiZdBS3n/8Bv1eJwU0UI0tt4zJ8hU5yc99gMXCoGOH//VK4
JgPWRT2KW+WUsIUCj1EuReuGrQGuwPIyeUicQh1So6vPaJWcomo3veTNpf23KQRKdCcIvXRqa47d
6IVx3tZBEeOWULhVdljy3AlatZ4jMbyyQTbAMJ7UyJuBDDz5dMXSrjEQEh/8wGJelOs4X3gE0jMv
8LWnAtEMp9VE/vTFBoHMXrnFnPshED4MZycQ4FZsFLtyFIx9816cgVO+sjcMfNxNEnnYEkzqn+8N
E4T4MMDwD32n+5HZerFLJjDmmWrOyYO89v6QRkStisDObjxBiUKR69pOy/yQDkh/DyDAvS5Je8+8
vxeEvW1b+PD02BEO+gqnPN1W9ILqkM+kSZr4TdGa16A2jF3vadb7sfPGMC/T+EPnzMYnJosqMsHI
3P91LIHjA+bb5s6EUbO9ij8OHKWdC02Dlzr0QOfDzAeqAkrLsv7Wq8SA3LVtSY/OHe7P1slCZp7C
5MbwFJauO9oBFgPgySa9NT+vU3tOtvPlVrEQgWSmBfSWOOmfHDgtNQZGJ5TwWlrMP5ifMNxc0ET4
AtEuO+cxfUrY2J5s4+o61iY7zxM+f4V5PhgxYw4aXq7hXbdu/b1jSr0nq/lJ96sK4VfYuyIZpzNU
npcBmnU3hQ7O3wZpPlnXmb1eI6HnPIhR7FvsusJO2e6+8tt2pyXOEupGZezf3i+vPiyOxewZwMYQ
cJ4/LGCS2e4K5kqSZgZcdqDuYPyW/YzhYCDtootMowNJirj/Xx9/HnczEtn4tS4MoOcr13aHQVA1
+2FsrdWnUqvqD4tV0kqd5ql6//ZTvgwAUHhRPN7uP+6jU+GYzBrydux81qoT76BPS3cwVuYIb6/y
2i4VVLRQizj/xqn6AGV5TBvVJYDOoocx3DC3UnV1tYCPP3MDvbZXhAnzCzKpu82Cnr+8tfCHzkWB
KfRBa93McolvbLA/Xw30GPRore14CkgCchG9/YivvUj073BBw1ERGu32Cv4IL1qu0/9UVLbrZFbf
SjMR1a70pTXt3l7nlCq7nUGIlS6EToH2mHVyNwyagffB4vhQCaAKIgHLiculsWMiAX0SAAPmM0o8
9oAgbybL+1urym15wrhwmVyii3pq/a5Gk/Esw+UwRiQ7tBFrD3LTxXBuytE21OU5Bb7Xdg6ajZsW
q0Xf/lRfM0WEI1+gsYae0sc9HjB3MaZBO/zRvDOX1LmVTl4sCqJrtnS82MRpRFRWBoYPeRHvqq61
L97+hq8utXm0mshWIDd2csBpZ8VJH9t+aGuZ/QOhCpzQraz91GbpOY/yl6nLZq3930udXEYkGI5i
0OSHY+ojVm3iJ5rQP4vw+BYAMvGWfPvRTqOmKUhcNkUH/bfCszhZj+IGMTdVqGjSJuMA+2gGmrX4
+2LzDrCsedy7CS0caymHM5Hs9KX+XhlhIDiF2617yl3MTQWn0TRV5A2F96tqGv+iYPqLML7RnDmD
ry2FYqJObEZtUNgnMcZBeL9cpK4gzY7eLyD1dggt4qMce+1cmXD6/bangi626QNvbgyn560sVW9m
CShWzZqvmbgYn/pq6gOGE86H0ivPseJOoyfLbeRclGLALCJ4efJkhlQYn3j+GM1aBkbS8Q7iN2kC
DgVD06bh92B6d+bLnYa0bVHCCXmZvRV6/kkSmomxk24DMtNjyLk55hTHESmShx6u8J6MQ0Q0eZrL
VHXe93SZp/u/3rKkNHxFyiOLZz45+GPCEK1fKhlVSy8Pstg3zQerStRtlXoiYtTaABlpzj30K3sI
Zr6PtJmP7iGsqef3xahI5llERkWfM6dxTG0NyVCdX0mfgSV4+xFf+6wbG9/2NgFcNtPzxToFMITc
TEKUsrLQr5zppunT4TY2lnQvO8BmWtvoZz6r8crehTKFTCvyg5h7nCqVl5mb6EnRSpDovXlj0rZl
6uI58kcpG//YjdP00U3X4jKXg3lHhVd+pilsRR2M3Q7/G0ZlsV9ldKaga0RxE1uBgbn4uQz61d8S
hNomIAjG9HTLzxTpuErngJJ1CHqd9NaAXSKOfakNx94R5c+3v8Vru92F6gIhHeyCfprdQfasK8uZ
VGSBitbAIGplHFkgmgDLzPUVXqrZDvZSfFVk5XCM0bwY92//Br9VH/5krW0HjtzIwekeUWQgFM+3
Q0+T09wcjKKidaor2m7V3sX//OgmWbFrh2UNm0GK60Ff20iUDTBuvnDUKVUwSgHg9Pav89rmxGrG
I89GLMI+leIBwJ/EjcmIeZ3S6qpa5HI36pArtFT8KNrEZcY0d2f25mtrIvlA7otILLfVyTU1lbq+
alMiI5hBeWgv5riNoqR7ly/eWAQM7+gmVLHtnrk5Xl0Xs4BNqRJYwqkjmsEUfE1ps2FebjnMD2S9
CccqfEiZpqTQZjU93edFZ5/55K+ui7jhFuUgcp9+8Uamc6ZELSPdLK2jmxeOA6xY5lcxrO/d2CwG
QxHIZGfizvYaTzcaR4srDEFsBBy3s/BHUjwB71WmBdMDwczxIcvmYWcqRzy8vYFeOVEY+0Ab5wCj
F3mqIwCWtBTSX4fI6Zs88lEduoAWAIhiSH5BWx7DwZzNkNTAQs9fWRdvr/7Kq4WtqWPgaRug9k7z
DvKEpS+MlK1U5s5V7oCa9/BkOpChDpGsTfQDuuGcYM4rQYtF6aaQFWws9pP9y02G0qzPnaUUM2SU
U7idF5rqhRtnoSum8e/PKFJH5nZJ47qsn96R3rAJLjuejOxy0a4GZ+jvUpC9zV6HG5mFeimT/eK7
y+3fv1sqf1I6XqyJFfPz/SNhTAjQ9DLS1CoPS2NURylaPYJl692a4NUhCPbL3f9gUZv2hok0ypY7
P1+0rYZMLwU3s1OkzdVs0/fuPaH9TNp2Pui1eYOx7lKcOSmvpAOkAWxhk/doosD/fNElzl2ntGMZ
NXE10OS21L3EY7PkfuihoL79hK8k6RhbwKZm17LYadE/ShCEapxIuBa4xRb0sUsxrda9xhwzkLC3
QwuN7r0s1v7L2yu/MB/l6mEQioPsJpy1Wd4+f069XrniFx88EZ0C5hNLd9MxhPwFAWPZp62FParV
9uKn18Yt3HUwyoA5NFO/LDH+fmAaAyDRnOp0B6oJvsDbv91rp4p7mYNFk5Ii4uQjiHHSNSI396IH
WM3DKx3yUOJcMxnXgzgZ/1bZ7/fLoHdNB5acDK+M5y9jST3D7TpKllTRsxYS9QKT5uQhM6X59xfA
pg8MblRs6sWnZjjMiqwhhQ8WxWDMD6S8n2pO+YEAQ+3i9+K9b1ZF9PevE0NcdO+Q0Md/5+QgQWlr
HEDcKhJVQ6/AqNX7KauXyI8Blth4vX14e73XIjEae55vkcx5uEA9f51ereO7udRjNNqxfpxTZcCh
H+QD7EcD7ekqvnGapjjXN3ht0yBkio8LkpebauLzVccs9acETkFUK2GFjt+BLCszbQcwUNskCawz
X/KVSGGBELYtvidmIKfrtR4RmLHzFIklKa5bkfWfe9NeDvTTiq9vv9BXHo1OOVJwPB8tX2f7+R/X
t1jpda5rPjGGBH7pep0LjdiBgKgpwN9Ixa9n0rJXFrRhWXOJM+vbtP2eL1g3NgwUyBJR0SXxvnam
p8rOzCNWaS3qR017ZoO+8iqR00TXlwkvmhKnZRGDdMXcV5+igaAVgewrDuAabNDlzjnx8N+qbiep
0JYH4YCGzBfd5JPA56RAx5xsniOZp8tRWKgWdJmm7nKVGztnkgPlp17fZmrQL4cWfo0Y/PW9Pqnk
W4YS9g9Y3TYKB1Z/HDdDFtcS8X0S9+rGo+i7ZD/kxxoSyzFJCnlOnuy1ggGeAkUqTUfx0uRqNSws
NMG/RaIfGiBCMUQsYc7iCou6+nMDkoMsdpmTLz738UXTZeiOABXSnqTVZJBCEAQYdm/vzVfuMKYB
jMkMch2XAdbzraJrDcKoPVvFcKQG2KjyNvWlEVUWEF2tYRfHVfMHyJWNdaaAe21levM0splFoFR0
GmaEwg8+TeYo191HDCdsEvZV3sAoF5EhzfKzM4xZMA2+OpNpvrJdGYEwV6JkY7ua5vNHTmB/1bI1
5ghR9BR4mVMEeARakejGczbcr4RSVLa3deiFo29y8oyWLBOL63BGsyHewPn2VB1A6szMcGfAjcva
H93OHM884CvHf4s0WFCQGOjmaQ99MYTqiwZie7ugcKKDiAWrjVzHcZ3mmgiAtEcbvr2NXrxTdjMJ
pthmE7TzTisURv+NMXtq4fRlw81gpPXBbOzpAJTyb+eCJkuxYVGoIIvxXvjRtXk5OrmLDsYGuryE
e5cFxeiBM6KjfSaRee2pUJqy+IIeojWnt31ttEvuOdoSQQWmQ1/1tgoFoJUUmNJURm+/wu0afxbZ
EBGkMYlKOg1WgLcnJ9GDJgMSFtmEDLj0DQhsRv3r2iDA8vY6rzwUsYeCx+T98Z//fPsbCaIHSWct
UTmig2DD+YL/gs9v4jfd97eXerH9N11Eh9SYiE3p8Vvb8o+Lzyl8JAi2hjm01e4o1dBGA+zKnVTa
sqf1vXzWjXLav73oa89He87a5GSpBE7NsFI08iCrGoCOgK+hm2FmH+qFnp0rAcf+T5aysCDYHo5c
6fmrdOC9GaAWN3yTxKVWDKCW0J8DEu+7/zWP+18/5/+dPDW3/7URhv/8D/7/Z9MuSHyl8uR///M6
+9k3Q/NL/sf21/7fH3v+l/7zfftU38v+6Ulef29P/+Szv8i//6/1d9/l92f/AwUCXtCdeuqXD08D
zJ3fi/Cbbn/y//eH//b0+19BbP3pn//42ahabv9akjX1P/71o4vHf/5jy2f/15///L9+dvO94q8d
nvrqe72c/oWn74P85z8M8e/6psqFLTbVFz7tRMLpafuJ+HcOLH1IShB2AH14FqmbXqb8iL+01ftM
wkDyILLFARgatf3Idv+dXiLlKpMXmve0Qf7xf3+xZ1/ov7/Yv6EddNtktRz++Y/T3Y9tC/EJ5BZj
RlKj0+bY6sZVa8kVm4MlRpksGJx6Shh5x3oOUJYJ7jWTivkn1oXDmX15erWyMm8FE07gDJu5+8kN
506wTbUEyOgwVFWMNr6u/+hwLHQjMKToSPuT48sL5cniaQBw0JyJMC9xKrSREP0kcALg4CieFIDS
hkLYOjnKcDh36sGal7YVeg6iHs0w+w9yMcon21xqc6chZxFm3MbNQQ66ffhjq/zri/z5BU5DAWh6
EDPU5qRcdEZPBa5HvSm7DkQhSj2ruNKtIv1iWxjyQYnRsjMPfXrpshaZNggHoE3g0E6zinZqp3XU
hjws6HeOHz2sL3eiiHPtWlom73xsxPyXbZ3fj2cyIDRJv7l9txvlj/A6zNMslZ4XoVxL0PvtMAvU
CxBGqQKZaTP8lExvb9x10H/8/Xslc9O3Knibb23v/c+Fa9CtZmsUoVbHvXPjzHmcX1qzBv6WBvy5
ns7L3UwxIxhbe+ArSDO2n/+xGlomlZqLHhZSWYorTC8ekeqQar/OdWDBWtxr5FEBagx1feYcvTzB
4Ee2ET1tfh70FKjTKmnR2rGqELVCcYVkRREhtqLvyiR/rHqDyei2r95+t6dpAB8VEB5dJeZ4jHxe
zFFWXTkl/MGw5U79IQz4tEFOpDqzzMujQfuR2Pn7fhbOKSCAgoOGFj7d4QQgHKBqkaLmUKv1ERXX
6tzc7EXhY+i8PiK0oHG+SYWeBARXM4q6M80mHHM7/+SOFXTiytDVwTCo1KK5daAxoVW6wbgVECX4
wFJ64KNmLQIbBQi6SuupO3NkX76DrQTAR8zgpb80vSo8xiMyXppQpeRDV3pcLWEt/WK6xiHU/+tY
xIUDmoZYRA2ICNbzXbwuWMXArSQmtpO4kp2eHZgipshv2NM5M7iXe2i73JBDwX5iy8u54f48MbDS
oYDZ6PdMmfIPVg7TdOMsJOey/pcn02XizECdiZPBbXPyTHBRZ+5GmIf9VI/XCHrhHTKhwVWuiAcF
5LnJT4gs1ccqBu98puJ4GW/BKLAk3U9iO5qZz59R1kMikWGA9QhC+AeCSisdTroeSeiY4DOuVWty
9fzt2XTxucD2l6iAndHpoekMDxmX2AGhZ67zrbaW5Scir7d7e5UXUYcC57865oQ9sPnbz/+Id4gn
rPnKEyOVZ2i3np3H13Hn2ZdFpuJwhjR2b3B4z7SMfmPH/iw/mHMAxKBg3A4qq27v+49VG+S6NTjG
KgSYmPpXsZV4x7KaIdKiDekdNYSlkAoovHJi6KbYUEvpJI9ZXdUw0RAiuqCML6xjQR/mnD3Ni273
9qEdZvwWOC1aWqf5DPxlXy6jtoSraJuDZ+r5eMgdATHLMFGLcWs3v0JpPkWPNgFViRL1xZCPCcd4
LZ4y1+/GUMyiayLPUtm5c/3iEDAP9HQyHnOLcf+HufPYkRxJu+wTsUFlFFvSSdfh7qEjN0REZCa1
Mmo+/X+8etHVOZju+XcDFBpoVGWGcNLsE/eea5l//OLGOYVUaZSr32uZ84aDoPyxooG2AmsBubdC
+FXPKdHiLODpV2KW7/hGgwUsKADDxngDZFTt9MEebej4o36wbdzogSmHu4+mkPOyASPCkZyz8ZgD
fN1ji8lpMjNGR6Y1b5amyn/WkjuU5iMngwqnRj+FU1XqjQ+YgQLQxCjSeWo8q+cJFeivsQShs+uA
8WToMFtasEZ3+O/0hc1+oKt5ccB0NqRYt3m3JCZh/CvJzDdBcvjjLLX0CjSqCvUyzaH5T3PxbaON
99VpguHizGUS+4AJ+RtTZZyvuADhkySz4Rz12LwbVZqRiqhfSyf/yKxsfkhV+DfBf36N/vxcONWp
48mKZD1zX+T9cefAyoEoM+LWUR6KMcSlZBSBCZfsvw0J7rcF78bf3h2GyPz9OpZzZub35eUf52A2
D+QnQYzwdDO1kk9FV1zMP/MCd0hX0xHKi+yglRByHaxqhn0L4M01SiWOJjUaoT300jgRcCMeMMxB
BY0tN7mu3RoWeXIySLDz7lNl9ulTZvrcadHjmkP9hHB9N9In5dr7a1UW6MRKHQxAtMpw6tMfqz4q
CuyhqPEJBbWCumFokc6N+jkBwqrnNnuH24K32oHy9pSaYxV7FDyOR8q02sEJ0EevW7Q121hte7sf
iSmww8jEzWU3V6LqnPGUpqCfG6e24GH1Kjo4pk2c/TExoAfOA3uTVCZEUnxkFXk6aT6p2Nwd+4aE
W5xzwJA6TbQVDgkIGXQqSttssfNb2wSFUohoTMKAHrT1zYjTfWM2xvrJhw7nqGPvuGmTuei2CroE
9OHcPDJUinJ8Vondwys2dH7XsJgbeoys2tigUO/5LpZAgyxq7dzVUQ5qudabDLX3LVKX5rE17fxJ
15Pyl9nh3PPcpMXhrkHO1/y4yfBXD/FlcJvW2MrCkSDrus79LRsNsFCjKOI9Gqt58WvCbGMvNWYb
fGbHWErCXLuqadTeNDEWe4vn5FS1kTgovRFa0nVCaczGkV+++sCwAgIbYttt6gyd4Sua6GUAYt3s
d0zhfyXR8kNh+E0rOUzuO17O7DFRoEjUw9DmHjkctVdMmvGBqVXbTS5CnKqIXkU16Vepah0uX/0n
bCQCVFMH7JizKtrk18u4gBEoIG/Hpq2fl9LKjmUpxGPjaijl1iG2eoA7Rg6AScjf0JpZRtUKpekW
CqaWP5D98m0n1lOadYT6SR1z5jiXq0H8QbGCtDW012bKqxg8mw4jI2vAsBGP4GWqmFGf41iP0/Vb
TiP1mMAXxvR3xYVtDI92gfipyN12i5BpxYWYzPXWrDPwYTyIpH3obif8fOA3SMKXFXSK0h8w8vRl
QAxKFPlpKu1noG7PiR718YGmpdjnEsH/poSMuNVd+M/B2i/FWzf3mEHrXBScGHHMNQJnCRJ3jYxt
VVSobZO6GTRzPceDNR9osxnSyfRjvPv060w+wWTo2f1OqFGMMFHXVwn2PaNz9PitCk8q1X5BLhpM
3OPexMHlka3WbCylzMOiHTQRrKMrfuoZ5gMsdL1WbDqjmi9N3WHXXpOYYNYc8VnMpjlICziXa84o
eTRj8zbCprzgladzZsAbsSHGr5q8VPhV9tj7n5q2b2+khqQ/k9Eq91VdnNCMPbupiDdWCbNWis9m
Xj9zGw0GaRz5+INq56eLI9CflfELXJz5ni2rzfNsmvt51WEij+Uj1NCLstTVUW1N5Y2MlYuYofPl
cfqhrT9llb44sfszmbTZX53lACXizCEVe/YwMpXrtu0KNQmPThXMnfkRx+7oF0K/aEqX+ugUwqxa
XwwbsGepzsfYms9VTNgO5tWXWCHgXiz572ERm8bRP1zRQBVNX1wIhp5l1RYonNZhfzl/Ittn25Y3
yzf13SPBBc8OkKsQJClIPo2oUNE0Fe7xEjd0F58anjHMNB4Y1Ue4DI6fcPGe8Mp60EXuTJHZ8tHJ
xJvE0i4QG/iEsE35yDlOlJ+FF+GB3ACx0TdTvUAV6PHrDoRceSiaDL6CKg4zPu+N7kyGBwnM9JJK
8SFc1Q+VBoXdblHY90Zj0wsZO6XKFa8ysud4sraUOisFgmiDmfdkSNmqw9h80g3eIazglxy7vMu0
k0o4/YV51dxTvQlnI1vdhLuriZ85hUfjZZCKAWeJ/p2deXWIeM9OZg2aDOlPqDUp3/qsuDulGS95
pyn+qOjzk6lI7K1l9aIu4xG6Ba5x995kxOng6wK/erPuqSbOa4cADBzyr24lsLyYiA4vwGeMWvde
5dGhk0W0hd0MlcAcAgIXap9hDggNMRtIq9MkaEYHLZ9dvCCnQ6FiaiofTGk/t+sKrLvDUNlroSLi
W0H95TGlmAGvTjewD99YWUafMzY+Ka3og0ZJvjs9TjejzolYVTbkCwknolI6sXHRcp+zpvnWE3mA
MeUccBvU3lxUvx1lSMAllulv2kPYTWReI/Wok599tFaETosyRBhYPIEPBtqKETiA7OBS3ShroDbA
YnuiwDDy5OGaq1uq5m0z6YvHM/ELNCKoJ42hxtAt6TktK2cvm+Ux0cydNo1PZdWc+qF5hAiZvc9z
e0vjVGBOshdfb5xvbSngaSSFsV9HqTPPWrLASjESw8YPogIfdtIThMXp/Cjb8VEVYJTdad5aeHzM
ej4bbZvwvJsvdU5z4WCtdtr4mhHY3SriRITRTYcEvxmG8UE384fcboCuYFlFFOHsYFf/rte+9phj
n5JY49yoqtOIcNybYjaasBl+Wx3mZD4U3TimRnXfck7HvO4sry51NGTFdHK6eNuWdeVRZdj7qJtv
xp3vFmr8Ir3i/oGX/YeN03ljz+YWxCfMOKVK8gc1BsrIasPT3ap6cfvym84GRIPsAJPlej1sJIM/
nsUV+3BsLw9ttxx66a6BMbhETE/Cb9L1B4BtqFdazCVusE/aJEp80lJdPZtz0Xh6IcgMWYfbVPJQ
MroovQVCPRCfqPaqkSAuufbKJoFJ4FdRFo5uGrRqvk2gzxgmwRVMxh9z3f2LpQrwtik/J8W1IezD
mE8BwTENcEOHFCTHvEPxTUAy3WhcKupof5qiZ6tqTxaZRV6kWzUq3uYznrTjiMf+kkf5sIOarm1Y
B7cbLNNvY2Ol56JcbH9ooKHXZQTgI90WZb5Xi+fIhic+LfBSGjIAtGOqJmc7yYCfSG7je9r2FMFt
acEBb3rQumPR/gR5/G3Z6T6+/24Ta30WqqwI2oH8OAmZ+92dW9qWjOEkzoANwEeonau1bZJ0q0yw
9YTUr6TBoPl+aoUZhXPbbS1DeY3o2qZs8NGAXKk0QtWFS2XC6mei8VMvxkMHtmRVla1USSHCA+F6
nVDCOF/C0XauTJVf1DL6mVVmKHoBFNcMzCFlQ2c/TaK8rB1wjxUJh03KUGtMpL2kHN3csF2tBeZo
miG2/Tw0nOLK/LQI52GsA6BwcHuIJGUGlgK4HPg4MLRt6irrHrJsomC3OgCtnO9Q+nZY52svrYxt
IsYFWpp8atsukIrShA7zNNiG94JHqV/ZvVqePasnuDiPemxDQ2PcZM3KERBbFhRq3h8sTGk8Uiag
8wJ8tplW21rA7dJ6pSoJbnN/pEx7gigHKMBVQHaKu1yXJTsCQzjloLEfCG38tvGA+faUZafaoSKn
mn5zyvZqO1N1wS+c7ASAE9weXN3Ed0ldSXcGgdgvKV3Jc+y4X9bQMC6yYTS0j+w8n0UEyqRjQDhb
5u/UdkbaUIPWzbZ/qG4mvdQCRjEBrPEGYz2njl75iLzgi9rjB+P1z6F3bC+SdhNAvn22pjuaUNPD
e3rndl7n7OCAnchjBwKCYjPWaG/sb272PcMbkZD013r9YU7KQfaNTg7GALjasB9nkEEe/u6IBIHm
qqDt9rtoBlVg2XuKNAzSogvhUAiWHqLYMDS/pFDBwORabci65Va32VcuISEsSnKpm4J6q5+L2XO6
9repFbey0zj8mSN5qtW8dhCf/HZpftbGdNMaeACNsxgvitaDR5t64RdRvPiD1s2HcVovoNYJGdDj
MRRxVgLYxPAMPaL9zMrhpBfNOeUCOwA9jQCrINHjvkoJEOLgOPPcrXBkxg+YLZZflQvnHOXIyhF6
smE+YKDSrGqHYuRb6UGM9L3bk8KQXto+ugAzOUxYIYBMZO62Qaa8yRdbCRQTwqAmG0ieoH/9Okdf
ouorOXiGFQF+zTXPzcrXdu12NvtnokfyAQCiHSylUp3AmK8ec4/NOlTQtZRfKyDFqxp3CaiLdjnU
SBfCMuVjnmtNCQrCkM/G2IZqHu2T6Z6dYCgf4z3UwioU6E3wACo4StuqUK6ZU4VOt7zGY/9au2nn
E2G3t2255TTbqD071G42TnXf3eoBIqfetCdjjQJXLD0IsUpweVHk5GXyOLj2c53NGMhhP6JzfV8q
9+IOxm4oVW0vHX5NiuPMm2KYgizuXsxVedHSVj22Tn2D2PzYavVjOSyoCNb0Qx3brVHx3q3CPAHG
JHKh0w9SuId1nQOnbc6zKmlL6GC4qsOknzmjajs0B7kFdxIwx8A+32tcLF314Iha1yANV8tJl2KE
rufu0zK6aWYV+6M950xMor3blKFRTq8lWW2buNCAMNLUzrlDp6z97pv5/u42AFzIMAjAKjQu5BYW
a4DSQD89tvVIirpW6Hm9abNpskJlkpLMFzG5LzSM/ZOrRuTctaqSlxswpKADFejvxIygNlwfREEB
/Wilkmt6Id+o24l8TM4tXPjbHNft7w6nLiAP2VEytkZqPMBZqZlmpb2pAN9l5uPHtdB/MskRr8pY
zjvU99NDb1gx8eOzPb82YAwuTeqoEQ7jFHpxKgb9GjVKxGWtAYXe10ZRBL3QIaLxSpHyo3ZYO5pB
e65HBIinQfT2swWY+IoYNN4M8XJZ9ejZdZYbGkb1a55nc4OvifMOCPPyZcj1MtmQv9JWzw5WjE/u
HgyTFaGqqv3HzC+IJ6wzPDcCrh2byXgTejmENvMspaNZyJJzpMTPs4nsquL7nufiMaJ5Ltbhqsfu
jUFw5aMCGfzSFZc5KRh9LHV21qERgoKPuuhLJFl+SbImqDMYllmt+tGaOZulNb9a6dxjLKJpX7Ak
5myH98gfWoWvKjy7vpDcMnKKYVVncUCcYn2pK3lEbfyWpxipulYdnqWtf1RO82pDAPTUguTepEns
r2wWCj1HRAplnK3H1O2p9O3kLSEdh+mjVMddyVniFZ14LRaneCqb+F0H5Msz1wBxy/mZTAVIn130
hkfVB9edRGlgrOOq0XhCaMYAMMppU8bVzu7GPUlfj+lgXPq1TrEG6NGR9fpXnWf1Nk6X+SlplHI8
DfNQfdKXxV9tJZ1r0eRtOKdO8Rg3OpPddPbTpVcEu4TpkQHlZomdQzJZ63Ueu9pXiHrf1oPFeZZp
dFJZkp3UKhZPvOCf5ExcU6r5S0VOa+05bp0HBGooLzTCTFwjFjtPSy/XPdei9CQX6zPy9PhUoMq8
2iD7D/bqvq1glA9Iia+xkb1B0R2OYALrILHd9ZX8VB4EirYu6DpHfSlqOvoBIi3o7r58cVcGCFZa
iictjvkRIAqtsC6dPXE+7mYW1nRtVjf5RoJnfWO+H18HIOoewNTXFlHzMYFLdMlisp0cMWfnwolG
Sgm26F6aqV7WEjbhLvrRkeNAIKIQpE91qEk1lvjd/J3Z3ZmPhQ3aJD/ZbBcbKZrb1NaAeROmT7wx
QF/cllmbmRxZj8AvbhtwTFU/7AkFL3doUJtd3YjxxZjR0GMHsN51RHhBSxHtU0ppoQmKESkBKuvc
ReJsk1yYMhryzHbRd0ZlOT4qdOtO4yFEhjQkC0WvT2xCfljVDpwS8XReKlwYpIRVetLp3qdl+p0Z
Vbg4RgQpUUt8XC56kCaQqIp66bLtMrZW/RRLtVQ2QCvlGbw3EysDZvYLyEfuBb1JkdW52QdDElII
gPDOPgt67UiemLrFP8T8TIE6m/TDdTGopAthFfsxj6pNj7ob4qzESzuqDXDXRtgbUvg02H96oezr
xcoeZGk1hzQ2FeIgEnwatQXGBoRY/GSruThX2XBSSp24cEMUH0WfJh/Q58Tsad20sHKz1U8CbWRI
0KPxC5WUxpIA8643xKn8dN0sMU9ZF5m4QaMiufOWtO/mPmmmX4KJQFIWhQrvTmz6oCYzHshFuA5B
WvlCuTgvDdl4zTqMDJAcu68LjjRTsW+1mlYVJDRoV2K3SMmkQmFqzfs9icGP+8z9BBuyWDQna+JS
cTvkbBy0BLbmfoz6pGJKzWyXtDt4d7/6fhp5e3ug0wQArZX8kfF3Tu84KrgLtLw34i9Xr9L5pK69
le6ncuggLrFWeO3K/q+thMVphyC3goOoO43qc0mwi1yo+ntqbVXbtm1kiD13hVXTAllx+qSWpvUV
l7F1haK4xnit7usE2eZdtr9L8kwKiqrbDWraOLdipMg7mO5oG2EEKW/a1X3Zv9VWwUNVARGcdvM4
GxkZZBBv74MQW8kOiT4voEuWAXbJ3dtkzodJgit/MAD8kxs5wEoyBtXYJeOIn10CrKW/Yu7IPFui
Mv4q2xLUcgnr8BcpIZ15WUbLLINMoKljVSbIPG3jSZlDOdfgPRnLl6M/J5aqBCwvSXHh5rozNcfG
zQ9GGvVOkDFV3UhF39BuQ5BQbijzmMg67Vdp21tDn7YESzzOpLu+k1ng4cX9VqY7a6u7SKCZo7xH
OfQNx42rtbuREfNtZdy6cbpEO/JpfyRUtck4/HJ6dQ1ye1o/uiLd4O4Dxds5JGKuzO7ouJg3BMtE
59PPk7VZMgYu9yY+CU30q7SaP2QyydgHb8zaKO60kC4+gk5nrLkfy5+p6+xGZfoBcdR6qK0RKqg7
hzF4/wt/xHxiZJ4/G+4gXlWtyXaDmL+cHgx7lqz2rqXaDmihksErWt0+1HyvXpbbDh8xY8qgk0bF
vC4fXbfYmir2iNtUFA4EQRf/YTxLa9l2JkmYJGUsM6+IRTTaabDV6gsFbtwSEER4+KHtptJg1nBf
t4YacTXTLutSGnpT5CRhVUlPX1DbBu0JfeMwMN0p3G1dO4t5SltwCkHbEMoLdrdJq8CYWss+VqmC
2QiaS1WGPDBOF8J+nNWjXXaKuBDbZVs7AqMVOzAVJAZRtYr8rI2xah2nRjXqPR9vuu60UdfXTTT3
fN+2TRqGh2aELSxqjngK67bX8xsV8xw/k+ZWGKd8BjERkhzC/y6cQoDT1drt8QB14HfXKjpJwKt9
CPS3S8JEmI3K6eLEjlejFDZOpbYuxlNuTFI7ur3oip1KZNW0c8jHaFpA2PdjYnSyofwxWkQdXc3O
yMpz3rLW2SCu7xoCPZq4W2GClKpydq1GT3f8zREDDHBwR613BNNM2V5iU9Jh6cTDHkRdciWaeXfh
GV77UI5GrwRQDuPpdXArNzDkDDnaBT+/KxXaQGz8TXTN1Ubu0JFN953Pa9t3mgNit3M3cmJ7GVN3
Pqxxle7Zxf127fWNK/We0irFsZXGcuHw7o+paR2r0Sl2ZeJaW+QKd+XHxCzHEP22hBwVJOs9O1KR
pq+BhtwqlTntk45oFnlfvi8zey1fWAM0SidTQnbm0XtU6XAWGasl75jfkinsJkRJdPmS0ElG0NSW
o+yXUyWbhKIu5VkQoGKPhW0wCEoKy30ogf/t9NTpaLrcTNCGVBGe7XzJNjzLVO4lMffP97VKOKA5
f5/JreAxN5zqu1XyJRikOJHZlH/NsbbcFJgWt7FLp3QL/k36trKCmVfVp0Gv0PwINQ2RZ+BEaQs7
ZebVRf7Sul2oxIN+SDki2sNMQ7bVh+IXxGMigdyofdIlpjifgZzJT7KsE+2f/OHyoT0lrE9+5Gk1
bdTC7cCPmpVf4AvXPKj0/E6XlDT2amG8tUrV3K2EWx0qLZqvNp3q1ea583GQvJm421Jgp4OOxd2x
WZzZvb5hw7G85CxaX5PcqG+5Zr8bE4OdSSudoCRa5hZFQzNjOluupYxUToa68G29as6OlAS21r1z
ycmriRjl8TmpSwFPverycS/dvtg6yJW/JqSw22ac6pM2Vd2DEZE4ZDOhpPsWumcl99OuTV412NtH
uxm+ZK4XOF6cPXR/CPJza224MfoHt7eNA/Kihg2TbD7tNE+jjdbqC5yC6j4jhe9Yh2wTjaAQbZSS
nmKYX4OSgNVW3KrVgi4v76mYk7V8tnaeTSCEFZ22P0uvLou798Rc+vepcLgmDPWm8DedDW21LgOY
7ZUCo1oPKptjd7OwMnuYKEXCTqnGn6Zou1u1Jt1VkcOBOCnmRpo12TsGCkythDQYFGmZMBOfiG3j
I2lXx8ND2QZGvVQPnRlDiLXRAYBL52r2QXjn0PbUIrAQ6sQcPGvyI4ksJ1SSWkWAzV6bFWzTcK46
A0KuZmZOnOjkv+f6cU2YGUIT1BmTlPoEoFCoTPenWONVcZwNMDT7yVBhPS4oKrcsJF2Wekmkb5NC
p2e3ScT046law9VU2zN4WfllE/v3kOXjr0GtYIl27bqnp4kBjUc9FMhSUfdVWc/71qIQFfcwBy1l
lhWtqtia7ZQqiMYj8zaT/PvRdI1ObOHYLmcdkftjFU9UHrIpiKqsnAcGOI5HLMcOtvCO/i0NO1JH
iCeYH9GEKM+LVfU3yVaM8jWtQ55/5BGumoVtkRpvnSbunVskjH0seBKx39T2YwQnfuPUWbF35eju
mmyIdgPhiV9W6m4yYtkPvLL7vErWD9R0TLVjZo9qZsmbYkbdJqHsp6MlwuNpMCbtfRJ6/CDydORu
Bsxfl5Z+0Wf3Nbfu81WtLLPtILR0o9ZoC5DjJb5LgU9v12EYS1djS1bucF2boaDMKCKe/8T9BSi8
+1nm1a8iq6DigzT4HOEXPbS12XZeM6BAtbuBr8NOj2X37BOosPrOpCcUNllxWGwinQpt9Fhuh2ar
7OaoGvfCism2nsVBJ0zcN+y08d16+ej0LAsQkryUZf4temQmNVB8bWlMsnvUUy3c1qRcQC8Y6Qo1
UWvlGcKgsg+V8l7fEIC6qRaML8xV5lNON04i9Zw8MgqvjsTHP45UzqNTphasU9oJZWAdaSC7PdSz
ysMqFlrmuFSW5NjJNg3dcYyP6Dx6PgjORHdyuYCJuSaObH1aVcJCcg7RYOQh9oupQ0qlukE8mM8w
179K9GKhIBJrw0IwoPbSXnot3zFqzw4lUYVNp3WBw+/mFxG3bK6NKTV9iyTW1WkmzWvSCckgGbhL
ScKokxyUtXTfojIqGVjaS8qfAHi/MYntyLBO0hgMEzeZ14pKOYJAY6QNE+Z57pr+oA/TcsT7xpWW
DPnOZZrGEH7uLl3rMFC642ZZE8POzQE1Jgg1Hxx8FYHJ2HkxHXXLTJEmhLbrHsqN8s8d7/lxZfOc
Ahz2cg7VoCpKAXMagZG56lmwKKW9aZi9nGPNYhasAv+tUq3ztc52j30luQVFLB7VyF5O6zK0LyKi
iS2ZVL4rlrJfFuVQL4Oqb8asrk9MsXE3yR8gGcrrALfoaGVletAxRu5aCfkmckztKFvVOeE/aX8y
PFaPqdLGR02DIxwZKREbcaZeUHgpsJyKlq0DazKWPjFQ4z4rd82CiNB17jVjTQ7aPBs52PrKDXX4
OkTH5qK/DlalPBAmUB9jGv/nRmkciDCM7AuNWZger/Pqj0tRP6p68+ng9Dt1Bddh2C1jvbOb2gLs
QlJYPy/9lwvV2ysQVXs0dxzPpX60Zlqv88KY+zGeEjbDBLq3kKgZ9R6UkVHjvWRkA1RjSm6haUaq
PW+ZmWgHeyqILo74CSqJACubmGyGOUzMgzXPbuORBOQc6js3nyV3/WPhpJl3vNUu8Vp5QVZOUxJH
bXfdwiZTgbQ/A/MqQZ0TPGkzRbKXPkCbwNuWCinfIkmJyezDIbV7VEdSbJjcqTDQFfMQM1PRfWNo
7Rcz1tXfiQPUvJfUZOOSmOpLI6zuNpmm8lKlJGnJypaHtV/fspYc1pkW62ZkQh7KyKoflRLes9fE
pbHHdzZIxug6WRkTy7GNUQHA7tV5OTPaLwJBY0joJGP8el9YFae8hWuM+TXwLpPY21j6lgWByq9F
U30vRpUMgauv0UvS9vlvI4dDZ08Kd4HjsGnoSfJDEeWOGY98Wqu46uo0e9YbyOgeqjidOIe6JTbE
0rpj33X5lgONmq0QKxow+sYJya+thR1hvswTVoScFhPmfBnqK5SWxHmG2i5YCKGM8yPFcC7E89kZ
AhpNaq8mmgqKJ9IODk5VRT4duWXs9IpBgwrLsffmBLA9+OhREJI24oDyNXOIf6kEIbEXtZFpNUl+
0I1K+zK6qT3A+uB8EMbMFsNYT43LDjAGIH6uJyV609f1K5mh+QrB7jsXnGNTmp7y3J4fjFnNQ7tR
Jrjp1r1LNuufpjPte5UMh5YUkdoePlIecqaJc6r7aZ2MCJOEE7Sw4GlsmqYsfVRX1UWgmIoDRGic
elTbOy0CWpTqKZOlwQCTHutRvSXUgVQiaylrfiZLsZEgOaY3WvY3Y7w0lCSud0JM+P+r7lyQOUqq
T66yvsKigCSbSGoNdUsmhRsmC2nnOk2Db8zOtwuAn1A27vSy1fq3TNHiPXkmcbch31zuGEeR2xIh
hKDZVbylneMrv290ROjxjqBsZ7SnUz2GK0acME9I5FUIqq2UpG82K1sM5eiqa/k81vSeG6ucHI1/
WZ3J1FmvjtuQptgusbIeOFfZ0RKqTRyyx9CL/SjZWoDmeficYE77bE+MPTU6/04NOg5pFshlqzIx
Q6JCQxLvRssw5Eao0xjECEtCxn9QuqvJfITSk4dYKNgP2SYirFn8GA1B2KNGFeTnurB3dFj9+1ql
004zmoLCwanIo+yU5t0YBAvVpjbtdylg+KOcWMpzH4nsOKkz3wdFX8TOi345HtRxo4zdLTEYaXbF
wgx0qOp1nzKA/S9K7D994HffPips9Q58cOh9nT/k3yDUenOURPT+JadfHbnM/lRaVuYxmEfUY1Ii
cGbdu87ejvbL5PSfLOttFsF9JzHIuHTBuwkuPU/sXCFw5TScry4bSaqxbK5IMO+NQd80RZ8ov0ro
gg5ZwXU5/VM//L8y9j3XJf/86dX7N4/f/5v3b/urvtvmuj//qv8PbX8OItn/u+0vlJ/V96+/u/7u
//0/XX/uP6i9oCEhgafFhYmB8vefrj9F/EMzbAeRMmYEtOxQdv9l+9P+oSLTvnMAuf+x/+n/sv1p
/zCwg2Pi/IungmP1f2P7+3djwl+cNqzlOMAQ9fH/nLsu+W9C+rwVkSSsBbxD0s75jjtzfaVOcA+V
LDvOz4GR6N9+NYj1lriu/m5z+z++ouBtwAAGbAXrADC8f/+KTMebnhzY0Ssqicw5EewG12nSVL9m
0dWErA/X23/+kn9I8vm5BLhbDdsFxCL++ZP5wDXHTlplXTxbAKAJX1gYz3ZzlLEy0lcW+nFjB3ji
I1QOhCy/MzdVTI9Aht+zIYuviZ6aHAPDmN/ucFcn/M/f3v0n/pcg+/7dYUlxVRVzHCA040+2gMGi
CKGnQRVaLyuK16qzyKpYO+vyT0PVX66NSlBL/hfvxh82Cr4y7QxMHvBZPGlYFv6QgqcDTNxEKqxS
R6HUfq06xDAXBgY1ouwHdU/ZMLDVsXR5IdiAcRu54WxmChMmpS9jeheuGSR9j4LJ+n/jiP1luP63
3wtGMfhauMt5SXg7eAf+/myas8kBhsnca6J6Jozc0KwrqTmMOSUzUcbrZcplIBWHOFdLLtZWt5P6
d00ZfV+2K90P9rDprRxQI56TLo3JYILi2fyXw13jPf63DxBXAVgIyAU2HhsuEPVPjlPppJbL2gw7
mIjEPqVLCfhpsmOeF+rOVkmiZWwbaKYrXxNaclaKGXeTWdj9RRLdclqyWHxYfWIyy6i4kpSZsKKM
iY/uDeTjWft2jMW7QTOQbMDFasumG4X2OYBP6v1sGhlE5UuebNvYLZLN7Cj9ev0f9s5jyW4kS9Mv
NCiDcojt1SK0YJDcwBhkEFo4HIA78PT9IXLaOjNnpnJ635u0SqukRfBewP2cX2rqF82jH+fO+wJr
7J86l1pLLsexb8qHpXCRz1tx63mPBTJlF/Ry8OhKI7SncDdunrWAEUyc8E2Vg6j+IQuoWTymYUMH
dpKWPoAZh1sqNtMQhMNzCInHwpeY6D20RhtSL5eWOo8Ufx2mtXblOEwd5s9ksEJmTifsNCH6PHMW
2rz+3I+dcmEkmmQ+LwGmEjC4wYLA7mEYt0E4WT0+b21+pIi20Ts0MS9DgKghv5lzAaoHkg/NB1nR
bhfEFoi/7cnvQFpr97En5Y4RqRT1lm06v/WX0O9v0VKza7i24Z+WIbt5a5Xg1agDypJgvt7noxxa
9H1HGZshZQJ2WxrXphxh/WzhUU4DQUs0Azj/IcHP9E5WHUQ9nLG8dNQvoN3Cnli9TGpQ10hpz9ro
MivmezA3wc6/ck4OLd8RTpo4+kX9IXM2iBaNcM5o0A/TWfVuzz0QfdgVNK6kfmUeAn/gnF4SW1zZ
pwzzupUh1bYjxZHWtZH9M+qzsjwUcZzcgpn7h2DukN/X6eRB3Ykm2qk2XrbLqAcSX+d0PPsLasK5
cEeb6mPUupukGLPHJfKiX3mr0SnOeYCCUDXU3taO80hgzNBfkqLUEGKFiM3L6E8t1Y9ei0yQAFXs
B6CCDyI1NGhId2jeLE6W6ZR4WfDc4YoyZ0GYG83wdaofo9LP5w1Vjgh8nB59977pp/YsUTjjrhic
CxU/P2qq8wwZRG35Y0HJ4f7sgqQHvyqLX6ioUPJalFsofgXWvr0YG7lHpTpe52WlKobll1OB5skR
/baXu9NPpC7Frd0X9ks44KrY4oRs+B0WQ8+f7r07Rsb6nAajehM9CYIejekb0I96R/1ftmX+bNHz
Tfz9Z4McADon3aM0krQlWwzYcZnV9EoLn2fX7xD+mnqgAFhFCCoaDW26pBHlNUOeuG8O+KDY4DjV
3radiv7UC8Hsm3BPHBw7/KCLrnixClpkJPLgeTvw56kzUBVDGhyMgwcmzC9Ob6ztXMIq+Y1Hfuei
uufCt6iWpUKxeCtb6iTyPprSvYaj4pjh63Y33Vym9t5OYwFIozi/Fj0vl3AexbO/FOI9N3Nz3xvX
bLHUJNhkmvAs86G9aVsaqwAORXvthMup0srAm+iTJZX8EBSN6A/V6FOLJx3rgyDv/laGZtmPTteZ
bdMm2UX7c4b+ux3L360idWBJPISAc2ZNNKRpq3wwPTq/owkp1lR5vzxRSJajpoj8awlcuDUF7MYt
EowxvoKEsDlNK0I3DtDHyrX7PQ3QFCRQPc/rZi9A6VbIrQY9/LXzQh7WJACDdlUWHtSImjjC7nQs
ytIuNxak7H4Sg/tYpsuw45MhPFMR94xHVXyRMWs04g+qvjdZay1rm+XksAS67WGURXQqshQBzaj9
/AImROeXRLMOpFP5Z6+x52ORtS65o6we24xSzWdu/uo9CnLvtnB6rF+1SZLHwSEXdUcQUU+t+eLK
pxojdn+ylnF8RBmQ2Vv8OcFVTDR0XaehyfbTbJYHqzHInm29dj/ZFWdZpuSWp3j57qUKgTFZW8Fh
YY/k9iG+LHpcdwTrEeJ67M65jpf4xIVsJWca9Ey908pkB8kTy7td+ncqxEJBGgN0p2ujMoVgQKRR
0LishLqYSjxMrNUISV5g69ybklb4g6Z50i3dowydn3W1PHV2/KGc7slp431Quu9zmt73y4q45Q8o
jf2z6JW8970eMW6lonHjrVmXInOeq45MPnTCB8WqKUylATQl/2t1vEsikTaE/Dt7mgKX10RD30pX
BIemi4vTNCtnt6orztx0Ie6dvPggaDCD1UzlkWcw3JeBHt4nXxok/xA43D4AXX3E5+hHnvwCGpLY
IDXWKZtpWjrYfUTjlPBIckVuN8PH4UXqrrhJsRH0dtXB30BDgbiNP1AkHUjNsPPboC5HvXOszD6E
ue4RefGBJukPS7DtbqMksp67PE0PnM9Zes6LwGPU8upKYGFL7egWVgxQIhaZemltDlW3ADY56LLe
azjB5KmRHlXZKZrfDQ9ht4VvT9ILwgOXWXcQNxDsyyEcCGQ9MmrobdwbgQA81+aOJDEYygi+qb+h
L9Ls88nGWkFgUzHtcKSuoL3jTycn6sWdDCTj++z5tAuh3g6y7WzC2d7Yw7I8FQmfOceg8PC9ZbX4
Jscwi/dunWXbRdr0HBVV6pIIzxz1yjsrb4rZnjX2hoikqX5qgl0x190DYidxgJWYm/2k0upXBFW6
fkbIPT+xK6JBwLHkCmlBlYBuYSFR/nb2oAyO0QqDhRYAc1XE5e/OSa1XOXY5cqAqx26bpWlKnxYk
Y0nt1zZOS/fVBB48levX40W2MWrWYsj99jzk0GobOc36mCETOfkrZmdW9K7JZX/fUrCVnbhNqvvI
is230a27J39F/+YVB5z4v2+xAL5BRysshr57i3gw/eLO2AJGeCXnu2ANvMYkH0HJVM7vQnnhazqC
MPUoan7yyYpvg5NAyg85Twx/vaTf1YDJwzavRP8WkGVVbgISowGsx2o3N/27cVuzX1b8E0Nad1Ju
2c94icBHefeZAuhz8/RpRL35vVsB1Qhe9uLINqTEbeL3LP/AXv1p4L3Hk7q0lCHPnjGXoFbTcZS6
3OlPCHcFc4uQyW/pggh/4or1hh0qyg3hlvPBt8TaC+2U+gbE55qnxQQqCl6cLAH/sHX4Ptu06kYr
rjwm4zlBQXj0o2UWe84uAssd76pXNBoFml62c+pNZ5Sr6V6uuLUWg/NSZqK51oMj7+awQ2ve1f5A
lzuod6nbhuhLdFSLbc7WPJXfWU1Rz8Sg5vGKn0efUDr9q8t95jX4HDqoS3Ln2YjYGeWvxvUT5AYT
uPyK0HsrVl/MvoT8GLJbV7cpIt7ymhbqPlyS5oa4GuB+FoBLGlpnGlHLr8HKCYhkbF9Hhh267oNH
u8yPDHEgoVmrjhhQ5CYKJ/pzR6EI0oBmyFbCwSEj9XZZSQgqdAsuNIgJ5G/iUK1kRfFJW6wEhqfZ
0duV1JhXesNdiQ6Mrs5Rz90NLilnH6fDeBevxIheKRJ3JUuGT9pkJVC8Egm0RrPOWQvHMq9sC6Sy
9cLIRVvTysVMn7RMvDI0upN9gZc1C3dz77tf5lTCRnvdciXRRO/Iw3xH2Fkzh4xyr+N62tfQeccy
8T6kT13zYSyXmlZDP7lKa6GWjh4jvAqzew9S3r44mWpu68YOaN9O83BvMo9perao9h5LfaDBYrjO
XUhbqzXPpzK0cNJRnXitfZQG5Mr/jnUE2adj6rMmE4Mtu+hGwpy6zBwy/dilRXWs7MFi3M+aeBc0
7U2d1b9mouaxtWbN1Q+oSAzdoUQBIr3vpZfMuGmRAjCJqzsIPwvrQwspZwd4NTzMBUHD5JEspAxM
QcFXnNPJAnD8SGSR+xL6WXEyhPUdKi0xanSNjG/HAvFJM/bLVlGUgWy9Lw425+7PmMnwA0MjWOTk
cM8kiXuuVWLdEoFQHmflR68x5boadL/SV6vqiJGdqi/RknLmCgEvXJHMPMVu/4ZnA86AqJuhjaNp
o72A1QrxDj0S0oaAI8D0xuonepDHwSbGzSw3SRc4Bz2kSCNis8lQT1M+nyjEG/oLQYdIiGdTnc1s
PygwYfLruaSdtpkPVR0es3nVFeUDqZ2y4xGZqEDdkWbC8VLP06HROccRiQwbh7vlJc9zD69em58B
b/kwm8b7WQV2DfSrn7yhEzN3QZy9YT96qLDaHgBtPwhwcy98284+4mo5x3l+jDti/Ho53M14pa6c
Baxu2qqfmdeWU+kPFekXLnepyW/cUcwzKQZ+BF+BvXIfywrXrwWfasdc7ymv9wnoKzkwHH+rQ50d
Y8qa3mro7Fs5r4ayNqOUsllQXmvaxOgVe1dx9EyOvLNFNY5CsXOwwjhVewhcKj15gTZg2t4N8vji
V1NV+k3X0KUbkxo663S/8ealeaiKCoJBh+Xa5N6hixvCekS9aDPUIOM7iWX5motsOSjyoFjGxIiN
J01rFPow9Au5ighjTWD8TT2OON3KYeIrlEiCsPGyNfmSFWETpQwfCK/fk6F9q4yJfsmZLHj+YH0P
/Z0F50SO4tZPu4IS7773v6Zj61+CqZ3uLFT3P0rL6R+00wGj48+SJ1uIH0izggHPQN/dIrXyf1S+
3eF6sosLMgL/tncbD/VV7cOCs15oJ7cfWSjFhYbK5tg1Y3chrR+iK6XT7Nz01XixcF3cDnlvHnEM
9ncyj/nXGpf4OFre81AbC2jD1997f3Leaz3UO9uCcjziGMc9X6pyhhtuShrFQbwg6UPFP9gEkC5p
0nna4LULF/tXYiFGiMdo/uXxhB+1iBA+hi2ktcqc6lpTubsV1tgdsdswgsQJdjMICd+hzTagwpxb
zeQSeVXtvYYu0h50T4KhEx7ljSY/pOdhbYuPyVLjsCUvVD6qriq+eAs/aUf71viYhNZ8MX0IEFqW
/c9EmvhUOo73tW11e0kb8QttdHPx51htUcqFL4ztz5QP5jeSUIZlE3gLjhDPfsPSS6xCZ8aTbdvZ
e+lH5UfXdZxvbsCY1Q/HtrLVZaqX+GbokekQedu9RDTwPdphj7Geh+YUFxQD0yaVbkxXTNtmHNxj
C9vzRO72I9rdbOeL8ZH6EudnpUy69epW35aT/kZiXeVxYdkD/enG6t4JxZrsIydSj4WnpcOdLUkg
HMlNcqpHSBr8ThLJf2nhji7KYf3Au82IzbqGWN/hvmng1KiOvMDW4jY2dQ2QwxTrH6ih43kfDPIY
4qCj0zD3c/LU0XNJeYwXD9Zh6Y05otAPPkLE+Hvp6OK2S9vn2ktM+xMDjD+hnnBF4zymdYgdrgXW
uJ/KSiR7LaQmfby3nYsz9ihDwnFxIxL+jfb3qUNAxxcJ+oQ9KejsdyfugvmQVHr8HjN4lahZJRJJ
qGeewnCBCQeQfpzKHngpmmuwsxnCOHY3aUcQCrawuSjzk9eHKezXRJjUtiajJroKOSV6i+lvjk5x
k5B8h+oydm86NwVKa61kcvHNCrfAi+JYWP0itixHVyla2wiNUatjBDBN05Q/5KCxB6oyoG5ifWjF
V52xCt1l5VQFv0Hgyg6GbJ5IuOMDHzg8N1bljwn+HkbuTRmge733A/hWDpZJFYeCqeXX5Hj1i8tC
EIu4Gp9irurkGvq6+jLUffWF7UniJ0cR/X3py4Bc8yYSy51NMVt+zAVaQrhP/27kLWM9L1yR7STF
yzX63ZycgnY26lyDJc4gF4l66N0kaS4I+Un/RKia7yy/qW+ouyZ2K8asxrhJdmxzbKJs1UdM6WMm
sIYjAQAj5tEiQGTbNF31Ox7BXHfOWgr06sQhEro27znTsflh5kndDuTQjZxB7pXG0roZLB9zu2Ob
puL77LHYLQCT5cmTAQwCokL++2bBCHJUdQx/sihpHqZl4vUO0sCfnrLcHdx7o/Ce0jPtZs22BMp7
gU12+cImXAebTivd78kRdohESTN/2oZJD4yHX4VhopmtZTNZTmAf2nRFRwrXMrdBocJlmzrh+Abh
oU9TmVXiKWgtfFaJsFAiiYQqIZZEdmaB1vKWqTzDcQEBgaSBtJtdi7fJ3iJiEfY2Z/oMt0Va4r0L
Rx8PnROVGRZ9XYCiE85HKunilMu4q8yAxAmFY7aLie0IH+ms8cOGOJY8OHtTjt+q6Tz9kIrU4pNp
5LCpg6VstgFRK6jFGNpAnDC6vGAkCJmSSY1KUTjMXCCTn5vgvDQ6GXYJWih8OW33K0N8W29HFu5v
uk+yB+V5za8hrMYvgatjMPBO3fvKxufktiHBumIxCU3wtdHH0UsgTEWACeqMVNVE57bvwWmz3m/1
ZtJC3SiJ0jNjrHpwXW8W23Fqqi8o6N232TXLXdyGMbF2siOkvxxa8Srs2a7wmpiQu3nMwh+L1PHB
AinnlkZ6EGyijqy4t3xo8IRHtQrz31M8Adk7WYhiSWmfkR/8GbE1MIyKb1Lu22Ms+qzb5OgFDbYX
7f2YSNSgkdlKIp74WeT7EaMBbtjS1Rd66vOv7tL2L1GKbtMhD2eVu/LIrPGy0Q6RRJqehkEsJQ0/
pU1SSpfm0a710roixrPmVS6W2nOPtbEZrCzLcR+EDGvvik6IQMQhEG51ttwcm7U1yZCLO0lNsgtB
4+dt5tTxlQBQoPpotjjYhhIRLK1o4jLmg1df7IApcc+uxsOtC+b9XSBG+3su1rEzt2v9TDd841Eq
NvJW2CzuvHNjjVZKTRz1GvntD39O+ChbMu14WgaCgFQWKMbVxPT1CVNCeaeiIXbvoe1tF0DCYbTq
5oAoJ2z3/BV63sppG5AlRe7F5/NuU0n+gfDHDfY+a97d2gLi7boJljPCQJtuzdi335XQntpIHSD4
TtRQPYPnRj9ypDXfZ1S05liggPhCYC5vwZKW3hcMVghsxga9dp2GGGg7+r3vI16/ldYPzZuDclfv
FBF9xdnOUeheSrWmToa1WwY02VeD2BRpUuDO9VL7zu8b8Z5QmHWuMdna2zEd+Ooyx9jZMdQCByQ+
AGdVKcQ4jDw/aUC6Z687lFHL9FpIq76Bw5y7XYza+c6PJX+1kdKjox56NPxBQtoMMYupt8slKRM8
8U4ynG3XVfrYOK1H0YlYUBioHpvJbsLlXe2Rw81qW0+dbgm14WhEibxUGGRqV943ccyZxyU87sA5
THJgwambm7HQ+kb5BF3sZDiEy1d8Ju3POUQyTRQGUapXwX5kHlXWpIynmPnkdkYkqHd91MpXPSAz
25K2AM9BHGo0PX2yWHON/PNsL7nvIcPLnPdW6fhuKhBTHJRxo4bt3U1hbRF3P5cFngQ8HWuwGS9b
uLGyERWpP4c5+2g0PMU5uMk5Igqw3edx+qFiRNxemzLTtbkfn3GdIOZHpjl8ESJZzK4fe28ha6cW
4NySq25DxpG+SSR5PIdONfFRWBEg/wDK35wmhaXrmAVVSroUeROJ4zaUe0W0sP0aQ5XND0U8yPSu
DwZeXlGbZbixzSR5AwFK3KsqydU7tdMAlcj+7FVnEQ/JskMoiM0OSUj/u2+tFLfwYpVfOk/a81Ub
+ha/kSq4SMw6JqnOnnL64Yed2+XyxU3W6SBydBjtscziPYjAKOSznxQIgTKn3HfOEI/boI0y2kU1
hWRNoMB9pkRyZ0Ci5NmZSLmc9VJ3Yzls65Cb4t1fsnxZNkb39fgAKl+oR+RP7usyLm24VzL2zMFu
FT7DSIpR3I8IXJnmyDeJ0DeWVEc+If8uDz3Q4FtYlcvPNLeTW7G0DuuvEFfCp5c3X7Q5E7ZSTzRJ
tggdkcqINIDNGQIyPhiX7qWb9zu3c+xu1yRLeMMwx09yO3vcwcqGz74XDD/LOkx5fOI8PNpZJh/g
sasPp+un32pJTc5bNSe7pZqwiBZdEV/1WEfXoJNBT/iv1vnWIjx/q9Nkfgttk58o0t0PboxSu8QL
9N3gW/mm7DB+tRh9d3Rt4TktM7kj4Fh81HmNEIwGW/d2movhHE6NfZ/52P5PGdoF96ITsoaJE6Ew
Om+L4cRhIE6sVaR+AJW0713WBRzg4+rSmm3yDYJRZj+8xS9IPDQgAJFGVer55iJQb2wDx4ov2DBg
Dk0Z3lHU7O6R6yE9xpKRlIjvhG9BhCTOsa6y5TnLLfRaWMFtf5P2AFzR4ptTBUL4wx1UtiWorLzn
DeqsXZhVDJVhpsaf2osrcEOoKEjvqbgZUJu52xIYRUJL51j7UjZdMkdkXO7bsM7uF/BWAsc6BbUq
0rnZ+E5HUIIrk/p5EVX2Gy6bw86Z2Niy2raLLZBy5237Gnd+NmWD3uDG87GwFs1FDx01E7JEmy6r
seVrRUZXoKQ8zzH5RUUUjd+ChWCqUY79DTrB9Oy0FeSYk7yRg91w9xAeUWxDh9j8Pb0n/duMkT3K
/eKuG6fXUCBNtCY8ujOI1g386XyPK700W8vv86d2IEE07CNS5EA98aImSlyG1b5KfMj4kqE9/jFX
q0MDicUDYCoP/qJlc7BFb+O1lTwbcZq7qz0+x5/QVhjG49ZNzlVok0Od4Es7hEEXtLu4tmX2XnuK
IDjRbqOp7/qtVeT9MVu0wqHAD9whbCyCjWY7JgZYPNsmqm9QkrQbGOsoJEei8E9kQXSw1Sz6D/5I
udKmE7q9JXgvPrMgV1j7qTEeytEFZKNxaSuSKPe2vo7ja9GM7Xe0ftxies7aV91F4V2+FPM3Yubc
fRxBMmG4dN4ax9IgugTKkUnUA1h4pZ1nh5EkMbjkuroKMsTuCNWmrDW13X6nre63FbrTSTTdUO1W
idD2f5HCNfNVJ8iIrRhcdPRx+fKxEyxEBQ4zGyWClyIHlEJ2n24r8kP+IZfxr9ocpB2EeFKKEaJI
cEluXTPb/6xB6Tkv7abLOHMRiyfkwnniuuCM+4lTAb7NrsP7QrtMlv9eEvRXkdTnjxXoSZB+2SSC
h+JvP7YZcyOWeYDQbqww2tTV7Ce7CsybI7WOWA5C/GD/8DOdz7KB/xLc8FNjyp0x7IbwOnZIUvff
/rKKoPW6gn0eJn9FM0kBgIeyObyIdBRDf8iMHl+o54LEpUDjjBgiKk6Q/mx8UxlQ2ZbRFPSOexrn
9GDlNstrqEz3JtxBWOfAAjHH9hsXrXiHbmaG7oRf/K7JKiogvyNUKoKuNTDowhl+hnELBTSStepw
M8dNfaKWsnksgDWIHqsW725yuvE1YsvV2xoVsvfYImlHBmSP3XDKxnoiq6vQMzYmnYRy5wwCeq5g
MZLv8eyvChKrKzlFeemAyjA8v8T5CIMqi8E628lMitmgtaQFKZiWs8A3/oQvt+LVYld4p5iduy4z
ERgso9XBsxguyUTzPX+HO35hLLRqLIWosEhP6TPSLc5Rbk/ZblbNfA4q0hM2hrg7Tk8c7henDCS8
Cfv1G3lMstl1gjIdsrZyZg1jcNTCWOXfgqpxxTEvprWYjy7Xn1VEcjqRA2aUuEyNsvcF9mFnI3Er
7YYOJJpFszUcAaBjeBComZPnqh66km2mBDiOw76/xkvJNRMtuqhQEPUIXtKwnWkG7eKefcwi6CfF
puFtMJV72IaDYUQlrTPCkwqnJJPLRTYjNjPdxReiaez4IM1MuFo82+Z/RKj/X90T7PN/OkXWbou/
lE/c5B8gWB+NGj7yv3RWfP65/1SjMj06aJDXvjsHZJjz7g81avwvPwwjh9XA5c233bUA4n93UHwW
TWAhQq3J6RBwEv6XGDX8FzBvJFCvooJbFaT/HTHqZwz2nw4gujxBM+zIJzwfQSo1CH89gEZbI6FF
8EamQd3vxmBWV9Q+94RzQDiCrR1SUXl3GZocmikkRUUGPp8shXJn22PwQoTrsJOND23WKv9Ysge6
Q/pOStXXqAaPdAVIdB2I+xiT/a5MiBoZyhtSaTdWXvZviADiDUmp7rnsViq06OYBBVqh9x3Rve5G
EomqKKZtf5PW1O38lrg3g8sMEGVcXi3i4fLVunCm9AfrBof6pknX5KCowmwvVQG5WqtdYWcPFioh
RiZNwiP5eUREFDCCTZMdYuRAx0QW4ZMvR/+PA/5/xNv/0NnihFyf/2/19t3HkH301Y/ml/qzhPvz
T/3x1lC0gn4f6wU6bXwxQJr/+dZ4/0I6LaDo0X86YRSvT/R/Nrd4/8JHwT0KFC2QWK81Awqh/1rq
Yv9rLZ9aRa3AEzw7/n/nrXHXa/nPbw0liz6hFChYAqYF/Hl/fWucaFFmxsG2UZ3ExakE9hHcP9SV
ah7YXVgOQbNBsTnsVZhlx8K3i3qPHMpshHa9VQLJDcYUc4mCJP62YCd4I8MF+ZAYrKg6IGIs8Wh2
cfIC/9STAGVDEMzhfPjTp/5/EYb/TUVr89egW02sIdhcIa77twhs28e260U9gc4FhvHOmwbivVIy
QL10SAgXr+XTqr47EU1IUCDG8H8Qpnt/C8b+4xcANKL4wUXQ+zke/UkLD6/f1r0mUVolVXGDOLC8
ZbaAtxrkgOg18aDIVToll66MrBOY3rzLUuuZZHl1xu+OqxPjthcvJ35Ldb9Mpbx3Y8Q2emUGukj1
Z6KfHX/fKjS0WdNZr2vo2BZ3f/ytQKTl3wJ4FgFFEuVyEHpILn981DXn2L//qJ2/jbXrXzWgcsf1
UMZ7vvv3IvomDe0pLNH0jXnZPRFTEt8pQyXUYVm6ODhk7WLudBSzSpS4ycjJ6Uh3YKlLPIZsaNl4
0tWPsF+RZtt4MeHTZaoryA1WfPKcYG/+qabV+SyC++tjTk889URknuDyAaj/62OuPbgbZ4ATHUZZ
3TmO+YDHWoiNQ9FCLup0hZJKLkNsnklHWU5hrQEo00G8z/VU308eSD4RiW29c0xGOHOPNOIux2J/
9TmEX4ExiGJVHPn7lozkmbisWpK/RgwMGiJ9mXNvPHhBYz8QqnpA5eQf+Rolrt0hIO1AeUeTl/K9
NEN/Sx8ctwmo8u+Wpvcn6dTVJczj8ZAknXvXWcoi19S39uFEqBogrrpCqoZgqk20b0fdPIcI+361
yfLal9HypR0lfYtZ03yxwgrLvkOsdZBWEj2NivfJKOcHoDQS7XF14ssua3Op6WO76+ZO3bZwQfc9
ACar6eS9eRAqN8JZzDaOy6dwWtQdPnP0PGzmIIl9pZ89z+K6JTzgLA3CbRycyDTgyvRtGFo3kesP
Z7Iz8jvAnvupig/wecs2BsuPR/sb2XeZu27dxMYbCzN9Y7nMqSR1Pzr5rBssuFNwNIYQ59pExW2K
UG1H+hJxY3HLux0Q00rMUVtuorJ7A2WOD1MwDQ8yVOW+tNFmldIhoqZu/2HRc/5+/FBD5bH40NDu
r2PQ30X8HTk+pqVedauiCWY+MB35vvhU5NHtuv73aFz7NA9Qbqzc8722y/52DsK3gfz8eteXExIr
I63A2aGTI4PeSyGOIEpOn7ygS6TKjq5s5x8quj/rbf/8UvBbs5T6wgmAdn1Ch//6UjTR5BGuN8Ee
dpYNsUy4XqwXw6GOZdXwBIV1Pn04yYQuJXU8xL6z2lFVm3z79yfK3w+U9fdgXouEg8uJIY7p8c97
skEyBQCGuGoCxWSN4vstQknAGmqNg8tI9+KDL/7Td/Z//lQuixDaHfEhY+mn7+5PJzbzZOpawGGb
enazCSmMll990pJ/jqWHVCLAGa2PBEM2r2XZws7aoi67DWrL5BshCdReZ7GPQFGpGysGl+g8B7RP
ml1p19gB//0nFARrf+ZfvitcT+v1Br1ACxzr/V8/ox7olcQd1G95POHYHsN7fvn3bO48KCY3TI5x
Fu2cXs4eznlBx9gUXCf0Sy2R7iT1KpU7dFi5Pzrfbx9EjjqidGdw/R5m1SK3ZKf9pH9vPOuUW21+
maahJ5q8efNmvJc+crJt3qjkOQjc+kzIkH0MK/+1t1Lt7JY1r8JfkyuStIueYdviXbvmWiiSRfDT
DyF+ept/2bpr/IWjLIIl0urGfEZj+DWpmnM0bxY5jW/K9TB3kxj8IBzyfPqR2ohNumZsLGvaRh6H
pHEGUXQskNXuVUzpL6nTaKHSqBUHi2SiZ4WR/YTbJTmWJN9tRB70+9huuJll5n8TmUa3ulRrWFDh
BF8NMmyE7m2B+XhGathYlk+8bKAuvXb7B7FmiJCiR5pImjsHjjNimaEKkl3iT8ulzkZDYFPn0nPc
WoYAZ+ndZsJ9bBVirs71OjR8EvtXQuOFUGP+YBWee0kTsm5QBnlnGlqTvWkRFpjWLdmD6+yign65
9FUwHWuPvPm6mwiUCwhJRaGlWxsbTihachSIUVEycPZDGhBcsuai7MVn2Mrodflx5VMJn/M80scs
dTIqopzyM5ylWXNanDWxZfCGbWQvxbkm0/xuzsm/itZ0F4QBRI/lw6FOxFd3TYDxiIIJ0oJ6855l
hsKC22hmUpS1S3Dqmh9TWaK98Rc1HEuxxO81t82xCUge3ZAtCiaHS67deRNg3iLa6HaI+tdlrpJb
tWbVRNMSb6eyqW6BtfH5OJ04qtB+sJX1HfOVeZp7dHUWAXLgjdOESVlWcHuopnjk3SM9PN1OFclX
mDWSTnUQ3VfBLDeootBzy9n5sq5g5zYtvKudlmfPW6KjM2fDNovK+aWWlbVNq657GmZTwlFG87Yr
greGdOctEV76oQ8Qh06xla8KI9J8asbZqo2OSTXpbbfm/+5ohkj53UbCE7MpQva6xgIVa0BQukYF
8R3qZ7T83wkjzcldN+7DNOXiRtSqvXDNhV9liSQZmhH5F61WpJIQuOGRRjSvsUR1C5G7jY03hZDU
lXuBplG4ZUwCQ46RqJfZRwu+2ay58fnBlILi3cl5SZoZv0G6yNvR/g/2zmw3cixN0i80TJCHOzCY
Cy6+yd0l1y7dEJIigvu+8+n7Y2RWTYQyO6IbmJsGBpWFiqxMyel0OnnOb2afsTqFYF1Kl44vzGVU
lvS9KMOTYtGI2uCu/GAtJq/+P3A9vYUjV9VycauxYabLoOkfqTW7S6pQO+SixXWKuVxhU8yFvKA3
6IglEXkHbHK7jA/gTDJce1O46T9JyFS7knvPg5UtwFFbUT6zVI18iJ/zsVVDYFHMlsxkSz8O5ovv
JCk4v1ClUJcTIG+JIsg3rtwpqTOMTZok8dcG5CmD5giLdNzCqorp4N1jDqejg96Hd2mqP8yaTL/V
CAtxdyZos/KvlDScr8zvXKwsXq5bAZfBXKlZFvgsFYxWyTd+k6zikGna63Q5JziS3IiszwlVTRBy
MqaEPb1nb0Ns7Eo7o3e4mijZzjDJPuLuIr8/rEgv1kfx+Ij7pFYBWcMr0DUc65uYWNI1kfXwY07L
3lc1/GBVO6YYjYth2fYhuYRGbyEAV12AtWqO0K/L+BxB0+ObR77lPOIIvYuSlQxnVC3wc9YOrK9l
2OdLDzHeQBUelI5EnjVP73MfWld1VRYnKYZxRuuVlfjdMGVfAFuDN2+W/MkqwonBvwGYKZj7u6iX
uPHPmh+0kvVmD9p4SgwoAXyhlXNqV7Y/mjafzKCbkuG1VlUYh2HCHRamNE+4+M8M2Ym1qQkQnzP0
Gp7/5ctcAyAkRjk2B4X7WOLKmpD4Bqzf/apCmhRZPO1k7D/XMfFFXMu6Etj+EKjApChQENNDbOjs
7uQCl8eEOWCidEZWvozIhco15nOQNt9fKUHHOBG5RdEN1q/BbFlkGepZ1nECKlgmeIyMZPtiejO+
9DYVGyVHfB7KgDxIqanZ4ISGjKe10Gav57vmt20H7HPReQAnCESr/XC6GQtAgi7gTtI/06KcTauy
PHhf6j7Rufn2ubFaMydluilM+KDuDIEGjnsVklRum0lTMW/F9WqsZI1yVcZ9xvUKLdFngQjHLC7i
LS3l1pHnuP3Ii2c1SSbQvu8BMX68kUYtoCewGElZBSsVsGGSJi3+HqvqgXjm3ZehkkdWMvi2KrSe
3fdDZd4K3Lvp4u0sRiAuct6gm2TKGXBCs1OaUDnjBRzJWfIwZvMGIBBYsroPeMocqcNoqTZY3308
jbaf40u5JUqqseYWZflQLquVWYQrEUEtacRibM4Co2MIfjthCT9HlLwjU4aKRril5NJQ6NdBIpD0
QNkkbChbgo5Q3NrvnmgZXwkAvMY+6nobeouqZi9VYHMcA8Qmh3hs9WL3TVeTmbGqW1HZZu0qWYhM
CbuEC7akEqSPe95IWyx8GuD7zM4TkmmM/LlClUmSkiSSxYeUNeyICJ2O2LWjkTBdK/TrknUiaDfF
RscGNVpeZZM8Kx4sMfvRDktOHeYQhuSNaL9o2H4e52WOaldeLMVgRTHpbxmEnCfFHmDL0Bw+IfiX
2nCTMBL5Ri9TctLsEk4SyHxaJgjTUfnjWSI/VE1QN/Q16vZNYS+SX+im7o145UoCR122AbkR+e0a
k4rk4gKqGwOtrogTzNn9KGHvaHEnXmz8cQf0hPEc9dGg4HuihTabzOBezdJm8kmbfJQRqNa10CIk
LZlhgQUpcm2qSXXpM6GdFlvuvDIr+LlObQ4j/lS8+fa6U2tt29NYSWCtD8x3BVcUdx/0gl3dZhUk
xFl4ZhBnX1oz8Hh8bDGH2QkZIYuVStXnO0Uxi2/FTE1HHnTyfRVBZ3JRHjBLGB3da5uirvqXpWNg
2qkVhvGxVHiCBGmsOzEcE+EA6p+3TU0bn8Wk1hFm1TaEBJdsRyQ6mHmCqvGVqHlMQ41V9tTz2mg2
ldJwtpWgZzlhKMEOo555hb9m+qpZSetpmYCnrsrTQUkG5TbRGkEwkJ3/rtSW8EQwKzfcbJgfA6E9
sca8M6Pw0kSYQKS6aq7aGc5r1ne3BPbJmBFlYfjTvIelWrodmUQn4oq/riYWUoSbpYs00pQwodRs
50W6RKNsu3bEXlIy9BkCSoDcOvCg74Q+XYfdABu3TMrrNl8otisS61WNCnGTdza9MmOqAle2CnTO
nDybjuFinJvw1GZpQHltDw8vqpMH+g+fqhIuoQoI9awW/Zs0BOUjMewYgG5EBitO4tjDnBXv7KB9
hI1uvPSThBNaA3naxBpC9GK1XAddQy+TMVII18DdhUq2WZC/eWZ23QW7lowKWa4il6KaQK2Fxqev
0qWoP9hiPi0dNvMya/z/FZdhORLQxJnRWmc2L5S+jFiIWIk+FCw741m+lhGoELPYsalKgwbY3Vq9
/iFSBOOBe3otV7dN0N+lEtSaCJd7ivUgkh++78T+/xz8d3PwtRL4P5+Dn8ri7aP8aQS+/sC/RuDa
2vTLdls3FB5l66DhT+HI/EOTsdJD1bAs3dTEOlj5l3CkMudGbWKuAQnT4g787xG4xj8Smsly1NRM
eR2P/3dG4IRQf95bo9MjzyNCM7jFYP634TGtwPocDDNpWXFpATF5/dVF9yC1byKXLMruNJsehEUn
vLNc+QD1yMu38da8XubNkqyFDs7VYzgI2MTuVt12/tA4M05159BvCDMlm/F53umHwe8OY4iv9ICr
aGI7en5s/dbJd/kOPxXu8+PMd6lS/Rxwbv4oz7vcVcFGY8um89DJT4N+i61s4MBmd9oMHoilacOO
KHzVvd699BzFpXdZOHrZNtpjEtziLHLKq+hC5YsxH/srfC6980hB5VE+i0u2Jwl8AMKwEYfqiPS9
hZH1ciV5Gb+EboonbdccMl+8x5vA73ePoyvdqY7qrK8QoExfk5lQjzi+Y39Nvd4OL+LUu71zCdzW
V66ZfevO4+Hy+Gg7p6v1b0i6HnFb+K+aSx7CaY7NEXrIgQoxjh3gq/O8ub8PnffJoxLK6/38lj4g
J32sYe6SP6Of8Ere0pHBx4HdxYb7/RhtitgDIs6ve42de86Vk+w7r+P/Yzf+YTuSY7iYIN6bF9VL
b3mQOcWRyMh5thM3fsBZd8stj/Vb10ESHT2TiiL1Un8sW3lf7borDRKs5pSUNfEi/NxRv8Q3oVtt
AXI7Cj0ArBRbjEa+uKYVrG8P/MX2czRvmmdKLT04acdwz3XwOPmzo3vGa3agFhTj5Vp355km3Kqb
2suymzh2pNZNL9W7hvNWc/qv1TVuJO2rvqHKbttv8bV8GBXTQgf2Mh8bGPFXesFXqGntzXzW3B2X
r8MJI366XXvXtrSSPRVAjQdHflB5N5y40wA60m9ew/2UYTvbw0OJ9jdFtH9ppn3EoBKHmGOwEd2E
fncl78EXHJuX+ZWY1cTuI+NuTtUZlrPEGQA7hp4ybqnPMo84B4bhaQlhnZ3tS+JIXrW1nqpTdBQn
9a45Yqt+MMwb6d1+LxfZk+kqIq2Pq5w/yIf0HHnSdcnf0yJPJyw9UumROa6sb/DGytQvEo0Wzkpx
qLbj0dwXxFF1d41hg30tfKGcVIAhTMcMp/+GlMqGUbGdUd9U9/1bRPrq2F0zRWnK/Tgf+t5jXEw+
7RDdJPvkSM60/xZc+JXeO6555+bmeOD4WcXdUTrFLaCk7BOf4zPRzuoe3y5Dlbh222/Gq3HKr4h6
7QNrk9UuSOcDJe1cYBAaYsnXP1p+mrnc1ot8kzmrG5Sb8FIumGQcY/RAFU7PXHWQ9OIn5SYlNvRC
y5UT3MkfycbpHFqItv1OOw30G3oUD/C4o67JKTa4oTY3807YDnuuK2ZCnB2t4eYQntXr4EHapN76
DZbVh5k6DK+Vnfad4wpcssnVM2EjAO/Dc3BJbsKr6YsBru6r9A7PNSDIAEhWxYCx07dF+FSHrpjv
sTwru/lUbDR3M/uoVQAo9ot3DXHp6l1y2hNfm/gq+ZKejQPrf+Ot8BQn/RpQSetjJLdeMiZCTrMT
LzfhyX6j1RFbCrvqW/Umth/UZD+Il2XeU7d3AazwYh3ZnzjYX8fe+ZD3ynKyrv3FNbfWc+BIp/w4
uJpTvYubvXq7NV12Fd/Us3UzuOSY79TDud7jLCIDiwR4a6Z7UC7ao8ZSfduc2V9Eu9Tjtuy/vUU7
cnf2XnbuWNrdHBJfdZ98SH/OefZ8/SIi/0N4wmOs/0Uc+ZMje9pz8faicjMvBZ/OvOn83hs30Vvv
sdvm/yEE5E9+ttPdxR+PZ5K47rlwmseWENQ1fIythRPbzfflkVpg37ou9zL/CoYBp3JwnnvshWz+
HXub0Vty1g+jxwHx19OR9Tf2zh0mYzZj4KbTk/GS7jVUq2+67vDH7NuLuf1+FOfucVbc9irbVk72
iOGa+yKIPYiOx/o4bnrBRY5LcviWiAO2amKV1J6688Ygz8n/dD4zXqc+2lvmkvDEnLY7ADgMrrPc
Y0CjbPt50zN5cwg0bjPGrhkzYFawri6ftI9QJqiqb1Q/vNG3L9JJ4T3YmheBxHKiLVelZ24Vv/Te
1LeHxEkOd+7uG3nn3iP2dGVtHs5AZPTYDSxHf9PddN/w3DRPzB1Gd76JOUX9pvbA1m7X/3a+dDGJ
q73yjOXwTYjmTnhfvKVs9exte+SgrOeCMzkeYYPSYDo60cmuX2HfS18AY7IZJE8Va9eBf7E9feTx
RRQ6vh7CnVbxnNNfMg5ZojmPQJC1qaQdKBrbUzqG4uXBsP/iVv2/Xl7+D6LfUez6q4Uj2j7miZ8W
jusP/LlwFNof+I9krEYyyz3cR//m3yn8E7GailaHo2wgRP974ahrf+C7pL1GXr2IOJVYU/7lndDs
P3BbqHQ6I9BjE2JN+X/+N/DB8Gv5l8eg/fT3P8LoPpdhyxDDkcEZkKo4lIG9cgw/6layuSiNHMIC
lpZqIdK8JHKHoS0k9lSEkmk6FIE1jOtTw75Z6sjwScsTlBA9e6U/7Tk/HduPx4JV5Gd5CE+IzJnC
aAWuTv2sb0MfGesWYyaZjWb2w8xkxdY0t/S3iN9IUb97pU+iYVuGUlWEQnYLBkQ8+1nsJiKKbpPG
/J3T4G+qKm9KEVAPFWRVG2vFz+c3M9cQTE6ULCRLvV0YoQO21oioxLR7F6QsYGm0PbMYzMWShXv+
hwvxr8/7d+f0x5f/JLktWt8mmGZkN1rb51SVfqM87IdbU+2m35zU9Vf9pO6t71Qz2B6hEioEdX9+
p+XUNoFeciXZUgrC2VTLtUwtpR2l4CsgkfyCtLf59dv7m/7Ja5qrh8PCRyQL69Pb06Ul1WDjsOQi
QoyLrcZ0LSSiPbinpbOUMm0OiGfsfv2qf5fKeVlLtjGgC9pKsf3//FZBPsxF2qNG5nARnyyl749h
1C8Js6zRCDYkifCJNGYhFE+3GuZLjGflfTM31vA6LzKbIwpBdcXPZaOp8WQUC3D0soDjlw9RJJ+q
Jk1ZSmMwH27MJAMz8+s38E/Xv60I01rVftCL62byB9k4SwvMxlR8u6aGgkqoJ0h3eALGiVVhX/7m
EvwEWTRl3B7yugfGt8KFwdfg51db80cVQ2kqIYmK3S56lRB3E0zMlzmg5kjtZxPUhC0Sp7NkRldE
1stzNUnhRiHFdi/atD61oJmV31w8f7tgOS48YwL6pI2KY3z6FGNbb7HshpGHUeUFrB1Ug7JklUHd
k28ui3zz65P+Dy+n6YA/FQFzkrP+6U6QhnVj9JMRezYivCeIunhDRATasNRvlm6r21+/3HpWf/o6
YrvDP48tjjED7oRPhgQNvqGIZT32uoWA/1tdBo31iB+gJAMYSfOrOUoKEelhKv1F74zffOi8zOfX
51upKXw/uK/xpPocHKB71kaFtGxa58kjOq0hWOgj7MWX0ioiC9ZKVAUeETuJCt1QmEdTrwWuefB4
LGaWgMxaKJVEwbEGRVQlA2k+KpJmmAyQO7N2erK9Hal3Uy1IhXVQ6Silme7niFg4mvFQPgwEUvIH
8nJrS0LY57Gb6B0auhlqAyy+oKq/CVQfcrOKVbB/zNPJ0+FPFgRa4oQCXtVi0WRW2LF2zBab0rMS
iBOe3KNq3DQlc+xdVVsjpVVNTREwrd/La1FOiBh5wqjm1Fh9EzG0xSNHnyS6VK5H1SZQCbR7bUps
2FXrEekkqMgSMR+nKTqU6dim6qBhQ2LV1i0pg2HbmL0OjFIhkEmiu+5W337U9b4Qo5R6U6+kz51c
2zc9pVudYzda9aALlhYnqsDKiw7jNt/OZV/yMM8WkxLmKpzIj2Ti2mza+oXTpFNlN4r+i8Xci3Ux
PgEYS8tKW25NglsjZoYMesUQUCGfZe2HQZDwKc574xkm6aQw9QdXUOnd8kEOZZlpvCzVZz0tljPu
4fCrgkpzGcrGZNhdBylMGWstziKoyro8nJmypjSmeXlZ6Y9zS8mjM5TGfJdQctnTelbKd4skQayy
gnK4wxdl3S6I7CyJBzhSzpRQRgVWO1t2JAayAg0ODogzytZiO7OF6gVR3yQTSKXzuh8bBvPDIK2Z
bJdUir91iUahRqJJ6VEj6teRwk3twVtm2RyudYo1DnUSjxAY+Prdsjwy6U4RsTCRp0xbWx4n2GTD
1pAmzThEAOY0ungGQe5hyccBQVi1kociaITpWpg5YdAlY0pyoDSbh1bggHDM1NaqnaZhD91rjOXL
jTm0Bh3ZVsQOMogTvSeyV9YRKmuitbE4j0W+oDcpbcgMq9EN1cerN11CmfAIIlE0MIPj6aW6SqAa
E0azMvtQudcAxaJxEXh2JDMisSEfvIIJ7DHxScQ13G4wkb5JorJ1STQzsbGHm92DyqplBjiBAxD4
xABgZYmXlHkfN+q3rIb0eaw1hP+RLAmcdyJkGXMRIZ3DHLTjjm5ybG8NUIDxlC5Vg1tQVGLcagPJ
9o2VV/gHazXgUgDlIMvw0XiUFFf6qOvJQ1mzciZKM2AGLwxUzO2MIXM+UTkxSidBsGp+mizVHnyG
RKjeVdFN09egjZJpH44R/3FMSBjsCIU5Ze+CL5kGwi9rz7RF5v1jawTRcC1o6IqucRfok8MyvLzS
EP9aLw6ApF/wFKtPutyxmVuMuaT0VibgP+W09lGZyMVqul3SJJGL6anpzlwC9pOM9dDYa7MU2E4g
QQNyBTLwAngtoo27t5f4djFoQvZUM9LuyIBGmiPGGPSpVNnyaRAtkaMolRmzdTHditC4bKnfYXpE
ToHQxx2Em2apK0+6pEY3JnVO74reL4xD8io2OyctgqB+LQ1sOJ1bjn1ayKdIDLVAoVYaPafmJKjN
XWnEBn3LOKXgQCEA1uRHHVxQpnadp1I/654tt1mY+U0YqwhKgZRDjadtzrjPep0AjE0AgWUPqE+2
lxFYgpPo0zzfjlrFRdgLqMpekIS95Y7K1N3X+LijXZ4oE5t62RpAw/DLQBeaU/o06/JCm/dcWVBx
ux6XxKD24bYMpjQ/aW2Vil1LJKy8w6CRMwNNCuMx7Y3h3hgK+wich12xaSzMo1IlMPHoaOEV0btp
g307Youspu4k46aKlqF6aGk7u9OiiaoH3AqokotisG+e8uKN+l0K0Ee6svFrzrdtVLUP2PjK4wBu
2EMnGh6DtaWSajIsVLT8opt2PpnUUwZDnALy7K3UggxHFvZgvxirxWupMyUZncWE+e1ho4mRRHZA
m0EEDpjpN4HAe7COg+zoPSUcM/PYOrVSX2bySSLpJUyM0EPTt9Ya007flXlPGVhj289pz/59MdHu
hk6Pd3GlH/OVfBvDgvBj+jr1IQqdkca5K6mxoNuUywAycUgPRh+ELMEWmEumZ5HXb6nJmEecHLLh
w0RO8XUM/mC229k249zRBp1rwwqhOkZDu4nTLNpQIbEjWfa0spa4FVWT9dbmzBhgkuS7fi0sTZsg
e7FBqO5GJOMtMTWOYdKt1T3HXcWkys6vtOkDWfoJDlu2a8rIn1VgQ4PA2ZF+71bF3ZKcsOXDiTDV
FpWzUvF6KsGrNmpkd+EFMUdHv31nDbvH/xfs0kJ8WNRTpS6C/WudLtSj0+fEJoT+K9gLckTDB/5o
yNpPlCIbT0G7QJLjrgf1aLEu0gxPMB/AnKlm/y0hd+xLdnTVtvUHwjONKXV2KQt9j3yebCWRPJmK
eTPaoJGznKd0up6rNKN7BVI0ldwQAmw3kBsmuhnVSUHUyLQqY5OLlXuRqRpyr0J9UlHXmxG+yS7R
Av0wp1Q+AVlkUAvXhdE+nhGKJDT5OYjVrvGCtWRXKQT1WVahlU49L0BxxAjmvRmQGPDfv2pFHd0V
YmB6ZsldrXtNMFnCN8PqBnuZsemg7ezZutwTwlbOI80wQCPq4pq806GJ7V1eCdw2bfkejeKc2MFB
NAuhwASsiAUc+lCGVLZrJSzNvj1GogrdwLQlVy/W28oYhTThsd85VhSLf2OlCBwbc4UH2TlwI5jh
FChry1WyGK3Bb4AkLMOJ5G5ghq5WAA+by5HnMY/TYzRTtTNnWoAsHO1pXVzu4FVc94n5Ve75ma6g
2FYHjDuU8rexMDYs0rprPMHAVQprOwgVtKCUfwQWhjvQDKCrVO06GsPhedJbCQZ0dEkZcFADn+CC
EyJmygcT57LIa8NaM9EIsmQbtTWbTV6gpVlawdVU+70x6aDsFpc0pGBgTo1SUwf7mGgJjgNr8ONi
vpRaE24iM38N28G6o9PlkFIQ5Upyv80jE40jsE4BzR2QH94oRmXXKrV30oAMZM9uG0bPnRrcUzwz
u0PdXCF703QRhVQt8Xxj9KSQ0AjOeSYRCa9qv8AlerVaDaSAVU/fKR+0qqEMjqXlmrUibyOahV01
yCyvIuLKLAK7qN0K/mXKa4NtmCTqeu5j47mcmS7K8/xNzhDTowLyeg8uOm7eq1zFMBeIwmvhAJbV
iucw51dNjlDKjd4nsNwdVWsdmM7lSWNBjJsoDi06ucPxgcgmZJNulppt0ajDBFRspE8OjZ7yvqmR
Ci53HIYu1AcaaDrWjs9wdVR+mRbN7/jRFmzM3cxtrw4S5qNpE69wreUSG0F4N+O0eopGQ1CBrMc1
Zy0P1wJXFa8k8BshfzW7CJJIYvRoIArXHKDZ2MCLFix5xwBc7zn1RUa0nfWJUeyhMgpmuZK+9M92
bS7xVo712t5Xi9mdk4F97EYJMCWnmHkCtw5sdZfLbXQQPIE1h80MdJ6mEdNeTjN7B94+St1l6bEc
Fm2BBImBTn2nZQu8ly5nbewn1MN84zRmJo+IQvYgZthfmtkCtIg/QBudtDZD+ByhRslrCzHk1e4n
DXWrmPVhX5G8OtMlOnAaJTm4T+QcpSuLTHELBCMrXciFyVnu5jb1GkDbb5icFR4Eq4bNRa23MXZp
8slAy/Qk8DEG1ZaHlN2Nq1Gala8ATwEmHTG89QZCOo/MOu4qqsnxLDGvi/HT1hlW4CJKEO7Cij8P
2kBLUDVI0bcKGkjq9PgwUElb6jC2mDOwYxq9FO8VdShf8b3N8MgC8dgBAxKbpJfaJ/pCm8aDRsdZ
MkXDhBLKJSyoygqNY5ypnewtYqD3eIyoLHdNHl0InkqfPxp0rT3GYc6Filpq3ivWxGPM6lILhrUR
Dsz+g6B5pcE74VxRwejEgdTXbjWbxU1EySb8sz6IeDaE6cSLQ896NZPaMuiqUKodBK2533dCq78G
woxf87EYLoTpxleLhr09NaizyrUNntg3M1t/6hoiJ25W1MuWasuSCgOI/JNbjUxHHZHYAKHipVfe
hyi2n7TA5n6U6atxuUulcPHUuTEe2koCs9NwYcLPU7PxVjPr8ks6wKFhg1tjB+ynGr28ZFPgagtV
5Aw2aJP0gamMA7DNnt6phnLcVxmD9L1q5KhKpcBZ78aDTjEUrJaGuWSPlYzY+wzSWbeL8YvRFypm
2qIFCdDh2LtdWxwuIbj4+NDyKrfZyOoApk0gDVtN71Kel6NBGxeoDBCkqrW8B7leXmYJL7gL/iJ7
DEpRfwzZCilXNeBDfM0qnYshrO/zRMA964xIR2DsbDvxdAzNqFmkxRLWMgaLFqDLEH1seFevRhHg
eyapEn9IUEgMHrlBriFW6S36WdTFyKqTeunVik2Q1pltC9dFX56tpazx7Fkm5L22G2YKqkSVPUxt
gGSuFHnxRephg3EnburbIZvYoMpLUaJ4casN/Swr5C91UGmLG8zyaLqtgIDmj3FJi+o0zyxJl2Wk
qmIBwHmMVZAWZNsn6SUbrAbm/wIH1G1oa0S4taY2xfssEVcHC2BxkruZXRUtNVLqRyP2RrfLLHXD
1pfnRTQmIZE7AQFNJaWEg54l/kM2mxq/Fno4W7Wuiiidk9UcIoAh0wsgiabaD/0wh5QPhwqs7M5Q
QM7NoUIpVtJNm8XoEjzwg7Dnk44JLKIjTSSPUmmTczATLbpAoZUUKmnHpoS1P7aVV9dAlDEZQLZh
AkFrKoH8dPlqqW2PtlwGxNaYuki3VgSSw5FbkwZ1QQYt3ehVMz4YxEJK17R5m6ywi/qiLHFIBf3I
9HxHgY+Zb2U48Zemm2zNhYgmB36TRkPMhSVQC4aUrlXHHFvu5wHPcPZr9Hxhdg7dsTKsp4A8CXS5
kkfUJswC0W9aJUjffj1y+4exKpt0VkrsuDWTviNGYj+MVQs5L5k4ISvMfJ/hwgV4aDpD3korGPjX
L/W3YaJJtFYIQ1ZlDD/4jn5+KTi7IOnWl5ro9N1QmJ16aoIzWemMcVcXWej/+vX+4a2tb4qMO55x
olafhpdm32ayXjHcFya2ADmIpisuAb6UkvQX3eC/LgOR4GXOpFL1JkzMTJ9eSlVHs4kiimIBF+N7
kXnAFXRsuOqi6Fff39V/S6n8r1V1XVdfi7uu+fq1O71V/wP6upi5//AB/w2VcFM2XR++ZT9rlvzI
n5qlZPyhEKa2oK4bJuWgZGX/5XajZOgPYdKZRNZbZbIsc+X9y+0mVqWTCwSLrvjT0vYv0VKV/+BK
JfANXVIjIUXN1ieR8lei5c+jZV5B4egwvIGaIpOuyJ+C0jxJs4UMt+mGYMLOUbLEl6EN6o01hDG4
/xjGChExmuKKND7JvRHd/XCu/kFUEz8HpdcvgrLqr7YBo4bD+Cx1jTAFi4jJp8uRSg9SS/VThy+U
Vy2m/cAsjiKamaWa1rXxGXusyWKV3bq/WAMrjpJh29WkG9VjPhsvFAjzcKondbwXYUJ6Qqoyfdg0
hekXExmOXx/6J713PXQkGAQ6zhsDekVZbyw/3KNqJlgowmwkDGOe8t0sx4pBo0TFknJmRvY848fH
mD1JKHYA10S8R81S0it6Xugb//XB/CxRcCyGAPwJl1FBg1lvKz8fi5TabVYLmn6AwLDZC4teMXbA
aDAJVWXKjjZFw0hcJYSBjNFL5in56wP4FAP/fja4w9gESO3VOvn5NlrPcwscFGthmU4jPOSh54kL
GCeVN5MSJe9MlvWNqWj01gRpvpSboh2GYNfYeSdvJ3o8o0PJg2Xe0C8bEM+R5CTzMwqQ7K0Wt3F7
JWT4Ob+59yurdPN/pZ31vHHP52tJWl5fzx7f2x8/QyasqaEA9mH5FNHVGA1LEbr5BLI8JfbB5JD+
hiQ6yIE2SDc5AGWNYUBfTiH+wNIIbmlBH1u/Q3pBzlcy9kRSQq3N429O7j8cJpebIfh0V93AWP/5
D5eaZccGJLuld/kmpbieWY/cySSbN1Uvy6Eri7qjRE3AVN4liySic0XPc7IlZcfyU8gLfJN2aRQV
Rn1t4SFt1VH8+QD4T5816t++yTQLGjywLU22mFd/rv/jMhdzUwqKKUs9bK6zWoUplkQg451+hqDs
6XQKb/LB1tAE59wCa2ZlDPAkS5g78N0sq0M834eFror3NhrrDUOwdLyq9ew9qen3IkedNrelTt0A
RDR9oC6dZ6bmNdIYyCD1CbIwQkjy4Zrpc4C7i4d+8IDLfXwwmQhQbAUuEU0UDl/4u+voZ24G1xFD
KVRZGz43hys+Z5bNJaP0qTeZ1ofA/lzNEmHvwJtjATUCzWXqHNREw8ZRS/xxFpC2rQErZdcw90Sg
odW2Fgmx0V9fN+j3n65vkzurqrLUWKF/K8j65wuntruR8Qr4DhJ9mQmubqz3I7nGtb27rIv3BDgO
O/sASOsVHKc9JcRl4iejyoSos26gERMnVIZp3JtVNjHdljZt0jSPvdyP97NqP9uFru6zIB7R/nLC
VC7QfsBiTTMd7Y4u1biYCNOJ4jqmkxeAGw1eh8bKu60qN4mPdiXfl0PxhV5fChzN7CELF+M8Nw3e
ZGYliS8F5bqRH/FKgvBDSHJLRevuKlMdN002f6MXluF4VbxOckPwSSB8XY1SQ2AurzR5J5oo81ho
5VeNBaTEAl1HiqRbVl5VGH1JGxRVZ6g5Xi5VcJatPFF5IcW1frJhj22I7+B4NPv+ME/T7SLb+jZU
SUos1bSWGId3zDoV8FYE+rMpWU7alNUQewMolBSYVNtqMqw3CTwwXGQ1OtFWrngC1sUrt9JDqzZY
zhB9d2SUsYIXojhMNYPSgdonZrudYuLy08MBn10o9KfaQGykp+JuSZgvtUlX7DNlDrfYzyg7iM3G
q2FmoZKO421Vigc7qNNrUaHwKjGbo1lifNPkqC5xcYTHTrEtCPzXZtBCmtXlBIVETroFDzi9TPoB
sFH/FRBY/SWH16FP9BSrLXUU2ZTdSFY3+bUFZJGY52sMmmQj98VXdfoO866n0PKmtGWqNcvGckFP
SN7lRqmY7KF66WzPg+QbVXbml5o9wI2t9cZTMwXW16pZis5lgIUflvbZs5YYhOvaE+sOQZsOtddL
sYug2jvA3a6AjDA3YgzBdoTPwYdHpTIjJSkAMCJCooXDcBm7btyHSxPs1TLPy+2YlM15gPXqQO1p
mCjZKI7DWEI4tQzctlXxH9SdyZLjyLmlnwhlgGPe9IIgwSnmMSM2sBgyAThmwOEYnr4/lqS+yrp9
pdayN5KVVWUGgwR9+M8539kL7WUv9sL0rl7tM1jdaRdSlXwimmoEm6kqnf2os/pIN0J5WJcWEpzh
opK3nf7SNDqT0HHr/iOw3P5TTLbgAZ2cNQ5yUT+6ipu34pYJWZGTDbOrpsk+wpr585hdgqsKATsY
WvWKY0wwQa/yS7Ogxb4TCMNsoksvCBXKI9NYjEMBFs2SJLhXOKPkm1TUQ1zMnt8fs2HO96N0sI5X
+Y+UEqXHgGnJztBL98nCWhwmR3TvGRi9OwJRuHJNLlmUuWnauHJSqxWiesEC+9RJXGPE8jxuzYGT
kXsUst8YgqIjN9fTJutpife8ma9siFx0rLqxuFqKDgQ7QxXcBWYRiSy/Ll0MzmHmhIdLIPRMeLmO
8tl09t00frbmOuK/54nFQS/m00ROP9YBU2iY/eWpTKY7NOA3RT1gPJsB6KAlyNyI+yOkTWFNb81a
5PehThI0ycK6DxDaHxgRG0ehp5qYKZOIvvJD2NlZ/zRzqx22FSVKeKbNO/4pf5FmLWmB0a7e1Nrw
j4hp6VPp+/OnZj70QxFPF1E90MZX+W1zs2hrPVBVyv/MGba+Pln6b6sp4Ev7UtZvqlg0zGHEA96k
5ZD0M5d6VSYMMW3aKZ6Ldb63S1ndzoa3fALbVlRiq8/KcX+GHa1IRD+M7GzTAPZY9V1xMwqpf815
Z3L2tWVzZTgpFAppZIchWImIrDYfn11MwbRFhamjhH3uuRpW4ln5+MMxVPNQWdW0cUo7OIGOmEnW
Xd4EYAvZVyWn9ehXFX3nOCVDcg9WtZslc5bUTTDKO72z7OmPTy/NozZTOiMnXaDzCcQ9rYAvogjs
24JekY3rV/OV3QzewTIvpesJbAGV6HvEZHlidjTvUR/92HON4qafYcS2U8+cqe6HF9q+kqty6sVx
CeSCGeDCaimH4nagZ4w48kwKTNtw0XB2IcvMy85HGtynA4YRTmDTa17U6qboK+3SP9/0LpUKg7fG
S5F3twHC/SbvJ0XvpptSDp+3mO5bk3W/qPIbb+AiMXkq3Bmcofh/WDRr+RMXor6uaJ2nAtLr70ap
K6ixQRANHoQIvGsvqORUxjYq2TTD7P0g+RTGzBkZ3YBEgjKawGiIBkCJxqZYXIuLlb5Pe1FcIyZm
DxZQiaNsEuLegH0Y26BY5EdMJOYLVErnKmkM74qBrh9lCYFCZlqB2Je4RXa9S2GtRUvGF0bLnzmY
1yN17cGJE/9CLIIKP3Z1VrRNYk39NqxzieLLPaAn+r0rEFFh7QTiqZ0tmgHq0fk2Bju8CrIKMJUD
j5H8iogvMp80AGMOVW3tXW16T23jiljN7Xhci0a8A7aPh8Bn/pip1frptlQZ+ouo7xKSgXsOofPb
PLbrDXPq8QaSC36WNB+OXouUu+lauurpX5jPdr4ut6qnCUar7mJPIMvJCkDNF9N23Eftq17D8GTY
uE3hOCAgt4ljklwqmfiDsTjnJbeuledkj0uGppPa1odq1pQ5JmUDL16In63nTAhBUxk7l7Ul0BVl
Yd0cPLmUZqdRT5HFfpqFFUNWbh75ZpfnFTfUEPWg8SN6efMNzCqIQsbq7JbGNV6Uu5g3eVP4b7Nd
+QdGxWRh7SQJiXbPjA11wUWoQxN5MpOmf+lS0/5hTDOrPHHa6afFxfTOq2Gb04U6pjtnVlDW+TZ/
CO080gSMzMYmNPsqfEyKuX8fdZk+ajxxv6a1KX6mYZvd53lSxJ4yvEMAaiwAN08xFLYe8mfM/eaj
5ymk3jb7Vt6aHcFq9rxCU9LqFbbbhnrXa3X5zISTEjTRNXtVkbf5QVKcu6GBk3DLYnaPTd4M3Cwc
ThczLYZ/5tsjtCZ4o9Q1pPdC9A0dDW6Rf1PiIs5CDMx/29pwv1ozRw6xtXJ2Cij1y6RbUq0tB/yt
ga0HHSNc3B8o825ULVXxqG0XEbzJF5d3JfimkNYMtrgvWQFAoeFIoPjyzm3agat21dqnBSn/FuYi
vzvdlQwp+WKV2zDkWx+P85JdVbqg8w0DK8WN5vJN8SaBoLlaehEjaPlvIp0ueTWLgeaG41/wDM7Z
h1dghzLZ8rDSG+n2dJGGtMbOJ8bEMnjBYVoT2RpDdkzGi3zbJ8aZIYt2XzlTzHUcajOoEf5FP2M4
udd5u8DiWZXXZocuxau3Affeegf0rOWOp6NIr8J8SadYdp4Xbidz0W4ssJRUUSqC5jAOKny2ANF+
C1u1kKDE+CvtPA6r41Sp63lc07uKdg3AkOOIIot1bGTdCUfUYd9jRj/W9TXlEVTwZVb4XZuKIi/w
MBx5Ur97Y+fNrlrfMg9mDkQ6ouQKi8FoOoSmzUGxb6BnePvEyNtLmVmbXcnQAjPRy9GJCsX5ZsvO
07xVXerPO3LcybPXB8MY4xyj/LEWZTNtCZv7PPuG14k4DXX5rSY7eC47/MUw3/mLx4toyd/ZGB8J
21YZccQk6iUDP30qZif5IEdPH+BiG9UeM8TcQJDrgucpL6Z6z1zVf6sLEGiwpm2l9la4hNDPOZb3
VJxCCA4lUj/2EE6ERLVwAuBE85WZ0Sg1FDfGmCGKLtQaIyXioQti0BTNw8xhmzNJgKyzMenbrLdT
xxQdrJLIrspGG3Ai3KyMLtt1GdE8M02nIqmDZ6uzZxdfXOhaZzSPFibHWITyvcauecVXuYa9bRqj
2nM8GNe9XNwGpjo/ZmQQT8PImaI8JSNsjQCbRlAOL8FQoE+jySAtlqnB8ypqjMmc3Tsg3lDwDLpY
6xa/m825JT/bIKVfMCMouTVmPtEdIAgXBHgXcDiupyrrCaDR84GXp/TvgWrlN8uEl96DqjwRQjSx
rbWFS1ARH8O1Mc7BW9ZDYtsmI5H92oNhDNzvlHqZd9eZCbFRIQ1C1hZ4beWsvGGylADqkA0ousNB
tteIfo8IMGwNlWdBe+id8LW9iLdBA0Zq18xLfx5BF33MLN43TdnqXzTOAe7g5zb43+j8uM9pXhkg
21TcOUdMGu0eAgLVWEAmEPbWAK9VzEu3vXh2NAE3GHk1+b0MuM6/GeWTLP59fHTxzHOpoG4iuPiR
nb/IFB2yyaAphtn4XYtXY82oMsrh3bN0hu0+rCQCTYl8j+lwlN6HhkaJN3AilMEWDes/8kuwgrfg
+QxnZwVuCjDBWl0sUK7Aj7DmanwbxVwSwy+m6mwuKQZ2lWnyl1QVEQuFg61EpCkGhsRAF+eepSWE
7AQqKKUTcg3VplM4Gi7nhcKN8qrEAfevhwz/bYbmw1IkeU3nDsFpT3h/scB3de43JnfozdrI9IuE
d1VHOhman8uEmYqXMkUmuIZ7fP0c+NnQiw2Ab3qKlFtY13hn5K1V5g5PLYyYm3/z4v46leLFBSEZ
CofBWeg6f31xJqZi1Xac+oYK0kGaUPtMq+4a4litukpfTWkg96Uzm/lOURPbADLrqFM2HDAq/2ZE
+rvQdBkvIjMBdsVDjmn9v+WD0lYINHxdccmiWKXT/bnCabBLPVvFayHdf/NwXsSdfx5tXn4cED2m
hghbF/j776Mfpw6HKacoZ5Mszocy5vZFecNKsbYX/kdi3d9+Mc61KFoWVH6upb//pCptDNmkS8Xc
JMzosw7NU1cB+1eggo5/fp7/kcz01NBHXv1VOWJQ+QXQkQqPTP2v/1GJuvyg//OfIZT8/QdfVJ3f
/mEHFl0t9+PPfnn4OYyl+ofGcvkv/1//5d+R2v8OpXAJq/3PKIVH9pAP2BS/6UuXP/L3TJz4gysu
GzMQbv9P2PY/5CXLI/j2J3sWlPYlmcLQ+B/yUvgH0SK+EKhLBI1IiP1XJs7/w0dqQYthR+PPmN5/
Ii/xBy+j6f96DH2eQY+H4pJCw5Dq8hp/fziGAZxwyToeUUcmsrckw61Na4qpTUYRUMeiVvQsoGS6
oJP0tks9s0yg8Y1QdZi0H9jclz5aQlbZyChFsKfeXb4vOq+PCW0/b9jaRugvVvgjrZL5pZIDeSFz
fcL4gO5PofZ2QF14Wo3e3U8a8XOx/eJnqVp51k6R/ZgAc5FWk1v4l+lVFazGweyKeef3uv4SzpJv
p3rWLxDb2KQ617hPWmVcwQ2CUx/gWotdf6oOwlyorqbb5eSo+rM3XzS/Q5G+YxSKc+l8TbK+C4u7
zHlpk6Qi8q27nWtX+rimlKtwfPpuU7t6xJI+wwMFUbRllK5u/NZyP9NFi4fRb9Z7X2bej3oxCxx0
QIH2Ig0XLMCTd08RtncMtadO0mQY4boBxbs2zh03nDjNGH5kjhTKJw1kpq4tvbhPsaaGHLgOE8Py
HxjlnJuEtEREKmO41J5pVJO4WiRd3CJYSeHK59FvSXMbXVrqnWdm3PO7djpXYlpjJk8gGhgkXo3A
yvacaiNvcL+swiXXjF8Z5JU7k1un0ikphBUlDtinxsnvAnYGaD4mA0RqT++nInwReZJduhOD84gB
li2S9nO4yMOJ3A0uJwukQlWRHem5tOJXOtLeAQHdq58M7C7XYdb2HCTVvGc2VF/NEFcj15bp67SS
bJ48+HUdHslnmdMnbqbuHcW2pH87375q0qzdJ/ll2BBQ/XSxpDgUIXdfiWxrSkoquELuapxEViU7
u7ebj4shamgZEbuyv/eMUVxPtpqw7KtfLUQbeL/taN1WCw05tddwTOd17YxuRIWoV/O8zq6mCIpq
2YcAyS6a2R0o+UnrvV5HHA/4SCKtZvViTf70MmveOF0s5qs9rM+Y2/QZM0d61jhnTm09Au7A0rNN
MaW18L02VYepIZg6xFS8qEskZmrfGEeI2LMz5x0gZLe/mOFosmvN6xXD9c5W+brXDfUrzuIlt7IJ
uus2DKTCFSmremvI+Q3wGvwSLj+3TU1L2oZRA/Ertbya/BH8JNTOHytbVWADGJQni/IPZW6l2C1d
/7YPZ6Ycqgibl9pZF3oMwaXUtPruxEpsJZ2Ff8KGzXmnZaDLHSB5xgrHEy2H5Sy06OLCCPsv5eCx
V611abFKrWeK6vtjkuSmhUkxQGCgqfpomb0dp7J4I+RE2FvVjBKpK96VqXwAwIembLZT+M3Tw8UA
v+KwziPXuwYuJdheqmeobTUnTFxDu9a03HPbGMwmZS7kva9BJsedCVKYrknsO6aQGdJW150phQqP
k1tgP/cvCZh19Yrt6visQBTZ46dbh1t87P1jlef6RG0dkxM6CXYCy/rZtRziBMKRwCqt8IlJb3e2
UwJMbPCc2ANjERsvEcZxnATszaYVh3oanY+sXslPEIYiREA3QWkNkBgyqM4B8ZBHg+kHGWCHxqLm
mvqF/A2/wsPQFG8Gt9sd+rC48R2jvcqyNDsaRfqIlR0ruefdZjVRr4BmVwohPRqwppkS1YmkLWO5
auOiJW57EOMbA2sbr6fhE2ym4irBchDBW/c/4cEtmL9oFdlUjv9I3x8VIqSkz0mSuNTFUgLXsRFd
9RVMAK9WHIDxKc27BoPMcfHMu9SSn7kg0mMMu8UXsTE676lxAIpJDqERHiNPP57b7pPhv4O8mE1X
C9iwQ9ZVlHbWRk7tLL7XW+yzTI5a+1iQa3X9kDS/7oHCc/zeUire7rLeSmLNNPLYl0Q7ODy9GoUr
d6ZZRVg3I5Qw1+UwH0R9Ku8Q3PBD+nTnCWjhKRoEuBGqaUdVi0O4Do9OkN8u1sXO62oBtquobsbC
0HcTxt1XM1HtbhTGO2ZiRYOzG9yNlbTj3mPQqJMfwN2OnZjUoV9EeGK0cPCc4GRSffPorzK2smLc
G5N/9FUXE4kzzz4NcHGypEsLlZlcZLp0kEUm4wTE85cNsNKlUmXXdway3px+mGHa7gxrsm4k9X0n
h3n/1q/gnvR9sH4p3UEpoegpkh7AIUJH4A/d4ooRCv41kXjuhuYoPv2l/cUk8y1rNcMroxJPRo03
2yxtJgLz9DPHlApa0coOmgzHYUXYf2OKFlwNbebvDJykxPOcs8bqumsSYgCbkbWKRij31LCVH7n2
d3G6Ft0V99ZrbobLya9CzgjWPV8yEq0ZRaMix1vrrzdUjcrbEXNs6KGF7xqh7eOyTjU+5JT2c9wi
5X7WzmjGTGDoqC0bXPQ60c9M/9oD08Np73M5u6Gk8L2BdLhPzdQ/esNkH72s/8VMqYyDLKTXhib4
4LFg/hjRRkv3aZenxM0HYz/ggnQ2pp8W28RI3IeO2MxNGo7tXUDWcpPiq98zbK8esHJSpFiF3mlc
VcJ8OfDirhvbIwhc+ExWshyNfKJLchoYqvXSeKbpBy2omaYYTZTdTq35qLAUO+tzmOay2QRBO0Cr
W1booPhOtn03kQhhn/gsKKxj5qKcU0icCqusoV7kOo53cCuh0qhl+oYNzJSFK2h6lmaZXleyCHae
wfB/0lc+oYrYueSssRrEDAW6I27nNvYFDWEye3ThF34Xk8Mby5Z9LE0bHout9A5T8rxLSEAxqw9K
f1OWHp2RJEpuERbcQ8chCzK8CEClBuk783eOesGRyozzTG2Tx5yncIzY60wcthgzW7dDnEhORT4e
O7rw+lCeRxxFUUdt4WYiuxVnsrx2yQLk6WKfGt06GwNX69YuaaksxvKqCSon7oZ6X4zzaQ2T9n7R
nn8/Jl4Vz/SCx166fBmmcUxa1I0BOXRe7hZ1zmkwYjy4t1u5hUD7dpE2d+7cXJt5fROk8xoNxnJW
LtVvDQ/yfnT7V3purxG4Nk5TYcA1+4EEFGbfXkVJpT7CYhFc6bWxF/QdWE2HOa88VIZzLGlx3zJf
2nZh+MWkDtO65CHmOxLnFec+ox/DfRaku7GYPjvjXbU1RFhmLvM1yEB3a1NruunD5WFZ3Icg6WNv
5p2cBwufq3Su5Fg8U6C6Rl7ZPAVZYPOzOHWlzTnAl0zB8m1I7DdqVojLJE5ILlQoJAgwG7WY1bZO
9XdviWlrc6smcUKMyC47BnLBNvU5gyNtVVS+Jl+NDl9Amy1ivK44em9q20LLNyuQfEwcew1BGmSU
4n1OwEjypWGhyXz2x5KpUGtn1PuGCQwaJ987qfVUGIgd0m23K/eJW+zH39k0n+dM6W2xVB782exF
OfauMMd3u24eQUx/6z79RdU69FR5yOqCcbTu97AKAYYVCyArN79HnBmjta2qK8P02tjWHH5HPV4t
iwLqYlYnJxVxNiLZddlI4AyB6ERzqY3c6gaPIZ83NwIdtZ5dxKl+zezW2LSW1b3gGoixnN9cghaQ
smhwbzBgNnb5TPiUPEjbveAZOMl5q2fWVLiP6n5O5Tax0iMSZ3OyOjnfGsQ7XsVl6TR0FLafhrKf
MCjh78qs/AoPcRRw2MFpz6I+Hvq+e2rdXOwsRYFplbsRNHF5UyNFnwyrdg9LlmK85skLf7RdfZmI
GOJXydDjHRs2DnAjypbqxImfD7VRuy4dmg2+M/ig7U3Bo8j9Ys62bglYs84Y+rED+P1PytLXOKVG
I2o6nnTGxLFNrAOrhtQc4Gr4xH0OsNOzPvntTvQEX1eanCpMdX1r6iJ4VoFHqJ0W4Ru/dxMORiv8
KcPro4K/dotvw0XyG4dXS0L88EN9W1mjFWdr2exRi4yz4fZm5K9hdd2FqfccQNzfcHhp96Lxm51q
HxabNHoJxVIFpNL7aJCkixh4Y9f+0AqMUhhsJz7C1QSLR9RtQzYy8hxx0yT5qaXdNcBQhyc/gJGr
5dvSq+ZWKldAe9Cnor6sTosu4gJSrJqCm9wKzfPg6C7OCLNfcy4BjDShdNT0l/K9gx84vhem9mJn
Xq/JaLPpkfo/almqw4ASchy74I5tQFDVmZzVpOjLbbqZ/ALQfN1NPxkm4mXxUhOpLjmhb3PYxwUF
tFXDder6ed9kgOfz4UF1lKpxk/T4Orf46P38R6lhRKxwSvFH9MmtNpX3Y1gG4mYsqVvfcADYGeqT
kJIXBeC446K0/TikXHGYmyenrF5qE9WtDL1f2gofRVM8sCNu6zx3NnxPIcUDZ++FZ2KeJ3M5Vnj5
lxLidjJBQ6cQlxbwidfZhj2YWbXeVxNqt1+XHyItIDZni7EtpMchIlD5DvVIfMHd2WOv2uKNgHBQ
u3uzTk510ZRbw9LVLg3adJe6bfVqeeHOx3J6Glx36xZjy06M0cyX/ovA+xgRGTkVRLe6MiRiR0Bz
pFMWC0kLgHBlYV0z44EWcWDkrntdBv6OBYy+ICPzCMzRn60S/w0l02K/8crrnmQ97DPxpcT4wuHo
dqzM5I5Y3r1w87NbO29ComaWNSegyhXbAB87JxNp7TMLnGLhMxx2as7mgUh2Hf3BXIealya85G4v
7BLbyxEk2ID3HDvbn0FeLXiGOkxVdG1yqSsr7vfu+D1KK+Apnls6UoawDI5LbcgfDcUp164/jHu/
K1Po3KvkiSeH80HkXex7z6E5oiqL8iRkBUt9pdJlXQam/Ugj51xiikwvYREix1BZ7XTd0/8aHvt+
bZ/FeJkrVoM98hjOeJVMPA93WCKoRZcw5uewcl8ro5yceAzzH0QhGAysrNIwmgW6gI+368brYOFS
YICoXI1f4zxUx1Q21alrBKCvNhBbvXA8rg3dExAW+LAyH99D7jjgwZS/BeHr31NHQIKkaMwjq17+
hLNEgt4zjZtwXdh5/+RbuIkz3ChbUJUUmMbHlBTqflRhHSlHub+Q9cZTsS7WdSjD+akb0vpgkg4n
meUC2uz4kkI2l91rrmfzoMy1OPJl1Ld8oYQTCZyMF4IwCtlAJ/qjRQMsnRvN0Oy8tu4ekJDk+zh4
Jrev3j24mWDynA3GQxN26zngOhCJgXt939buzq6QOb0CemAK93wfIJ5sVZOX+GZ9mWzalmRlKEoO
j71XwP+34E8bwxwN9uB99q3tn61xCE+8i7lE9sNf4wyaH7rS5rXR0LJ3pP3YxmGzV/muDRY63I2g
nfmMxRxPod3H3TgF5wIwgElT9zRwsvEha2ezjyrFuP42yEhFaj8wjE2dDPpc5q735i2Ved2nCg1G
Q7b3KdY50QZpbMEOD0dRz3ix8iKJA0fIZ89JPzrmd/ezv3xcsEPgLX1j34VZf3QT8kdlaBM1yViu
Cgr4Lh+hs3NDk9NfQ/R8hHBQXVecULa5yZguWY8NoqZWayRQ9CsMHxhEeLHZE04WRfdPtm3n0fp2
Rx97BNWzW8N3V3pNuuDgtm27z+rRpI7atd9qeHeyJvBFPHjYGKnNyZJ5mnFHRkuFkTNTx2GYQ37o
DSf8asymPYAbNz7bcclj1Yhx7/VZm+1U6FBvsCj3sfbXn9Ig7Fv7F1oxnHZMhAyTNBMaWPB9emcQ
dozY7Y2tVQUw2f1Z383W1N07OPdeWV1KGrLc/CnNEh8S+5ztGzHYD8mYsgaUuDceJA7n45pb5Uvd
eTcXJZ9XMNfTuiU6Nj0WpcOJDis7FaEEvmbqYnJZ3cANsF9tiE/Xc8C0fpOnDjewJpEmNMHOup1t
Z/J30BuKK4oJep9knSH3Pt6Lu9ScmweHqQ1jAUJNb8TRMVrk2Dt+TGxb4DRYEh4zT5IZd7FcWoyZ
7FTssFmoc2nTBPafiwL/MlXyz0P//6+0AWFh6P0X2kD7kf9Wz/nnf/83YcD5A4oEKhPpCszJGPOx
/v6NsmxYwR/g8CjovQzl0QAuTVD/UAZgKV82SNPnYn7RDPhXf6flCf8PuHsm7YBwyUDLWf+ZMvDX
5ImPZmjj3aA+LvB9CCq/6wITQJ+UcgyItaWuuCCkxkTRmlGz8Y9t5e3XtBgAoE0LYElfGzN0N5pz
x21a0JuwU2NCb7SkfBxQZOKGPb1gFagHvI5Bv4MH4AMVXvoEjwszUhhx1ZQFD//0Xv9fsisWv/tv
4gbKl00AxHfQVy7KHlrH779Eu7AYFKX+NbpWoO/5oboFNDkRn50VE6SNjyUj23jkFneWYdMgkbvr
HjyQ8zNhHU/fKP4ZbRaNyh6jJliX4hUzxgqXX9TMt4qFxdFi3R4/RtwljGc6osQMQJbGi9zWx8On
S3f0YotDUv/YXhApEn9fc2f4qUWLHBZO7uGz4w7g8i4IonmF0LcRXKrLiAIEr4rCktVwJ70KFklF
lj/Krba7M0QWBlEmDMhaZid7+KCmnJlmShLTW/KZxnNGpU4dpVWe9HtF+fkvm0XSVtwAZMcROO/e
AlF41lnNCz5FfAPoHFMdsverEku3ZqbO8WsknbvLB84427YxTEHgPruCxuCIXVlPy8NkXkoZ7Lld
3gyBSXo7D3rEAN2lhB+YhDBDWeZpWnZlIfMnAjgtemqZTyzqDAE2TUDROwGBos62g5q7+Z0/jYZB
B6GenrKw8YxLJ0I7xgD3aLsxs8Z8kFQJuNfYmipQ/YouFowr4SUKQjDqTZkWLRuGHshMA1Lov1k7
E/+RRj1y/qbrtushGE09R5JO5zesRsyNsmBh/s3pLFsBS1ldEQcdej73J4tzGSt3SEhcWRnGa42Y
Nda+f4NXrLMf/LXTOdSXnN9CSdG+0d+XhUc6qMX9hF+gidAsUHouwd0dodBsjpdw6Z0Ii9Hc3Shu
pKR1p4HekiANMVgQm2CAwySm4W5nVhBoRQc0pjLL4AcDGxFu9WVYx+14zF6zmh4HjqhtwQacUOt0
NNJhnijzrqvubcor+atpM4wGTc0l/btx+/kOGsAqo1FTf8VYoqb0pyNAdcI5MCVxMqgqiBTBeZoM
hlFyu+M7le1MEiPZM4iR6VM0Eh5tI0zmC0NJyxejGxQ3iuOTUdySYeEvS9kfE1x8zbAwXMJkBeIF
R2tFARW/GO+uhgh0buaOBaRzpsCK6zBEggo7PGCdP2mKNh0VOMfAsPiyKVpPoUjhJ0liKuYoYLf6
eb6bhVksDgHky1dRqV7jb6bshb+idethfp8bctIH+G8rVlDuWzPmPWXTs/LtkB2CLKtQ9xl9GAXh
ZclxPQvDlzkjaO1sc4+CmO0azu0bph4lbkvOLNAO/3xcV9HRszWStofjZRQsDX976PqJ83cctBpu
kBjoYrzKiktQw/bKguD7EHz4Tgp/x+Fow0OvU/eH6PHVHGtn4sabLr4dta4c7nlPsNHm2eK8IX4V
Vy6581vPmgxqnGTmfM7G5HDuTppvWZRkKGwhz1nKqqupQDmOACEjr25p8eLiog9pVf9KCVNv11pw
SfSMqrjxS+GTgimwXcX47Tmp6EQxM15NF16+TMzXWVsjS38hdnKVy9tMHf1N45v1c6ghULAdpM37
RPX3uVxyYFmLUWMoGItR4BVOKElsmvIF2lt47NwJVQN41bSp0lbeXSZTMKpkYB9Sywz8i3M9ey5n
9zHIZlIQTZbnIFFMrdR9IKZxBCI4Nd6mT30peH8G/2JHvhAp8SjzRlPonm6HRICYpyonv5R0dN22
tfzloWh6A+QhZ947z6qaKyto+QxsY3waZ/x/QzJAnvFnpkTg62BCKSAYqdvnD0ubFTPvYbDcrvXY
XaVTU+wC1wINVqrnwlfyZhHLL1NOPUjMpsHizrVCRgjstXHUVZO8UjPzOK4946JupCpgmcpL59j4
NkPk2uQ6T44FPvioLcdm3xY8ugzbbAjzuaxPdL876AyZmjbGHFgQR8IWwFkY8M2VFgOG3VrAgzbd
MvsFKKV6ZMWuGMslIVWssh26PQICl77Wr7LbKezCYjd1XR9DeAMNUjrAxbAD45iKZFfJq5VCzywK
MG9+BVlJvGH189bYhvByPpr1YievavE+VuCKKP7xu888NzCGJ4m5PHZT5wEISTukVAJOxdZf1KXN
x5Fi16Sed7OWJQ2+OEX3rCTjVTUVMPTBYZyEE3SHkvP3u17IlKSjGKu4gz5kb1JTNp9sjaQYio5O
Ezhu6kBwqN9e0JigY2AAiVPO8QXpsrokz/TIJ0Ygp9DfBsXBP71M/0rMtb9GbIV7z2nqeWGw8RYw
GXk3gnnKt1C2PglAMSHlQpxEvZkE5DJ9Sndyngt+VBH6Z0lYLITXrrsHx1mSLdTPOd/24dT+XEw1
/OIG2N2xwl8yRXz3blzbU1+WpfxH6nvwCEzWRUZPVv9qRE6lDaAUJTQaEdy3got+haP6XhpejtE8
qXYD1W+vFNS6ZxWAAKUiKbkOygLSoLlarzhIi1jQbHVPNUeI9VhBljeXZlt5bUrygowY64cf9sMN
Ro71acV9KyP6iy/HsaFv9aGwXTd8I5/FDFeUBp1usrAYXpM+Cij3Be5yDdvKeyuKlS+7WCH+r7Zb
T/TuWgLyejqWvwI1EVmRUzu8BD3NdxuWg6DkcrEibYiE0VKWQzEBManHSCiHzZjswsVg5zGIi6dc
znPMblC8YgpkxIb2p8+OW2t/25phiUgzYKfsfO3WDCwbZd4vTTAclKrcn5VMm9OasbhvXNueKfUB
I7MyrEHDilax5NUu5DDmMJ7hMwieobAsAy4Bxj5yU/oNy1wq3f9N3pkt122sWfpV+gEKDiSQiQQu
e8+bmzMpiuINQrIoTIl5xtPXB/qcPpaqy45z01ERfWM7bIvcA4DMXP9a3/JfnZoXjalSpWqXq8lj
Cs6pDLGqHTAIsgmiIldyc+2EKCrKMcPCend0H9uHEeALpmMzBwPRH6feYVjpDiNcxGXLmC2hU56K
TxJ5FjooeUYnt9mWBP01Zpeeeo+wAYDc1o5nPSL1QZRBh9fAHlk3AYl4woi3MpHirXf1PN33wcwp
f5ayOqqErRBrgA03rRiHOt43oN36e4+dUnItQnLL3P+z011Fqg8mvonOza4RTNrXZJbVAyuyP1zJ
ZAQsH7LroPHBJKxcc1NV33tOwuZow3ik82mSPVTGyWX5MJSan9x0zKNjOjCjl3EAvH1YCBltcKVg
GsVCwK5VhqknHkwtDfphMAz3atQEw9Gkq2PvZsElr/rA3zts8NpdX4yU667nDh4miXeZw4opXZJN
6ckNGf07Paf4nayk+sHm6NaDoFfzGTq1vhJuixAO945Oh6AKEFZ44Fv5wQqn9EIln3vBj1LJo92H
FFMZIvPyUuYT178FgI/Ro4XUTRt3UH8BIwjkUC5jfZuxhqotcNgHGcZ5urN7O8DrSOBp2ExUSXdo
lGzF0LkkbBsaKLnZDUe3PecZNuuwKeKvTRF1TwYDPlvwtsluGtF775HQBBStGGVVsdsir+NZt5nJ
q7dARDjTU8gPfBt170EtkdWYI4APKebLuSCJ2WKmA461JN68iVvFRVqACB1gekKWIcvJ6PSQkxym
s1hHjrvpF2VdE5Hy693SK0tccfDpPGzPffJCuVqrwHIX/uuYN9EuUXJu8Dok/kvt2nHOi+bZs8V5
WJ3TIXavnIqB5TbIGSJuGXrzMmO3dF78Ki2ug4JeZ0ZKyE1b6gP1tTes57vI7uUnt8vKLxI32TEj
R/cmE5fNvDDl9N3pRP3gUyFHXQZlr9S8WZ57hujWjmfb2NSIqr6338IWVt5m/DgExEZMDkG17IVs
po9FNljq5TAssL1OHWMAMCuWjC2OKuHIZEqEP1w1Jhcb2QnJWPvwlfzuOmiLEpe2BZpol8fu4u7w
r9AOxO6vJWLluMvnWDTLSy/mHo+v1y9Pemg0InuQuxezRiYcFxs23ILJvx99rrBNYaSA38bDgnGF
6yCQDe2pcaLmie33sAEoQOoFq/mJWA0Hwpgq0w0ffHYTEBWAjGk1+0rr+IwW9V15BEDsNQrCTTeS
J/WjYZM1NrKlWmMj8RogQQSMHyQ2h/dG5vJHPyjrMQ+S5i2Y4uApmsNovzr9SNJa+YqkWzMr9kd8
hdv3PfzItFRrvAVURlFt6W+OXSYCo6mPNQaRL6IpXRpLWnvGKsJX5o8COpmHvWi+wwcN8DMuu4Of
afS+YA3smI/sjrvGeHCmFVdUj01HFkvQCpwpGSdrBqkfaSDPnu5tdh7HNGg+J+DuPgnL8S5OQwAn
gfhCPet0Yvc230mrdl6ZD5M8yusxvoiyXdw9m5Pm6K2RJcdyoQpytWfRcZJTfwbV1B5i6BOfJiP0
EdNB8FLb7oGRLvIvon9M3IbU1GL09/IjSJWFsc0tGiz5BTU6PXXDwj0C+zRLt0FCPCspJ+fM6vMO
Li/67lk1GcGYLm2fh2qxC9a4FzSOBgiT9hKMUoqYxbYzXfzIU9JgFejz/VglAY+IiquTtX6Nmrlr
6mycUyBzCeGNvmWUiK+Ora2NBzDn4IfCODT3eI6KPYyG4WYk3KbWlNswd9a58VxDt5HlnIaQ+iMW
NLmvhZW/+ykFVAkux7vgI0qnPmJ16UfELl7TdrJsKZELw+yIVdG6ogEawikjLXaWvY4pdRoiW22a
roZEbYKFIbSVs78OWwNk2i/TK2CwwwNpoa9LVE1XbC+6UzZ7FEP1ZCx815d3Tt6alyGHxLuf/AZz
HrRq/XlMp/kYf4QThYPw3MBIGA+uAVDtcH0ywm8S94QKGnyTYEwei9bu+PLdkMETmfDuIkYTWoTM
1kBlt2YrzZqy1IJdDc/JAFdJUyXZkUHP/E3TPXfXohX3V8pTw32rLW6iGEUfO+SSNt+RZfGo2R9p
0LxzPzcdZ0LZ9AKvgSZBGmYFyY2UXQd374xfepNbHFC4jBf25I1kkjdOSY9rKLfObMaJvdJCFuJ6
wE/FimjTE+oWsdy3a/61Dp0vsq7FpUDo3xLN6w6qpuP0MFnWmz3ZmgQz2j9FtdMlDi3KnTh/bLLO
qvbsUVhbiTPhmFyzujV9svFGYE05Qa8Tn6ZOE7vhuaCyvdfxmidPiM+VX4TY9cFiIEdhY43INL2p
qPAMp/O2fJ6n8LlpCTKYj+jx2FjcOIRriSQ3BaOvjf7IKwNnGO/JFWEBAa3nb4cGl0BhU/jnQ3g7
MoPMlsMUjcxL2Q7Mu5oB9iP7weUgPlLUeg1UZ2u0uv9IWZfkraexy5pd7zJwTixzHNZwNjtPctr+
GtmehrratzlZEhbA+lsvLEy4irxyEw4lR7BldG6cj1y4hVp4JkMxnksOSQ/5MBy0Nv5CBc9svpHE
qMBHNlkAwDC/QN2eCa+E8QnHHg+KfolPgFpZ/tis99vC6/33hgwXDU4EFNSu03PPHgA0V3ec1ki8
Xob+tYZhdqIFse3u5yZjFrZm6ZmlPAEhnfZ+lpv7fI7PPe/22Fs9N7q/ZvLlRzx/+YjqR9pvx329
5vgZL9WvkBXodnVI0qDfbieXeW8SFfZj06Rk+JfMQUCzky8B3NeTFfXoheAEypCxU4r2MJN8hcyL
jGGx2+acTMv26OHn6Rl6cZwsju7KLiCTLnbZyjNI+Za6kkg68/2QAQeR4uKM1tPtxtaZz30srcc2
ZSViz6O4FdxHoWEpIPpF25hl6tAA8LgJZTdfE79jbuEsHcHBoMWjTZKHwg8mnH1yazeB+BL27OzG
tiTEjpWuvAQUyqLNwX7QscseDhqEwLl8qCkOfsG11K82LKD9gUqvJqZLN1kEW8IBMrEQ8tpCp/+O
LcN+Vm3LHQRst7gzuKXlOLWYSbDVXFt+0b20UlmUtPndF/+DhqFcgq/3KfuI6a1Q2H+2g+5t6tjC
Pu13nIc85K4xiYBiVrnkPSL1FfV9suSIqaRLRmakdt0+a0ZVxCvJqy6beVWCQpnY9TF2B4TL2o3Y
pQZdaVN2CQvn01xLJl8UW5pNFA/yYoFIQyFOiF7NcsyfWXGb4eAVCXspIL6RIiAUIQ8MHEbynaia
urp0XRnGdJ2xqdqA7xwTTEyMga7ZmTD5JyTDY2aSmkMX36mP+ATHf/ibtND/TTEnDKDYUNpMK7wV
WPInkk0Nznl03OCdSNF85ee9jS9lkTA855IEvCz7sETQb+ZbnVnV618L9v9l5ODC4SKPQEuFB22K
AcZPvxubSVuLcvnql21xkwRuf4xmAVUX0XWXiLo/YdDpH60wk/kWTKZ9+Otf/0vXyZqTIY3HK6Ag
iIXLk7+8d/xNsTV5KMmLLeJ4n9v4p09xkCTz7yG5/+G5omKEfhkSVEj1oEq+pWkq20OjUTf3Y0Mt
ypY9P+7MWSVTdg57azYXuJShc2SwnFs7mbX1dF8uwvdWlINrXf/NW/g5zcFbYN8hCQ0QqlL8bc2h
/PnrwwghELPxUAFhz7xj3MTo4ED5cJoPA+rcvsuEMGyVMmY6MaUVbNyNWEc11jS+SFzD+XFprGnY
iY+pDTUznrn/918k2RZbsevhGuN1/vwiAZ72SsPbYS7fpMMxdC2vvJA743WxcNNDOybvQdYxqwH9
x4f8MUUK4M83e6eOHKoy0yhB7gGeNyMfqiX4m5tgneL9KRSjPF9QzcRmnFAa7h/yMT+/QoTtuAJ1
gauuN8Hw+MdN1zot0GtRoVHd8txQ7cFL0Ot3umxm7xxN7UKXIhHnCRz63AEVa6eM7YOpCy6Xlnlt
ewjrScyXHNA1fmyMQ55/89efrftrqowXvHIZuYsIXgMxXPN2f7p/q1QtJohJxDrQSmkMzmbjvxlQ
N8Med7obfM2B3ZjdaMUyu4kcJwLeXZJ7u41mr4wvSruROpEHov6iAQpiDozAqPIeVSuBRzQQJIjW
MA1CCQDvMdIZ/aIU8HdImMYjkgF0HA8n+2a6GHKOGuyla/9o+SVtqw23wA9OTOkjiTi01qRmZgJy
xre+VjHx5Iexjb3nYCJktCEgXJV/c3c4vyb8GKJrbgAijtRVaGJZP384C4OJHCo0Xhu+pvjWSnyO
Nj2ZihBP6lSW+0KV0r1pm44DFeEGfK4LxqrsCpoN/yw5tN2h/rfJMSgY0W4Loaiz4CGapRe8ab48
5J6tLFws0ml3Nb1J7sbPI/6oM/klVYC6sOG7+Q1Zn6+Vl2fLGdUlfUXgt+fnv74Sfn6YAjTyHNRI
T64Xg81j6ZdLOB5JMcoshIbij8W6g462tGKYc27n1ZWHFXUb2fijVo+NsycogaHir1/AR+3On5Jl
Dqqq9BSXIeRC5QUfw9k/XYpLPKm5SHE/LjjdVvOukGwiFx9N4Y+RDh+zlmf8dfFrYpG82Zi4WZ+s
IsJSFiuiwQbDpATIZBMBcgxa5SF3x/6tSFkEty7nmjPAiJCoVhDIo+ozmsdrDrsYIMkBUaCYOyG1
nhKh8vg3b+7Xj5cJO2hBX4iVLeZDqfv5UlKwlO3Q675zMqlvUFoKs4UmyKtHIQhuOEX24SYR2r0K
dRZ/rewCOVHrJgv30NlClyruohOb0vaCuxllFCtVmj4BCOxmZkpCPQX9nF4gEPNMIdhANobpTdHs
bHsUN8nkkxdbBLK5P7tptqsK+Gxoeard50HVPMqQw9D2r9/xajr40zNRO7xjrApwDCX/rLAt/PyO
jVVqQ+fMd/jszNVcph6cIcp21c5wJRRbH+lpOHCNlTdmiIAbqRLdlT05x5quduPpb/Kzvwz31xfk
Q9kULmhOQYhW/7JdyKVM2ERAXV8xBfJcEuF/StOgwMrfi7DeTa43fxrqAe6vAuyT7Ec1++F1AGwl
QW3qWopzGFSnGxGp4AdFTWm3T+kpu9Vu5opDX2X5jwb7VHhRVZ3f9ENRmyd79CfOV+uAkwdN9cWp
WvWsevR6WFo26t3Hv7XgSiPW23CKtnM0JBS9Wn5mDi2tIpBouhpH3tByfFPEfNwN1kg2izNmrGpL
MSBlFeHiJgl1D9PKGx4K1DrDpjzmR45y3uY8RTrQbsQwNuZjAunk0o1Ohe7rk+tJMDaM/TlIqrDH
0QiZnoNCFpYEyFJTl7uCnAYmvTldR+2Aoq7xlotPbTCjCKuSsw/5+EYTHcuDG2NXngAQIUywdzs6
UZgKQsLBBO6Rn5sxtNV/3Fv/P2eIifH+6W77L4zapzHplvfm12rNjz/1h1tI2L/hBGIrwtaUVVpL
LvY/3ELqN3Z6kgec47G2OGxX/mUW0r/57LL+BaNlvftntab6jWMeOxumfOzDWCz+nRjxH9n4Pz3r
bQH4wrZ5FeC2fX7cLw8HN2mjWpBjY9uxxK8ZqBWgl2nELpcMCgbQ2m63QQboY3AIawyxrnfMs/U9
uxFKOXC97Ks4YMIgovY2aLvqiXn9W9X25ZljGwnNqQwumWWAsMzFcBNRyAE2sE3LmyKBOJQsHqXL
iNBKaedckVWGmQT54WrCq372MwwInlUxBHJ4GFwUE+AjoZLsKm267iDacqEYLBW7aVB+ey6Dcr5E
g6suIp2eKGtJbjgUVEcX2Y+J2zAyoGyj5rUL1UTjRdcenKp6MFBmSPfxiNZmQDux8jg60tyU7k3r
0mUu+wQG2UwvQBMn6lgzDF0RbmZ6SCsbE6XnBQj0pbPpyFwdXZlWVxoOytFEhXvIHT38PpoJG4wr
3xt6sbBkJDaVTNLdOkBLrjyTz5ieaWFBJB1uqMsaroSp8WsXQujzODgaYRKoZbURLge5ybTxq13M
1jfHWjrOn7Bx0Ga4/UUyX2H1ZZKhBdx2JlPOt5wTKSM4l9AqGJDgSyS67KpJ5uqp7d1oN8vBnIY2
Mz8mbMAU0oCAC91u28b9fBpA8ZwZK4Z6hwfnyCG2OPl5VX0aG2gHfaOim8hd9KWNVa02HJCGUxm3
7bJxEqMuJAQEfrNmOdNUZt26ic2MzQMTGJQ2x6wyBVmXfJDYF4ZJaAzMqMu5Ysyk1I8yqr0LKUJA
HSHp7GWQlEQXYLq8KvdZL1yqm2urOQZB216GJVEbplXelZcNBuj8VJz0iAof8aV+YlwKt60V2QG7
nnOsC57UUBSB9PuhwvFqiWey+uD6V5Omk+ML9xQNT9Wkj3MTU+7sLsXtmFNE32X624hytcYxFR+d
oWB50p8DJ68PHAhKAJJwyaA9atIto7wp2lCBlcWmZqgm2oFU4+mcK30mCp+f47zuThUKysYbgyOi
mP0Ca8J/ll7IXDIQgrYTEOZ74xkfUx52s7hM5Wtp+vjUdFZUb1TkFBdU6piJQQuTKMfnBuesTcVr
bGJM5ekw/B4NrDp4f8FP4Y5zdnDixNlvFY0FdpHEx8g00BjNCkYpdIJK5K40N41CGswoIoQw3X3P
Ak22h++S6ZHnCDywo7d6TKY3mnYI6nXx9K1wYkWGZnzLgFIy3zXurSCNZGBs4vcQ4uhaStwFEo2p
NbN1RP2i27tiNFvkfERMlMVNXU9qWxR5dfKQlVY5tV3LzlSM3l0B4Hypx2Ahd0gIdh+q/tXyuuUT
bRqEEQbgUG2ZH+xpKk+F1QIDtQiveNQOMoW296PU4Wdu1f4aypR5yOPpRYeBPvXKcvc467gal7xx
7yaZPpqEtOPcTbRXJVl2H/YkFWTWUceTjVN/W6ND9PugTBlMEjrKXjx2fycXx/ld5w76vZ5icZl9
8E258GAmUA+RbN06pINRTHZ3nUt7svZjZCGQ9t26143Glk2PFxS3cVbjCIpzFaJ5N0c0nWYT9ss3
5p+M+Kty+V6jhsJLy735WMH6ghrmTYDiyKgIzo/vIjQYQPh5Ryubu6vC5OPFyagehGd6oOLkU2ZJ
0l7JyDZhAzYyH6/8PhmCu6Sc3YW0fp99XvWq1TLEHjC1iuWhtIobP4Ko6hIWOLOUxaCPp7W+A82Q
K1TL4nkqPVmdQSYT6A7RQHepg9AaUGGV5OT6dTTCQ0xIuysed4Bg6BtLBsfs/cR6MX3nXZYsT58d
LJd5MPr4dhrKeCE17DpnJaeVMcxljyazMoxoc7GC6OzKmEbbgeY98jfy6FSd3AXZ8LtbQ5YL+jQ/
U9pKmBVXIVIDVxCnGmbLug227INS6oGgyiYeWaohyY9l3iaHQBa/e1nzxRCYwAbwqo25pSvoyQO/
wvg5on0VNBO4Ooy/PUDiqTp1WfV1AF53YyGzXWNW5cVSiwPsy+CZdTu32kZTJE70VmNKWdrbOejd
V4vA1hocz69iv3BwYYbVc0btw1tS5/4+nb1pyxkUSlc/EFSVS/nFMTUoiZly9uDO73hANTgkuwZv
ENMyLFDYM3laADnL9HRL4FTiy0mGs1HtpdMOBA3pA8UU0cGxxm/FaIWfO8LCOzcryDTTccmyTWwD
rk2642zd8zCLe3kOU9ZGC+XtESUsuqPTQxLjy/wHYxJaMaGRoqCbGobtABOEizA/ySSwn6pBZ19B
kTOrYSqqtxQphWfSVGAREjXxtOvNZ9ANE8BigW0Xw+sWv29IF70uX/sK1yPNabgVK43JTjiVS8Kt
qggmF3ATl444hppb9b2MqQcNTG4/NASfcUbwUu8kPuaVkXHl+Ol8NeoofEHOVuklKWtzP4Xh7wIU
11VDmdrWKymk1MJ9slxHwygEnh61ndrUutLnIEs48RN3+FLPiQqge7jWF8ptqnOhwqnY21Sracqc
dzyXff6i1JELk863Uk0X5UzeHUSJmayPEdUDWVbiQY65H1BQqbapOQVuYpRxTie4XzfMMYr7EbTc
i5vZn9uSO2ryiY4lgyEkt5A/SvvIHMqGQJbIe/cT5+MSMOKgaHZl6wlTUNo10AY2ERuIWYZcXuW9
VonPOli5zSW06/DGc0x1GyPdPTb4Tc+C1mKSwjUxspwUPzHKlNUbrv7vvEYjNwJoH+vKgINwRTBe
oti3DkE0dyRyOqaBDckD2DDXS+y5x9hQy7AZHQNGPQsAnvZ1uBwCmlWstipO5ZDfjH6KaEW9UHQ1
SE2B4hADlkjnxdtkvcz2WFypZxnWs/aIHfoNpxvcd8e3CHikIiNq4envhdNMJ78IZkKEVYyb3V+u
sB82zyk2PZYQelw3A26v7Sjs+n6oqW5iHOip3cTNrk4xATi82CYUb5B6sg4AHdk/x8LnVgLYOOjQ
t54yRKZNgqOKfoGRDoSlSesvDSK4fW38MXw3bt2LpzgsqFWLKw2lxUQuiI5EvzXJsJiNgPKHlwqT
y7bVdXEkPOV/YqT7o3GtH4Ci3KeROrWdn3vthik1BjbVVfnXwK1wuNsmrY8ZQ+TbRpIOat3cf1m8
xUp3/FcLY7E4Cvx+7Eji8knKtjkCHVKHesiWR5VyqdQ+yaJuHNDawZHacwOaC+ZutylzJ99JhfMJ
u/B8pyzvs2QveZiUHYLV1sTzpil99/NFk6lz3HM/s5LCJ85ONlXIe76J+jQNy/KpgDe9H/K3WjoM
IaFyk7Pmu9FJdl1gJPYo+mGrqo4i/6JpuNjoJLmWanmKGq/Dr2kNX8l53qZZ19y3JovO7FMeGlkf
kCJvmyZ+d8pg78/FI0Pkd5o0HpNJ/u5mztEidXAay8W5pv38GenxbIy+DzkFU2IkzhPxS7Q6iIdt
bfHkjL1zE3msPVM07XkQoo0q9vSjvSO7c3Rms3yb0hArbQaEZseMPE0PYey1j/NUi+AUJuWIsaYv
c+uh1J3SD3iOfwfKlj7gaeietZAurNSOlitkxugBF/dH4JyuhlVqXaCXPoW5i5BGB+murzv/KqOq
dD8u43IXMKS0N17QQHpektC7QBu2PFa9KNqpyEJUtftoPgTGtnaxh/Ya9fwvGACCRsw39lhZpzZI
k5NfLZwW8H+CNLAlnJHIWGQlSxoqyr5bbqUZknebcj+OXCXNWaopb+MwGqDCJ+peOk2z11WCTWoS
C9E4zovHnl3OhC+EGmXN50kUbh/3a5ZpoCx67+ITYrcEbxO7fLE3IcADOiCTa6ifjcva69aXtHPG
rWCGd5N3coU3vlKxzgfRgkxCv8B75hBFoSaOzpweXDQnrFTcVzOLa+r4j4Zp5a7oX4scez9TwDW7
bO91v+QnDxzzwfepRI2UvirybryKXbcjuWcIitTOtZH1vVf3y771ovqzbTXuY433awPnud3RwBjf
eFSB7uVIyoLieoCXqY7OyrHCY2kHjLvZgt/pxHduYmxMhzr3UCgN6M851Zg+V7rE4owjdm2iidM8
3RAie9BqENeyG60zLhhzE86E0Wk6DtK9R/Y7O3TJkD8u3USktBSnsbfH3YydpsSOFeEITnqruFbc
diPGFxxfSTwlnzSgkk0ZRcGjmMfscz+tpm5cHbQxjKPdPq/ODI4PKELrD8j1dZRI/pIl0UNC5yGV
JZjJ1/qGZUesfcFQweQ6iuEOxLJ4jUgw3QrQFNFuiKzhmkSF3+6iynptSj/d57nh2wqNfYVPerla
hoUDq4HT5FfFPYg9zTEyje6XMSQYzKDkkUxnRy7bXqBAwVLMC2/61sAh26WdxWU321X9vary8rPC
s4iHn/DMxMS1BOSQlPEWxct9mWpfHMvUy56GerZ3IyHcQ7c05jzpJbsB9/XMxcDmp4eZcLVYLbmL
pmKmCK25PpNcSjBTzSXrMw5ZGdfohJw/5Ppe1p7JaQIY1flPDflS6gGT1n/NuTAu7eh36B1VdYN7
0966zTw/+4uqMMlN1rdwIWHdFm3yg94q/9Wz5vSc2e30/B+lyqHMBDBDEyXi9e7Cl1aF7gk0mNgm
2v4q/HS8/EevceIjdNCTQQn0ya6DYjNHwYSfwIMTA0hWe0HEbiF54NiZEiAU8x+Tu/9nytxPOb/j
e3n7NX9vfwUF/g9EACKp/fchv/9tvn0tfub/8f//g/4nfrMZmQmb+QtfOlLLP2U7EfzmIMQyFgnW
bifhMZ/5Z8bP+Q0pj/jfKuYRDFzno/+Q7VzAgFIGnHhgXmtB1O/fke1+nhWywGPbYTDCmNiRjuc4
v8ww6r5O6oJR1zZM4+EBuxioED2k1h6u61T83Tjol9Ekvy5gIqQkgHqPjwLZ/ucBQq3ydI2rUkHS
lPIV9GnyzdZ1jFUOne/Gt2SPZIEtr1k3GOO3dcOCKS1yhtuZs4x7ygtDbWDSq/RugqVk9hGRhWAH
wCd9kL30BP2h1PDgOwxy+A4dE0cmkON56O0CsGlAPBq7lO2/ZmG0VjjPCHibwXPg28MdJQKknTR/
UcygEMma1H3IvKa8D8Z84LXUaF88E/WwhQYnh50FQOqV/CJ7jvWpu1GqD4JtK1e3CD1XFXdpUzgB
KLXQeQtcS9fbmaDLSxuQ3tzaqOkGVHYOf1Ypy7K3i9W5+EA8zcTAz6rhFqha+Rm/c35h88CqXegm
PaUuWhuySFH17Mxq7nl7kI6Fma9mkzpoh219hyHyPdVZTemsWLq3qAzUHXh6zH3z1KhXv8WWsBmI
Inh4OZ0RlttS1C8MlqbkZOHFwtOcRfODzroCoszs0EXlV1b9xSFB8TkJJlPubIXFE6OfTYYywoQ8
b117HN+knbRihd34n0ndwCKbpy7/lucz1r9S4hHd9HXLcaRlBjagnwXiYbQisH3k/Fu104voH+i2
Yb9cj33esaYnPntnYptE6ievx7k1Nv6Fq7bCfIia+sz2Mq64Xny1wACpMCZ7lvbe4gk8yCbvHPnV
ylsLRsqSutHey4DnHApSF/fz2A3f0gY6G4yJhVRfmfTIRjmB/HpDg5LzSdoKDk+2TP5hqFnqj100
4scH8jR/6qqx4DsvkGk3nvSGu4Em9WXTkpSFKx4j7Ckr0AeYgmI6up1s3pPKLou9dOiVzZxRm2u/
icdgSwDM+07fKScaGBz2My1gbbKz4Uuzg4BpaZ/A5LFtEgY/mhxV5m2cGUYB83FiFqQq9fgWYTmo
N+HkEeBqyobikajWKJBAKNhVhyTq83M+t9KcPWnAYHKZWN98CPJkoywa3darLoTm3iUx32wcphDX
/BmKziQM4I2eo92T2ygeDm4zxXDV3UmavZNJZ6ICu4ggKzB0/eaPgcy2YKM6ogjKabI9iz3l5jUU
O2djVxi5N73I4CnZgTf+QFupgMn5hruZl/Gs3GmsT14St3qPxCoJh1L2wopuz5CbdW46cXCCsX9u
u1WH59FFIafr+tmNViWeUHpE/dt8KjCp4XKrvy8urritgAbiwQVF099j0+mYuvs64YdGpaYtBZjY
SGCp3Dh9RdU5bEnSGJKS1ffRhflzs+I4WvB1TVtChRAJrTtAf55jM1bjnqh+Q+k8LobfEUppsu2H
3HZv1qrhmr3E4I8b08Q02oL5WiB/ewYw4Wox3Llp49x1OKxedNLaz5UZiscoiCGjAwclPhEYJfZL
7RMwUZmr893H+vRvLeP/LYH3pzX6L1P7/wMXataxv1qqPxVJ9/79f12SIvpe5n8m9n78wX+M2n5j
n+QzyhKo6rhpBMvmP4L5PqsvGGWmXJCU8VcE/wrme/ZvFMU72id5FLgKpO//WbRlwH9i9fdl8I/l
/J+w4n+E2P+qEPIjsv6vSZuSgGNBOFPJhcWHx9CvBp8lhxELaSbfHtKn/Kba3G5Pl4fL7kewO41/
t2R/MKh//mXY4ARGIjoUP97cz0v2kpEWFj3pKvpL55qkfNlo/zDOhirmorIC6zjT8n3BVt6Wu4xB
x4vI6+TgWxWkNDvUye0CwBvMVyl+TAQxrhjSRGeedDAhc508+9FY7ae2NM3TsiwgYYu6urct37vg
+JevxVijXgcVUFyEDTwgJY0eb8nUJW+eSNf7uEJ7IKpUEM2D1EMTE4/CYUchNwT3OvEHwvujJZ/G
LO2Du4yJOU5YnLkFGcdpIsnlDtVwDiKiVwd4lETDet8qdmXHOGDfw3pDqg3z4L1CxBlPHbiwktyj
BcmMaBaP9iYjDbCd25VzR4QLo02BoRkqIo5fdbZYuPxH4hN0DoWJmKazDHOtUePaPIMtih96zvqo
3o25Ox2LfPSDT6FUCfRZU0enLvBmfkUw5V/icjF3Yw1NHEydbw2nwjctkTcIMbvKtxhp5dVMEw7T
KLAlS2SQqHPD8Cl3ZbgPaVlD3xsjfZ2WKP9bQWOm2VLg49GxMeD6I9cq5+8dPnYMBZU3q2M1wIG+
j8dQdGeQYyxbsiBbuEmwND6VY+DdOQ7Rs/1UlNkNJN0Q339sJp7RdWCxCiey+MIMNamumqAa1XZe
FnEADud+E13uIf1CjkB1jlNeMAbfjqcu++FDauyRbE4WV3d6kUX/vJRTiXgYwOrZB9gW2nOHfPXN
Fv18RKqGrKVm4kHbguP3eGnShg4EST3bFkj1eLSXdo5OLnazT4toKExO87J7GEakzB39kMlz0Gky
xyyIxe9jpcbvQ+zVr+U82jdSm+REabe+0E2SW5s+GrTejcSfwbthET8HprKe6fXMHwNc7P1unBO9
c/O4vsg+SiNswdp5qkze4PpzAEx0dNJwFh6j7KUUTX1P5MZQ/8OU5eQjOtobUiEjChAkiK8qT6bf
y9oCrxz47XLsy9ImSK4JdlCdBkJzz0S2JieZi3ALdrZAJk+zk5da7kst+kDtDM0c70ATWrmtUu2R
hihzhmzNqL9CjXKWrSvC8gEbWHVs8AjUewGP6O4/STuTXbmNrsu+SqHGRSCCPQc1IZntzdt3kibE
lWSx7yLYP/2/0i7gl+WvLKBqYsOGLSa74Ilz9l6bPaW5MjMSG/S/PCChfASzme6amqTPaLSS4gNP
PhydjJHOXoFQuHWlYz2UKJXm/exkyzWoPWfQo69g62rVYDA3kXbOyW2d6tZYaGbv4esaX91VYlHG
Vi9/p1S67iP+e9GC9oF3kNRQFmhLuLRkf9HA1kQDCXvAVFcp6CLi6Kr0+NNX4/8syv8DF81De53f
/+//+R+PQJ+WlGgHgV3wy04GSG6vRuAZYa9CtXngqIr/zyNct24/aeeCbpytGuENTqgo5xy8Qf+/
HAGNN74wciE8h+/Vz0eQgM15XBzySrzYQNAFReQ3R/glO9hHJXaNGkWi5fNBNJEh/v0QaSey3ipo
NVZDay+32diJ503X/jssI0PeCDTvzNgh/KJh8Jvbxs6THVCl6lY6qdMTKqTxzPTLWL/TRrXJmk/F
un1SchL1saf4kofEwex3EYYo2DtVZWf+RvTGxv2nR4kz4OmB4YmSGtmWD3Ln72eAXXHp3d7Dn7nJ
ixi++0F5tluxa2f7N0f6+178ryNdE8BhbnsUCuKXG47DWmeiAlVtrt1L4ivo9972iI16+6v4o2xL
/2j/w7P7nw+EJJNOkck86pcDbVXj1kQ6m2wP3LjOVWTN7Rupw5/+/RX555XzTIfOAuQz7v0/XsIF
jiJCdIYoAhOSNRGMWDX+56Vxj8Zc/uZY10f1v1/467XzLF966BMlDQbL+uWFz9mpsvNs8MD6y6kp
9j3A3YUwS1PfgPf/9/P6RQb558E4KVps0vL4u7ye+E9vZulCL/CXDCZkbUWV+yYs0Ko3ARCCHrjE
dSSGbeJiQaf9zYED++/Lzp+H9jlBFP6myxPy69M42x09xwYqY286I1ODCVIXfdmKzFV/TMGWI52G
qoTbEblKdQZovD1hJoSxqRc4hzbKoxaU8poDjieWJCoh4GW4UxNEEq4zGp/wIGPRcjqQ2iafxBum
p93rGpg8Lc5YDC/JmmPz2XTwJfFdGiLar3uIkE6PjQcrPs1tg6A0GNmWO6+xnXbKiAo8jpei24ZT
61PdgYCZp68V+2d3j295fnU7f/EiBTlpx5jZf3IQE+inlE0/9KLeJr8IaKOwbtJuFl+HrssfqpKh
K/NknNPR7BrbWXQeYGeL6fqTNaZglkWKL0A02KfSJegYXa4DSgEf0cnzrN3cBEzcme4ZGHv/3G8g
AE8LCP792hn6e76mw4PTZO0JikJzrD0aTfSSZB9CTmSDrLvJVIdpdK1bCGx64hscdJhCPL+lJwFX
x8ZrBU9rv7Sy+1pgesvxiG+giYe1rJf7bsME3yUmilLwD9NHAnrkpk97K876XjwGlvYfpDLbuEUE
eGFSkzHgpJwC5TQW2EYd0d6bWKvq/YQJb3xOF3RBYdFjkQdNqNvlVhs6nW9SV5OPzQZYA0ookB2N
B21mI2xwHI8rW9B2fu4aD/KHzv3yc7AF54L17ui0SwIRSVmPFIbB89ywhh9kmuyrOrumVBjghdjt
vBmuTC6GCvohqoHdXTBjNvOZm2nuNZC8ePGT6Yz3ZWW/rxAvhDbm8ZeZt4aAhRK1SWOyfFxGxBZs
v0FHOhcaLNVh813jrTOhG4TBOOod5jU0MO0Kue+B4sGLel30ZH/BPi/CIW/V7YiLd6cNA/HtYKn8
ZHZ0YJ6uzf0OHRpKCaD/tnsfZD7ZyknAx6Np1nl9KXl2rMPMH+emjE/rklql6h0/eBnsHBSjmW43
amhcLHndTKSCbnmWw9xswT+u7TVIEZDVXg/Cq879PKEtcfoJgh+tJFOY9zOyw+LbhKRa7pIlGYzj
ysZ+fkbFWXzo1gjaGxQb3qlqtqaMoZaTIrXWgfPilo3KLwO8rjYMciiZcc/c7gtDgqIbYhuCJJnU
fNUPNnuyJRqKoYJtJZXHSEwJd4xb6sv3pgyUvc9NPccWYrx9Qzj6c2YzRHLoIerQFebwYTK/JOF7
nI8G+OuHhc4M5bPd/TDlbB8LUZukoxj+sVBq/PB7Me8cEvd4uZbKxyJkV9cAtxwmJW3ZZCLB0jde
dVKgAyW+THghbNLsewv84SlJJqbYxtxs78qyYOCQV719BFlBILkDhXwP9sk5a7PbCFZm1d2jZxg+
EYThf6xrL5vQW0brgFRreJjGgt9hOMyiTNXX59xV0vjwdGbJAwMWYzemBgiPxk4WqGXmkho7zG7g
iTIWOcgEW6UvZFu8t02XgWAh8kQ2xfatyN3EP8x1HbQ79vn0NO06w/a6GIRHRKpL8tc1V/CiaSiq
g1MnBnJ8FnEYuJWof8xD78dlZ83B00SjHypO0CFgFCNZdfcZfR65g2SfrzERj8N2cTATmvTG0ivi
wwFHdDRyVHDERzTLIzvMuQciUSBWq4mES5oYIpzdY5bMOztGcoe4e2SJ3tO5F0uUL+bywu9uYtv0
5w9QcFP3eWC3FOEUZ+lo3DkDtTIVq3FjFZj4wWJRjIWqxn4FTHI+mMkse+xXRfudCWu1kpFrqjOo
YgOq02psO+QW8IMnARk1E15NjAAy+tctqZ3Xhsbpbi2a7hx0RNDG7cgwkOiJFV6E5W4XqXOBsIn4
jpdeidIEFtM0DwMuYOggFmrIUfp0hoMuI/mk3HC0ixby+Wvlo3hrlrS7qVSqvGM72L48oSCZ1a5s
V5w5CH/Xbn5m71ds50rkOeSSYTNtKGe2rlHo9teU+twc80dXuPVO4Gc8o+lq5RcEkBKQe+709sNM
/XjpabE+sgPb7KPsZzM5mniF43Qy0ztpk6RHyx2c7OZC5UBBksDHw4Zu8LHr18VNP1zFfSWmY1yb
kMYBTeNi3GR6pKmJRQosBiBT5c7LDblF6bHVXZDerpOEpMo2XJ1W02if624i1aaZh7y6SZ0Ra5kv
2uChSmcz2C2QbDtgenUFHcsLYL/LIR1rvPpK9zpMDIb4ESaual/oSijeb38rbwzsYDBS6V88TQFv
y3EqXdM98m1QR4fGS32nglYfcoJ23jEqgQIpaDrM+0ROw3GbZf2OhGD7hIdeefvUzpu9NvyVvEKj
mE595YLEwgOks7Ck608mgxofyD6YvAtz/UVG9rSmcl/qRfXIcgPryR4ICDfZNx46hGMf6ZArQQBa
kj9b4CTZEmCNcQtwy9tI6Az2AhdTYA2hKUSMTTkSKofZPuYgVjDGBe0hgzuEcWjzrJMSk5SXkuby
oGH2J82TDbm225XjJJ7rzDGaA/RloBBaqMCD1bSmT+iwWHsYttuvW5Y9sUxjOM3EhI+iT5ax+FTC
yZ3vQCUXkaeb/q7vmPxcctAvtIlUpcabltwM2h5uQZNggDK4suElCqPoBSbPuiuMKFmL5TyJEgQ7
dN9oKYeq/mIseNkBARCEHa5ADKtdY+UIZCUEnh3CoGb4ahi93NXzJlwaVZ042ugHykudkMV6zH3g
t4DwCjlTecLy7UIj6FdaNtJhKJMkyMRQK1QSttzbPMicz5gCpH7nyq2ob9TiI9TzGZ8QmJE06Qnm
G3+EmjayXgNBH8JPB/jtUpgla60q5THVTe6Q1D6WzVmXJREk/Twg46h1mT7JZBunmA4frW90ycR4
Gk26Z9a1UUF1DMIZfU/PwnEimefF2U97FTf0ZuI5tY69cLK7zN7KQzIH2T5lDhkBTkn3KW9/HfYj
AvkKSdHximHfVT5zmRi4mH8pZSX0j96AmG7iHY7nHmm9BmHf8K0lHfcasVxPj1M99+UumVDKH3Ge
DndZ0AiiUJeuZCEZiVrZJlyZiJrt0IcNDKLLI1piP7sMTT4xfYOL3TOTvEJ5VnkxB62oenN7uogV
qvBtwCgEDccYVF8LPq4UBldlaVO6JNy05ezeALN0H4pkqx+A3bX+x1xOafoWiKa7ggKDgk+aC7gc
hN8eNtMGTZ64E6c3xGdjsUmzphOtHxcA2WVY1xp4Si19mg5+0e4Ivof40heZb+59QEVkBGQb/JuJ
cnHftsxxz/ZmJF9rk5BkWZuN8ZltFJMRO+9W49nD9kRy0ZbXbci1Xz+GIinX7yYBsf1XqDCSkF6v
NkbUZLmqn50y+zMCmpHgqIKMWos2btwSe1rH9PqCnWm168gcbEFSbGrrZVxr9gl1J9bzSpPwZMi8
rUPfTgz/wheDWWYW4MDywGX8aOARQusClb4U5YlxEUmj6InWxrJ3qMEyHa9Yk09oLUqMZ1l6LEgA
vie6qHohbXiglNd0hq4EKl4AsWBWuieqk061LIN1C6kjt438jTRhuwHh7HE2ix7C/ab9O5/EErJQ
LOduFECeWqARPyBnV6+8cj7olNK/0UFHuhE5Mj+wJ6I0ZWleT7MApXJ2kqy/hoV1V4A3uMtviJjH
Q0+wrvGKo8AC3tD6hNO3hSRthRpV7Ml+Xhe0OyBS37oAmlDWBsjrymWodsoxME2yzVKxGsryoqur
Up2ZQANqpm/NAzFrULUhrq3pqcLIm0dS1+IAEqqformaSCgw3BknjCr6tLn42LXwmPHQfsoVHP9o
BEU/E6dJ2PClBPt+02amtZ5YFrMTmyoU2XhWCNyUxbx+42tQAL7farBmSybMc0oUTjTnuuaozZCR
mDB5xyIlVq0VnauPXZFm85OPZ5rmGJr4hxXP2dfe09MtTkrngCEyQIENfDM0e0xpl5EwnU/wHidA
ws0yjyaSLXdg2UyHxUPkho7x0tJF985D0hX1y9AAQgxRy43erre68pPFpriMqEWmp2WqrEdjSfQX
X6M73TEI3hCciuEG8Ln9sdRAmqLUxtp/u6F+QhaaDyp7chOw93wmYZaGFuPxG2NKV7gdaOzvSm9o
jsRFqPm6N0GWiqvEIbJ7Ut+6Jh/vDUNBXqXrWH61U7sfQGnGg9ME3R5mfUKQfJ9tnx1JfR6bg0K8
ZuXY7iD5F+/FIE0EdHx2Ae7So8c4Pm2IVwe+PwMSLnCvhqsUICa35xOgve4Cz2l2T0VwFYNph5oh
GKt4rUr+MQimfV5OA2N+uCydXNKdEL2Hfty3iMdrhH8Ipiz9UtBde+mYLvNyJShc+6HKH1ulxZuS
bFkJvivvSa8zdtBitAhpGiSfTdV5NOhkf+ObubrLtpbDLl0KvcXO5uk9cLv8B9xg1A8mGJpDYGcE
CExMnblRajlgUFZr3Lj5cL+2Npg5VBD6Fcrees50lscQEcxtzyvnpFFl225Uz+43V5vGbUlvHRNz
KppHStL28zhJ0oVzTj6sN00BZFvwm1gm0g5Vw+Cw02QoZJ4w+DsHd1r0pYSEduGJljEg9GLPT+8f
LbOVL1CDnpOGMgHxRkHYdi7wYAGx0/Ei+u0HC408FwFj7X1CltVppX5vwhKw67tWI6Jh/jSb5BWr
hCwGMSxkJ2t984UHblP17WnePDTBTadn1MmKvQhu5+AzMHfj2C4dPSpj0WMWWdrgk1FZyQYt3846
xCdDi3uc9eDNIKl8b7KT/ORmg92eTG1gHUXa0ZxzGG1xUBEKEk6pWz5iZl8+Gyqtn1wc7tAJ04Xw
gbW6zCpB22JJT961vlsfwZeUxPwM3k4wUIoar2rvB52TYVYGKDB9Nu+hZr9Xx+7gzl/G0aljNK/a
PRaI7WjryN4Z9+RflN6uE0ZwYAgP7AA+Es8S0ozktXcXYkClacQEmEimf0jS3P4Kqc31dkSuUJzU
QvJ52AbWEIMz1Gcoh8sLUtbiMZOSCcvsLIm7y0mQV4SEGls80Yd/HqsZ8PikYeQv7kSMcZ+v5bE1
EzoWrd1HfTJqN2xHOe9xF/LhgYaf5CH/eiqhpWBvs5VYvWheA4C7rf5TcQpl7pGYK1wMSa8u9jgN
sd8xPkyyFQ/zzLrmSKCOISMH/icd1PVbtRZmeUD/C81OOlW6tzpiGmcuBHGYrjldGgmGk8wD5fwB
hbBF5A8FZ3R0NOR+8YSPzJpuOzB98bV4Jomg9J5r5MEjZas3lt82P+jeV0IMpr2x+aJ64HLw+izd
tHqIwtsuGka/4q9bbdzLzXUZ+l17g9QBBEMcbIJ11mNewGi6NKl0Pq5MSRZj+qIxCa6js4fgquaQ
+hUj4VoKRFSyBwicKVhzfTbxORpgNwEbw6Fkuw+2LEAyaSLV+YUGoWPjxKvjwQOPJt6pBw1n5w93
pTO1otyyogH+KPbkxP6U6HV+ognGXjLABQIZTmqAtmiQ/LDpS7bQ2WgyjNsY2OzmfMufk4AEPWXl
3i6QTZLvO+bSRYgInE2oYp4EUcHLeicycNdfnIkhauRbKn101YrXoGMST/XLkxeyEVum5wTlRfdm
XBjkFfVByE6cdMuQf1+WbNT0RVRdvgtq4/uwjqjLFPvxP5LRNeTOSGp8z3LO9gSibzez8lomk9IX
2XFulAbmXIOa9Fp462Obr0eQHxx61tDfQ0NMCm13R0xDxY0LSjHucDPMsahzUtFrOSSg2fIAKlIP
xIM8C705t12uX9pu/PB8LJxwEtYnewryy7baG6usZLR2dg7ZY8njd1wTqHMRZLKN/BiFi23LwZKD
a6sXVlvIqbf05FfKw5ZN02ISHCmhYzTsn3r3jb3hfEZqh4YFLxqI6LEavncUlUMIWqaOp45HI5Qo
x2Of7lS8JRKnRoYx8m2gDv5atS73QblsHXflYGVVnPktWR6eYE922/htExwhWuWI2on2uGIYmv4W
wgerLyUbntViWyFJ49iDtkur/37JpoBQotFi4ejtocWnAn7YuyMSpQUXPng6IrGFjLCGIe1Xc5wx
xyMqH09mVmnw9dT6HyUJ7gcgrOWHYdl+F3uzKc/JViyk4m3LOh/yPrjntXwsMzoHGbrlEEqPk5wC
NdrOPtB51YQNdXKw96iHbrtyMNMwTbogLog4xQQz2ZHSmiF4BQDoXbHlQcA1+vMSttyyN5cmrMek
qNDWk9UyLE6mwj65Nb9/L2aM/zEOCsomazL1GucZ3PcQLSGNQWt21W2Srv53Gpp/tGb9mGQldlS9
+CYotryV+41RPIpH7J/P6MnGQ67M/IdVlaRmJjqh8PSN2g4br2XiTDBtUF/WgsxyXoUs3cJeA+WL
U7ddP9LOr8lqacflzUa9hXCMZMYbaTXTFfdfSetkbp3AIL0Z40Q8rVb1Dp/giHgLgWZJPCuJh/sC
rCmBlbJmPombZEpecBSjbEJ3tk17BswJOUVk/+D4C5Dl67wr9aFsKot8oAFaaVCna3DMyJ5a7jJU
spB5lYOKTftr/k3SHJ+iEozZpbCb3okTdKPe0SJb0TigU3E/kDhAdeionNw4SKvxgNlrKx9TYPYv
nQukIBp5si+jN/I7YL2KP/FohoFvgyYLyVowfIoHM0BtGdOzH2n9c8mwFaBk+6gzPRNbaPX9x0Sb
bvs+sNHCckXde2pYAxc4Cya2EN2Z5qNMWwJk4QfKF+Na7R5T25L6GLQYeYahQfJnGPU9VDb9jPjN
oW/eC/nHlhOHuDQYrMPAgV8fgQeCii7crLhUXPf9YimXDrQUe2qT/NaehmQ7VEaqHnVqjlhXnIJt
FJr8+yER+QNl3XzXWPCLI08uHQ0F4fFfuUvynVwuoSKDrBfgtQEgzlA1Be450dazfQPe+WoL0ckb
9i8R10mj/AuymXZlJ0wX/mnEQjNEOQ/xWw13F0Q2GVyUBjKt39RIUh8hQGOF42cyrnFdKf1TkBJp
8ZYr2gGszS7i2KpKYpTr+pIOCQsz2tQWhiqpml67fHCwKxWFHLBngyjCVwC5DpM1vlh/2DWpVRC+
SS9jrRgOk+v7WJldFIa1r+H8tbQLnwcAZXNUAdIwLzky3B9IBRXMgWTENpBhhJgPlthIAAK1bBcw
8Drig9MhqMBPlmhf2gUAXlOXtsGlmdpDmZb959pZnVsAXrhRg2F+FhY21r6opipM/gi6znisDa32
BfnEXrgGjiKHw63oHCwUoPgGGwFD0i2l+ENLCOzghQs/I18oKaybMquzd+xCHUEoY8XWTCieZ2bK
wStdwXuiTF8S6ZTkHLsZnr451R13sUVBMgA9rSXJ6HW2EkXXuh4yFUzbN2tDI+QiEjtI9zYBo+rc
QZfqTmPRNIwMuNV39tA3064ZJ8x5QVJOZqjMzUiJqLaZENbNNlxsIpqbPXc8p3/GlqK6Fw26lK5h
MBSjaclgicwZkRjLytQKRYnqjmQ010/99aObDj5PHgjh8hoHtgZfGPRJ+C847XISLzeQ9gqJMTv8
zXzRddHcA8GkEizpO3Kp2L3tF3qj5aHwKr4LTQ+sHf4njp6zlJP3SZZmfoM3VK/3qh3IeHMWqzej
JpPnNCggupMQ2pthyTziayn7Jt8joq3md7TYKTVgAO74QAYXH1uVkzsI5XJmVEfX5rGbp+0mC4ql
fGwYz3Fm/pBWD3Jw/EcgUENzroq1NeK68YzXTXfiXqTp1oeipm3klH0tdo3YBJs6VPYUOoG73Nbd
5r1bWK9S0C+Di8WxqWDHBkOyp44S+2Adxua8DNL+SsXJFXIc2akjs67XVmNQ4gZYgxdCPfS2g0kE
7UAIWFqYLz2lmIxMS8qWxuI2crzRWCIGR6nLlMAFfOn6Bst15U7GW5tgtSs8PqlX2MT6lRsHP8iD
0vWl5LSvqALTeGYoWjFcmcqMTCrDs57nwTeuTcdEx6XEvnPNT5+L6+xpOg014QJHcLCdOqTa2V4K
B3tpXM3L8jqsVh6Tt25dVtrVj0zRiy/N0Ktj3ja1Onn10BH9rBpUYItj7tAO0qOsk9VT5APp4rmR
a++Hc1e2+Ny2OXiuBeXAbTUYM6TRNvHSqPZxdYXJ5ONER8LQgWpQmgiIuUkrQTXiuT8MRC/VaZi7
gWFNzfoYWUGlT9lIDfG1Y4izvhpuI7MnndTEvOCasSrU+WDMQ8dX8+s0FTWpLkvevOp5CaiRNRh+
6B7WNVUtp22+h41vZI8DOdGMvmCsfrbStD7BDM+OdtZa2JGKanvLtWWje1zKZ2hW9JVgKyYG987F
ak2fQ/Rh0eeLimjHdOIyzKnM70rHyMRTlq084QXPFiZlPtknRPQyPxdMmdmTZlz9cPXN8QO56HAn
yxnzraUD9zE3WYdhCA31A45p/Wyx7bfRxE9dfk4GFwdxKpfxAsOh2Vdlm352KYR0OC0JvcZCwCvT
gV4/evxZXjSmOp+iVPFxwdqaD8sN4ud8jCTB0aDrlzF/sNLKgs3hJH373m/FfFflrmA3npbVeyNQ
IIRC6uFlcFz1srrA5ZBBg2myyFw5+1uvMkJWDLMOgT2WTrhu7CGiukchH1EI1xcaetUjv92QsW3L
wf5WrqO6mRpHPUiXwsS0++2tA5J72zqmH1uM3GMABtPZpW0C78VhckC4p4Lpe1hdp8cxZVU+cenE
bnrLU1EMTD49oczHohnN77boAuifuQXHqkLU+TmnBqT3uaKLCBk9ekfN+3JSTjFemLl5X2Q3+jfA
pxza6grjdND0oJZnJXKiH93c2pMVLx6n1pwOZu6CBqmh8b9CV2aFnUYWJG/oIXGM7ImZWtZaHs3R
ZpOVN8HQ79DOBjuH4cQPPlnk4Gyd8uPEKaoPPSp1i7Qwe2iXElUhj1WDe5/+H3AnAyUkALShG596
szcfdD7mhBNPy50IhPlJqkFe3EU6u77jj+qZ3idRk2un3hGl2sRYQrr9qtuVp8Ru6nCaBdgQazIK
/8zoZ3mnU9TsqZwFnO61G26UlaWI8DvvTYyQZhdljnfdPAbHHMPMGlfMoNmvyJQGPoOxhpqUwf93
3qVkN3U6eCjUSKeqIm++T11rn9ZS3Fv5iISyq0iErVlO3kdBcS94NHdoGv0lHBJ4mj8SaNbciRmt
45msG53FCcD2/kiRjgI2m8nKqwjWeC6knskdhrRL4vRMsipuSGU9gFbv9BEdX3MuBts9kor5F5Ck
5YkWRv20om9gnFn0xR/CTLbPpnaYjAgmbQp0OMtIv4lB3GZMALkWdt1BKLZGFLdzkFt/WLyGh0QA
34itAdQQCQJl9ZSmPl0WhCzyaaaHSSVF1y3UpTk1e7DIFtuioTKjFMr/aw23xtm50+j1O12QChhP
dT3GRNFvzSkJUgMG7Oh1xp6KogOXwozw2FTpVr2s+Ya3yajni0ldFxCpzCq3b/mk3aD7GyWJpXXz
4PgUOWuCc5zOK8wgtjcC6DaxpmVOGBRF9T19TtK/p603eVGUcx1uMUWIU3Cdt2OuEUtbazNMb25L
mYWpn2yOpDec5TSaGx4Ox6eRxives4nEOAqsOWVcobVrhhkj3a0iiNxduwPrBYiUxStzgimH8ikb
iU+itQICwfG2V6btgKFyIZOC/iGkM+af6Utn5LxX8wi8Uro0qRHqpShKqNOLvdcYbGHZ1PNebFww
MsGonuNlM/oFW1KmvqmpnIHKtMP0hSAQFi1yCeoH3Q7BEpfMt+CSFE2785lKNE8jR32y16a+SVjG
7tjCuPfjsKhHcEm4Z00CDE7rVOt9kBjsV3ySaKJt7IJrTV/ZZCxpG7+J6dTH0WcdjnxPiCcGZzR+
QUGBU0sdOzmtfGym8+C64/2MOZa7hBM63SvHr8Gd0lkgIgJulYnyYmwfrMI2b6+GF2IK2HMvJ/Jo
aXH5ShAwNzQlw52JV4VJf85eo1f3wFcc3o25ORTUNzcST9hHosr5GRCjwwR+c+aLCsZN77o6TQCc
eBRY+y5A5ImvtZpOdK7NN5fK+x3J+UqH3rEYO9i9/BgJuan4dlRJ+7B0S7mznXLC27as9nkucxW8
V4tQF7CMS4nTfR2tvbJruPdAiDpch2PB1EtU5X0xcYH2lAkS/jiRZqRy03VvHplCZOszSoJKfaLs
UcR/1n12dFRW/tBC+MahDqwpe2Ar75PwTj0TW7oiQA+DXADn3iZcfncd44LlcH2i8iZkOJhuVIly
SbR8P9YOD/c2mK+eHBemhXO744qLz0j7MCrhzh4WM2YnQ8HPlxtIcrg5tCOYmVYsy/VUJMyHNDNd
0FT+jtwQw6W1TgFQ0ui7FLlpX3AL9ESgIox7hRxvv9mW8OLSM7PvvslPOSp76TQDCJzT7BYlnSl+
8ZKBAdLLO8yi3N3ngavEjhU3QIjFxzB9D3zlf0/XzSxPDUgD5xZ1omp2FPALoRpdK2/XQFHaSH9e
Pw1Y1r7mS2N99P6kwdwDvv+SoWzCbNd3eLptN/W/Z4wvApZ45i+0UGe8iwaaapYuQzEmyoqaeG2Y
gjuJLgOQgLeSqod7InikhYkMxEz9/BkrnCCXPMEXyGtYOBQs9txN97WdbedMTss3wXf1D6vtCUiZ
SkAktIPN63Ne+Msns5P289oboGpbQKzJ8VqeeUwLaS3t6WcTijKbjSwuaNFA3yS1L0Wcm8GA7bxM
boolK9Wp1RPUsZGFeg2LiWEyRgvzulKnYOBwB6ZgVjq7T8sIuxlA/W1L6H2XqaHfrHGxv2YNBX5k
VaCIooxP63DOkwGUDLPz5XEoDaK7/tewkBDW4FCnx1FabWxM9vTDHzVJixkd6KdybPwDqSLFZV3S
+cMshp4erBCf/10d+k9Vr+f7HroP6VJFiWss6M+q1HaW05W2ZoUm0IncvK15cQNvO/37Uf6D0JZZ
JNk8lgMzxbZ/EXSLrkiMdSiYxsMCEsZTTlBO0N4xy+3sv6zm/1eZ8n/Quga26QVo7B1HmP4vJ4Q+
q4OfREd3y9ixieSlbJPHfz+b/3DNAg/yYeBZnI/wf1FCO1ZHainpu6HVPXbeS4PjMviN2PqfKmif
SFZhoS9z8H/9aeb6WSyctWhhst5mKD3HPcHTJFYIZLLEr/xGHuz/QwPtC8eWfM0DoKfO1bT28wPQ
9J4VwBlBS9IlYUFbb84FWwQQaN9qYk1gBfz7xZPXe/130TWXzDQhSPqoyN2rFe7nA7bgQhQ6WzsE
lg1bPKPQPzfqkAe3RX6bpruJca/7G/H1P+/YVfaMhs10gPSIX7XrZspQM0AbB93nyWzH49QMe2vc
/fuZ/SkX//uZXQGWvsvtkleg5RX9+9NNWzyjRUhCDd3FcwQ58jDFS4zHOiSwZtdGFJlxENF3jIj/
ioYdiKBYRlz0kFZJZMSMH3Ze7MTjbxwC/3wj+FmSNgDqb8+1f31cO78ac+Xys2Rwv4xvg/8bOrZl
/uOOcgCurAkYANfjr3cUuiZdalI5wn53Pe8pJl0xMiN6QeEW/vd541+LmJBG6GPiv84arWWUxvAn
Yj/qfvMG/QLlR/R+Fdvj6fFcYfl/+Sp/vhty7iqS+eRCoNIJhKZMYyaeBQmXz3ov75KjUd+44cgd
eM3C5++/u+jmP97gXw5/fe9+ehgmUvHI3ObwBmFCKBYeQS83py/3ZP+E2M78JsxPyb47fkPKEjYh
fsw1/DGHMO9+c/vl1cXwt8eS95qFCkMKAnaXlf7vv0TTdvcW5bqhrceoJ4dgat8Lx40UETFgV5GJ
d0ZoTR+mftP0U2hJn/LC+w1f/h/LDOYUnDx8Y0wg+YQq//1HyLbGDRBs9Dwt577NungUwxPBRjqa
DflgEn3ABOru31/IPy0Vv5w577zAlSj+i7TzXJIbR7r2FTGC3vwly7SVultSy/xhyIzovefVfw97
Y7+tQjGK0fPOajSjGK2SABIJIPPkOfBOUw04N2oiTARdqUJtJYbMqvpaDlwiG314bqTiYcrVfTeY
H3Iqi1S34Bek+etptDWvQQEvr+abJggey2B82fiqlfXgqzSDM4TJoO3k/KvqZqLYSfeX67e/ilK/
l7m6G7FeuT1kFmYHYZ+N8kL3BSHpj+iZUFrSfqm6stH7srogjkyeB8IQTbWFBbFUirzBCNS6ykDq
GrA2QiwxVLDx2MpNQuYO0Njv6yO/uAUsPnBiUtgS8GWA+8gxWeP4Boky6BkHarRdPUDduhHyL6Ke
YExY+9GAFDcdMNYDquKeR/3b4hV6fUQX5wpG2FmWgeioprKY50sJjnaKuxz2O3ky9tSaUGQFm80T
4rqZy1gCmYsFnwvxGw4XU9jBgSW1LTQfPo89+2nK5b9ID5FSy5ov0DoWr9eNXUwcWiS25pBKsSzw
gfIS7U8Cl2rUfWPECYzFxXdNv4/NjcGs/fncnHB/po2IILh/6QAtDQowa9Nc/GpJacyDtTGEi/li
CKcmlk84GYIUSz14FkzIQKp4iiI7anlWt2sBSlyfrEsHcHQ4epB9cUzd5Mp5bqnMNHje0CRxpUg+
KjxIAq1/ZctvXGovNytmkCBFik+DvkdkrC/aQO3b2UHDUnlt40MGHgUCyIoOgO6bVRre9UFd7lMu
6wqNaktbHB1ywqAGeBFbpwpIWWPV1aPutvf7fTJmzwn8ZH0+b9i7WC4LexApqMRp/imGoiiySacr
Ksw6xS94eD+kY/sCR5ur58H99ZFdWOJawAZiUA6TeKEsIS2V4BwCE4QxrWd+JxSWfU2VO9ZsOIDk
DU9fQszZ8cONSNWs5RIPtwNtoOfOIddj3YF2Jd7Boqh/Uoy/A71WuUyF3dpn/TcowffXx3fhjotF
Hd0QxeHGY4jxCI68LAkQMXHhBPWMCCoC4x9/St7r9DBJ8C7B34l79IMK4yKVO6lObgLkGD8gb2XU
PnmvjfvCykphw2atYK3iLSRECYrFpU07Pg8f6cEmUabXdxakrd3r9QlTlmgmrBEDoQrLdV21TUN4
mfatNtlKqvKWayTlgX7/dldZ1Xibjlp8j9zQX1+DBa8KyOeWfY6EIS2NNRXSvRr744Z3Xuw7GD8V
k3rEEnW5rAtha2iq1BnRwoOCEMETC6j90c507bMGTfotCSaSfXqXb9ze2V+XU0AH49LKDTodPxWm
ugIN2WsVLaG73e5+t3vc3T/yb4flx+HgHm5vXZd/PB4OB/7NvXWPrXt7PLovR376718m7Se/3Bf3
yH++5Z8v/D5+73757/zkLT88/totP3meu/Oen3c3/Li/wdZu+Ym/PX4sv2X5rcsvdn/uX59f7//c
l7uSX93f8+PP/fJ/4TvvN3brpcdpugzZioFaMTkRsftf70gdU1YF4dM6blL/VuX54CcPvvn5ustd
rrKmayZ7h+5jYMtiw3aAzPxct6CGC7yuL3t6EY37DHBXGXml8/e6sbVBsUnRUdEtHbvC2mZaP0SK
Q+YRhZsnGsVv6a8GZDw89Kp0c93UpRtpyEyYqszATG4Qy7hPDl1kA+N+hm3MzVJksP3XpoLct6Eq
pzb7vP0NAuG6vctYp6G3RVOzYVKzZuOc2wuVRCu1GGLtudfre9nP0h0QheJuRL9nI6xeBnJMOY6B
liF3PK6w56YimDx1o0loS0T/+1ah2OBGPYSt4yJ95VL9NO8Ca+qRcgpfLVA4G/H2berOg9QiyMU1
g6CuLSfYuX1IlnN5TJEUQPzP/fGfV7X2EdCUO+35lGN/oA91l3n/oJEIqHHvf6Kr7TjcD27nvpY7
2f37x/bgFt5Nd9LGrllikvhp0BRqpDyWPaMuq3Sy6jMIzdhq4IjuNNjGEHvXtK071qUJzWCjLKeB
peoXG2bspwRAWGfxRkXCQaItuLq77kqXOSmeY6cmBF8qFbuzlLrHdyNl4YqWpp0xFd1tDcDWqyZw
LpqS/0mkvvKGPP2odXL13jvQ8gUOjBoLNRPvY+ELstT3Qx0iPhcV0tCD3OShQNJBz6dvKZIn14e7
EhRoRjaggSIfy1NceE7QkTFRNuFphPzwDnFf2XnMMm5bzf/RznL2nvhGjZgR6snYAWGwG5RHHwQR
rKdelW5cFtY8xFEWPRpel0ue+dwQUgBJ0CmgXqpCeUaR+DfipxtjWYk2NDZz3VFIoSyufm5iQBTZ
jxCLdmuAv26j9Z6hjpBnG9XGZleW2T/fUSzMiSXBE0YoBOwQmmm30+lwjJ5mHC/8p5XgQzcyT6rJ
CXc/G3D+sB1e9wtlJYRj2uD8oxDAvwiDhOJ9aoEwElaUz1GAJsOdLt9UzdOgHmWADHr0UPR38ngs
6QmuX8L6AWBV5xwMJF2Lnxvfsj7h//sWYRr0uI2gvmIa+JapOAbthwKVdzhhNOOBhm/TOEbjp9S/
h/0ZQAoMjYdp2rgarbgVN0NTBdFLelMTbwRKb2qFWTMdZQ1PvNaVnNfg1a4PdGUzmugzQam6ODCY
9HPH6gDkwz1BvYxew79qYRzolfiHJuV9ZYbvN7VQyWmEGZW3z0J5d7ofq2Co9DLRTJeC/Nc+mp6R
ILsHW/vbT8qtoH25fLwQoJyj2MOpgLjTuS1pUKsKDiW8WJOOVWUv7OmwOjjf3zt7mOFBjFIhcUx5
u96fhJipB5Q5GZix2v4hHGGX1+n+gLOR3MNGNnHtFF5e+rDsAwniybq4y4ktR4fwuexDknOkE+zn
kgrrbaBq0vA1bcsqPiCox4uLSqT9VdfaMQZcgZYgmYFkmDwqHtEtTfHmawoJhvXo1+XwD0x3zvxA
mxe9RxZAiGyHAj2PnXameHsAuZD+nXzaSHcmGkOvKk3pT/A8One4zNjyHhn6z2VY0zKIYl1OfrfM
0yMs5yMgwDCqv1gmlJNN1MbfKRy3t3E+dv/4Vtze0h82xhsB8tKPl7LH/y4Cwn5t534YaCREnjtA
/SFLxsCLC3m4maGP2DeFPH6+vvJvhanzOEmVW1W4mJGnsqiSnS8H6lBz0iHE4AKbdE2tvCvhCSXl
B+sJiCZoosBVwfkpv+jx6NkhvUlFfl/Qmm/R9aKo8fP177m81psUHCESsGjUcixDcHinnuMUpWvf
VXL9RdcDupRr+AiamxhdM3tWNm6/l7GJcdPkQ1GLdxsueT76IClNSe0Qka7MyH+IG+vvMEO2f31M
F5uYus7yUEG2jauXKY6pGtu8i1HspqvH2Snd3YwEm2VP7/UcwYoQliYosuYe3mGvn+g1oh4BKX+L
RCDETRsBUBwPb1+uCUsCFdU75G6Xe/7JDp5Lx0xoPEvxzGY3qM+ddSxhsLs+aW9X3lPHXKwY6jJz
MrQnjli7NbsRknttBsLe76a9/ghb7q22y++nQ7qzd7NHqokqmFvk3gDo7rj7eefZ+60brfhkET9i
8Z+ToUZkBWtdRolmOsadNx6UX869v2seo9vi1nm03epP8s8DoOeP5c5+uT4BomuKpgXXVGY7rBMQ
1J4B2GKUaYAbbq5beJvCa1MsBButqu0Fx5t6beolXEx+/IgP5vffxp39kbKNaz63D9GP7Ln43H6Y
f5kQcOseXDobVxRxx4vjFE5uawZ8KWt8RJ2B8H+Kac6Gazx7KKDYuD5eZWtKhVgHQDnnnoIp7uzf
0Wg2R7f8lX156F+lv/aN/kJ7jbWRcl41SVp2SYUsR6uwikk+5pM9yakXKmx6GpbK8Pf1Ub1dbS5W
8cSEuIpRJOfSjAk0GZWPFVJdx5Z6ufXxc2y5v2kg/mt+/lpDT+HV++wISwMy0bSKHKJf5ofuPt66
/oon2LKeXPaIqEsOlZT0+ZZJhtgqSSmknq7cqcNdru8n+y8iCxuLuTJsWPjJWfAzNWpSted2jDTr
JjqGcd4Y3hkHftCbHA3KGSilYQY7ywntx0jOwg8wO3c0XhZZ9QHJqPRThLbrXYqGTkEnvyLF9AB2
+l41ae1S6YJ5UONxnFxVB7m/nFXRj2YYGirtiB1GexM1etWDSMj4lDpSDOizUekHbxqoKKVUAY95
fXUvAxDjs7g6U120uQgKmSeyzrBSwDHnaYkh76ch99EGbNAnAdXvSlU77VV1QNlk6oZj3Vf2xnv6
MtRjfskXKA5pPaA655OcWcMQJWWQeWiLVofWohMayePSy32ot6+PdNUUZ5hloVNgE/bPTY1OrFBU
CDMv7XqaxpQ8uqVLzAbfN249FtZMsXK4J0cyTKWC68SlBsQEeBNkHWVzT1d2+QwwzP4FXxJkNteH
pap89/n2JLdvkBpnGimgiy+TMWq7oSlRqaEX/bPzsbgZd4ay6xB7caGZSB7avX9IHoKjvTP26Z5A
9DU/bqGTVgZ89g1C4FOgVht4tuReHz8YxmtofYcsbmOgWzaESaWNOQA4iY05/+h3H2vkmKJP1+fy
MpieTaUmJBDrcW5aacYE8LSDoqQ3E6Qk7zcBf7iOLIdOplKEOFkDDY+6jwlQ/IfItJ4GgLzXTVwg
SZZqz6kNIWDTbpTmLZBsr9rTuRc/ZV/sB/l20Y64c44hUF9quRuLszZzpyaFfdxEVmg49F8gxFDT
/Bm5/Y+NQV0e4+eDElwsACJRSIuF+sH6FCKs4FI6e9FpBM8AKqH26NkfEXry5I3L9UW2RZxNwe8k
6BedBXHrQWr9BCkeF8bvxr36FHn2rbWn5ePgvCqv/aPvGRu+sgxJ3NmAJKlCAGHmwbLsiJPLoWn0
bYsMQg6IHS3P/HP8raDX1hh5Z8J/8+v6BK8cBEtZAB0iAjEXb8EY4QXuLOgQvUL5OPWQ6ozBToa9
zNzZ/nHy6c6o3x/7sQgVPzAbCO/FokeHcLRTFn0OfV3EeO6y+GfXbNi4vCxg4cTG4rcnU4jOoUQa
DRt0qUZ/++arHOzicGvDLXFBWCgL2ZsFu7Tkh9425IkVdHJBNOqwVvhf5Lvyk7m4BZJgtsu9fqP4
uLJMZ6aEAYUw143kJ3JIBe8lBOUydEcRuAkdVzHva8Or5o3s2soMsrUM/oI/AJS1cN1Kjd6BTQ4e
lrL8WJFWS2ix7aejXkrvXyq4kY1FSkEzNVUW9lmgQsScJ+gA6z5Y8mjhZI4+hNawb/Tq5bqvr0Sr
U1NvdYaT9fJLOJ7nFlOTWdF3kX+cuvL7dRMrpxUeoQKggUZ8qY6fO16lw3LrQ8HjDX1A2zUU6vTG
hcl0vG5mLdaj3gAinGw0QOpFluLUwbvIkYYgnTJvHg4dAojpvRS/or9r6JAfonVawVtFo8uHMn2q
0s/XjavL2gt+T6aNtTJkxdC4jJ8bN4HUJKGPspr6PEzUvMYH+3YPccqRjDvkfgfnWeIdi25h536R
jv6Gw6ytog36ekGIvKWYzq3LkmT1UUKyXUH+j8YEL4v+xZVxQY6hEkI+EUz8uQWYVNCF4GnhReWr
UaDnR5vKxsG58makv4aK7JLzkE3I1M9t6FQoTRSgeZuS5B124LkOvTs+R4/zcwtflHT4qd5UNxsL
t7apqWnTuWjTvKhpgtG5NIoWOfbMgxPB7e6+NfsWDV5ahJalytyPIIOPzofyRgOAW0972lM9pDsN
N6A8ufUxawcsJdP/fYx6PgNQj9X0AvAxBuwzYH971wduDEvWU3zgOSl/s14iFLxc+C8//NmYiOXP
vvDgE9vauW0Sk5GS5NjuvyV/p7sdgsvIQz1133/bf+bjeAOjz83wABIpfraOReEq2wDotUhxOvzF
zU+CUVchMlUvawHZ3yftW+9WnvZoHHE6b9xLj8/qc7lRh7uooy71sQWw45ArRERB3Lcdh/0Q1EXq
Ke0Rwahp3zyS9/rYwPbyNG4YWxne8kqHaZKiBpcYYYanICnquS4JhKjDQqE5zzeRmr4/FFAhhY2X
KMjVWjyAbaOoIlpocaFJ8bpkDwJww8JFHps5o+6jWRyCXFlAk54vk+/nIfSXVuY1H5pj+FWnDeCB
Tl7501PyLdwjEEFCotkKDis3wDOjyz4+8Q1VCrPczjAKYP8Y3CiQK3j1TfO9/Go9qjfqR1qDoZR8
zO4Vot/GTeMCmf82YmI7aQEdvIiIi7McGA9pvMq8ducfq8f41r4LoMX/pT5xLXzOX6OdcRt9T75G
n+Jju3F8rgQoEByaYlkAnzEtvMSySqHrGPkXL88f/fBDVD1azt9B3YiDKyeIybGJBBKdF1SnhDBo
J8iDJHnC07l6VfRv5lbBe8X3yTNQLSQ5R+VQTDnkqKNMiY44YUlP0JDs1BxMwsb9bDljhQjG+2DB
KgE91jgLBRdJfR0ijuWxh95zhtbxsbC+6uatbLz4Rko/dL3llKu3XQ4sqieoZ9EucG6RTvNJgvov
h//mOOwDV/rp9Luc/ph88wW0tuto4fqfLWEDSHMSq2GNLYSAsg/ZI72LB3PXHdSD+tEL3fBR/iVv
vTRXvOLMpnClUgoYnQcFm8U+/CwfC47IcJcQjrXH8EPrQm67NaMrfnJmcQkDJ9tckpWxh70UoWEO
4N/yK1SurTvdTm6zc0AJKV56191au+tn38qD+syo4DhgXAu9mJZhOp9m6V4vEVvwIFWFavHdvS2E
klNbYmKlyHrDbEds8QxroKRzG8/y9E8oUOyerOfmU7AxttUJtdCgBh1PH4uYI7b1PieqyQTLbkJG
i0qS/rmient9Bi+sAHJiw0GvSZ8IZ5vgKHQtyjOPlNSLICxSpl250NhHx/+bEcE3qlKBU2bEiOG3
0CLAXwrN9VagunB5RgIYnwolqWDUaYRAKCvDaI4jBNaxirNrsDZviTZdBPQ3C9iAoQZBF3FF2g5l
j15NIVCqHLh/djZy1anjyb/ePVvcAABnGTSWgc4VYpMPZRHvyDL1mmoRexjdYfoavPtZYIDTVBTu
66w6DxBhtqSmCI3a6lO4ibRnDV5sI1eOarARh1a868yKeh4UJpgtuthfrGjJLRixowIZrWY17/cv
jo+lw4PED2l4IQz0I0l5cx4hqE1R6Bi1R8taaIO6f2HGIEesOipTRu5TGM0sqWZtGCwM+jZcaKxK
cyE4v776F9clFgaINKcgKFrApsJpoRYIx5KhgZ8LRXA4OvbFPB0HeJOaNH4ZpWEXbvblLt99dvwK
JoUYENslfKotansZOgwoR0Xlz8BHYBUiLD096AhJRBv3suVPFCxaFDC4hmoKDA3io9SaC7M0Wiqq
tk1X3oJ2RWPRSMqjOdsvvZ9t3JEugG4qWWreZ8iY0AREGVDw9tDXOh/NHugy/OrYpfvShJIK+XWv
sL4kyauiPIfhNyfYqIyvjRL8HpBoiihAlQWr3KqGKKtJtmr1HRo2BYwOTXTfjA69wRsZ3pXQtDRi
cE0DzA+IQvSaPElnEIl4jSrfZpr/0KVJR+bkb+e0z9cddM0UvUHgk+BcAcMveIuew6Ji9HiLYfYI
AkIv9GhD9fZQNhXiAmCPDtftrcQQSyX9ZMOQgQKGeEINKizZvsqGqFVzD54VblXKkVuJmLW1wku4
5ZKMAaArPPEcJ5nwHmqIhZIsfBcBYO80f44Ueu+LvDhMef7t+rjWLWrL2JbTXbxYV9ZCylHZC3bD
+AfSoSNEUe4c1I0b28mhMbe64bfsLefnyQWtGZu2sELslVn0Vw5bWO/Gu5HuS/ianxHv2Xhsri4b
bR7/HZ5wik28M5E4ZUKhcD2gQomM3aGI9tfncNUIrx9aCIHKE03Ox5Sj1wGpDGMYE/W20p7bHioi
JdkYyqrHn1gRZg6VgjqJFyzPiPoL8h/furZ61ObfQVQ/vX88FFsJipwvtD4Je0ubJ1Ri4olI3L+k
SG8HkLmFW8F35YQhO71AGDleqLkKYQlC8Kn2peVCKSNHL3+Vo68+Vdbcb56r6GdmbcSLVXN0wdko
XRp0/QhjgsdIlvVyOTXn8s5KHlLtTz1Ue/Ofcghue+3T9RlcuQXSvQoI1OFiwywKg6vloZObnhtH
4ji/pRSSmzzayAatuQPXM4Q1F+IMmqTOnY5NBEK0IdaSxrlFO2nXDdMPahqQbhkb5+Saf3NLo3nH
Wkr+YkErUirecBAFerF1Q8+mm8o3jZpuPAEu07ecjqdWlgGfRAZTj7LcQVsIiJOe/ZFmw7zzIXd9
ghJu+qJIi3iobpZwiUPZj2Jscx+X1MpdJI0cZN6G/hOyRerQ375/JZlih9yNbsmO+ETv0nLO0xC6
UsXxn5CdeRqrL9ctrC4ktCoaAYQ3lgi6VgMohKZ6sRBVkHoh2anE4FsVRKTj0vB/tmG/RRWxZpLE
m86dhzQfLnQ+1X6rwVdpEISjNPs2yF/nRIPaExlByiyH66O7zJAKyypsPGTZEP0wcR6puvHhfIIo
3Zy9wEBIMd4VFVSP4bHZOkfXdjuoJo5quph09e0mduJLCgRm1myAbCrr9jYytds56h78dLyZCGV+
3d0lev3+G/MCpPr/JoU57QtzQh0IkzUKTnDkuaP9u/V3aeDvQV3m0b+IZ7wvgcMuj0zKKudL2E9T
rwcS8azNo2Nnyd9yubwrSmqylvrYTtFOyqz99aVc8xpaYOl74qpMC6kQ1MJqHo3Y4cr1Rk45y4cp
y+/1gjqLbWyk4lavyuy3JX5ikL/PhweRfWIUMPd7kLe7WjK4OserFRzi5DedA5L2ofI/WepBtzai
0Gqow2PwGR20kQhVg7hdnhN9gcQ1dCbl2RO6Mge/izbMrN2CyK7/14wqJGXh7oabevFPBB/3Qfsq
UbSoikOI+E4fb0TvtWUDv896LQREhvgsDQxJidV0uVOin+Y2vv3HqWAHkNoxhI85OV53ktX9fhpb
BC8JkP0GsMVqmZ32IapfCtsq3KQYjqkRHNQ5/T4inFXDi2aGGyfi2tqBgKAiwcWZJJngM1bV534Q
4zNJRYNOaeh/nTa7o7K81bq2drqDSSNUW6DE6Go9d84IwcliHpFTANf4vaig9tKmLfXc1VUzIFdy
ILCRmdBzG3E30lvQYiO3IHBbpDLjmKNedTNz4324umJLO7S+VGfNC04Pu0BxcJiB88Hbait3rQNV
7SOXzXJ0dR39+mPYx43tmoOawI1thC+o3Hb3dleHG3mayzEvHZ9USGjkh55LvNIY2gCFK7cAj0rG
foD+3C92QWtABv5y3Ukvtx+GaLWnIr28s0RD9AgbneaQ6febh9z8MWaBm9LqDhsvBGTXTV065bmp
ZcwnJ5GhOKU26phSwPo3zh6OFi/eukJsGREcsjeMplIWKFzm74PmlyP1bmJsXITWbIBlIiqSL0FU
Wdhdkd3XMrx8CFyVyCylPWp16UGTtpIkK2aAXnOi2WQRlv7q8/lCCNvwS4V8c95YP2l+PFo+8SMo
t4gxNuxYQgTWJDJFA+SwnokMYQgxbCNBZWkoG+Fw1QwC2MthwrEpkvNJDhWeBhEiL5n83pNt+oYd
c1FH6fz3b2MF0BRCgSRXdB68ghMEVc0eTp3ci+AmyOw99FtJ/GgX0c6uf5hleLCVypu3MOSXN62l
3MdLjiQurR8ilYkZQXLpQ5rn2SnicnX9qpac0jIYFZRaXENKvAxq5ut7aiVOLO3v9AMtiD5b9JFe
C5B7nSNY3RGP7rVfKZIlM3etyRgO1y0t3naeIXxrtP+vJdFLoAkMmnHEUmt/ocOYIxSxG2M/jz8M
lavJfrOxV5xOhbw+oQ+kM1gZWr/FcFGmk1ZF4N2y6lfkwI1m/6mixpurD3F8y83u+vDEOPhmTedq
wAoS+t9OhpPgRCeEBul5S4OfPd/wJniGfNdVuv5Rpz1am7du5eK6LeYoJcDMZwOa4Ffne5uHed0q
jWNDRqO4Ybcn4B+sGeHt3Ls+LnHXgYOnogAUBDDXwoYmbAXIDv0igHfe1fufUSGjY2MdJK34fN3K
5exhxUTmBw4aDIpQiaREhnSMwsArG+V3W+ZHH/nOUbKQGauJk0pjH68bXBsWsAmg8A6lEvCR5/M3
d/nUSwolTav4nJeIc0aWpxBbrlu5JJEDP2XRQvCWWWBnL59x4hWpOtZZIaWhd/8tcxM3cGE5+f3V
23vPGzfTiyc/KWII8hZwH3IkoN6EMyUkk+zz+gWDfKx38K0cjw/NLnWhQrk+pLeZOd3HoiHB8wZN
HZFWQyAeOZQ3ssoawsrYM/cav9IY5PJ3xv/uv33bPTr7x48H93ZcBn58+q27D7pbgfmnOLD/7T4h
1OdC7Op+Pe4/eTfPf/7cb/ENXW6U83kRVgCJtSSoaYbxwOXFXtTxxMuVErHtIHmxjEHZeG1dOvJi
zqYowdmxvO7OFxyCe1UZ4Lj2uHXewfl/kCvrzkZXexzbAz2uG8t+6cYkSmH1ABtlQ2WiCubKTs1R
gwwjD0mRu6aSUQqchvtSlTbSmGLw/s+i/29YQhRIfclq7YphhbbvauRL52yfNDToduONBt2baaSK
a4ZbWPOL4XFd54a0kPESyi+6SOZAbzR7rBIvKGYeQb1rJKZrax+vu/SaFXo6WTCof3nvCPck1Q8d
WJngrR6aB2MR2Z0ThN429o340OH5Tas+pHgK5Ag6Jdpzx6iSqpS1fACw2HU3BqkTQuHNu8fBEECd
LtGas1wIAd0cdFpaM47Z71+RSqTkoHyQU+v9PsfxBhEAGRPIn0WYpu4vN+Sl1Zaqhmsgo9fJD0n6
7fpYFscVosyZEfV8ulBgnKYUFgNvjJgzJUBVqCGTMHB+wwmQ+n/Dsf503eRFogQnh82almjCKGg9
MXvYR+WA0scYwc4RPYNpJyUSe2Mt/1aU4HlMeqR45K8o4MDoVe0ifasocRE6SD6pdJvhJbweL9yw
Q8k57Rdd3UHuSXsN1m8nt4yfldYpngKX5y6t8unL9TGvuD4bi6Q3nQCwHopFsnFAXS2mkcOrY3qZ
TaMADlk00T4Y2NTXTb0lYs6WlPFxDcOabdJ2Lj7Dw5iKat8okTcFB0TqXXiJ9vn86vP+aZJX5IHR
GnpAWvE+TJep9jIEJcajmcWHMpFvpe5D7f9jWbfGcLvxYStbE/ykDmBtKQnJ4uVjrqchqXQzoocL
QViIoGJuUU7eIKiDxEP2mExFZHqIu6AxFUlm194UhWo8hakq7eWo7vybLLKD8I5yJgkG7n7aDj0Q
0OeIj/S7up9KunulUbq35SinmThBWchDbBvoT5VV2reOXh4u+noVd7vrQ7t0aQLoQjuj0E2+XEqF
kFAbPmqheZJ4MSpPaNEqoTeDwqMlbj5Yar6rutJ16n241cC54lfY1SHMkBfszgVLUBXmvlQih4IA
5tLEuSsaaRdYyv76+C6w/kTV5Wwgj8pdGBTA8h0n9yuzGR0jq3Pa/9PlZRtCmPHs2F/0ep8g3Enq
qo32lX+nBce+eCUDNNqfatkL+59lSbp1b+v7sfsI88f1z1pxKO7lFAOWTUVhTph1FCsrI0JPCsHD
o6/TBEPYum7hItH0NvATE8snnAy8A7CkqA0myt+wNVJuQEO6v5u+Db/G71s4rJXARPYMOgKwFjyo
bCEWO3M1VmmBLRtl9Akdp+Zjq1JEb3bNFnPjmt9Q9H1LVhMODOEoDizTDBAo5QgLyhvUB3cByRe7
kDem7+JSSM6FOxMdibgnZ/LFdUbtR0mmQl7CZ/UAw8y8Kwe/9OS5l2+UKDA3TuZVe1QYOTVhd7g4
/CE06JXGRIXDCdM7tf0eROoh4G6obzxCV6YPom6ARpS/OEjErtsoTXo1iBrGNVUfOLGomlTHQLI/
X/e+teEsbJO8nlQODhGpvxA0hFydYy+NfyjGn74/mNqfMty4AqxbMZQF224uclbnLk6DvxJ2kRp7
gXzbzn9mnC8Yn6L+z/XBrM0ZoYqCJAlMZk0wE6ctl1vfibyYm/RRiozsLqv0KHKdKC42QD1r8eqN
vHiBXhuXZ2AMf2NhRUnsqeEgv46Z5fRuHsbK8zjJaAZN9Meqriyp8q8mH6xDjmbNlxR104cMWSnr
CT1vehb6mZfyESpcGQ0bufH/NH49fp7DIP1tWY1xY9k5qkpTb1vf9bhQfr5/vqCBkrmq0F8FQf75
ssAaUMWD7Edep087P0RbzSluHN/ZXTeztvqnZoT7cq76CaR3mEF9BW35m6CVPSNJUAV+/ReGKB8Z
JhzeS9H8fDyOXqnlrHPf7zILTvF81PWvip1ULyRttN+zGXIxuG5xxeNIuJFLIf7AGiu+N0qq0pNd
RhThzORWQvhJR3zab7cwuhdX6IUah+OHyM3wLrLMWq36etuG1P100I0NLBx0q9xNTocEMZQ8ZdXu
uu7v9aGt2wQTgjQHz1Hx3G/92p8CC5vUqvdRj9velspzXfBozJ6SLUqelYOJPsblLUKulnKLuHVx
drPQAAhDInEvc0nMemtndn+jFj58qz9cH9vaspFZeesGdSwKmueOUvk2Qj4G2lnBbN/JBmRNtrFX
m40QseL3dLaQ5UZ4YXldCWPqjCGRHAkNW7kwYd8Z7+KsdAfUgd182DgtVqYPf19y3DSb0M0iXFMa
J9YIKGPsQYaFSKvcS48EkV9j3rSIQMr5fmFP2MiPrAzvP9TwcG9BvfV2YT25t0i+LVVwqaBHNWgP
cTV4mSyhGJPd+EO2kbPYMiVcW+wZMrMqIfGbFK+lHbpIkNGz/i3UNyLVil+cDUmYxkiWW0PLsYOa
1y6gXc1qo5tu1t8fNXik8D8S2irvQyFOyZFc6zVSdMycveuU+oNfwEgS1RteruPFwittKbAAiqaL
lWNRMKP1NdXRbhEojr8OZs0D/9O7t9HChQumn2qedsEfUPplEppFl3hmOLBTs0OhxS4yZu937gVY
AYaElybNhMJulY3GDiUzIN+SFg8w4EEeKt91+R+oeNFOnd6/OGe7dvHFE7eOdGRMHZNdq9XO5xTB
35Si+TztanOqNyq7KwuEKcKDxqCYQyFARH0RET8wZVTSrT1ZHydlizhly4QwmskI+6D0MVGXo/MC
ghXGlikIXq47wsr+PBuI4GnhRI/M7GDFHmjAJPboVDBeNGnrrbQS5rCzkPeDCIMtU3hTDLUlzznC
Xl5U6Z8Wltze8W9mNdxXU/KoSfZWHmftDDyxJxa6JlsLQSpRm3ZKdCmbOiy8ogd9HKjVd9+3D0EU
HMMi2di3q1apHC6JZx424ptzSAOjCaIq9eYivaMuVKb/qAgIlfpTptF9am+YW3uAcnn5n73Fh048
Xh1yC5gx9oJe9aZ6cqXGcGmy8ILp02B8zMgTG9PeiffXneaSc59bzaldwf11pQxkOcSugjY9evZ6
9TxpnyGDahktXK9FQ2/VIije3Jpb6YZVTzoZs7AvTF/K0MvFNlUlPMc0IAiRnqY0eFQM+ASM7P2J
6bOxCjtEHx0O/mIZq/oQKJlbNfQZogV7fUpX9+HJqBbPOlnJuYyDrl48Z3Kc/Wi0P4amo58hiCGV
n3fXbV0WxJblI8MKVIQUCWDbc2NpmwZ9o5PKbQ2ppHBZu7Sq/M6XXF/kf45vis7Vp4ccaXJNvpWN
Yxj/9E3T64NvfbERf1ZcicvjGyybWEqNQQgMIAi6OPUHwx1qR3vJZ0VeqifG/WjMNWz6Tut2BUyE
ia9yiuRZuO/oOXHjLob9Q4vsf7PYNgxMJEmplIsdNL0KB3VX0kEzRs0/mY3sdodmcGoHGwfj6nKf
2BGcWLMrKhAOKyCpym6YVdBr6NnPP6J/VfJgJ5CMIMcCeFS4GAUVN71y7Ngu0uS4WuGguu4U/+Lk
XbI5tMpACHORtCfLM2ZySCNQN1JTCcoHI6VXprVfrzvu2qwtqAzKHlTbLxjprLKXQqr5eENs5p9N
yDFvaz/oHkKw/69Glny9bm4tcbuwf1ItoirBVhF8M+wjSiARfQMp/Wh9e0sapOi/0zPjT3edBAWH
9ZhCMOUfrttd/ljh9scY2aILqQAsp8L2LIYc3ecAhDHe8GC3pX5Mmkl25cJonuz2Lkxfx66oXWuT
sXv5g88NQ16vkKRWSSnwohMMV848tZHWQebROKSk59Z6kMLxm9Ro6j4h0+5mnf1VQiTiazuU066N
J91rkugl0LQfgxK8anadfJDMaT4mqOchtU0d4frUXF6K+D5mBpwbp7ss5tZSSW6kRaDMrbTPbfl1
2OoeujzAz/98IQznWRPqWaiQV1WOifRqqZ/H9DnNjoa9K4MthcHLN8u5McG99DjX55J0mOun8GmF
borgM2DCLRzV8sQSVhUEGj94oZOSFMEjatP2FLzIFaMy4urWq5H80LQvUj66lfGQqF+q4b7pD7L/
qEJ3cH25LgERgMTY/dCHL7KSJPbOT5rc6ou00oA8qsp3JdmlPpum31v6X8vwAMzUzeAZxrB3hi9+
0hx8eG236spv7aPC8PkEYCZU5ymuiS4jmQWizz1OjVbxXil3iV+5VXTX6ohdoNcifezCBJAy29ik
A1nx6Eob1f3c7aV5N+hPauk14U3FDXzy3UT9f6Rd15LbyhH9IlQhh9dBIpfkRm3SC2qDFjmnAb7e
B2tbIocwp66sqyvLVlmNST093afPGcH56Q+QjKUPI8TdxUUMN7VrLfJGU7WnIACu9UFtNhNYCajZ
kKJ9gwiWkwqHrvqZq7/a5sEyb1TLTybRD4F8QYIxyx968NMVvEfeSni4zP6foTO7OY6NAM0eGDqE
jp1IzwjFEywEPFCFjKij9JUzJfdaz4NFrRyiE7PMooPDVBCyEWaHyetHFG8xjw/IwWGzhXuk2Dih
07m7PBklyyAwj2NqtiHMlRNwiNNExOwqpZR0gy1L6MqYPkWT13CycnSPh8iW3+OqG3ShGDRQ7ul2
WM1EBk98PPNoBM4YPKEUAztglkEICkgiWxoOJtDrpT3sTODqyqwcwosPRfbL0q6k/s4wBJJazpw6
1fQ8NqmjS56sfCJtQUZNR6f2SAQUvirlMFK/FVMiCBXnJXDG48x+IPMCCXLo6pQSJl8LMfnmVQKS
x0LNYQ5n3gA0BT2YEmky2TXC2zn+WVbQK8hJJxZOQS17igv0d91BegaaMDfmEJLGuJZbnZMu/y5B
njmBoyiTudmQhxSnqcU8hrPsCIZtpY9xtK0B1AIeKbFCRzXuTZRgkUm36mfUY3v6Cd14zmyt7pqj
r2DOo1wH1EgDfIUIpRM1+KwBGyz6nOd0z8MkbBqw1lgLkQVUo9jBitZcFRLVwHJwl8te1GwVNUPD
Y04My+mtF6N8FTHheBnj3zeNlq5ovY4N8CM/Lrv/b996Nu1HX8IMGAI46IRp8SXtMJOk3vSAYxZp
vTPlKytA0Ns4EnpGBPlGbO9F0Qvnazo9qkLggDSpRwEyScCG3F81qF+3pptrnZ3ECqFqB4mqFwPc
kFNZ+Ze/eSXoW2YPfUGIZBeqgOU6PXqJCWk2GtY4aQB1vgSybxivghKRplV9CtxAMMx2BzwBZDGk
juPIVrcHlgytHijsnQGtQnPQyyGeNdJnY0n6ri2dXBg+1aVr4vIg13fIH0vMuoRmEKhKA0uo+OFh
AFGayOs0utV7nTMmniXmLpBzLFqQwlKoiE6Aq3IuUIbIbtWeEzR/o+zO99rvMbHXAMhzTWOK4Hbi
OnBMqMfL+G12VfWzk8d3vZC4MnxTKAEyfi2JvqxchfFOtRCGPGXWi1I9GeaM//JznA5Iu0Px8aaw
crQ2uKX8hFBzsu4ur8G6T1oyiGgRQar3+5V+tNF0JQtQKcQH60JwTSOIgTXGXSihHw1cG14qqx4V
0Vg4GU5uWT/T4KNpBGBzg9ifwapUdjyNtPWdf/RBjN+YI7WmaM5Ff4o+e+VU2ZLYkcjat5FsW0KF
jM6uFW/HTgeVDSclsbL1F4pKCM1gPs4Z1cGILoDUAY6i6CLkq4QD2E3cLqs4hY+1IcKOgZLfAgE8
gzgLbYpmagMemGpCYgthBL3uCVrW+QSeHvSQCh7+v4EfQIvOBmK1IHk6oTg8mNnfDHgBPCEHAzfN
VpiCGopaBSrRBOIu28wYvXgu3LLjgWDWAnANyYzfdpRTb5YpwQRic9hJmvaNhopTWtKT0umOTEvb
KrWHIBy3ppjuLXGwczW600fpJlZVTxtSTlFtffKPvoWJFXrQFoAKCIvcL8kOzR+aragfyhnq3uGN
MtqNmF8Z2r7POSdt+XsZz4DutmUW4FyBBWL2dYZShxQvdtPkSpdC2+o41YD1kR1ZYPypNKjQAygw
y7l1HRrPVNm2+SYdnxV6l5dXQK+p8h5SIRwHshT5L42L8a2ozYeRamJcmvEozc+BEPiZeCUUt038
lXVAUQDb8s/L5pAwBK0r1FEgLIE+ktP9pHV4teoTRqrqOBeBusmFDkweFufRukzY2dCOzDAT2ohN
NBmLGRqCXnj0o9QNCleh96WCNrqek1X4BhdeMsfMJKJsuRMq3FJpeSvlnpAcABqPw18ZyJNrxc0L
3Ix2WXyCcAQqX5yIY9X3/R6rITJYjizJM6nL4HaVNnJHS7wZlPIwZCbnFPDMSKcrN2cpclwZxlhp
922HdtWXObi/vCNXD9rRSJjQqYzFSOwpVi1FW5Y41vYgcCzwBsG4s7TsRIgVw0IfRb5C8bik4ZVV
tu7lgSy7mN0PQKUBa4d+2AWLfDpXYQ0JUjDaIG5tFDeuExKYB6nuAGwEszYPB7cWJSMGWJAGSJKg
V2oZ9FEgEKpmpbUJVqaWrobpS4vkTdFt6pLaepLgAr4R596uKWISA6yNhi+C6cukD1a/6bVPS70W
lc/S+BQUR5Vvra5w2rJ01HEnGG+m3thpJ3NiujV3d/LBS9B39MFlgspntWylJJXbGzmZkAEpuw/F
gggd/iAFODuPn8IwKXboAI9tYRRvzAi6E5dXae3Ywgchblhex8CgMstk9KUUqJGkkY5WuRuZVu3I
SiPupQCiroMWWuiCHUdbtZKHKMvRD4yuYDuNNRlXPYBsksE7AGsZFzSZgVIE6GqAU75n7mhmBCxa
Y3SKBpajVysTiVa8hJA3MupH3dzWFNyGxoOgCv98u56sBzMPSLHhfVtiPaIaKRBZ70Q8tvphm+Yo
GgNSUpGwS3hyFStplxOjjIsOc9mMIYmBO292C6TQxmIiTVyAbyy1+0QlovJoGjy2pfWth1j5O5sn
Q93+dOupJVUKneJkaiPaj6+SzISTAaLTMa8z46aYmi9Vz+8bXdhy9triuxiXgL3227DJeOlwULIM
s7w8qn/046skf4WW6FTmj7LZdgl6Vea7ytjVPSW9xrkMV5zeyTZnZhrN6S0SmDCtg1UhH15HtMYM
vBbyFVSkeWKFnVldr4dggpUEV+yQtn48PUHFEreto5hvjQlFwoIgR2qUHfaUPaeRMxcJkm4PVQJW
u9gruxfZQqY0A5HzC2f2l8vpfPaXgv4i3wgmp9Nlb4uiyqsJJ73sH+m0y5StkqFTtnHovAknYC93
uWqnBWfR19JvmJM/ZpdNcXSc0xl9LlaBh+RoIZmYuin8SpzFbofWoaZ1TMm0y+BtSHwpaqBciGoQ
eCjqgkyhnwn3uezIhg3miARpyM7ctbzvWxb+bFbQcoZQTFyuK/bcQ9mvjgTMiq6OTjLFJO0GYvW3
gbFt09dpvuesAs8esxGFMszKuMV0JDHdIIcjxSOJJK+qtplwFVePg/mgaYdu3EQULHnqYYImSRL+
SqgTS3d6xRXaXT2TR+Nntqw+gx5/SJbl0V6Kft422exJcHl9/CgLdto/TeCX6LMf9YQv4vjc/+Hq
f08+izABdY5GJbBnIqvaIabaZ0Hl6cEhQOErx/Op+rQiqBhzshysKwBTOnqbgWn8JtEALevphixB
tDdEStTa0H7BYaxtTXkGTzXnZcGuM2uFud+zplDFlMKKmHy0ktv2Th19aKk7pTVJeLKjZy6dtcbs
Yk1Aey4E2VvIfrZkMmytuxUNJx56p2+dqHR6rfKM7ikOeclr3mQy21nuaxE8NRhm1/tysqPZL8ol
AeVNJbNFO2UqpbyGDUsm4/wy5tt89k28ZRqw/cw6J7+x/G3HDoGZyu/uryN/pU1N3A/LwoEuQejd
uHfE4lMIku0sD0CW7KjgX3YJZ7cGa5FxzJVZCXHcYPGybUCJfAWR6Wrf7SzI3MSH1ksgtG3fT95j
5g9XI0ERjrNV2ScHa5/x0Jo1BxGwjNg8aeeGhgH6KM6RW7bf+Zwu7LQG2HDPmNqHXgDoQU5a2yyf
+mhrWLuufooy11A4Q+EZWoZ6vHgU0WMewFA1eXX0OYtXBWo+o9PrPGnn5fxeGhLjRfQBiCaqwpJY
fpQj0Q0bESQpS07csr420J4DzNSURRbFOiVoMcr0tLUT1DlyQPxMlXNBr5+uPxaYEzyJkTyboOyw
ZymBMBCY9L9JNNT9UAoEYDynHQ1Orue7AfV88v7YZE60qUWRVYuwGRf1cyqDzCXPihollCzfGG2l
KshmAaJO4iSdXuMeEjhpm9c7PTMEkPvFgvIu93P70dNS2DdI3+zFkVY/VfQI3A9Coh5QtUWWwbSG
eJPPbeckld6gRbAzvzJ0fDz1kzi9gzQqsquaqs6UIkKxp05Aw78ehujQMAIvBxa6JGZlpQdjCIcD
MinhNhZ1+pR03aHtlhfQVKrUqS0l/hjMqdqaqaVtZqNVf0UiWqTkMc1rWxc0N1Hog1gZuZ/W2oNC
BWujou/SbYT4trRiXpi9egbQ14JzpkHYTGNuHqGQjQbt9K0dSq/gbZ2EmBgKUdM95ZG/nd3f357j
yNTyKUfHTW9GyxSEHJ45kbc6tDgjc1NZr4IKbWljl0YVEVU30zmVlzUPDRTG0rYNAmMQ455arfsx
EQoVZ2KiKOa2GRhw0fJe9ttGK/wIZa8pR0dfJz5f9tNr82oiTIRsBug2VLbLoADitp/MrAVBFA67
cTdoSYoN0r4nwFyIEo/vYe1mPTbHuLIgMjRBpDCXincgT3Nb8zHp/inMYFnAYyOMFzMa05rLAUbC
8hfatmJAtLK7upFIVu7kQOd45zOg4rc5XAEGepTQ6sqqvMTZPAKIXbW2ngKqE7yNgPc2lqMAFTL+
6HH+0LBh4Q1sTR0JpPfL67c6odDTWqyDWYBF8WWCWiVm2SF/IH8C1W/HgGDVHM+25kzBWvLbBrNo
dQ4agZQ2WLRIBpYB7OiyYySIIF7l/lNtOTnX9RGhexFoQcDB2Ye8qaRlqI046QUIWMXIcNV3qpWc
eGjtBjKRivmPEfbRno7gEBfSEuFy2T5FheYVDY+7iTMOlhBLr2ah6AWMo61ipKAg5z51ts7rj/wf
QfLvW4cdyRTMRqO3uHWK0BUqX6UzySELrikvtUgsYT+XjwaQ3gPvkK0Nb7nA/3OHs8MrpkiS+xKh
QhHMRAK6M4BLBLP8P9/ex1aYKE4wsmIuU3jFenI1rUeV3YuCX5dtrE8hRPcW/CDOCIvtDWtLTYsJ
RvrkIZx9cXycNT/F0zwIfejDCe17Ez3iRXvZ7NqpWqT+/muVudFUQS5b0IEsnvctrp9iKXHUYScM
WyV9gEIdx9rqch1ZYy41CJIC06DAmiC8xsqHCgKJmXtzssmYf9+cf4bE3GETLZMwsGAkqe4gtytb
11QEXqG8miKnDZEdKu0RkDeuDOTaJQbG69/BwTL4oxu7isDNMXe4sY0m8GdKIawQXfdjeN0Y05vR
8ph+18whlYuWFQ0uV2EdvqV0VhyjbGoP0lOX2rIO5qI5cZCsJ1D44Fwva9vk2BizTZROmeUyhTFr
eAj0WwmItVF7N7PS0Yxt1P1DmPuygphH9KkgFIDPZ15tQV9URiBBUlWRKz80GpJQzS3S98tbf+2Z
cWyFOdWJmGiALOPSKq3rIO3wzvBT+TbJOGbWQqpjM0xNqB/pPKkzzIRzsck61W+HnjSKCcYSZH+Q
gi7ojSh1nAVbO2nHVpnb0kqD0BqB0bFD+dXqv+TuSrZ+/H/zx+z32LCUFg0JcFgdzUBtO0WkMuVX
wJB2rXR/2dbqcAyA3JcUKxDUjOMojCzvBnWAbAh2ArjarkZVe23QgH/ZzOqWAAPs95WPxlrGTNWV
yQQEf2treLqBCMS67Sv1SwlLP6fUv2xr5fyiSrAok4A1TwH/4Km7aJIYNKVp09iaubmRG4hYDddK
zCtCLevMPAdPrDAHt5jUEhWotrGzZlPNHWl4YdnK9oYBpHdBkQd+SDZ0n/QpntIABrS0dfIEAhqS
6pX9j7kBjjAQPqIWSp1mwGlQWfFHaASQwWoI5i+0CzELZYHiXAmbrrFrA1GTGBCqq3cGuF2SYg9R
Ei25u7xYKxvjxB57p4RQyQsE2BMGT+lJ0pabLN/OXG6TM0AMXN+JIeb5XkS6nrURDEn1tlK3oL3s
dPRXuKn1BBSOjOR9lm5o4mtzT7rexCNw5pyBlaN2/AVs4hgPI7ACy/iCaTpkgCvL5iYtNpenc+11
e2KE8fB52ON1tKxfKkxuQCGdnFgkpu2+BagtNRK3hzeJpPGhxJOHM8D/YRz6KyBZkcHBw5yJdDbm
aZT7xlYQNILOCnScXhY/F+pDK5QE1QnUwknCY25dPShgpf2vVWbLgulIHkVjaGyj96TQKWTwEbWe
CO6VklR56oHw4/Ikry/kH4PMnh0DpciFGcNs2kNt3lgURXrOA2Z1KsFDIC20legEZ7G8k2oEVViN
2K5i3F1TK6KOWE+BG0hK7lCrqIiiyz2xIjkhmjqjcqeWyl+ME8gWwPPADYoeRcaR5no3CemIdrwQ
z9sglG15vo54zUdr3vrYCLNnhAydSfMwNXZRQ0M0fclkXwwcy7DHxr+8bN9kIqzLPjbFbJROtJom
yDAenbohmj6qu1h7jqoH2vkWRSG7crP0EGXviujP/QZdbbOCbnXU8l4vf8iazzv+Dmb/dDG6sbIG
3yFApbpSngpxchBbk8SinBO5tlPRAoSntga+GHTDnV6F6aJCGtUyRqxo9gQqF5THqtK7PBxpdTxH
VpiQKLKqKFMzWEm03JFah07vpng1iLuo9gNtNxi5F8j7OD1Ihk37Vy39CuZ3dNNe/oxl1s5W9+gr
mN0Knjdx7EDNYCuxa0xYztLua0BEIoPoDfKW3d+cDgADQCy5yE2xWrhotA0ywYC9ebYqB2rVqO8Y
8psGBXTOKiprsYaExytA80sNnO2mypI6SqsIEwx8iVO71AFAiUzggE2vUWjdzqR2Rze+6iHY/YUW
JC/eJ8+/Kje/ka9jR/JxmT1ndrQXN/+0HWa5VI8+jMVeI5cK4MOID6vNhzSAfMC8TXmNXGsOAjrO
oA8AZBavMWZdZ2WcsqxQGjtvnmoRPiLZdNOVNruSzCssr83zsallox89NOPJkuisYDgdFElRt0jl
f0rusEzYsQXGBeV1l43pDAsl2NpbqSYpr5q0enMcm2C8C7qwoDs4wEScbLVmF6numL9F4iZR3V64
glCARDn1njUvA8EYFKhBXbLIC51OW98U+ZRIyy5QPdF063hv8Ux8VzDZ0y2DhRY6EmhfB2PmqQ3A
vfByAGWODYzZVeu1vmU57UfsP0+Q/gVNvBPYAUElMjdIuyldgXMfr7m4Y/PMzhDKXEM/0zKpVWOL
8NOIjA31Kp7/xg5ifVO00PSF/X46TFMfxaSNMcyJ3sS6oybvenmjyQ+XXeXqgh1ZYRy2KAvjwpQH
h52I6ELY6NB2bXmNGWcovWWvQzQMYvIAqoDcixnLKGf90gaK1IaZXwui36A3z3wKwqd+JopW7lLr
Nod91fSszLV4J23NvIxW5oWOG08oCIefTmU26WEklVNry/SmBU6GGndG9KzRD7n4IdQkmp1WvwIH
Za/cyCXHY684kiV9BETgInAKorZT262B9yeY41tA24VP6IGCmUgb/sKGjKYyDa3i4GpTmfH16dB2
k6Ujd1oB6Ae5CU8zUs7rbOVOBQwWWXSEDqg+sKhvcZT0tBkgbqhFJpljd55V0phffey2tCExj9dk
5ZSdmGNclx5NuRjPMCeM4GQTTNB8UNIMiOk1url8BL6vJsahQHQBwaUOGh8IEDPvwQiC0E1gZZ09
XpUEXbx24JQEYl6p01+VProDZ1K676ZTE+1+gK64YaOx3fnInXSv2CIxXnncT2tzffRB7F0KQUR1
nFV8EEC/cvxrMiIHLjtqMjKEh6qZOA/9tQcxJgBa7SD9B+kFGxsOoVaqRgF7kkQsIqAJBOS79kf7
Em2slLyOOSkNUHJwoqZvwavzef9jlvE9cjMgPdnC7FPuUpGENel9dKSQYKvexvt5Y3nDDg3LBAoz
P5Giz8mbtX1rN0FIFBJ67ft1OTudN9mBe3lDrEWxmA8DHUJ4ukLGjjlPYReLqFXiw4JHwav2odN9
9DUxnWAfuhKYUghgrna+5RHArLmKY7PyqasIwkyQZgVmw1YhkjIQ8/nywM5adbG8JwNj/LAiQl+2
NmCBfgyOslHd+Lq8Tl7ax9gOHjTkgEn4oL5UCCcBR3CuIjclX//nJzCLnlepFmZh3tmT3ZLe7d6l
veqUj7f54eO1Omj++BzYWGnBMYnmTDuTs+nW0EonU8BED5YchqitYgqEzYHe5F+Ab240fWNuP15K
H8C9oCDCT/SqP1i+cTeRz8vDX3t4nphnogfaAEcEVUi40Zsb09b94V1yKAFn8t2HZFd25yp2Qwmn
0HrWZ/i97pDzgP4FRAqQ0zvdWVZaxVU+p53dB25beeBVR3YcDDc6+KBtsTsI4RVKh2Jim50t/owj
l/IKAat38MLuoy99QyCbYOZ9qoxKN0bM+9zhca10JAXrBZyyrda+omxL68ZsSdgDJVRcz+Y1hLou
z/zahQIaF4iZo8HCENk7UqDyXKo97INYyEzQXbwtrBD54Kf/zwxzhkc0KcitiPUNQNwC4eg9tNY+
hCa6lzqeOtJZ08j3qgKZDH42NKicKbJGRdRJ2rKXrJvA7pzID+5MN9vSH+YPyVc2w47eC4fi60H7
RNTh4SrxWmci1G6feadq3WMefQoz7CZpjTEUMLvphGM74A2Mp2niQQEwgUHa2DIZfNGbr4zt5fle
e+MsMQ8YRqDWhJZtZl/RSRJB1pJgEjoQjhnUBzmM3TVYWprP6HifbpBgfes6BRShI8eZrDlspMYh
yLOoVZ6VMjKhUWqQ13W2HAL0+2vg9ZIs385ekDrkRBa+GxGPKSZ2FCfNGsPlgpSjaaLgVS8hF0ml
MEMvfB7W7uWpXP42xhp0FxDfIWssIeXLzCS4wiIo4qKmm7cZ6QTroW5MO9YyYsY/h4rHML64nEvW
GEfYBFIDivEFe1WEdpEd8sYOAsMp9ft0bEnaHlSFs1XWLSLxAqT8UrlmxgfMjlqkLRyeEWdu2+Cd
qD4nEIXqc+Vh7L+yILSHlFdUW4utFjUlxJYotgLvxVy5iZoMna4BHCJBF1wDsUVIZLkgYMYXx62c
gWIGchoCiuZvWl+SJoXYNie+XVlXCCD+2UVMKJ2EdTvVFLso67pt0ehe1yruZA5og1LJFL1e3kWr
ZwLGgPYErSggn6dXTWtI4diPZYerJAY0sd1TMeO8jNfmVEbD9CISgywfMuOnNsKknERRqTq7LCcC
Ik4ChmjIJ5huGpS7oSiugjFE80G8MRqQALTo25QyJJEVW9Z4jTny2r0CbKuBeiZ4ls9qc/KQh8rQ
N51dCKZb0Q6tZuhEmTKfBnQjZbJXFJlnjA9SqYNjV/GzftoWskRqsyKNluzRDWhHQrntQZPTBz+T
4i1FsVLrwSmbZocpNsHgAr1YkPhynNeq50S/Id49kE1GZMCch1SVIyEU8eVS/WKMe8kicvdamX4f
3WoVocVOR+//5c2xhqBbiKB+22ROvR5ojSi2sBku9K9AHRSKYIejmyuCJ5Y31DpIWYb+FaATvf4v
0sInxpltE2WBTJMJxvtReOxadIKbP1qpc5MsJxSUUOr0zhnu2tE7Hi579KAi3NJuGW4FrCVyfFHx
miIhrauOHupkrB2l2YhgeFRUpF06qJD7sQBv+Gucdob1i/M1i6thXO7J+BcHeZTTRF0sC0WKrzHQ
CWjR/TdiWAMNgDsHqWsEt3XxIoLEqEif6+yXYD5w7LPN6ku8YiB5C05yKDyjEnFqX0ulpkYnG+Zf
/tEgylWjJ2RfZHmr6ehr9awUWENebX7tKX1sk3luqLEkVVQd4Huzh2jwQOc4CTqxFG+gFSlDjmda
cX4nzp6xFk2jIoQWLjXFKF+KFl1RVic3nBzryqY6McKcWzUehRAEgUCfD+E2DGNb1+4akOOjkuR1
6l+A12ANZb9FkGfZPqeLZiSdkdMZt6YVi64hz7YZP0tx/KMrTW9KECBI1fbyPlm+n9mmxxY1ps0S
YZuUDP2C2ASet5KzTQAVhTT7iww/zAC/oyLqQZsu4w0EULGPZQIwr4AnGamE+acovl0eycrmOzHB
HP9AVioIDC9PrKTYIDFKdOotsAOwwVFoxcnCy2V7qzsDNH7Q0NBRKWbzOAqNASArawypIIOgeG1w
08Q+1KOVYnIum1q7g8H2/8cWs9WHwppA3QdbxlyKt1NXHaxYv+tny68GoKMVWXiQ1bglEjLKhLbZ
dBsg3+OCJu+qz/LkpjPz/JHzTSsO7uSbmJNhDdU4WDG+KciTJ6Vsf+ZidZ1l6UcwPuUoAKZB4Iyg
yNDShMwqOleD8EPWQ57PWQkJoCgsAt6/cC2CBvr0yFShAph4DWgdGCTH+q3vHCt9zkG+xhnucvTY
g3Jsh01TaVYdiC00jToH9FChG28Cp0cxm6hE89+Ew+S0N7ObO+GDsNfdy8bXDumxbebBN1hDMhnl
YltOfS1LoGJlbXPQrV82szaVx7uMiRfKUusTc0Hct8X1sFDetaDKpE9Gv/kbOxAdA+sqKN1Zyb65
LUqU/GAnDm1T9I0w3ZZoYeMCSr+9CrtmKAX8NsQcG1UbaKz02KKD+SFGva9PHbLLgfEYRsVGyV51
y9xIJiXK1Dl5+9zKw22vWc8VNqtUpNfJJDqxlXM87qqfOvoo5tyUwEJQcHnDTy2MfXsVoRmEXnMD
UGU0/dCJs6hre+d4DphFFQShFxoZk91PKCN0DsTZSkCT/mZFsZpAMqJFhK1EjiItGpoAOVlXdmRU
XgCFag04tlTiXMfrk/fH0PLnR1FVmejBMCUteiaKT1Wbbw0wjZkeZAL76UMJeCJ56wfijzXmOm7G
qI2B2sWBUBQkAYhotb4AEQoQEVyevzXnAtLo/84fewuXEOHRIOnW2lH82qIAkYlO3uV2pz3XkWOY
6Y7ySHDWspSIMhAiQsdeViEDdDqTaQAQ6HcfxZzTDa0pkYAMKeKKZGp5nSrUFvTKM7VPqOVoxS8Z
nch4fBGxsBy9z/3Lw1/bo8ffwqzqrMk1SCpxdbdjAtYVQDGcsVYiR42jdHPZ1NqSHptilrTSysxM
VJhKx3CbDRIJ436bzLk9U9m+bIozKrY5eOorKlN0I9iaJBzKGsUTRd7oBqdUuBobHI3oOwd/dCSw
a7LSCGAmEDK/j9VnoQR4XutcIVRIBuavVAIocNR9aqC8PSSuAYL7VlVJPPL4NtdOJ5ytDOYvTUfW
mbkjTXHshVrDNm7D0c5Ama13ht1a2n7s3mMJDL7FzLuz1qIw0L8ApGIiKamw1eYRAV8TmfCmyqQ8
Wk0fk7ZMMhgtaqdWZGjThBLnsJ6NUgI2UIZ2FuiDAL9gX1aDOELaWDChbSFutWSyR+gUaHtFemqG
e25P7/nyooKw6FgCFiwiD8N20SwKXsMslJH94r1721+3H+71Q+jwqLGl80FZAKUBVoXMqgTAD7N0
oVApfTTnsf2kEQhpE7KHdDWx3Q2nOmKdHcClIrLMIJKfSHxazJ0sB3JWymEV284Bit0vh3//8LyD
dyAwi5/44f7nX/zGJ1uCn5DT/s+fEdclbkH2e9vZ3N1tvu42zu7u6e7p84njKqQzr4zi7CL+jjIh
SFAQ55+6SICGNDUoe2jT2q3teV5sf//YRJzb8xxksxgCZB6gNuSesa9ODYljmaf5hMl3do7jOR4G
7RKON1pbYXDcQ/oBOsw6npaMw28UK8/ruI5Rb9ztnnbO4afnP3+o5NnlLPF549cynCNLy1478khi
EUqBFcHS7nDAskH4/bJjXV2YpQYhIxWowNcwQ4lLCx1yMYiudgfHeTl4v4iP7WBvOAf9Owl/Ej9i
IMd2mIFIQ15GaQk7h58/33/8+BGSmfyAqjuCSMAUln9+wLS7d+3Nw1dlP3w9jGT552tC0Tpa/oPj
7L9rh+dfBDSeZaKbA5Qnp1MLcItWRIucsLMcl+3NFtO7yN3bm41tc4b//ZddMsaEjqNRADpfL8Yc
7H7i3fs4mbDkbByOKX1xL2emUNpBZhU+Dlnm03GJtA2nzmoXU4flBHjb5dgvjgDDw/ic5eflXbQ+
l0c25VOboZXSvq072MyBccAvKMTj1yeMNrVj+5f/7N/ub/d7l7OI56HXsq2ODC8v66Pz0deDHIkp
DMMDlsTzfviv9jXPqaye92Mr6qkVI5RkiGksw3MOYPyE97z1sVMfedvkPM3MDIfZk3qcNQtYHoZe
HG/rk2uehXPsymJBV1VwUUEZBNqrp0NRkrIQUkhlLCu1M8jL4PWu4/m3H5X78e0q7c1yBjhvjfXj
f2SWOf6pEuRIj8Hssj9S8tLbL0+tO+I6mJAFaN3BcQycCoKbUiUd/snw22eAaIAsAJMI0Ql64XA6
Hc7FZJ3ldpn5YO4Ls4ggYaP+e2mXa9Q5fP+Cg7McnuVGxTW6HNblF/yKH3v85/dhwnHCD2c5xpfP
k76cl7Mz/Ge62EeMUAd1L5581fe3ec6/b+/lK5ZvwU/cCMsP3hec47UxL4DgAnkPEU7EMcy8lCUI
b9UGKhOLYUQU3z/gIu/JM0Z/bV8tbtK583hBzVlMA35WcEygnW8pxJ2JvCtNGymDCbtDPzWk19Fj
ZKFHJNVcJeMJyH2riZ5MM2OM8cpdUghJZCq4/EpyE5KQgKPOHsgv/G4Gfmv5XxC5uRgvwbD9/a19
v733t66L4X993X1iWrbecpCe7nabO+fu6Wl3t+nJV+iM5JOXNjsLzxEfL5OCgAB9SVDnPT25Wjrm
BSgy8CBBTxtAxBMypu4sKUio1zToDR+tS/E2bIqM42RXlgS0ERqqIADZoV7IOCX0ttXTrI6pTSVw
kwMtCnarcn7RJi25SguQVnA2P7v3gbNB7IzdD30vSWUfYU1fGs0wU/AEAs9UQ5HdcmVrEUt1L9s5
x34shlD5BC24ZqAVihlXOMYimrxgSEI7oqSjukNBjBORGUofihcJL2Hw2BYeLZ5lw4dWxiQ/ZIJr
6j7nO5bbg9mFJ9/B7sKUWmIf4Dv0JCCmHHiZ5Rn5LfC+aoXmLCC79gYcp+TWBaB1QKYLHHbrxfle
+gBmZ7Uz+s8mGR+gShHwJ2ZINBHqDhok4QsxdfMwcBvw5lwe9sp2Phk1cyMEStVryQijHY3cpLpq
QCqTRZ4wbAT6+hemgDaCSBD6T2S2/aINrF6G3H0KJvgSxOl+JbtZg6aowQl42KZlz5xNJVIIOpTA
DQnPd/z5UTxipqWhhg303qh1M3fQE36eeYzd6yYgkIxXLAA2ImMiEdWhqGXwaEZTDYy9M0lfWfhy
ecbOA5HlbED7+b9GmIAuaqJghvZoaostFMIh+CG2rqCE/Us+AOmuI++zCdNZfCgoUuhZVY37rgKT
q0t7Id6mWazxHkKrh+Tog5hAD/XXuYr/RdqX7TauA9t+kQDNlF412Y7tdObpRej0oHkWSUlff5aC
c7ttWtdC7wMkTwFSKrJYLNawFqD93BjILrLbxsinW54R7glAB+J7O9k1dpBQpNTIMTHcVln7gFnA
5c4S1BLRDWjhgXm+s2qf6RNBMWQuQru94haSr+k7Uz4aqJcYiVNJno35TQ4iph+6sVvZj4sw5Ws/
/koX9kMa9dEYG5hwJW/i/nYioaMmn9bocf4qY0K1Dbp2ReNlO/srUlhxm2cNK1sorIUfefYw1sdC
/31drUUfAKys/7emQlxdNfKk1LMIsOvI7Q8UuQvrG5tAUrXG9L2mzPz3k3OpFxWqzBXWT0vH24p+
SLYcqPE/g08KuyR4cjsDfknLZilo64vRFatvuOUSQN+S1if2itueQ7BrFim47couMwNtKfA10x3n
jm7fmuZhKDcJiML6G7CFXN+syxKQoJ3gsRvwlaZUgrwSyCxv4e/O0bbTZ/4Z7apd+oCuoE32BIP8
NFai4aW90zD+Aho4JPaB/nG+d6bW5G1Y2ZlbY9qVf49SsGys4YKvyPjqOTqxD6pmSoEaLMDAsxAU
R5mjYnoWtBbXl3ApkjrR5CvbcyJFBU8NNxtIKXLtSeWajxKrzHiGpvmVw7t0pSN+B2UcurvAbC8c
XjBq6a0dg7MGpFVRGxQgxhjfaEIdaux5uLmu1uLinQgTjrGSG+bAFAjjIffN6D7VQVzNPq8LWVy7
EyHzR5ysXQgPiKgQQgiuPZUdCzPIkXmXwzVXu6gNyJPmiWMMrYsvH6svo2nscIXXaO+pfgyMO6NR
eIbit43qW/FjDjogpcIToXRp643at3j43tKVz1hU9+9XfOU5T9RFuwFLpBpfUaaHgn8fjBstfwyl
laO1JGUezwcdpQls3q9swYkU28Ydbmagmu6nWz3zbOtWGjxrjSVgaUURXs8wz+ClQkfO+daZNYs7
juZc1DIGkGe/d+Af5ekKLtBlig3uyUItASw3ALm7eDmOXAGF+ixFkcGPQ/Mm18HWVAGhQm3ASQX/
Dxwf8PG2fpRZ9GhZU43JAT5Wx8EkHWaurdxqfnEJuVJwKlaRrbpTGlPPinL1l9zlRgoGuwj8ipVR
yk3QjSDw8nWr6PsDY9ogb/LCGBCZtHqte7pWRmuVzaXNwgA1WnE1pPYu+pxzdF9KNAHBb6OoXhn6
hQI6Mcuh4782g80LaaBPFa1uCiJ94V6pa0VrJIKFbNoIg6kp+Z3XxhrQxuwTxMvLAkgAiAZmCiGx
5SekeiyBKBePnqrbJ2AQjcp4xQcurpcNVq2ZDnbmQxPMjsW0maYEXLTo9fCG4aPFDJQ5GEAqaNba
ipbUQb0es5pzOwIGNc5lhag7NCOgJjBHUDhWdc/yu+vub1EAMnYKuqNUdH8JygBT1ZDyHMpgOB+X
0y7tf/wXAeAaAroWfMFXruTUFUTpENl6DMQITn7auexa4LFZedp/XXDirmMqGBPW2HsDdMvny1S1
atG0KYqKQxdulMS3VbxoC08yPc14iVLuNdKhtGZUwBXJy8v3V/D89xPtWB0BnyPPcpc05Xcgirp6
pK4cmyVzO9VNuKCULrdAJA3dgKqFyWRPG3zJMoLRWLltZ295sYZzl4FuEgUPTcESMEZOLFTZc7cl
SujGzY9hHhrhry1L7+wBoCB6mR/kbC0KW1QPZG+YNNVhI2JVs0D5sQ8ZxI7MjNF6rXlZSj7zCtgf
0s/rprhsJrgnZrB41PHEopSMZHFpzrz1rNZcMzyQ6tto3sbJTtV+Vc3WMO4l9Ymw7XWx8xm9WFgT
FwfK0bKO9/u5jehJNSIogIZmG9+pGOgsfzYgH7Wyjc6D66IWb0Sg23yhAeiADDoX1cS6irFuuHKp
sW95oroK1w59lPnXxSztGRL9f8QIEXve6bTqMakKcl+NORoH7CAwnxNQlqU0X1m9NVnCJa9nwNEG
Cj72rHy38n2ZHfP6lq6RXF82/8+XE6qu6FAEifoFiUpUJGOn4TZ28Rj5RbvUbWTqkDxGqlh3iri9
y8rcq5rPpF0jhF50IeYXeQGykmBjO9+zSmcxaVSYR9PjedcpLQZ6V9u+14QI7/xUJiUsA0ISnr3w
UH4iQKW/bhSLZo67CiOVc3wpDglLI7GHScJNMkr0VxMlu5qP6CW2txb/aFq2YulLDxE0R/2RJiik
yXjko105d6kyIZCWqY+UqxPx71YsvYbMvlWM1+v6XbZ5wEQw5w/mYcz9g6ZcOFwG0aQikSCyiut7
jn4kpU6eCSDwAVLkcBCWG6Xi9WVdO6H2ptmjp1Ldo1btk3YNRGF5rf9+inAAQzSb5nmDa8c2uNtI
OHq3feNTdBTla3OiCwtNwAqJpDluBryUBfPsWnVqii/uxwGE790mJV5soEcKbbTWh7Q2QbgmTdjW
hFo9m4oSxxDvZXN6bqK3IVJRp8GTyb4x1zDhFpwLIFPQaoEWEvTvmYJz6erWmFROcX0bZIO8H5V+
Gv2DNTXeddtZuFsJojg8IObOy4uhKH0ANnxbsNzNwMrSPpl8a0g3pY55qM5pgVVG65XC6NI6Ap1M
BVohNMO9eu5UrIKC8TjETZdPd0PjxuWwV/0dTX3WdytoCQu2iHEBZMAx9WWrUPFclCyZbSTXuHM6
au0HxBXOQEGtbqAVMczInan/K98iGrogEMNumoYhQjS4nwucomoIMwmuOuXqhkqW06OkwXHOru/Z
km2ciPmq8J6Edm2n1kY/iwnxLEq7I/pzw1oNBnXFky1FJYD1RwsZWNswCfT19xNBjW3Qvp5mTLW6
BassxoYzpy/VZj/m+r00dMm9lYzaj7Ax0Z9YVlkQpyaNMS1klo17XeelaxBlWRvlQOzl3Fd1vrZS
bKlFb2E6cEoPNQbQDY4B9XCO3R1NCyQZDg31FLv5fl3uormeiJ2vr5MlAA9eMbBYRfw+SPdNhYMY
my9VbG0ke7prSAomtVWq0FkVISw7U1WIq41wCLWu1HK3Vn8NtT+wjarvIvtA7B3Rv9n9My2CBtO+
Rrrj4coTcskfnC6z4FQxVKYQwEHiOh4+EvmDq0E+zfzKN4bsRnbnJGtJ1rUFFvzq1IVNUpkQWI0S
6J9em+m5AG6IWqUuLz6UeHt9Pxd9gmWaaFjU7Blm6Hw/Ke+nKpqHTHsZg6fdticYMLNcmUUO71bS
1ZdICrM/QE4BA+EY18Yo5bmwLBpCJiXQTTNrGbnxBA0gfAQjWaFjmFkJf+hRWvtZzNUbIAE+SsCJ
9DjpTRcJYBuXeLw2PrCkPZoMwIyDojae1oKDsnndpEapw7JCyydGvdfTTdoFlpRtGlAdXV9qdd46
0Y5PpIkZvSrVor7GWDrGqL5RBWgdTQvgmP4ezsuNK93jReqVrXps4qBWPNUlOzN5qtMDnLRUPMhA
Hb0bPMlT0pUPWwg5CXYGdXCkz2aG3PNtkbROQkoNqzCgLpo19TdcDbvrui+5aKAiYeoK+QULk5Tn
IgA4HQO8cPZWWUIyb8SgVQu6LMyRt1OTBMlg94//LhHNt2hqBNgaUjKCrbEGFTOrBH/dlLTpNxp1
yJPJU3ZsmJJ4YdR3znV5swbi5uI1gtYV9EgAtllYRDw+DAmdzHiUd5IX0t0Ei41/XZexeAGdChG8
L4gTOpnHEMIk23aGOnWHSPJzQ/P6lDsVGzYTMillat8PxE4AdvVz5QMWqpBA6vq7j/M+n7h/nfaZ
ingewbydulXzndFnc/K5gmaJ10E9FjEeEu/XZS5aJxwTLBCHVBfhVwpZirK0henkHABLRXfg4doo
/KJ1ovUViVWkpdDQe66VEirZhMYaTNp3BznfE6CPqBub319XZNHZYIIY3fwKED+IcAasSmsbs5qd
TVTeZZp008TN42glfkTpbRy13nVxi+tGEFUCtA6zMGKvu9xHvC9AmuzOQ1v7zqzsgzlZL9eFLFk9
zOGPEMEewOsCMicGIYYxYFawcaQ08xr1+3Upi8HOF7I7+h2IegHOmCOYLdPMhN3rxX3LFTe1613C
460U1nAp+pbW9p4bv4j9n+IspFsJPCSMT7OEcw0AjNgOExsPD4pTlrwrGMKOWzVgcQgc2GJTGB+8
Gjbo0l7xypc9pwA0+5I5z9wh7pzP4slZUwYKdEVjmkMPe1uVABcYiBclL9qobiXJvOnqpzaK9yit
eLYO5EhVB5cWpgxTBCg9edbTeKtTHS09P67vhnYRonx9GFLdypzDRYXg/MPaKGUV2plzkMpJnSfR
KLuJjUpW3dxO0hc1lKd3y87tHcYFORA7x8xraY/6NHDDMzfqp9BpQMD6Wra1fFeGahp6AL015mnp
jOpOxYce5HEYCQY9q6l5RI3rnzRlEfdUqRh+5mUKnq+wTYJOH4AtwxNT/QRCgLEr+Zjtx8iigxtG
7fRA7VZ5qns5ew+7Zm6Mi7sA3M5dcQDrjX3MZFat5OiXVkZB9pDgdbDUUIaWTVZ0sFMC8q+NZE6q
j2rvrq7bdqdpVeGNlhXO7GVs5RV5cdhneOsZpEonmDxBQ9v5lgxWTNJpAt18Xz+FJdIM2lrz4cVJ
FyQI9ykH7M6YFnGBhGWNqPdg0ptwja/nwkPOMnTUq5FkwxC7iHNTjOhnt3kKLZSDPHiUvTMSaNlu
5Ctu68tEz27rL0koogFfRgawluDxqZaSaAwRHVAAyvXe3KpOArgvR31MdpNb3wNrauUlcZmVEmTO
xnNynq1S7ZmJN6M7BPrvbM99y5s21SG/bXaA2QiM3dqWXbxdBIFCdJsbfWsSBoHyJnoonpNDthv8
2pUfrvuDBaPHrv1ZSzGsNeokNnk7ByUBCQDf3AUG1GErYcCaFMH+0jJGbn6Or4YfkxfdhwfgnUre
PyMtnS/ZVwh/ukeRGgLcGFLSQwhEx/i185ifBGSlUnR5oQlyhFuFKnqPchvk6PdKwLb9vvXhF97y
zVrQsXhsTzZndhwnCk0qKRAfQJApb6fQi9pdqD5f3//LqBQBL6qGCp6Q8Ho4wucyUGFgcj8lSLPm
7zXQmRHKVMwfzYeQBJYN2pzfRA4qspLNugjavqTOj8n5/Nri9I4R09AErXnhhjO9ddI7SbhtcAlU
a+d2tizBV0A9wO/O2H/IYwmWp+Q071TMlLmdSf1Ka9B2+FrJb7j1HfAQ+RYDZngn0Q06HLxoWoUf
XNhBBD0WoD5AoAKcXEF8rYeprVcIscCYxv06KLfVQUvdeh9u53zrBohH5UZ5jF6v7+rC8p6JFfIQ
edorelzPj9XuZmKupP1EnwRooleeTZc9ZQgmMGGAQYNZOeCZnBsPkr6sRzUMCXLWgpk9jmN2RHjA
fycU6QhZp2hGNrN6+LRKnd6WA6/BuMcypAnAS3bDydA+5JhbjYD7NhXPbaJnd00u0c/alqaV2/0y
f4FvRR5TwYMSSGwXhZOkqI25+yR31Xv6YjuFr6lO7Mm76aYKKubIT932+iYsXOtnAoVNAAPVnDaG
QLu71wBISNbAMJZ2+VQjwQ/1etRbEoI1V9F8wFhXEkoiieymunddkSUjRhIYXSUEeeeLYRKpYQ1N
FMQnlonqB81uSw25dNautAAtrBeexwjTZxRAwCoK13pZsCblGJNwqcW9RELgObjXFVkKUTDZC5wN
bZ79FB9xHIiNnLVQRB3RYuyrpc+o6nToy2+VNeqShc1BrmTumlJQzULe/vxoMFmvc4ZBdCSHHFZ+
tMO3vvLTbM2qF1U6ESNcEYzzBuBiiIXGjf0ISBnVrR7IPv8W3iVu/7uMnCxxVJBhS16z4lovM2K4
Bi1iYyUxhmEAEu9cQ13L+jDLoKHyaDzqN7ov+emnfv9p3CL/CJi/nVU6FKyyjpvsNHfcpuD1XHFA
CyZz9gnCEcsMO1GtcV7k8t20jukaYdLS7XgmQNjFVE6YkdgQYPzQEqcPncRhju4lKohDffppriVZ
lwKl0zUVtjNO8pilMSw03tFjhbE5gD9PG506003pKPfSZnwFRZX7oj31KyHaYoR7Knr2AifBhiTl
Wq6rULV9A0jtLrE89qo7TeUosyG5/UMW/LuDPFvc+QidSIzREcryZPYrQ+nIkh8N/1z0F0xUcCng
ATT7YtapVLOdydJtVa/osHzM/x6CeUNPdGhAPNNMI3RoyiiwNcDpDa8mJiCV4LrrWpQDAPx5om9m
thIM0WBIoAN2BBNuyv1koARvfe+1WzuNV1zkgq8HacBfOYIBmiDXBAcJXoqRdDeyY8dfJbpmabNj
EGKyMxmCpWVmqHaoQwFpJHpIQ1ThCr9E8Sni2346qu19Uu5k+/v4H67LM7GCuSF9bkuJNTsL3aUY
+6CNDCqivba2VWtLKBpdXGGAm0K90Ho06m8tuma1zLtuDmsyBLMbqyks1B4y2uhhsrYVQDz11bnp
Re+KYU4APuDpfpGEpJjjjHR0+7oNIKup4dlA+gIEfV66RH4GfZyevLT5Ywfo8lABC2v+JK1FHotP
LUwNoF8I8BPA7xbMvuqaomMVzJ42gQby8CIoFWARN4BaswFCxB15OOSrdFJLq4tCMbrvcRLm58P5
oe6N2GzHOW3YeoMX7urPCSPxjWNjkjn6Zrj1UX4AH/EaldFShDrXp/+IFTY1lbQUqwDcPHND8K4c
gshx2v3g0rfmsdmvPWOXPMqpNOHhR8xsGluFIENZbGv9iJlUq0Pfv3/dUOdvFs/6iRQRlK61Cwtw
4ZBitG9l7enT0QJXCNCeuyEIi7frwhZDklNpQkiiSM0wNSqkAdN9M3gRtiz9Rm4RAqVOscH7R32L
kC+KHx61G/Bmph7o7dgan8JS7vd0H7/Gw0/uhGqgdR+CMtidvn0kTnactoCzerT9X+quC0IM2tSo
HO73a3OSy1aLvikTTdPABResdqqVrLJkhIJ567VtizSyS6SH6yv8/7HRv0IEG+UTmr7bEbr1AfOM
Lb1FTvF7ceBeCKR1vqVrEd5iBAYf9EcrwUwpgD7UToFAdaPkQbgZnqL76m2YXMV0ZGctibm4hujR
VxC6AxhGTBdgnEC3mzneS0oEz4c+3fK1Z86yiD/ZXpF+vuJtypMBLk0vUgcN20MWOR1bucYXXPdZ
2kMIjFmWyZKVIO1RJYNTWrfKWvS/4D2Qfp2L7ypah0EFcO4icwLuH24hgdPBCWfS7wFlt/gYr10A
C4t1JkbQo4+1PmltiNGiQ5QeWLw1wuC6SS8u1YkmwhUzqZLVRFlRuKBq8HgnO3X0dF3CmhLzF5z4
A6mNWuQjoATqLuiv+x2z3jHqj+tClk6mOeMcK3ijWzPl07mUCZ3OmDiClDTSHRBvOGGcA+faKctb
pGYgbzC8qfPr6nmgz+HahOZ8DAU/fyZdCK4ySWMphgsRn7J009nkUWborAIFdqSZPoDZvBQNTaXV
ba5rPfu0a2IFn5fkaYTXN5SetIcuPOTGcVDetfZDm1YO1OUeInFAADwGCGnUMMUWxgKYs2YnExCx
VzIommhzW5gSgLPjlcTo5TqijwM9YToIO5A0uIjze9r05WhixrDE3DY91sCKa4Cspu3kHoO1dyVf
KT4tKYaJ93koQMcpENv8hrowMQBOMjdHO7vynMUPUvd+fZNWRIgtfgY1SzusIKI26KbV3zRqet3a
CM/C+9UygX8HKCgwVKLPQbD/ULF7PJEwkjSBzOW3VbvFb9up9+A06luHfEhH8zHzqu111S6dx7lQ
wexHqSacDxDaEMxOAt+cr3nyhZgGIqy5ZRHsBpi1Fjxt0/dRnDQhRPjlEwtytwjSTbmzD/muQ7uu
C/zW8oVsaveeO/Yh3diHtfH1S19//gWCEy50ySzlBF9AGACrd4bqM43hznq5vpYLYoBUMycYQeAw
O5NzB4bjBXQCmkBB+mzYe20IiPxE11r0vtrCzl0GoNJgITYIaTEf+hW9nXhjuVPtpsgLRKRO8ZC9
KMyJ/FRxkdZxkptkE3q5o0VuemR+FBSP9mp0uHAazuQLAU2TT2oHJihUL2+mQPHyQH9XbsdAdfJn
6/iTbL7/vL6sCxfDmcJiiQ+NU22RWhAYfhiKw2U3e2F7MK75xpEOgfIbbZ/OishLt4yCh42GMbS0
z7lP4U5N5VFqDbQP4wElPaZ3zS17REO7eTBrpM+mjf2huOg0CV1wAq8VNJesyJohHlDKnzO9ghsw
pNFUMnCaYUg7zJ2pCR9ymd7ySep2CkjrV87/kqKn0uavOTGmjBjpJGkYHCyTJnP0+vtQ5k9q9G5N
6nbsf19f1gXLAaMLZjFwQRiYiBRXNa3jsGmwkXYFElr5+zBSx6wfrwtZ8GjWfAQVADCCs0rMkQ/K
0FfEpohL524oB8VBco8Q0FqxyiUxpoZoBYhE6C+/2KbEKlIicTyxkegHIUxt/XsobyFxARhmgCNi
VFHsEkjsRCrUDI0uU9l5KnnBcLETr43VLW0JIELRhTrLwijY+f7rJE9qbqHQJln3rAty6qGd7/qG
LEQElg4IAKC6YnrpokA7xnahNKxHW0oYZNNb3HInxdQPyrRKgNkxFBeKteP7xQ4k+EjcOKiSYFgL
Wol1vXiSCjuOMB+ioTt9cmQ9HN0ilMO7QSOwcxIjk4bFrHWXWIx6No+50ygWeleQ+gK5BlZe6lyd
S8j4J1PHd5xL+ksRdniNJDKrt2mtZZPHNARUMlje4w3lObCOGYKrQ9dyekC5sb1tlDGi+5ok+p05
mbh5pnEK1H6M96ZayB/qWGEUIrG6HcVBTFxFwQSno0+60mCwJZNap4ls83chV0Mw6db4mUijcV91
YfEYS132WmOQfK8D/DAwIOO+tiJzX5elGnvFYLMbPTfNN4Y+v42ajfE8b8H70VMiqbytEot5k5yD
IWJsZfYdcTc6j9VIAaGOCXtzWg4IKF62/bRHbxoP72xJ1r6lgw3+I25rdg+im7jaESMeX2raxgFJ
mB05ldJjCIJn5iZOtClBsbqqAdxLRzSITuDN+ZYDPewta6bwvuq7BH1jxGgAUySlHqlH3t4wHXhi
SEfH5b6ss+oG26hFvmZn4y+1UavCmXhWPCVUrZE+M2Q5KLsu+d31DRiDJNKWSAIRQjOk2wAWpOq8
f6+miMUOi630U4lazcdQuQ7mwDLXDnrcIavem+HauO+cRBDND8IVZB4xqIcJ0vNTlSBWjaWmwpu/
mFwdjCmq1G+mFCw1fe1iivVXKq3lGdQlh4ThGpTqEODDYQgyWdE0cdTD70mPSFCVh7cKFBNOcdQB
dnrL9qA7eTRuM7/x6F3xGfsWwjB1ZgS9ftgXvwJD6ACnBdAxBmjPNTfCiOhlgcOuZYEJ1Go6rMYf
CxekBSSWPyKEK0vj4VBZPUTYYWBQRz2O7ifyyMRR7+zS0+6bXXJoHXu3djGvqSaEd3WZk6rnkBtp
aP7JMctX7v5viyfkpvpRoUAZmT0lzleX3A7q/XUBS6EUQgrEFWgA/mpMP9+eHu+PquxHxI6VKn0Q
Rsh7GUdIIjZWiaqPPXV5UIQ28BD0wmST08dhonpouy5+tpGWwn6Tbl8nnK1Nvi0t7ul1KoQGeRQO
PNJxnXL6LCGkNeOV4vyS1ZwKmD/gJNCx2j6rVNC5uQ1XXzK13DQ24NzH+qZU/4Ok0ytVeG3YRQmP
kqINsxs+MsP0Ulp7bcnRxLIGVbh2eQuLJle0qrmEy7sbt0p70+GpvYZ8vxAfYmBCRzyKsQnjYuw+
YaPK4M0QjWZlUBhVUGzMR6CL+3qobK4b55ooYd2GSi6yUULuO6yTLSD9yxxtib3Xy8f4n+eOdIRW
J1oJCzcoJGJZiEIFRgS93gThnu7l1YsuN14pme51vZYuAxDugSgatKwmWFTPLa+JKkY7G0vIazfp
EqeOXU3f2q3mGMOOp2tGsWTop+IEQ++UTB9LUGG7Y4FqP/NG+XfIHJa/XNdqoUgw002gsAV6AN00
xLEFsMq0Ma8ZnoE+9cnWfvyFGvIPXDktak2Jo23kLd/b2/qN295ab+mS4SPIR9p2Zua9aOgx6UCN
3IDsWOod9HZb6BNRpsq/ruKKFPHdOQJCx0xG3KhpXDpWjBHVB5MG12Us7daJJmJypJgwgZSN0MSo
DXPDgd+GAqFyBK6qgrJymD7+38QJZywZ9SbvcojTtB85+QGORQyfDU6cvl6X85WsFSOgU70Eo0+b
wlKk+RWWfLefZOQanemApBkuzwPxUdAC7sqtFSSfK2LnTvMLsQg7EAahOwq4qudnrYULaUOKWRqG
G7QwMPf+QNVHZUQaN/HiKujH9c6GpfM9N0gac6YAk9SCqnasxDyaJ2u0qqzdetL2FaWPlNcFSM9v
GYrMkr3SNbXkKsG9YEJF2SZo0TpXE5Ew18g8FypxnQIY887IKLBbk1Le1VbzBgaEtVr6osS5tx+l
dBC/iURPJu31rslw1VRjTtAPoCTTNuOJ8qFmoRS7jd6E+abASMpKVWAhLsD8CSYkgf6LZ4XY3Yst
LjMToAluGRu7ih5J2Gyu28zCKQdzL5qHQXOAOp04Oieh4drSKfqH5SwrfGOSY89suwGdiOTXdUkX
awj0JHTQIv8xQwng53zXMCA3Ktympav3vaOC5ZT+bPV7I/lhroHbXniVWdLM2I33L6aHxN2iKe2J
UrHSZYBQTeXe05KtiYxZuHIJXJi+IEfQKO1siowoNNIIyFpp9sPCZC2A0IIst9+NUL+ps7WGwTWR
83aexHGk5MhYTRCJRwYA0bw4fuhGMBBXwEz4EYPT9vqeLa8k+gQBBKRegnmMmNzMVcJLFKVQLWG3
NU8dltwb2T8HWvNSGrCMOdWDko+QiJlAhqXKBQR1+atRHKU8aJFbKG2/4cmKTotLeCJKuATKerDJ
oEHUKAGoSXXUgvp5fhMBcyjLDsY/97AJmgn+UUu0WLbbeQkBW5fF4T7ifHt9ly6DEUGGYIgFuN0S
nc6rN36U5sOoAHxlcKzxpk9v2inIOGCcnLzeoh4uGaNrJs/cfjD7OxSq0D3/tPI18wKe3ULC1wg2
mqq0qmQdX9MyQDTuQV7nICPpMPSJ1+beDltHlQOMRcalv0rWe9lvMAtHThKzj5hyRzH1/IBIZpNF
VjeW6N5S3zOEEYAfvJUABGEp2Wa0Qfpcoiuo/SjtHLFoWKxtxfz/L5QHoCPyuypYjsTrEK+FkSfS
DE6pmBg7Q2sy4BZL+iybqFAU2lZCnxcrwu+62b7p8srFeFlEg/ZglUfmBVeVilHXc+0rjTIzt6A9
46+8NL1QBUSmVbhG1LyEtrojFfHrAaTC4+BHRvbGeemHZn9oC/DcXTeDJddx+inCMTNCQwN7OBYC
eLV1FPuy/UuLj3IT/ZcVPxUkHDAwgsp4kkNQQ2o3z140a6PKNdiznkzkNiU8dVnnpPWdFq/yUl/E
W1/LPV+dwOuWkVI4X24bULWssbHcc05Eq33D/KnJ98CKTwfDz9Jv8XhbqP5/Wde/Mmf3dnIDTDpO
Fm0gE1AVU+OrAD3JPTMt+KbNk+Gd2TV/uC5x6eKGov+r5QXkHZtamusIIgF3Dk70sMHNTY5l8ljY
pYuUrndd2iX4+deiYgARBBSIekQOqRyAKxWVZfzv2HLiyZXle0PPnZo8WeZnOtOxgb1df6vCb/Sf
gY7ORYtTv90gGZk1QnTfDAHgRgpKvUJDDjxb85GLljPTy5ngu0eQIFgOaQdpalVIKqqXOAza0VWj
IzLNwCK+QV8bmdxpDWBv0TWiAPVHpmA5ZJryUqkg0wTTbkaCXNZdKTxYaSAZe7PZTKFvSl6ifF/Z
0PkAii7xVK5QMU2YJdFcgVyMiLitvWv7W8OEI3R7figoOsd7L8wDPE8wzBGaazMAi34IbzHUqADc
CgCU8/OidOmY2YVezjR+z5SnALEG8U38kktrRPHzf7rQ80TS/CUnJ7MfWC4PHJIqoJzVcexpLAlq
6Z9hrGGkc8gOwOCZFOSiAU1hA3BcFCgkIcVO0jRyrAg+p9T1j0yhKyMNS8uHHIcGZmj86qKhWk1b
KJIsla6kli6wgBy7j4G+39yH+hp139L6nYoS7FNDFSbSUJ5BWqNovUwD1CooLk2vNtdAPC/f5/Ma
nmglmCQBsABjBURV5b5TP1T7zgRcYnOI6x+oa2kg9VZelHCrstcqe1AGNOpvrh+KJZ968gFicqUc
0I6E6S+ECdXPoriRrYOip66l3hXJWjV/XjbRLE9FCTEBa0K9s6OocruJ/M7il6zEcL/JvBpFGKuO
A6bnK8otScQC/7kWhdWNp6Qu2HxhGPrPVNpntSOFlRMPriYf03ztgC+ZzV9p8Kfnxy5UmjFVa9z/
pKxukqrb1l2IgPPX9Q1bkgJeW5w4DKMa6Ds5lyKlppR1LIRxlsbO7ugzrWOvYaF/XczicTsRI0RN
mhXniaJDDKLIfV/pwQQRyWBs20JdaVVb2CWM32OqEs2LpomxFEGjJP9fEyQ27/w81G2Py0WLkQRy
l/aS7BntEDtoFG1X4on5NSIYpAESJWBcq5BviqAyZU3NuCjiClWYRHrQaEEAjGqxFSOcjUyUAhZn
vCfh9i2MC56rNzVaWBUaHsZF8wLOJDk5jJPThR+WPTqYXHaUtcbgyxIkUNaR50aLP3BzZ5Ctc4lN
xQDy18iVm1i1o2GILqfMoRNxR4pUHDe2tjr5iao7mSHtNKo4hES+0SebfgK4ecRvkxJ92Cb3J5M8
yZXiWFa+ye0sSO3Mq0vbzQCkfd3cFmzAxB5osGoEIYgNzj95ypBPyCUFvDwEYXLuNJZvhn5D3yOt
AZ/AirTLcZC5LQWtragFIHENHL9zca2FhII6iyMF5mo+Oea5UY4yjXsybRXuc7qRDPe6hguOFn6I
AAQUxT3MOQqvA6OyLD2f9MoFIoOXRCjyEb+Kblvr0OjJin4LhxcGYOOaBJrR3H1zrt448LwZaqiH
qrxXh4hXUydPfxb9/XWdFnbNwDA8qg4Y28bM86zzSaBBWCklGYNOQ78xVOTq4l3En9QML8x+S+Dp
/2/i5s85EVcp7SSTeQmH6LmyY0exb1P2LQ6fS86c4r88qqAdhtLn0gbYEoVVLOomGTrZrFyAzuQW
SLR7J80Ur1NfEsvpjN1UHavQua7i0s4RbBvOAI4CYGvPVYxUagxxziuXtV4PsMMy/1WOT1xuV5Zy
wRoBZvBXjuDeo8IGA4kCp2RYWwakVtMxJB21GzevV7uAZssWHSDuKeBqqWgCQuXtXKcxGtpWTyCL
KHeDficNrop0BLj9aM8cww6I4lV10KJxK9U2Fvt1fUWXzjqME6KBBowfkTCvMElqFuPwZaT9/5B2
XTuS40DyiwTIUO6Vkkrl2pvpnhdhumdalPf26y/UwN1UsYQiZm+B3ZcFOispMpnMjIyQP5Pqp6lv
1H5b2o6sA8jS+ekoOBdLtLrw+MQkt1FZG4x5Y+ArGhCUmGf7KdNEAzSrH/DEBBfBmKFNg97DhFSx
Y6XXGymsNn0d3ehJ+qNnkwDdvfZmO11FHnutGmlTWi1W0ayG3zW7M1MZOm3hHSqKewhdP0mhtbFR
9m3JW2OJMqu1p/iZde5Y2IXdTqUNb1mzSyqvisH4VD5K3e8gfLXYsSifoAtYa88lEbw6LpEauEtP
do/NHZRIUtV8smC5rmJXqtE/a9lRN+K72ihemjLdTMPjpDFfCnsw4T9NGoDAqSCcCxefuzsSzZiK
ocTiJ9XvNHjoqsFtbSeL7/rKSftdPuO1/qMRAR9XY9HSVUYoAoiKT1ymKZTHnMAqU9y8fTKb+2DY
xLkgCVu7Q8DA9L9WCJc1J3HQFZIOKzpBhtQhV9nMylbVf6oL+u35ejBYycVQNoJyykLigvEL7tRE
5pQTBYxfjm29SHniG+XrZEtPtQwezsI4xjrQ07pIgERglC/mgMFGkYYWRvsClDgvEKuLUXJg0O+Q
j2YYUUOkP7YEVC78YMQVjVCw5YGHjH8iYMjKDtUa+R9mvMtWpWq9m4C9u76UK7vjzAh3MPTMyIIW
vO7OPN63qOOA6RLSJ1g+wU0lcobb+5FkKYVZLnasD2BW0VlAh1XE27kSTZF+YnIFVQwMKPNbPa8w
iZigVeegs0rSV7vwrNmDsCnKtaKPs7puJ5ku54+tYgCikGGqDO7m/k81PJnhk94K3lRrew5EOvj4
gNgsCPbzO9dqWKEGFlKlImO0SHa28sKKN2scqd5+zkBfImb8+35A6g5AD654QA65ozVVRgrlFlgE
4pZKbQAtgfCogG1KTf8ZWoPs/cQUX7NAzyHRq2QxBUJ7MABtJfUHOBLpXFj31526FIf9NoUn1CI4
h54gl+E2oAIrx1AvnKmt0995EBYfVqlIb4PalE+NqQa6NxVpCNpJlh7TeTaPxgRKbl9RbLZLOrMo
qDVGpL0HulrpvGhmVe/KWtYLMo6VKIpGtgqxeuC70W7iVr/Ux7HpJrNATgVRLXVjNPc6yIhSzIRq
BaND/X59YdYODFAPgAKoyFLRsD/fX6HRlX3ZwB5rK5oUQAa/j0ggDfneipjg+lv1DW1fNO1Rib9o
bkikLjpt8W2uagUEs2zyVLO8qcMSc5ZzeZukRbSF8wLIw9ozGpqUaOEtUp+XLzaWalWEomaJkXMj
eLUgG/FohkR5mqNRVRytT9v3wdCSrUoy/avSO/uXPbLea3oQC9IRPZ8dQNT6Gx4s4UTBH2I9WnGi
J75UkGFwjapnzKt7I/mhM8itZYbWuLFUK1/hrKHeoSihIkzFV6r9YHjGTBv0tqAexQOigxI8KkMC
8HNZvKvkRrWhgmE8lOqDqo4uG/cN8dCSvL5VVj7fmc0lIJ682og51z2xmtKRUjQ909nNpl9LXVVP
U9oCvtuinX/d4lr38cwkd2rHaQhHkywma08GKxfxweO99GAVc1sqIIkrd3Z4gzpTW23y8qG0X6//
gHWXQWYGlSTEDD7NwGULzqa0A8uifFMWbtM+Wi36cuBIRu8Bm+G6tbUcFe7+nzk+wUgwMlQGCr5q
LAPTqG4L+3bqd13lSJhOWwQAAuO1BPMfmjzG77EWabitvbDO7HOXDTRVwc4Qwt1w3sWQj45+gJM6
lJ0pemHadtTfyjAW+LySFZyZ5OIPNLvRlFhWWFUfWP9Hhm5h93V9WVeu0DMT3EVd9n06jzJWlUFk
uAA+Q1Y2OtqrdrbNZrdevqx33eJKUAX7FahCNDCkgQ6PW0dpUOxh1maQGdv7yYIkqEXt+iMKfFP4
zdZM4f0PgRMCqlX0IM4PpV1nGMUJgYQdpZ9F7uoQ47ESMNlldJxFkJqVjAeTP5htQl6l2Bc1DdKC
TQdEPdDBzdDFzI/ITb04/uyr7fXlW9uHmCrBWwKxbUEWc8de6WUj6FOldEinA7+cm6RLKUkJc4em
LWY6NbLKKGTW86MhWe3gZjHGhdwqHDMB9nxteyogr4VAAaQuL0ZQ+5AFVj7F2DsVhnxC8LtigD6w
TEFuvPIVoYmhQLcB464Ktvz5V5SJbLXKnJRopNIUjMqy+oTGqZ18aCIG0bXDAIIMTcbkGEr0PH9O
n2PKiID60LHAfJm/llNM5WYPYr1MGv2sYDtcfIKvuex27hWzUN6B1dOGcCNKN+fOWVJdl5VS4PqV
v+TER0pLlS6imNHvx2ST2O9F8Rpqr3EuomVdXdW/hk3uRTqWXSK3GgwTqXeqDmQHkhvb93rwS017
Wg2bKNjbla/P28h2GnJfm29R+D4Xt42QyWelkHS6BnxEGNsp6zsDP0WSakfH5h0UAImgQiv/is3G
0eqtmh3D2c0nGkrALjtBPv6HSIuXMsG4Ci6zi8kDUwu0kGgV/rRle7F+xxj4Uop3wcdeS0yA61to
XE3kIDx7gGq2ahYYsNKjGzFsUvVXkPnWspHrTTzt67h3DLMTuHZZV1kEL5S/cg3LMT5JTQpIJ0tp
BpaWUMo2JPfN+T0Mbsnkt03odfWDKj9b2hc0wq97e/FVObNLwDwx29StZmUawLR6XGwk1DyN8V9T
5sUCcFeQSgCrKsDQ5xbqUAm1psF80QIv1BRP6V9iySfStktiJ41E02YXER7m0GrA9C4OK/BH3MWl
z6Cdtxjg3opyxB3mxC1xmvhnIUWCoLC2cqeGuGu/KfU8bEzM4pIyf+rm/FkTvmMvQvfiC0jtTfQi
weT2PdJ68nEiEqSa1QPTzdo3CwKrFagyBGH7Ij3kTCxenpjQ5Tatsm85oeEFqhlmBEpGojtdCLjP
fSWCvax+nBOHuE1uJ7ZcRQE+zpTsFSAhJbOkg4UXighKIDLEbetRAuCyT7BycbBXrJc+vambR5Pt
rh+ete8D3VTMzi2RgvCY+zGerdlYZobC1AIjqvRelhXGlPKH62bWdtoCNQGHrIp/+RpawGR9JiZC
g5XE5CAHSkfDVolfrlu5fKlgKwCIbqP1TUB4z4OC5DY2c+BlMZ/RST+7SvNVSaMSyHcnPaHDyI5D
gxhoudVUb+wu9EIcKasMnbSz/kswxIC4hhYJkpYLijytNAZMGeHFUM8toXnUjzTB1GhNCkgwFM4g
2SCBAnldGdEmnp1iNgS/YAlKZxf+91r8/QHcsTDsKs3MZRTGgHxI3m0S85CDpwTy62Eme8DyQoxK
cBLXtuypz9zZ0IMB7/sQ6CW7HjdR+9FEfjFo7tx+CL7zEpiu+cadDT23p8hU4NukQ9IiB09pOYDI
wqz3ITjgKZ6Qrtl+aHPiL0jYWEWeo4mAsKvX3am3XH5Mkl61hmWBG4ykpapPhowS68+sf1bGx8Ru
WsAqE+I3naB5tBbvUCNCYQosv0BBcKtsaRNLoISOkKrE29C0qV2AuT9+ai03BpKyd68v9kX+9r2P
/prj1roqoM4iQf3YCdn8I58qryfGvuzQTlhEDhX767q51T2kI29Z6KYxz8sl4RjFjW2UNyAW2Vnu
VKGXeTvLfjyJksFVtzAuCUKSBdXNJ/ssmouORLBTZU/Loegrf1RC16puLJFG26opG1ROQOXIgA9w
93lZZ8yo4wqhQFYcOdxqkpsVmyn4FWmCAuva1ljG03VdRacdOcv5VRhN1th2kOR2lNZrdddQHvrk
TjYG9IqPTSs47WtXx6mx5cec3LtKlAD/bcJY3je538eKTDFz1O7UTmsFe1BkikvAkmSuSKbAlDbc
mtNnKt1DdkxgY23jgcAFGR7wMpgM5r6S0gBwXsTYEGWHGmyHbjNYPEpVAjJSYGnVmxNLS3Q7WbgY
2kOzXcBSiIkpSQNmKbjt+/fr52gt/J+6w52juOqJjMk9ZMUkohVo2KqIKjoq6c/ZVNFmvKsq77rF
1QW0CQCCoKDBY53bfLhswi6fMOc/sltSbEp5F4F0JxbsOpEVbtfhBWd3YwUroASxKWg/fqIIuo8U
9S5lIvjIZaMcSqA4sXiswR8EpOVLnnwpBtygEluY38+QLNQ5KJnskhpVSjvyZabSDmTrKq4ffR92
PURAFOA/asE1vnKkl7ETeYGXoNnKH+mxRBuwXH6CSb5U0wOQpdR3fVFT2fwEkb1ga66EqmUcDOA6
qBaiRcMdNNSVCsBJZTis9yg4ShsUoJ6JMW5tqThkIabtru8ZggXkLvJlYQnuM8hZX4wpzko9dpqG
rznLhjcYlgdZzusWVg6bpaoEmiZLHRDkoeefEJCtdKrRXQD6+GcZ3gK6QuNUwLkvssHtSZJGspkB
Zwel2Bpsij8TUzoq1ri57snKzj/zhPs2Q5ToWlhiJ9Qxqt+Nk4ISRHtSWlOwYtftYFzjfMVALIP6
GCjgHZn0tJDvWATpZFSjRZRv39wt/MdHTQCwQfzHNnlSRRUSzpVW41k916B9pV09lQllRLHdQBnR
97KtghVe1lW2F4DqaceGcdiNDTghwkjLtyTqgJ2cDNQm04El7mxVgz8zFm9grfuTy4kc0Rolw3ur
tYPMS+oYQoTROIcmzaYkGLwWp87cdpDBlaG71mhekpYqoFvz+CMYZvk9DpvwaEfl9HMMUzN4SDpV
eyfojbkFkyC2Ochm6FupYvwOomS+N1M1U13J6nO/LMt8oMYYDjE6+nUX+HXQmv3RrhMJlNlNojBf
CUP2owbq6IdUV5rm5EXB3svJUiIqhUGWO1YLXBVUl/PNENexLTjqa4EFKNqFwgEQBowecJ+5xDWY
KRjwDnLQUeh+jfS1JNuxOpbEQ3ft+uZdOyKn1tRza2HcRYBzwxoATxQYa/S0MbuH4sZ1M2t799QM
d+s1CVim7AlmFO23kj0kwWPffVZC9eRlbfidi04UGN+Qo9rIt869qQOd2RozkPpXn6XmqpmvkbuE
xSDmOkixbxZ3dnVvGA/XnVt7cYBC9q/ZxfuT62hoWZjiPQAeAO133+u0yB7TJqFG7+kYxpTJXSN5
beRI3U5geOXr2UtdHOET1MIAQp8btqq5lWzSgu/djD5J8XPuQc6lP4T9SwfBICOcPAsPgjDRd2N7
OycA/hoAdLJiP2mmf/23rNxQZz+FW4O2tlKI3uKnkEEx0I3XXUkHgbnWggsfyAyQaQnOyUoiBcdx
QylAgMsYNTr3PTCCPCLZkGHQyHgqUmBZrDJx9Cy47aTiCzqj22ZqnkoiouL7ZkblNtmpYV5/UM+U
ZABpEAr0xbwL5BTJjgVMfSuR9gZjp+OAFCiJD/EM4MA+YVJwkMF7FzlAErCvYNJkyWkTQ4HIZtbf
y+oUb2PQVxSUSEmq0qkL2neW6ONrH0KMm8aEVXs29Pp+kuX0Xo5xIeehSMxxbQsjK0WXBZSiYDHk
0atxODct60fomkl9jyJ4dyNbjY6oQN6B9U+8uk6eUZG511MfFCIahWLn1/UNdDlVjQkrPJvBWiPj
c4KG4fyDmqFuNqPdZY4xveilvGFK9moPOe3j9MlGWyS0ZMxg9Y7S1FRh430EyH+rR0+t+kS6+CZQ
nkdMpEqaiM91ZW2g1wXWRRPnDKyF/NpAWVkjtVxB5CMH6VyltaoTmfMdaks0KJhXzjKNp48Ragtp
8xlU+tP1hVk75GC+gdIm6EFlPPjP14UwE5yZkQyRGyn7oQGEaTfmq6Gk/55egORjqYqhDIO3An/v
DPFo6BW29TTM1IDo66L5wfwMs9zX/Vn50EvFEUSTYKXAkADf7mkUdIAVawKBj/o+4uVN3gAZrBU3
m/e9/EK6TdBRkDBp1UhTqIGACTCNdizcypoDTi3Br7lc3aWSj7IGxF1x6RpcjiinYCTFwUI5Tgf9
OwPCBpN+IiWtlZiBL4fgijaXhZKuseTbJzeElNpIcBn0bd3Nzd3z8s+jT6mzd54mumV0uxVkvpf3
LbTUdMxggBUQ55pnd+5Yb2pjhRsphEAuRMBHAE3V17EVgF4unwnnZrigj/RRq5pFrw9cLHQgt5Mt
4l66vFYWC3j3LFRWMrrd5wunp1OkZDosYNbem+SXfHaTHGM6sxf8Mx/ed/zBsxIdQCCw+G6SYcwB
tgLiT2LH7X2bR5DfbrN/ByfBzGk04dYMzB56b7Q1hF8re9NXaLVO0gSKG3Y7B191E20mQArpjPfE
KKrhrS0m+le4LnFpIshzV2ZRBIoGuk1EWDyZo/4GLdYlOQrGw5z8M1BycfOvLR69GA1AmzHoDzva
3IKcwQL52UGLDpbotbLqk66hsgbMHFH5umTCDNS2ATsDQ0tLFbmg4Ibpptu0/ZlLviBwXaaX8OnE
FneKx540oE6FLTxekZP/kRXk5FsjKBxifswocEdkU2ibfny+bnjFRzzFbHBsQD8CLnJpnmpbUWOS
IneG7CsEa6ya42YmVI73ph17/8EWygwLwRTgc9+X4WmkGuosB4dg7thApivEV1VfLnVMJHS0/feG
qoLZDvSmkXMAGs+nr2U7VWo4VbDV+AZoyBIbBTAFsyqC9VvpP50b4s5cqU21kY4w1GWHhN3MpT9q
v1XLA0Fjjn57nx/Qc5HV16LYWY3XJYIHwmWqCvMEvTzcehhU42tFuW6nIZJRkKTogytljdNGhjMs
/VDzKQd+T9V+J6KZ65Ub4Mwmd69piGZqRmBzJunGjjdKFmxNba+3oo6ayDkuqJRVq8flWKMBDzwo
mPHh1ERBzqToIDskvRPJm8h6v75JL9/IZwvKT1PgLoe4uArnchM1t33buDP5OTcEj3xnjOvdv1tD
WiqDEAxPLDBcnd9B0yj3NcroePgXkadNlZPURwmVvgSsFVU3UEBpBEnJ2oE/tch9PF3vMJtqgsJB
Ukq/GQEkTZzBMjYRy8AFK8pOVq2peMGi3aKAWIXL/ABUiVlSwz8MPrlTblIdWh3RVLhq+JpLokf6
xbcDPA76lxhUW5JMJF3nqxkM6tB3nSKh3eqA9VoB2yEzVIA6b6z4AS+269/uIkNZrEHeBZIQSO8u
rgcW6XmTBrAm2b+aLHQGIkiBvi+ys+cgZ4G7FAJG2qqI0Y8w/Pkz2qa7zbz9o/nSvnyNnI+eJg6Q
RC4Wd/PP4iewbJgIKcAcIjn6lsI4CdV90ZhRlZoSzWW8hFB9aG+b4jUGaC3BBESGyfzhn3VrOJPc
x0szUJf3KrZHOP1M0eXERFER0zzdlMqv3sLYdSA4exfpOWeQW121m9s+R92WjuOtpW40KKErkX99
j1yESs4Gd70GczhnJoMNhpAcQJdy6Cig6hUR+LK2F/G4QqUGhU7sRi6OAPbfMDWCnbp8TjWQSItE
jdYX668BLmwYSTvNWbEYGJ9QkVCUBzYK0gORD/b56W31SYuTFiYsBr5c0EDORLTHBCb4GcxCAblS
tixTAwweCV9lW/Ad1pcJjAHgQ4DwG+GygWBUjR5DtPAhbhYYXl0/qsbj9T31Hcb4sGBguBnVEQsk
lnxuMxjMkIweXhgvqv+GqcnXFLT+vuInu9xvtkJU8OomPrHHOVXleierJez1G+VJeevfVOcxcQJo
Odwfh6N6NF3ZN12Bkyq+9jUnuR1N2jlhAJhhJcPEDSvdqWt3tg99B1VtkxrmHVtUBQBnTRpXFlFp
ru4T4KwBxtNRB+QpgZUwMRKzhsdmcFNld1bzr2/oJSyc/H3uNIV938cgy8DVMRkO0Xpvsqg836Qi
UQyRH9yRqgwt1KclxBV1SjNlG8giRMDlfNe5KzzWtyadFA8hTKDOYYbuz+hhPvbbTxDksq/8kFJj
k23KF5HondAsl1hEgR3N4wCztupMjw/Zl+xENENGeBjef0xutnux3UwX5E7fr9iLTYlPp0BVEmkG
/4Lp5E6S0UuS6GzTaq9/qv7kWzfVV+s+38cpne4YzkLo1jR+kQ8i1dxLdP6y1CfWlyNzcimD5x2Y
iABHYtLpzLziFerGNR0DT/LVH0xwc33TQV36CnoXlHqAYOExR0UWKcW8pADxsfqqXlUH5fCDsVP8
8RGqj/uaAkdzSGQq2rOrbi6IYmip4x9IIJ+7acXzOA8j3ByTghq6W6LNEN/WmqNNu1J34+C2EvU/
V50FzyyCHChGUI/lbDZJ0HelBGezDCTgspd3tPLzg/6IWcDjtMFk/sOwHf3Y+2dsA77pqWEuthpN
1Va9DMOJfdvKdFKeCXCLlb69Hk7XAsGpGS6a4luiT6DCjKy+Y34N/aM/1w2s5qqnFriQJplBoAbA
e2JAzamoui835L6lNDw2oWtQi74029x/0Hb6vehcrFxPGtqZMgE3DAoZ/NCKOpZMn+tJolXzoqBX
U4EEfzeKJtJWbnZYwWWwQCUwk8YFHC3ObD2tZ8Q54uVonrA6QftaJPq98p1QtMBYuIyqJFAoXMCW
g9rUuhySxrH9YpsPMhMM9n2PLZ+dalQgwQGM2X1oJS3KQueHq1cqHZPNGXMOo2s54da+06jlx26w
qWi7iQ6J1x6yB+KE3ui0zvx6P/j6rYGXRk6z++YOseYQeOT2dvbBuLZTaei+pM71rXSx0txPXNbo
JMwxK2olAHoZpkduk+GQGJ4W/OtxgAl8Qzy4QSWEoXVumfsQ08Ug8mVOGR/l9JFogr+/HCd+lQ30
dAwA8wwTMJRzF6ReDqNsKJjTal9K/TS0+4FtQAnFIoGhi72/OHJiiFur0A5wLkIIMaiYzhqCfWT+
JKknJLtRl9PLO/SdC2kastqLM5bOKEtqRQeHXON1pKCePWLY7fZn6QJY4YR+e4z2vZPtGI1v9Yf0
0d5lLjIAX3ouPFHT7OKMALIuowOGqj2m89GFOF9cLcvBbZYPzFHUrzZyOwy8XN+AK4t6ZmBZjJMN
mLWxYkwRDOjm3RxsWLYrgUgV4RZW9gi6bth7OtoCkHTn9mASZEqgt4uV6iYNGpqr24XiwkrRUXGv
O7Ryok5N8dLfymgXmjLC1Djfk8Lvmn1vCTLaNW9QDflWjMSoN39ppwUjQ9dq+Cjkk5TQsTgEDdTH
0FJNBFt+7fOfWuJuzFw1ZuCLYKmAJl6co4stHMe9eHtgh52a4HaYnVuyXJQE67UxVRo1VPUCt/Sa
0J/AzIC4Of++/oEun3ScRW7LhTYwTukIi7W0WWQWKHEqJz+ExwqpFvnULUcEhr4sXHMmuf3XSjOu
CAKT3T6Xbkq0TJ0/tjM68hskBPSJKpkruZN/3dGVnYhKNfY7UI0Al/DNw3YY+oQ0OnhHUaFLXojh
xbUAEP3dTONiFWxg8gi8A0RH1Do/vppkzH0+Gszp3eo2pCa19uZd9gi9OwfsO1+GC3U3p6XJMb/9
0ryB3gL2BhGPjP4aaPhx3d/LFwMmSE9/DLdbrTprdMg4MmdyYuic2swlGNh35yNx2EfrBZucjpVT
uIGjUqOggeC+XwllZ+a5nYz5rMBqA6xFqv2xCA1LnVbxYwH+9ut+XnahOT+5DRwvmlTNDEOTp9GM
Nrf1RvXSZzDoPLZbZTv7L71DNhB09Yjb3tq+ve+2aM4IJk9X3dXAy4BXEjJ5k7t3LWuwQXVjM0x7
urEGqQPXsO5mEdfNSgRCtxh4ZxADgRWNH+XtIk2NjLmLHL0FpuU5yl6uL+blawSLeWpg+QEnF1Ad
op4XtTDQfjYIcjZNd9Eh9Kwd+5hv5TvdD52MeZ69U3YCy2vn89TyxdmJKrXqYbnxipT2b+Sr8+c7
yHUC53wj/ayOTYR7XZTBixaUOyS92uUM5C6RUyabJrtvy6/rbl1ui2W4G63p72L2RboXMQg9NnUI
1Gmstls7aG8tMje7tgCQthqZCD52+RZCQ2DpCaBnjAgEvNH590vTuUy6HgURpjmDB7Q/puBad/g1
U8ttM6+m0yamr8kzSgah81tGl0dwHJfYfR4C8QMwxIP4jRlWQrjPSKxRgg4nfkAfIdgs0Y7chfcD
FRYJLr/cuSHO04rEaapGMKQ/pUegcmcKpHx5iHaZ80P9VDeWTUWkat+YqGvOcTEtyfJZbwzYBHj1
Wd7LDnnvsJ5/rLvIAUCXZh8i4Y+15fyWloUYE44eT/rSmyokcpfZM73SKYm9nLmjfQ8IpBy7UFKk
gQiou7qDcE3aICADYu2CWFeeeiOWZoZJ0KPmxrvMGzzbw82B7ggEyeKv8Nm86S1noqY7fnbgLBJs
oJVLdIHr/f0B3IeNbAPz1SZ+QEa1jbSFAqpytL7a49tvazPtRzc8jAdMJ3jAcBc0PyTPBHhCR97f
trNTBRS4DMEvWj3DJz+I++p4A42zHUcoLkye0YBFsd5ESJUxtH89Vix/h99dgOOhV2khi1X5TkqT
zl3QdRDMjsY7hTWA+26G8r5Tm005/Lpuam1bgWMWxEx4ioK5mbutkkoHApPAlFV09kOSy+PDkDaH
eUrqbdE3kaNOw4fWTOMhicbP67ZXD65s2CYYsKFtwo+5DKE2SrWF5dQRmwIz9xrR1PRy4/MLCSrA
5TGPURbAL8+DYBiDzyw3YsCrdMjqSch9zBYE4tGP1pycHsgdE+zl/8Gpk7jLhb1Y6yJWtogMUXUf
g7m5/WckMhB2p/woXJbTpC2Re02G/CEbH5r5s4jeWqg7TAn47WdRhn6x4xdjtoZReoxFyhhRO19A
9GXDOu5AxoLXNzJDUyKY7svfCtt8k1LAUa+v3Yq1RW0XrDlL/gQ8ybk1OTLBU1bElTNa2Q+rbPut
Glm1x3CVPfTBJAI+XCQaoFAEH9lS6AJI8uKYsbCPrMpOKkfGODrtqgTqNYqa0LHFi+TfPQM5+TIb
vgCPeAa6KA17m8l1hQGB0md17uV9vxsjc9t2jSD/vDhV8GoZO8LFix2PnX++iN0wgGS9gSkrbreZ
OfrMbNzr3qwtHGaaEC7Qml969OcmAibJaOvkFSgiQAvYh81vk0mdq87mn+uGLuvwcAZZNNYMhxgX
0RK+TrLQCtlvWdZDBf0SKL3J3QGiGJ7dB7tSNn25rW8TtdorSblRAhEQ/iIyYkIMMxa4fggYCvCG
40zb2hTOBQiP5E67lVLLU4p3e3w01Vd17jKqd+B0qv59uhsOY/qHIE2UsV/4ax5kzl0MRHTlqMHk
tcHsFW26U7J+Y1T1DbquoDxraCZpbpbpfj6xWPBpL66exT7aD4AMA3Ko8VXJustbrdLkyikHA/jk
cTIx/Nrfgv2ZeSSWMsz/dYp3/SuvbacTmzzzWSf1OAmoCoOjy4UG3k8ZREh5Cj3t62bWoosJj5Y6
F0CGhAucmdmn6BColRNFti8P42el6FtU7beoKG2um7rE1GMZgahCYxxBEy9BLlOIajslM9DDTgER
4WVilPTEDSGhpUStm0CX3uoqN+tfExCs9X3o/z/Nc65aI2SGwgrmm240vSwDwzmJBiQRBKIk0L13
cIPcIW+Z8BIPP0w9PgZW/SH4EStsQECDA1WGs4N2At+ojNCpgBaEjhoSi+8NHaL1A/gZ7KD6pUzq
Pg40v4NCXscwdICYJcAtrX1sqDXqQCgoUI2XudObW/Vk1bZZOeBEuhma8bEM50cplN+q2X6/7uja
9j0x9R3DTmLUMicLERQLptqyc4spz+7iHlUIoyYiyYO12I5+ASa/UAPX8bg6j0nq1FoaRBRxY0F3
QKvK94Hon9e9+a4cnOVM2Lo2gIDLLDo6NHxwzzBzguxPLcGuvKsIcA1IBn93yTZNNZo3b6w1Dkb4
MpW7YHyqlN+xXTpVeiOVm2zemrlPJqh4eWXo6+Vm0HbXf9zlV8XULgB7GORBXoxxjnP/m1EPSdFH
paNUrqrMtAPkbVI/Y/vxP9j57s2AgBBsF9wFN9q91oMqvHSKNKA6uIpjYKZSbU9ykZ71qkdwaUmC
AaHlm75MKutgiNLSmTDJ0M6PJnmbgrsxE6T5lxsHUqkopYLlFUyvwJKfL5w96mSwAnDMtUNqOJXU
Gk4QIOv/92XDSUALGxMu4K7mtmfTSXpTM5At9uWYHsDQJ90UtWq4KgSyMO3VCOiRLw/eQpWL+fSl
uwUKW+4rKUCSjHMAurHaDJC0db7emY5RiBLutbUDEADpKJqulzBuZPNaki445tHcZsFvNX27vmpL
MD4/cHADRFXwBTPwSKnPv42ZsH4ysr7E8LurlTTATAZhB0XV0VbYke7PdWvr3vy1tvz/k2ilKEGk
pQmsRYPuzXJ4NFIRbmo5hRcO/V/mdCGhpKVWZaCrVIJtaNt0G6b7k+xIY+ZHBuQiAJcC/P66Uys7
QdVQcV2m2BRUR7i4YI0stvtRAyMuGj72vJFm2QUHznUjl0UfHBwbJFILQ8xCj83tt2AciglcE2Dr
1zPXKEbHtCRMIMV4I8c/pth47otXPGXdJHgAtcLnJJcHiGPWtuZWqmic7ZIjgvsx6vl3bAaQUwZL
Dm7bD9KMiNt6IWS5E9xGtLV+5F1x6CGyYM+Slw434zgJIsrKkuNBCHAa7iEoI/PtZXVE3SAu0DfI
QusZ77bQAW9Y4yRNKkqmlqjBbScCdR9ICi3QCqQU554WpRJFmBmqoZZNMGYqtdhAs3xfmeGnbnR3
SQWKqetf+htazJtEDq6D1QvDgqjYnptEYz63BrOtnfyo/lwqppH3+R674Bz2Eodtag/0G163fRmo
Th/+fYDQwiSmgokRwNWRvvDJI7EkpqtDVzvNRJuahrf5/Qyzru6FN72jvWopxavuNnveJlQSZa7L
vuFcB1sQhvmWDjvqQdxqh0j7Ja2A4ol6Ux6By9hbu8T5UbwVu2Qjkidb28SgJwIZA84Dnnh8F2PU
ApAhtVhn6alx5i3UMHyQke5mD8CObSy4LoTWuNDHUjOcDRuuVZ6xD/cARN+lbgTphrt3cshFL6mV
tysOxolz3CYy7bRSlB7OTQ9gT8EgHAVoIXVNPxbXo5c74uKrndha0oyTqG4oMY5qB1vDvvM+UKzz
uzdI11NwI23GO1EathYJz1zjLnqFdJgFXVxr3zC2+Ms89LTfY4CL0JKGT61fvzxkojN5+Zw4X07u
TZNDdmxQCti0HrItc0EE5k4OO9p0g+ZG5bYe2Yz+O5SBN7n/ej0eXLbGMVqBAsRSAMNbBqDn8+Ud
Ultqphq2lU/7d/JrE9yo6Gd0G1QH5n2xE7YXVkLemT1up+pRJyfl8jnJDZ7cd1CpRee2fauAcplD
qt5BOcZJbywnF1xxKzf3mV1uy7bDZEOME3Y7p9yAXfLjUfdlWbxd1/2DxAHgzQuElds/qaKWTLF7
RLi96nd/shvNZS6Aj47t1F7/K9r9YvvuMAmHU1eSH/j31y63h+wcQ1wkHqBK+Jb8QpUhpMGx/qg9
xRm9PKUvDyIR0lWDqKtDqM5GG+x/SPuOJcl1Jdkvohm12IIqdZZWG1p3VTW11vz6cdZ7c5uJ5CTs
nNvbNivPAAJAMIT7j2MtzqXSSEomzo7Tc9MB4+L7JmPxX0mrN/YCg3KWbsJAdhbiuRhNGdXs2j4L
29E8P7x56KhDlYRoJ3F7DJ+/VTK+o/+L+I4b7ENLPhlPz/o/j8QUjHLKOghBkDSjE3Z9qIR6JIo4
KflTMT4kmTuyTsfKJxPSfoj2DPTnzioll4dxUvS49GKlMhN5sMDBKIhg5fCOfsd6CleBfgZS8RWM
zwzqNHB5JORxJlcodJvjLtxMRHyXiXKvQoylJ7VVHnjUvqa7lmcs4urTgRATX7qSjt4JunYayGVb
1iNa6Aan0zfFnY+ww1bPnItpw9tX26qNC6T5/xcOCt4FDKAPQJoJFk20fhEoQ/4LCAjzIKeoo2uV
PgNhm3R+n2C/yu45AJ+IJ23KcKuzIpdVS2ZeDZRHEUzQsUSVIWHdjfA8nzuo2YNYomBojixN7+uq
KJ4CZJRwmgVQveJoXS5YrGPq1NNUPH2fgwWGQxK7mu0TdasfgoRMdrMLyKkn+cY7aluWyOrscfQz
j+8OEdUsZGfAZ3EJboxBMZQaPFLT27tR1TdtYzhhLzN2bN3IvzgSxcWVTgJEvAbgjDsM0XeSCX4q
zhRc3JEPvWvYk0ICDm1LuR3MJVcDWi5Wx1KH+CkuXVsLQmrkEkTEpNKltW0WBkKcw3HUY/1Lf/Dx
0XUAca41fmpOtQl+SRORPirbf+I34OX7DCFdx1iIVZ/CF8esOoiOZbqXJ/blFEI1+AXptO2He80r
MQxg6xBY+BdHZIFDXeFjWupjHgDHSyUnAKcRPOy5jVKMH46M8tDaEz+zdPyvSdSlNrO5RXoLqJGr
jqrgOb1iWHmZm6LQvVTqZ1IVmHZkBG+rAdQSlTo1XJNJU1cBdZq5UGJMzHyPAikxa4yyoiZvwTOD
skID6hld3Iq1fXt5V15hjMEZYNqYW1Ax9n/pSBVi/izKPDiSFpkQPINw7z/fQA0VZnQCIzWAkhXl
qmijBf37TO+fCQEZoS+ovYPWJ5ys24asrSMyUeAdmR+Gmdj10pJC9NEy0Ya1mYKXySnO8tZzlCP/
1didDZ0KaAGxEFfC7gtEauc0cWyNGmQh6MZK0MUj3vV3Rk3Q7FFvKhZhwto+La2jwsJOjNsin7HC
Er2Rmtkjr3d7AVcu0AtrqABQ7OqpSX0gFMZWAcsFV0MUkbVksztR99YFCHVLp8WgtpWBvg3eVe8D
q7WhOZnYvfU4utrXbXvWIgXMgoBgAvpWs19QjjeldcJXeYRB80/sCiZfUoKHaCCVqx6ndwbYSqSJ
qE5HHwWmskWZLk4OIbQdfCWpTdE1zrw97T3HMAtMmv2Cxp7L7PhfdYcFHOV6pVRIvZJmoJzsJKuG
eISgs7ZqJfd6YRHlcbEnZxP0cmowgVn9vewGOYmcSiOCq1utQRpbup8/SQqSH8I/yhNjPVkGUt4I
msZSnTKgt2Y+p5ZOvzuHN707qAY95l+VGXzfBlz57LqwlnJMbmj5oSywoL1xFyY2lxFRghqyRzKJ
0fO7hgQmELRXoPsQCp2z5YuwUhoG3PZ8Xptjuq9ACu0hBfqVh1bDmqK5bm7GtNUSiboRRU4sJ04E
knqMONLvVFexz3dnviDFZiC+m5AdRJ9a4tktq6C8UuW9xKYcdKoqTWwMYOf3HRGIYXrn2O3sPy1a
Oje3t27NUZdmUo5axr4IttGiNuWP7BCcmw135O5rBghr1yh/bNo0CKsc9hh4xXphHkSUSgifQaCP
xUu2Ftxh3+Y5M3DKo42ZMqiBVkwoxOVs0OSAMsZHrgpa9vawrTbvgZO/GUfxKXgY9xGSBPHveGSE
dms5rIsfQBkLgta6Mnr8AN1Dz331Vuaneaw1/1RGKwN9Vf8py59TfUIRV1IqAsFwplrD9UjTj/P+
XQTqQFbp1ELIal6EY7Qd71VX2OvugAlX/ivddgStT05HBnToC5h1DR0NA2+BO5wN8qJt/3ED9OVv
oQd0yrRq+XHEb5kgkd6p93LOkNP6yerQ76I6i0+pSIWAIIXa8rgKyynkq9rskJZACOOmpD0FiGH8
AFlReYM5qs10x7uss7OW+AXj/l9gaqszDqPF9QBgzIVOWx7fujy6hCF1O9/xYcFsSZ7P/S1DqW3l
wIAeVynwGkEkPSoXlUdEARzNhn37Vpj/0A0gevBd50YwdunYM340NcGsvb0c7uZaNerUiuxIwedt
vOuBndlJ/q4kXXJFq1cUgQW8Nj/8XV2Sb7wgOLWTiaDX4kkLmVRGwMaycA5JFg9JnoOK1FdhYRtt
ssKqZNR9nFTBzAMp0j8aC24tPlzaR4VTugJRWqWZPQV8YLw1VL/95o6xhmsR9RKDehuVoUxbRQAG
5j7N9tt7SvbcR0TUk/QvyqIXu0W9jXUj1XIjYPGa1gTjaiqcko7hgdckCJRHUG9gosqN//9WzIF+
nCnuMit10dLTwCPibe2gG34jvsoPtxfxJ5tz7fmgV8NkAagQ6FZRpUziRtVgmvGo7rS99Goge1yT
uw65GFDHOYX5ipvTTJDa5Te8Jbz/i3QT1vbvD6B2sS+jOMxC7KIALbfyAKL+QHIHFl3dWoSIajNa
mCW0W0o/q79wfwgeatyEXCBov3iI1qfEYA4azi59tZKyhlQq5kVAtUC5fGAMCd/qMER1URczo68A
En2n8I6zEjtx+61v3d669ahpAUitXBvpkRcYAFQQYJCxJ6/vIqkfx02+6Rm3x7qbLLDoE1AilVd5
wMpt3rNV8CrEhDcHIm8bVOyJSiCsfefdfRYPvt2geBUfJEilMH7FyiZC8QXsAKgDQHzxJ9u22MQ4
rrykFEGspqJ4TVB2tTplYIkgzW8YtY2Y19LRRYReFTx11DbKWjw1kSGjRFRWFqe6VfyGltypw4BK
ew5Y+udrJumzqiMw+blSfHktl4msTlWARjQ14adHtSmfR2wpq2C78iGN7kGUElC8BCsGzUQA4vFy
wgcN3k/f8gYrqVPLV0nNv4jNW5PY+nCA7u/EohFdeQOWqPSjmk5QWKpbCYXG/KtIlFexEm29zt5u
H4MVFLRK/V1BKiZpwfuV5wkaFPsQfM+yuGtUGd9i6uY2zIpbgCUXGeuZdRolTCoUKSNPiLIuwBIi
k+mUnQYxzBhqIlmWn8vK0B88uSyfwoTJ9rHycKNxDkEeujbQukFz1Tdd4LU6FKJBh7P1dbs17iqE
t9GxjD8gCRTH97ftXPl0uYCjniHZh/maDLhqxCnn7Zgr7KiskF+0BLjpbbAV78dwJ0gPVHgmOo6o
W8WXjaJN5/LlVG47cBcmEMG+jbASQV4gUOZoSaIUQTPAnAJ611kMIcYHOT3m9WDdBlpbt6Up1EEO
erwJcQQglb+ve4xR+YU9lXshT0G59y/S3BdWUT5fqNU45DzKr+3Elec0iAe75Ur/vpiMez5rRIZt
K0cMB2zu9AaVz/yCXl5SY9rKxagArjPus3RbhV/MAsHa8iGzjCtQxq2LrttLiK6Mh3QUJxSy87tQ
IX276WNIoz92GSPgWYuzQFv+F4lau8GDMudUAGl0PTf9MznN/veEooxmKw/yo39XuLKPrN9t71i7
PZag1AqCTQcqmzFA9WiT4nri77TOkltrDB6CjvF5uHao/mIhwXi5lHoLIoUgB1YzPIb9TmfVydc+
+HGvzyEOmmB5qC1fAviZNnlCjHt9Oue6ydvpsXeHmWMfX0t4+Ht8wBgWPmBYPGFrbrjEFS9xRz8Y
kBAGbujP8kmvkZdYPMeosKyD/OeppD/M+jwxirTHU4nPTTcuEIQn+U7SWUJNaw4Blti5PRzN4VfK
VJ4B0TVfhi0a/ydPNn36MOUx6SoQeuNd/n3b+1Z9folG3YIiRHmaOAQahjrUDz0a4q1qQGoFnbLe
BGYUSbIHeOddI/iKCSbU/KBBbHmLWaHahiZwaA5JV2+DKFWtvmp0u4mLr9s/ca1SimZ5KJVj0gOU
H7SsQJhL2ZiqI5wqFu2ueW3x8d0GohVFhtOXn6IGkjbwBUJPyxT47thIo0z6Ehmv9n3S75Kg2nKC
vEPV6Kzw4PcwWDpeq2u4/IGU9w1VDtJ+Az9QPQ5OBColf5PgC01uTG8jP6bbbBfgYLuYaLq9MmvH
eYlLxaN9oImlF6EmkMevjXxMWUmdNU9c/v0ZfxFU53Ikx7KM60LEqZLQM9h0lhbsoujO64iRMqqm
a8driTb//wItKzro4mJWCJO/H2M1581fFBa719qbv8SgvF1t9akvC6wYlzhR/CQhfxNb4vhwe1/W
KkYYNgCzF8bLwKNEfzlDyisd0gSmTOILSBPNqtxWQkNyZBQVV613MtoJSlbSY822JSi1W7Uhlbqn
wAv77jmJn5QEX8tHlfVVsnrF42qHYh00yOepvcttktHLEo5QdzMrCwdvss61G2o2dssujp6tI+fX
E/mBVbZccw5Ma2soiGFs7mpINtTaLhV1rGhfxHZYogJXdy9TpjJqKmsev4ShTrKe6h4fl/CPoHGn
3MKZJt2ESXfwkfN8TGSJ8SCve8rCLuoIc5Va9/yPQ46NOYC9XsagGD4mDqkUWX3Oa2B0Cc7QJiJG
2TEiD9aaUg4jBhCsl3isqcffh+173LrVwBC0XYvdlutJOQsnavnEx3CWcEgeOh3aRDqoa7XqqQo6
G51EjO1by50aSzzqfKNBoNG9BHjSoyXvEkd7kyA591g7kzluUV906tG6fdbnRaJyAoYmgZ0Mc4iY
JaUb2FAYU8LaA6KacN9j1P/OEpkBsbZPaJOfJ/zwmX7FUiuFidz0Btqh5PSuj0+J9sTzrBtrbaOW
GPPBWFy+EoLsusuAoYnmsMe87wNnhra67SMy3bfbbgdlInd4F75YzEWrxunoGwHjPpqt6IJFpye+
HqeIP5SpdrwuDkleFyT1PEai45q5CIlljOTgW0vBhAMGVC8tHBWtGdWhBx/Bo+rmtvDJnT2caNM/
BSEyZJZgoVHd5bd6S6aRyG9oA97pn/xn8KI7IWNHV4Yf5h8DIU40FoDJm84kNaHmqxBRa9C+oDg5
vjZApAIFTs0RThgojYgP+qT6IH0LWz8hmRu56jPrqrte+MufMDv2Yscx1TVWoLYHg0e0M0RbRHcd
69Pm+kUCBAYJMQsH1k6QDlxCpLUslHw+W1l8tdUfQ+5IiExW9+f2Ebz23UsYyndj1NsDvgRMAvGP
7jffb738mIsDGXkWX8pKfW3GwhcOkmXIytNDfvEUD1PgAcsfIjdpvyZZ3TfiL+TnTbUviABBZjS3
g2E+/m7U0NLG7mgo0Jao0GUe6Q6X3A1+/HTb/pVH5PJHUbeeDJVyr+PLxsS3C6RHaptDl/e4HUNL
Ut+mcqPzJ4kliDK7x+W9B0x9pnUA+9H1xB5fGWMuiUgzpTp/H6fqYxJpjPD2+jG+hKDMkoKYG8ay
akwxk+wqMnvB5WOLK/ztyO0CUPfeXsbVA7GwiPLWujUaLqgBB6U00mN6L0hqcNOXDJhVb13AUN7a
qwWE7zwsnBoLG7928gilE2ke3sMAy/ZfmAQmDNwyIoad6M4lv++CqIO8iimgkKiU4MJvbAyr3wZZ
dT8DgldgygbBJU9r06hZlTRDCosq4U+ALiJk6hBYh54JmSqSRmagElHc3AZdcz8D3Y6YSEXGH6oj
l1eLNg1qqSvYrCLFwG0lnZK+YgQTa7fXEkK8hOBKEKWUIcziwsjkMMcElQqkxqXi+bYpaw6xxKFC
wLCMsaoFcDItRlh7xof1hJZ76OM2HMMfWFDUnV+KuRDXMqBiMbMCnRSViFZus2oOSfh52yqRtUPz
cVu8L1UWq2PKN1i+TQsqRJHox2Yr24YpnjGzaYI3FmzDgj25O/0cPDxH5rNvKdbtH7F2gyyXlrpB
0G7Rt3wze2ab2Wlm91Pu9OhHUIQ951sc93Ubbu0GWcJRN0gJjo0x1wGHIacnTpyQ0sM0ZVkgX3Eb
aNU15/YOdCXiENDkVQKyGxLXto0pl84kQUHsqPu/Jpa3rK7eAoW6qQwjTFIMnDZmmLq93m04kDuF
3n6oU7vQ7/zWuW3USpsZxloWeFQmNCvLQgM/e4MhVKL/0XySvkkWfy+9KinxO1L4JveCFoiNeCqd
BvNh/uPtH7C6fZKEtBsGKdAxRXlsJyncEIywl4ugueOHZiibKksSYvVYLEAol/RHNeB+FtVDqx4v
voYt64FZacWZx4PmudaZM1qgG6WnGKwgg4d1zLhzmd9l/nvlu9rwGcpfVXdWo51aHH3Ojfmnf7F+
C9zZ9MWJ98AWEQfzia8n3xIgt6poiIjSh9sosxfQgcfSOmqXuKpLu8kDSpmd5PxbHg8iEmso7PlF
BpGQxM7Vf8xzcrme1JYNeVEayE7BL+qdEb1D9dCv3xXWW71ypueOX1BhoD0bETP1DHTIAkyNCJTC
48xIk5wEpaJYP3dCyHgFVlI4gFhAURvlQyS41zJ8CkEpz3gUOjJtwuPkckf5rqpIugXhx954FxhN
OSvXCapgSIQiIYYiCz2jVNRcK0E0vTGb4qh7A1Eh9AJlWFnIkVC325yRelg5zRdwlJGN1CdQQABc
IR5S7kGINgLHcMVrGVrwfSxNonxxUIteL3lgVMoD5P+4CnxDxzaxugxCfaEtdH8a2an0Pa/fV91e
ye7q8AydhBYXW8BY3bVPSvwWHUsrY2ZBo4vBQs1D3b6PYa/ln6Rzi53Nf8nmQ3joDs0meGidlCPe
ZqZDVskueK5ZEhcrwcXFD6COSeZxqOTH+AGD53iDUwRWYLx3xqkINPP2FcC0lXpoq5IPk1ABlORb
ZbThFUyZyl+B8x0fPiMnes0FK9z6IELNDi0JnwoXlM+3fwLLWOpt1PV80EqIvEIO0uplSwZjWJXa
of8hRS//HRL1KiZaPjYZdLlMsP503r5MdmPyUI+PXsh6OOYTQd2syw2ku1NlMCLJUQWkSjxU8kcT
MwLqla4kDA3KaCYD24M+80xcPhC1XEA6RE4acxzOinfGjMuQOKXkTNl+HCwYJ/kBxCZZcj4/rGOU
YRgqx6GQQLqGZmjqYyHw67oA63pjGo1kVbjfBtCfR27UGETs7UQH91Bs+oa6SYu93x25YA+N6FHZ
q9KpV97U/h5daEQcIf3nu7FnRXlng2y65/fx5PS5pU348pEI1Egi3du33khCfbA7aJ83GWfWkGEP
Csxd/RJbN0lVU0tHUsT7sTprDe8MgWngg8kH/zzrBlzxURGKPgLYghAKXAkXIiGD1s5JQRyAGxAd
srlxjGPT4O1SqazbTrpyt19AUZdt3stTk4gzVHgIVasOwGgHLVtw6IOau2Dc7KtgmFZEfQX/rojf
/alvk1QCWALK7CGdHJ5TSSO8cf0hb09R0Ti3jVt5mWeg/+BRF1tbj6AeE4AXcy88hlgk8cmvVWdq
7ds4LLuoW00A10xRq7NdigftxdTRxc9ccaUpcAtN3+oTqwNmBVCaaZHm3q9ZoYIKOTgx0D1R1VtT
qGzeL7bh9DE2Ry4rz6Fg//ORciQhREzUIQGLXDn9/KeZBlo432hNUfHMsXgeUV4OVKfPGN6x8u5f
4FCuWAhSINdgUDQz4zzEx0R4CjvGlbxyUV5AUM++NElGiGJbazaeDOXd3lRZOo+rRoBhFAlGXFfo
Ari8KcVJUv0swGLJQfvaQLG8K4KHLGLEDKt2LFBm/1gE7J2gc2rIAwXcekRC52ueb267NMsO6saP
uMAQ0XnUmmX6XZRQvkWuC2nS/wqEnqSWlVzycUDQAQBJrUbZ9rqMm5dRnWasFc3Zo6fo65NzWMK3
yjnoRAvze9ZtO9aSyxgx/M+u/7BQLPajquKyUcAxg5H66RiqB2j6mX0OzrpRsoowO6QNigFBj49x
Hjx2ml1CcHcIBCvoMqL0vOv1j03MqhPMW0Q9nhc/irokMrQMNQaH1U3bZz1/LMeT7+9BX935RyG2
u5bRZLhy2V7AzfuwWIPI47ssEmefDHu3Cw3Cha+J6Hoxo/LK2k/qDLedodeFMZ/hOLprq3KfZk+3
t5OFQD0beekb+sADoZffvMwVG4Hh92uJ14u1om4JNUwmDMFgrRKFf9KjCOLZUw+WZWO8GzrONmLd
GcKcNPWD4cf/LTh1eQT+hJGB3sOB4J9SryIBDnl7Tqe7Wt0NkQE2ln3GiQzUVWdE1gtPP2oOGGm7
9I660lVf5gJIUOHG8jI7lCO0+pjaAOrIX+oD33zf3sM1b/xRskeeGf1PMrXC+iDXxWAArzW6P2mV
Pw3IhbVCZvESc0HFlYO2xKIWtG/AeVDGIUZwD2jCrnz0yxW/tKP3+Cw+VJ85o5ltpWkJk8xQEFb+
v2nU1ax7cgJBcsB1n/wpfNEe49P4XRpQdQBvu2RbyvZFuWcOJswdhvRtskCleYgLTYSOfQJUfJ3a
/R+0zitHeQtWj4AULHYwxubRUn66UOR8NgALhU4rA+X5lJlx9KCzSAvXHrmlTfPGLq6sQIkwKBMB
J5WMrZrI+6CHBNHIShCxYKiLuBWCSkqbGUbhTb3fRciusbL2K+QHF16hUNfvqI/a2M4gHIjvdLd6
i56yg2Bl+/xNfoxUEjKu4dU3b7l41IkGmw3fxfMm1dmL/wuKvx8NeMc4O3Q7E22j3HexF5/Q/Gjc
Jy+3zzZrPan7GfdmUoUVkCXps9dfRKkmJf98G4NpHnWBdGMscPzsG+pRQjvgh0CafbhTMqvtYVL+
Nu2Gu9hSCiK6Outzm3GhKNSFgldbDYYS2KiLo2NKOMsoxBMVg/a+/c6jrUBjxEgr7TcqWNVFZabA
/SGnujwJ3piGRtEImLUtQnzbn9NkF0d2IlkY/7fC6HEsj5m3aVu3HC2uPEWxy1ju+Uv+8nqZfwCa
uNEtjsI0/UUDRVnfSDIZI2t9ReIOXZiFYo48wd6CIyvCAHCg2pNnp4XNQNbm1bwFTZ2cXPf1EA0D
oOdU92j5a6oUDEKbuN+G8ZEzzml+qMq3XHIr7cWA2JMYEi63Jf5bEH6p+EZRCD/E98bM2+LzttTY
YX/US28zdbGpFU/IkojcW5pXllFEpAbVYVN9DAFvNs3ZB62xXGwkMUCBctvJGAhE+qI+1FOMQs2H
DnpSrpHNYXQEcROBxjTdKuUu5zK77LcZ53rRVs0m0qDBU3fV0a26x3g4etJZ8TNI8vpWmn35EKZK
QeOIqCJFX9x0l0TnTLRU0UHDYQEagOwcpdtodPgG8Wr2kqL729tE2kY3XvLiXmqQEYBM9HifQMtG
iC292mjlo944aSyRojso6i7y79X8wIHASns1UPCfDnG1zyUowcRbLX9IYzerf3n9E+ommfGodZtc
JdroxtI5w/nhOxBEhZ819Naacz85EPOxQ1Cyp298/Z5roYmSCEFQFKvHQDdl4TmLHrn8lzTWloHh
dAQsjepjuUDwVsq7mrOM8FPMFVP23/nxlEZnrgCxLgopYoc+fd2B+5lR/uyV4Ct2puZPA6UG48B7
Z6SxuvpZj3/3FYSYykMHAYMGEsMg3DQGM+4cX7Zrvt5ybXlo/NFVxHMi9YTPdVeP39At5KShnRqs
utNKdQ1cZ+jaxPQaj7IQTSySKr5XKUE7N+OYwlbbVk4D2pSQJIcaY7iEv5OO2nNlw8MeMZ03MgK3
NXjMkELYxxDQwo2Gr8uroUyUvK1EwEeHxBLN3oTU7LkC7yF5fVQPvpXtPlE4eq1t1mjAynwiUvQL
ZOpgqvmoahUetZ/2IM8WdyWZXv2SpAhdzQfN1o6QfDyMm2CrWYUVudxAeAt6t4wLYuV+uPgZ83O0
jBK6Om98aGea4kxFAmjPUl1cxj14GJ4zghfO0g4xeTO+bgNfR0GX5lPPXFfE+shrqJcNvhWkH4Vo
10VBWoll3/z7qfvvwj7qpePjtC81BfWrlKQn2ZT2gRPDztLqXOgf7utNa7JSSiuFrEvbqBcuDcAs
3+hY0/SlJME2c0oZhA7IP1q/muMpcRWzZ4TNLCupqDmRKtCUz26sGTtJcb3hJHGb2xu29oouVhKj
hZSngF5ajStgRKr/m1c2E59ti6gmdf8LFSfLSIZfTS8SkJrHBJoS5ihA9iHs7uOY9YX5w7T3f28q
inaXP8UwErEw5pI8gsF7I4BGWLaNrPjkWb9jd7CmB7xqkGLLSO3opIPuZmP21k6JyOPtNblyYugj
QegOXMkzkbFKN533XDAmvOghjBohOIlhwxKXa60dma37V/sLoB/aXTTu4wqnRUWNZEoKFToeSLyB
jk/NSMHZkujctuZ6hykU6kyKnTQlQw2UKiQ6BnsQn5E8crON95hvJTMbSI7iFYvel2UbdUIzTCVo
fhn1JpffN9FToTi9YN62bP4TF/5CGUYdSGQsuZpvYRgX8fw2icv0VeQkNbKHfMyPWhslf7g2Ghh5
zDXvAD86qGYg9o2+DcpL4whtMt2U9CgHujzI7nhMXVR7UXq7bdz1J/OPdX9xqA+9SRahi4Eeb9NA
XGcJg6O6/k585wzTP+iP2UOxV47xVjFrVifk9WfZjAyuJ/RaSjOLN7V1vjYZvRHGICne4tRtNZ68
YjLBltx6G9mI0licukxAaiNbv2zDqgWgeoTmNzLDrmEq99pHDwLoYKefmOmIq8QAZSF1sXLKmPVa
AMBSAXNNbnZgcyEVIjUnM5kytteF+0u0n8za4jFusyTvRh5ogyWcdbf7hApqDYZNc/4+m1z1XCMw
ggr6L3jTuGG9W6sHEd8CEKKALD1Pl+pHIc8zcUp7NFahpbXb9HMWS1FZIdfqsZDA/4zBOeiF0EUE
tdG1wsCyIthqoe/KQ8+VO5S74rd3p9kQL5tO6Z3vNCzB83XfAW0HShdzqEc/Gpixan1VBy4KS5/y
PRrrHc9KfotPmCc0y3P7m3Es52N3deks8KhjqXBi0gRBDqJYEZ0sTUPQf2qGbm3xVg/CHHz9MVb2
uv9gdp8FIhXMaq2XqCkHC/UPH/pOyFM7mcN14LWD+hQEBc4jyJa4bQSapT+QsPgodtyBRbU/h61X
VmNMFHyYBlaa7gGskqLWc2m+jJKDLPzRWSIm60YuAKgrAJ1lfeo3uMubQUWXd06gAmtGvP6QtWhP
bQsD/S4o5VcJiUYZKeiAeAOK3H2w8YsIInwKEVUPSiHluS/6baxLROirR13pkOrjQtYHxnWYP+/J
4udSF0gXg7KaF+fXTd2qH7MIb646wWOxeSjAo6l/ps7UW9FO2g2moFqDOVqP/7gD5vInGFTgJnHy
UCUKVgxUtiX/wbX3egiJp1cIrTE8cHXzZ57BOcuBjznqPYg6pQyjGvfXhFpXNhWnYeBdxrFavT4w
diTo0MiYKUIuY78h0/B5Ot/I4GlSQFR3ak+OspdAJ/PeEP9J2UGDAD2STuXcBmbhUt9rkVfFUtgA
1wjFrVxMB1SpTT8f7YBFtbW+in8tnO/pxSvQRaMyNT6QdOM1DF/k0L5tyXxC6COKLhe0vKB5AEEr
FZdodRH4vV/CJX3FrZH08O6gbthnLjSGTymr3WPNmiUadQ2majEFdQK00XhtfWcWLL5tDguAcghV
C5VBmAFU/VEWviAdevvvrwWPP+zl+PpBo45GnWBBHCVJ7are7LTftQLFZbcOHUyzGD4jSl2NvxdI
OnVQ8wHcv1oMpFDiO2jnBcg4x9Ex9b98L3Z8UUJzadJYWWe89mEGuqKseeE7TDMoen7ykprh8dcd
u7g4wOACRZpZ6xNt3ZeOOPpyKXUZfk/8B1QkhtWgqagGH+oJTUpIiDQ84yt27YiBERLzhKD8RgcN
dX3IoSTrQVn3pu+BaEI7FFKK6Ro7r63bO3oV6Mxqa8L8JaVB1Qk6O5d2dWkE+puygPIw5HUmKy7v
8RrfhrhOLM0Y0GBVFQi/8uh3usTQmpIrOr6GWv3HcI7wSrmd45Sk26Dn2TAxemWDFngEg3pqsdrw
17FVHexokO8VQfd9ia2r1SCEepOY8SZqyfCYgas3gBR8jSSkySH3YXxPqjkdfWeYSL1nRumr6/sX
n6ZRQmGhkOQB+Mit3GO4vMI8o25NZu729nYy+8ASzEfGel+d0nm9F5jUnoZDF7XosIHoPXh8tyGJ
d9Apzsnv2Cw/0cwG8QsbbJqvxZH1ul6fkvnrB0KfOr6DNMhZU15biHmL/KyPrFL4qnkmH27LbjNA
BVH3Sc7ddW1sgdM6U3m0gbu3rb46MBQ0FQsVzSA0oQRoURu2g2D3gmoP3cPE5LWeT/rFk0EBUR7V
hKLgZROAIAz1VTnTW7qTt9IR028KxHdCxF2MS/eaXeMSkfahqKnlKOGBCH5L+SPfDFZ0Ho/+Q7dJ
SHpEsISgPbvnnfAZka22Kxgre10ho/Apf8oiaAyGKvCDLXc2Hv2XZFu+IMd00J9G34beJYRqzfJJ
PE0c4+q4Pj0X/qRRD6aQNP3QCEGMICohavwaZIXTcAz75g27saEadbVXXthHdQ/zJvCUZi2yeGLx
UBvI8DT8iw9SiHTOZPUsQZDrXAW1rPNjvohtBtgVY74f2+p2Bz7aIMVkht+jQVB4nMWNhp241x3D
kp5un5TVRZ2bCUGHZvAQ0LvELfo65icZi+olUFGK3Cp/8RTGmq6eRsRVeLgwLWHQ165Y+h3XzRil
oeLrWTG+40k4N9xYbKAfwHicVw36C0afj86QYpDSACyQvhUQsqPxxGd1EFx38sy7tQChDoEWoGdS
xcCrKXMHT7Y69RBpnZ1BqaISdzWm5IpPlP9u7xRjFWn3D6LJGAUPmIizM6tKoqPSgTknNnLOxmhv
949jgUsTKcdIeS8btByN1rx0H3h3JXpqWBEwa6sonw+MKJg0P8RW6b91mUioi2o+475cP1gQSgfX
nSCCNHT+EYuDpaA/Xe4V2KEYR04APd0xl0mD11/aeMlWCZ80zjd9JB18p1TOcmKha0JsWLX92SGu
rpXFr5g3d/EroLJVjFqPXzFUW14iIuQIxMrW4l/BcAb1LelRXQqg4s4Kt1adZoGrXeIGaMASihq4
Y/QoqqYYb6YitNSQcYusHgjAgExMnCUa6RRZPbWRknnA4WSImcqwQ1CrjeflFkTbBxKMqVnygsXV
0i6oGOnk2U3otQWTHcjmoGEuQc7k0sZSikIEzjncyB9R3intOGFlAOdluoKY5+chsgz1KVpfqwxB
1COIMC8u9Z2sgQeWR+Xkf0i7st5Kca37i5AYjIFXpjPmZE4l9YKSqi4wmHnm13+L1u0u4qCDur6H
1m3dqM/G9vb2HtcatO+g1j2EW2/818ELmBdQbP5PHEj2Pq9owCBzPqpo/udgzDD+KgbFDVEbrx8K
ENBVWeVGuZ9m/QEO43+3MUvBwlaiu7ge1RCCsxhcXho9hKzyDTV46MJNSs/5uf6ypxgJmNsDgagj
uoe8rQfQGUGWWaehjRILCOAnO9O5O1JEbsXgzf9/VWuXROF7KJ87mRsgI+sbvfgGwU8s277JeI9v
kIw4eKoMqT+lNJPceMoRZ8qF4vZSOO3CwRyPBVOr23Sodo1p9ludOOuboYNTSdEoIJMEK6VEPAWf
CT5EprETNG7Xohnjh9T4iY4GBKTGQKyFTUK7ybBlIddMBGpogAA0MekHtNzPyqaOlpX2tMQesO9m
gv6Mnxb4cXXnumat2Xrk+wAcY4I+DvmCz1JiadCkvKhmP0M/tjTfRy2S6OPHdSlfMwW4OVQGkNeM
YmLIoi0weMEUM4YbpXYwsUNgvmQG6CL1pkABv+Xqc6BpftykgROY/cdQ5K91bdyXJLAcJdWeg4Zo
G9Zp1TRiyA8DlEAdQouTYII7LuFhqgCJmmAQO9CCB2Yg6z2VjtQ34EVm96RNPX1IvXCLRXvVV58B
zQjAiBTIF48WNf5OkzhEF3cVHXasIh98TOy0eZiUxlXC6C8zQVhoPXeYee+KtybGK9RX6qHWEzhq
qk2tt+snNN8o8dbjXNBxBsoDuIKChRmNuiybEcaaDfEx6e5TbdxxXbMDlObzrPODZAuZdk2/lxKF
sKHoLD6OgGR0ingqbQ3uWi3zN6Y3ji7lG/ZzTcuXsgQtV6RmGtQeshJ401bPbKN4KfoNl2btMVoK
md/DhS9R6YA9USwIGWEf47i0WbiTrGOAQH4Lyn4tGlqKEhQo500b5VEBrN1GRcenZ3HbYN+DJHRV
xHlg/gaS9oZNXhdJ0DcAdHegk8x/X6wu7guWdBSrk4MSkmKnStTDaKEwRK1LQGtbT28Tadroa/17
6OSLXoKMEbTcs+8upqV40FLUpWCfyI59I85oI4w95zeazZ2T5I1OcLDOg4tBFTe9KdzJDp5APUsO
w5E9Ba/lT7Jxxms+jYEJTl2lKhrndUGRABKtj5ECo4x8EQBSzQsLN322VWUF7qGlAsQB/pNgmPIs
nXQwV8Ek35MHxc+PoddZqLSovr4L/cQtehsku9ev/5ruzocKAH+AgwIM5vPp5gVyB3ndwMGgxljc
pWPXp24Cq6m7jBe9E4eN/lDXubEF+rm2WHCI65AKvHlgIH8WXBUp3nq0LjvpeJtofpOBzWfLS1yz
NCZSsSag2dHSKs7Lys3QZ0zvE6dt36XpEkbPzHqmpn99C1dXAuIDHJmCnLBoQSdjGDmeU1wQkz22
bfcSV5Ft9pN3Xcxq+s7EOzoz1qrAcBQsdWMFQSgPGGni1o0eeTQ59Rm6R3dVeyfrXq54GgIlela6
p+uCV9e3kCvY62hQ2qiPptmGIj+bxAetfMjTLa6KtXdouTpBEeOQTWHaYxcjgxROpRl/zUL3FiOZ
oxaZ4bOiVdwyyzbAKdbl6oiUAD+IN1kwb3qflVrdYHUTS9FPYJ46g7rjBHA7UI9liuRT+uv6fq6Z
EliQfyQSIZgImpR1WibDlOQhEG4uVrtVX191cZYiBFVBhEdKGkKEidJf0eJmeVF4F/bfCoph5r0K
ejUwTF5f1to7gWYMBTTEM864uJGBXuj1FOtQky73TP2tz3IAcvau1jUXBmDMhqRnuR8P/y+p4mYS
vO9J10GqOdxOxW3c3qnRSyXd1WSPDo2SbGjL2l1YLFIsyFia1SaSBnF9/JjzU6QRIClv2JM1jVzK
EO5bDjhkGqqQQRKU1UDmTCJblThYA9yx8aY/yc8txQkXb0zNZCxliDOid54Bo2vwqnbjlL62tBAV
yCV4x6H2M6yOIERLwqas4Ug47cg5Qx99F76BTpf+YFNi+VauZI9DbiYXYGNXgBqtQuk2zWSKckgS
9ueo5PzUYFpui2Bt5TjxnKP+D2RsXUZh5PMjZGYWKxrE1zNJQgC2KHA1md0Wn+fabQR6AJERUsN9
wKT4ZykVgIxzrUOisO9L/SyZpXoXpvqJD4DiR4FvN3Zq78KHu0FpaLSjOJ+c65dkbZmAAsSYEKqj
FO1vwgcYqKSnHMFsYD6a5C4398pm09KK1tKlDMHkaF0xZRZy5k4DtLckmTzS5HY/ya4RVF7DpLPa
GHbUYQJKAaOuZjlJ2tlypthgdtiPGXcHTUUf/XcDOcHrq1/xAj59mXCfTANU7PWcOK1Cz9Je+hZ3
6BhuVbhWrDqU26QEM+eg0BETbrTjNdIIiCrV6ldSPUXV8/VVrP2+BtjMGSIQPoBoeWiOGJ4a+H1w
gQJuNXPw4F+XsKqnwDPAxBg+X//ikoVTGTR6iOAipyer2Q+1Z+YON94IxmSAuz30SLlsFNLX8gPI
N/2WOavVIrqoIp0qnQXyEO3RUmxMc9iKTd7QLXkBiGz8Up8tl2zkftduA+AHQPEH8Avs5vz3hUhO
MQVI8jlck86c7iQEbZv8uiuPIV3KmHVyIaNS5ABAXvOySleRkSNyp/QmYM8yuNhVu91yQb/2Y8K+
ov6BbkEFjuEXbCiQVRlKPSA8aZ3OlZ8HZnc2yiCOCZoxdjZvZVTwpVMDDOKtppbV3ZzJdgEMPEeI
gh9f12M4E0cgf6AcSXQshu/m5ozjbIaFWBCN679lCEoCpkLSZiECI3ln2GwfeupbcG59axfZ9AFQ
aRsZovUlUVhs5K3mrpLPh5eWhEXRhCWZCl6FH316MzYbItCNs7YmxNNgHkLkgDv9WUgDPpsxYVLs
cImVzzLepw8Q+3UvxEyLfVsE6ndeZ9YhYLF0MbK4OcapknoxmGT2QS5HhzCumjcyBPJ7GefBXlbC
yY8lHXM5COi0Xd6FgT+EanuU6dSB/tDIprdkxBgbDQcO9RiIXNhSaQJya4zbm4Zx6EhNC4fVrXpT
j4Z0W5VoSLRlc5x2pVKG72qs8BuatsV9UNTDmcSsueNS1SIrFRUWOhlSa/BZC4CuUFY/zClpYw+z
hIFqq3hmn9qWMbwKHbvoRgVMX6azeHIKDV0gQGUwatOe8rF+aWhCdti4/gFPSnhQ9FLxMGEWTXbb
mmQfFcCTQ2mqrM5M0+Yvw/hdZ1q6q5ZtlgFFKIox35b3fkn1ypez3sLEOdqx9ygV9AcapCx05CnS
nkM+mceegnQTo4OZxjxMdI8FJt5kclYLTN+FvTXEdlHLNWirsYl+n2IUU68m6W1Q0L+671rwd7QY
2rH8mHZsl04WfU2bCD0Hsiw9xXjivk+BGdzWRU88SYm0FlRTROM2a4yRuBoPSeehj1r5pk2gRR/C
gZ542irvGK1V/yI5k+96g8cYKlMYYspATbkrZTn/liYUY/uhlfOfWaAPx1iT0pdY6bpDnimAU+rH
9Ab/eYtZPTNzGm5oN4E0KijAatHBHNT4RmV66Vb5BGrREmWhb1ap0vs+C63YttpKAzUxMXnvB2kY
8l1bROohB1rxPWYFSh9zJhamazRtPEp91n83ukj2DKlCUcmU8nDXK0RGKw3T+R3gyesLD8oYU7PW
7OZYQ/gYJmn2kGcTzd24iIpDm5flW0hohCK7UvXvpIulyubKOOlHNeLNa5wYkh9jtOQYtLL2lLWF
FhxIn7B9m6jTvdJrGQYhR92RAsm4140yOGCKVkfpnqCG75VtGSg2zVA8cUicjN2O1/Vwz4tuBAEj
t4Jzr0vpngZSuw9YIQFIfCjzjwyNOk8a9iWyy6iSHkNFrzM3Mzr+lMdkeFTDRvluFVbshNwCVHZc
xNlTpnXlu86RebTVDC3kdpRE5be859Z9YAH2yM4KTdu1EklPZj+gQaPtBp/ndf+klqNa2aFU5b+G
rh88BR0PTypl4N7mJorKdqrmQ+FhRDh61JIgPqdMj0ALjPj1SR1Vyc+DVotsOZc50G+DoX/RqhBY
3jytLDvrKT31wA+7hFqDC5zL+oBbBMytKC26U98n8hsAqcETmZQEn66bQeqOXW5c0gqJL1uBlh3K
gEkwHbRKxh0Dz9ORVFJyN8ZTC3oFEpWHEoNXfqY3yKvrEwjd6kYfzhJ8r5/ow+2fC2CzHFKTW2ho
Q7EAc6eRl4VjGblFlVfvoRlEF1jD1pWqdPwwUhXorESTEEJmQ4RxpQLtadM4hifWMUR31kiDHZqq
08cB5tqX41qdpx5IeMitovRNzUxuSJHHD1IwRnsaaTquQ1LgItGo8UItGzBQO3V+PtHkDROjkk3G
qPXSMTH2vWx0gFgM9c6tqhEUeJKi1qVvAILRJ6MBWElS9h6LM+LlXaL3u4LSynLMlOhg8NCU2rL7
nJWNq6KnNELeokL7il6AmcPuiJZ5rcEazTFCI/GoknCgj2hIpWb1IE0wYXo1OlNNpgJoY3XyK6IZ
2EqHvGxeytwKvFGrijeDBM2+i3jij4TXb1ooNfsSUNZOJbWNVxlVAYgdbHqUSdM3orTyr54kpm0Y
SX6PNjHjHDYYkjVMczooUMTnNpXQkXbdpVx1vefEmIz3G3GW6Bzoch2MNV7S1PLKEiPX3B5L1wSq
23U5ay+2DiZ3hFlotoYR+/yY9mqM2DKB56oFR1X6C0wfJt9Ig2+JmP3zhUcn6yMmvwaIaM1Hq2N2
W7nyuFF13JIx/30hI0+qDpgt8EzN/FeZeEl+OxQP13dq/UR+79QXx9Rs8RhhGQVMRal/M/PvAXpX
q6307lq4sjwR4eSZokYh1SEna4+69hx3/z0RQ5e/L7iEYOTrrYBgq8rUKyPu1PqLYr5c36ut4xD8
wDhRtY4XWENTH+P2W2U9JsH9dREb2/R3SLY4cSvIDKpUEKGS14iX0Kr/iuaGwAB0q7qB/Ab+Tawp
jHKbjDJgcZxUObIBxAbMloOtIG7NP18KEQ6j03hvyA2E0Pv0vbyEl2kvOdRt/b7DZF3xLu+v79pq
1LgUKJxMwtGyOoP9YDJLwdt2N+3vuhNar+603bPlyuetIGfNWQd65zw5C54aAMR+vpiyKaml1cCO
jSn6Pfo7U7pv9ZvQvEV38vWlfZ0YniO5RVwgZCs0woeqTxAX6DZaWP3qtTnc9l5oOnQX31HXAKuC
3b82R2pbu+JX5uCJeCaKve+RWPGuf8taN8anbxGWHTFpTDQziJ1Oe5iYL6MdRDHeVOvbPHOHpUsg
Ix590vnX5a5dCrQoW+h8R3XoSzALrPkoV+aOQanelUNq86ra2OXV8HwhQTDmYVuooTW3C1rt+L1Q
fgIHzLbkwKYaKl7sBwBF70izxdu+ml8B/xboPtARoStiyauOa61W4r+PVgX2pq0j8bAHXQ7IUG7Z
x/U93BQm3MmyNuJ2kCAsMZFbYwe981tcflP3WbQf2LeA/IzLXxtCZ+UUA/XlCoV7mVcxkv8phIIS
SNtXP9Mj0soO+SG7mGDeZc8b4uY1fBWHYEMHXjPqfMIjQ+SyDANpbi65r86ayw8fzAlvGttIbeao
d4FfH1CEMC/h7Va1ak2B0Jf1r2Rhd61qisJgVtGK+8WB/wrP8o/qJd5EBPqb8PPaEoUdzayEBVUE
QUD1BeTXiz/tmA04f5vY9Gd6oz9EHwj3Lhhhppfq2dy4J6tZCnTwAOUMsMNo5hOyFDWCOpUUONCb
/KG5Ne9IAVCrEm6Wg5ltJ/6e340nBNWWm377k7NdSBbsoG5FuRXNqtS8mrp9C7dY2VFXM+z8hxnZ
o1/ZzK1P7CPedRnwWDakryryQrpg+ZikSRkc59gpMQlvh/tbxbD5S+9iEHXH/K05lLXnBQ0W4KmF
Dzv3WXx+XlgdcYx64pDz4MKY3VO/KXZ9fRNslZbWPJqlIMHudWM1Wt3c4CtVT231qoWHVt5QmTXj
vRQxf8LCo4lLqCubTetkHIYUjQuK9gcuDcrsqCdpmgU6eeFK5Baydurcp2j1p37EkJJn6Rsp4tkL
Fm/dopghNsgrdVrLSoeSgTSZ597kx4YlrpIzR4u3CKDXzn7pWghHUiIMjbJodi3kHcHob2XahN5P
yS633A2lnss8X1alA+ALbRdg6BB51mOe6rRLISq4j28NxcP70x3BTqJ62s/g4bqwNU2bcYr/J0t0
bFWlCMoMYOhOp7gmuUzE7/o/8Z0NDVl8FBBmfKLPmlYNVOVKgGY68CHoFmA6t5gyVrXgtwARa5Fn
TU7NaC7pdM9Z79PolAc7qm04s6s7hRZmjBISBf8IF8aQWVbW7VwqMHZ96EtlYmMI+/pprK0EgCyY
bkWXA4DcBQOTF5OJSVq0jkRRZqfoJaKjzcHhF3vX5az1qNClIEGbZSmuSNrMguqmOCMhnBwzJCQ9
o6nrO6PC1FnVgbCloxg2lJXapZPuc8o0pyVsy99au1koxiHqQQcqyOaEt4s32pRPKoIEI/FlFYNY
0UMonxpM3g3KRrfamtFbihIeq6xQSzgLEDUP7TDtvo+2WpnWJVA008PRoYro6micp0Y8l1maelfk
F63buEyrGoIC9T+/Lzo0GShjqgG/X2Y/4zZ2wwyZTsvwNFZsmKG1gbm/US0AcCijSUWc6IIiomUD
WM2O2VEXgzvwRiVfD1O7QL4ZsMzotTZsNWRemORnDCVdRuTtp7pFVhsIEZif1ybZZr21b5VLG1hI
Wm/sxWw4RDs5w27884GCEjdd3k7tvBet9M2kdxE9ppEXAYqrOZaACdxqsFzd+oU4wQCgXgBnh6G6
laDfo2YNECZHR833IZK716/nmqlZLmz+ksXbnFmxLvERC4sxsaA9N9JFljcswKqemuCAgjuO8qqo
p72UzfRQ6CeM1XOUKKi5bzY3re/XbxGCqo40JyhgYL+AcV06Ueq0l8wPPcB5u/S2PUhu9os9tY+b
cKBbSxPem24yImAYQi4m2NiluVMlG4UX+6d8Vl0Jg8IFQL6un9eqBfu9mSIeBsu4laM7Ex1/THZ4
/VQbfsZfeX2W0q3pstUKMl3IEqxl0AdNEgE+EwhJ01k7aS7y6xfLKTx2qMHiCrg0QPzpcP8fpo1a
6Ma+WoLxDCxa9aUKlYlYsc9jdqaE/8Ebu1yc8P7VmjoOcYCNtGi7y7UelYfM5gbfUP6t8xIMR9kl
FVEAvwF+Fgm9LbaRdXaZuKR77GPuXteN9bv87y0QgdbGQlbHjmLX1Ia4NH9OaWJTc2Pf/u6y/moK
f0sRLAYmb0kto97jJC/WmdwPruUHGKfu35pT4PNj9zDaW+qwbn1/i5w3eWGkAllhhlXjrEIQE2G+
pqpvxv6mpEi8UTdTdpbmX9/JdYHoqodjBFx00WQpLWWDzltELK892IOTc3I3HQGA9O26mHXfyAKR
rw5gXevLSF4Rj0lPCOQY4HhJj8FwyzE9pirfaL9v0aZBbKI46JSz0V+0YUhWlWVu30fhVTO/zFxm
w5SgOAnRUX3M2siRUeWN4t3GAlfVfyFFUJYuNhI9mqXUHnqsHnV78tmx+JYVXkid6jQeysf4WZrZ
7bfi9a31CTrTkWyU6PzqWOYuNnZVWmNk9E/M1GJ1wrNTZmzSJx0yhjREtzyMf7txpVcN4UKC8MCE
fVEwSYIEHKMdSMBw2xr6+gryhOwyBpDQjgImdPT8zxu5uFxpYKlT1gzopHH6HXvgru4Dx2xPX/wc
GZ3uhr4yP8KjZvr1+RlAXPuNQGRt+vfTBwg6MujMRHcrPmBwbwLX+sFO1QGsY/QQXzRbcgEYecy9
63q5er8XaxaUI9eBP5KnmALIzPgphg9kp2lfn0EfDi4pbURZko8PaFN4xzTC4brozeUKSqOpbGho
CdlATe4wTO1at8A427H77Jt+Y0SOtCOWrXjMNzZ0adXagDocOZKZeQkU6Z9Pukz6Ojbnk2Z6eJ+a
QOSxnvq6RMm6OHe1AYxM+b4aPqbmBTOsHpG2uJHmgxRfDkPFhIcChC20nApPbi+lvVopWHkaK0ns
y8Yo70kn6T8tXgCbwsyV5+t7vWYDoNgU/W/gKMPo8ecFD6xXmqjDggGzqiTAac9uJ4DLXReyZuKW
QgT1heyBFQRCIu0HM9C3sefwidrqqW5frkta3b/FcgStHYZyDLsWkXQxgCSvR0cHmqUAA+9ozdt1
SVsbJ+go3CHK0W+B0NJ6D0PghTwamxTXs/f4RRsAZYSZRxDXIXv3+XAIGilqab72peFOZwKI4fQs
/aUf+6f2FO2ur2f+ra+yTNQH0XUAr0+QpaplCWhYTHRkwbsBACwDPW0FupxASm69a5Jfhh/XBa5v
4L8CxRkEk7eYZARYPII2zaMD2j0pcNnRWHVdzPqV1n7LEVx0sDyoyljOco5V5zzVsav+BMJnh57O
sLGV2P3PSHJ4LdDN/M9OEvXzqRW5rlRqNutg4tPMI8TN+KNGNkzV2rO3lCJYCj1T87QtIUWrXlOk
84uNZO7W789/X7x5BqPTEKYykjODEzeh3cdb7tWqxs1uHTpvAe4kJgq7uOYgbFTg+BiPVTM68fBS
yQQtUejmOrAR5VK2oQurdgiDbRjgBlwv8ME+rylscgPdD5BoKWcGWOcs9rMQKNatggyCf13vVvdv
IUvQAtXkkq5X2L8ISDsSSvzahqlbLefPo+7/rEbQgMwcM1INkFBi9Co+FtVjHj5UAGYsdy3a3JBF
iI9K6PdozFMwwJRtOSXzCr5YDNQQVcDqq+YXzzzoU6qAdhLp/kgB7WJqdOMzYRLa5qrYzAGkF2Qo
gQ/lAzdoeguspSR35k7KGwVoJpWNjrOtm7dqUjCcjrlsGVQDop9mqGFf1oGGL+oeYyDO98fG8q4f
65aI+QFaXAsttcaScQJXMDYuSZuBDiq+ZFW6oamrd2OxEuEdw+PSmWyCmLrjzUk3QMocSMoxHmaa
Sz0+mhYHh3EcnkiZb+W7Vt0vtNT9u43C09ZXhTICRzhxHkDhot+qXvAGsoZsL5+0e1BEeeoDjOd+
K4JdvZwLqcID1Dct07tiXrI2Y2n7VfKYR7sc1Kxbo/SrV/O3pL9TrYszjOO6M8MKkiJQ/VQErHZb
UOsbWiIaGkPLDaPKIYETxFSFr6JbmqQbvXVbyxAsjDUoBXp/cUyd8mKAGmR4vK7qqwdiaqByBwgF
JlvmRS62KYvjbNBLlPMY0vOy7qTAaOM3UnCH0aPrklYH3RCeIc6GPcNYs7CUhCsxB28snkxztAPt
1HW/eABs+otUcacBZZe2N9K3Mbgp9DsMQm1IX1soCh3z3AISKFR0fTKSRBPLUYfo7y2f7PKHaZ8n
Njk03hmIyugoss+V04Joe6NxcV0uWgRMkAfB+Z7/vtjggEpZLAVoY8NT+F5FGJodvmMk4HbQnzQA
kF5f5ZpFARIPECswdE2QpP8sLM+R3zDn8QyVyM4wndL4Y9BMW8+dKDt1iVtvkditCgRX3kz5TvHb
gkCpgItSID2KVpr8NNZvtYk06HCJTED7BuHTlI5uCFyE66ucf1R8k+A0mDP8OEaVxCq3gXyNkSmY
j08IhniSg9qdxm7LcVkVAuBPtFlhOJOIYHPgV2xRVEKurQLpUR0AdTmSd3VIvetrWW0kQw+JheVg
PlgX20iqXk1oAjZ5J2X8BsTN04jEfVVfNEo9DGP5URndEUN5GGMwT/H369LXrAugm0zEwODNRTnw
s75Qa8poac2xB2C3peHc5T+vC1jdRXPOMOC+Y4xUEJCopBxkDe6DEUy7uee1kGQ/RMvedTFrEaG5
ECM82LLGTcAwwEtSDYBvqBgjS/02fiR/gDlFl3KEy6zkSt8Bgx7+MnxYhv67BE2dCtBZtnodV+/V
YkHC68zMgLbFhH3LVRmYN+9oLiL8sSG3reFmOdvX5h90jsDFwzNgzkwoYltH0beWXJUwj2FyHKdX
me6V6g/6koFCjGZ3wJbo4PT+rGySFiNTLSEHasUxaDUBQYi3easEtqbRSyHCI0OTKSZRBiEpNe9k
2t5b2cN1XduSoH1ehqZlaT6msD4lQJsVsM3zjaNYDWbRtQE6XoI0JJpqP0tI5JGFfYVbWZvf5Bwg
CKdRfZTa5zi6BytvdCPdIAs+bcXQa3doIVWM1CL42lyf8zd9MmEa+qWpDLswXZC4Xd+/WXVF672U
I6hBWMn9kIGQzlFKmu2YOt53w7dqsu7o9CMFUAnIhz6uS1wzQkuJok5kiZYnOS5TAnZLWqeO1j4k
pXddyNb2CWqRqrUaVgGW1Vm7KYnsidqlYWvRRsS+JWbWzoU7kRt1rw0GxBSIOPkw2in9aPp9sQXj
vdoku9w0wXKTUeGGinYER0dOPxzfpwAHdhMUDxUIccOkANe6Ck/uD5o5UG4CqQ6qQcABE9vJrTjE
qNL8HPJOPjaZcenap+sHtXa95oqWZeGf2dwJRjzQ837A1CREGOWlnNMCxWSzqLXTWMP4eIl02NHQ
MrfXX4fwVS3+AMQOvSSgk8CINbB3RPw82rVKylQ8IjKq5X2+izHfIH/X2cY9W9H6T2KENxEVjpAk
BsQ0DUb3muG2IeWvJttiFl+5zp/ECLvZtFPZsRkkhtfxDQFQnoFp1/vBsG6qHBQdSA9cP76Vl9FA
3I/+CUAKfe2iiMF5WsY1nvqYli9Ezb2o/RUFQBXrH6FSmAT7sMDufV3m6hoXMoXXWCJSr5eNOpss
t5oeq+TetjXQkMbNRrPU6pkhToBfC9x34IF8vt1FXaUhmwX1Y75rzcjvpvRYTuFGTLIlRliPNlSh
0csQMzS7kt7Ftc+j/fUtm79UsPKGbILaAw2nuMxiJ1MTlEWWYOTR6XpMoTDPqpC1wmh1ajdbxdXV
1QD8AUCNcM5Q4vi8aZYMZod2FjVEvdvSvTaAtXwrX7IuRDfxa2BFAUDvZyF1qmG4VTeRdQK+BLAZ
R0BN6OHGy7+mZ4qM7l244tg2EXMlDAdVClsJHe2xsgsiVDZiAuB5MrpWBxJRPiBxyvKNk1pbmQJs
BBORFGySGMLFPUVgXIQA3W9M2bGqtHQNq+t9pk0by1t5u4BJ+1uSYJGmyaAYJ8XyIosAeomcQYJx
CLPIxUtzuK5+a4tS0WmFkUfUVb4EwgCyDLiVIAlcDNTrZWCFx9QbK2vjNV7TcpUiDoWuU0RxwqNf
Gq3Fc4YUkJVkNht3BLtonqhhj7F/fUFre7eUJLz7kZROgK7CgjLJB26jTY2PzvI67fG6mBXn1liK
mfd14V4okiqHWC7E6NOt0Vu7PC82DPj6SgyE7bhKoBkSbhJPuYGSKDJaafZrBPaV9c1ovV7/EwUA
Uu8/UgQTxxJFK6M5S9wWd3kLbmZvGHbX92ptHs0AUCkyO8BtwuELm1UMXZrIM6xXilE+/rM4s4fx
+CQ5/DTsdb86sYNxRD33FuD8F3Qvn+5nqJGtaZA1TV9+hHCpWJpabT9/RDNeBv1Fapkj1xtHtiVD
OLJq6Cu8uJBhEp+Er70ClOythr4124eCvGUAyh0osGLqauBqAixpvElAvvgo0ujcaekp0WKfc+7o
pWmbCqh0rp/gmi8xD0rM2TkgEImemI6hrL4JsS7WFcCiucR4Nso0t+sqdGjhAb2j38pdrVmMpUjh
uLpC5WEhw2KUqXFBR5yj9umPrlBAy2z6nZFuGPetFQonRyp0RgcUuzrmRe40ZHgPCqk+8K5+zTv5
TbbC3AuYdUnRj7yxuWulK0wIyECXnDFc8D+fbUncRXFZjNhdtJD5GmMHYGs7Spd5ndHs8dggGxm7
AFZ66DrNR/+oZ4bvshTe8WjDFny1OIB+0UHnACYfeFZivrDnwHFgoE9zeGsBYuDAiu+x+UoN/7o2
rWvwb20STI6EeeKBF1jvZCjDTi6QLwTEZ+emhvQ+5MGbnCs3kb5VUfm6OFRpMFU0t64BykUEywmn
VB0LaX6C+hOiNW1I7Ik5VfDr+uLW8pSQQw2FziNM6Af8fJoEqB8DkLZg7FR6IyfUGTl1QQC1K6X4
lCZvjQnqd4B26OG4D/X2x3Xxq9dmzh8icQ2IPE37LJ12XVcB4gkxU/6jSVLcFOarYQdP4h2DcBua
u7qlC2HCW6vpMgsAtY1cGNDkC/qSTMnBqkNfl/4kmMHP/bssYVN1wFbEtMKyxgjoQ7J5MjID7rix
b4f8Nm5kt4oa25w2Z1G2Vjj/ffHMZ/gkAMNDbhQXe0AJO7EOIj7AUACA+mYYRwf96XchpgfVWN4H
bfOYFvTWYH1jSw3flUlrK6BN+IMj/m0uRJQ4QM/wqm/n64OCAY98K3QpcQG7Zo8f1yWtXtSFJGH1
vVEBVTHC6snwnWh2yvccxS80iQTzrGi3obqrj+dCmmCC8xHwYNq8LjCj2fL4GiA9rYRbOrslRTA+
UZ/oks5nTdIxAOIBJsWGE7xxRKuvyWIp898XaqM1ehsps0Wf2uZVs5pz1FK3C14w1+gRyjwWvWcY
jrl+Whsro0J4Bw42GmBacs65qy6os8HBwHaF1Gz4OGueL0jrEAUB+x7kP4IYg9eFboHo0wkNkFfH
dA9Mpd2frOS3CPXz9mGwhw2hBLtSd+ExNiJ080cvwTRtiFm93IuVCLYy15rcbEashIzhoaqLG6V7
UDITPT6bNMDzT4lRPrw1gIRi0hBNZcKmEaupJS2y4HwCXn0Y7El/4EA9114M8jpMfhvc6mBwJ4C6
aL16a2J3raCMXt3f0oX9jOCW16TCQlUk0nJyT6NjZDp9cQJdDW8/ABqEWwCGwE5Fi2DvXT/MVSOy
EC7scm30ZVvNCYGcAWc6diYQdrPWDdPnzLLJForPWjr201qFNykMoyJKEdI60XTRO69Az7/e7SZW
wX170KQHrrrDFg3wqiLNvdDzhdC+4HZKFu9lK4fMIogOWdWByKz2MlPatVji9d1cfd9nWGZgUBGk
ZgVF6kY9HQMVqQE96tCSqHhSS3YcgcxEXuFb/meHEMj58GYs2ZCB6CnWXMc8JLpEcsQVmlHbVcJ/
/h9p37UsKQ5t+UVEYASCVwHpjvfmhahTVQfvhLBfP4u6c7szlUwS1RMd0Q99OnIjaWtr27VE7XSu
Hloxm3Tz5fLaFhPOcD8xQQgsBhDqSqoSlo7dqCbEofGRgKy1uhZNXXqmCIc9YG2tbWsZP0VcN2yw
29IzBpAOVsH0BNrVNXqz832GKzzD9MOJQq1ZNqZ9yY0WHYWZS+ze14cM+ASpFzWEZcZHOBD38srP
TfepNOmCTp3eJQmHNDEBn1zX/Yze18NfJzNnIUDdR0vAnBWeP+LoUdKjdAipE2N0Ne9/9oM13Nu0
eykTUa4kexZWA2VBpd4yMKhiyvVLkyjRADc4cx3lswHoWBv71hpEwPkLa8xtFABCVtHaYMtpRq0d
+gyzZrjm1lcW7KcMVDp7TgFTkl6V5dvw+tcHNPf9gHMFGRdkHKUHXRUq0nDhCJLR0VfsnWk/TX/f
JWUci5D7sCq9N1VaQQSvb7LwowZRfLH521XoFF4JOosIrtgZX4+eC2OAw565SeYcSAuui5reZKsZ
igUbjNr1vFVz/9BMb3uqaSIJO7BydCgDxI928aPqHkpQHY2di87LqPAbRZlLfpfXdm6DIRPJbcwr
GICPlxsoFFuP4jKAzCR3teYptjkIlvZlv4bEvSZn/vvRLaJ6m4QABIX/SF3RPo3Fhk53nLz9/61m
Nk9HUqqkB92hjdWYwPiJbAzca09ERW/L82U5C1cVuwabOyP+gi1Esrh1HIECU8yryZ767qFQ7+o1
XsUFS3oiQnqQI7OaHGcWMdCvkO417oUlGpK+p7U63rljivupgtQCc3FowJUbyASAIpVxHt4YqoeQ
O4+q3a5UnRYl2AitkSnH6yS3xhlaEgVxgJJay12RvBFjpYdxSbdARWeBURNJChRPTk+9jaqxGf6U
z+hLY2yMoGRpcFdgnPvyqa/JkWIgfSjQ7tojeW3lXphlLKQAskU5l6ysZ2m/UDxG+RaZX4CBS85K
KxCNVBZyy9y508vfWa+vvJt/MsenfjWyAkhMAs0AyELoyzndMUuhlTp0iOaqa8xE7T/1kFGv9oPP
Zjv6OVPZ641+MDamj4nTib3lmHboDqGHXAFDNgR92j8CP0SnCPiqtpf3eAH2CJ+GQ5xZy+YKi/Tc
csxHFmOBcKw1K9YMz2obsAioUhhjYby8cZxvYiUPwmg3afKgds0O1dPnVjc8VeMAWC5hvuq14Hfh
LiK3B3oZPDWACZGvO2+zoAHCJkJEK7sKpvaKx9rWqM3NiGs5TmuYfkviQEOLW4kCAzRa2oKyBF9A
T6FnvJmqj5EGwA7NJ5vqbpllTcaSUSMAS2trc1coOaZWCekomwbaH0Lwy/pOO2U2A9BIWYDd055B
lpOueQmQG743y46Y3uUzW7CGeIJBlY42TaTX5bIisGsnYSh95sbTbiRvanLN15qiFkXAfFgqwDDQ
MCld8ajTNT5RvPLd8IRi3phew5++vIql5xcjN//KkK73aAJoG5jq8L/4+/RJcLro1jV/6/Fn2z1k
IWdmm6/IXF6WAdPrYNLHkJW9rkRLSiSmXJPvw/A7BlG28ePyss7jSCgtqED/V4T08Aaaauc4dMB0
Bn6v7NLvxvSS4nZyfL35Dw7ssSjpkJwxzCLSQpQDUupQ2/XxJ6p8l5ezcDdOliMdUtqOfaOpkFHH
I4szRujraOfM0a6MNSu5YO5PREnumEZrHmgVRPXlT005ZM13Nbh9uL28oHO1s2GIZ6dPQ4UI1kUS
E6tRo7Sgg0TknQ1YkgAbF+gR7Dj+nUZo2aVR5eHhK3y4T6FX055/X/6CMyXEB+AHMKgK/HM8B/Pf
j5ymchz0KhP4AK3uQob/GSWbsf8KlGaNQu9MF/9IQiUTnVGIxGUUxjnHn6BLiLsOCd6KrOtcB+jk
vkDicjDRLI8OUcZNOq7YpzOdkcRKOpOgNBUYGsTWaDkE6ntMPZJmLCoCFv41gKYkSzrNgnNM1ijY
zLgBbF2BA612/+W4/tnEs4CHo8CWQI4b27cA02Z9f8XXOhrPVP90FXIoareqMwUCOxYC0IUr6F7T
WamGd6LuVmzGvB8nnsgsCS0bcEI0fX7xJeXTxzRrCVaTokOctgOKd3iunNfJGN0mTu9zXrGxqVc6
RdakSkZRteLIDEgDjUgOPdgXKusaMyps1NxhBjmqNpHIN5ePbVEJjxY6//3olqlRT1WURYGC3+le
VWrAjG2f0qL2VFPBdMqaH7V4gkfiJJ2PW+BZ2w7EZeYIos+91T3Uzegaaw/zohwdR4eZG0zvEWlZ
6CMrtHGEY2855VUUUNfscl+pAIhSrI3YLO7gkShpSUBZcTqzE7BTDfAEfljDLk4H1FgKl1trud9l
WYiK0XcDR1kOxVvd7qu8wAUwjdZmY/mDRtkBGabIQ45tx8nq8NLs05/dgzkM/x+Bfzg5j9TDpEpb
dCrsBkaM9mpFDlbcXDWhui/adxHVd5gkYagpXde5imuS7S8r5+ITMBcKgemI1JBsmOshK4MM+WYw
olReUoOCdvoKzGDFDi/qypEU6QBLkCi0IoEUNYo9pe32apRsWpDuZma5csEXX1XgeaABCMMA9Cyv
YQNpnYc5ZCnC17sMvJpop8w8PQTfAWF2CMIPg5E1vIvFfQTmHQrZeMjP3nK9teo863vYlREUMFZf
Mc1IPEsRKznJRfv1rxy5l36MlD7IlY67Zeq4mfEJOtq+AGsxIFgwkWzyn6ZD/MsqMh/OmYIeiZSC
0sHWC1MxIDLDgTmRh/e6y92m/ky0gqnWyvmtSZMzu3aFyWsbG0l6pgdPofJoOTcReUIaLFwLt9c2
UwqGe6uwSKFCltXV/qR4yE2JCc7Ia9FhbknzUsS7l/dyTeKcADi67CloTtDyB4ka+vgEeC4SJ/R7
5LBD3GwUI1+yeLjDgM6vy2Lnn710hNJbqxVa3NklxIboVcnrzIuAbHxZxDmW2fyew5UEcjFBJ4fc
SKEXaOam8QjvRLmOuldev4vmygBRlL4DgwgvdjnZTFPGguTBVsEhhTFC84q2ewPEo2H8t+GV9DHS
PnPwt3RjhgV31mPejn6VXiGjtyJkcVePViztamagO66vseI0PRh88OtReJc3ddFuYkJ+Ll0Bp1Se
oqM4qkx0E2wZtlDrfjUkmCHO7Hqt3rpovo4EzR9yrJfECKqkhqC+EqzsQK5jvGrWiu06FwIGJoxg
YKITjBqq7FvyTNMzNADDkCCJoYC6qWzJBsjCf30sp2IkC6LQODRSA2cPrMQOVUUV3C2xWIOCOz+a
UymS7VAAbCA6gcXYk+7lySsHv1cdfPXm59+qwCwHSXoMisJLkMdW7KEyk8yC70OEtQUV8o47FFRc
vdj2lr6WCTk3TxA2jzFD2TRotmTqdTudKlSiMK4MNYjGJyNxbepFMx9q4iP2wK1dMRvnd+hUonRY
eWRYaZipeM+s6ZY2nAknfLi8g4tqN3df/E9KzZF0u6MDJjhHLEoxsq+i6MlbSmiwDVJwSF2WdO47
oqCNwRsMWGDwFdOIp7coq5Rp0EaCpqe0BIfWrhPGLWl0Vn8gzXpZ1DnKAqa+wWcwt5diqPJs5rFt
Sj21cwtu4+hq7xv1aWD6Q+lWV+idS1nt9e+h235pa7N8f1L2p0/JqVzpwDSEZvZomdyl7Nk+ZNfT
feNPd93mQQNNOmUtK7Yt/jMNmcOeTX9wu7dmq/i2Z/qgJN0lr5prMdVz3PK69ITfvxm/Lu+MPn/B
pS+UbqZdlhxUZfMX3kXb6Ll6o37k2p7j4wuuKr9HMns62Ex/BOxZtDXYKuDbuQtzukWzzh8Z00kF
tHQ74APAzsj5m2Y9a8me5PejgZdiRbkX3N1TYdIjFKt6WCoThOmZp5Ebw/RD0IWpaPnlm6B64oE/
VSsmaVHNj1RPulBj3yVFHEP15lqb0aKzgYIYvWRdsKNrL+DSXhqWpqLmhvsLstfTvcTIQNCVCsWV
KtmgGAzzdWzsAJ8Xdl7Lr9Z63s+bUXGtjuVJ6l3EIEJPgL7hFumLQPOCeptXn4j+XKe8UUZ0Im3s
1m3WUOKX7C5ygZjzQOQAsHDJcAzVoERpFkBjhjswKyqxw7LQ10DNl6KLUn2x1/pUlmwimftTkHlE
9VcuzzsxkLNGsAa4It30/JOWr0Owcg/Pm6iwlUcy5HRVbeqVLriCl4vzp6mYvLb90aXxJwH3Kx+1
e60iV5WZeardY1Ys9NPpDeMbKyb5vEVG+gpJgZIsjvAZWGnfV25lftVB8ZAP5UbD/GCsv059iFDm
WlHiLe9alFKyv01bS/IlhUpLzcydArtgYaqmBiTaRN4m7dpM7umwApa5pEXHGy4ZvrLoqpo2WKqK
bCevQKFBPaP9ZTQbONtps6PdfzE+xxIlS1eaRkKbCRLT8Tmpt0PuhmXOUGP0RPfS0NAHiTFX/z7T
eqpYkskbgHVCplnqQF9KQDmSNZ9rbSMlA2fnmtk0FQQ0xRSxECA8ClDQmyLG6EjpG0bwWigFmwrz
8fLTtWTsjrdTMgNKE1SVTR2YAQNERcMTSUGrI6hbRb+TZB//fVZm3kfkSCi68MA1I+nLJDDumqlQ
zTD/7kWHZAwrQCrz1xiRf27Av2IkJdHroNPofAPElOyCZrwhgviqXq9EF0sO+fFqJK0wYxGqjQEx
avNY9POjZGyKyqVouL18Sv8Pk/LvgiT1MOpgTEIFknhUuUMmfDN+syZPp1swWYFbYQ7hTXeKPMNc
62ZcfJ/mMV4baLIaUIUlc2YPjVZOJGzcPjP733lKhu2MTLEvKgpSqzYPukelIs0bmHNrr+NteSBm
1fs8ydfYmJa8AKLpmCnVCDA31FmZj7wcI7PamPKocfOOeFHyXAHcAVECIT6NV0oFf2oBskt3LGu+
sEeygsHs4rTBqilvPcBMQiaETclLjXER7nzkxuhhmVfCTLe1bn1Q8I2q6PHshv5a7b4VO99A/feZ
+tPRIhfj0VtjULZJHDzWPAE7BRjXnbVB0bX9kW6XElUpmr7xzYr6eyj2Pd9UylWJJK66FgusSZIu
mAPqvCTKIcl2QrekflE9l+p7WEd+CVycy8q/aBqPTl26ZSESWATExMjDZxvBgR3iYogYyMwVy83Y
Vdo3LX69LHHRwz0+fOm6wXtR6GThupl0m5h7pfUxja8klhtwsFY8OCPySy1bETqfziWNk0yxA9bd
VlDsqVE90BbaZF5lzVs2aX4DUMSCC9bOKcOH0WbcOYCQb0X+ooMGSF0TxWHMl8mz07UxBrQRceOa
2jUePLe3Wgamoim5xTWv+KcdNph5f9QG1+qfe+dgqRh2XWOS1Zc169+vkLaepGNb9Tq+gt7dWR8Y
3tlyL9mjsVllxBXw3ljvqfvS/VmxiH2jXKhuUk/ZZL7jTR+Xd2TxbTzaEOlAtHrqOCxO4w4KQPf1
/hNJDPDdFaPXqvXeJI03tOZaj+RiLEmOpEpGLgtDJ2o0SOUeZcUmitjvT+c2ZsGvCGEkmv+xAeAO
YRjrxBTXXtkNawH3miJIpi/W87TMwFTippxh8NjtI6+s1lh7jNkLPVf3fw7akSYqSyTAk8yEFCCR
5X6700F4Z+2/wFP/ZTLj1+iGfvUWKMz24n1x6HzB0BDxYTz+1Nx4U+7RKeGl3volXNE/OR/VNsKw
u/mzwkEDej6vLHMTpJHmliEfXpTO1h41gBn0Lu0jcWjaGIO8SR63v4mWEFCTBqPzBTSY5KprNOdG
FbktWFg4ZHyYhkB8lF1aX2tdE2A8jZrNI1q0280YJRgo0fvU8UoHka2IBwV0kVXltCyK6iD0QaZd
H8LEFDuAlhpXJZjPmVor2sOgttYTsg8xkrWUkl0QVfZb3vTBIeXhGDI017YerhQy3kY/3RbUybaJ
MjjbpmhKv1YUjAXbbXGdY1DPQ3IZLWY5Fy9ZOfaHwHIid9DrEhl0xy5uMps4dyXGcH+A3c6+ydup
asHWbeuJp5YdtTaBSYqDEQ3pxgyo6hXoOWUg/SFI8TbGRyzS9r6EauceyOEr1KGnwptEHj0rSWcx
DLba9yLrRgANEd42zJombScq28Tknhitnyo28Cqqw0IgQ9iqods7lWqw2omGHboOgz1IbyiQaxPw
97SOw1/tqRufAb1X39vDEN01KuDA0K+r7WskP/2s79TvuNbR+Fxy9aMTurPvigi/GNg831QjrUHO
PWpiz1GMOoQpUR/UoA8ND9Up+6VTO3ET1aNVeXWtFr+CCdT1QWS1wTx0Zew0O6/Q3BhmnBxaNNFZ
TI+EU2yQyiIt40Fg5ig2pe3AUA7SR2YnOnDxhiZ8IIEOSvWyyoLbxrH0ewTqkcGs2s4/KQ+DBiiT
IfBaGsoVNN7V1NmppCD3apCKQ5Qbyo1jiUy4lQq8d24F47fVWMQtp6QQ28sG8k/6/NIdliJNMiFT
mKq4LPpN/Ahf8DPx7tND4P0EgMRWvyv3sffWX9H9uIkYSGRXpM8W4pJ0yd3Jo6Z0utlS2tuvFkm1
XfQEPJPpoWD6x+TbfvKAoU96Te+CWzrbzbUp/0XHxMEMMZiXUYSVy09jhmtNwhSrFyVhYqxvLDLZ
ftD2P/LE/pny9poWODSzHPeXl77sk8+Q0LhyAAWR3+q4NmheDUCJz7RmExhAdixt50ca1WTDjQ4v
g6XA6VSQllWzOmaKhkRSWRYriYb5LT47gKOvkN5qKnhpq6h7uahJ3QbKsCXKfsq3IFD3Lq930Sgf
CZJe4g6tqwqKa43b1i3SvW3asSoJrk1V+Whjm3Wr+HGLHiBag8FoD/RRdIFKQY+SpY45EMBUiv7K
wIsz2h6nTxpsswgR2njdcJOsoecvrRLQBDNeDtxdhMjY7qOQg4hRb7MZGlPlXwXFO2++Wdxkdvtm
rnXSLK8PmThLN2ygZcqBeBiByLvh2FFLfQ4HTNpfmRiWVlrPRrMaJZu49mJtjWh6ybEAirmGEX8D
XRJysaJz4rDqRNHAGBVocE2uIhH7FcLzy9qyKAbjryCk+DMJJNmFsB3zugvgSJfTjqcOs5QbXXxf
ljEHOLLqm0cypAAIsS+YHnXICGlVbzQuun2dhoF/WcrSBTuWMq/0SCOCcTTaWoOUrsfwZ1qzHuMm
ve7xIVwJspYVwkBSBiVzlP7kybPYKqpEUSDK7Lk/9XCz8YbY9eTWTbkHYJjFCuTZIm57pDLWTPnS
iWGGD63WM4icJg8GIToO0YctAAqLRgiMgcaqxYywW8miLNlr3Oh/liiZq0lz0rbuEUimyjUumwco
13dMLrwkSvapBbjkGWGVWKvQLe8sseaCGWYVof+nh2imiBYw4tq4Fd8FBku1bQfQZt2ddNeaBlZr
4LFeQ2Nf2lD0z4BsFJAlqNVJBpO0o4L5ESzVMR5N6Es+gvN85RFalIGGNQuDhPhHZn4Z8npyygrr
yqzwqta3elftqur35Ruw+NKB1/MfKdJFS4TNM9FDSoyZU22M8IyljzVItRpiuyBh69ycc1Cv9V7P
zWeHF8p/eHuOP2DehuM7WGHwtMzhZYh0fLcGpN+m+KdiVDsVBKdcrAXAi1f+aL2Skpq51vVdgPUW
0VZ0r/HwJuLXrl25CgutM0hcYq4e09AOyk9UUsogj3KtbOG7TG36a1LtX0Be8U2aMqMJrzvys6tB
vA0sJtYa8YHoObPzNGZgsO2ZY0UJq4Zfla3dxKCxJmLNr1gKvI8+zpZCw4JaIg4DbHk/sTq+muxt
C9oqs3ETFeQna7gly3qMyVGMLVAb05CnB6xj7j8I560APwWrCs3jSrknRbGSLF60PvP06P8VIyny
QLQeDFUQk3Rvorprp8QbycbObMAZAZ8BWeM1APW1hUmaOwotqKMOEtV8coUdZsxG03EphnrFE18T
JOlsGFkV0Zp5B+lLat4OYCipAD962RIs7h+aK+d2fvT+yqDOhKZVPBN2g3sXwU/61ie34Zh4TfAD
U4p4oFiDUOyyyMW7CHR/W8OYNPLNkkOWVW1rBXoJ22Nu7NoGVTtovG7GVttclrO4f+iGNQHxB94k
GS4sheM3AdQXby+6pieyj5DzA3Kif1nKont5JEU6pdyeAbQmbGBtVtcFZo82oVA+qLAnpuvtQxkC
VfCyxHPULNRhjt91SeQgnLS3yg4RmvJTtKym1xGKZ3ZQu4qGcpPB4FNb3FMTX48+w3oAuD9dae5c
OsPjT5BewsGIsiyJ8Am0zj01MjcpeRzJcM/bh8uLPdte9DBhzASvIfC5QIk7H/LxOzF1AdATMbc3
AhaMBanqoTXnYMfl9aCIX0Xc/rXH9kcglGbu/sVMj6SdmNWhQ2jPiCEKhxVuVK832muwrHp0Gj1e
O0DRysEz3m/BHLI2Njj/+In/OwvHkCKxMcOD5mNJOIgmMUg0AeNi6ByP9+pOUZ0NVcGXY5obpTVe
prgH9gVIc/TnrgpXys6zrTyTjvbE+QsAxy8PchQYD5jAcYjR6/Crj9BY06x1J56pDdaHVgVM6FHE
R7AAp6eZdeFQG10AlMDAJ9G+1q6Gwm+L98s6c+4bSmKkBApoahVUQ7GN6mul++GL8aV+jB5AyUjI
xu1lYWdWRpIlvXNDEWnCDCGro3sEECyu7xx77cbPPyKfDAIvRD9ofUNHrnQLGj7FE28AwFqYwwbT
NhVDPltzqdDGLaxBygqzT72sTNEUn4jhFmQOyITiaTw0efvQiWlc+6J5C6UvQnoAfK/oZDStM1qI
KekRAbeYtBzr1AfsGqq0Ggva7orWqOfofEed6hYzQ9vRDG4iGj5E9d82L80bbwIKEvMB+Lc8smrE
QU9A8wHUCP0beKEst28DVblvnR6IpMPKm3XuMP+RBqduxvNByCEds9E1AK+esXwqDdEGmASvncBA
P1pd1h9dbCUboAnciXCit7qh3iS2Qr1kSlcu6J9zlnZ9DrUQgGuwT2BiOL0/gWlHQxdEADKprB6B
ZJcbKrJSOXlWnET3kArmaNcb0iK6AlMDLlmcpEjeoW182lOa8OfBSNuJCYWSH3aHpGuqGBNeEJKn
B7Ueiwi9O/gl1gireS6dWPOqoELatCnE6IeTlb/olsCEqyi1Z1UQ5bsumnrrJIr+agZBvcvEmHtJ
RKbrKCY5kEaDAG0XSLPft8jz/3V8i1IvStbzTgBuBSml091QY6p2oxbj6umTh3EKNHV9BtMaWdz5
BT+VInmYgVPkZpVBSmxcRclTi46EdHQvG5FzuwgZeOfA/mMD/Ucewap4XgaTAxk1OjcmEMgC3geo
8xGgzC4LOn9OTwXNMcLRc5o6hQjQ3I8HRgdvmPIzrG8cw584q9d6e84cyznlAAgcg+oaErnywL0S
tBmKLjBZgJozi7su9gR96spbXJW09Gi+EgecBTe4n7MXC3gX4GCgRVha2ID2OL0rMvSKg7BVp/eF
+VMAsjXVOGttYzOs0dYsWgSA/BjzhP/cKCxJRHGF9C1F+IypBMd+wIBE0b4V9DnqfrTOQwwgOrw3
zVqLwLk2Yp3QFIRUc9eIDCzQZ/po0gyIZaiT7QYtgIeS3lmcrGzn8upsx0HqCGDPZ5naBIwAvJ/x
r8qgB4XNVzMCqP9qchjSmjbxdXroQBNdrfns51qD5TlIY2JiDzCpcjhiE0EDC8MSriVepvZpqFCe
uxYKS5UXle+0NeCU8w4gqA0aYFVkbAm4C2Wk6bZsqxykHAC7Ei955w2Gq6ZeEPsiZTR5NzLM2ew0
69autpfv4ZKrdSxXuoeJHhVKb2OddiO2MR12/bjGTnV+1bE0jABgMzHFc4ZWyEUv9KzACYIJvmr2
db8b63ymIUKD/koQuaSUx6IkfystQ6QAgHnh2qHAeL21s82MqXm2ubxpayuS7H2YgL6VRxATaEgp
DvdD+u7kpRuMv6LVjoklewJqAuT6HBgU1KJO7cmMYtkUvcBLC8o559FJHOaYDzx4ajHiYK0BWOpL
+mDBkiBKBbqXJRsTrVaQGjJmBw+0MEJjTvWkTzg5X6kfmuAVxOwKuWnDH2Pp5vbOAAREdRthfERL
tnZ3pZJfXKlZXj1l066wvLjIH/9+64+/T9JXq26M1AzheKATPlFZN244fTCaLxGvuDjnxU/cSJhT
0JyjfgITJ4UIBrcbLTKxExwvVBFvsxFoz6yOMFCSPtTW6EUasr2i8LMSlj37rFC3D9ys/mkah3R4
LeyBWYOrWg/ryfxZv2Tv6/jTJDVvdQwjDPMm1PnVqObYfB+FA5StDOc5yTcW6lfprlS8LMy94j+A
pCHzDPGgX0DSWw7O6hoITCizZ2hHVNE1AYp7NACoKxd5yfweC5n9lGP3oKmcAvyseF20DyGYKbY0
3xjRc2/u8uBOX0vin7s9OOujNUlPaF2PZhgDPcC1TMwnWYwYtwNIP521sHPJcADcB6lZC94VajGn
y0LaHipXwtoaaQfC1j2fHiOELUT7ka1Nky3YDTyXf2iJQJZxVvABrzDaVghExcmTFXKw4aJ7u7wL
NZYaGPVdcecWzutEmnRefaKHmTLjDabJfqpLUHRHAHogzNJZTj4NkP6CsfmyJViw9ScipTNLwONc
mB1E6tzwVdF6fXmjrinGwoGdCJHMzdQnScBnVMiwz1mdHeAHY1uZjT7BtW5jffHEcJ9QkwLuGBqo
T5UjLxKSkXHew+wpHvZ9fCsKA200nhn6pHiOE+JGGNgsfsXWdTDtqMG9nqCQps4DJICsF+GGBxjZ
aX0QNaKLGM1F3QYeRUpYGd31zt8/gqgM/fu50tbAPraFHuP3OdowHLSraXxL669esX366/JRn5cz
QJdzLGtWvyNzwG1Q/k2zlxLUX6XpNcpbDGw2R7A02qujz+NNZVw7mq+X98I65GPh1vqjY75nebSt
1p6g8zGUk69Baez0axo1C3pVxdc42GZAF4c3JgblU5U13d4qQhb07y0ftqZ5X+ReP/wH+ENsxj/Y
nnLBUUFOoEF1bt6M+8F51ic0UJWHIVp5ABfv179i5GEbZQoUp4khpmjeY957YbUr6mLlEi/ZjePs
jWQ3KpAQgPsY2RvD3nfjb6t71g3AOh7q8Ku0N7G6XVGk2cBKLyf41BAMAuPPhmsveW6dM0VDr5mI
lXjsogk3i19o6WfBYSATJsHeDKRUBFyclWX+OZMzuSCBRcIRVWKUiU9VhubKyIPSwqg8a17bH7lv
fBle9KtE6xyL9zxl4S+UPt/EjX01rsheOEcw/oCnBt0gYBT+4+cc3Z2UizqggGWdEdVs28vFthv8
y9u6cIromdYw8aFSMNmr0vWscloNdazg+axjVKIwHLRFSxsg6ZgZe7BFyRq87cJ7fSzwT971aE2W
XnCtGgKoDUlYlmAEKt5P7XVirOTBl/buaGF/gtMjOZ0K+leSO4gnlBBdiUgmDRja+Q8HdCxEl3Sj
as2igOV2I9CPOYFrOG89XymTLLxjIOwF5PAMBwtNkN6W1FKm3Eihf8AKvG7K1jVqTCn0sV/OjIld
srJvC0/ZiTjpbYgVhBCKCp3L9F8pGtRiXWOZ4tf2wcZervEwrkmT1I+bLcqyBaTplseTHyBzYYTv
htQz9Ye0/b6s6wvPNDJXMxoSkFnwUMupT2pmTo0usdS9AuDltttkz+V2PPB949t7x1VeYpfchdeg
Q7tVPgGA61fb5NqDwWGNH3qXv+VcPU8/RdpmVQ2soqUKGGqbGsHGQZAObTwr7/z5XYMQ4AQgIYjW
rrP5IHPKUQkasF4dcJGk9WoMA+f0kSr7y4s5NyKQM6PsgEwOdXTZ/UmmsFSrGHI07TulPtJYU/2m
FwnrrIec9m5krjxw5y3qc9r2SKK0fYirEy0IING4+4xd473xnzATt239558Om97jx59548cu2rNi
NA4x4sXXFcsO5VO4mXzDR2pvu1ZgOb+np58kqXKm9qU25vNmBz4ATjrn0IgPx/SKtSnohdLUsSQ0
EklWx1GrvpjVeEKHEZK8QRBvqAjCG6AMJZvYyU14Trz8RSIrfIw0O9parZM+Xz7zc8yBkyMAm8Xp
V6ijFva9ha/oXY6oAWP1ji++MpXdj14FzIEY1+ZK2dGVi7O4zQS8MfY8iQGssVOxAXe4kavIPov6
pgELSKY/2PRjML2ar1jCRa0+kjTfrqMXJDcTlRdznjvtAb2I0S0ArahgnyjJLurfOvJAxMpo2+J9
PZIomXqbBODDNSDRoNuy9yedohxxF1T/oRIFDfq36iFDMZMhKoZxrkeo1I0tjBVhfgigj8gF8PY7
II9q/Dw4t6Cquawzy2f3b7FFUtwgVJPQKub1aR5A1BlX7i3HLxxf7Vdyz4vm9d8FykVwLeQgYC4h
SSE+2mf76V4b3y8vZvkaHsmQHn9NUSoMg0XgWZkZuks/RzJbTI3vBDFIM166hCnjvltjTF5YmQU0
FiTwkeBCfkvSkSRC96WdxvDtk2uq3Wfme/73Hgeyh0ciJOMao20x6UfkqNLiXuj3vHupS8xb3Ont
ihlfSFmeSpJs5lCj6wYlQgSi7+kP4vKCZax7xfzIJrw2blndu4RFPw7wee6ag5Gw72/1M1vJf/xp
YT118OdkKQqAeCcB2CYXxkegt9hDiyKwpgHAgpGtfVB/1BlLX8ttdlVE7nQYvodmo684jwu34USu
ZF/qFklK2kGuHdxn6lNSu7btEhj0ZNz9vaqeiJKUBrjQNq0s7LOdfQvl3fod9RhjGVnT3mj1q5bc
hMHavNaCLTsRKSlRphBS2AlWh3RSr71P6pY718VarWf+lUtnJylQN6bNNNpYmKP9GrsfhuIFzmMd
PWbxLtBXbMriimygkwLfes6hSgGo2vZN1PfINBIkCjpU5dAGGWbXxloH6OINP5JDTt+dtO90IxWQ
E053uukF1XO35qvMPyFvGxQeFmTOk5uyw1YIOyr1AFQW6KEDouu3sZZpXhZgq+BmVtEAJYeVho3s
AJ1AqRlqBuBg9KdpFdtxUQRQxufKFBq75CYrDP6ZPRY9W6lfZfVogRrq8q1ZOu8Zxvx/BUj2PRKa
PkxFDlTu/EFFMV1P72j2GK25c0vHfSxGUiue1B1eKqwjavZT8UprlgQr93/J0hyLkDQqCpsQo39Y
iV2+KvEHkJ1tBQm4MWXZGjrr/+Hsynbj1pXtFwmQSFGiXiX15G7PduzkRchOYs2zqOnrz1Jw7043
TbSQfbDPUwBXkyKrilWr1lJ+FTDzcA54FjFkyC5PzcFodfTXWAwkf+W1+Rqkdc2CtJgUyUpZLl3l
DiEBdaCKrWRhyg9ytoTl38/yvqarUMNzAAPQotfYfKHT6CXDyhdR2oCS0KJohqKf3BoMg7mo0xEt
+HK81zSflyeaf1w/vor0dZHZ/tfEcrzPlpE1YZuaFUxU013HXeH4JvBc1W2t7UVV+5g3XbkvKl9M
OBCH6F1AP0SOo0A3GGjLo+oYTdvaan1S4sk1+Zp1gn+uV9kzlYf6zJy0vo45EdTlYY43p8HYx/YX
m/pTswe74/WNVH+rP+uSgufQ87qPZxgS4zcr2dWgszdXjpxyLWhiLbpkS6dYCmO8dnKIzKAgT6uX
oXqNo4MZAor3nCQrGdeKIVvKwGsxiDyv4fj1ad/nL8has8rrgcuy/nbSC9Ad8mdF8sRcSDiAhQC8
eVb0pmWg/GzijbMGPFd6aAeaCdBfh2qNfOJ0KFkk0FTGEQeJL6SyMAKlC8hErmSISo9zZkY6aUaX
JEYUwgzRHzXtvV6bY1G9JBaxWXxiDuQKEvvLq1omVlIEC1CgnnNMfkdHnqQ+jcke8+xHfbgbiwJY
ElLUoORpVyZFFS0RVAkY0O32kgNDdOrSeFLQ2ObdDFd0ZxzzHUq+vq65aNyCFsUFYVzijismf/cf
5PTj3OTiSc5cEzyFANsQTJJdcYifXooDCCyMN8er/eoD1YNddGc8Gt+op2Hiw9V+Xr/PqlMDVjfq
MGig4T9ptzuaO3QucNlGfl9ippIl+0ED5utw3YzKbQCHseQPqMxiGvhykVHX07nluAGlsSPBr366
nzDrfN2GAmK1DJH9a4RJ9xnTYwIK3zAiKg8QGh/D/4H91bR3DvPAMzgXTwkIBbKVy626EOdWpdJP
OFE0bRerbXGMMWdVmW/X16X8RDYuAu42pkrk+kRDMDc8V7gQHQg+hGdiAmcHEhRSe7WdWp3HoEyQ
+9dtquIlBXLSAHIeuoVy5jLSGcSDmM/3gs4sJhfKhQloviqt9uy44zs2EBD2t1V8q3UBantTbuyu
/wDlgfmzaFP6lmggtylfFl2X33P7UPOvQmyvm1B7mjMb0perMcBWVzNsGNYBXCYuJvMAPnnIuocZ
JeI28EsNbFyb61ZVQQeD8JDNQ0xYWuSXNyHLNE5FBqMmUqmMbmpcusDJXC37QoqVxEp5cpYOISr8
qPLryyafuRY9p6J3HIGWWRP7IFYAAWZXu1FGkCeuMsIov9iZseXHnBmbyyILxhrSMHr1MJl+N7ym
fOWLKffOATfjQvmM1oXkRTSMg2dFNuCD1QUUsTXX5t/xsAYGD+pmEVvxJ8o78MeazPxSW3UHDAwW
NMUgWedf5+Y9dObHvNCPesGRK2BKwFwDGX6OQAjfC1UutKOAXWNMWmOZYLgeWUnpFdN2NO8x4dyD
XgUcP14PlgRxC18m+AdvGhdyq77B1l4Unz7jYh+yFXxp7xrEkewHWgHZqq4HLI7cDPEPs36MwpWY
8xkkemHjU81+slnArAY2Wsd8xFCXmwvTG/UfCYOGVUL2NC6+deH0NRGaS4RxqNI15elP6bn0C6Sr
D2Kpzso4fsECsnQAbWjbuyrqjlY3+gzZ+RSv6r8vkfQizsOkYYGoAVurGHios2VSwDBLT6sA/N9p
GGB/F/NClKJPQ/cUsb56rHWN5VvCKvDKBMwOw5MRmunersqebkVm6jeJw4e1R/enCIZftmRcKOYs
wFZ58MMa+3IsqVmApI7ttJlvq/ivs8bFhIUhLAxrKNCfvZWnk42Qj1HZ8FAT7pG+XQlZn5zdYgKU
ABaqRUv+K2UyuphqZ0YL2qvyfE/q0NXGUxMT6DL8Pd0BwqIBpVjA0vD4/bRfZZKl0C0GS2oCyTkI
UJXODSsfw7VQoVoRyjlgOUDeBDSCFCowc2u2wGLgu+T60dB/6HW9b0cdYndMW4lKyiuJbBsJFPDN
C87i0nsTTIqbkZ0uaNi7YHgd2ezq0d7IUi8v77Xy1RJHwW7y/jWyVp57qqt4blnKf/uCNHHUZCVe
Ybd2fWsUB2JoHqN3dvRqzCsR8XOOiFOy0DfgeUEx/CiLMSdmFOaTXoIOHAACsyRPU//i9NUmDMtt
lXRuR4dbXU9PXOM3rRF8vR78VWsFn4hDoJkIbPLvr3AWI0Gcx0Q9FqWHvvGXiUUuKenWSbgXNfo7
DuuxC82Va6FeMcftIxaQKhDLvfyy2jjRKAix4jFlLyPRb7TJ8EejQyvPCk+WMbhT6tzoFfVY8DM3
/8NwLdwe9hpoDbQpbTmg0CAy7L7DbSnbE6/crj3wAcO9GGJHIYk7G+7snGCbUUgFQPcCsyxrn3xJ
FWXHCwj4ggLHq5jIr+/GiYNW6HAMQ3IwchCWMYyhah8RfIOl7bPpYAa34+D9/ZeGGgvFABIg18j2
LncdIvFgmVwCDAb+klPaNTnk3LrqFrWN51nEd3YSgPLZ6VbwMSqX4WByAJrJwF9+EpIwaFNkMXie
PLNGFUBAPsya7uNxcHUjXOkAfErGkB0sJCyAHjCozMpkKEFlNrpdYpS2Zz+cVuwwvuh3Zes6XXOw
0QS/vp+fk/XFHBpSkOWDUfS7LzcUcqNCpMt0AlKf5xEUdpzkXqmnG4PXmHh/6B3d60WwDY01ZRrF
nl5Ylj6lVlpJPWiw3AYPQ5B4XdEgWw+3GBFZu6vk81GFKQQvE+wBixDt5SK1CUxlTg7/0M30xowT
F5H/FGmhT6tmk+YmJhKibcmfZis6zoO1a/U1sjDlYhdo9zKosYxrX/6CYgbVXFRgsbP2rWO3rYaZ
pO4JAhd/fz+AHLdQ4QMYB1Jp0koFz4MWdxJpriFuGt5v4KoBuzN+aEW31/LxgMfEbuUIKU8soIt4
02IsUJcrS2Zl2wXXYDOND6zcx+zGCHdNtjd1aKHso9nP7TemnQpnS5JXDc/ebtgz+16slbgUUQCk
wCC1h0Nexn2lFFtQZ4y0Cb8jgXRaujPpi81ueRN4aXR0Mra9vmzlF/1jTa6K9ONUx0kN/1+Uvdfp
b3Ub+eOIeZ81l6faXsKR4P0mzkJJ6/LoBJikG4SYQYGig9ZPi73EEU+FUR0jmj6NTvN4fV2qlAVP
QRBeoF6H6XfZr7f6qMcQqC+BBZwgrVq5VbsFiZFrVrdF7kFDM4ifguJLzGMPEI7rxk3FRT23vVzk
s0Ce9oOhN9BuwyRw6M1BcjKiNdZCxUMM3QMMllvoIZiAvF6a6NuqinjAQcAMJDpPhMf0CVlgfLi+
EgX5BYgJEJwX7iLIH8rdSSZM1oNmCu6tccpdHEYmiPhzzHzy0PF7NmY7DIOBRc6CcYDZ2glQ1Sic
kBiG7FVDsDn0ZT6teELFWVqYTPB/wNLh7SU3BDS1mU82Hktl2grLwyMoOPEoBROnQzLk9nZD0yPT
gmSNS2W5e1KygI4DUjQQeemWLvcErDi1RInyApS3NqS5G6zaJ7MFYGLlZfx73oK+f+0DKJz+hUnp
Q8eicIZ+hEmbj35dvTqN7uljvjG19AHDERh6gPwtMpvRzYi+yxzHGwKy0tb5PCWG8MqW/4xF8hbQ
8svTlk9I0hKBy9TQ2O0zFMOgoV2znz3tjqaee0GKgGd+d2ILtaNmZwoItRnFPs4fGm7tU9a5Abhd
Eys+BtzaRURzx2q1wKu6dQxqJybFEw8lEulU9K1IwsnBrSt6jmzuRqTvSeCi0xW04WtiVgczfjda
QN/B/EwwLZkkDQiZ10a+VRcT13EZpkWlhsmhCxcAI/IzEp+Yap0Xm8a4b1heeLRtVp5Gakt4Z3Lg
nfEGlE6GAThsJpaSQWKSPTeifdtnGyuzVwKjKkLYGH1egO/glpI9wKhTDYy6eeXxCJXBFhKiP+Oy
3JprbG9Kjw0AEYqfGCsHJYp0yIopZkmX1JVX1kFANlGs51umNx0SNw0YMT7Zb4YwjH2OScxTa7fG
iVuNcTSLCqqDIN9biSCKdeOpa2CeAP1M/G9xQmdOHG+xvklmEHVl8fQeZ+jJac1tp+kH3q4NzCnT
VwyxId6jprdQfFzaKrUKWKsAjYm2cfv4FJQ/hfZBuo1tvjOyQzkTzeHrjv1zY2kp352ZXJZ/trw4
EWA7TmESMlh+84aCyNM/4GbE29YVR4yCug830S/we3i2n6+4E8XOXpiWdnaKqqZ1kr7ykuJrrQM9
n0HX5n6g3cqrQBEmLuwsmdbZEoM80MtWwI5GMlAIaV7qjJ42tgeIh7tUi1a2VJW4ne+olLgNFHMT
8YAdzbr3uRnduXoe4idd88sAyKG1wTTMNeDnS8EINQokORimh6KZHAXnJE/sgiJ1Q2XNFmAQHMdm
19ZopG3gGaybpiM13YSO7WynvGu+6FVDHjTmTPSms3OgvYfKGLdWSjGYI1B/C7fmPE2PZCoBdaUz
pdkDnGy9A4LatPdxkI7fU2MsgYGdQrqJ5hDePuRhemxrpxt80kQmiC2svow2I9Oam0xHhyRebict
SKB5udCNn06nt3vSDunk67mjxX4fJYXttWPA75hWJ8w1DF490NDUX2piZO9Mz7kOpi0+4/EI9mvd
M2MjIG5UdslB5APFc2hyUt+wowa/gYu73g4ogwKVFn43mrjyUUxvnmlNAU1GC3DYiKTTv6HXCZdm
6rEFNbUc5G9bFtXkJhzKMXe7aukwg4CcRaB11/JDBfcCgVMjM32g6PS9UxMAgLtMkBmz4yMaNMlY
1PDA+tTfDGnkQN4hTPjP0sAwyiRs5yMNK+OQUycG+Zo++U4Glu0b6JWAm6ObeuxbiU12wzYBG1xt
CwFihM4KPKGb+a+6msStBZ7K1jPSJBDbOBAR6LebhH3kTtB9N+Ju4h40M5ofQEoWz2VczoHLavD9
dlxzPjKG7X2ySzu8a4wR46PhlJXUHUAcY3ZzvekbDLQipiF0Dph974uAjF5UdYe8E8nNPAzFAfVT
ctC7kX+vxwqcLKSI8nLbtDhhWjPS4oaxiea3BSv5hkCjMvSbTBRHWvbBrU4qrdlPhWGHUBXWNZCu
4+xCI5qU76SZAhCNOcDves001xDgs5lTPlZjEh2tZqKmhy5cPbvFWNfo7PdlC3G8NAq3STS0dxqb
jWezGWNwLNb9DDZyWhLjoWJ9UW3EYIgQPciGnsaBtBuKt9U/vTOBQseyCoZeLLHylZerMoqhVg7e
3MWbf+IpaZoOpyevEJX1hZlpF9W3ZPiaxncUDaFkT8uPZvYnerLAWHfdpatM47GM0iF3EEbBX3Xp
78q+c+o2RQLUxezU9v0dC3+mYL1kabUjMAcBum1JhmON2d4WQJPOXJuiUbhAEOtg2gDQTzAEye2p
QtPnPEKK7AnNcIm3YycxmLiVuhfFxfb6chXenQItaSHFIuC4liuXhpax1ug0VC6Fa1l3VW55cbuf
gpeArqniqpaFmtnCELs0Z+ViVjUNcJs12P6D1kSVtDbLG0MfReYC6wQGfHgR4c+hkULbSljDsPJd
FeHyIhGRwlimAeSqWUhE6rHe85pBCByfGCO5IX24vqWKdYKw23RQ4cdgNuRTLg8QHSen4RMYrJK+
2ATgYfKJVj5r47BJ7HzDMds2jmtDjoqs/cKmlIfYIGyM+gQ2MzG4RUORsD9fX5UiTwZlGTJyPAvQ
VpcRY0HlxGY7tWj9MPD3FECrjw3kEVb40ZR798eK/DQsokT08yBA3S8cBFXtS5xC8KSwPM3OtnZo
7vpQ2/31wjAwDtwiLhu4++XP1dGpjaHDhzAGPodWF0g0gkMWG3+froFPCnylUKhG9UYuO3boQPAq
gvhGYnSbhu1BOIaM6gXDateXo3plYk4NzyZcMSRusveYwEtMqzCuIIs0DO/1mNqowU+Qi/O6PoPy
Akao8CuiJJ1m1xrMwHInJCHfgl70NXQfw/RUhIZ9jNre2UehFW2CoAqPUTxoG8PMetQqWysN/LQb
yocxs3jtkqbHUMr1ZahqBGfHTS48lR24lucUbAGA81nZAw8+yHiIIfaaPUT5s9X/um5O6R3Ozt2S
JZ4luUkXE4x4wVwU3PJxD8Dy3Hwx14ZPlbf0zAq9tBIzlLjpcrobG+W0IUGVJ43W5pBVzyCcM9RW
CCAccEDLrzhbi9PHBdNFA71JC+XVaAYYBcQz87eIFq4RfRvyRaw1N42VxF3hIC7MSm4vbYucNAnM
CjZsqhww5mmXiRUjqh3UIbABAW8dBF/yE6/LaDv1Ol63PRp7IY3u03BtRmjNhORKjbJBrAxhIs9T
3I0geiTdmqScYq/gaAx00UHWtLTsLj9RA9WZPmuBVud69VS02vcwyLZ5UK08vlWX6NyMdKpFnDVW
x2FmQaxm92WXI4O4BStU5mxo/5ZbK65UkUxgWVgSSFIXihzpCOQ12i05Qxmvm6ATVXb3yaJgNJo3
kEAFe96aTJnSHMffBL/oAkeQzCWzVVvCwMs0QHvKmLMNqy2fVCBdotFttTZzrApNAO38a006F3U/
jloywVqj3c9D6xLys01vO7aN0NKGCNR1h6T6dIYFjBAgCY79iVHKTGMyR8MMa9Yv09449m4cPrLk
xRkCvxY/R0DrrxtUbSZDSwrFcMxUo6Z/eSRNOqLRGKY12GHGDSsD8CRk5uiKNPGmyJ48YYl/rltU
XQJgdRwAgYDwoDI5VB6NpVPaFZrWZegao3UfhmwH5avoP6wMD5+Fow+piyWzMfNpsmPctQLkJJt+
PkKiFmyjm6jBs2cNWabaxLPKtpwk0QCl3zlDkmk376Wuu2X8OlmYGAn201qD63PpCYB3tA//H6gn
q5M1Ba/NbAZQb77XIy98KlC/Q1Z252zmu9iLD+GLs4MON8QQfMTwu/KwNq70yVFKP0DyLllYayQ0
8ANy8L8tsxf92viuggrlco1SwLQ1PdfGBPDAcWts2XP0EkV+75s3KKcc68SdI8++8cKvwHW4oJ7e
Xj+fnz7m7/XB2eNZtLSHpBuR5yCuR1YNFGnyQWfNnQcXFRGneGVrnLBrlqSdBP/FGLULrFPo4D6G
3Jnj0fix70GQ8vW/rAlXbgEULKNyl7e8A0kd7awReDxQENndXVN7PX8BS2WPW3Hd1Kfrje37zVFp
UxTXIC5+acqCullM8+V8sn6TQgW2FhhpI1+uW/n8XJfMSG45jrSkJA3MaPvgtvyOXvr4ZKKRfxp8
BrE3F4iX6xaXP3hRMPxtELyCeDf/poq9XFeJjjpEmyYMnNnfE/oxoqtXB/ettYIyUZ2JJYH/zRYN
IJx0+kQrhrCJ8KVC7STCg07usuFIykdhrTy5fnc4Pi3ozJJ0+vSclSLqljNhVLu5cY5JB7YsWlD0
ASvhGz2E6Mt6R1AeHNv2Z8Xe/8OGYoU6KKIBipP5ZkTD57lzlg1toCiimX5YbzoAjsOP63aUB/LM
zhLgz/JirmkZKIB07Cg/JuxoJlttDR/5m/Ly817+WYt0v3JjQmqAVMTTH61H4xD1Lnlsf2Eksdtb
z53ta69B6M5e7GMEb3N9eZ8yhuVc/lkeldD86WhVqJ1jG8f+DRUItx73yYimPf2YQNdBpjud7q9b
VN4E8LoDGwDxQUM+ojafyGAE2NAc1B/Q4bWMj2jyQ7JWOFJeBXAPcFDdoWsqgx7yKRYkQZPcSyHi
lXyv4hdt2LTVPVsb7lYuaJkkXApiqLxJdy4TYQvpC4KbkGkHq/ngTv/DyQBtaOqV271mSbpzTRbE
U9DA0kAeHY424BttbQ80liuHQhlBzbMlSREU44rAsAUGllTz27kvXWo1Xl8kr+j+PzWpOMU6ZIyi
F1JBbSt6QE3B1eJ5M/CvJmqbEyBRsxV7dp0czD46/Ifzc/bblgTj7EKKDPm6WeO3GbXfOpvKvNUj
zF89XbfyKW9f7oUF3ATmJtBNlse2w9oZiNGDxo2P3zLx0fceBMv1+maqvOHndVNKZodzW9JnjXLE
QQyAYU5pU7xj1uwerIpQPPHDzkc6BnETD9i28p81/Q9VJmYuWFeQxgH6bksf2ZwSY+DpckHG+9K4
b7u1MQ3lcT0zIH2plGrVlNYwUFuZn9DT1PlZTbf9Gkpe6aLP7Cz/fnYibFL2uSVgh8Xf4nx2Gaby
0n+ufySlNzmzsaz1zIZmaujbLDYmkbtJ+j5WoZdClz0RT3yN0Ue5b+A8N3+j0ECMdWlrCHsMy02w
1UCiGqYwh6BjCGOltKg84WdWpMAWNe0ARgR4/ghX1ko2HfAa5UboqJptTf5yffuUYebMmBThoGI7
UGPR0Ij12wD0nS0YRLeO8RKFaLvv6/jrdXMrOygj6wo8AQibficH76LcjRjVpC+h7l+3oo7bSIsX
URAgieWHm1lNdI7oErfzo73t3/VN6OoJ5HXd6aFw2we2s56F/x3avCvZpPLE/zEsF7yNqkxFUcJw
q/HdbKR+bXW3QWevuFqlhzgzI0U2FoMeI0hgJoJSXRxBFvdtZQc/IcAXN3tmQXJ9NaV5agpYmMmH
CYRg3ewH54tpPpH6LQKln2bc8HItuinv8plRyfGNUa9bZgqjrEI0w7gysnE/jSMXjx+f2j8F1Lqi
4klYeIE4X8c48jTxVurFSw9djzoBmMocXq9vhPLAnv0kyVVqUKNmGD7KPLRjMDv3XFXg1X1q1roW
qg8K1nUQNAKytMg+XXqWvOryvsR8ldcRP56gfDjPKydT+bI6M/Hp6rE45CWmAb3wLt2MEOF0g238
Ou/ENv2JSjkKQ9d3btWgdEitMgQwYeFmTE7iozgENz1mNVy0meYP3SXA1myvG1R9qvMFSkfWCVOr
yWOOPezfRt0f7UfDfmd/3XjExTi3Ip3RIMFxoDVWNWW/RuhThanbjd865+P6YlSOBKQ0C8qUQQJD
9mDWULYJ6K2QjGN+GA8OZm7nvxfeW9byx4jsrTip9AjoEOQBaH7n4bNT+07yyBu3TY5tmfgVxNWu
L0sV284tSmdCJ6ED+RBYtOqtGXqC4I4TdypOw8+0WOOSWdlDWzoQ3BE98NUwppUvqfDH/pWuhDMV
iSFKrOjt4yNhTEaGG3WdZjaTAC6GNe2LDYmC/TiRrV3P705ppG468GE3ts3kx2FPbriVvQ9ljSn0
ZOPEPxjmqVg+bOk4dys5hMqTgj8DdS5LhxuX+20OEWaklyhB8V7DyG0MgaYAExjfE8vt1sStVdt8
bkva5iYsdS0HzNKr6sEFUZo3Nz/MNUI+1eU+NyJdO6REIZ8EjBQQih1Cwy+z/i7XUnf+T9xTv5V1
F+0SQHuX9Z5llEj7eNSGI0Kf4bMxdaPi+/VLoPw4i3Tv/xlY1npmQE8AE7dzGAgNEF+C9ZqK2A36
L6W5MYo1BKkqskAvzObcBkYDQJRLY4Kbkx6P5sIU9K0aftTD9vpiVF///O9Li6kjYdphQPEiRfk2
pK0f2S/duIYgUm3ZuZXl38+2rMAIZpCDJN8rk0PPdoG+MY0e8HK8cJ//w3qgqAS0E6Ix2CMuLWVD
XnK+0HUDtO/V7ZZiQIrYK35D+VH+GPnd8z1fDgt60uowEoBWnds7gD1WHK3qvtigN6UERxnULNIy
igZ0smOCMEXr/Qyx6AJYsafkv9C0nVn5LOfL0DEgWAcJt7nxMUJp7frX+DxqgRAFbBt0LPDmB7G0
tA4hGPzLBAsW+CUK84DagiUwnreDCicPDlXzhhuadjtAJEAT6DO8Mq//AvVG/vsDLKkOB+X0pAGm
bSmnRl7D3cB6Ldv3cW2kQXmN/qxTHrIN9dgojRbrNAxMLiA2ZM/OWuqivETonGHGEnhKTDteHu1g
oi3pExRoCvKFNc8sPujFoWw3yVrtUhXlAVT415DsE0g5hUmEchiqiGS4HYbXSdub3XuT7801wg6y
hBe5RntuTHINZumIBtBTpH3Cnbf2s+PG7pS46NM9nNy3t9lzN6fNxnL3dK3Po7zFZ8uUHupDmRTZ
ZMNyAqzrjAHAKl4J40qC0/PFScc/yYfECUeYoPci99snzdPuNK/ehbf2pvbrQ+Vt3HETPg9+8Wqe
Qn/tPat8SZ/9APn4F7yxolnDmeHfjOfwrvwCOcbOTZ5/ad/aB+PxRviYF7ldm4BeOUDybSjJCHAa
h1WSR1CEBnHJiYtT3flm+i2z/hbgBxfDF+E1jBZiykCe35xDx8zE4ozHtNzGhHjCZgcxN/vWcKA1
NbpdU60wWCndGqeg7oOKsgHEiJTO0C6I4yBDalrGXkB1F8QoFFNEnXYf1AfG3Tj4hVzZTeq7lJzs
1O9WJztVD/zzX7Ac7rMQpPGmN+IevyAs78gIpCZIPLZVdhuFtw3OV/IU4MF73ZV+hjItO21CDw59
DbLgIC5tgnGv62Lh4FEDivPBRKf5Ia4etOYYWRD/tiCzU6Yu5GRWzC5/VvYQIC9A9ID6BoAskofI
OC/ywoJZB0QtP6t0btFKcYajGIFiL9qFOBdco7saUhbQak8oHiRkwCOVzzp+GbibejH8F1LApRmI
eT3IMgCYfLkVIoEseENCTIk1Ty19y4DxjDERcX3lqth1bmRxnWffmBTz1OVBlHumtuHRjcXvkS6B
gOO6FZUbPLcifdVsmu1e07EUvDNcuwZYdY1/dG0d0lkNdCPXCwMWWPo45KgawgbUxqM1gIIqQDrQ
1gV4ermYcrKRcr2sqybJPS1sviS289AY2h21xiO3xK4l3f76xqliPnS2UeGHQiL0JCTnXqPsWjjz
op2il27Rvdf8owIM4roR5df5Y0RONUe0EM3BgcQIb4XXmJgUWUs1FRJNy1wfkOCA26LpKz82y3AI
wiLAOqLYrXM3/9Du4+N4rLbFEY+b+GRvBoSKeWPdRTfscH15ynY3ZtGA7gciCNA7aRMNFEp43eJs
lJHXOy4C1Cm9rYfn9JD6yQ4Yhev2lEfkz72VC3UshdRl2MU5yj9Q7Ql/CGgeps7PonpY1Q9QHo8/
puSCnWFOfIhjrGwMMz9O5lM8Rj4Zh5XepfKA/Dn0coRP8zhhc4AV9UzsRmN8nBH+rm+aciWY4gOb
04Kgl3WILCNgfZjDRFv9oFBYSqPNEH69bkMFoAL8EhBp9K6hs2tLXj63sgZQUsiLDt68dU6mF96E
v5p99BY+Vv+g8EifQKVCfkJAcOnZA6ZWHNK3679Bsc6LnyAlhMJqQ1ZrVe7p7RSYAJvq+gOElhPb
NwuQjGyuW1MVWLnBAGbC64Qs6OBL967TLKC9iRWbGBxKNAQvdgoA3hI2ADpeNacuFwsh0QNtui3m
u1augiJJuzAvRRe9J0lqpQ2+qrnV0JqCKG+PGa7ao/q9rq1kwqrc4cKaFGVayDGkaQxrlD51KDfM
gN2DQ92OvgiKwI4C3Cno/kNouzAqBR42OaaJgUHgbKv7KhyQ5K89L1XPlwsTy5k6i9Eh5WWuZViX
pj0GbNvyDY1C39RvWfCeLqOCmtv8pLmG0S5M/75homLh20VVx7NBPRofB+uHHn6d6hfer5F2qffc
YgRedTljMrUrlETyOh7x20T1JYfea/+dzduh4ru8eTFnH4cPzNOr4iKKW8QxWYxOyNJc/8RKRmNW
ZhHHpk83+i/zaw3W6X3tMy99AY/f0TjUm0EHsezKZVI4djzjdVQbAM+FO5S+Q5RoXaER3N1xO23I
9+Ab2czQAsI8X/iruLO2+b2Dk31IHtfCp3K5DOS9YGJDsV+OnvpkBrUBtREvGN2EfrFAHNFtry9O
uTY8bcCrjZKmLUvfZZpOR0zD4qYSurPHH5j8ncLWG4vdmOyum1Kkags/y7+mpBtTgymTWyVMRYaf
aaBT3jvFbrJXFqSIWRdWpI8Fybllqg9WeLobyX3L13gTlB/lbBnLMs9u5ZCwklQxDCTEs8LXuN9G
a0MDqsxlYY9DO2TB/X4SUYiiRmviHsT9dqxvoEThcmOTp/9gGCc2ThQCG+kWxFQQ1VmjvVbd6wvL
UpzSaAYVYbpIBtSPAm3xHFCWf1AcnNGnqPwGTbq18pbSJCYICNjUFpC4/AYznCTIaI9GCao0WftS
QmwKTJUp2OMm4SagGNMmvB/864dR8RWXsYV/jcrr1HkypQsjbjE/lNaDbnxY44/rJhRB8MKElH42
QTjTeoSJkHv65Da2ax1C0AVMfCXa/sZNSq/Yc0tys67tOwYGHVii1fDCRH2TBAsfXAKO4QkbSf2O
fjTZu2U84zVRW6d8jED0BdwNd/U0cTmLDnFvYeq98UPrlQQ66Ep/xJCIAojS7VnxMA7sPoHC2/UN
UjiEi58tJylxHxmsxc/uUc8g5XYwvjjASxab62aU3wGKtMAUOiChkWuboRkFFeYZUba3ZvNL7Dj5
txDHEOLHJo3wDGHw7F1hgWRNxyT63z+yGLTEcIeNZZQJzk9yF1mdQ1AtBmIrey71Y5GtrO7zQcbf
txGcYIKBc3T59zN3lPegFw0S/P0WjVoM3WKOOt06+vv1PVSgC2EGwF1UStCng61LMwvgg5UMyjFZ
/ASKkSHd6nQ3hr4VhuB2vmezX/eu7Zw6r35hptt5HnFZtZ3XXKNquRbmzJF2LCoAMhK1iyojmQiW
W5e/ytQ6dZO2mwRZQ0p/DovgK8L/MNlroTEmVxm7rDDqrKtRhJtc9qLvel//kt8EJ/uWNV7n2rf5
z8LLj9nNmgbdb9ady7sMy+BR0cFCgfEqGSM967rQKh0OeLCsOXI1PK8/DMANjxj/XziLsw5Y/m5h
MI5L2j6WYwbJoDk3GuobcVw+gPgBOXaYtTFkmJzW8in4jTZD2/RAyFsiL1ywe4QYZq/T6CWwRfsy
zCW+HdVTvidBshaPl4PxaT3AeoNSDPVMjOVcHpxa5JllJg067WaI2kxli03mZIZna5y7NclPU5Mh
Rc+gTIM8aw3O+HlGFokbRoLwFkLD6/MYhBFkwJk3uPzJgXwLvlO3OmmoUTueeQAj+XuPEvUeE+iF
e5Pfm3dgcFlJRz77uAv7v4Pf2fXUDFC16Q7sl9lHaB2DeNcHbyxfSa2Ut+LPKn/nE2dWQFjQJ2yR
xODtUwpujwaanMbrdReguhKY0wXCFuQ+C+P65YcULZjyK9ovQ0DVAxHsNnLozgpmhOjS5VqwEqA/
53HAC2OAGszZIBr9xFkGogwtNASWhPEnCIkTl0QrvXalBdSbkWVZS1iQPWdQEkKiJQWwra1jYtqu
WREzUG7ZmQUpVZxqIEzAto32QfnYB+CYfNaTo5OCmGVtZv9zjMNuOYsOK6pdYHyR3LMI+gZSWAOO
+XyHcQC93gfRphhcBjLcVaT58p6Wr/SZsU9U7shsmmIZB2tqPye3w7TL6w0Hd2i4t8ztSP2yvc//
R9qX9UiKM9H+IiR2wytLrpW1L931grp6YQcDZv3191C6t4t0ctPq+aQZ9Ugtzcmww+EgHHFOjOn6
nQUSj+teuCK0e2YpPwwXSPk80wjw6rZ5kAdHerHd0e+3v7KT4Z3A7RZ5ZPum7JxwTx0FAy1gbHIK
Fwxnfo7OXMHPWTt4y6VQzw8FxpbR8TWvu1zd1HjRtHdhJIggawF0CcFVN2hkB4EyT/+1mdcOexUt
j5PXM7wsbiTLbYQEv6vHAowsGupVcCa+dDQUaaoX6CJ1Q7pp2L08fVOTndXcjRjBY78tbZ/p71QC
z3GRuqX8ozH+ueiIQ48Cu0HQ4Y4PAu5YBpUZJq0Ge3MIo0IJxOlUQbRcsxDd+WgABnM0JpE4BHmi
NFXNuUVWgzZMfgLxpcAtVupvMALPWOBDg7iCxp/HupLkKkgxMAPFgcA85uOjYu+k9BQyvzS90E6d
qkGjG/4RPB+uBYIFMH82U9KFrOsAjGE1W9oq2kfCbpXxpaEH5d97+M+M5I9iMiIU0dlICrrvZvxB
J/UgRbF3/cSLLOKPWFVk5jgPc0Wa5pjTXVYc8SUSmB8y26HRWYC2dqCX68edthZte00qzzah94q8
N+yQ9N+vG7R2K0B4Rp517DDMzn8RUGrUdcWgI2IFOlpW6vh33IHhsS+n0Y+GcPIhMCtiWVxbxLlM
hwdWdL2DAPE8Tg1SpMX23IiXp0+MgZbeleSXUnFGG/Rbz9ftW1lCEPmDFR7k8GB25CnK9bZTSskE
FrNR+FV185kyc9pkJB4Fx2wlNM7kJ3hhxIfdTMRzblUoB/jwhR6kGxexo4zxbVjeY5jpVlLogWq3
kaxtLAPp8XX7LvYPZXU8zFnIJzGGA3bTc9RSC1Q0lRc4v+j/Ktvv1SebTLwv2vCAuvf+OtrFznFo
898vUjukR4nZVkDrqr2kvCT1weijh6nuQbuQOJoVC4KjyDpuTYt86pK4Bl7WDJucaPfUbKBYlPkx
S26HEtyD1+27SJDP7eP7xCymZoTEoGrrFIY653Pd/KnIr0E0G3ZZUuNwuGIDs4I4oQVwmK2+N2kS
OXVSSEcojd+oeQ6V5WEwQVw9QDkBkhc+U7s/EqOpILyIrOWCWRNbo6LM1tbSRrU8ipbYFqM8g5D8
fHUbIYkA/0Q5FOTK524DzYRctUdsY0RPebUZ0geEases3yLRC/yqgy6Q9HOkXiJ2MQ1AstVXPCSB
IrFAtxVY3dvUcsJedOZXVxCEpyiHgwcE5YhzOF3qMxaD1c5lFZBixctxwNmknkxMTf8H11xAzT9l
cfSSOqUy1QBFifJkgZUuMVCJ7M19bYgELi9i5uydCygupjSJVBQqwyLqof0AWln0vrcfutUILFo/
BQscLpokOl7j+4g2GED1tckrwCOmRtQr4BtV9oxZ7BxyXZjIFqUKol3jokpKoqEtayxlpaE4pNql
k9UteuBLry8MUUi5HM78XE0w0yiQJZkX9nzjqrykM1VkAwme4XdGFRcNU3fWEO5ZHn8LihzVxqb9
k4AUJLWLm8iS0S/SeEkVeHgqftMxN3vdkWa8sw+m89/Dv6N3Eilo336uOoiZ5Nq19M7JIhPsKxvJ
9MDRQ5v+P0Qa3L54O0DdBdc+51FSmRnaUNTYabmEYEVBfL0cvYnWHq4UwXfuZQkfBi7BOLfKOqm0
QLrdYCTlqHVHMDnq8U2feyV5AelpZr9FeDy4vqaXFUkOk9vkvJoYRgaBqSuHIr7LGRaSeix5SpEm
tp5enkJ5lyZ+A/I6dhqtndIfIvZIYuRXxzgUdXyuneDFEvASe5IEYRgtw89pjPC9T5tfpppu6RD8
69fRp9XoRETr9iyBzYU/Bam2FpeASQhaMsziO+p9D9dXdu3qQD3kLwQX9uxQMwNM32Bhk8Zp9GOD
y3+S7pX0NZAFJRgRFOekps1mLVccjBqCgVH+0EjVhhJQ0Rf4sBWs3PoGfZnF+ShroiDP0A/kIhCB
Ed4LJTTz6QIZl3WQmcwc5UaU/DmD0sG24kbCqUsb9LIkEWj9gyPVCsEWrd25YDL8C8PZUsdZGVRT
07hTcRrqZ1NqvjXFbZmxjYmSSATCcEGWtnpxLBG50zZB0ExOGBDbAlS35c7+DeO025E6h1hyJ7BG
df9OWIqgMouofZI2g7L0PIoz5KGsHbCWcshuErRrSaT3M3aLEWSmCbjhL7tu53O1AOOyGJqFRWjE
sC+mmj+AsDfK0UxNazegmy5UHKXDWMlraT9g2hVCwK3iZCJOivU1XvwG7myHxZShWgyDTdOxg/dB
fwTZYs4gXYAbDAIcfe1Y+l1Dvl8/70Jc7sBDyCUieCDAKURfEF4e5O6hBKuIuqFgEJay3KEmKJ90
T0FmcB169bgsLOaOS5F3UlKMQKZ4FZC7w2QO2070RTNvHX/74qkIwRKJE2qkXOYv9VAXkMK2cdVJ
9sCYgK8m1n67bshnPn0NhEvse7tmxB4YGKftOzCqMfXNtre1dJPrt2BpdKs3W9027NYqfzJbsIir
wWBhH3dOpCrVpc4GtJYxUDLKzgTalAgjDaARNu0dlYjoVWUtn4EImQFJcTyqguv0/GQatEjkcAKi
RJ/H7sRsh8SbgPZOplVOy3bi8e+LlvT5eH4h8rdrZ6lZMxZA7MiWqb5Z3o/phMG40iuimcEIc6kU
b2OiaZVV/9Sg3YTWTTQe8aO2GO9JC2PAk18p3TTDQxqcinB/3XNWvfMLgn+7D9uiKudRJreCRBKU
Grw+ExH+Cazg24hyJeilbLbCwHN+nZZeOB6j6Pd1O9ZzQB2SRbPUFXTYODeUQyWLJQsoWRp9x39v
ldra1YT6STCB51zb9uZDgfclJL4iTuTVE7CA5oL3VOf5hAYGQCuvdIgcO+ucPm73bfBd69+bSqR7
uOr/C7x5wRcfhhXaFpK+mxfUnrbaNGzBbu/TUnVyu7sLK3Mrz9wLmYh3VWQmF6fzoRs0eYZVbelV
Cj66rIrAgDluSu1d6XK/V6noe3HVdfDQ/jnXjhZdblPbSM9tNmFlY3XcqOoADUl6isEeZlnTbaK8
xMq4G6DN55Axpsiz0UxrS29yajtWE2xLUzRSunpaZsJtBZ1RYG3nIo+OnvU2Mazanaphm6nt4xBp
ggO5mpP+hTBlbqqvo/ggnSJAaK3TG7f4eEnSraVjFFuQkK59EyO5+b+24Nvh3Iuk1iC5PRCkGBAu
iNHi1+L1CiMou0L4ZLe+jV9Q3O2Eqfoyludt7NiuMx+s/o0pokvh/xMAvkA4XylMNskjgz0kD1HN
g14CmnDT7BAHeKwqfAyXqyE+fxvRKIsQmDv+mC9oKWQxYZ3MwGGNdggNFFO7DtM7kBUZzZ1W3VZE
kIKLlpSLARCjTK1EAmihegSN60G4JU0nSLtXQTCZDT5x/IsWzXMX0YosH6x53wo0Zwwx3eqj6YOy
x70eu1ddfgHDBZZKNUcrMQGDMrvT0o8as1Zhia61ZBMEgwBs1e0XYFzOp9iMlPUIsGosnDG7pZ3u
juGPphQ95YiA5nC6iNJmqNT4RgJQXNwn/VaBUcSC/LjgxU20R1xIMigugDSBI8gE9Y8wf4rkcZNX
zdP1PVqHQaM1RmcxFsaTm1W0jPJmQlhSMAzYayPq2E8D2Hb+NxQuUBQprUM8fdTuwIydYkfPkDvc
JoUt+Exevckwgv7/jOFCRRuTLGwtGzEW3/1TtNWDwjfiHcPnZBV6k+jrVbR2XICAGGSvtyXgMNAY
qS5VOyeJRa0AIpu4s4piTWSbA5YuR9eaV6t2lEDvIv8RZ9bkM/RZNpiA6jVfy6b2+fqurZ5fU0Nb
DjrzwE/A2VdXTcZMOwC0cUR2PCi1pzFPi1xZ+S+lTLAf/IXirGwyDJ0UFFCK1t5o4Qgxtcchx/Ob
3IYfXZ3tNTxg9hSCQ9dNXN3CBS4XonQ5HboklZD7wDtasBSh9TocekEhc3UPFyhcbNJSkG5rs3WW
7rHskYIdRcFDOqi/aW37wtaO1Qi1gOMi1NR2ra3kMCoL/Q6F4I5uteZdN1vB4olwuBClZH1nVTLM
UivmDHPWWMUoPqdPbZmIMsY5a7n4EP5rk8KnT5CEzYPYApYdvcT9PgIPZQqxhdad+sDJ0qfJ/jPI
z6Uumpi8HEefPxEXwFw6NUhmZk45gOPGQtP6nyaww401QHYKoaxKpW1On7pudOzO8nokq7QDewdU
vVQNnNYdeQTR+v2Yy6KXnesuhYfx81uoYETHuzv2mCUvrDsa1gMro0OSvZrme1qLlPHmnbxcfcyr
Q9cI86P8wLqmjJTWGYJQnckOlEG6cnBirXEKZT8UP8YMLcLRf7nPP0dyoHKAGT4uIgxpoKpxjeCK
D3TMXPkN+95ovysRS/J6hWWBw0UAqR2TpAlgGgG3QbHPYxDp/czqXd49jMpWUfcD/VW3L1X2gLEZ
73r0WS+R4VtAxsMpih58z4beShHrezhXzXyjPk6tD4JtRytvaXmwmZcQp61qJwThyHXgOXJf7udf
3M/JxkUOU4RTNXYpjJ4U1cnQ0R8MogO7Wlr5Mo2fwBw7iWWZAgirQPM9rKBkZyKTxTRkCtGksd2Y
4yYL/7kv/vO4flnGnQtSFOhy7uA2hkSwde3rVGfb64u3fmd8QXBZhmHGbSNDBMC1y1MNSdG4fCa4
/q+DrJ+4LxDu7gXDsCWNYGF28cbn6NK+mXkKVM1psGHm8MjSwyTtrkOKnII7cVkv50WrArII0MNM
skNQFu/XIdZvjC+ruMNmagGaMiwktRVaiYv6VATltjVPMdio/gvQVz7B7RHErPpA1xAedYJJ8DwJ
XbWw/G4onNLS365jrYbiRQThbnfdqlRmzi4H4qPMRA9Z+trgBbq1Nm2IcTTRhOjqGi7guNvdpI0C
BSjAhZAkjG916lbWXWEIQtOqMyxQuLsdwqAmRraA0qXT3jDaX0qrCrL164bg2fH8CsvkxKZFDIi4
qr0I2YmkObV0n1Wb6/uzel6t+RlGkXXd5mVCwMGtsiTH9KE6lCdJ105mLr+aNXm8DrMezBc4nHNj
hiRtAw1xQevf8JSlaH4SbzTFYUboyzXk4nZgxIvAbCrAnX35IpgvcDn/U0epadppvkTQUlV31SGY
NAcfj15QDE6R1n5k/2iK6CeFzAytiFO0zQ0hILW7/jtWt3PxMzi/1IKp0Ho2ZyRZe6A6PTZo6sqH
wVEl0QjzbNE1iznnzG2D9vj6qt02/2XAceoEH3doK+7fQNsqiIoCsy5Y8Zs0KNCIi+NWb8IodoFl
j66sCyLjahCZ7y5wjoEkx+I2UdcHMyE9nLQat3rzG506FEOSsewZ7KWWG8HpXr1dFmjcXtktSRkZ
sFdy/67WL2Z3VO3XPogws3As6GZkreAMigC5HUubQNKh0gPzisQJTbeQTgqGL+ryNtd8w/Q1UTlo
NX59Wcg3LBtRBJkiNcKht0CLgErDlLDn6w6/3iqywOA+DYIG7T7FAKPkTH6w496e5Tw7DLeqnadk
w23VJ3cya37WWj+5RJ9emmDaS1aA+mF8F9czu1udJX6ZaQHE0kEv048lGMVtiPQKfqm6cmBmNcm5
cc+Yhcq5UBtITM4hYuRmGp71m3CLeS8MR5V0pyaYyqzSQ9SxrU5TMGoiUiX9fmC2qAh0STyAtZol
+QyQp6O/9jMVX2SdIYXScDvvyeiCYhZjoC75hj/QKEZujcZh/nf5g7nyo3RTbNkLWGOyB+lm3F5f
i7XbYPkjZsdZ/AimgcmDSliKClSYQ69sSt01NSIIhmsoIJ76f8fZnjdkgRJgzBBCxnCNRJ4OEt6N
MqrfhhWUvf/dmiUOl+dALDWhCcFBRhV3pwWlXxHMHuiiIvx6dALDEZHxOmvyvEEYtSvR1gZziPnS
mZPT5F7LMJg5+mBvkU3RLPz6VYqhbSjkgA8VXe3nyxf2ZAhSHZ6SpW5GRqdsb3K8AUNmYohOfQF5
xcSRGCiMDMFJWQ0bC2DOO8LYlrISDRvuSKotFFe3vUh2a/U+WSDwRzHKDaRSWMrBQgo8bagJKUyy
KyE7fd01Vi9JcAVi2gZyeijgna8haMXsoezhGkX0aFR+jIYLGVmp7mM+WgC16u0LKG7VgkHt5KKY
oaoHXekds5FB7pwI7hARCrdyUAeHes1cq5PiGxuNATG6PYXktasXFZqbwWFMNDT/cyAQs5YqrcH2
KCBTDuObEXIbMqh8mjs785M0cypNcPNfMjrPYXGe6EGFlRjQUTrfKJp1aZ4SQLLCSU/G43hvPje3
6n2wkb1ZmAwz/t0+/IOk7rqDrB3qBS6f2ah1WiTK5zfStLeIb6BxNrlXw2OreGMieNa6HJg9N5J/
Z4ACb9ohEcZdubWd0CehEyL+Q0D2Pj/kEGOzJ+dNdrKXagNxcuZAOVUSfG6snYeluer5MuMRWYtN
He4zDZs2OY4jasvPVu2Zyo/r67r6cLhE4k6ekduF2odAUpMjQnI7tp4mHw0DnSXarjY3FTSyK9E8
3yUnGrfC3CG0rC5UOwkr3DjlaUKaj6lQZwghweNEb+wleDwyzcFMi/cj8EPR67Ymcibu3KhTGstd
gogNkrxN8GzeJ2+NR/zYxyvcNsSGPiSe5UFcfm88Vp70zsBasW2+UXg3dZsd0iYbVKLJfqd9rzfy
g3SMRd9Ja6F9JjSAgKMKQRV+0BjTXlMKvXvcYcNtEA+gbRBdW2sBapllcfteFznL5BGXRxE4BthV
pHwbCAcVVguWSxRun+vMiPVpvqJyBHTo05HsBKYJPfqlteilyCRoqfiV/DLJ297eGKPsX/dukZHz
/bbIbHS86qJxEfBK+dBLGDVE+2BeiB5ZVzOApZX89xDLJeiBwJ9QfqitTdPcTP2rKUFcPvvWJC9y
uTOqfTU9Xjdu7XJeonLfRRId0O+dwzi9kg7pRI599gdUtG/NKP26jiRaRi7o151cFgVY310y3hvK
y9g9seDP/wTBfwIlbdYWJIQxajq5aqyC9nXaTFnhXYcRbRU/rzlZdmS0/bxoYGVD9QGJRmvta/Wu
M/xe+ZUox1LxZDPfX8cVrCCfYofR0ClyBNjQ+FajhN0pD4b6dh1jPar9/W7i81DDAjdBTrFLcY9m
0g50XL30zbL6Y22oH4n11Fjx7jriepT6QuRO92indaYHQKyrUyAjxc0hMSK4+FcxICSLgU0MQl90
XxWN1Sj9HEHUNrot7R6lIFsv25/XLVldO0W3LR3kZpbBr52MbicIb8woEFUeJWeE3FM2eqqkQaLo
LkTh/H/D41YuD6cxBTkRIkb1WOt3QbpJx5vE+p4HDwNYea6DrTrfwrj57xdRkMhxksomwMYO8uj6
vk4bsAAIusdXo9EChAu1adj1eN4HSNBXPgiuXDm2UWuw7tDUInA70WZx4dYMi0RNZUCB01Sz0Z7j
s+ljHJ409SgxwWv46tp9lQH4x0TCmpFmARIVAgbosT8olhdXIr6B9YRzgcK5Q6HjKx8toxDPO0V3
9W7a4b19n58olKsSB28opRN72r5wpVO+kXMnO1m+Kti/S9KdOSVb/AbOS1irgyQmxRHoft5B/Sh8
Rf/ir2/PqgFFv8rrXGNL3Mkd3yy/dbXDZLhsowt+w+cHC18rXf4GzolQBx7yJsQ6tOCr8PLeNR6H
Y7PtdslH9TN60EDc6ePhXvGvH5D1dHRhO+dRWaGOZlMBFyJZluSg1nJkO/VX8KvVHLyGyxvVqT7Q
13FH0ThP/Fz0/rh6eBb4s8cvTmig62lqx8A3nk42KDregps+8bH38gYibI/tMXhUb0EzE35cN1yE
y13sidlQwyyw5yAzj1Ef0U+T5AvFfQUon58gC+tIinmEQYN1cf2RBEeIRaRJ50yV4Nt0/rFXnOfz
6l/AqEYTaIk9LyJIgbOI/NbwDQFZCkfW/kyRjM8aGTVqUXvwajD62rpPFowFql5MddSNQG3pLynQ
vSwF7UwGgrtnEzXSuNlc37GLeATmF9CcKco8dKCiWHLuKUZM0TMmgbM8rdnLEGRoOFYTrwDpnXcd
6PLDEEigeAQHFz728Z9cPEAJLcKoGAGhnmofNCtBHyukioMmeg+6/teESeco11y1LO4VXVQpvNjK
mb9HMSEur4KXyOK79TNWBmFQx6ULoXCH9Bud3Cb9xlTfYmL5jfSNmIL7+MJFZ0A0js1E3aCH4Je1
JXprDE1auoo5OmP0MKijJwdORwTf9RfecoZz0VhdYyiXBiYMQzHDS4c33Z5mkVTJ+Jbbb5Ykagu+
SJ4M8LahRRwkFEhtLhomCbKaKKxlzN6YRxXf1hqY6q67yaU/glYMFSjwU8EnweZx7o9DlZUkas3C
pZYqI21C2EpZbjtQCxBxGK4ZAxpzFHRR7FIunkZBRZFJmUoKdIpRxzDuhbSplxzZWC4bimBwPdBt
mSbn8m0tp2kdgC15MJrCoYFxJLnBNtKY3EWydJc3unEI1P5GkaSDZdV7SS1fqmo6UTUMwdkob7om
ui+0VN9mRncowYiPlyTVCWWtE4SBz7ByFuzmnwqSFvC64ZBeFLn7urMMK41KkCiYG6rkOzmayR1l
iNJBlWOIoKEWuPLwM5wML1FC1+5EXZArO29Ci1G1wMwL8kWeHrChAVh/Rkyplsoh7IgT1o9gHt/+
s3sBxAZJKZ460P3Nhbs8y6ucjiECAYJQ0MhbEzSZQpGcz+oht5poaYKU4Ny9hTcDzoubTJ8S1cax
HDbGRrr9GLz8B56nUeSpGmc7/qzfHjsXjQvHm/SudrLXJ+k5OtB34okefFaiLib2dVNWoUkGXheN
d8GkKhQthcHlkPpF+0LGenIIG3YT3rrquvUgpP2oUCgtGcJx+dUdxVzsjA7FAJ4TChP0Fdilga0n
9o9xYO5AlWMWTYIYuHKOYeIXzByLFzemUdRg6WkBE5cMj5DmLYtEOror9weYdCFEDP9EQzDPzG1V
YHfPJeynWT/qwW1XfAMJGxsereabru/aQJS/zY+nvP8s8bj8jY2gVhnjpMRIjlfWt+mIySd3ULx+
OujSu605rH+Rut31s3E5r2uAzB/E2EgH4LS2zXlt2lG7QqcjSK52EttaD7Jfuup3Zjimp3v5vtum
P39dh1zzkCUiZ6c2xWVOQ1yTNJfvRq08DKFxF0vf/h1FU2Q8/oK7QVX5oSCzsueXLQhGGdno12zc
V3XjKUUs8MO1GAoHUWYFUbyeaLy/M7tPB5DdYNfuopth0+3xOe4q7+WN/hOZt+jbRl3xkSUa5/Zg
Ow2UsQAa2zBP2plbTAce0UZ5mzkUc0+Ce3ntkGmQhcOsv6mgCZZ77u8TK6ospcIhQ0eq1vxORQCX
32rwviXCbO/iGBNCjVbOgYCuoWzPvkHY0pElB7VyxUtvMMfs/kAB/5/p4IGKll6iqjN5GCbgzlHV
BAPYndkgRsnPinHQQOuaifxi9mL+NEOESUXjNubrkPqeYwRGrQb10JdusU/urNOz+Uvd27fTQX5K
PddyGg+UA3jX8/7d63WELIRfos2hi0NNx6gMtBYxCxTUBbqiwUHhCHOcywe8eQEXMLPjLLZtLEIS
1bRD0LgDr2/nISMsXetZxYPalpzKm/rV3FVHez8JQsfny+Dlqn7Zx91sBvgSC5rDPnX7PgB4uoOs
LaLWRnsqnfQ3valAW9mBx2in3iVO9SYd/LZ1sx+jB/rhfSUKnmtXxHIduONoSokZyiZ+Dmt8Y0ee
UPc4mh711Sdaes1m8G1P31U38V365uKN7/per4KDkHdWBUKQ48fxQ9Mq7bSEh8Xmsc22eZN5Sv+Q
Rl4R/AarWS7i/VjxaDBJQiMSnx+Ys+aziqyra91OGXW1WHZJiza3Hi3497EVO1kCVSKRHMnKPUF0
C23iFtoiDDzqnzuZNHZGVcvgEUsLlByZ9bMLkapqai9Yx5Uoh9wTWdvnZwGapM5xCk2hQRTL2ESr
lg5Tr4LWrzNE7VmXvVO4YE3M3iugwcaXFD/WnUQkNHP0O7nmi/VObphHHNQ57+3Y2Zje4LbedMAU
mnSyNhjuvO4pa2H2DJs7r1VSj1VbAVt1mz/5a30DvZojFK8tOKlNUZHT0H33Ir9dh11b2KXF3GG1
0goOkwG1yY8DpHf/uWN8XlF84MP7Mf8m8wSrKnr6SivC/1+qfSo7hZU6ifWsNDcY+1XD7SgS1l7L
lc4AuduKor7GKJ0Bj+aW3Sg35DgdbV/63XhQdVAc+dgIIszKGUelZi5ggAMHaSh3i2R9YPRMhm+S
cji09rANQNJm2n808oHvTCdQyBb1WMEg5uq+oZMLXOO2jG8ybt/6rqj6FJ+lSOHZjoQ9NKBFqhGr
HgmzFEg0Y/90/sNPb7WoBA9+iZ5u8NHor1m8j+UTQxUDCmrdi4qK5XQP4YQw/pG12w7JlSjzXbNy
+Qu4zUwNsABUhY4zEUzSAdIt6p1eGT+vH4HLmAmtNohequjC1mci3vPYkktGEA5NQ902fZILx0wO
DFVh/U6SD7r++zrW7Avnd+M5FrdtaZ9IZT7H57H9QfQtnuST4UaJT7ZIwm/+H50DKSgbfu0dl2TU
WqrAO7B3eBHyJfwJ3Yw9iUX323x58jBQVSYGyHGh+MC34I02OgsGe47L+Ipk1HIVdHgr8V1Vlpvr
K7dm0AKJry0b9RTHUa6UaBaddrkebFI78afefLwOs2YQGD10deZ0RUcot25ZqlRJOwbw+Tq/I3b4
MdTxSUbpRTc00cfkCtbc0WUYMzUukl3u8jQtJc+0EFhqQo9tG95Po7kleFhF+WKTpmwna/cKAUtR
pTr2cKsqTxhbvwkbA+1eH3WaCky/fDKf05Sv38MvMavQvNa0+D2TEbyVneLrtXIA/80hSaP7Jrf8
TBk9gnKFQfTIGYp/PoeABwMWvuJB4YfBs/Nz2HfqmPYspG7RQG8KM3yKC5EvPNa6s749+359o1f8
CWMBKGlDpQEyrHxGMZlhPeYUU4Pg88QwxHbMfkydIEiLMLjwZQRlmtlBRNFZXThTsC3G0KugyXzd
klU3WljCuWxY0UFWGliig7qDfZfi2yjzosT/31C4KBlRu2V6C1tM0IKGN5m2R/1RtZ6vo6yvGL7R
NROSZ4jI5z5gKVNC4IYU5DYROoZ3NoY4R1sQStYX7C8ILygJds5enup566VTod/lZJeM7tAKHpQv
rxW4MwrYEFsAo9KFeEtVkCAZCBZMavCK2rM91aqbVqfgeM9Ut1cCEOmIXh3Wlm9+AUBHPSrF0IA8
X74sIWltQ7LCtSwMNI72DYbntjYTqWOsXMsW0jq0eEMqGkVEDgYN4wlmbyv4gqmeIHu7LYOP635w
eU/OZa5ZEwZVG1XnB0/Q8NqqtYbvCmLFudd3EZpQoz73laZ478ekRVwMc0H8u9yw87t5dpvFB3M9
RXmrl7ibWejl1m0SvNiB2yePZXEzqIfr9q2Uf1UZ0Q4ZMe4YgqaXczBbDvQ8rbBTUWzty+hN1gw3
yUfXJNA2LRCOBsgZZk+BLcrqLldWRfc6am14BTVlje9zmJDugKoc+TGLvc7+rmt+0B56/b2V3esm
rgKhzI6KG/rzLx4u4gCkCU2JDJW23wbze1Dvw/a1Vg+TiDrx0hth0RcQf21hBpUYWY/MQKm/kRQX
k0gj/DLBhzw1xsznAht0rfhRvUbvppIxE7nUcJzYvVlspeitDndVf6TqMWwEBcS1hVvCcX5Youul
rVvAZXR0R3k/jfU2iN+lYccSEXvwKpaNywO6i0RBn/e5G3YTxmIQT3Dly6/MSna6MT2UWu1LICym
mmj8+jI8qWAtAI08RtNU/Dn/msUJMySWhOV8H/Z97hCy6a2XgP7zPTVj6LjY8a4H5g7uBimTzhrL
HrqvbfnbGB+r5CYaMbIuKB2u+ZxJULsjBG9zF5JZigKhM43MKMqDGUCwvn+4fnpWgxGuDnzZfcY/
bqlauaIFRLAp5Hk9k0Km7meo32nJPkcHbyqqta55Ac7oXzAuGKG2G7VthgvRAt9InO4N8mAY1CHy
Hhyh1+1acwGCetFMpIiPBsJtD+stcGBHWLgKCt9ZvZ0FggyQx/wHFIzpQC0BmSTuqnNHi+oSrLoy
1HBs6WG0IXdsP0pE1Lp9mUbgvliAcKtmVb2ESAuQCYez3Dfxz0k5yBjQuG7L6ubgSR9ZMUrGUMg8
t6WgtCFpDBgrNY65LEk7VBWgUhAO7wRT6moY5IIjtIoItnkZ4U6WQT13jhgZUWHIAe6mIP81JxIN
cStpL/UgnC63141bXcO/UGg/OYfqdNBcJmUJdxh3TbqveurYBpJXAcyq1y1guDBnBkbVtj1ggsw3
u+9t9Ejj1+uWrC4a3klAXoaHhIt5GTuJdDAV59RV1Ycu2TDjINuBUyauGQtCw6oxCD4yWF4RHfT5
7xdRNNJBPqqB9d3tm3hDR81NsvzbACHk6watbs0CZv77BUyW95YJtTPqpi0aERPM8vmjYjqs/A+h
FN9gf82ZF3aBE5skU5UUODWUObXWei2m8L9s/wKCO6koHocFHlzAEBM+Ghhyte8mEb/h+vZ/WcGd
mUa328qYHblR0k2EcaV0W6E7LdJLpxMWDmZ3Pa+6IPJ82cN/wNR21jeVDrAW7ImO0TeoqU5byXg3
W8tjJPe7SUc7c5ugzbHbpZP9v60nnzWYJAm6KgQ+wmurPnf6NmhEFX+BlxvquVuoWRenFgVGVtse
iTCyDOJdEVeawMf5acTKLHuQGAFECT2b+Z21MdQDEZWuVn0DAxzosUOtB9qQ56Zo8hhFygCUnv4M
Cqca/S57QK+xSzC5d/3QrtRs4RoLLM7VI6WPB9IBS90qm/YQ35a35QteuXZkcnRnQPJw3+7IP3+1
z6Dop8di4YLir6hIJw0+cijCq/ysVX6W/yaiCD7/7guXX0DMCdkiSiRhxjQrgF1m8WoVH4PyI7Xd
znqyetWRdYF/r1TCzg3iQmwAoUQlq2AQLR0FrFnfi2MNHVRpG3v2Vvt1fc/W3eNr9bhASzoM9/Y6
vqZrUI1ocetFw+Ai/+6Nj9J4vY512YCOT7/lVnG+mLKhMZoIYPK4y33ZjV91F4OPt92h3qV7+0Vy
bL/z2UHaatv6MfbQB339F4g2knPQJgw7uSqxtFENprLS7YY3tNtDu+27Sk+dKqixrkaRhdtwYRnt
f2kd6kBTC/0DM9uxg+anzVgr++tWiTyGH1slWkjRUIh1ZaFfB89G4RF0Ik3Jbmi90tyVMe7QaBfI
onnq2YAr54KfYJ2UITKoCdygTl87O9nbw7MRzJhgrrETV8FzTVULMhDBHmpcbC6DqYnCFKBtX29y
9YFWPYggt2rzvYc8at7/vL64gk3kW0HkKa1SeQ4vRRuhUSIHLxl9zCQisEq0lFyIUSHIO3U5YP4P
adfVHDePbH8Rq5jDK8MkjXLWC8uSbeZMMP36PfDda3Eg3EFZt/bbJ1epp8HuRqPDOXL1AZazuj9Y
JET1cReP3gwUDdH7QaQWE2SivI6lSYO8cL60+quqelCb+/MnR3/yOetgQsvQ5HXjUBHLeD/N79r8
nTLWKpx8mQq2w8hMBwiwp/5pmaU7ENy7tRLfRpjomk3jIimvQTfhp4Up8rgvUG6nkezP7u/qRmht
tZHTBKIBA/GkFeSY5tEFEIQOuZ4cWkf2FmzVVAqgHydZcD/w7R9ZvoXnEZqvND9biS5DUhCtx2WU
SrqXyx9yGm/jYtkoC0iV2vRyqUxBTYhrK0ggbCCl4NHJttG1JdOnPKUeZ4yB2YxBCbbXUQjcwb2K
VmIYx9aJ3TopUBVRHBw2hW177ZhcD4nqF9qv2OkEx8gZUcJltOq8Mudo4uWX6AUqruGbFLvJW3Fr
7pvLdhcBkG+PG+iQTq7ymu5FHXvu91vJZdQ0214b5BhylR5AWEXmOWTbV34rL65aPWciYGv+qX42
mJkXvG6kS6dKaDCH1ZOEeV77uav8pdtooruVl87Sijz2u0zL+EKnbpidQRYMX3lJIu8nybmA89+m
rXk5xPG/b27QAvanLOYeV8DhVsklfGAC9VMc+WN1S5YdqjqBI7kAxXCnzhakDrxzXIukAXzldnoR
1U2eQL0u/13YFxL5PfWPWRx6MbY3zwdOnoXQx7WC4WxKnMtYZkuGfsoJDZzZxgI+WvKm2sdwrkAL
4NuRCNaO3w1YiWMMsqgsrSYdxDXIiCx9n8eqK9m3NqaMFucIhpG6+EVMU6Ak11xWUlm7jPPeAuUf
PiEmmsBFAzDHDAMrpro7f5i84LU+TOZi1SorzXrUsbxqfMtkT45vslmQ5/EuOlqfx0ov2oZfoKTQ
JCKR2SA+VnZ1NdThHfIFwYUjEsHcpWUl1XbVt0gP6vCIzk7QdKKHIvegdDRmQEgGTmi28IaiUpOU
NgKFZmSuEr924LdKRWBCvDQHK0L/FfJlMwmFsMTuJgQ/a57flv4hceJ9goLv9N5J92mi3IIGxjtv
ANyjw0AomrqgiQZb2KnjlhipsMMOXyeb31rnRhfR43ENefX3mU8zySWAXWmCmJjmznaS6zjDxEBU
SUE4f6f2YaOdixkFzCKCmONUFzMekjFRoAs6v7kbWVLhJqQ/NLGof8Y3hr+CWBYgYk25mhkQJNd4
UtTPTgXCe1EU55/cpxAmzsnIm6wEL11M4A9Y0XDtFECMj0kscE/OYCVuCwPFcmzdW+BRYuSg463a
A8aRvfnWiN3w1p8+qoMJhN9NsS+fo+10KLezn+2Bmn0QTQBzY/lKNhNcS6nrZ1uDjjPdpony2IsL
QGIbU+ItzgQSknw34rV03uQ5dxUYZCijO1ATsATDxNa8NNIY+22YuAaZ8ODrwy1mD9vKl5yn84J4
L09MsOs4XpAkal9GfrO5LM3CdDAJaJBAn4utlC+bMIvQXVl2vf4LQwFXBgpo6WweU0M05cDTE+NS
mDUGpwvCCusOizyWY4qZIZ00ABTK1TJQRjDikKzqPThR6ctxMwkOlxNPsJCG7QBMIGAbkR1+VEtS
zqGC5lgektx1lvdxdkToYZxBUgDygF+AUtsjS2XL7MNidGZB0KkyZ/2mGDCWBWn9ha3Y5QEgyHhe
T9IN6lLWhYL8A1D96Y9UzTHAZQ6Zm0QGMBMjwXOLd9jYGKAwQWgFqWwjup5VuZg06D0YH0Zzn0WZ
n9URTn0GRbyIaY0Tf6D/pzAmqBK0geXahLApmjC6JIEOWDVbw5Xi+f28CXNuJEhCJxUvG5wz6yvg
BDOJ0yGvawH/jYVupP95kki+Mkv7Zk6MTZs7ittN3a9+qh7Oy+ZpiQ1TDftjmDiCs56G8zIO7R4j
6wiAVrwvI3IMSxTgiGg/VySGiUGmUs5LBdBsD9O6rVq4OhgeR9GiJieYn5wjdZtVftyXM6mmHp1C
aTE97AJbql/3Gqhwg/NnxjfDz+9FlV3JmVMUKikCjRfN3ZWFrLEptxrYIyW78EYRZAbPOAzDwp6u
jHeNwm40xP3SqvkEpUjXDWBUVhMXY9HTU1Vi/03Wy59Jns3bqh0Av9SSQvDu5h0pphltrN9hqdph
d+P7KUtKMkkYBwWZsJsubX9j9F3jJwboq5dlIgJ5vKPFyjN4TeAGeMUx4XTpwyHSM2jbFNjZIU9O
dyDhTokuk16Qk/HeHNhA/SuK5eJbqkIHZhfimz4ZoasYgzdX8YvRm16mhs8ZafcYe/2Ya3U/A7Lt
vAV95a8AYOfa7ZjrccmcJYro08O4Lq7y637juElwU26m3l0iFzOv2U33Ply2jWv8M8AgI5rxknIw
GzOhzTNjvlFUTx1u++5OzY4FCuIivBFO6nGiJuMp+dAoy9RBFthbjiUxgQkNQKqhCwBKd5MOzrZW
B8F35Ylcf1Y2oIGRecDkGCJNkd4MQJONDOVaqlovG7B/uADZdjCkm/Ofk+cl8BCs0htAcf2C4mCn
jV2PdNyC4D9T9qTwUUkyfxahmHB1W8lhoii6+N2QapBjh6N/WfpViX335kbKNrYqiHFcUbgVMAVu
I2dl6+qWRDKiGQjYVZ17UVJsI8tter9vlZ2hX9iiVUSuOJoX4wxxE7Kj4KFRA4CVtgiJHCW7ZjEV
T2ow7TUX1XzlFI7i50l4Wefjv8M6YAueUlOZCDlo4NGAtIrlWoMNyGRGclwX1wiBrpLv5GZ73jy4
yq1k0H9fyUizUgvlETKm1Hrvh+wiTBIPL8J7JNB7LCm6mmT5/y7ScoBEoaAdaWB1+lTkUIyNvdBp
5VF5kCTPiV6tZd+NDwXahcJiEe+KWgtjIkpF1DC2UIpGPzf14uGnnqaYX6dwND9y1DXD8SIx/nmy
HEg0qBJg2gR1RSysnepXx8kgp1SkpCybSekPS59syGhuzh8jZ3MacsBZjCUjHKTN1p0XLKR1DU0C
1ZG4pnYfJWi6buIZ6xC+Gn2gxYXKlGT7RiHaxeMdKiDn6eAo3MFgd3NTOcXSSQ1fl9ENlewkKJJH
2Xoi5iGy7krQwlXpw3lleVEMiMTAJHCQYDvs7DmQCqK0k3CmSqzeE4BdkEINYiwZtqUkuv84zQu4
+l9Z7ASHPcUYfcpwrnr2M55LrwjD0sOA3mMbJUFSVnu1nxpXrp1rW46ezuvJyzFsDcuNmA+36ejn
qe2giTZ0RMbFD+ZYRNI7BykVhuXAZRp5ZS2Y7hEJY3xjWbClmSoQNmgfTrRV+9zP0+emCSasM57X
i/4pptmFM/3Ui7ls26UDqAudyRyUJzX/AQyjb/x9tOkxCYxFMewGnZ5bJPeRXTv4+51T3Cvx8K4W
IhhurgrAeMZrHrkugKNPRdRyqzkVmnbemPk5kGDlWkRgxYG+gUd/ivhCslTLhZxnSN6t6yrx6uO0
z7bzTfOib8x70/1R/1aCMKiCLrC30uiKEHnpN/jyjTBSjLo6wISQf54quIT9MKaoBXuWDKh/UGJ2
jl+KtgZ59w2dW/5fIUya0A65Zre0DaI5j421L3JfBZk7HMErpuvi4xtWsRLGeFM1hXNjgN8JPC6S
q6BGp4uSSO6ZWcDEATExFiLYpQ40WhJLbVHdnCPM3wHuJ/Gi/FFJO4F98+UAcAFBQabF9NNvU4wd
nJVOydl2PG5lvHCCDIsXvqJ0ouoY9wsBz1xHoEXSyD5zJBmY5Z2B8OfIbdCbhzQBo8gvo85cuXzQ
wrt//0QU7gvrDhj4+IIt5CxxrJUWTL6en3sUOSVREYx3cp8CvnAGzc1iF7kNAeb4w4ISjXWIRVeG
SAbzdWJ0ubsyhYzZ3DjprWZcIdE+f068C3CtBuM3tUxkdKEgYhyOcerp3b4mvt4JwrRIEcZhjBKP
baJBSqt1oI7NwOuCdb++Dc4rw7t4Vi9M9uVuSaoDEjvql82mt93YecwwXJyZH6Xz+7wkrkKfJSSL
Hus6vXXIjNQakuoQmChN6BXmNu8ECR+3HLnWh+q7ktJgOXKuRxzbkCy3BrArxwbXdqz4pp49Dkrv
x06PDzej9wtUoAU8GGWVbPI8vWqbSfRjRIfLZPS5nHelTp/v5CBdO/fzLahl3Ex3Fct1tvI+3M1+
GaSP9rMtMFFu1WJ9DMwNOetGp84pDnuywQ2EHd1kqTZ5g2IXiCYnXXcRvLbAh/Dj4hsjiCePeWZW
PcYbl+h0WDRKLqfpvQFg4hgAgG0GxIlyf96m/g89bdS9VLwIEbROP3fb9NXc0HlHbHCF+3zWig1q
hi9gG9+nzYRkLSeGlxnpfeU4B7mZ6835H8CJ0Hg84fWEOxo7auyDdLDDWKswZwUW4Rje+TGCIXsE
Nuy41YdDKgpuPHUhTjcxtkB7k1+ogEBK5Jgpygd2LF3pCvJio0fNK/F6CZt/gKGcYzOY5c6V53x3
XlOO+56IZtw319u+a3NoWiiXaR3kzVMZCkRw3AUiMB2r0QozlpJOP2Zp1oD2pwMgaXObEl/SgxRo
xsNFrwkaBFxdVMXAbg2qlTY7KTfMmWIkFo5xMHfqfIirp3QUvJK4uqxEMAl9LplRFiYQUSZBSi4b
QIJKU7BMO2fYn/8w9OCZXBGLfZ/KMKe2tKMzZTU+TJ9tiuQw129ThNWK9/NSqCN9kYIVK7pAbRoK
+5LOC2noAEWPSy93FfA9eOUPLSBH1Q1FoYten6wkDCiAY8oCX63KMqpkaE7nVUxt+3I+RHfzVQLA
QWkf7QtII6KOK+cpAcSzv9K+DKRWTi3Hkowe2THepsf6GG+SS/sob6LtsjW27Va0UM8ViLV9R6ZQ
lV+GF6ysbOPFgnqOAdh79B/7UeBGPOvGB/qvhC+TC5maOJNCIEGWbobpaHf7Qsh9y/1IKxlMmmVL
izWGA2TMt4s/X+XAA/nZBvMmfI7fpM033nsqcO8AoITgRxGHTgMD0P7UYaGt6aiQJwxJOrmHNFyE
rM9zpJUUttJv1UST6xEPCKK/9LpXqBdl+twv2/OOxLsx1lKYk9PDArzBCXRJHTAg6W41XeTpRkqf
He2qXG7PC+OZAkXpQKUbe7kG60s2AUwGoIswRT63Kmpu4JgclzoOLCy0/nu+SokCHMVSKF4sCw9T
a8qiaDbCUJWBSHU7p29ENHnM+0C2Q7fGsE2vYeH21AzqaRz0rhwwvxL/bDXfLjdJhx1jEVgLb1QA
cEF/5bCGEGF/WB0x1gaswEDZREGXuiiq3RhhkAfSsRaN/fA+0locYxF1lhRGC/BKT+4wCl8DdJWO
ifv/bglrIdShV3mx04NINWnpfTTeN+Mu7+7SSHARifRgXixSlUd2gilnTzGgQLWZ1Rh7+gIz44VP
pHoY/YJBY66YOSyJ4GGPrI+220e/W/qLWRaNLvE8FE12lK/AmQfCdMbMDDseChVI4l7caHisTF41
V1sVldu0cm71+N3WRGwovGQBkNF07wloFEB/P/04PR56Y0RLCg04jvuhAevqnZFH4CGS3MQQAG6I
hDGW0GgYbcsV+uIrgwqIgvN06JZ0MysBsTbnjY6eFHuVr/ViLIKOAtpgYEWeNV3JgNvu1MoN06Ao
/C7ssdlyI+HJeV4k1whXR0ntZ2Xn7ZgN89Dj/Ye520NWOi89sDc0PRbNvfCMBDaCJpSBPjpmmE7l
DAue4pGEy2LCbLSaPTXWk4NRc2uvJMC7Fzwk+ef4VxhbjKz6Yq4sFcLqKN6NeYldfbJz+nCf6KUr
Wcsv1ZwIiBpk0XYhN+J+askimMRyOpop3WCpDBts9o9TpLpLAuZvUX/tK+MEgG1X5/mHfnT13UiI
oDtQFUe1/hEreuvKnYG7ZD5a9RQUsuancnw92a8yKBcr+xEp2zbtVLc3x2u1fogmHS3VBKxww3cC
J0XfB6ow6nBfhjI1KddqC745mdGu65AXJP3vZmkFaQHXK9FnsA1MLMGcmBCgdBi0B50famPyQxfe
99p1W26Xn9H8/A3/UJHyKhTW/wsiw+g0g9QsiJ9ZCnI3lD8cC5vrolElrjarZIDRpsm7Im50SJHN
7Ba/xcvy9C4E5lmRV4deEeUe/Bt7JY+JaUu1LAhluN1QxAExsfxzid+qqfBkom/Q9bxclPkhlB+t
rvXMvBG8WLhOshLORLlskoYcdD8IqHJ+YRv3hRzeZ/GysXCy//7xKPnsH0AhGeggp0EnKihHeQVJ
VXMsrKBtjrEVnBfBLTGgtQdLpJDTADQ+lZHUaHtYk4zbz/4g80MUW+6ENa9YvyIwmAn0O+m9DbzN
82J51/paKjWolfvjgTs7VgypGCOoetkzsR1xXgLnK0EhlIgwHi6jy04vjpWEBuML+EhwMH1SHzMN
j69Ei97JZGBcCUxd54Vx7B8Dl7qCZoSCdwt7oY+zuZh9B/uXlJ/AQfDNOdtL5ezbYErW0o/zwjhX
3okwxvitKQJX9ghhRX4gU4tLyB1HQX+Se3orhRgbz+tl0ZQBpZkFQ16L+qjmdxl22WMRsx7npjvR
hbm+QeAqdzX+8xJ1egRUwMbqMW/kNH5rO5cz0R6jsQxM4Xy36AgZ4zAX1RlGumEloclrYqCkqADn
vj//nTg2fqIb41m2TSKlbqFbBBiUwm7csRfNxYn0YNyIYGBryiPokU7aBXZzsF3kQJFcEIc4yc+J
JvTfV74Ulw7yEbobAUwzsz/a/WZqVepPrtEXXvXzO+cGtFrgLiI/Zp99faEUhtMhuAOu1te6iyYR
1Zz+9PKZRBUK/RXBvvjyWurKSYIIY6PtsMYK4tPJLS+kxyv5enyNjphbfsD8zWW9DYOsdbP34ncm
+hG8S+zkRzCXptG1Nl0BQWUodskIpqbjBK4xLDqBegWIBETx0Jo1RWL5oepTdSZ6xM4g9UoFqXlj
uJ12WxSv9XQc4smNJkEQ4TvApygmiGhTknUNLbuaZu2O89aWRE93fvj4lMCEj0oCpEPnUAl4adgj
GHSDMd0WGcb7atC+bME+ft42RafHBI4EbcxpKSAQRBfYal2Wm2TMPJL4o/Z2XhLftT9VY6LHWDpF
W8iQBNKXmaCqp7ilIqqGcuZtTkyQiR+NXnY9SZBgyDOmo30zeW7Ltx47tIP8Vqb+rLqDCDVOZBRM
LMHqJDYYdOilKU8kfBOWKkXnxuRMSjOA12jC3++d+Ic0jztgPT73tbE5/3l4edP66Gym7dWbdTws
1LjrSMdS4gYocV0EFF6AeceXZumX6sEQQfrxup0nQpmQkbTmVBATgRiGbu+TQK5dZVdeJHvED131
mmvpATGk7P3zynKzAUCVAz3fwLA3u4BnZch8QhVi7THyk0LeayhUWNKHhaWh85K41vFX0pdadqsk
ckEIJM0tNi7byq277/jVSgJzhJVlESLTu6wF5ro1fBjRBuyW57Xg3pcrGWyMtZsubTXYhpG/ms79
El1hNGHKgZuvYYJcIIwbkihhkYUtB3BiMSFJkUarweo7fFi91RR0a2x/6o4kua6l7Xm1uK61ksSE
JNlJCcl0Gi26O9nwDTlwRGyCfAtfyWAikhapSbWM0AZ01e44BJLWB6UaKHXvNopXtaNbYFlNw7jl
U1a8VoM3EoFn803w8zyZAAUAV+TWPbTsqp+m9oG9l/OnyL2zVhoyAWrJnSUsJqph+RSNdyAA76Sb
kMBx/aIDe1wtWmkQGIjDRCpjKUO9jKFQBCBLS/bCxRsj4CbG3iBqRYlEMc4FenF1IQq1RRSOJPq9
XpL5ZcgOhqitJpLEuJiGPbrR6qikUcKg9EUixZ7Sueb0MYmGK7jRD5DxmJcGgjAKgKfZb7PMgACn
7QHZfpZ60NmZ771x04nGwbnetRLDepea5F1EKzWL9QNba8N4NENBXZFr2isRjHP19qAQi74cR/s+
7n/P+v68aYtUYFzHSBsTwO04KbUEgVQW+TLZav/MlA4uPLQ7/34Oxn9mvbHHgZ6TOpgg/iwAyrHV
opf/lybs7V60bdqjToB3Ke6hVA0WyXCtRIRhKTgvtmzQDlqqd7SMpViPsf6WRNtcBMD3p5D65anz
eVw24yjgrGzyjGpiKa6zA8Cscf2m3oDX6Ua5avz0GWCmft67ut8dH6PeLRu3uZAEIZXrrKvfwDwE
GhsTyDbN+QC+4RnDUwJy9rY6ZslRwabx+S/HDa8rWdQHVm9VKVHjzGogK6p/hGAxXZr8SU41n4xy
0DuO3zTFxjCL1/NShcfMBIk4rEoF1yPSzo1yVLBo7C4bcHP9LkAt7Jv7ZVsdw4s2KJ/kzW303h2e
zsvnZhwrrZng0feKmS/0zRyNb3r9KIEMYmjNTa4oaDCZtltmWSI4aPonzxkWE0yqeAhHmyY5fQ0C
JbDShwGwCV1JtLklchImqFhm2SoTVU2d9zaIKcdnIaWLSAQTUvp20WXc+bBPZ2NNd2X+LlxtUAU+
wN7CM4AAK2eBGukRxO1b5S5xMSZ3gyS0Xfzo0tiWilc/q5vwLn02n2V33KlXxHP8R21b+IWoCiDQ
mG0/NKUtzST68/EecnLjdHd6Irhs+CKwMULbnHg7MPbR59rYyNQj5oW4cbrLwkds+J43e/6hfspg
bIOYajgpNmQk+fyYFL2bTPomm0K3rqvXUhfNpXC9DAMpgHMEzD/qU6expWnBjFdoSDosrDEBJdN1
yGZoE7+pD3G6l0U9fH6FCI1vnVJAOya7ZlSYZVdMxYxK7133hAltmEhyxGKf4RY3+lUnaspxPXol
jrkq2hD7p7MF9RL5VZ8PdrOPK6+w9+e/GQ/eCjxin1oxtwHwMEp7rKCVtLNv50C+TA5a5efP9Vvr
Kvt0mx6yG8MLg/Niuea4ksrcC0aWY8qkhNReO2KeUZ6eY0mgGQ0TXyIitgYVNAAAHs++xMY2V80i
QlMjx3qyvFOyoANGsDr5XbTVrcldsudv6LQSyET9lqhSpknQKbdn9WgiJfZCYmAYR55FYF3c41uJ
Yrx5sessnRbMAxInu13K2Esi6yKfBHveXAtcSWH8WYXrdhGBFDPf2hr4F24K+coQLcLw0GAxwPv5
odh4b4KBZnLocOMS+dhYz+XWNeOrpg6m6gnUkHZygbW6JLwYurs5BezQxvnWW9qiO5jAJKPY2Keh
ZNQBjD2atAGGzpQ2HY35zRRFR649rmQwp6lhVEE30IOg7/VY84vi3ep/9EughD8bPWhEkATcj7cS
x5xqJ0W93IZQSddfjPlDUR9M50JYeOO+YcAICPQxHS03FjXYnnOjKum36+bJG5r3OBTYINfSVwKY
Uxv1WE9qCwLafpsVB0D8CUkNefcIykPAPKZXFzrzpx8f6ANSbEcItNpclXd13B8cA/M4C0mNQ481
uqtIBmmRqnfF7nzA4H0iwLfYmBEEtgco1E8Fq1M5GU45IWCYd5Z1iynESb3IRBUU3glq4AbRAMeC
eV52VgYslFLdxBp1L9UPgbkXGQvo4bXteWU4loA5Ryxno5GDspfFnGIHZgApsY3ck7H9Dvi0UHaB
6/kNYpgTKcy9MTiNNRETUoD0clPXwC5v8g3od+47tGpM9GrOK8U5O8yDaICDoqhtoIM4/UJAWM51
e7JyzyJxULXdh9ZPninJgtYMV4yGQrtG0V2+sDBZIDkAZo6de0Nav5QD1maU9sYR4lvxPhGYH7HU
CGODzTH2ZiVmYeixlHuhXRqB3WTpnWzGL0sWpUGikWMR1ldZaj5XGPZ1h8W8DKNCc+V+adwpbJx9
1hkinDcaWJlLmi73avhNlmFid/j0gAujVpKliQts3sbuCIqNbLkyek/JDoXzcP5bcrwNSGgYQKBI
iTJIL05FlVhEj7ssLTxsyGCJgkShF5a4o5U5C3FTd1Iv6ofxzhvTuP9DiwGqOCYEK2EhtZrSFR4Z
psGVU7Pb9nXVCdYpeDAlpoFFabgekATwYU8Vk5cubKsZrd863qryYWiD2LksJa9otlHuo+CwbeWD
Wbdup3+EdhDrr3G7D8lNIsIK5gGonfwS5oizNEqidCKFlz119CHVvjd+A1LYX2SboQK5j4/GTRzY
AdmZVyJwRZ4lqRjfojOcIMpj8ZmGQQXuBrUkOtk/OtXilr2puBbeqx64T2OXHv95i+KKpFiOQP2B
5/55MKyKG/FkRU2pFIU3TRuHHMDUjf+/zYbq1aK1Ll6Dy/yDG/lfWcxrQE/MITV1yJoByV/Eu3JI
3S7x5OWqX3xNu52BcNRKwXkFVZ7PrKUy8c8Mo7TqphyISUVGsfcmK71Ulap7C0N7vrT7RLtWQtP4
FY6TXW+innSlm5tyuI9kZbgd57xEU1ZVwKUtTfLeUYZ28Lq2w/RFrRGl9HLJUT7iLjKDMYlwRfXY
sJrcXNXqXZgl0WNc6nPuN1KPvZBwMATNJ552sBiKkGwZ2B9jHpBGg6kaw4a5Sikdm96BajuJnpxF
IIZaPRvjwD0NHDkDSBHAZzr1T2fMm1kBtjqo1JVtOykbu4uDOdQEH4trIiCuwiYcRhjpg/hUTmSY
Qze2uBPHGaAJQTHGxm9paEnmzqGahhsnIWEAhMv+LkcItLyhRGHXjbIiFnUo/4xzsSprMm5NzFMD
+IMdGlnmdDA0AmoRbQPw6XCv+MDec6fgQ/EjDPWT2yjQDtbsSrmr2m56SPfgWA+KHTDV9tPFHJRb
4pLgXj0296X3jb1u7I7//XHsuImmVKMkUd6TxQDZuHZPnD1+ZKxvR+uyHATz3ryPvxbG2NgYIWBJ
9CQAIKKq7ii18i8FuC93REry1/Pu+uW+wQgvknDEQFBWYVGMMTQFhAVJEVUwAFl7tubutkPm8u8i
VEPBGKQM2CEUQk5tTJ5GMjnZjLyrJqYHYJ7ekyLR8jWv7XjyhZhgVxeLZRb0C5m3bRwoF2pg+wPm
OlysNWzKqzCQ/d/n9RJ9JibQzYmUVU1GDTa66/V9rWzDTHB0PFCLE62Ye1o3KrPuRsiw7l+SYNkP
fvaGtaDro+LdLLub0C1iVz8mGy2INue1Ex4oExqMxWm7RoVo8tt6WF6G63dglm+B8n24KbaTl9Xf
yJtxUVHKWgDiWezNqNYa1qMJLuPc+D2VNyq5EJI6c78YygYylo+Ba8RiQhGnSpOxRTIrG/M2G2UX
0xJo14rGi3ngQkAuchxgqtDtWJuxDDUnmUr+WEZSufOsv0flR0Hyo9ohRM35z1axPEVPPaPIdgt4
U6MsuRF8PSriSzRdJcnM18tyuVdajRonmOkCsKc+y440bgwHu85Nnkrb0NDv5dbOXVlOLiYjkV6t
NL8rFGIGgKeUBIbMuzYBuYkjwa1m4mXExAC7HDONJtKp9qtXghGDh82yM0WTFCIxTBAISdqMSg0x
WXUVpn4dXpIUX0AEUsX/wGAGxyCSiTSOvZ7JmGdJ12SFF2VWuhlAppM66TGd5weHPMdlftnmxGvk
5JmY0qbMl72hvgg+MKcCYWqrn0D/fZVIKkoaR4WOn2BFfvxg124au/nvOWiCa1Vyn0c/uldmt9s7
+2F0U8ENxctiKWkoBZGzbKz2nQofoq4YdAOZZa+DSO8JxuZO1bZNfhaiMWaumitJTADUVHDB1TSH
bXvDd7KXOCZuNslujOJXQsZ9HY6CrseXGxGw+HjygQ4VzG1YWGN0k6J5aDWav6IyMrlFNs1+S/Rv
tG9QWkGsw7w+kGG/OMSc6L0slzhBtHCzxwm9AXnxBTbCGQ4EU6hMV/RtoB2wmzDYGrH0RkJ2J0fA
Lz1M8xOxN+1ytAG/DgI/xfItESQNby3oRCZ10ZVdRkkIikoHMlUw1laZryDU1D8G7UoLN43qL+Z1
3HgzIpH00qheDvS1Svb7Ym9We6cS1WK49yegeCj+Lt7xwGg//TVO2dHqLc1vq4vIcQ39VzjdgvpJ
Ct1RvTdDgHIGCohI22sju0APIwSgSnMgJKjH1zwJqlRwq/IClI5lENMBvaHzBXvZmSrUUXI8Hwz5
19K91KYF8G4b0ErCrUuuJOz26liH1Mwv+L+WE0Zxa0JSF+R+tdO3SB82QFs8DhgJ3Rmbl9FVNtZ1
4jpXktttCWBV3Mp7jQOASXm2O10oQbYvr2zwX7i7/mVGkjE8LdvQva398DIOns7bKu9qNmCpuqOj
K/clSSRZ102GPiJ9w5sPlrMkN7YIBogvAxhnioZ3MV48p8bQJXZFsMddeOVs7CyjubQqZScpnSA4
cor2JmIILayghopgcipmzPIqyh3UVsaudBJ3GRX5egCW+KGVm8LX2l6+HYhKDsXcy6Y3F3H5fP4s
+a86y4KOlMnkS9EOF63UokyGR+oOBDTEnd4n0zfaDfb8S1cTpBq8UwVhMAiDgGYMjgrmzlXSnlhh
NuBpNG4c7a0sXFkSbefwboG1DOZIM0xRN/FC3SbyF8vN1J2aA4a82gAfxxRtffAmQdCa+NSIuXPQ
OC7jNIJGSYsXJsQ1LsBlX1+qbeFGgE2othaIY3MPFeXj4h2Mn/NORLvGu4QswJYCChIQS6hyntoQ
AfA8aoT4Ce0CZyBq6qYkFZgJ98OtZNAIso7UhTThEoeM0MZyJJjIlb3axe9W0YmKXl8k2RQWBAYp
o+sDv2MONJYl3RySofSW0NomSuSpVuFn3bI5b/dfxMDrgBADg8eQn4b/nSoE4upkMQkcT2r20fAq
h9tCFFZ5hrgWwWRdTa3NKJJDRIOHlxQeFzNIMPwxyNjfsUGDEHxDo1WZlolYWpNpnd1ScYPq6YVz
GU9GMCfL3XkxXK1WYhgXJg3Gj/sG7gWofzA4WW3rltKz2T040r4W7ivSv8Y+Tda1Z8aZ1ShRF32E
NFQa+vxliSw3Lh6RO8f1c28HVSW79i+52YPfwT2vJzUAVvLaqxgDQc/YkqISl0z+0FVXZn89LZdy
ep3cnxfDO861GMZICntssBIHBcPsPup0N6+8TvfBb73oW2TNAqV41w3ADzSK82MA3JVxY32YSjUa
sDrbvhRofMeu+poewrs5cr8xgAFwUBnFTxV5BfBrT/2rNXoT9KGQJBsXdrrN1VvzG0j/axF/brZV
TFJnrW3Ghn6h8XkZf6qdr7ReIVrd5kbXT0W+lBoSNdPICEV6ufJU0rlAOjtvArxQhD0Y4N+YlLzk
zyzZSg8jq9FbMBSkGtrRAEREgdUcUfeU9+H/NE9lFKNRM2X8yJkQaDvMq6CPjgbCdgGEQoHXkVpH
7lRv+zLz01EQj7iZxVomE8nNMlNMFI0RYiPQ7pbHPmoBf3EhF5tx9rroCtQPGPA/f5Ycr6X3B3aA
NRm87WzJXeqjtMUCI14UWBEbKJ5v8SudMYzTvmsiQLM/HT0mREAY3vS4QgwAmjE2Ds6FiCRtiJ6J
p3vD/ai7RfEf0r6sSU6c6foXEcEqoVtBbd1dvS/23BBuL+xiR8Cv/w6O+B5XqYgi7PdibsYzzkqR
klKZJ8/hIwYZ3uPb9mBt85vJE88s46Cqqx7Zge06wZlPeLKxG2/tnb1UhDv9OURB/pMiAPuUBt/F
nbsjnngNN+kx2HPtGN1aN/GL/nx9rVcNKjdOKEGZXiTwPyYc80nc9cOndk9hangPvOxQ7n6sWJzD
9MqKE/P8VJlkHlh9CosSOHCu8dQbbpLt44Rqv4DYc7qyM5eehGdLqmybqJMS0/CwB9L7O+tu6j3G
U15w8WB7+rfiPuQfpPbv8YkxSN/gOF3JUlaXWNlDIqoL0hS/f0BzbMwtYoxsv4c3H2hrBBS9cw4J
npU5wYW4BjsbalVg4mc4ktQ+vhNmnaA9eEE6B+hAMHIQt+djuukp2bbODxfM7tL5UqJkxMII79Et
CvY8Zb+sZDrmqGJ2zd4e7hh9afUDcZ/DTmy0OvMpmE7XZq8u9/v8U5mLWjBF8quenXrMxnLK8VOz
ZhPLZyP/ivJFr+OVPvy8HnvzSp+FHoR5CNTbkGHrYGhUizANg55ME5HM64oCb4nJbnmaTeXKoXlx
F8xWmDM3j3BzXpxf4PgqiYiB1AC113TTFM3bwEyo2gvy9vfuUJOYUMCzAKZRy8691QaQH0HTUI/C
bzkqupMZetdNXKQ28GVmUEbjGoAdQ4UEi1azMtT90Joqv47WSztBCgttgTDkIn53yD+sHIr+KJdg
kNykKhmaJcoxnZwanaO4fneM8M6N6ncWrlG5zxnSeRjgnT63WgGpgimVUTBtBm1Kad56Q7ZNNF8E
j2njS7ayBdesKCer6wx2NGSiRc1474y/WvaYCD9k08ptuWZGOU7dkorRMLLWgwJLe9Cb+LvWi+oD
nPw/DQBmVr7QmjXlMM2z1mU4u1ukur/IuGHxK2lusrVe1OU+xQdCvoYUAFAVPIrPrwiHNi6LxqT1
sjCC7FNJQt8e47VoW/TlxMr85yc5WzwwjNhlaQsSOdfPO3dnzvIF2tyl2f7tLpr9QYpBENqQglDe
IUWWx+DmgCWUJlFm9rTOC/JvLUKDPYBqcOXGu9yz59aU58hkdxEIyxERQ93eWkHf8KpsYl72RrsF
TGXkRIKHKWdsrWqzvKB/3FRyKUyaUouFcLMeX8rcgJwk42LCu8FaOZUuMmHoaQCexfD0h24leADP
v5xN+64VMbaWcANOWoo3ZMxHU9ukuM+AdfJzl3nSWiPYXVpYICdmJbnfp6IS/FVsh6lRI/jbAVI2
YEd7CY1DmH9G5Qg9JLri5GXu/dvLP+aUvAG6YGav9zAH2p1N6txTjOgV+j6wHh35FsfbvPOQ8/99
pJ66qOy8vkT3IstgM2x/6/eKGpkvGNrDjU6f3LV32eW4xG8XAewDstYgOJHPP+QwgM3WdSCwyOI3
R0fvctdoh1SEPLHuDBO3DgAhrk9x3Vx38xKFphhW976sAqKVMNwH4k6v/0vcb0X5VmmNB9FJ4OGw
PyztMLYg9SDljiFBLJxu1+fWrokwRIIpkqBMfF1YWwJcyPUfNzutXk+Al/9vUZTobqsmFJaG6AZx
MDeDZ0G+JMOKjYuca/bfMGagmIOSo9onqeuaBPUIGyDnrPnIMD3VRLLnPcm6zdiJezw/11p7l60i
xahyMPU5nfQhxLT0SIu3ZJA7GnV+KSSPY+hRAzfao+2WVF9LdKgT55eVTkfbeMt0jAvT3hfO6NvW
dFcHYnd9wZfD8GQ1lINLJ2E3IOFsPQvkTI32YXb7vt9l43cIy3EhN2F5pPlN3x2u21380MB8QpUL
GCi0rc6jX4D/PEowJw/SLrF3aLs3XRDYiXLNvYu24O91B/wBpztklhzl3MIMW472JzZ1X49e0GcA
NfWbFjVtB4IFhm2+2lHh9zR9GqdoxfbSTT5T8/1/08oZZkug6dl8hnWkv4mr6mA5a5fB8ir+MaGc
IUKaaVem+HisHcByZOMIgZiTbfzTkXHiinJkSCJ0MxnhSoUSiJ/u0UP7Fe8Bob2r92IvXO/RfHE5
kxzPi/34/C+h8sdJJVRK0YYyAxTZi1MMJ7Fkk5FmI8d8JWddvFhPfFR2KA2ajjbzxerGB2fausUz
w9WT3oHrvdb3Xfr0f/NK3Xcts4BKxpJmht/IIyF3ZPhx3cRKAKoFlSQJJCvn9FgrXgfrYTWJXPz7
8ZxELxPgDJyl53vYamwkq6Aa9TLx0NYvFdtf//2LOYcN1AnKr6DGU1MdkvcFzRqcEa2e3smUcMtI
XpzyldjlvibZbT80n9ctzqF0cf2cWFRioMqJXjETFsmIJr03ao+VtneKH0G7EmyLG/fEkPL1JdPD
FEOFoJl1HzpQidodhkHXcIKL3uC9D0JiNJovkDupnLTEtiocQBLXW54NBwgvFDzSv+hj5bWTvvK9
lnJgAMBm2BOaX2CtP48HuyuCoMjr2al9Y3+4kDVh23ZNUWAxKkAAidQXKkCGSjOpoZoUugRLF5LM
r1sAfrIKd3fjGeEe9SauFdt/CIo/BtVZ6KgtABuVMFgVO9e8ryF2VPzU3VeDrNyJi9/rxJDyag41
twqHavYMbDKk9UdwuaWfpuGxaQX381tDQg101H2BPkCXEvUTJf5yOobhGLVI+QSPPIw/3BBv2JKR
x/uY9zw9OEe5vU9uvj4GPvO6Ly/Nbednt86u2gqOJfdQf1/ZEpetaFzVJ7/JVuq/pS7r2iINJHkf
vmib8Mbat7fFU/YBYrvb6T75iA/T5inVufNY3YbQJUVyvpIZXpYr558wj9lAJBEadKqORFqXoOhg
XeONqAveWLvBj3wIDvVeu8HozaPFzV20gqC4rNEqNs3zXTNmAbgPXNj8DCcPrHof+uP4qH+p/K/Q
w/FHD4rzfnRj32LV985KxF1ONyvGlfRIMithTPRw+GbGzRSbYPTSnebJrXx0dnjG3mX3YAtbW+c5
vC7C72SdldQoxPM2KFOYRZ/QrzYOBxt2CtmO5vtd9Wo/uFzzyZH6um/uqpVD6ve4zzXbyinVjpXU
RwvrjdmM7cTf6cOw/XwmvNsS37jRH/UH5lk72x95+vHSbZGhrxHlLj4GTsNMSad60daSBPgJIP82
EGLt5nniw1bzfm89sc2/lDt6Y21WR/QX152CzgktVAx5qdkwMBBjE/ZYd8rBlwe4FPAWvP9ibUH2
tYWQ4G0yAhqVVF6+DdDiWkkjl/IF68S6+tWbDOOJLqwHps3tfmOy8R8s2CA8sNA6g/S2OuRUalmM
cB4wI50lHtDGXrLa0VhaQhugKgA8IM9zwbhtiEwmsQ4TDeb//WqPQ7r9ROTcfhfvJf8ZHsLXkUeH
zsve3bUFXLpgT20rcWM3hjUZAWyztAd3ihcKP0LpABKP12+8xRIBcHgGLnEwml5IEJG+rtMKotee
1fHpO+PNLPH9LUS/ynnKuFN7UJD1iq8okEg+7lZPpaXs6NS8EigQRYtzMsxrPHLn+/AlPSbgNwVd
DKYEueul3yw8NPKHHyteL70VKeZwIX1jATWvzockbZ8ElbSwvMY7zbib/iT0rk9fU/M9cfwovent
lYVevPNOTSoJJ40tGWEeuPHqmKdP/R4DeQ9gY7wtD+leOpxAy/neSXEBgRAaXclkg+nu6A29m+uu
LwS1g7cxxmNQo8V7Vck8grrJo6FCU30gb0XhsfyhtHeoKUKHDcT6D+5aZrrwgVHZnufJAfqCLppi
zzRHVxCjqj2gBPvdwABws4Okx0MIajPXXVs4dCDANo+Po9DmOCpQKovLuLd1UKuj6b51y/Eb2HNW
sqlFb05MKB9RxD1SbRDkgtKt4m0x+a186MfddT8W9j40ReaW2iwWjQnO8zSBVF1ixSWMTBZKoWG6
6eAONLWCr9ftLJVeZzUezEjhzWCg9HRuKDRyq9G6tobq9s2A9BB8v70NYjQeaqB0ObjZsYxerttc
+kYuCONtC0gEABIU30IrKZO072qvcfOtCMpDRuuVMFiqc8GtPzbMc7cmJyIiS2EjLYGyARmkVXuF
KHlrbevWn0YeTn7UbqNwZfx4KThm7XkEObAr7OJKYqKMmQusiDXeB8HPeHgpul/Xl28xNMC7D4kW
bCqAo85d04diFGPf1+C2eq0YRhYtcJ0muGHfr9tZduWPHeVYjkSMdmgLO9CbSK17u7s31tgfL6dN
8I1cYBtRAcZEDzTDz33RaJwNgT5HX148TUkwD7oW7/VkdYCR2+F+DKcJ89qluCuM6FAz6yvDGK0v
pjB/vu7tb0E/JVHETwGxgYk2C256ZVkNG4r3RjrUXp8NYcYbRpt3WUThI82G8vtoi8EEXVpJcw5N
utTvG+HeR2mEsb9OSysPB5rY4y8vdgKSBUDQIC+5G9xGUl4zEhY8Bh9zyDAdGGvlsIuLtroro7B9
c4hOap7JEkNbeujEj2KwnR+hm7KPdjTR5xxG+h4zDP/4IP/onuIgNRDANR/MAVIIrZk8FN1csgrK
0eVm1cdbKJUUv2Sk4dHkuqa+CYGjfzREhZdzZXTmjdl17hrj2m+IubJ+DPPBNuYxoCUHcvTzTym1
dhrdeqw9QTQwhb9hiTeQvdhObNo3rsGtEZw5SfwZOr/0qn0BKRCPzOQDF4afO0CkAHUq6v9SM+R2
IzF8bKCb1v8tswS0xud2mony8DxBpoRbBgCJXjn4xmYb30qgU4piuBnox/VQWrhez6zMG/i02zq5
onN0WGFNKe9B2VJHPHKBd+U6iaeDLpr0OYVSVEiBlIGQ2ON184v7FnIqoM4AeO4im8MgQhHqLvYt
gCF3mQH8sybugjD8h2sQnxqDYrO0OsaJzr10hjAnZTLVXtTRh1LvfYxZRxhDWeXpWMjTGOaxULfQ
AWXAM/3c0FQZsqf5fN6xkWxYl6E7NRJQKQD081KHSBqnsDA9MzMkJ24jNmYnwtfra7pw5s5qcvON
gjsLkjXnv6HqxwQ6X/M5hXyp737V4Bewnc2wxh+6Zke5tupC5KUFkLJnmNmWkepOd4L3JHNvJBSx
ves+LdSf4AzufBfSO3P+fe5TFAxllsxhWhcoF1ovCVSwoXHaSygrjdvrtpb8OrWl+GUHEd6iI2xp
7IbVOydqj3p4l9E1lrNFO+gvIaFHuRCgpHOfkh4n/ARlFajymeBvM5E6O1pj/GKkw+ANccTbdb8W
UhmIsqG5iHMUB7VKMiCGNJ4wR4etnmMOzZLPuVwrlC1s5zMTs8snp0nf2hUbGc5VWRWYMTW2zBj9
tm/+4WjEsDzGHpG1YJxVWbkwdo1inLezXX/WufCG4CXRfl5fLWPeqhd3xIkRJQzyMHIa4Ftrr6K/
+y56yof0i9APhvFmZTvHHYDd8GR737EdAPrXrS9UkrGQePPoYC4yMT12vpATqH4EMHBIqUnDqb2H
aCe4pu9TFEMjv+nXRNmWbgEDeTXQcTMiRqW7yXvwdIz1HPKlPASJvTOG4T9gKm6LsL+zbQGyEvvg
WPL9updLETlzNGEEE6g/HJfnXpZBqKWkgZfJAH4ds7jHpO3fn/zzoNn/TCiJYdYnuUXmUHH0+KnX
8+ckmgGuazOeS4GPrwXCMRSvbEdVV0TtKoWGgcBZWDMfqlpbs5wOLB/96wtGl+ICLyBkA7N6Hka5
z1esoqjImnZRe11kVAXPGD4Yr0GS4+t5WjvbPnLI1u2r4QVknv19mWWpn5lVgP9Iw4/ksR63I6d6
1Jg8GdqK8naoC193am306igBYSRk244aCqCbbDLL3Ux7UPJA14e7oKfTjQ1Q8scwmQkmx1lQfbQB
yzduZIAyFGMJ8Z1s6umJ2bJ8bRI23fTAuvl9W04uR92EYhR1avG/WmWZgA6QWLnDQxQ3vltQbew3
hVkUe00YzA+HKHh0pVnhrjSp3Gb2IDyntPudVQ0MWlqYx0FLJXoE9XO81Y0qgExUcEgLzTxQzQHN
/WRtRUnH7SRLBpgaGx+YqU8Y/NDsO6fCa4tHWVfkG0uk+pM1EAGGzsG29uPUTO9jTYycS5qUj9aE
/jjPhqgNOIThs43rRP3rkA3Grqvy9KsWxoY3djEB5kgLAHy6/sWX3rzAUyGpwEGHUVX1AWoyKOxk
FA9Dndr0Lg6q8r6TdXuACLT9DmhbkPBadINfaoN7DwrXRPAhGfuVbbR0V4FhEXUYpBYgqlIOQxAI
JrrQ8CvaROfF2Hu2fLHczdis5INL9/ypHSW+sYDWOOSovrh1CLHdbcFS0BD5lXzpe3dladd8Uo4G
6OFmfZsif9HzmHcgL4qAdc43VbPSPVq0A0k46O4SPATVs7wLWWuZDXyy2sgvhF87x9J2OTX210Nl
6TQ9jRTlG2XoqZXSwTdC/nU3pPQ5Fd3uuomle2Kep0FFCRzZoJc6P34knnGNjQosEH6GN3UgfSsw
5hKBQErLis8CYzxB4h5Ksta+XQoL8JGgUobQw+zi/OcneQVjUuuteQmFcWfGXqGF3ES5Mcn2aM39
Q1ic2lJKZnmXDDntsYwl2M85JF/zrUb01zar6mdA1a1/2Vkn2boS8WFejU1GUTxzWPBJ8PrlIaBf
TZ25XBb0+fr3Ww7FP08DJeRHsKVUIJqaU1tISoa8JummNF+DaG0RLz8YBp5n3AVauHM/R8lf6hjC
n9DszT0jQ1lcvloAr4TOs2ZbKBKu8IxeOgWEB3wyURREhVwNjjjIezZmNhIkF1QCvzTDz6fHbnj/
26UDz4gxU2CAa9bGIMF5CI6OBAVG4cwkDsNTYn1CMO5YCtevyBp0fCHznMWbZlaKuaZ68Yis7JDk
gsIUmH/8obvpLVSa9gxXo31rON4wbQgoExL5NaG3uHf/3k8UBfF2dMD/hQvn3E/Wof9c9kiqddyI
Ed1R94AJexSC1jQbLo8rPESAxgDi37axt5UQca04K9kIQ6A198akux9C++m6L8smkCuBVBBPcpUD
1Cz0OrIdIbxqDA/IZNCp6Mvv120sRd+sZwIaOlSmL0DPYdTFrh1A23xyPl2QWtCvdQXNDrli5jLB
1OdPoiPyEOngvTv/LGGXpBJ4V6yWfVtU7Jjb1If27crHX7OinH1gJZKWEcMK0Aa7Ka7vEsf+kYt8
5ZZfXDNM1WPdQFsDhqZzZ9rYSVjRw0xIvsTic8gCXjX+qpjuQmEdi/Y/OxjIObdTkrZwEgk7mWh8
rdpNw39WcTNFqOaRlDvsvsCEdeVlf48DOrerhLZZMWSzwWzXbjcQ6/NEz3BZuZt+QHfZekYq5f11
FDIdByDBSPAsUqzsWjEEcTu0KXJkZnvhgAou0EeB9R4MK0/vhU93Zki5QQjkgQxrhKHGyvIXNAnN
A5gEi9uxLv9LabQ2iHz53tHRnIBmPUNFDWOgil+dBuVew8Ih0ZTpu16hmBB2HYcSHUc+erRALBDY
5j+sJR7DYHsACMm94JZMqaG5cdIJwI6JJ3ugryOfiZEH1V/3XzBPiwLvb/5X3FyKc3Ev68qlODrA
1HPj5iLixAAjkIVn0t9Hxynxg2KIjXrZyxQejWCxiM3Xnj1Z2Sau1zC/SzfXGcOEckkOQQQAXg5D
wST8NJ08S24buiGjV5IbAwWUMvIqzW+gK9lNt7G1EpwLxxeDphG2gYMpP0ctYwhWzLygILhgUBoy
tHRjjvbGMIuVLGohuTk1o2oaBXZnZFoGM2EELFbwn7SqF1sv/NY09kW5FiWL1uYbcqY5BceXcljG
QzVo0p3gFL6XXha3uv0Zxz/DvvEjjGZej5SFGxMFctThQR6FuevfH/gk0Ta0RgcXL1yzYvGo5dYd
rb5dt7D4jU4sKAdIpY91mDNYoEnvCcAmJqN9ttNse93MoiOOg4FCiyEibGXV2liMea9LHBxu+KTT
4cWKV551y8GOYSdQ3GN4lKm1/iLGv84LB8E+BM/BzFpcvFIwDNgld18ESvv9E7WP9KeOd6XI2911
B5cOYnQhUQCdcw+Uxs/vNmE3VeCMo/AS9yEheBnJ73G3CfRp5TRcOoEt8AnNbromxhTO7dROLg0z
BuFvYtEj1Cv8oSA8GAGJY9muR68sztfumAXoH/BRmI5GXwgCMag5nNvMJimEnMuOmBT9sMPhQOK8
+49m1m3ZOkfRNcSb7OiV1PQ5loPkThoZh9qW+k2QVwfHrq1t2VZgCTKst+urPls+LwqjS4XjZR6M
AqGTWn+rS8eQ8YhWWC3RJWw8VGfDalvmPwOMpIzstYtW4njpM8/PbSBx8CTAVzhfCsyLOzGpQ+GB
XYQH3SelKGtNmDdY+cyLjp3YUTI/t6KR5hYayFL6t3Z47MVBdwY0O/clOxrltpT/cPcB9IBq0rx7
UHk+9ytG8GqBjJCauwmKSWCyAFSsqY0Vt5ZOm1Mz8/KenGd22yaN4WL5CHuUtOAtdEpc9no9KJa2
CCoG+ExzvAJPcW7EjZscyNxYeMZwH0THvLa5S/fA9LRiE43/snAnxpQPFel10eRZglPH1nlV3Zrx
rsnKlWW7JKYHNwPQVniWzSxOtlrPBnca2HMsnG1V1XAnsrgkoEdA5YfLITmYRbB1pA1AOyokTpJ6
BohVHXFMIfvVQ0WnrySvnF9OtSbtuBSlSCcxgg78DyZ2lajBMR/IJMKDTrTUByE/dvivtGx2hfEm
JsySHMvcv/5tlwIIZU8bdFJoNWHfn3/bkmot+BszfNsqT/aVntnAl0TDsbAy8i+msO7I3pmO9pZy
6tmIo0AwOFfU05GNoEYc9FdC5ct1jxaQ5BgshBUIi4Bs/HI2BvRgOQDteLEKZ0fT6K1v42PT/xyD
H5aUBzdq0RrvdA88gC9GPGwcsy59zdR573Rr41tLyc3p1lF8TpuwgXoDts4IWjyKyVnI7EXFXRu/
mf2/nKR/No6K4e8BrpNZCFOh8bV090P6VJuvVXm4vrqL5/WJFeVaJkymQ+PACnMPrPwYywdogvRy
5fJf2gfzlMmMhdNBW6pEpR2irxXneIWFVuiz7qeOoiis0QY6z1q8RQ/Yc8e1RHRpKzCUHxigTyiD
qVshTgozrylOHmTxGwZ8ToIavUufri/g75kV9Yo9NTNndidHdmtUSacxmNHQrXzrUqcH0KqJ22TT
O3R8sSFUF2wxgS4cDvhDl/ulwfpvOKskUB1GCE05t880DymBUTy7pta+D50Rz1yjgElBkACwn+0Y
gYiU1QX9zMeJPfekzkpUAgz3JQkS9jQQzMb3edB8rfC3gPQP+LkvWeUOuzYCvnEbanbfguEJEts8
akEy9VRLVLp8bNpm8JKkKlzPtPR0K6PBEhsJ9E6zpU1GuJwmy29qWj6WQTXlAPBnQCp3ZUs9Ojjl
tgLJXB62UIFs7EJgyDvqSgbiI1nds7o1Jk7IIH5oHY2/jHoKop6Ygt+YQzodr6rBBouOaKqw8+yk
NMlN2lPLN2mov8iqH5JjZ4/k0YhyNmygyyzRYRnM7CE1484H73dIeGRDL8zOQAwKJUo9eI9KNtBj
lIMoEHgyiz6gJ1wforCm2yHpkR2MdpnoO1uwlnhsTOibTCqIn3Zdn+2Mui22ue2WYpuwtgHFV2zL
W5AWD98CPUo6Tw5auYkcs8xWTtKlTXgaQso1UU9yqvsE2yMHVVUT3HfBM0XRx01fr8fqQnMO/TCQ
i7NZIgIMY4qhJtHtyJgLjOPwIIp9RDeJvh2rNxdqlGVyG9CDpe2v21zchScmlYxmwJACFRoqIjU4
2kuzAgQ2Kp/Ccvp63c7iGoLpAzxzoMjAnj/fhqyppl5ksIMG8V5CYqGokrfEIs9lJ1c+1/Iy/rH1
+89PtvwwChkbcyl4InvD/dTHp9aOvdH9Zpebado06VNSr0lJLDwyZnAdmD9ANYNMwlVOapCZhjXY
w1GkY8eweizksR6+h9G3EcgVZztiw8av2Occ6oMYu+SF6cfplzb7vL7Mlyf5+a8wz5cZalFu0Eb4
FX2KCYLgpR5TX+iDF8zTXR9R7MVr7cjLAILFGXM+v/BRflf8Fg70B+OoFV6K0f6y0rZ27B5ksGZm
ofgKO8jUQHVFQLmksgYFsidlNhW4CSV5sVn/FPdRvW8jdkOsuOC5mUovsvDIa+P6EBdVtXGBqVsJ
rcv8wgDtH0aKAKOEhotKYjUBmVrGcyU2bpojctloF+Ru57ej1nI2jajGOpH596fC7DnB4hrInPED
zr9pYIC23EhhNK8Ahv2ZRiO3anxJ7auWf+vHe0hMjtNa32bxs54Ytc+N6nmQhbWNQBqcaZ8Y5Esb
ddsCc/fX43Vhr8K5uQUBSmPokalVDx3CIUFhN6gHgJotz+9r9poj28gxiQE41iZvjnmwxh9+eRbN
NmdkDZYUd68SsjngGqyrEbJN/rNuUi+BrECAcbA1zNfiGp7YUTZjAO6dEb1YnK3NTZF9tvnGkCvp
zfwZzrObc1eU2KgT1oGPEq609dOkF3wY1wQ81hZLCQTXbKgTCTiRgmAdN8Uhjd0nmt260MLg14Nh
8fA6Wa95PU/O7bx0E7RY4IxwHzT6Q2sIn4aDhadLYNxJI+BNa66YXPIOO2om7AeQEVxU5yaZVXWD
dFFhNlvbj/KHMb4XQJFba3LvS6FwYkdVGpJRY416BDuRIW6JITYtRrqnLPSvr+CaGTWyh6y3Ox1m
Osh9M0iERHntl/mq0NwcuWrY4SSiYKAHyRTSh/Nlk5UsY+CshVfGEkNAoQzsrdl28QhMY2vlRwil
oGbmVto9EGL9xgIJzX+uzPtbswGdM5c1iD7/3nPwCmJI3sK5jLvo/BeVPStZrIOTNySYQKjzrPHC
SgabrjR+/r2lU9/ntTmJUmrVNp4J8N0N+pciMH401PZpsfKsXtoLp1aUjW2IZirHAF+Syg/Wltwo
IF5XPQHtEOkTUs8vaNv/g18uCk6ohMzJk2IxLOO0jEyUuOPYDbZJpTs3BSg80dvMnJWPtXRqzfN3
GMfHRYpk93wJ2yZrAVuHqa6zwPRTPMaCeNe9WbxY0A3DUwrpNKbtFXeiIE3A+4A+RzV0PJyHkvam
vm/7rdVuDPZokoi33V+DbzCRa1igKke5CymgYlPTmD6WA4rbmBAAIAt0IdN4yG17Q0S78rUui4Qw
hTI9IHRo4wPufb6ENGVVPcWmQEcx55PmT33IDfK1No9C3oj67fpqLh2Tp9aUKiHNZTvlOaxFKBu7
YmfpLeoqDS/ilRVcmIqah5rxDyivgeJVR2m0qc4aMfs1OrrvOu3WYrkfg8y5bTQvoYYvxw/o6Hlj
NRyDjG6DZFyJnCVf8QNQRgYj5hw95yub58CgDRB5gA5csw3y750b+TmIy3UWr3zDpT0+c4di8IrN
IxbOuSUNqDfCNNB7s8TqwVQyyZoH0qAYlmlsUJWRsXlw4lCC1gbtSTwHkSP+w0/ANB0yIXSn59g9
/wlg1ncFOEVnSMtD78rtzMPcPjrunZUc5BBzSuuVvb8UuGj/QGYe4+tzV+bcokvCwWiyuPAG99tk
IIt9zEGm3hgRp4MfNn8/6YFTVMe7ZI4ptO+Ur2lWRQlFDowPmJ1b3Vaj7d5ARgMAtcFO4o2FKsiu
bd1mFWc734DqDYlhXMhNAH8KqRrlhnTiHo6mFNVXEXDLkhBIeKkYH8R/zvgQp5g6fiBkN1Xt9vpO
nZfv0i6qaQRi9yB+U5bXcGlnh2Cx8lrtm2abtwLVERGu9SqXDnAk7KhRAKBuYQLq/CMSUGmbDgiE
PWpGvB53RfE4JE8kR01tF5G93tyZ5naKbU8ilzK+5vpKnrPQUPjdyYPC9PzixjTX+Q8oJkNPmaYD
bLtrnl1Pbvpb45YcBLf3wR0EAkGood/Sg/n8t6s7mwV0BAVBgNrUl4MMgz6Xlo0Zm8r9AFJwbxTk
6EbOmnvz+p1/xXM7So5hOIVb1RnsRNC7b6o3cGweCIY/G3PERQbAvLYz++6licFaJxtetjEKtNnb
dWcvj6fzH6F8ZJvmRix1DA87o/XQBZEX280myew7jYQQRnc36Nn4BcxfN3sZwedm59g7ya/61ASn
bgWzaW0h47d4adBNvsZAtOacsk9QMmjDnsFKnXku3BjeAPy3rC9j8C1Lb4Nh7W1zeauce6UErF6Q
tIqQO3q1vYnA0x15gn3oawRyi1YcSJjNHICY41U+mcgiHacdBm8gUKAPO+jqyA7EK1+uf6Hfo10X
4XliRvlE4+RSPDphxj5OX2jHrU/A+JHr37Qf5NA+lc8EychPbW1XXJ6pWMP51Q6IwgzMVXKeOKQN
hUQMdh/mpG2ASG/qX5T41HzoC04zf+hRbdtf93X+Oy9cPbGpZD5h21h0LGHTGLZp8mtwOj5nIMl9
G62VXC5vRmB0ZwgX5sIBdlaBx0XU0rxusOkd91iLYxcda/uhLd+t6am3V9ZyKVBObSludaY2jV0B
WzYGVyOyKQPfLkquycP15VvzSbl+Y8OOC4IpYEzKZhiJRh+g+BETc5uIlhNheaRzN9ctrnjmKCDN
SYZdVYfzKpYPRfiT9m/xlHC2dgMtxQXSM8ywoHiFKX4lFmuR6VKj4IdxaMrd7J7IG/BtctDnYcrp
ukdLB+KpKeVbDXY2FB2BqTQ5BMU3nR6c8Of/zYTymURRYtLSgQlpDOirPGrl9wpPmOtGFr/MnyVT
ayCsga5lYMwxF3c2OhuiBuTYAeIncMmDwYI1YbjF2LMwJgPOYWBr1NoOaUu3hpIL7A3m+5QkIfoB
g1/L8VbPBB8b64Owvwd7Yg+jSounC7KiiwSBoX8T1jIA70ZRA7GIiwS8r5Gf2S//sJaY4EKGCbzn
BeQ5LIwag8AUw7dCHjKUMNFmYFrolWtkLEv3JE5zPA+AkMAMqXJPxtJOmmbCIlb9t6a8BcKDW8Vu
gMRE7aMXaQwrwb64r07szUF0cvvnpQilOcCeOe0LyS3TD9uv1DiK8r/rK7jA/DSPRKCZgAkMgue6
uoPNWOJkxxLKI7tHLcL4SPflPj7WN9mb4TUaB8HVI2TSf7Jun35q2xXzS5fZqXllV1tN1OhsNt9v
i/sOpBmorn5mt9ou9pt9VHjXzV3uPVRaMO2EiXcAiqDod76sZq6BHTVOGg/cEkDQyvYYTP5orpz2
i1bAPYyJLiwrVXtBEK51zHFC6e3/kfYdS47ryrZfxAh6M6WRKJVU3vaE0V3dTQ96+/V3od+9pykU
nhB7n0lNFFHJBBKJRJq1miycjZMZv7SzLzmv13X5031+eSdrgPkEqSRytmjfYV/oy6Ssc4kBLkD5
SW4aqPjb7ZUb7VY9AoUzdqt9p7kyUlhucrQOqQ8Kn5vUbwSPoK+Wiq8ASy7ed+ibxGASs6S6k4FX
Gf+7AGrh6kuKW9a7pLqvW4Gl0n/0Rd2NILrqmyMx2XGCgiPUnbVPIBOVI/hZfgiWVCSDOQzmKNu9
lEMZ+aE/NZ55sHfafsSypl4fDrt4n3h1kO+JixjBzwLjIO/tQD+L3lecyFJD4gWt+XQyhT6cL3XV
lzWaZEDHePFr+wnOaoCy3Zn72JV+WQEJAZlyVo6LoM2b03l7KZQ5iqnhzKlKhfaf6Cz3LXcN21Pq
6oduJ31rb5fw+mLz1nqrI3PZKnYuJ9IIcdlyAj6DOX5Woo4F0TqyUdBQq2rTrZDxWh/ss+WWD5Kr
yG50enNA+tSflfPDf6WUweQ7ZmfIe5UKVJdDZhw0eS+JIruvV9HFNhnMo3gpKyuKCoiwnrQ3hI9+
7abPZG8JzIEHU7q1wS/QkTJmyoeF7s+hrVwFuHiesit2+jPOQlAdlt0QvtgBceN94UapEDJU/Rq3
XOrJvK5iM470jprjFERectJv+132UQZ4Xd3Mj2PY4wxaOIvyIT3c/p7v1TvwLwfpjwiGKmJeF64F
4+QqmWRahPwYzuMQaH5yynYEYPk7JwBc+A9QHb9K++z2KTlPXrYXvb04WZ7LlWA8n2MshpHTnViO
ZhDtbSQnb5ZAAXbgrxP6bz4xLv9gh47gbUTXl/W3KCXR2wUDUJjzu/RBtdQscq/YrWel8r7oy5s2
rgRQuDwXsBXBeBzAwMkzhYzyMIgc1nUcpjgtzUAEzb28KwqXE4bEbYvOsTDpAEsretRTEY1Wk/E9
T0rkU0oLzaaJ8ThNvb0jhiq4SHhnFMAbFmo6QBbG5Xy5dvoS2YCHoO89JHSL+HZ1zP04Bsl6SND1
i0nkMhc4Hl7MsZHI0jxFjSEvw0hfR9VrXDXB3KTfRkI5XEdRLpl3MEEfSEfvbQClsZcTMsh5GtEH
BSaGbvK4fzTLHNx2jfk8T9HjABwopOxfrvtV7hnYCmVMBQM0TVvKiBOteL1Hl51vlvanna2eY31b
wO6Qx+luaXE0qkV6MKvuFmOSe9l6kQvgWevjkRjWrs7jx+ufxbEsZO8xDKnSmbYvz9/KiFt7zVIA
iEpoxDlnQO+0at/Eg94WVUk4nT/I3aPOhZSPArZ39gkCXj3ZqWrErkkG4hCAtNaSr4y1W6fLLsXD
3tIqBROyC9JC6yMxsuC6qtyzutl1xqQbgj7qqMQGKP26i4b2dp5qr0oawUZzjQuamKiL4vHIPkfQ
rg1kuhkuoZy/mT06iZbYkzPPlO/XOewsyb2uFWcDgQVE36l0nBnwTZcHtZfbVc5saFWUH71GdrbS
PJTrbzJiKMYQoWBzddsIY27uBiCAVjNCWNQB3YXkYd6hnOaZyU3XHxTU167rxt2xjTjG7bVoxDPa
Fku5Ruh6H6cgA3TwnEqCB4BIK+aeHgDjII0R3MEMghVJ+w6KL0n+rmRvo31jST+v68R1cxudqM6b
R8A4O62TdljCqlBdhKt+0/+MZ3IoMJf030liLt1OIm0q0xe/SX5XAF+VVDfvngnwqa7L4e8ShhAB
6YD6J1ugB2SAbmWKg8yCprto+7vt0biRdHl4XQz3Noev/j8xzC41OG2GVeMOrPtc9qMqVcJlirXg
uhS+LfyVwmwPSQG8aw9QxuxOAOHaadb7OB3qfg9AyMb+uC6MbwuYGLPRTotMP3N2wTy8OpEE++5t
CSxzeA9ibkwD+FJCVEGgwtULBWJUa9EdhUf9pdk15qxoEUikkBQEMJD5qDVv1iy5awU0GMVTRM1m
PK+EtDT6PIFJgOIpu4wa6tFGAldPWsPN29sW0HVV/bCM763+j2E+KAg0cnRot8YcHNuQTHSE+MBf
QkYkVoxwbGPE0WqW7klt3BcAkXq+vmc8MwSsCIr8tLfmCynpSKpKL/sYOONtFpRqfLvE8+66CCT+
sBtM5ApgINCSgrkOqPssVGNW2eVi5Hnn2UhuHY0sSz6sGHSwSj+haahQ8/yZRNIUyFpcHaRUKz/7
yja9UYuqp7G2k+cInawP8UK6ICcSeASz1EAix5ZOk9aOt0OvTMRFcRLLVGt58znbZfeeF7PmGZ1S
vwNH3k68WaklL7Kr+YcsScZjh5n027ZwIrSvlkmojPH8Kx3MUrudIz05xBaN04pVNn+bc191vlYk
6qFeZymY4rU4rHJilX7v5EZ0o+dJdjJq1BPcci4N8GOMvbr4y7yYYFCQdHCM5WblqGByUzE1G62l
ngSg3tKI28lWh2fElExBIZtjgJfk+HscZqcDH3CGvmgnGxzNi6aVHBZFm28yRSpPXVFOz3a+1q+d
1LwAVfUeosZwrghm6hd5XUe3txwgfSVqiaazSNV2mMIvvg1Wb3urUhePA+qjYdw5CvrPVeDskRkV
Y0DEpm0d6GY+jd5SyiZgxAotMDM5OygFUYNCoVPu2mwdYUlSQMa2O0jt2BwNwFYdFszMj6g5zAnG
LoBf/ZlHgxIf9WItPHx1bR/b3kyroNFbC7izyax65YoldxGyRfAXRAbrQdHmFBF6qZ/0Ns0QvOa4
vTBv/1rW7eL2kuPs5jEC1GdjmYNr6538bcZABhCMimoxfd2JZ/DQYLxlh/6ArPaaeoyfhrXr7aei
mIfFGw2ivpGpL8Nan2vFMwEWuZsUZfkpWzHQglqlroMSyHAvi4M98xUSmRUaInTIVFsjedMBLWwf
9bhxnhF5l+HSD50auSB51s4rBtEcF/i+ph0SZehPswqG1GOH8gLoLCjuL2lkUPhVjh0ZLtCCltGt
iGOt7pDWyPBoUzXuBkL017SMcxBAFIQcpVKWwzrK23BugItjtys6XjHJo+PZlKsWcfM4ejZG8FiM
s9yfBw1MZAk82bFLSBNGUu+ctKlIVciO88y35D4Oe3AoPKInfz1oEwqq6GdNlaCK+nSvzysAk2pn
BB63YUyxXxfWeBjbHM04czqDcAHYA7+1dIwztxtThBejOoMHM56jkyZJxZNsVdMvsL6lweKsYHWb
qj600ZT2K5FmoPjNmb3e5CSLAMxkaA9Np0heWiIP7mrQeWc0IwhmViluv2F+PlVdq6zjDzXLUMuq
09qe7iNCymMbFUDqseW+eNCnznnq1Sa+LzWyfExLt1g7Odec/TqpEQlXS+pOiVJYuADRtRSUfW4+
ABRNHvzJlgrl1MtF/WhIPblRJTP7XRkInjDB5KAMqAP3OMBcLahEzdwep6d+IqC0APDs0VytxQca
dwZyTMVaBPc2Z2wDD2MM9AO1HAlHTDJcXnCTY5WG3YHtGnSIsi+t6EuaQRNvOb5jWgFuvRej+aUX
LeYI4T0HNz/+WOLKJ9UZMMc/rjtwTvPb5ccwsUony3UX5/ROKgAFPT4DKsfPrG/zrPnrEP+ums8m
Nk5JhHCs791U2CzFfWptV4O5fwtFKmwy0wT+lB0zMvhDA46GTvXaUsfEmxLqQKAxCzTEoZyLcew3
wQLQyIW9wLAZyFY4tL3mS/ef1GSAzccFZrY/8gQd2V2y00j3bSjeKhmT+e1YoXO6iv2iTlynngWX
NCewwggrbTLAeDyGrxn1wV+uzYXVQHzf3BkYj8dROY7kSFCxFmhKy9BfNN2Iop+yiecraVitfmjB
C1Q3fuoEctYEyG+6rewt46uZ7ufkOKiCWJgTzVGqcrwu0duoI+i+FJpj3DhCOQ/hFe5BY51eMRIZ
rqsMQkNieXWbP0rL9+uKciI6DHwD+wM4sHjZ6kysmsSStBYDRKZd6k1648ZqguH8Q1QA+3F/XRYn
xgI0q43cuoKoHjx6l+qNJOn0WluQKNA+0ZPuWr1/XQDPPrYC6PpuNg1uEP2ENgQMfZOCu0wvb8kU
vRdZvuC1VDQCcdTcWBvBZBVAYJH3QM2O2S7dyHCFGyu2a3xqp9cke4tNQYaQu2R/RbDEickiLbU0
QcSszb45AzVLxP4rUMJkDIBEqz6ZKiQM7Q97DAfr5V/UqIEeiQoYWtfhPDBLfLkt2ioZS54riK3T
pHTtAXc9YAYkRXknan0ak/5hTRK3biZRRwPvPKHPG/VOQAZi9o/ZoFwrAIUkq503dooblT/kMkDM
JiWYMSyeZ1mQb+BeD7inAPFNE28me3ylcl4kzKnAPX0jPkZhirv2TblFFHWofja9uwjk8awdE1LA
u7EwVoETdbmsZGiGTqNXY648NxXwe39I1s0s8oQ8KRg2QNc88PTh9hkpQ4IHn6zBPjJy17XeEs1u
oyGE+OcNeBo6nP/KYc6uUTv9lOYytAHbglxZYbcWpwqBakFkQcGWd6iA6QJKDaDRIZnHmMUstZOR
JTALhBunwl5PSy7y5LxTBVQqeAX6XMaD8nJvllHWESrAFDC7HbujSTCKPqcRYF1Qer/u9HjsFuhD
x9lCGhrQ4Q6zcnhuNJJROohKgvkdDx+0+d70+ybQvfWmBpea+RTtrMB6Qf3dXSq3PRJBEoKr7OYD
mPWcnDYvCot+QAHI6flIyK9chLjNy7NvtMTkyOWKOsAnmfMVQqQQYX8TnMug/wECt32xMw/VZ/Tc
3U9voBAXNGbwis+QC9gMzC0hR8XmfQ1LH1oiocbVte63NQTHSvotUbz48NTIrhqWuSdsPaHGwd4r
W5HMhmoglpnyCKrK3nhQwnjwzfsRA6yB4kkfZqg/Zkf1VrqXQ1EFlxttU8gH5PYcTK2wBSnVqJdE
6yOMdu7nk/qCFFLmp/soRF/BHgjiDai/2v1083rdgrnncSOV/r65thelGBono6zv830uG26kCqZW
qAF+XdC/alED3ghY7RFv4xgC2hNQ98ab7Dd5TXcOprZ+XteEewVsF5B6040kQswuT3UsYAnG1Nv+
nZzSQEJj5c7YO8d+n79dl8c/eX8VY9xMnMTp2AOFAvx7rW8qhqsDiqeYnq9L4UDIaDgDf8UwBon3
cW0pI8T0fnlruLLXBO8Ya5IP0ZO8+96FqUAtznDYpUDGo+jmnI4jeLA97RMNveV5lT11cof37hnc
WJpIPV6sjwQj3hX6HxZa5o2pG5WSWQ3MAx38/Xu3Vz/QznK274yjIbIP3m0KWD+sJg3w8Yi5tI8u
6xpnBeKHh8zao/Y0+uh07E/Zu31IHjGHNtzYu/57thfxV3MP9lYuY5eY39PyGCVRT/nMg+SV+OkM
ZEh3fkR/tuGpt/q3THJlUMqKKEK4tmMBP1wHUhZa3tmb0EzTJqlA++ANmdyEHcmRrDb6ZfGlJJMO
STVB/bVBIajWjBJ+1dazp7WRu5dqwjRZVCpzWGkrOddtLVfBdcPWOX5h+22MXfer3RLgJsAvkNFT
ATxXSdPuugiuKSPZC9YpvOxoR+PljjdyBmZF20Jcs+rIAWpPSvMxqUmYl6NXE3QXlL/qWn4YjUSQ
reAr9x/BLFk0zN3u0gULH2XKbrKSHVGKvUA5rjn/VY5lZklMZP7oCL03HesTJm2RfsE1Kb+ArDH+
dZLO6/fit+xqouIoz59v1tShefaNl+3XKlFq0wA/M5Ff+1oN46jbrxZ64Cwd1KBN7NmNed/V+sd1
fXnudiuXcRSF1qLzR8aSlqBjL3400tGqX66L4K6ojlE4BfQiCoAAL1UjzTLbVoQVLdFRgPylcWei
n1x+vy6FaxsbKYzhD6mkg/Sd7lv6064Pg6glnhs10bE6PE4wS/hlbp9koDZOY0RNGjiNAQLbuNat
fN/45mezcw5DOIsqU1yN8MREXE9nzv5kzjYmsZoEYXiFG2NUX6XplMuCc8zdekBiYriMTvWy1dAW
swRAT4JCQ1uh+XgGSNPDuP5zQG485tCZizlIvOmQSrvc/WlK4AkBzuIt3WM1Bc1y3+aCVyNXETRp
4F2CzIXMGlis2P3YT7jsmuXPW/w2wmxQNnX/xo43YhgLs9cS/5fe4E0GhM7cLaNQN1/lUvD04B6X
jRhmwZxCRmqe3qfLEpb1KbcOg+TnokcA/Vg2fqSNLf+7Zjrz9piclAALAlJUy1uzk9x+KyzfAQPp
HCgi4mj+hYlnI1C3ADKrsQO4UmGM+tQkvTd8t4egGYP5aBNX2xfH1AekeObaow90A03g2/hHdiOX
LvXmBCmkBYxMS+Uep711Jz3iPXeuBq8/90Hv9R9DeN0HcbeOcjJimgpz3CzQsS4P5qwB6M3LlFO6
Gh6AJQ9Z+zOXakElmRuUUxiM/5XEbp+B8o6Nexjbt3hDvbPNG6N+U5a3hBxyUiHZcOizh7J2u1jU
6cKPuzaimeya1iqTJQ9Q0gFNp+u8JU/KI+A3YpeEM6ABvFzykrN8A0omy72+vFyb3Uhm7khQOuBY
kLwHMh7aCx/L/qQNgMa7LbPT3IimrXj9zKCUhe+S0VqIHgDqdTbGI2cJeEYa6NlZfncGMC+KZMc1
WO6tfR2i5HjWare8Ux+v68ith1iAJ0StB52gANK8FKtVpMmNFTbb++MbfL8bPcWHj+TshOu9QBR3
Pf+KYo0om2wnjlZoWL8Pgblvbo0f+a/qvNzNrbvs9J1xn+/kb/FH4grzATSs+OJ+NqJZI1omrRqo
lqOvuI5b7osb65aEHy+RB3hwkeHwbXYjjrEcZQQAavtnUXeOq4T3o5eeR9fytMfCjT3rVJzLH6JG
ZhrWXFORjawowBbBhCWmbu9a6SaX79vJlUz0AwXX95F7/dFMJgZRAXDC8rrgfZyVGdgTvNTBuLau
uJPzY0wO14Vwg5GNEMaV5mbbD04GhyMZkavMj6hSXhfAWy7a9QPCL5mOzjEWAQjKsrRjHO4V1Zp+
Sbw1Ls7V7Hgx0HGJ1QqqEDxXvRXHWETcaxjVqyFuyCK30OPd0J6leleKxqO5Sb6tIMYM1HbO4lTF
ws077ZBVbhMa7uzPN0Dfbm/QXGd8G26kcHLJwyw636IlpXu68WA1qN+RUYdofW98okegclc/D5xA
v2trz3nQd8U+PqxBFBDRa0YkmfWddttrQ4nVdezvZXIsrOelQPNDOIgI6Hm2v11dxiydYTKmvocg
A+2JDXGrZK+CJOe6aXKvAkexMTtH+zu+ToF35WD3NIZtSBBLFRphbuLirdUPoH0Zshs5AS0UmCGA
VnDK1GegdkaJIN3HW9DtF1BXvtlKGUDj1kSzmH15VyxP6CBw0cuCoqvrZCJuad6aop8H7oQWfmw2
Y2rJebnaM0LDdLlTpZ9NudNEZVORCMYypbYbVYmKWCrlgWRIgJnRDoCunmDjqNNgffBWFcYO8xEE
v6AnxmUKhtPi+yAFrRrE1W/NOKMD2U8Wr3Tu5lEQBnLuVZgJQBuBGYkQgh1MWuepQNwNqUrbuIry
YwSWUFm6uvI0R2gZH3bXteS4sgtxjCsbq7Qo0DuGh2nc3jeE+Hqf7UYMy+JxJ1hQzi1wIYpxZite
i/Zk0pfWWAZtnx/jzgz+O20Y02hHydKWHiLG8m5V3hblyV6fyL94MkIR09TAqY2JZnZopJmABVXR
gGCentCEY6QHIoLF4aXJtjLYMRFF6iPS17iXF7vwMSntO3HpYrb0oweMvxo3ASVxXdM5bNLl4foi
8l5cF7KZ23RR1dkxJsiW9fesDqb8WNRhlb6uTdAlL7ER9trT0hym2tflB80UOEyOt7qQzlgk4OV1
vQHfKICgdS+Rf7ZO4uYJ2B8q+bWqR4HFiKSxRgki9CKnr67BuVe0X/qYeTYBFG15g45OwbrSL2cc
CnKeCN10DPnrSGtc+mENoNSjHUEzY0G43EgnGaXdqY/vmyxBmTf6qAgaTnvlEdWuO1tPKWze9U+g
LuvaFzA3QVXakqPk0Dab0Zlk25OCBrdW8SylEWECcRd2oyzzFDE1oIPLBMoOqXGTSPGu1o2j5oxu
rhaACfr5bxRD8wluWNDCsOkoOV6TgihQzGgO+gwKYjQt7q+L4Cv0VwTjW4p0bCJphggFfaGz5dbg
d1rJKR/3Wf56XRT/BALe/v/Uofu4ubEVNQGogILgazmicBadlV13tn+iEnMPUHTjqIfFg+hWVbnu
mfZim+CiRoMhc+odZc6VMYXM/nkIMh9kISHaYKXYTT2UeQNtX/pzUO5qNzmat/jhBNu90e47UZMK
B+gAt9/mQxgH0OQwy6nAhxh3hfea3wDxpTQ9tfftE4aovCX8nvt140rP5EU7JILQnnv9boQz/kBG
x2/aGtjlpQjbyZO1mz7ydDVIyWNtNgJXx4sNL1RlbKqa29yZKrrmu9oHwMH+HQD6Y5j5zqPy2AfA
mFv2keAa5huXDdQeFb39lArj0riwus2kygWuL9N0O4wbVSbth15d8CafCwOEJ5jKU804MNPYKxQV
2N+5PxifmKwTvAu5R2rzJcxOJ4kyd+tI31GYIZvOugOQUh2T0q0/iYiE+Fa1kcVsbGrXea0s0Fo/
ktMZVZnxPrvvQ/MZD6ncNV3NS3fDT8l/yDC7e/04i9RkdllWJ/ADJBAtWehaMDGH0ud+C0j3bPyV
TLrIqDjlWwAH/t1fxnnUGUlto4a4RXqbE8MdmkNrhWUEjCv92THvAavhpo1AR24caYMWCgh7KDew
Q4/SqppD1UJoBJjlBel626wfgC6hVCI0bPr5X+6wjST6JRvfaBgNMKd0SIpReEoBYQGGEdkSuAG+
ECCtgGLLxmQKc3uldtfnhlz23tQjFAbBc9bZu0Tu/OuW8VUMQEEwQ4nmK4xFaX8GZDa6RHWUxVGB
Bl4LDFRo0FztoAWll5uMhqAwwEkNQhTGDCgRIrLaJmP/pTJJqaW1KKT15jmNfzrFcFTlYS8neZDl
vy0j8ySwL1vqcKhkESPo17vlD/gJ0IsAv4i5bnpCNnraSgZIyQbC6yXbpZnxmI/rP67jXIpgQhs1
mzO5WtG4O5j5zkLrt1wUfpXUAjvnBOaXchjL0Ah26U+DcFactORlQqfmbD50qp83RzPJvEJ+l2IR
1NrX00WF0lqbCZwR0CNdrh9pHPSzdT06KQf0r5XRjmTD3qpUV7JFyQKRKMYnD4a5LLEOUYltBvO8
4FagfezOHbrQBTmmr3ct1QqDc7YJh/WFTh2DWM4YG9gyqfDK7LUnOzJ2bmS9tOUPwxbFFXzF/kpj
/EYb552OqAL1f+Vs2i0ISg5Okrq5IXAdX739pVaMrSOjIFvFAq2WuERX/OSm9W9H7o5z8jZKIoI3
kVKM1VdJ1ahFBaWkPkjB5JFbP/pouutEZk+t+tLpXirFWL1K0p7y5OBhvaSO38RRjv7h/qG3pvdY
nW6HZUJ/+aKvN4WZoeXgupfkCgfiLyqONDpl+8pHpJtkpYRwA0w9EigY50+pOzhl6lbdU1H/jkWJ
QU5cBnX/SmSd5WooqBcNE5pUvgMM+6gGOtBDH+tg2ZHHBhEwPPRevhE9mTiVhkuxTKAQo6Zi2DUV
+4r+5cSXwgigRdOr/qvck3ABivTgtb9xfRuCk8i9h+BaKGSBgroR41/QTJ1WKLTTQcyzo/Tg+vUX
qxVcdpy6I9TbSGFcC3rBU03pICVr9wagomNk0CwP3fy+DNT/uAriZd9kjgsv6ozP122Ie1A2spnr
j5TWmGJyAJ2BvX6zFBAiNyeQhe3b1Ayvi+I6gI0oZhdLNGhndQxRRJr2Urnu1QUNuqXtVWbhwsZf
rosT7R39fXO3znVUDwWBOMX5qJWHCtykwsEB0eoxvtMonKVNFrp6LTi36oeyD2PraK+Cg85VBaQq
gIPGJOSXBAnAc/sEaFNwneSmkPy2/kxEY9T8+5tOP6g0uPuCW9EgUVzaKkIRo39TbNT2pxrPjfVj
lbqz4ajBuNbvREEeXsSQwL3tNoIZV52i1Y9U9LZLtV3nNF61wpH0AHxAYG4izZaZhgAZimuIG4mM
08agIPrdbHq/yjXqRqq1y+yPORoflEbySl0W9BVQu/5yR/wV92U2h8hJMtILNuslrx5icP2sItoq
kQzGUZEWk9klRsI8HbuGcDZy5UUWtZxwrX2jCOOn8Eg09IGOnQ1D7aejbHiRagerpSBmAK3F9ePL
6TOBV0STgGVTGGT0RV6e36ZrlEVdsGyYhKjWfVrdZ9FH1J30+LnXdHANv6nGYcju6+TQJR8C4XS9
vu7ZX+HMwQaqUkXSAcL1AvOqN7p6js03IwvBd1IUT0lzUgz01whuG+59TucjdFQ5EA4xGq9NDabG
FEJBz4MXqrLH3L4/qWpQG0DWB4tObWWeXAr7BrjKbuQyys5dYs8mDZbW9LQuKV79wH2O7CWYq1er
Kz1leSXJ4FX2qwHojX+z0hvhTFg4dIVmrTSE78F0JunnitxaxueSYaDAOg7Wvon8uA0j6+G6XK4t
b8QyXkeK19hJRoiV1KDL7IcGc/VG1OwU6/W6IK7v3ghinA1mfqYWGNN4N1jJYcELyJbITs8dwRUh
0OePe9/cdllvZHNtUDGzE7nNNL8l2opRX9TKBlETBv/N/FenP79vhCW5Htd5A2GZ+lupgxmAC/Eh
woB7IzkAZ9jJw27u3BFn5Ppa8gNBOmQj0xYikP1e+oSqRK+SFSPi7dH2EY+Rl8+xr2fS3tZKkKlV
oVpgDH9sD7qcBToWWlqtpwIg8IXzumi/6nI4CL6If3b+fhHjE+u2BAJ3O+IBgLQOAFnHu7HwSJMc
DTB4Wdpe6kCQ3AdOLAim/hS6vniozVIwgRvInXWD2FiKtfloY23fm2jTn807c9G9qrSCGhlqJXvo
y+U42jMgqOSDkZQAdHwCMgdg/6Pnxvwx2R90KlweVJhJchytPHPRdL7vK+VXV7RBHAM4olLA8duR
zAWJlDc11uP1JeTexhtFmLAQ85E58AGhSDFieukQZ5+Nqri67MfzItgtvoP9u1mMg20j0EtF9MHU
qDe9+tRF816uH5T+TsebQrJc1Xq+rhv/8P8VyHjWuJULU59gHbUeuTj0YScDQWOeg+ti/j8H8q8c
1okSHRRPqIjTTgbbChrbiyvw3Mve1B7y3CuHwR9XF+WDvUAwtbJLKwTTMOBgaMurRVEWLw9k7YAC
SpURANfpqYswAqYfTVg8ni9D9iNHLmbOvJGc5tJvMc4bTQLnynmQQj6dkwHyGQdnVjIBH6zRl2Hc
IIXcISmzy+UbHbhaUWODp37xrOoes/gtqLrXDkU9zS+SO3khu+sL8dWIL7+DuU5AJwyIowbfkfRr
vUNGYHKzOZF9nbR3EXB2XKJai0DmV+OCTFBvIcEEWG9Upi7XflpVjOpQPOHBuS30MG6ecxFyJ/3s
L9tLm0MNzPlRZsdLEePaKTagcpAbQilkGeM9eueDwQYoj5KovhOdugTd4deXkqcWEK4x+A/4aeAH
MyYlof9DnnSoNS+3JvA6ymUHqKHrMr6Gy7hBNjKYczmbTqzGdOwWLXG2BLPJiv9SC2bl0qUpoplu
Tpl4IxLLy21TvF9Xgn4kuzlbJRibG5AZcCQJIiwCmsXBLaLAjE99J+iSEolhApiJ9uPQY+bNzVmb
f1bTW1Q+2JogD8/fEQcQE+B4w+XOSCkXc4qXAjsyqJPbx7u8F2w5X43/CGBZC6J0sUGNDQH18tS2
+9J6TaIndRQRRn29YmBZqokha8zlANeNOZSxlYJQgK5WNMZa5YJjDo53rSPjp5kN5C02pPznqtf9
8xplqEF1RR4JXhGcgjU+ARD/MnIFuvVlpnzNTNVeVnRKtUCkb/bRIf5mxG5neOUhKF4Nj3jm7c36
U3uy/OnddpHJxrwrwOCuWyennEo/Q7fB3EDvBxZEXmsAAgcyQhQWC189zn76zfwYdiBtd8tTXrkk
cJ6lfz7dcylTvfRXtjTqSeOguQLXkTk+qyJaCK5v2ujE7G7bSxmwsvD/E+3U1qHpvDiZf33dRCLo
QdnE1mXqTJJuQ4Rp30rGIbZzVxeRMHPPAtgUwb6j0YQPc9hGOwVOWwYZZdNiJPg7npdzBXgqe3dd
F54cgLhgTAnUXvRQXOoi58MMK6d17BEE8vaaj09FZCeTN9iD+mPOk6oSWB3vHkaqFqxJYIwE7jOz
ekgn5FrfotHNKQD5PfyOTQwtVbB6a3QNfX67rh/Paenq/8O4N0yMF1zqhyJOM2mUOkCfq31pm3j1
iKq6XIVUXMHANoThsWOhFtBdtdLEDayos0/MALiAbguKAu1T75+ua/Nn29kLxcQgHkB6gYbydbu6
OiuKrqdDx07Yv6tnzZ9BRfw+3eZovnXVTxCC79Zb030hZ/NuuV/uPgD0ETqh5QITGrAS17+Ht7rb
z2EOczOB9jOp8Tl0E+cIAzjL63UJHEgMIG9uNGbOc1qVmhr1EKHtjNvoXO3l+963Quu2PA4fkj8e
67PpFnug+4XlCWS/UXj9A3gHZCufMdde7RrUcCCfouUVxclOb6NK8is8tP65IABxwlhxLADIyVgq
yfRJrugEsxonHhofStnt0N5R6ofrcrjey4AA3aFNAhZz4merKZdutZBFTr7ZI9ANo8JdzIfrQnhn
AsXy/whhDMNMLKnpqRAdTiW9X6enYnzFS8Qd0BN8XRTPBreiGAOp4kgpVh2i7OhkOkVAhlKwM3Tl
2UO3lcCYQASSnFoaIWHS38s0nNM7xIpK/dIBwCN7ryZBOwAvoodDpmNuCLNUlvGxn7u2ygxghhTV
M9FyV1I1t01+JvWnbn1LicAcuMu3kcYqFznFhJwQ6vNLiEFoqRZk8rmLB5peOEcURzBae+mAc4AV
TPEId2+Mb3180uTbvEa+xfmw0KG7eM30ed0cuOa9Ca3o75vLmYzyUto0tMpGPWiQ+IbLDACjKLg3
RWKo29iIaa3SKacaYgrjAIRO8I4iUhS9s3h7s72cmVO0NlosxSV67Mj0NtZH2Xm5vlY837b9/8zR
WXOlLkc6o6N0YT3+nsAX7iz7sRSVPnjeAONNuLaQB6DYdJeLtShKJgPBGyg4s69MiWuo4Sgf7KnD
g0jgrnn7shXFmLOUEADvNdiXWkN6c819LXlr7NS/vnAiKfT3ze5Lo9kDtxhSbPlYKuB/z9/+h7Mr
W64bR7K/0lHv6OEKkhPT88C7aCstlne/MLySAEgCIAkQwNfPoeSetm4prOmJiij5bsSeyDyZeZIi
P+b/0wjY1sBsBd7u07rTwSQVXaptKMm3Ru+KLNkt3Us5Ps9uAWTP/bOREwt1ahFZBe4ZJL0sfR1S
tqcJAktEXHfmze+H82xLxVYjY3OR0upEECQKaDePoWkWiJPMmlvuzpvogPTn3zfzjJd04x5D+g7s
O1pA0Xy6Nk54ljD4K3a2yHY6L97xrKizNEyIX5zrAJTJD/kZXJdHOpMPv2/8uQP7a9snu6/0SyrX
Bl7gZAw7k093oYpfsMKfk6fgr0JOVgaMvTjVNtsudCP2yxaj00LkmNHus7lN9iBVRhiczIuLZWrE
Pimn92O2mhccpc9tfFiL2DApdGrYJk8n1xZJUwSG26Lg0BxauVtV+WdTLi8YyM/tlY3NLUMyFojD
T8kTTE9AWuqgUtPmkPTIVbVyv6DkXqWPv1+wZ8fzr4bK6Ol4tJdrpzbdPY3meK3jqVleI3dqjQBy
DDgRv2/t+b35S3MnuhcgernVVsK4QNojWFT3HNRfDpc8uFBrzlBLuur2hbs1KrykJz2nVgCI3GpQ
xIAKi5OlS8e4iR2iQ3cNcNisulcKhK9G/9mJZJ/F3xawAf5+tM9J/V8NvZMGi8q4bBk3qZ+vYJJZ
unbX5mw8T3Ryxy28p/qF0/dMlM5mK4D0v9gYbXHlPl1N3iP+cF4tsn9ShDLipAs/gmozu2QU5HID
1DWz8Dph0UH33xETso+keSne8dk1Buk8+gCUDLjKiZzrmzjo7IEMQZjLBhlWAy1rPpmjSXztwDZs
/R3vhn3cffv9fD+3l39t+ESUwxmvAfEAzXHtCPLt85HoenEvqIvPnUxwIeYximEiReYv7AAKDIGU
QmUgxVloziJ+VtIveXhpJbe9capyI6oA5XlR84Yil/DpSgqzZpnZeB7i9o4iW0X6aMdEf27j+QJR
9+cs96+p+ihiVB5pUVBSx5fJ+FJCxbNjRVA7cjrKCPGrmyj+9ZYnSbJR6m6R1KhcTQ9ctvUwHcBZ
+PuFe+5kghP7n+2c4p5ujGZUahmhso78PmX8oGP1KTTR3iYtuFS/efZSuN5zlwjC7FGuCrmaiMo9
GVkWht7GTiHknaV8j8txOJ8k7EDumrs0ldduRaWARJJmByJF+W9HmSJmHMlOQD8jmFWngsi7YeaT
l7Do8y98vbPD97Du3HwE6fS/P69lCgZXJPRugZYno2SxI61IYLrT8r2aLzj/OLOvQn000dfm/vdN
PePew6CyLEFxU/CQ4u/TvcLX0XiIOcwoIGVjjx4+rfUYd7dxjoI/xxLJ/Sp5n7xkmj4L4f7a7onG
4YRISWTnLeHx+M3tXpHzeTqWn+7Ju3I6sPkwvXtByjwn1cu8QPLNVo8TDr2nA6WhhzcmMVB9+7Ar
8z8zkILFnyP+tnMv7JPnjt+vLZ3Isz5fZcm2lqDn1VVSq+jzKnZZ84JC9UwUE5bulxGdbJPWFakr
t3bGBZGy8bmt+3q8TF8tQOT3+k43u/zN73fLCyN7uEJ+ESzNyn/OIQMisjS3k3wvUSKgGl7alc8u
FkyuOM/LBEzGJ/pGmAtpM+k2JgS6QzG/N0e5y9K6vI0/ta/Djp/pOwXjsg4ffz/A564ioJP/227y
dJMsPUo0yHLFrpy/tCi10F631fH3TSTbM06viF/bODlxNupTKQjasEfUaUre6ctm7y7Ki3nfvJZv
4nUPYqUdCpfs28/97gpB87v/j1n7aw9Ozl7PC5KSHrMbkuROhOiohrCjCOgI5Z3V08XDgP/jq/vP
9ru8exza/N//hddfpfITaxFy9PTlf9+q7+Pf7vrPX7/P/7X98H+/ePK9s+/y5vPw1y89+Q0e/rPx
/efl85MXh3Fhi39lvk/+/vts+uXh+ejm9s3/64d/+/7wlDdeff/HH18lXox454+fb198+8cfqDW3
xQf9x69P//nx1v1//HEABZv6/sxPvn+el3/8Qenftyp1AN03aAH2Ho7u+n37hCTZ34GORxW8ieAf
Bbc2ts8oEcb1jz+K+O/gVy4RuvjThEIXZih6+CjN/o7bAuyoGxl3ufld/vhn354s0L8W7G+AE+8k
G5cZw3mo9fyvPQoq/gRnALXDcc+iiDJidp+eg75tZCL7uNgvsSym+MZNkWrVLUhyJ+n3cW5MFB/h
Y+Fk01mR++QRKtWECLIojS0ibE2RiCq9KNqpsveopa6RbzKvcPbeR74cwrslW3l4Jz2STn8gk5iF
d7kUk0rrn7+XXBb2Pp6nkd541MtZBcwOJER8ZszGoPIb6ITPGe96PKWfI3+FQjwRPphshAejtlvi
rzwJWnwumqRf5dUyp7G7ghktQZnmRjfRG5Sas2jy8UUxUN6icqgIWzd41uCZBvUDZ3ZmVBrwaPx2
G4aRVPAfjXaxv0IQuMK3V0HQEEo9B3+eItzP/vBhHRoEvHvj5QWqAubzsU0ahmEk3Hs8DFWJBmdq
FoHrWOwWShN7Pz4MCjK/RzPBUMwKwr8qZ88wOJqdx5L04rNng+Q/zFxiBGEmAp1GcnZu7xuDwkc3
PaKNEXfVayaxRpoYxX/wod0mLSlRUOV+TjpMOu6NucLi5abpxkPWgtg/QTWVvHMS8S3b2CqTD/wH
UQb/z2mLEQSz0Bk1s9MJK5z1YIm7rxqLFeBwiYnPeYdIrh+oeQ1exz0ycfDdcSx6PFAR0wVIa9RY
22aLDBoPSNigkgiBbKFgoUYR2a3bAOYdPtOJWstvIV3SpjxEDceEP+4SkxXtthceB8mbFixHh7bk
yPO/GNuI9LctCrNi6amIqjdyMb2CAcXQO/A1ZvOxz+iIf3cx3/ZxRdFhOBe3BcmFJRbL08wKHZij
ypl91OTVSHaFwFmGtFxoi8SsjiQRevr4vFgPFmGspmpZJ/dDWkh68/ML45puY8cF3vPyKAiJ5hQV
fB52adbRFccqbheJrzyuKHeREq5WcPuFqp7ciIXrHjb4MvAOg06BBvMfhVViIHWvdBDvdA+m0euh
b3xjj0qZ7eg9LszUGsPTS57qnsh9h7BbnAHEUXKsg0z8thzjw+nLkp6l8Ns3bcXjd22mI/NtMATj
QPYuNsqqo23GH4f2+OwoaggmIrVBU2QtP0wfic2owOnTZ4D8x4fTW5QtPlcFmVBmaSYty21b51Z5
7Mswdx1kB0beoicqBt2gOi6qQ9HbFyCZE00T6QYotQpDKIchRJOtttpTWcZX1AvnXRXvOrU2+QfM
1Nocy1ksya0LuStg4qMz7i12svUxwrxESS/TZFX4BBylEFnxVE3JrdHNhM8f36r4YvlL9tRTreex
p9l2VjcIMMvppn79ol7JUYlm0EhYe+yjVppMh5iliFiudTc0E8x/EByfS2O2Wfvlgvp5Cfwq9J/q
dg95GRvqWIFbtATanZ6I/NEFFcII+uMRVWHoZUCcOkY724ywOh7BTPzW500mXlBinypcD60ikASI
IOLMQEwcn+jKlnVNk6cyAkMwD4jI+rkipdZIhqrd7D3e/P1ATyJ90WZOSyQzR8ADYQ0Ainw6zULQ
sh8bCXyHdSl93dOV6eQsbmMcuAo4YXMFy3Mx88HarBjfp5aVi68l170f/oRxNvR3rVpKSNKYVdnF
NHPskaLVW1enlVDERiZDhlp5L3UcV/8vmuPWcSSjgSAc6EKEyjz5SccDo8AXIj8hVUuQ/IOQA22u
TNeix6Wa5uS2MOAnRNjFwJU4lrJB+ep9m8OWvCjlqsY3OR2DBBwZeJl/+P2snqi16BwFeg0Wno3H
IkG9xJPNa22Vr5SPqHQXdI/dOYDqm4FNAWBazPatQDDwbQZ3ir2HfcT6rF57sZDXLB/K7CImbZ6d
D7TANgu46+x9W3DceFWnovmGGIqBKuX8fKOLsO2TKkVVwssJVN5IophHkIqdsdA5fFJ41Nt5QWff
9v6v6hDGVgCWAzl7lCFUojo5G8x2cdtxQP6MOy/ez23M2asI8v2lEK8Tc3ybRfCQonI04CPgVH9Z
4p4swyB6mNvGlpiFvo+5jnfIAyXE7GIgT/pLWy6YJVe4an3rFdidDBgc5lW8r4To2Cvt+OQ+/X5x
/yIbaBWDORxF2QBfR0ibeXpi2LxhWnnf79IlHuO3gLPJ8qOroGpcKFSfU9dFaFP6QnDgCX0E5mIT
RzFK3qUoRbVV1H7aai7D2hYTATvQhBN7k5AqCuer9NBE3Jpy8VpFNORnIhvwftrxdr5ro1FGyGf2
E00PfeHL5sBZmfkfgZVI7tQggaf53rpkuwYBITHyuulAH34jclauHyT0zZeSuzcr/MneAaiCgAJk
GkE1B6y6HepfhLoQPdoPDgQ8XvXhzeQ6OSH7bSAqnFc2sxq1Hm07RzcrT9b8oy1Q09LUeomLlwrQ
/mVz0RJQXYo6dikCi9Cpk2285Ug3A0MJyGnok5zWLJuwx1ZHDXlN4eTCoaxYA9EAVAg3jzdpRz8k
MsJ+IslQZBdeob7m/t/bW1unUNQHGx7Q7F+FWit9aWSh+50rGe1C3dgk4OKJm46vVa0nj509JekE
WfL7hmG0nSwN2I23omOoqIKaj/Qv82EEQkoKsHHuIi2zFjTnVaQjAa5/KiTZCSMRxV8ra92iz8k6
rFW1TyaUS7ycUtQaHw+MxUpktc0nKKFDMaOSISaQL9zsBpEb4sGtm5hwF/cc2sSOKpvGb+Js1Kav
RVl10auVFWv6hpEuQZ3QNPbSn6mqE/lHkYRKDfsBZmJ5lkde0fN1VEPytsibErU0FxSirC5okTgQ
ofaZR8yUTlpwiSo2+rGp01wUbNkTPcRtUgPa30oGxlHHubzoXJZBaLSCuujPRjdzHBCsHOX6YCJw
/JVgPCUESVklI2U1XEoZUjKdlQtHucm6WtN1ui4R4oeKPlSPyEqPOG3YmykspPueKFnl1X6IOpNV
B75IUVxN+EJE9xS4vr2Clib0D1wGBiV1WwNtfB+cm5KvVHS0+lK4XoRrUU4aXFyubVX4OmV+yzXC
dVby87SZUCWi5MUoQi1kbJZPaWZZ+0E1y5jekmq1ldkxSKMVYfKDbZpkl8zCNt9GMfilrGG6LvkZ
3JxL1+/jZsai1UhPnaMztVSDZGc8nTv6pjTTwAbU4pyj8psEMR9SDPplu2trsMiQ4v1MVEcuBj9M
+VVj+ii4XSCY/C/VWozZR2OF5vkZbK0GuYx5R6J8QrrLDKOnpsGFSO6JD9S9QbXGHDuQjDRL+zNc
lgpR7z5ZE5YDHlryBo6KOSuHYYdgyHR64WIDT9fJGYA6AZUCnHooX59A7zyRCZigrvVOwwpuDHQK
hYJ1Te06TsX1zCrUneWAgCEsNTK5myNHkARu8x7uLI1otkKVuJdD4sR7IdpB3ZOGKxAfr30J16Bf
UPrzFdIRJwRmRAuZUAAiVo1pHZh4xjScJ+tYyrdCwj7/iuDUYdmCmlU7H/KFu3Eript6f9HE4La5
qaDHuLcC2YRzubcK5vWV5UioPSuK0OPBxJDOFXWDEp4gPDMhhdW6JkggRfiJd8gfo0O/ju6Mywia
W54s1t2jtC0bpyOKWA7jfDb0iJbqdzICPV2o86oP9MZlfoXynWzHUe5Gt8TxHaSCLFQtmVHIh/Jd
MmZXhjbe/AhBcuB6JuPSXsOpBTV6Rg3n9MItrPXtGWgjCt9c6rmD4mP4APu58yglcDGgQO1mh2hO
wZ2bC5K5ehhdCzIoncVNBSww7pW9zB2WC4c/Yii/urM44s07lXLksNSaS5Zm+1nNkNOqNSv701a2
QYEhFOeOoRcNebHpEBY0YJhBaaYcmmLjyOI+DTbGDPchle5qNrDLzA6q3ohV54vJ7P1STpizhnUo
zLyf+r7LPxjKYa6fsW6CBqx8qd2n6sGkIm7oMC1q4b4f9jKvFiSrZW3jyv5cpeAquJRd6qCETknb
Q8A3MarVHl2YZwj4Pu5Gcaya1mK2Cz0LPIkOC5CeBMCX/oKQRjhBj2nrBO4qBtm4pJACoQOd60jV
qvo3kItT8ZYtGU5eXdkEea3nveMe111ftlX+ofed5j8CGbcbEAJ5dp+4Lx1emFlZ96nQGizi3wHC
9OxVokYpjm2n0AXEnMP8mZH5j+3GoN/b6fZRP22DxCW1cDETkDQmM0KqHGMNWDO6kGXnliC24kht
B6VxoB4KLUomUQbGBQ40FVUHq2IR73VHW8RmxlJi5wbSFBRO2ApbhGRTmG8aW8FgbQD95bpW/dyo
CyR+Y9ms6LDi4MRJ9ReUg0MXQqVRL3mnCwpdVcylm2/yHrt6P3Yh1l8ejbnEBcZePWrWekIW8HnC
ICPO3TCS/lsXSUdetxHKG/9oAeHgzA+rh8ZtExNhXREqgk/EMsf0rKzWEcUtC1c0MDdyxSKcmGJU
mOscvCzAT8bBwXaFPbbpssvDDg2gp+7e0HhBKWrPIBsOoQmCpzua9yq9TDsDyQKebIx/6Fsr3pfp
LCFGaDRvSkKcLhBNpE+w+1rYIvYeRFhifNN1bFiuXAHHZFvjZtN+BJS3wMJAgMFmRj+aRsvo0f1x
bjEi3FGwn2ZQJblP0ygxIIObDBF+yifYjEO+QjsSCjfYGZTIrQ+DzxAttIeFmKIracgwqSqR2CgE
y52de6C++kszS8B0acQm8rqXHJTECIiEi33Zj1mKR6YB7/5wOsPiShSToWdsRJWK69YmGC7bOBlu
vOxDvDe+BzwBesIc26/36O1keMxQgjiVE78OE3Csy8kgOwT2UhP0FxSptRAnY4aS5PJQ6BHcj8Oc
jMOrGEwxvd7ZJOb+4nGTZT4lKjkLXCT0LFmjTN6AtGSJBZImh0TtB2rm8byAoiOu5cPtIHATmU9p
BDD4FWxMHI0mVZBoqwu9/cgSnYrXfZ4vKa9HBX7Y+9ELlEapxcqSBBUQTN7i4MOiiJCVnYzb0Zwp
MK4/ATLK+F6ndojfsVJ7jVq3E5s6EAIQXd7B9JyZABrrefw6i6wWZ6lfXXGGwEwgZEhJjQdxnGUu
cHAbTOY5NMhNqU1ahkkOE4KYz80IWo3D1DZ+vSlM0un3mRY6P0qvsEtYx0GYUo/FArb7nURNUsxj
MgmkZtTtGLnpQzv1FcToT1xk8QN7xecY29sicpi8rtLKuWyvB7dq1LfOSpWCz2D2lF6qecURTYkj
69vJd1UDMJq29AOCJYdun7TzZD4LRBYNdx3VtJ3qDL7m5DaBeKNQb9hm2cN2MOK9pxIN5l26TZ3Z
kvWu09FCbDQBOCFcxr0y5TUvuDAcif3SNEdtGh+PNSEaZne9cNQqJ7slb6EeQ4Carjp2UDqUOMQd
EcVdPuG8lbsFUrvbc/wb0zCQosNkqhXBMfWKQP/i0VH0xE/0KwJ1qo5DDUEeIDRa/IfUw1MEIS+g
QZSLWOuqIgBsfyLIXQrA9hFB/73+f2rUAvyBsllulSIQd4aQjaeGGfBp1cs2A9UmcTh9zs0N5kQ+
XM5RHDaIApXDcAp/3+wpyIfgkwguGrS6eXeAP500O/FAoEHiclq7FmbGUq7byuZzjGWyLsdZzloU
kyr3LPYGF+Xvm9/0uV/NUVREAkoA+YQAeuAFpyTHgruKVChLXz96Yx59BkCSGmDfv2/pdH4LJJbA
VYWALeBVWXVqbaI+PaQ/FPKayCbGOIaObOceqMk2Xj0kVn5cqFLJi4DvQybcL4OkBYxcIF1Ay8Bc
BfK7k6WVqwWlqFM/krSHYrEDvhhy2Pt6VlDcOpcaT1A/YJxDQEAZCWl3TcLikdqcl4Lmy74Hk+4y
X89jHOTHlKekfD81dM475ENam/RXM+qpmWUPvrsFgcdl1qjUXhZrDo9N5nxiq53VqGOrEXnf9u4V
jUr8X8Dug05FFqhL8yG4iWfxnjE5Z3bfFCm57kOOioPHamw2eFeUuUbqHOLfZFYdEe8ahxIMcSiE
274tXCgSxAkLpnO2S8dqgpsqMlluJMwmkE8A5WibASbN9ZYdPOX7KUsdBt83HHAryBuEgYVXNeCn
WI9MQfgVqOEbptnsiyoVoD2H6cZMfohoDx3xtqMdJhPcUd3gPxfWL/HrEp/P6+HxaE5wsXSo2h0A
aRWfiACe9j4Y17HsEA0lJO9VaSnCWi6B+PKmQtQH6KanGg4vY39whAcjYbHNmziTVyFyo1xQGcDn
C1hw42qmr5eErRiSbyHbbpUUiUoOoY0BDu39PFTVsFNlpdeiDkCyKBKLcAWG+EByNlRkl4U1X2Kw
8WROsF1Z+Q6tIXsgX/0Rm7GpXpmoLaQGjyGKn+VXAROJLbpkJcMXqY5LzY+qzftFnHMzhWzaJSLH
HV/5aKLgZOA8HckhQfza/KZK0rWN9+2oJ0QjFxIAWVmzoRGgTGtsl41871jSa75fVdIrYIpzFMGY
bTOTeWS0+Bg38W6CYbzc6cC77o0b00p+IKPOGozFUrJCqbH52EWHjk7NMNa9KZaxO+L2sMiAwxWR
U1UTpUS/HD14JLw+lI3fNl9nTAEIABi/h+QnBJQsdFd5XGAZ3kSVFzjC1n4bdpoRh82UtkIv97GF
NQunXsMoTnJM+7mYL3PNI1yWQ4kFnXZSDFX8BSJrdR8AdHANZ1tbziY7wEAbw62FXpn7V0DL3IJ6
in7tQrOfmjmJoKvGYy4jeg6SqLb6BDTAgoC4NAMusnPszLmPz5xdPYpqyW5EPfIzD0wi1eedmTmf
rhKZLoYd08F0UQDmAvCA3+OCW/A7seolEQegPH7dM64L3+4aqHT00sDHt+TI7CcDbXdOpMV4o8G4
FYsvUM8dttvjInsI1OVianmKjdUx2CGfMMvd8m2Fp5hJxDPjmrQ7V2XYNzsTpNncXJNjmO55hnzq
6hl8ITigRSDReiF5RfovjUEZhXe0UxIfZLNpVly0cEeR4ZBttF/JzrYe3oCLCUYlnkTZCO0BXBZk
VR/XbIpVep+zrsDTRYuajjAOS6cUqKsh1VbsV1wE0oUzpNFqG910Y1Mi7FoXiuIXRT8gmBb89nb7
fYByi3NRyKJEJyyOl+v2sHiwwRETvomiCbXU0AJblq1jMxQwyDSxmUMxKHbwJEe7EV+I47A98LGv
Dvff5tE1dDWwnXOQ+31YdINR9A75FihugiXCtxtnS/zJc9FiKgIKSUPNTY20byNJWlDED1DtxXkO
l254ZyeP6AE2dtsBBSmocK9kHmxzvUQtAgMPsHXNvNy5AiWEAFYl1eao7CiBfwGYaheh2QlmkXv1
OP/SdUjXP6/6CvpgzUw1BMDNgYbJwt2/PT0qm23dQ4Z3JUCEgSwXkD/Z9uJhSThBAhFGEdYyek8m
0p4v48gwg6tsUnFdwKOer7t+jYZ2OmNw/KLjSLvM9JdpLDdB5ImVQ9g7MF+lVa2g2GLrET4maKII
I774qDk+6kPDo9gSKNo2H4mNsEhFSdm07Nu53U74WC7bikwK6Nyy5w0CGt7BohD46HFumU0xLtsn
m78dmPW2FAKyK8MaPLj5AfErSEFT2u0jnRbbb32WB2ySn99fMsfcq3kKuNYAxiEEQD8OpugotjXc
OQRbCWqjxlhEY/320wFwUoR7r0+xyadH4TpXZbOAFFRvD3oUzJr322FY1LT9Ku2abT4eBy8McnS6
+ufExaWHRz8X+bY9HBRKcf04Qk+RkA8SHwfz6V1P2DbXj6eoQMAZno0I+a09FGHHo5fHw4morHwb
7sOY5BA5XA4MypS4LgmZcMvj6ttuKQo2NEzfxHI+XPe60VlZ91Gyku/daBB/+qcB4yIGuJFFo6nH
67EDWf7mwZ/LaIGobw3P7TlNW7p01zQbW/025kOsUA0xa+zg99jGXX8P/MwFAZ7wDK6yY+5nDVwI
ytRsZC2rZDbJNRkN7n5U55yX/n0qyhlaweOuGCyCYo9VAQ34kjuqocE3fQRjzRRNtdjjPKrNF7hQ
FMEFs+agoeqsQIPXtwACqo4g2QlRAB9R9qWEWqx6D2vVV7acvg0hHttvtlE4qDEi1wW/mOVSNetu
XrCJP0VRR6b3bdUO2DePMJgSMUwZSGeY3cuqq0WAUMRv+FkZED/k6pbaaBxqCYQMrUFWlCq6F6Tt
e7WzDhjZeSK5gbmTaL053vPMbifb9ssmNITkMIhcHzYH/U9wcvboK4JnZwVY0zoY7ggqDZZB5R51
ivd+OvJdjp8mBrDVXrZqctPnbMpHIs9iAylZwxe+NTToePMJRCNId87VUj7gMgvCI1SYoLH3ld16
NWc8VR9yj7D914ImBm/h+oefbhWT2fY+dHKMQQnbATFBxAgY0g9x2hCM2WnUh2jh6vOILTj00Lbk
4VFcrpXBKScZgnQ+ZIWYEn4ZcJttQ13jtvroKlOk5xQpl+OrpgQyIw5lNyJiQQfrgfw9wj6wSLaw
oiYvgF/s+rAw/IklcnfBOI89C3QNpia+DvBj650u+oT9gJ85im7bMiyS/QlnfAHptZRiu5FULCL4
PSISNnjR6tEmt3HHEjSfJRTL7buhx5ylc0IV/9xnLiNxbasB7ok4YVusRfUw+aaIEZfhfJt2X5dR
9y0wjYGgHAhyjrdHt0DKMZNBzBs+1XShtYhcBDuz2kkXr2W6T1uED83ICHa+KXch733PdnzWgN2M
Tzc5WJYcUqAkS5V9E1E7KujHxgcojlPOI0TGzxP0qrfew0eFqreI50nLQ+ULzu4eDSXJItsc2VL1
LQV9jFS6q6s2TCU0HxxcbIQHM97NKzbIIzogc4I2Z8CS4hO0dROFWtO5haiGoov5Hg1WvrhMhnHb
qNOQebZeDVr24HCHRpNLv0tot4xAjJDoWlwyHpqpu2/yZLuTQyCmYmfLYGh17MWaKoDs44DSHxd6
TqzXcqdI3Lb9OenSKLVHy+CYKA6IxOppjyAA7xFH8lmSON3+WFj5bY8woKwp0/7AIIsRMrBLdVWp
kaHiGu3YOh81Xq/VVziLRApS3MWWSpZfe6RvhQKILA3MNz8yWyzboeGli5xosDeKEY6Wo5njng7T
tRGV6rsvIS2JSb9sUVUUAVjET8NmIGZuCg7yZ3UxZAJq2Pe0ixWItaI4czPwXoPYSoATUGU4dMRa
UlYlbbFXa9ytqO6CfTbQWO15Ym1ob8JiomL9lslq4cVFCybSysbwtZVKxZ/HeclQ6L0u2NhCra9L
XLhdgRPKlODJbpynIv4eQ01uqgsEMsWxvY2BH6GXuTAF/tiQ8wkbZnJQpi4iUGN5aPvIdOOQmd2W
bglUfxk6dc7g9KdXsfDwse1hvi3NcoiHwbhx2AkxLXG6c1Zkmb1goUxZf1FuxnO2G6BmFuQ2Kimo
DC/hZxJzB89j1+HPOm3x30fZ5XjcGfEWjujdksBUSfIdAjLSiN+2GpGorao1U6Gh36OQFFIeVgTO
wfplGlhndqEdfHOwydus8uczI9rTHctd27xXNhc0fgfGSFK9b7Ml4agC2+ftgq5YCmPwGn68wiKW
hmJA1yYyvvzUywTG50dBOxetu6rokcB4lgtOCI4xwSYdcK9LWwFhKYymWX+9VlbG/BYq6IhfdIuR
GVSYoRRlehkAiWNSR9QFE+CiQxgWYqRRNityX9qs6Ka2bstebglTDQUKeyhnXCwA1HKXYkk0jd1S
3WsxYCOcLRz4pj/naVR0FSrL6qotL01UGR6OEtF1qKzLCbeOXfFSAn05VgZXS3lURkCLRZ5paYn5
E6FSJu/AY5ksrmsOVSABv+hWcK9WtybMfeR3fuKWIV24sFvnRYLph7qA8LZJHOC8sRs6GPLtIOee
AEAGnt5QfRyIbQt9zOYugl7a5GHTc+VKZz/sMwCx2EgcwY/V+yzksmh3aRBpU+x0mXv4Lp3SBhqI
Jmwlr+F7EVhHN0SJYLUd15FU9WxRsie6HaDEANitZbALejIK3kEszSqOBuQQROBBLM481i9HrV9t
S2NSiOHZsqr8uiK5KiDGImuQUqEvhwbQMOpkOfAdLRXqJ6FudTIdDONwNv4Pc2e23DiSbNtfOT+A
MszD4wVIapZSOadeYDlingJTIL7+riDVt1Os08pTT/eYdXVWKSkSBCI83Lfvvf2yxH5diLje7FS+
laColR1Xiw9NNRWNHT55c1hhDr0OwG3NR5FbkXzbFzOdK67YF9a4xHlbpPP6sDowIwonGT0xqfFj
o/lzX/AP7GX5dVjoy5Gihs2ae4/DHNmTS3MlqNigcCF0KAqo8IE4OlN2/HCMusFw4gzHXN9+19tO
sxR7X05IRHaT0TdGc9WwVIL5BkB/6hHkmRndQfN6NITMAI3q3LLyeMGdJmcucjhES3TZbItlN/vQ
LhQCNqyarLK98Jsqqod9Hnp46F67c1qIdpcNRKb2wByYxgSk8DvTtHdrTeW1gBxb7RQcvBE33A0B
kAo3D/5d787i0C9zVVuxoi2+WXtqs8aJdmiJO9PYzX3QbhtM5GHi11PQHjd/m4lxnLPDaCv6i/cr
cdAx0aTmY2pf+VnbcC1Tauqacym8nr+bKr9q0MVWcELjwBtXLKGrXoWzH2/5TN63gy03OUEMh4XM
L2Gylec/9XY18MtDseol3M+lzhKKOuh5457BKJ5BIUyVtIcKM/HCMlglP0NRn5LNmxQaZdLmQv9s
7Gz9chuLJ/5g3O3SfnCbpluHRHToRAhPedqYNxVH22QmdenN6PKV4jCvD1k6KH5rgA3L+44zsf1J
97a4miUnqPLEvKrjAuzapucRu2LM2jDOs94qvcSZJ30LrIwkx75qwr7l9riTr/9OGR2NtYFWHK+A
Em02xiWpuu8/Yckf8aUjZ9UfLU+3sQ2XSnaXprvypU9fHVG1z+2AFzKN7p4QQeUWl15mrfgX5kbU
5jsfsq5RJJ1oSFkSSsiCrgPtbHy8kjnX1dG/6k+vY3/nISdPuyNHtvStmulhGnGeh/oLRsdr+3/f
dsh54fPtnrpUP3dChEYmikEqLgTr05ofDtItiT5Dv3r8XUldxX+19ky7KgKq4I1hclOvCQKA8Y5+
fVDfSwAv3qG2mDrxs3Po0KrE9dOqnOIthfrhJcbSC31/Q4gp0wXjh3yHxo9jVRFPDv4Ev/28B9qq
pnF1wN2wqrnPvgrxntvcwTbf15uTZeqSVEEXV5MtZhElMJA7q2Ek2KQfbn1aVkNHFlfEWTBKGkjB
UuvLe34ihoU2csA2JmdplP2gbwF0Xw1IN9LGjzwB8c8NJ+k8WRgLuF0h1QCpZx1SZljPyvA+LfBw
ckA8z+aZxJvjFVVzV5wgzLLqu9S8ygKy0hKkwYPcemtJXzgiBjfcwHPxRuj8L3LOHJMMyR8yoAIL
VJlvVa2BbZiJOaXISx7LiUNGHkIGsa/dAZEsOcjm1M3y4AqZ47VTt9jB5TuxQaWTsdu3NgW9kVEH
3Mkj9jCHbMnltlvtlcPkGc8Iumptk2zsu+xNKguB95PIzXG5M9e5orPTqWgzFD55q5jaZAHFWq5X
KBgqjydajUTktV1XeaCTuThPtkWkb2MQbz+gNoZFpt6NTe3qeX4l5Bj4753ypo+FbWbz1XJEw/Nw
HKinm9zStbghJ9F83/q8Dm5ToxlXEDVzFlsWb2aRef7OHOGyX22Fo2GIYR01ZhQOc8+XtTtL73SW
FyAHsMJKjXWCaOpl1XAFwafmZ9wUrN6Z6VlL9zv4YZ7ND6UiTqygjKnlMb3O8LfgQTFkePo0OF3u
Q4EY+naQD6okP1YHo1kt8dYtZ79hEOTor1uhaSEbCtv8hEZNOS1+6/PYeQIZSG8v1KjMBbBNRUpj
4ya8tDtVuhpb7RScuC4moY+mq2GJNE7WhoGWYOTHGyVcysUwQegBaeBA+ljn+K6KQXo/l8x1jA9z
b9j4OmG3sKTZXm0tOOLd4kWDj5LTFYtc92nXZJXYB6Ppj5/XgtYbWYlBDv6pL/LMGYEmcJE0DpUL
JeoxWCJSpNi3LQDXq7LBYuVLutHHfJxpgEywm/DKwdLy+cvSKBjyebfZtcCbTOQzHbN9j0LJXPYo
ijRQYjZMYOJRLU0whwfHpndJW2Ty1j5/bNtObvkhbZl889SN82o/UXh4U/QoKvikjxFjInjaWcN4
RibnHoNODr+NfTpWTAEE06MtwbvrWMmdFPmk8au5iyzgxazR7ZBlsTRxaUXyXjs78JKun+iYwPUB
4rPtLpMXw5jqoGwU9IzvzHI9Im+t42i0arU1ZvgMqjWGRYKTrHT2jQ/BVPhzBnucrX+35tFalbeC
Lxa1rHncRSl46Jb4NqOQGgcu4Antm3rJIk0xXGPRZ1sLeAqK3FhpMrah2X+s6aesFNfVnNrLZa+G
jVrGPpILTggbLV5W0R562aBmHGc7W0Lpk/boi2eccK568iLMvjLlPAJKo+y9SWU3pUW8jVXYyF1d
zjrWIS7Rt6YEpQM6s8hj2I/eNkPA3iu3GbKa7nI/b+be2ixX47uEc8OgtDLl0DBKctS/HoyD7jOR
7Wv4EdKOxkFbxiXxyOTpZjqu6KfgYXStaTTuw9nQmOOQDfgP7ErDJFJFra+3AoRDjfbNnaNPHmEH
GW8yQ45V40XJLzT+PpfQdfP9GLR+W+yNwEzVo1HaNgp65BvNfZR6PWb+VbmV1ASwaCZGCYzjum5P
7jRb25sKMVte0cCuV/W09tD14NDIYsiDK3+RlfSTAOIIozJPISSrKhLnJB1dvHDjfOr9QVuxyLxi
ktwABSSPT5t1yErso67mdlh5PWdLKx+foXkGZOn47m3AOe8mhz70+9kAjPuWn4DgpsDws4vTPFfc
GOqlEG8NSzRUzsxhXbEVZaizqlf/XWvlaV/dnFD3bW5D4EnlOluqfqDmq/Uh0sitV++gEhdh+9lb
STkD9vMwbz8Do0JOuw89xCek6FOFvuLBLxpN8YK2D7cOTLXTz8Zh2JCN/En6oWMgqGQSbxBLq0s9
b997Qzcg+3EZA1TuUnuzyNtKY8tGgiT5/pUx0eZ4IInoiuzD5EA4GPYO1JfUjmGiYay2c7wxYPl3
pQj4THMaSCre1lI0sv9i5eWsV8dpbVZHSOoZVWaUjEacWsZv6c7GEWN+BrOP4dLuXLKSfljY/aeH
Vzjjsf9y3HT16S53FpSvjoZPOvE5Kaaw+o9TpIlqmyGtiU3HTQGuzg5HVeyICu0NlnlHRN0fnW6+
2BqrCKIH9Rweika3FPppY8oBcr/F5/pMqJ8akWYYpHIPHMdj3iVoxtj+7mr22N0wLwqC2O3U1ovI
DzlpEsOtGWzfOOk1Khx/6Xdmr5rKTOAt12KLjUzOU71zIAg2X2yxAdcesqGXQ3vXOQEE5K+TO3RG
tyczmBGrjK5L0Lxr3GJufdLexi+mpxFmH13CFVP0xcM8QejjFz2aO+EQJ6ugmQ7zlKFcx1NhkvxX
VkPdBF6om7D5Uo/DAHa50vKawdg610sfqXQ8B4RDSXxZVpVbjky8GtLwl5SBL/Y3UQ/YcT6Ek58P
+mjb1PSxcpw1eCOhIgs/IavSPYYTut9Fgz4wwJVoIcBAg4JKHqsjTX9quAzZqhdRyqEwX51QbmNW
OtwsGVUXAS0I9Gnw3AQGSSf5uNTzbZZPQP6uor3amG3q7vrI3UaxG9WoM0C/XAFNwN4zJ/hBHovx
205RATnBripQ3aVXXdQ4WRorgQwke6TpbvjVPVVVb4SH1UK1Ig+mPeaD3NNxthlaQNuoqCpg6tkr
2xsjy+uRfCHvXbBLYRdl/aV2CW9y76fzZG/JnHqrkcfdkSNkugaNi8hwc/6/9vQdoqVfMfMg9Ayb
BqblszLfy6oTxZNsBOhwkS2DyGNkqE6hrWOAFMpDm9Y6rcx6ObrMOsUti7egozTa8hvOWi1BGDQF
JFK2no6+TeEdQfWsndOPMhytTiSlBGknNT11uVAo6NpuBYqRj64rdPCqhcl1yjqF/CCtLejfL8J3
x+02c7FGF3dy3qzq0fADhtwlssZKiNYZ48/bCGKWSM37wTXb0bydl7a00L4NkfLsi8ogTmMr5Nc1
OJU52TZQH9A3csv9wGk2NyzPPm3rS6RFlTAO5cbIPopKaD3MCit7iLIKEZJcrU+GMTJ8+V3UuaPK
YrQsjfWZA3oJ34Kl0LqJoy6SHbTjTYBtJNiS91DTthKqxY+ir+lxxAaWlGO1V0VQW58tJ5t4IzyR
yAB0cNdvCxPMmZpD69O8Di6WlUtF/1rMqu9jEwUzUwTVDDt1SiLRz/mXiYnzFn5X9BLy+hLlF4rl
pNsWU7r79NjXaxZCAdakZaW7rlXXB0CGfHA4rRx/wmp/dhH9M9yBOKqVuZeqzfL1elnbY0CvG330
iKXRz9TS+joiqE3NC7ugL3hYfij1z5rWE/pZqAk7dth5i6w/eENkZtubU/PqeTtl66ybb4agt21e
kCZyCsRdRV0/XW8TrCZWSWposF3KtoCAkEU1eMC+6xnCOe2DGdl7eMEA7LZZD0E/s5djOgiZCq6t
EcxtA0HzuHZS5rVQwSXcYjL/92PjloV4V5v5Fq6XqinNyWhi+gT6amW3OH27J+fGrPx6KSRPNrXm
1UwTE4VB+s3v0y3LD55ZWt4UG3W/pd8kzJL+vZVnbv8+JKfuLB5erb9blSOZoyhObRrcPfgdt//U
K5SiniMDdCYT3hh3Zuc0zM059TyXXOimLrzomZbgcxv91A4YxaAP9udb57WLLjmeT/twVTpfeE6A
2IC6bft8RrVgbzwa1JH6erwy1B1bk9Y2NQ9MP/ko0EvxmZAt/KnY9aL3R8zgdQcZ5OXEXnjuAHsZ
TGe822lpzCkrCx8v+2CUTU8fQ7MJ3KtyagN75uggpx/2ZpHKaLyIWtMw/sDMOs5Q+Tcvy488RrHr
jqMVoLZx8It9yX0LxghissIVKCLlDOhMGQT7Gq5MqBtPa+vCA54UY2DdQ9DRnDX3gMYLfOPVDejF
gYxoDi/w8UbTKiWCIuT9F6+F1i7dQeRN+o+jXtXLKeVrDiRLd8HCwqNBbFRSB7DMW1YaoifZ4akd
uDUGTT1KPWQGbtEce3cdbk50nLRgGN7EPOxdhAfuzxSYzL9GHgs5EtK8fqZTsJLQC4mfgUkp3hU2
bYANCvtlXzqOZe5qgdSgiBsmdhQFILjNMIc/EO5eUvu4u/AmqXawYPchFmISf3Z3KzeYBiDJ/TCu
dncwVQHagbB+GSm8Xuf2/Xcf5eItpbUj0Pv8MzOdBnYPLDcmdDlD0FF3VXKKG7uqP77+MS+1c6dv
9PvHnH2jf38MjaPMD2AouTqm0dusohBMrI9Mc0eTZvKba4G7gAFzz01lFhc4C1l/sLe1tDHLi9VL
zYZLNgROR2tBz5V81kwrhH7FSlrMvvmwNYNeQ2R+lDGrbHUDOA2Dgb6rlbLUaK3QCjytlW7pBK9V
JeCi+FdDc517zQp6/Za9ZF3CaQVYtrVMU8+uhVB7Jjd0A7HkToBCwUsbbWuQAxWN+9DBx6DGW7TC
1QJlN9YRr3/scev+fnO0G5cdMj8DCxLLOdqW/C5zhC+ufEbtMKAEpi2BbIxQav3qq5HkpF6B7iBD
ZTltd8Ug6XzHsau3vEt0hSlzbHC/fkF6aby4HkZH2DgGYkbs2RaE0Jebwe29WbN7030P6R6pGZgW
Fh1L7zXV1xq0ertRjtlqN4qjFUgV0CJ9+/ol/G3BhCiqAvaIxz8MGznfkAPCAh+ejab1urqDPTeB
9J7Qwat22A3TSj8/JEINzeEUPoJeeQgHThUJrIv1zThK7V0yUkLQrT+11V+/yJekax6aFtfqO8XH
sqi9s5CM+weUO2MKE9NBh1YCFBwl9w0rtUPrNpSsnz/EqfMlyke6FgYzLBSeD//y8tEgNhP5MIZR
YoQMyFbv8WBom8t6sMauv8lMf9XReihpt7/+Vc/WKPsW9MqJ8O5BiotH9bmrDdyIrZByMnci6nh3
4C+oG02RFfLDyWvhdAZkfTvrXSpNlivIaYkeJ3ec3v7DVj0zItDXQ3IELB4G2tHHPZdVg8tUuYup
wI6+oWbYn7gyGiMET5mNSp9yJwJPCMaM9Ye5atbEls0VM6xI1lGxHfhVIyrg143lKi8kIFp1NyNJ
YPN528o7lPmIFOf1W2nrZfHv7cWlBzDIfQ+nCrSzJo5ZL59h2gtjAjLgVo7ejJHGNuv6y5w3+FIF
vbzm06oUHPSkjjKtB+o9JDUuslV5JIuUNjyjoPdqdHetDDRtJ3CZfn2NmEezYILO1eG0OJJ3rA6G
HOe9jST+OlOkMHB5j4fy61/qb8/D4oG4LgOfyOgD0zsXnG+tCkReF3OCbulE0IFuczeLAX1RRSCH
FZNrIcUaz0hkUbKNeSPoTBt1WNBpdEv4KSttquruZJVhZ0f2JAo33YIKbVpmInGZFPOnSHM0CP39
cdDkYysxE8V2iXdgRi8fh63AfiA/yKQxK93gGCsDVtPgUgp9CCXtpG8IXkIsI3BNpybwZ759LLqM
EnsOoAn9HEusB77Rt/Fc6MTVsHU3RbN6y71JG1Le1lgCVSiKtjkDYARltZEwD6QAKdod+hTm4/MT
a+yUAxC7ZM0dtjvbzeU+jEbo2BBOWmV9qXo47r88w2o8RuwN9WC0u60tdHjMIbJWd+CZYf59tJzc
KfYObT7/8xagCfv0h4etLeRe3jLohkxBJ/DZNNu0z9bvBxa85gZdWL8maGtNMJLnlLACemRznRJO
OB5l50ECqOryG21ZssHIAe8qLjKxlLysaoQq/5Alnx0bHBjkaOAUZIU2Z7l/7u1rOa3jEgRVYh5V
gHlHcUUtYFWIZdsQgR1pZOpsBeMIRYBaFAGha5VvhpVOyQcYBnIed3VWZe21lWbWMCc59AFi6us3
UKd4L+4fESDgsHcwhfCQepzdP0qsFNiD0T+hiw7wM1DDhBUgEszRQWXaLVb/NaJTnKPZa1d3+JNt
wJmZgb5LAI08PxuJRxAyfeXl86P5aPMEiozpc91E8LSDVPsGqLGtp+LdRgTDKOcoPPQ1D4uqNHVS
4mXJMDVeLoweilpjNzosvX5n/nZpTP3AmZGFhZcufkPnwVHgF+PkVeHuVFtywoD1Qo1DS1YTQCKs
e+0HB1YG17J5Zmp+3jxoTc0hX2vNzEP/PFYQyNO6/PGH6zoP2jiX4LFAiHPIEy3vb1Fi6jrkVbO8
Rl+i6EKbvoGmFRqLJsyIpHKxI1A3Xifd+h5kJRyzOxwjdIctPLW3LTBHOgWvX9bLdICMEUcVzI9J
1WFARfzbywfJbg+LGu8durJwL77UkYu3DobDRzJnYbEGrjsfOfifMuWjD/1vK9hGhqUjgBf4DqnI
31LENYQFXNP1BI0yIZUrS+q2FUKDGnrLAGAy0jKc1skqUc426QQHoqXLOsYVcumSYZwLDdgYOqWF
V4FDbc501MYZdU8EbQ+AdD2Pcv7ZrgtcRtWyki+qBqsBiFGCKMyXHrvPNgpG73vbadbmBA16uZ02
c9mc2BUYItBHiOi+70FeCI3/7L4zrYX2IGcd6YfJXjo7wjErifjU5cdJKz8tG4v0Oft63iMwyIm+
r3/qeXSzAXlsIq82YkUV9re7Tst6VR3oEoZKhSTqD9lM/jWyCvQZmQ06UnE66QxspDMF/bqwdHJk
ZPTi1IOoEPVacShakxfmRsMJh6A9Byt4/ULPnBEoHwjAnutHlNQ6Xzx3N678SVpjtCAYO7UaSyZR
j1/QrWF7DM9m03wi2x6jiClnaY2MfovGqf3FALZy1ArpgDUVFqFMG/B+nx5OUgyDX3zvrVTz25Up
et7I5wwIcTadKEPCG2ND16GZNJ7N2MCtDrxB7UwJq+ABrFpz6nEi0JlW11laO0BP125u0HEiYMQg
wAiCRDA1fv7ZYzQRVjuP87dN/xDfziI/Jya3xPQ9O6Bs+LtOc2AAXA5sD4UUzpL7KV9Lo9gtA+ql
ZodySz/UGdnY/H3cCiD4P5w7LwsWHovn4OBrszwh37OWzs4d9CwTbYI1Y6I0Ir0Q/dexYJmLcdKF
1BG/eX0lnAco9IOEB9y8PV05kB6+DFCAOPgXbBW97zrT+FrnVjo57YpBL9ITh9m2JYXu65/r6K/y
e4BiVLfO5XDocL0I5e9ZbYZny5xy/NL/yByruWkh8kLPO7W/3Ioc6xHiJ/HEUIpoM1vmytoxasaW
mkAyzNsqLgQta0IQ7BlNLhSZX3u7vLcc5hZbRt5BCxGtzIM26ZoJ8tJeriTl+1M5ip+ESt8EsNwl
iNnWwAIKN5mZbyFvt/m6W+HlAJDC5Z2Gd/gA4zCGfTtP3ry35ZAJF8mHEVrjm9VcCCWHbtpKu/6D
2bKOUi/v0dEry6TUxy07dM8ezuDVDqlYyITWrYwwzDLIVj6fSDCvP43zVU/gonaM6Jp68IEc82zd
pcPibmZKOnNS2isbStFbqPc89lOymBuOjl3UMgT31z/7PKNgYjvrnphp0RgPXGbrvVyC8+psQ4Az
HX3USm94Z9EtAZpAPP3TyUItggTfaiM2f3pcD6emWuqZvMZphe4ivX5Vf7v14I1YgvkkYFqwfQ6x
NHM74UkAqRQjliyFmWHnNJr2PgIr+Iyvf9Z57Y4bbkjWS5bg6dwYFunLOzBNfdl7ekgAUxQIrHiN
Dt1DP47oeNqFFPTOP3aFbWeEypEFvg7SbaQ4cyfwluZPWOB5TCAa2ADYIQoEPTvvPAp1YQYtzXJw
5QnoWtyH7OL1/VCGOnWoQlMzxB0kwzbJRdHUZn/rQJzhwMDwhgWzATYB/Qc4qSADIMwuxq7vacyV
F7D3NPVhtTMPjmF1/Gr/9FYCDodgdSSCgefg8/vyVvaFKCZr3ZhabLPeLuhFr4XE2k6TkaI8Gqq9
qSr9DdKMYvliNMLB+0X7qW+cXSS14+4/viDyUg5ZjSUwMfIcs4Skig5LYg0hjIg411jwj68GITXF
Qvm+4gTFX24wANMrEm5B/zNruT7KCwYCxA1WJtz21y/qJX4YIOAjQQEZA+vFu43OxcubxIwTBqyY
jC/aAFrZOrkmwnybXepgejY4rOhIvEnWV5Y37Dx0ppoD+/pF/G2VaRCTSpBNrw+e8xQE2UbY4vrY
JCf6XOALPqmRwLDDv5ibs5aEvnv9Y4/h5PegChQVAs4gEODzWQRnKfnYBTJYLReTHok1kEA0kEl0
aybk4OyTk2MFdw2jmy69cyRezDm9unbnlCXLpS08+C85DtKwj3DD5CvuQ98wEX27q9Y79Yup5p9R
lsOHQEms+SAz3ordw7NUrvBZh6fVOJcQe+rYxICGP0SJVC9A5oVuXt6ddvrrX/xlv4GHrm0Xie4m
sxC4uef9KXyUvKKMrD6pc222Qq2vz/tnFppRoy39Ga0ExCL2u3oa0cNngHzINI8SyOO1/CPb9Lvi
u+jG7td0bpr+/9MPnbCu3dWzomt/NzhnjfxnP/T/0/6AEf717PUnM3TrL/zBqf8iPdiRPrc+/E5m
6NZfhAOqQpwSUOo6oR5O8eyF7tp/6RE1UAkpJPAPtPn4sZu1Fzp/hYWuqd8Iu0MYed4/8UKP9Ln+
+14ANA4sjh8aHEQD8LWXgcCmcTJRi9HbSTsTZXgZvGEkq6RaVV2iTFgJo6i7q3QKwg9LUE+X6TwY
H9KhvyUeZBdRbezxwIL40MGq3JaHgF0Qu/DOPkrhLshs3HCfqSE8UL230C2W740pnlRWLzskjo9p
Xy8XAXnfXs5RTsjuqqvahwBoQqSA9+KKJ2EVT4MMv/SrolLtnJtNph+AtJxDO235RTqIGytsDM2s
+tCzhu/VWv4ECMSPTiGfylx8LNbm07Aty57iCkWa3U0X9OxxQycW70tjDOMJGc131zDfcinN3VK1
ydqtYh+tknMWNXAs8Et6yFQIXdXacP5Bhp5UUUEAXX38LTCU3lXrdDMJyziAYLd7haLpMK0i2/ed
86Mj19wVa1jGlddczGG+vC/r/q2T9T/SyvjkLqnNnS68X5i1XIeyyN+nlXAvq2C9jDCQuzSqaEj6
plfXagnb03H/j/bi+67hf+cb8fvvswz+43Z98ar/jTMO/sOeZuu8sqlhI7XF1//62v74r8ufQv3M
uqVoX+xx/fvPmzxirAHVIluW3j/sZtLr503u/YWzbEDvySF7Z+fyO//a5N5fNkWXDVBB+U0Hjsjw
701OGm4HIfAFaagVhv9kkzvu+S4H/vHg+WNYo9tDhJaXu1xiXu41i1sm7iJGdHESr404berwzjIV
OrWo7ccvE6z9Kka1BdU9FGr2GXKNyDye5LSWh9LEAYKZdvP6NZtW68OYBws0yU21HtWVECUEnTXI
9tPiWdlehpNs0VjXQ3jVgw7MO3uRkdxJZhKoWPrpKO49nFDSXTRu5i/TqlfqssVP5X5eoJrEfmXU
Hw1vRE2L/3mm6ACVSDBTnHiuA3syPTScdqRZZMUnaGvVrYjmCF/VOvTerSuWCHHqVVDGOiWbqxTH
KBjjHocxAcFm4krBfE1UdpF5HcK7EXeYY4bqorFHgZPL6hjxEtb+PgtmcVO4dfQOdb91h/iz3tFe
4W0dyqP7dU7L+wLRAtYqJS6bCOiWBgPMWQ0XoMX2nquvPqdZJm7qBtPRePChdjEwa/VSWIVbARVz
QPyEWqQc3gqGpvwa87ZJb2p4AB12vlgC72CjRsXOWWGi7wfGJTiXyh3N9LYSVcF0ZSDWvTWYdZSk
vqCXGfRR8bS6ZoCQYYLJCVKLrw/dWC+CZVdnd0Y5+k8G4kPaPNj9fKeyDb4bMD+2ZGmrAbQlkvUu
FUVwmaUlEhAnbHI81eo0/8BgFXw+oWjLYLeYVXUPc3K6H+3RRNMUwqxKgjxlleVwuJYYupt961d9
+oScJd3ioi3sj7YwzKuq7HtkX1sttCm2hzolZPhCoqp29qG4ucWHpS7rIWZf9B/KoMm+tbm/MqUY
a8owHppGfcJ1x2LsF4JXYx9s7vGjTROhDnS5JbZM03ujlqKxdvDK4Kq3ZGLywHFiY3/uzzZDNTs4
C/jG+NZNucHdQ2ZRFJDxyzK3UPrm07tFuVzaEMx27KBav4Kp2pVX/TbM3+qywV/NV3ipSHO6l9Ay
SdSXzLrFHNS2Y6T86bspApBAmTiOSNnTsoUaOUC73FlF0XxeF29r9wbstSoJ/faChFK9wfzOFzsH
ocwTsyMRu2LQSqPEbQFhUSiM+TsDOZIChtjC7wXqw08hZ72jPTaMr1zS9ki1lS6XMP3CGoHR4hnJ
zFSOmz6teuvOWReI146RmrB+axrjO5mhfvWGwJ/QLY7TeywdmiUxHCUwi6ItOV7DgZzNZEDt2Ozq
KiiHe85EGKAbSNUPsy67inLBUG+qKmo/FbK2v0cIsECFncHalyjHr+qtehzR1HxuPGv9jJdE9dZZ
MXe7WEazlcko83696BbKyti20vBtuoDKxWlgjW6MdiVDfGltfnNw6hCiT9nSWWCx1etjVGB+jA1r
4yQB6LVw5v6TMU7qez4y0gKQrhAV12n2QTzgKvUeKGso4omBMNfT2Nf2Lhxa9wfydfeLNeGnshsL
gTWqHa6Bl4iFk7sYus5JMDLL632XVdHjODo29hU9cvREpC3yZ9wbnOEiYjxEXBdu+tYkhPFUUkbE
ySUt5z2c1TRAIrpNGDTIadhu2a0e+zro5U9lrPWjWiF5xZ5pTP6OQbn+LZZ2km1mD1AIS1Wt3zkl
6CN63dBvCdbX/Y0RKcirbIEAUrdf1vkeJEp+QjTB1KjIw6MyntD3KtQAsuhuS+02lUTSkcjVZGkE
Sckwm+Yeul/7nbE7JbdxXefHNEKOmgiv897awWD+HLENgqStFD0CGPOcBWpSFGdzpJSH7x9DB6+D
sMolavUUSXhe4H6KwFZZdhyCJ9MPwieTiJ75DEALpFhJCAWmlXmW2R9pU0MlzYGD3MvWycJ3jH8R
EbNv+to7GNCz7llYTZRQFpb941CkfrkLMFKlQM4y69eGYKRGbdF45TuGO9T1tdiUYXzwI4OX5xxX
UYJp4WTtAzuYwhvcUbN+t/ZWRMOBI/sJK2NnRKZZoMKrggBdKS679j1loHrbIYi0dhE+0aDggS+/
zW1bf/Jnt5svuy4NblLXqqe4Lcb5+4R1wMPC0xtuvDZgyOMS4QXCBNi9MNhOtPlRWOzSOc//4Fuv
T+3fc3dQW/g/lAdmhA0dOMrLU91tV484jkcT2v/xTQMN+4pTO9gZwZTt7bJFvLJE7c1WLsGpcv9H
GeP/LB3Uo7HeTeLnz+nua3+eXv4vrPP0TfzPhV78s/4q5vH3Qk//wikJdOy/OEoozWgaaApdSC11
SgJth9FWIekXuFpAT0g3AZ+TQM/nr0A/dZJIR9X3AEmek0DP+ou+PSQattapV/NPkkBokmf1Pxwt
Sjw+hYyTQjQ8zwIXHAMqyL8exuB25e6JdtHBkkNwUc8QkrOxD8GjggsvnK2dmI3wyquzh2UdEEtj
vFrfcHoFF63bPg2m4pyOFAVb5zEfczOuIj0DwO5tsdPYE2bD5mOLavmy4YR6h7VEsK9XV5GCiGvM
CkgwS2OOR8yM95KMJK7H2dh5cA+uw1YgK1cMrAlRqOaKOYZ4E+54FU5ua+Ej6S5lwtAhddimop/p
LWkmfGDNcR54zaNU2Xq5NP2X3h0fyWCw/JpHth8ynhZsz6tWF1+23Ly1bAVNjfM3RomU781gOoRD
31/4DiOxiYfjTbOQ2fVRlB06nlCcIdC4gZz7Y83bcI+Xw3vMD6ME4+07G4o/w3ON4QJzy+DQWqK7
bpGqXuH0S506OtWlj/36DWsk2wlzMEmta/DPdCxw/inw7MFR/kbi/YF1fpDnh9Bt5wt8lW3UYo4y
kghCf7LAV/tohbjFm2pV7+uh828Ko08hds/dDuRRXi3MDGXggrp1vWL+Nc3hJa4F6m2bLdeuPw0J
irwRvzPrFrd7D365fQtIuF2XGPjhtyiGfJ+twbTnNP459DaoVMtAJnRrvYw5GyCSVe6PqCrEzRSM
2EcIwSidPu0vUxV99Qz1gOnwktDMtQ8Y4pHYqmp4wKwHjar0uhgCPBpM1Tn7yRJvJCjxnRF0T7i0
XkqKbJaBU6MCHrppl49lkMg0iC4LNV8ximSOUwOX+qUr1l1fVWgXO8yThqm4KYT1hMWWsYdZuOvw
V4ktpRMDpOfKyI33GzPh35DJiifLZDhmkQ31ZY7i+SYbPPryJLbaXGG5MCf/a2m5O3dGUGgZtyjP
d2497KqKAbOS5+j14y3JQIK+7/9ydB7LjTNnFH0iVCGHLQLBTCr9ChuUNKNBRjdyeHofemuXRzQJ
dH/h3nPPmbCOIAbIlzd9HjZ+i86fzG1fdNrbQlCYb1oZlSqglxVfXZ3CyTZN71Y3+RponbbtEwOn
rYpE7NYs+WhgyuosXgvW1ryeZv/fsFSW63vQD44V/uxTvijd20SVXG1tkPBqxaAlGHJLeMl0X6Gz
aUG7tYVfjHo8dTPfoNQCF37Xnj7XvfVGavwh0A5KrqEXQZ8CjDJVFK2mOhfkyrfrEAhdGc6auhjH
3mpNjOFd60SCeXVUq0uIWIDqo3RKH8qjdjR73ome+KBLAUPuiYHhTCOZ2X9ZHl+h3UfI9GKo7SJs
Ku5S6epTqFqFGuoJrRVDnvrNFBoOBJF2H4NMi3stJUEIurUe51JiTcR5EMzGuMTlhlLJH8dJpT0d
ljsP99np9fEFVoTOsBJ8QeT1xQfpZn3QF8OejIojRi1qbbEmsdnCaA1ad6r8aaysI55oETxctkY1
z3GG5hrEWToEGcjxo+F8s81zTtPUqnsnZxyur91y6TqMTP6KBRj0oMTOpnUldslNecr1foQUVHAS
ZXoTZPOSRF1uv9nZ+rkRveUzxYtxHycHLKRR2bgsTVzv2RbaFBSJowS1ZzXhYtXObmX7EzfFkp7z
Ximi0k28Y5skdJZ2qllXgQT8Wc84LrLCSu5CZlcHVz8/iiDNwlau5ID9k9PKA5nmeNvLL4ugmMs2
Mc7j/LgAyLAow7LH352ss4KJywiUmieXTtxiajeON7x01ItWM+yzhdzzqa2vZIEpoef17RXOR/Wm
OZMbKJpbolIccE/iZDp2VLNR2xkyNoyeJki3nFjlvpFgrcwymuphpCAn3A61gRmZhUHe3LQ6mMaw
SxF73k3Vrkr67572WZ9x2mTarcZnt67jIdu215J7AjXYcZFqVDRkpnpTZI4OV9gaoEEKCkaQ9YKJ
fLJ7f7T7H5tZwZo4fOz8nKQdf1snOtC9p15+tKwc6svIWymeqFrbcNCVzre0Ig2lltIWT+BBh/Gz
zpXbML3PZvZi0V9Xxfpkjt3wR2ALh7avWD5gcH/xqjt0VerIJQC1F9BP0HWMNEeFPBTaD9vby4r7
yLeyYVt4z/LsyQFZdfPoLc7UrcCF4PuIwIB1FK5LDVIIst9htWfvVabEc9RLHTLweEvkMsdYlyY+
7Exd2cz6Eq9WO50mDSZnMc1MX9TsH0+Yu/csYDSh1cr8SjRfHenLzIx3gNHg8wYxccRCFhZll9w0
VA4Ywfnk/YIiiL7ttDbDhYAB2/C1fk73gGHzi96uoLXBrNUxAM8sdObWfYaOlX5jFtRwW+XcVW3h
DLHZ1dh8k9rJLwsYjCPA3/aCHF37GApjvwyr8ZM5mOVSksV+WPI+WCYZT443UzMYCzuQftCtvWKT
7YiFaoZN1Snrvm2q9nVuGu+6Oqq89X3BaZHBduY1pIEuZd3yzD3+M+ZFv/hraj/37APhNXXqD0ho
7mVhfehKvxL9jqyQ8+CYIQP5FGNvAsdb8j3kXF7Oqhufuk5uEVbjkBCv7c+2LU7FydTVAQbU+pxB
av8imsqEquS+4JDJgsQdfpImHTAgZr1fo4Xz9WnTDqkrW9w+XgcIx65/pgkwEw/Wl2Bw4/MTpUw5
WM8d2pxABr+z3OesBmZTeTpeQVgi+0nNr4mbfdbgmA6L3D4bCzU5VAleiFH1O/gYAexY9XUuFvUw
wOPZj2vT7BprEe91Layg4nLmR8/aizJPGKSrfEtoFGb3DInEi0h6Qevi4DHM13mgP84YWTfDdob2
1cXYXpE92PJWeAAMh5L0N46J2fZNL+XdY2JSWLLbD7WgPfIsxtt0cA+ckrN+51MiPhsv73amdJHl
gcOuQvhVZdDDJQ1h2qX70UOQgafiqRxwdXR9DQHfgv1F2bUd9KohnhSGDEAk+ATWwO0FVciN8qlL
wr6Vdex1VZirR0q87tKnNMwthSX6VusCiBqq3sDUSjVClIwvrai/2mx6qRBy5qqzG4bpXvXMKjM7
uadakh/4ERlLmSZuc60GP6yur9tWWu8jfXONIpV1hyj+uMjGwtoamyPAqukuevdmr0Lh14Svjct0
+IFkNxNeqilzMDPajCzpNizd0vvQEX7gKKb1ZtRCu9myxq+OXIXKWR18sofFa8W3eIbaOqCAZ54l
0IiFI6BDYlpmvQwsb6K8zAA5Tcnyt0T0f2pdZfeIafDJ/MEknNR/UmMhgXXCWufJHZyoa+fp7LYT
HzpDoOf2Xrg8pJaUz5C2D2a5fog0PdgEYlENgO+x3SBvzKNeuB84Ct5nS8adRYSXY1HcLWms2hOg
OrVBObnCpUhHL4anN+3rJPsPEkm0bi2TkXZ8mseNuq3ujwj9jtqqhm4yJ+E85VO8beOzK+0Ivumu
n5Wobf6ooxNCBjuVDfMQPkz3hcDmaxTJIYMkzUhWvE1u/Q9R2C4p0DTjk+YQdK/EVc0B+rFLMy2x
4Q5H29Mj1D/R1ogX1FtcFxoC7U2DLqo/Y3+uf1FB2qFYnOXYjqN1luUIvhKJxalHNnTtZ1JdoDmF
BTEn6D8qiqbUoUhysv6ipCxIM9W+Oan6qfTcv0ut61jZGYwIzjo+Ul7t2Tu9N3mHVv2h/QQ684DN
iGOpibjeWtXHknyvFvbcS3VwZB41KtbQMuvTEMJDdWFgYewnmWt38ITFvnFkeV+2bDem81WZrbOR
etqnNk/ia7DMK0rl3McfocdJDQICL94cQyxKn+t6Jp197aod6SMEVqnjr5EpbcQAFwoCnJhQ60ad
i8GZb2vprZFXtE2AQ9m41bV5NdzxaakGtmiy0L6dvJI7Cqjst8hzx+e4QTW+9Ve8YZxfDq/ONL2r
TdG8sWPezSYzoyaLtQaUDywXLgVkv6U2B04plyvJZH9tSLyRQdzutQFN4xtqXvpMb6HnWvZvpgnq
rUkAU5fWbm4N50JeiEvajmytk6UnxjFvxG8y9k64ravOOjt963Xm9YkpAtjtP0WxDsd6rIxIkytw
Yg31/VCk317hSmg/Mz58xG5dEiSaa0UVM8Zvhk79yYJ+u5vcLcJsPkeUnsCqyyq7Lb2zm52a1QLX
Xr1f2c/1lrjYzja/INJ7sl0C0sCXgGzOXpgZfrAuvTC8WlCa5D9WVgKiSvNoVry9Uogj1xt2Y3XM
jx038AVKmDxwHEHag/fpuwhtQxXpPqyR6pz0VG5e22yxOWkcf4VrvCf4lMPaFPY3Ds/hs4O2bwzE
jRlKWEyeQwc/RKLF0yGt/+p6wKZLYWzOxr5iIdDAl9rDFdJjokwgv3gmqVKuOJlz+ja1rXJc3PWJ
6Nwf20yaCMZ9GYNt+AZj6JOp8Ota5fcwz30gF8N5zUtd3VkWZTSGlp2BqRcXuuBiy+vlzDiN+Kay
urNmvSXoRn19MPaa8o1z24cHuLNm097DVT0utXLHtV99D8vEOBeJ6ME1Z6pZhfcvhZXkg8Iu9zn0
rlfL4QHWyPHY2cZw6noSqHwMxkEL4y9gEfZnzLuD4bT1CXdEcYWNsESeU47Mj0f3NOvdi1fS1lhJ
7/nCkV/unHh7FwfOnjl2Ravz2B8XGmert90NpX6ztMaJJlOyBHLA2JXV0cjb/5gHMi9Vpm7PdINR
eE5Td9pSm9aKGr9BvG+2TCsXumejK1zfVWuK5dp8w+VSvTm91lN+6coBsUX/blZOc1bQxOI6YmI3
QKx4Gsa1lSET2CQCfg+UD1m1GYJE64kd0rN7LlOSgLRchDOWHn/Ag30WXPO/3loXeyLKQKyp+Xqu
LfsNTKncG3pV/yRC615LxdYjyITNbwdl6Ij+r9k5i1lCPUKRVBsQg71krENDNxLOHKPcCaj9H21V
eJ/SqMdv1pcMN3Prt9BHdjpuxQaHqEPc15KZisvYJKtdNmmwLva9WY+xs3DrCIRHR4S9YpdUBsiB
ett+ykwqcavY4DVWUowhOSvymZ9mCvvKk0FKNlegrvYyBSPqAziwk/NijgXTcdvMnuZCGM+IpfIu
7Mjn2g/M5Hcr5FF+mZXoEWIj7sbUyjvduHsWIDh90PjOaQHKE7CdqILSHccA6rvmt0tPAUImIJN4
CTly68hQcOz8QFqg+jq5Wn5JsDyGpMWUl0LPQ4ApiPaSoj+S1u1m/Ml6+mgnfoZh8daDqQr1sKrW
S161cU58RZBOOCPc1Ja8OzNHa7OY82lscFAQIEd+9AwgYXCKgq+QGIpQtttM4lErY0oYLOWEHO6B
IxTPgG4/DLW+YL5vr2olMSuLkiczdZZ4FoP2lzznBDICeIWrbZmQ88uGjQVM4b56WarlR5bKFnis
eF/wtOBSX9FnwsxPPrFVC0CmCTMECAEg3QjsiSVa9KiGCcGMsGcEsySzc11NYRAjkH7quZtQbgPV
D2lwLh4TaBxHitGh5C70TxIEibuzh4kTSvK9mfmnSXoHJAL1JwHt6et8PSfqzcxfzS3/hkn5kiXr
pzJ3Zy9JNAZHUx22E/Tv1F6PCul6cNMcg1J0wrCVtel2XGvX2U9Oob67pcICyVw0dmCdYi4HQoFS
uAsuypSkSPNQ6zUYtSuTi2FS3b0tRuDio5btGxaGj5yl7dTxcJ8SJvs3XFvLc15kxjvqx1sHrTzl
mEs4mNuNFbcLfywc0geyyZJJ78tEP8/qNvEUbuvVckrg7iB/noRoa/C2BgHmqWLsMnhd8FO8ArvZ
PPwypUlCHBrb0SQsE42N0gGQmk8wE5VYbXXtttbOFQRiADJoB8ELUPqyJK+yEf8wCpFpidkaJvRM
0kbnZVbcbXoRjWsKs7EcCVsBaHjoNBrf/0+nfWA/bQABrAmIBZLR6mk0kkhdVLKL47KxchY1JPec
Dc/bJZ2dsLnMAhIi/JaU1TAnni4ALkhqmiKXlwof1rlfEn1H7k962PRq3kn6kE+76KNqIAmR2Nnu
xHqSMsq07raqXUl1q16l1dMvAUT1Bzm7B7LRKDzZp13gahgnHejRxV569TjAH7rkVb7eEN1hRdRd
PdblUMNAThl+mt1+fATc+LOALJo4/MD19K3qzt9kZTKX5VS4jeqTTP9JnoOyl57N24RFidRxwKF+
n/TkQE5jG1TAmAFAZV8LgGE9eVUIhku2I9nyIaoGs+cu3rQn9FGHpe1B6pYL9sjW82J4y2TAay07
SSJJhuHW2s0FHPxt9qiEVzWNsGhREjFqIVxY59ySIyi/8T8eaXpHsK41CyTiHdUPGrMjYOSod6yQ
42aKBRuef8wwwt5TXkBFpdStbfoXz0VI6q+9azJsOqRG6/7MEf6uqd5xmMxn1cL9DYbtX5ZR+TFz
b/4DtOf40Gja0N60iaXoQlpekeySuXwmlId9FdEE7zb4geugs6UMCoJQoCulIbz+T8k4ZZbms+LC
hCU3VSlOqsIXSbrEvxYgA7ORQCk3QhdGW/e3rD/hTOpo6+V0tQfNDsFn1EcDnPTmWmc369DWFyO6
rXF9WTdtiNZ0/QBOjwlEbf5pXQ+ZSU3iXDrVGcIuZpjZjWfG0XuQjO1pkWTSTDI7rs46XojJmffG
mHGmjGlzKj3n07Hn5K/OlHNOtjeN2fYr9gDyCPPK0E5z3ZM0LVnMF8wJeuAkfrHm2q61oNRQ/zYo
ZXLz3iUe/zXCgEyGQPWb9QznvOwY3hbyD22wQqQnvLybmm8cOWjjjf6CwUnsepI8Rr9iD80grhy1
NlrllNU/ttuUPXoZNrLg/EZDJ+WOmD7++EbwHeTcFKkyVMo4ARBLVzAn+EhJHJd/bdjuVwHTrjyS
FMtiOcF986lNRi/R7mniz+J1nhu2epf/DEWzHPU+nQMAxdnK8Fqnpy+b4b/VWmsWusvXkD4i5VTv
XWXbrLHILLKjqxC6wtKYOik7c2Qwa2NZflZpTV4ap00DczFU0EWlyrs6eFcsS/UL6YjZaUOkAn/G
s1hEEwkbTskEGFAx2d4AX9Z2o1idu6fR5oEFyk4qJqJY2oV9IN4qtLLCTX1yLJ4AkJ4wCHzJzALl
7yJ2Qz7pSwNas/MXBBhjeE0wC1t/wXLW7yMj5ZvTm4mvKBTjxtg4O4lv27eBJcXeqrP22RQv2DrO
M7Is3WCVKWEQ/fw1e9bTAODtsMlaROk6p8+ewgaKDZdvKRxDSrOVb0lSUIyA+NslbMl0KjBO17mI
N6uPSqc5dqVZHaGavzdaqvkjpv4QkRi6QtyN8UJuT1TVTLiLIXFDC4mP1trM3LInbVG9P9PUL9/9
qiAh2rj/2PRbUJm2QkR2wyunz8Pmoh5Jxqd6XO9suTk2jEexUtrXdejmyBQzb/EsqplaTo8NEuIP
fVq80d+88ZBioNAqH8H9Z6YnkeOmr6O7HWAhPeFuMf4x9Gr5yaDYhGrLG0Q0aRWNyiNpMLG6V6ww
zsFQ1b/pAwVaTS7jblLJ98LM+X+VqLq/OPJaQOw0N27jFtT9DeGAb9q5zQxUZQCdbCpFAQmxweha
2xdT9ybSlmbl2S7HUFCN+L2OrsEeM1Y28L/2cGFDYffAAc0NfE8unvHhH5I+YVfk0TRz3BvAT+op
kktmQhh3iliZN0KHW+Ha96GeiaZO6pE00jT9ZAqOtgYi+c5cHPuD1D2bM0ZN/mEeUrjEa+VD7UDf
+zrX+eqjpWiey3asPli7wTKloKVFbi79kv/bJEKgSvmjSWFFqNbzT6QvX4zmx1iK5q/L08217uuE
N2+tfSBagu1J2Yh2D6bUvA5b68W0/q+exvT/AY3EXuX+5fojikAmQQ1dtHKT5lIY1npi+r5Endp3
L6Zd6hDw1M8BYGRgdYbpD231rKpqztO2mf6sMJacq0QHulKJANInFUmy3epCNjH2kT50iGIlS2w6
9HaR+6Iu/0ym84bh9EhClV8p5T41LMbZWcl0r3KrXVt3/2GNHaOSL5uSuWh3ZIixm22Vu2OKmrht
8ihvJHNPtNr53qp7nNqmsfqIhuavfladF4380v/AbdiQl1sn1GkQnpu69ChGCBRndF5EJlTLM6vG
7LkFaElCVu4+qboxnnuwyyH0/D3aG29HSrAWVLkKPK7ZZPXaUyiGNazgcCH67OAOXvEyuEW/47kb
B+B66wKJwFx3tVMTUDvqRqjOdnlKH+AuCts/3JZ63BYz93vHMhOZCuMPTyTx0OYvJDbYJ6NGfQKB
7kzAQeuDc6Werfr/0u0xfSMxtLfbX10bDhohIzuwaPKty1wCmnojdAX1izWEulRCMix9w9K/RwwQ
CH/cEOaIdoWZIP401gj90yFwLh2rKmwcesFBquLAw9hcXTuHa7py4UuVlMw6fU744Me094K1fOyw
cAXpocrumPayMU9ehR6ReMyAIc370D7SLIBPBaYxXEi5NY+t3c57KdYHirh5pS3sA3PWX6FZ5r60
xL3Bpxu5OeuB1MPvDhLA8MeVbRVJGjyriH4MI2G2W48RLRIg71ZP6JGU5Q86uhwNTDMkT0R2kiWv
NGrcMfMtbeWvMqb4JfnX2GwCyy6K1rvoDcAw5ui6yY64XS5kk1oc1vN/wzj+YkUufdHQo5MCy/9K
fLjpsj48sGqk4/q7Z4SQL112JIoHRHESTb1G1hEj40C0+mub1UEzFCdMqF5OET9vT+lW2FcufRFt
emcEBKGEWTmf217L4Q1wniZdj1CqTg86nOTQISvIL/G20zUw5Qa5dhimit5sfPImuzzmvTjnU3tN
sbleclgzbEXrsvFly9RjniGm4Rx5gxOQ7yE5FrekbZTQ6QpGt0rZMRVtDPcIhe5182iPlnz9rFlZ
pLyhB76hmzubWuC4MOsn1cASU3u+91j9mSxp9nOfmPEDIfp3JdF33xNk/1x6m6RmRUgYFWJhYqoD
0LMa4Wz+rBWLD2XuC0xSdtL6iYH1YBOKZPoLjwyDbQOxFtWHKzrzxRVZwfZ6kXsTeLc/p01zcqG9
XdtcG6iQ0KxuilowAm80X22Z/Q7alu6h8d6R0HanceW+yixko15ebfyIveqGTmMOP5ZWwpQo7M/5
cdSVSZX6tjOysLDZN9aNXh9MhIgRDoX0lDjdUdsaJW4yBpSl+9lLTDkT2Rw+6tpoKJMxanNO2XJV
jMu8VZz/2T7Nur+97vCNkOm4tHExVM8O0Q/ldGLA9oByvgJth7XCulezJdq9D0ioiApyqs/qYrmV
Hkjto5LMk932hXQ2hKpwCgylpz9j+jvYSALRP88609VWjweUnvakXQEQzzsxTbBPvfmd1/U4q8ML
WQLw16V+KHuya90pUtcprKcmKniPGrxnUocRP2NgRdAVMVWMmqFcdyXeM44SKlHJKb0RgIUR+yBx
TOSK9uMUGoRtNi0uy8FU5fnseSk1KyK1iWORT54NbbzNOW3lhAfPONAOMF5QjhmuUvbPNbN9FoRJ
FROMvB2gm2o3vQa5CrNJ5G/4oUp/VIY8qioBklcr7xPNclyW1XLNhiTSZznuC4vtEGMlvkNVfdtm
Jc7E0txTBdeiNrocV6ab3fSxFfBHCbJBe7OG+jCqezthFlUyVrxokLAdJ0cYIrTywLthluc8rdu7
gZghGPIiOQztSOVPUlag9v3PAt0i5mi8bYiHQ4WlKPe2+Ta4LE7gfFcf3BYPYKdAIE5OY5x15SeW
o5qXEs0mzsQNyaD66xL+eMsdqZM70I80j/kamtoIpBfr7vuG93cHnuKcMUtvVzW2hcSO5dCCG58G
LYoQTezpQDjoLxqXAYQxS9iiBHsxeA5KjsXIEto+cdrQtEGUa27+l74l6lqBuWX19mneHzXptBGk
wy1M8xERfJ8UMJGNhNw05mIfpFQejFxnMz2HBRANf3Olh4CP1rEr7yJ/nIvFL/jQXWaWwQyDm6M2
3/DoGBcH5L2bUBD1SIRRoVix3urNRk09XWzb3Fkqk32hPzuaoj3BwuEGmNznsnIfKWGk9y1MZdEn
BpbGuqawKFm73LvzSyg3SaPwSYw8jfaQdG48mg2KG7PP9SvCST4FAyypEquK4kv+M2jrWCHi4dtP
k9oHyrqaqL3VANY/k//Fy8VjAfzGJvzUpyzxdRgEDBbWMcrIrz8THfnizUl9AhjbBpbt0iuNCMGL
JFeoYoh2NKpTSodPbE2gFvaddKObk7fPm5L/J5WJ+IU0djv7npsOPu7aIIEhI9cMKmGYat5LqpNr
leIziLTCq9mwZduJCMKHCY/fy19gKv4DaFWgIAdB+g5Qm6Q7LTO8wDLc4o2s2rGIpywj7JRF9Ogh
gGfqvbXGVWXRx5DaeRI9LKe139USJGqhcesBjU+jubA2EVGCepCALEJBTk4rMhTOupfF7sQbGaKs
3exXD30saPU+O3RTqr4RRFgUIX2+5YX8cV5nSyCSJhSQN1215c4aNvFUunV6pJJEeuYZjxmWyrlE
SnD6mzkJcr3E9dduC8VQ6Qea0urBM6gj5zHY1NAYAGalIFLM6Wr1ThX0qkZWUcchSlAU/CcVvDyJ
b9J+HLHGEPSmnh6cLO0uGWrHyCFNizlS8Y42DuKyPbwjH6MlMMbtANMyfYKcwKnE1qFwmghx16/a
tyGI6dw3FXeNDFxZfr0Zhm/Do8BNWSiB3ks1rjXrdRXZHYPkFQ/KU8EDF4CTPpJsfVUX/eaU4u0x
/9z1jiYO2B/JzJjVakfmHgHU48COS+Te27osXegsyrUrdQ4FmxHDyCaPBXr3jMyMdeYWLYzbyedL
dyYUDreEv0CWWbQ8ZOFCM541ZY0YizpobarXkpyiWLXEi1CSjS2x40WOgqWDWBdGXLTsHXc4A7O6
hQov+yGLlcwbFYKcoDtmYv2pEWETQbp6QWuB2ocFxQRgaM+TQ70K/76M0h4N4uys4pl60j6R7zNy
+zTKWSNWKa70/79SU7qTZqvvRFOkwegtL81K9zaoTJrdZYmcRMWYkk0I+zBnUJ2l7MAnVNFixAdT
aej6HSOXYbUZ+g503JG6pD1JKZS4K8Vw5htx/JxIjs90zPTA2aR7bnIqvlbOHwBD531hqjJQkl6E
akqa2rh1W8y2zr3mffs7sUzwG5nOEW7A/P5g4/sW53PE/j2Cn/inbkZquiwNG2Rbe4UgwV09PSpX
jOI+A5rk7KnzF4vXfo+mk+sT+0moGJMXko6V7meIjDsiQdP7yDw2xNhKFufIviURpnpFTNcFti6X
156q5cjfessN0Kxbtiq3cnUF12nTJveN0JvIKjgfOr1Td7Yzla9U+gsJVyj7dMY69y7Luydy6yCW
SEohug/zJ+3U+YQUf7t4ksgkYmCrPCLs0zqYtqQ08sYqLrRxZPVfF09GZeknzArzRaLSNPwFfYvN
7twhuc9uOzJ21/Wp7ktCd2tL0j8TyvVqTfqdMnJzw2aYSkKf84ElKUlNivyAZ7QMUYmwrQpJA1RD
haUw6wp2oKHCpw8ncv8Ib+maf0LqWfslE3dVggpR8D99asm9ZuVZ+Zm3ouGTlomSl5AB7dQbMHu0
UvaXbsimfDesD9VHxUMK71UY6b3UxfYk9YaxDHY3ijGxpPg2U0j3DyAB2bOUG/hbqLfIx3gc0WhX
uzaShnRwTvJm4B34A7pviK0tm/yuRqLvmzlVm5kV/Z6I1nDc3LveVLuM1OdXCNPe02hr5Hm4iXoy
O/ZjkZk3k3EA6KR5dJPoQRTme6FXLqfE0F+l8KpbNlMOrVN5nk1PPmmTPu6KiiDA1ryZCh1OYbIl
huLeHusSEsGSsKYGHUytlzI2y0z+ZSz0nwNZJhdtyA+pAtc7cbW7USzrfiKIzWicW+Myenemj4ya
NvHGyPCWXT9MJ5VfhzTmb+Gl7wWuFTXL+pBJwDmxvcMyVhFoFC6wlUEG4aWDr01KCeowF72P6io9
Qg2aAmexcpqcVTltfdqGxZCZ2M+h0uKnM05pYfE3UfA+dkbTl96vOykIjfC32dlpGZRY+2Fb8dgB
HqcltZ7bjAUoueOJ9t07xYiuQSbTfxtukMvcJMX3gCsrzFbynsLOSKqoM9QxGChuMyQjXXLWKjl8
UIA9GW6L2wUdiLtXSE2LSzoXvyDMhZttLH7tOi8jBtzPwiDPlYHGjRyJX2FByJfKQS2ms1qIHQ/p
tZVT0OOyzTvzrIjuJWmsH5ddFzWFSd/YeYa5y9xE2S2FIt9snd2wj4b7WhZ5H+ht2SHVrYu4qAlv
mBYubUT2eL1Gd6nc76pzWAwYg0EeyNYY3x2et89loLLL0tw02C9PJk1edTDmxop0vVnuotFu49yN
c+gxgTzbM6Nnslfc9DN7ZJ6ZlbD/w7u3+eXSVAcmJkQj5Ab1MHeiMw+3OlP1t7qsKOyzHLFPO2Yn
gvhMlgtasjMURf9kzPqssgs6OhWvBw2C8rceLQXlcy68t1rymJAcWx916Rb7xWqw9dXG9kHuKGMP
dsa/KCjExQQU/Zojl2UtoSiHRm/5Psh7nCz9j/Soft28KW560nyO1WheaFfWd1XXkz0S6u5pRfwT
96hYwIcvymGUpGWoqjTvqOv1E3ai4tzz5d44ldlddFXFBJtfsuya+eAQ/fAzdB6KYJQZ3oIxCEx1
jUGuG8+NvmVXHG0w+esuXO20iLpO8/Zi8NT3YnF+Cjj/p2lm3mxXqLoXvvBrYa1eaC3mUz2k5bwv
28r4Imh+CR3MRC+8rwFb0obO0lYPqKPPZT3/a6z5sA3pcIIllqAqmYp1X42ymyLLXH5JAhzBj2Gv
M/V1J0ibCq1x/as40xD1uRRP3iiR9JcDgSybVj05pImqLKy1XSIqj4k1+ZAvheAfnhEdBJUq+lB3
ynekmtbXYMLJDGVfhP3gjn8dDrjWf+Sn0UrzejHkZ0jVb5qMc0fXr3KmcNWM4kekCouE2XSPdtb/
9lWeDHsGUPVOKKPzQgemR2A/ph0xwNgPc/lVTKwYAcjy2kCzCGW9vgmMeYgdc6xclnXQFVdcmQeZ
J4POB2kB7/5abJ9OhiCT5bFHYqzevDhk2JH/Wtnrvp/tr2z0vHP9WHP8j7sz2Y1cSbP0qxR6Xbzg
PABdtXDSZ3cNrlkbQqHQ5TwYJ6Px6ftj3ixUZwGdQPWq0ZvEzUAoJHfRzf7hnO/4c12/AIa3SdzD
NLBM/FJrsIobz0s4v7Ppp3EtTKFmhcu2YQi81Lq5Y7K3cpAUyhF4g1lUW9qykz3Bj5uKjKvDQC5j
tpmtvt6iFqsO1jQ5LNQxhEkyVD/oPdgYD+7RsMbzIEDzsTG1x4OrOzHpocLee4NWHDMaWaYfRnxU
8PHD0RinnQjys4PN5g77vs98oiVYVHr7nmSpsNUZ6zgFkRRunvoP8TIYyEw8bc8nYmEFtcTPJiHo
37UfDCc/RVZJuVAelsXPQ4k3e69TcH2hAUQJaTLr9ZiqU/cZmPXQS22dLuUWTIw3gKAJ6IAANa9k
ysi5rSefzEwojNxOf6pY3ocJqe5h77r9reyDE3gV0uGz+dp46Xe2tGPIMjK/sAwNQoNY222OWqIF
Ikm/Y3mde/CziagpZBEhoT3fTilf24w+GGs2MjkxHnv8uQdSTUf81o6xa3r17BIV/kqm7D0KbAbS
XvAyZma9yRv9Y8IouImpDUKIL3tHiODo1vVdXdpPQWD06Jn6OuIG7DH4jhjDJwf/nJXs6zrWt5No
boS8oLCA0LyvNHDTRqrnB2vNs9v4SKEghJbyxazbR9QGTpgzQUQ1u25gFdNYItKCTWIVd6wQtlKU
9rP428NR1w4WUE74rFfLlnjXDtIcE6ggZ9K4GXxfCxfVy0jv9FDTaV+zzo0CcnE3ZCyQKEZlcqDW
5tghQu8VJ5bNXSYY5zWaOAiywMLALWq0hhk+Ek1zDk6XO5d04Jn0E+wFKG6HkV6ys+pv9DNkMWAB
TaqelqkhKEvL9Ltx1AxouHbM+2IqjOG1uwvwNYaNQ0WDLIS2fBg5b5DgzpYoogRDJE8pPa7b65s0
N9oHaQrrvvdR2luJWp2XGOxfkY3LQze184XSC1zurH0vU7rOhkjI5aEG+iSodVReMVdaa62kmvfB
YsmL2+fqL6z5f8vG908Nev9Advg/Gv7+H7Txsbn8Zz6+A2m6X5363318f/uKv4x8pvkHHHxPh4aP
lABwJZ68v9MccOtBeVhdOLbJf6ych/+gOfh/OLDYndWRCa7VM/gB/m7ks2FAwME20WwbNtYH3/jv
GPmQf/8XcBJ7EJ2TzoUnun4n319hbt9fN1Kc+3/7H8a/oqnpR0pwEfa+9hnPe0OsepllOPRN6awS
rzrEFq3vfK5R3YzvJuYaB7hiFJFYD5CjG07IdspnGVm9xKZyd55c7C0mm2qjSaaTMZwVqq5Fbkcj
sa4ttJRD67hflp/lD+CA2pOL8WgDcdXfoNr4YHzwe/L21Rh/dUSMEYrij+h54uXB9C1x8qfYYt9S
p2cz0/BpZesEnm44OJnEET3MSYMtfSAWZ1kHgOz2NqbhPMBe+yT2hgDEdrlkcr5oBnNKqOBMHl2t
3cYjrJVJYxg8u5pFUrtAbpvWSxPFPpOQsoyxKpBLdZvdRGcJyV70OUkbXFcDWTeC/uR1nvz4YDkQ
lyIStSa56Vym4hG7JP2ZCMIKZUqjPbcEVqP875DGMvmY3op+Rh7MDQ62GMjUwR/BZMPLTMrNLEZ9
OXIEa890hJxQmmzJs2GwZG1HfWBnUM8Li8/KljHevdSIhBsbaci5hjYnoftRKsO4lhAGP29wgzfv
QTrtiQbTUDSr9nMhaXGnGTglyVe0KRxdBOJP5C6tW/BmQe4w+pV5Ujpn8VbjhSI+Znh2gZBKb0HY
iKKRz7JtPPCrszO30DkHk7jkjiUTatP6BI4qJK9vk5rHY56q6ijgZR/mtvyGF/XTlMt1yBYMXI2t
/izLVfKfamhnKP8FU/nlbNBuJYfcQJ8zU3qwnCmZ2qzZm/E45sg001G9KyPtz7Pte1/aqJ8NB3ZG
Ow8hc1Jrvwg2KQjLn1TS1Md+cr4F8jdN0z5mD0+AF/9qiuS+YNZQz/qhMqob9iNeADaVrSBB9WEE
7PnTp1Q2XbN0p47QqpBmyI7mQZ83PrY+MynarYtzBu1UicOgCh7simZ8VRg43VbFhwBX+CVB57j3
DSxCtdP9slzvQCehf80rdQTwfEdWMhCSbJdNen0kFCC4c5casWc5mupVMQonZE0vtF1AO3sp3bnb
Ep722CPnCH3Z+s9K9BhWFaSVesLsZ0xSO1BgTndBxzTKdkxrm5ABHhJyplDFAzVAfB94nXmcQd9v
0R/qW0AZ80snILfkzpBdxpb2o2Pid3T7ksVWzJB3ouG9ohVnvUXfN5HAClWj7j68kUJmbntYp+ii
Y4xPmMcZKqLJKXD12vl7K+lxrE4Ye+5mVpg2chZSx16mpUN0WGMaYOmEQ7JMyrAhtZa7cLXmielb
leNMRG7Hz8UeIA1JW+So6HW8Y0DVkJ7wuR5o/DYB0Udh1iBDMOmvrtaQJLel5350ek2nqnfqS5EG
7gdb3Se0cV7YN/kTEfQnrQVIlxgELZD+4XN+TOlNrmQFz2jro+O4900d7Jv0b0s9tYEsGbYDPqQU
mgp6gLM/SnGt6JOz4IkxJep42+2hOtA4o5pyFvaDpibrqJhWdbOfNCz0iPFinbzXTVSF1uJ5t8wy
oPVyTJ9azn6eQRtRcVF5V4Gkd5O5nLOJFqq62EoGZPm0qg2RqhvZXvj1nqaPE8Kdjn6N6G3g89bL
bxPETWgHzk5JFK4VCVIogOKJXWp6cQAbUPoR8tchTA+YE2YVNlm/cC/UX5GljB9B6gRjleCEZ6Qi
fomwN3oSltR1gm+4d28wmrPHoF6cXWkgY2YytOwIeWl+w9oAVNEW8sEh++qgkwT87Oi05/WM5M/N
wpQlqjZWr8pmt9BNBmYf51RPJT4L4wPQBkeF752HUgON2mSsS+yeaQcKE6YAbvacVqSosS5eSzin
QmEOIKjOfbZLTBF11Kl00b7NzmjyXuhN+OcR3W5t6ChYcPF849NKef9rGPoyQwZTxgfbQSdiqd/k
Qcg9ZtZqz4duPmTW8jZNIyZkzUkiqcT4RkB5NFkN1r5J9pKHOJge8q76chISxFUztNt8YgE24Iru
0OCe0rgWG69EvxKwgx0W804p4zBYifYAHls9xCIrWBzW99XiP/lxel77crPXC/ZNDDvj9kNac7Zt
h1RtXVNk7w5+ZQ7cihfJ6RMiTwhNyDYbc+ThsRga3bvASwAxskNiU1DwZt9BB7D2SlpMGXNjfp0S
MRwIjDv6Mi/2yKZgzjAYjlKzHU9WSpwpsdLFeFE+y0emm5TUKRq3faywQ6eCpWHLFZzkzQGnPGqi
qn1nvGRutKF9qvrOP9WK3XFqcG8m3RwfZZfh4B2rmDMcMXCZ1481NTSD1uGUWPW+avryMLWrQlMt
9vNg3EFVkszvWDc7qCO2qZ3r24ZMnUuffyxEvkQwZllh5M1wswYK81jxbHWD9pb2BQnhFks0uCPB
w1jQbw7Z0B65I+wD9BxkeYkZ7Mi0QQvOS3D3rpTwK7UOkYSjJZhNiN2mNMP07YxXMvDq+7HzXqw8
21vusBU2lLfKEAz50/sgqX6j8I1Ez3BjTONveD4t69rho0xa/m4+yxD9aLxzlyx+F9okb4nPxRfn
uhO6wHj2S5DOF1phmpzJFZ9p003Q0ZcOoRWFWLbNOW4iaHGHCrQnnuB2TeHjaZqTccex/iaRgyLv
3quM6V6bX+biPam4MPP3YCjRa5f3pABuUZruHZLtGEJZN9eow956mxv1VOfOY1L8CpAcWAHB8EHw
WXVahMEliLPIYzTajO/myOU6IRIZmnt7tA6imjDOg31Koemxl2ZVUFjDTcazfhK1y36MHj7zuqOb
J2+2rk346tybmFKswDJoQIJZD0x7uarYY02WDq6LsMIM46YMsAaUJzt7V8LZjXqAbbCqv4q5vNd7
MypbE24RKwM9PZEYedcP9n3XiIeBB4alNeliBNZEvbXQOyLi38ag99hgOUeNsjWsDYUIl4BVHLpG
coeL7rDQo0fgwkPdB05QVvWnj8t4k2b+p1ZIk0h6Hhd/4HqYGh9eFJ81xleoT3fcZFAFC8QjsZU4
x1y45kEWmEdr/WMRLdYnVqBMVeMH4WnZwcahFCFqXvAF2E8jfOyQhKlxy9pE3NqOf8sVbfKdad1n
inmcKSJmo6Qr8CeN68p4HHwMQYrk2y7eZV16rZT2wxj22jlkrrlo3yzR/VZYQpWJ257tUDCku2Kg
BBOWvbWyrg+t9cfyBBb5xuff0MOkFQh/qZi0OVXvpTHwe8yn6p0HjSGF1r6VKP5H3/2uRyYStDF3
ml7+UJ21pwYa3bvVWY/EM/BTlQxl8Ke72pNdGY/+1PMokXlyj+mXabFxG+OaHXO17xu1vonWbnTm
eg8f3TroetJ8qSnJn4IymeGZ/oyNHZqVv4vVUF+XkqqnK9Hw2b361O20wt9UmJuubWEglMxpqqUS
Nz5TD35V/kausmUDyjYBsc9xUuRAu46Htm0yLWgdIHAuFhYoXNw2ogc9OTeESKBes72nQfNTHV+Z
Ui8+K9xfwE/8MG1kcYkF7I8k4YIH+shgSPhMA6bVxNoIfG9ytjYO62QQCyhGYVpkYeO697pa1DYu
EkoMcDpTY7aXpinMOzqlcTs0xccYxzdiF7KPuEsvbMiuQzsFW5TVxZOb4mIAsNHuuJHp7Qt+RqOx
0rCRo/1lsYk5VLiGN16M5afxNY5eA7AWQdUTf5hLLBD0DZppc++7ho13KSgR2TVFvjW8hoFA54yn
Rrbd00yg8v0UZ+5Gt73qGa5+Ebm4nXBdMIRmU5YER25LcdYZ1e4yD++iobRga5VoD7ZBEXz6bZbs
hsRsyOfua8QjrEMQkaEMYGKxYd3WREXQjKxakaYK2/wyWhn8Vnw+pk2R5DfM2MiDRZ4j2B8IRtHT
D4JoLZRziXEEPVOfqobpKj7gsTt2XWK8zIa7RMgHiFTVgu4bTpnYFb06syLsmOsXRvDSjdzDU6C5
xAgN3slaTMKU/UptfX9RG6+aSJLlp3rFReA0oRSOdz+z6QhNaXiwMnv7MLqyYhhkxNrBhybG7Fi9
STUbUeK1NsIdoxxxMreKWNWZqX5V1pGAf4WsQyhxdZQbE8FQmCjhPYWnlQTbodWWazH2YDmQW+3x
ZFuQowiZHN1BntDT9Jw1NidxCS+eXVdC/GGBKGhyZTQsNQlWdS9OPZC0UzDRFZOm+sJMVn+TExZv
B57i60K5/TorlI5yAUvA6V7tDZ/QMGBSY9ikGZLP2UEyohKhn2MEMpFRrxpRL+7XCJMimsfcuBeB
qdbnqPtzskB1iADxaGcNGB/r2xy8lXWK82CoXj2vab4MIj/QMOP0S6zYPJirx26pxXdQ9/ZeqiRA
Va7wDyGYRuOvz9YlJ/UpdHvDfsDz9SECzXlpJkZY5LKWm4HP2ZsyWxobx61BLjC1IqKWmDFXc65F
Kp7zDnkzA3DnCAap4mmtPoaK5yvu5gh3c39yS0KXTMa5rF51/0w4eRbORfBaGG3xOFo6GcSiwBBl
Zw9W0v9ZzwOlnVXVl8Zz5ivd+fwgJiPYDmP9Pjl9vCfjOr20UzFEtSkXjiPwPZ7OvZ3LGEFZVTgk
xzdL/qI3arkrCcTlnqXW7yFa7LlBljRATDqZ9p00uvjdx9J4mNjG4z6PSU0iJwG/jOcdPBrDkExC
bEqQj1wHA7Jm8FriyR2w1VnOMZ4K9xHLrjoIb6r2jaLaXff84AhEoB4btIh4oQ3nl+Vjhp31MRsp
Ai15LzjTOYlS+7dWs862qumYWK3YojyuHiv3OxVIi9oHIGffiQwQxh5NcSNRCaQgq6/6l+JOP1UL
0p6gaatD4PVix5I/oOyUuXYJhKM9lia7cNLgp1fL5qrVRFJ/80QC4vQ7DX7TlFy0MYtsVtG3nJzo
d974/Izvs/ixY5tFOZG5ex+/z3PpKA7W3ES9pi/P5lDTLpTx/Ap0KHiv5UDfwkz0Y4azitTVyj87
e/QppWJjFSR1xDBoXtUcFPipooEVgiWn/N0EuI1DXM4w0BNpLEXYjQq3Nj5tr2Mjay3pR2UhNWYd
DX8X86y5dX1NN/ZD16OUsmdbuyEiXPu6qUveydjUWOI75fiRzKKCRafPza126+ah4DXuS0A8yDwS
VTChtaWHolIY9+Dt9OPq7kQE4IP1oTlPjas5E9zlYkW4m0sTv2Fg2OQFlKUNuAbrhnzChCiXyOJb
pnhx3Ts9M6CatoZ9rAxtuaHXwrZkkP917Cy/QdScivgZdT6liyRf8cGGPoDFOZ2jkpKYS8xvWFj0
BZSTCR7q2YOEs2/MUUFCEqkf0Yiav5zSMzf6zN60EAkttDDbrSPQTihj8WgWGlqmPAAw6DXDSW9H
j30N8fXF2S1kg5vdcoJfCbbXCrnjS1PQW1S16M9mFzOyobWC4SLwF8fMwlyWUxArM6HoqhFE93sz
9r+ctDlOY4CCb2RPUGo1lhMGAad01OEHlE17TVh7H51xOs05DVOunevUemZXGCJnId49EbuBdmRM
+vhxjD10qdReWN/Yso0roXUEpILdhR0j0NbOvrbkwoXE8uHZMh95FUfTGd5tF/WKsrc5tOVodMXR
7wBQN+tj8C4kDBzP2FeBJJvchZ7jYwi/Syhdb8r3+shxNHKJ4WZkThEWXOuNsPLQyUquGJnV6K8B
tW67KQ/1+RXX2GOrlsgk+Rky57MNbyUTMbbq+SDLn6LnQptsSVaCe3OWvnmmM5z2+uz/qXugMmyd
5nbyncEGeoBByZjEcibvwT2RzEasTp7vcM18yyT9sQylLnZWQPh0ZGgRehEqU+HCtctXphfsHxks
opYDyhD4au+A8NmDgjvXOmaGKnUAkDnffr/WdFNG0qztB1TweliurafNnfBYpAtK6Vr/USbFt9dk
1Y0beOu1COuNnEGgh4sSqyPzDvRbHmr6HUXUfbUeeE6ZF8ggkH36tWEDm6DO0x3/y2qLKMvNHdO9
bRWgVvcRCRM5jTvFFOGMeGfEfaDQKGBfjnJGKBWigzjrf5uzd7/4xhV0YzS2wUsdL3mo5XZ662gB
ceWYXwiYrc36PLKuw8DoqLsmUfQmWIpsXfFU1Dm27J9+fCRbfmfLNqF+QUPr+vO2tJotaTxPtoMC
PoWw0TvnOUg+Pf8gyElcxISFK3hetHU25p8NuarKTJZeVLJee17w7ONe8iHzIK8gyw8aS0bJod3j
mWbpOX+Rs3hNcl7xYGIV9Nwt/J1PIjPQp6vdXHpc7vCV4kuH+gb8d3wC83ujUr0rsN0jR3PzbR37
HwQmSSAH65me3KYaiTGJjNbqNT0qBHKbBvcotvghNEE0kzkIQwqyZcHunXUxg5SmE/aRW/81j9sw
ZvIYTXN/QQ9/W9WoaAIN+n56xKhB1bahwQvCjA3HxgHpzLNl8TSy059Ap0vdxhPgray45qHR6uLA
Gh7eRsN9pscO1RIgIy3nvIZN7DcHWMEXVweWYD0weaTslzMyFW4TMqIgtNU4mnlrmIENJ8i9rE17
FNe9x9ad4NpDx3pYtToTrBkkK8O/B4lDBZ0UnzXHC4eJLTEziA2DsuOUYMzV5G3BouYKLUrcLyl9
Gr0u5jIPfntNubfyAj178dN2CCITexmuem3qj12PSNtLW45WMRXhjB3tNahMoEC2mR3aGLULKtoW
MaH6Ks2Rjw3CTZzRV7fiwCvnfONPU8RKMF4YscGFSYWIVGB/dB24viScguAe9VcoMuBhpFZiWy52
Sxl1hthY9lOcXYLMx/NCgLa048htMYAakRRvrfFDPNgXxTmyZ0PAEOr9h6K2MGc487kpBR94MS7n
ebIj1H4P1SCuucPIlUP+V63P93Qgx0rKt37uLrp6C8z+hl+VuxKj/lb2lASgCd/yLN+ntCluyy8F
CQrEoO6UjQMX7qy9aOYVyCA7jTns9PGsr/DGaomWHN6jPkROdVFFfdQy/1B3S3Lu+HsSYp8xg1h7
qBIUGNNe6y42cyqKIPsEF2Efly/MHTZF/CLk3eRyonjLk2GOTPqHXRbsJ+ai2O4oQQFBMGRBoIwQ
xr+yUkFjdM7FG0fRhpoD5AhrjbRjiXHLqEgx0yM8USHCvQfXefHHPjTMD0f9KvoX1i00e7SD3Ac9
5y5o8HM3hLBVdr3/DsM6HCDmGcw79LVYGOq7QWPmNhY4uTjT6CffZq2HqdeUZ5IRPMQ/AfJCW1nR
mDTF1mRbE5am/wzjyca5ZN5sb1RX0YMYkWZMnMLwgxMNwVmDMmW8h+RQ7QIgxSe7ZddA/QJ0wDfO
TSyf27a/EzmebRwPPNU1v7I0qGgahz5MvQa+Y9xFi5VYUT56BySo1wH4HaoP/zFfbHfrakqiKhjo
79DhnE1j/KwdK0uYl43e1aqGZ13ayQHekbowzrJLNIrDD1cQ0w+PSsZOxwuJETpQo/UkHxTsjnyA
LNDDY1hQI7ocv2w0Vro5GXLV0j9K/cXT6rsCTwL6ND7LqFrvswUEF/QVRrjjk10wHXZpawQcZshD
SJ7j5H0ASnaBTLejtmZfN723rYJh7Hq7vmkupvmwdNy05r7IilXCMgc7YJwSJ6H3nC5cNYF11nP9
vm1fZTcx4a5wQ2LqnrBhYWjb1Lpxkrm9kxUbtnr529DUVKilJZxQB9fdjlF4fqiCtmUEuLRXW5/d
YzFA+tAdhrlo4vT01jLIZcySoErBQFktZU4v48x8LaWYxsRdt9qDF1fMlALC2xpapA0WLYgoQJKZ
IWM1SeJzbjrjoZxUQh8Si0MwNt2jEXjvOSHNx74XeWQgvL+vvTg+ZV4RprwLoeO13jUQ1bHKmnvQ
oMIiCBfD+S8SBtE+maW+16YiDpXngH3iPTYONbPVvRFA6dLw5xwaN6MA4iFEUoXYR+GTc7UPh9qw
gHB8oHgYtpqnelRcRolIf5p3wqc4ksNWp7DwxwGrr1Y8K7f2uKpBU9C93eY8+KokriRzukjwb/vF
rt9Uqd0xSngpnOKgOfPBaP1HYuFtTLsjEyuIHubknJbUf7Qo60aUw3EJ/DIdSMOtxPBSieqhAZUb
WstgM/zFW1IVQl6NfjARd0kcA9P8Z0oJTdq83x2WpviVKgCktsN9RerUtIf7/ZX7X94iHj0nA55l
83HS1TVL7BefTlFj/L7PLKqmxLaNHb38kZxe51jNJlaE1obh0YqnWGrAOjx/KU/9UMAZ69NvjIu7
YLWAGNyEiY7ZJz3WC2v4pqIS1hVPW74aMIExefGqiS7AuVhwNWvJDqHS6vTkTvmJEVu8k80EAV3E
CFtKknYwUO4bIkVSt+PvQAMEUi+PWSOQwpSL/pJUPqnQ0r2bdLwcg9sGRNYVlwk156av8RYhFnJC
kllZuYlHbloQVa1JlNMo3L2o5U87MqIY3bwJ48IydihKcwLW8KUnyunuitK6z3I5HPnRsBdhrzkO
XVudEmFx3rTzCGACP4DVW97BNYbPOF3aHQMLM5KwdCOtr3azZjzx4XvoMkY1zLFSqiuykcQC4wSI
2rKJ9WJ+R7rq88lRkk6tE2eySPPfbmc3R1+k3WmBwgc2fbSZ4AH5yowMS3axZj0sY7br3FQexez0
RwzamDZxlIZN0a3lHQBTE098qBHyFVnk9oY4gkSkZwxfx6wW2y7Rfxdz9qZV1HRdnu+NCc2BSaxC
6HZgYwe/fU9YGT2YtBuRzzDq5s92TQIEVYGJ9TeS/qhdwayxr2gmwEv5rG36IH9SY/cMt/+jHHVt
Z3dLcKE0BGY1sPrOumUMg76mOdHda0MDnPldd9YSrUMA5+YvzTL5IAVaB0wh82wyspgwK/3BXHfJ
+F3vG1Sve7z1ze/BQyY3m51+MUUS/FKy196aop7fM33FQjWjYu4J3MSrxKehwcjMm+UOV9s96M+b
NpnrUJYfwG+W5omMesnwk41FblHvzQLxtBH8LlorQniHcg9vbMgYmuInKwIkCpQMFbX4QqqpXR7t
Ela/Z0r3hpLWjCoPcW5APZObPuoCOyZnZ/aXQ0Ja3/Mwd9nBR2D2AnnxWhl69skSpTvMSY3pG7Bq
5fIeNha2GlSPRy+LkZF1+XWsUbLA8pg2VlvtGEJt2cNZ22qoq2M6KADVlsyOGBcReFbFOvW6NnHZ
3Us5fsVOT5hIX3Ci9YvZA/CnbBhb3NBB250C/YIL/GtgepBqxk7r02iw6nU2xacH4/lMfMOIGYUV
7FOv4xZD+d8csIxZ/xexO/9/qq+sfx6sQ7P+1WX/EKWzfsXfxVf+Hy55vWRQ/gU9J/rmPyjq5h8W
pzgpz6ZtMOHV/5Oibtt/mIZrGp5uG7rhQGH/T/EVFHXWy3wVeq6/dFn//j/RtYEAffgLpt//l///
L/XIJZPVA2IqZ03e+gfoPvM6FIVMYMhRM3W6oH/UXhEiHZP7gtBPJgkpydZKWdVwUJDG0Oh7xOtQ
qloiH1BLeLb7g8kO9nBhjUSREOOXv7m+cA3AJU5x19lZ3IcKklUd4ZdgXJ2bw/LOEAkur9M14HEN
1AdIi/ljLyxmh3KOdqmDiEpkPa0OIjCU0Yk9IHlajexpaviPo8buZGPMppvgcG7gkNRmCazTChKo
UAa/HBTz8yvanvgyxAvfFupIEa/LGU8/eoyPKK1jPO5cImOR0DB7hYDNKeu3qap2uufcm1Z1nzJj
0ZaYW8m/sqm7sKLfBFUfyanYrfgPRk5bM5m3sVmxHpkPcQ0+tjcO/D2wqrk1bct5BZ/62GegnlnD
wxzo1i/HfGUdyKxYT80rV3wEQDRkSrz1PfeAx/BLDN5drMmo9vNzKwJQFzOSdmLqtHzYLgZfOXoS
XmO7JSudtwEXCgmQNG90DPwPEiGvWxfjuuRsUXwJPXOMSbAle8IbrXdgvjvFKUPPXM87ipKNBf94
4ECbMyS/hFp+mmIOPkok0rtsyCE9NP08O1HTYD5yNT95wx+avBuioRBIrVL7kaZCnmUwjbpOHT4f
hpKQImbdNGAEWN2CASTNWFSRQYkLMZj04iUD6n2X+xQhmyyx7ItKycoY6tY7lwVLK7OAcC2LiYrX
dNPsNriATjNIrioqlKTwQ0bKgtcllmjXGbJDQ1SttwP6quzGcJ/G2kKEdwb4g7EMsTK7gKF61N1R
7TCH6zup0Jbp3fwkJ1Hi5tZj+aeeBaS9uFN8KIwasVupxYxHTbv+U6WyOvPko0xOdLQZDoAGn2HO
cfCa/sCaHaNHTQXFbhBOqeYAB0RXXtwn2PS3Sdx+JzYBTfkcj3/WHWuxQNiU/3FFS0NkpvJP3tzM
QK5ZfnOXkkiASn2QE+6IJuZqnN3hPZVD+2Z23lgfqElQZhnSCuhqcgkYlfhYfEiu0f3GVNK9zktQ
vrG8L1lyTI7zMGOH7DeLRSgIA5n+rVOV80vVfOsNvQtD8Trv64tj5cyN2NWQ7QJMyoFmyE5kFYEE
3xaCbp6x1AxeVFBNRlhVHlkycZn2v8j1HrmbVSJXXUBnNtuUGzyjfcIPEWZtIC92MeSoBGe9+Olt
D64ixrXuAlA9ZjbXj7z0SVeK9W4L1fXSlHb1g95UfntWp6d3Bp1B94u6nGjHVLLNE7rMwVd6Wjvu
Ux+G/c7rcI3SeCXQA2uF2RqwMS3kee6V9c7Dw2vkdMJ0LDDebtRskwGGOBB1hienqrmU1ZhnR8BM
bn9sBq/wr0ZdOYRyLYXxWFIbcgIVABJCkw8ARDaPRo1oHqz6qMVJa7lQrWfuXs5DReQKq1O4lLhC
Yii5yOehOOiavZ1hEsUkNaCsXJkh+AwwY5qAkgz2OmFd0mWEaW9BuqqBOvdRlRJxSvnCZPQuMfhY
R7xVwtvIvrcOucVjd7KNFhG83eir5WqVy7V2sJqXXDSb+6zw/G5vW9osd6PEfQH0brTcXdUngElT
zI3tloUVgT5p2sv7jDwWY1uqSs0RJ6zL7NDudOSfC2A/FsrgB84zDoNvY4Hzy8/SrnsCFh1mCHmj
HyJZGssc5q7OrhVUVyAuIuj94diO8WCEAZPKdNfM9INBA/34kE4KxBplSdzvBCJK42hS6kHBiVMG
P1pQO+0GSbIGVEvhUzwRQlrLS5VQOpF1NpIpNfb++DBjubhTjep18EcdyTAlM4Xm4KLzlZvZ8BDR
dmLAwu4bcWvSX1mxsbf43K4+FL004eImjKMcYlzbyzwM2c8i3I6ut+hbde+5TUViEbvMdItjPT+C
fZ/10Jgq+GVe0vrIGKbAdXZAbdDp511BlyFxNn1Bbp5Y0kv2muy5WTIkpWttuAJyGyVsOxnY9/p1
KzljqMOVig8k5uqEkYBWdg6HDhfLUQv0sVyxY/DeK5cd6gb7iP3Z1esUmXZdLyMapg4jfQ1F3con
9zzOLdguqaGZkz0j64jYa9IluNRhoLK4K2CoTjPq28TsIKDg/4cr6nC29mHAvcOfwLduI8Hee95Z
vkSSKNPOXymd1gQFLrD6TxS0ENmDNpZyZ2S5x0IORRDiSjs37G1swzvbAOZJ2fhYKbMuN3YBeHiN
8MB6l0vzu+rF9Gu0cADCRxtdntg+di4ZzqWfnqUgMGT3f7F3JstxI9m2/Zc3RxocgMMd02jZSxTV
UJrASEpE3/f4+rtA3fuKEeRlWM7e4A2qyrLSJEQgAPfj5+y9tofrGh+kz6gQd2AjrLuK+dNWZCGN
JDMOzbtE2h0AlTTNzjqEujY1czpd4aUdfjhwZTQWmRHqYBOjvokHBkcYCDO4DWhyNuUgItBWQXOZ
9g3ltAuuKUXxlUXRXjuMDScrm8HkBkXwU6rvgVwC5DOn+52N9ZTiS3LGb2xPNm6fAATfSruB9+RQ
0NNNmtvp0zQZyFzCbrAgRjNeBTOiFk1L2iFE5Qa7dwzs7Se7aDmGW/S2abuaQ/mkc4320a/qwt5n
PjZ4pAc+eX1KaPOceX0zEwSQYVSETafWEM0ZyXrQ554KVNzP0h/s38QQYLw1qtH+ZQ2Iv7etozRA
qskFhO8QDc3SZ9Kbw8quxXOAdguZVdkzPcB2laCGmAsX2I3XQnHRskJRQkNMfSkakJMrb06ap7FZ
guzU0PHztZXbg78pTH4k20WpAHyUQoUcMYRsGglRq9L0CxrbKlszEoEaVFReQVKLmn2eJuWBjwGR
BP6B8RKuJE77FREus3Au+tIGxwnxhe5DpZNhN5VKR2s2aGNkNF5UtyHSbzQhBA3/4p31fs/NPIAi
m12fWMVJk8cVB0TysB4OfbwrrXD8kppOftuia30gQLnghZzhWW8BimCpGk3tT9uZ7fICbAu1Bzgg
AR4DfRWQ4yJGx7GINGpiQRr8BLOJfQ+t6mw9MmDDN8h/o/Em80Kh2qoZdXlklTnrFyfHvzK1/K9W
lQNDy4eHr/8HTS0uZ43/PZtq8yfPHurktadl+QN/T1VC/iOkxLbi0k+UJu6W/zlV6X9M4tLxSDmm
J5TnLuet/7a0SPUPOlD+nWURLubwP//3VCWdf/jryBNdOMYex7F/ZWnhdPbqTMVKpW2uzJUsR7kO
r+rhmQroE0AECD2E7tY8cZWH4q9F5jBFVXH26p7894Hu9QHuMAPr5VJaSJJYlYmTh9Dlw0slkfJn
pwMxZ9mMA7gcbSZCOa9G1edXoRmU+6HO0m9xCeukjPrw/OPL20ue8n8y2/5eX3GEtNCB4N9xjvKW
IS9MfhbM7TpykiD8LKwQAfTIi7HjRITk2IjIaeUWTGG8DgRBNBjzA3Gn7F49BbHyPyMPr4F7pxNL
NYkDFexPUUNdJkY4EztrjrN8r5BDP1dDpQhMdkNIFJXmltZGmsHgQNOGBhQzy/NI5iRjYYtJONKK
KvzK88O4qnYq/5H8hh4NtbS+gY7Nr72e9Xo75Gn47eMbIsRiVnpzRxzibh0EnITNLw/HKzMT8z0I
s1Ct1kPkUV93JmIz7BCoEqZSkgdD8JfzgzpEPKSNCx8DexWa0bJgLshWYle/52ywUDOHiHKMMCWb
oYmC8qkR48tZqkS+vMjMkbbDEEffkXX2E4djKfZsWu1XvyX0csNYIH2UXVilO6PX9chkpCzux07j
3oxcf/oi4eIBsdfh2BFfa8SwrtDqPMXdxAgI6Vm2NfgWww3Gx/CG6WplXTQOLvJP1BZxsjPh0TXn
HBpoNBnxmJFY5pVutxldiySPZICcwPAY3cgmzKJRrT1gnQ9mCl9slbsTcJOms5R7PWMyNjaUt/qX
L1jyz3CVDpSqPYlSiENHpQiPwrqyyeeuvQP7HASfbQKFLEonHT6oWlnumVVYkkkOBNye5qei6m+a
fK62Sbvk2ZSNpFQ1ZwiGCP4jBO2xjCjpOSbLhXncOx2NYOA3znrqR5P0nHlI7Kve8D112fh+A4DD
cdMvkUs+5xbqChJai9gCyhSNJ/8sEqNnPfGFXXkJ785FZMCGHN0SZaGGaz8wPH83R8gTdxG2eWKB
eCpw+jKoTc9924aXh5qqsZg0W17+KRYEZII1pHHCJH5IbVTqov5kuYsNzE7V4K0H2TA+k37f+I/d
7ITRzmlxnWGvxX26Iv/HXWA0HqEfKvHsaWXmZOMCk4jrcovuZNgZiT9GnIq12W8+fvjfW4zwEmri
mV0TRfNRL6mJ5ZT0JpleQaG8vRtyOGMCXn1KmKmQ8sqJYjtj3tn1ZAnhW+r854+vf+gjfFmMPEc5
pmt6LnKYZVN4/eq1wggimI80rOIg37Z14SBPJJDAQg+8L4QXX318PfHOQo9CVKuFw8DOIUm8f31B
F1Vxgfqpg9gF0KV1YGXVY05mQ13oB5wbkHWtmWGRhI8zVb15nlal/Yiat0AuMQm60EDMdrM07EtU
BthVTny+ZfU/XIsc09J0dk1Fd8+xzcPPZ2WmN3LUIkfA8GkfehPedc4j28FMAC8SESQomEZA4Rxv
CA4YLYHvyIEEnRntvukwLH38gd7uFuzVpgRRT/9d2UvH8/X9yo2G8aUNqAfoWUUMRTwAMleLOfjj
67yzCEvqA4f9yFOOlvJoEUZiKQeg/OYine4/hzD/4i3LmR3jVGzUH4PGCyqxWDIRNuuwZvo2RWzV
jhviahHdwHw8qafhvpIz06XOxYG2IeeGE4NBG2fTFZlsTnzmtw+vFC6tWIVHlARU72gn1VJJ1fvL
R+7n8lHYRbNHuJ+hds7Duwiuz/7EPVp+/P88HMo0Hakt1wLNgoacd+bobTWgTXWBgcgXaojzHQoQ
UxGc6TBnaWHaG7caiDvJ6K+iME6S78NQ050YYEDtPv4ghw8FdQuVi4mvTFPImEBojt7acJalKNFi
rR1tDLcpkj9MKMn09eOriPcuQwTv0md3taJGO3z2xDCUTtxHTDdZ+HM6lFCgGc+6X6IunZ46p/R3
bVPP37JyOccHORk4I+kv5sqJEX7tSIjDzQOq/CHogPedeFMPV87lHjieSdnoWJZGTe4dLSTQUSy4
z+SS1wPBepXUxnZMRbgnPuYbio14qwlKQbIBmxrKTnP38b157+qcJ7UpXZcRgHNUREY1bG2nI8JB
AZogdC3FsFIkkYFCOwyazTyiDaJxj4+X9lOHTnseTkT/HhZNf78/znRAZjYLt3yJen1VNGl0zBR5
PAM9eTszwhVf4KOJ0UAXJZQcP05BJExNv/34i4vDBXK5rjQd4pM8fO5sHfLo2bMrBpJ1iZWRDL8C
F7EFCjINKkqjnnDZa2o1hUiJaCvJXI/+4Bgi+IoYw4PTwBJW7gB9oGb9+FMdrgQvH0qxe7GRetJz
LO9o1eYZMW3A/gj2/BQIkBO0550Ja8FJnfmypzfz4+PrLU/+64WAm6CpD8HjLTW8fVzD2+NszXSZ
OqjFtrdJDENuUb0QuF7r9o4Ovt4CDpygyXjuifv/9p1crmxzSlqubB0Pn6DV5Ckui25Nc7/eBNJP
tsh10hMr69E2/XJDoXc5LHIe91WKoxsKHN1NZVX367QMs7MA1dU1rqGEVpTI8bWretnrHrtGqJ2T
NQbOKxV882j9XzuT8C6arEjO49rJH2Qv9Yl3zzEPi4iXTyeY8bEAuML1TH30DILNt5rJc6EflMNn
FAr6NjJGdIO5mXYrym9Yf6CqYLe1S0jkjewyHC8ZAHZjr8NkTNYQjpLLApIY9gSOiNhTbZr8K3v2
3WpFrLf7lMGYiVAwgQrbkExqI5tORHjvhtKLt2CAxj2ht+meB38G/O39iAMzuFJsGXgqMCQBUDYj
xTYqyQin7O2eZeiF944x0szJSRWZSX4tAUVmJCAT1TeW0xPcfNJ320Fb5/SNMhpzWduPdNVJm6lz
lzaV1sRZONVgfkL+ohGUhG5frVrgf0SmkVeFytoTvdqYrR99wrrM/KdBpXtuFvBYz6mZS4JWPMsd
Vjop5d1QQNpcY4JGPFE7BNav82nCiGQqd5EAjBnhDTkA4OZimsZ2x4xBpBvKZ/08B9qcmfu13jdX
dN6A/BZbBcyChAgR2Vb1H1rUKlvbMpPzpkyN6IIBCtV0AFUfpGnXfh2lXdynSHz/6MCuZqjZGXHl
sqnjP3SUPP+cZ9PRdD0nHLvkrw6PlG1RDWmpyb+aDvYSvJleCuArtVGUxCaWrV2sLZ/BZyGmT3mX
ij+AwMZHLcLwhsNxb3/ly3jfe+QYHAGixrmG8ZJzLC6IVKXVXRQDxSiTzXVmdF5EWGZGkqc1mmAF
XAWqCi8Ma9hqKGc+GTsDMt20tKN7GEoermVswfjoUfyiYEUtU21GK/T2BGoTzFLge9uMIp+Q1wlp
n+f4i3B1TuC/qRB08nvqkvm747Oe4k+W/jk9PgE2esAjuk7KqQc/Dw6D3y9t4u+ame5D3BMIgZDf
NH9a1KW/OUZgHQZlMD+7iQruwyRsUd2ZoxjPp3SSiKzIzflaG0lF4uVg3haW8G6NFF7mholfjF8r
Dkqkjtxz0DODN9I7mMcbcmyQ3WO2n9Q530s9LeRAeqqZQktrFY59IRPt+uDtrYVMXNhdvbVKGfSX
gdNzPDTchriWZmQKRKiaQFtPRJ3rY0vFcrIizwWvc5uM43kM/UauUuDOfI1Om9GF7SY1yvE+gZFJ
hqhDvpQfcixF9l49uFmCFhIRSznQRo0g9420r8UatE717KRj+KALG5QTGmamb1OUAGPOMCSUK1gZ
NDwsplbJNoF0ry+m2nVSoAeJgfnQYlSYhNiBVi37/KNPisW4Qk2GLJdvTnRdN8lA7JNwovDClyTp
xpQjucYtvCra+rPN2Z3BPTX03imbZd4lJRr7pHWdZtMRNYCip+E5WSVGE9g7/DdIBOe2sO45sA8x
ZgTfvkl4WMdVbS56ScvtEdrWLVA9JMamb20cIM9fvQ5kGqOSxLtB1NPoDedoE6wfLzfecpJoriqj
SBqU0NASSTNzNH9hFlj3Ac1YInAJh6w4S8Xu9wGifL9x245WUQoL8N7BpTGtlIHm6ZxET/WrLFpj
YWwW4olha3lr9NjJ150xKXdvRPj5ttbk55cIgFGK036hHe7WEZMZzfh+RQiQ99MybP3cep5/n8l8
/lpkECK4r+Py2tle83WaZovPDWV0iYkgS2Qlo4AdplHa+ClkQLnV2ovkl7gcm7xOFBM7tkHZwoIS
1nUbEDK6dREhaqCbSOuHsq9oIpRk4ZAxynxe1bqBgcsBD75M0g135cT2QsKmaCaE+TEoJ8uSNQ/I
3GdXUSQkcYe6DcsV39u8tM1q/gzKNL0zzSGfVmUKJRFePKbMzYgtuQB0jmV93YHvYZgmS0afbd6H
62Z0xU1ZxDZqAhz/Z3iYePLzJg5+EyoEOWNMsGBHPBE4uNJaONeCYC2MqW3mdWvlg7jZ6dal0GpS
PIxB0sy3xmDlf4iTin/wNzjPDYNLsNFjlf/UWT3gQZqxz23IZzCJzrMZXmGVcZAkMhtilhSaxMBG
DRguxpuhjX7cBJtoW3b+SVtlu/j9iX9bm7Xnfhn9avpOnkyPx83S448+LcbyYmp4WM6cBhDclrxE
1P5IiYXeMBJM07NRzC79GBCbHWP4YX5m5RQ3Xuxzgq8aPQTYKRY1whzbLdnMpQkBfxgVBVVd+YzD
TCgz3W5oMB+hcA3KxILL6HTDVRi6zec0JLCJuVXhoioAKMfcpB4JPi/zMvuVz7NC7bGAadR6Gmcj
3mBSdKZ9VAWZfS0A1uOFjYtYguF2lLG1LaZ96ymUejH7lUgzC7Pr27VTipB1A07NBW+Oa28ylA+3
SSG7HcIY9ztGJePLXDDrPZ/TjGjJsWEnDHHNLElZXdftDTi+KY6qK0aLJWZyP6nIXUen7rsM8Ij6
AbpXoYnDcvknS9Pyh6iGz3XPWYua5gLwF5OvjwvXhUF1VLm6yKBsUzBGFSB/lkr61bEhLXg9ozol
x91KCIfJwWEGa/JBcW1IWSdPkYyB0SClnD/F1sislZxQCoMynKwWAauFnH6aclymXTh08XqG5fOr
LlPYr21lOPlGekgu4UdPUOzp1KTdiUr/nfMHB/Dlo9PlXVRiR2fwahRllo4EBRIHg15ZoxsspwwV
VFeK9repqjsnwnsPxCLBdlxo8wm67fg1ske6xVB6iNo9cUtN++09tW2H5oCtHWupTg/vaRtyVMgT
5nMeGBr7ojeZ4p3B57EfsInTefWwCQBZtiCUgxwjF6esk0qvxRDF3zPThhI+aNFDZCkoqobApF/K
i4wngp5MpD81tgj/SEQ+GUrhllmdF+oanE1s4YbmkhPlrmGEv4cWsc/WDwcnX1udxfuAUzR9rGrs
lRczYgMi3VAtnHUmv9eqFwaDwb6f/DuUacDCh2IKvvo87g+N6Y82kXad/UyX1vyZzoET4bWoEHAv
EYLY+lB4j5twdtpw7fjaA/Ez8MSdQZ5FUuQGmfstjUZMp6Fv1z9h6Tp35IAjF8nyHqlpTubkHtq7
RX3XtkDxHZrrxqWNtnTewGMBsIp1LFil45Q8R01coWaKqAVWA/WE3Di2A6+9IYGPZCq2Jt3X8wME
0BhkLRyfYqUazzQ2ltMGtH2p7TLowyqeWGdqyjdqnwIxAvG2iHgKf5sGXfWj82oiATupSnudtfRk
13njpb8CQkwoBGWRAv+Wvdhr1STPRKL6MEm63tkBQBtYikivDcEkZUWJWy8h0AfaZvvJm1WEB4P0
wSu2MN2sKwQlDVAs8PErjrHlNfWpFGiYjMRYDV5YeCe6JG8PxviSHFAJDrdfcjg+fDRx3evObDAi
jrUuduIluyG22QtykKBlXrsnrvf2ZEYvgu4pQkyGhe5Ll/HV8gK72pRDrVmWrVxeeiTM/CDdMNsJ
oqqCE9d6u5RJhmhcg26lpd60arvCIGzEx+qcCOQJfNOR/sdMBV4q45Kedr7F/mEiNIzNGxeT2Ykm
3Ntbi+CFSSoNB+ajjr2sCq++qpjwXfg0N9c1EO2bOfQhlE21s3G7Doo4nuATneC3DR9p0+Rg7VaL
MFYdrTLlOOshaSgvGP8H97okoiQX3bjTFCzf0AgMVIZ+evvx4vbePdZM5CRKV0864mi7YCyEw7WH
itV4UXmVeqPxI27M/mKOTDxZwITPjbDz0XmgGyJhQ/z777ww+y10dxbARXPphry6xwaZULQe0N2A
/DJogWO994ahP+sd8LX47aFGTWTRffyd7Xe+NM+w9dJMAq14PJRJnF4RxNtDXkmb/nfOI+AgZ6rZ
Y4aozNtda0DKJmoLRd0+d0dir30vnB5CDFg2fZk2IjusBHa4Hds52FVCwuvF5NJdQ4Fz8cypmlOJ
Qxppu0tKYfw07Ya62CrTr/OEUTYIYzhiczJtk8Kzcb72hYAADwudeKEa77Zs+gLlaq5HzJGZs9C3
rDzYaEbW47qpJiwlAZPDZg+1t2EMZxrjajCj0d8i3PPtE6/hOx0pZaODZvqoTd7Doy5xnBHvy3EC
G3Wd+z/Y97GhpGk+jSeu807PTdFsVZq2r2nS9zx6FrhyG2PFJJdUYEGnmuUcIVBSE9Z76zsDSy9l
PA5Kqx5Ofce377pLJYF2nBGAdt9IvufAA9c/otV0rRASnhwHsHyxXpd4rC8MDF8nqpx3ruegu3Bo
bTuW6RxPfUy8tbNTQwrzseHfLMAH8Ln56H9qeeMB8DGLMU7c3rc/IwNAjztsM/pyXWt5KV69aqor
+P/LliG8CzA9bDVSBJ5nVZ24ztuXi7aNYmzDpq8EL/fhdUQHuQe7DxC0CUwa73xMpD0HvkDUxn2X
0eGQFOLn9CX7rZ0Z8eePX+53Nijp0Lelf03xxbnw8PImUr/Z7FFf9GOrd9g8vM+iK8d1ZprF/ceX
eudHJITcY4DCLkXP9mjtNHUTpCzLfFM1T3dhF1j+qkBbvgVBDbEsTJrv//6CQBCXH48pFeqcw++W
toZp1MWSRg11c4e2Kzvz6R58rZQ7XVXuEJ+4nrVsOYdtcEJnXItxFOMh3r+jV7LIJ7dxTZ6ZOuNQ
tU6q3OaQkAFrr3Dw7UUjvHmfDN30tXSlAeK+8pzvRhLDsZCqIk/MTeKw3PmyhwmG7JWwNJyCNQSZ
sfsSY2FEmlkSz72aCq80N0PQiFPzjHceR+kts29WCkVD/eieZV3YCCgfDODpAF/U3Zh8yrKIPkAl
wcopGQQX4wBbtsFQT6ojxO0T78PbbZ1FDWqVCzkYqe1Lr/vVexfQSutygo7XqvExHurM3o/mVD63
fvLi9h+Jb0eO8fGT8s7LzkpqmdJGS4M+/2jNLj0Sc5vaa9cjmQArLJS02sJ4vv73V0FpxZCWd32Z
JRw+j0gaWgF0vV27JNLd1lRIsCGgJnx8FfHO8Ut5tlIMKW2Waevolea9UjRVCEajffGLVnJ9ifWB
JjhnjfOobKGqE+X0mf4vDfO2IiovCq0bMGCErpkuPu+gT2vzxK/6cuY7ejU0Zj3P40SHrklah98d
PKoHH3IkPyMw/E/aycszPcXF91aUU7d2zcHd6tLPzBVxb/FPHgJQmBYZ9CfuzXKZ44/BgrAUMyZ6
GnX0Q+dtAO20zziadhgqCNJ1rG8N9Iq7Cn6wYl7VGD9VQnY7HZdx/KPr3ps+k5EsnqidEd4XidbB
iRHWO0+8ZqQslgGixS06ujVN3+hM2Q0SEMN/yJ1gOrcb175ANj5vvYiTIQYG88SNeFs8LFoTRkX0
7xidOUfFuk4NnY5BCHs/n+PzwA/SjXCII6U3XK0Ve8F2Jm7hKgQm8PTxT/DOt8WuxrZqU7rzCY4W
mGBkTY49UvmGIjE/h0xXP4EhQWSN3eAM5237iOq/ePj4otbbq+oFOM43hbalGVEfPn5AW4KlR8ar
5xY1Wcays9ob6hrCnhr2V2KxkrbDbFx5DGx8asNuG5uEVlyRGtf+IIsi7hlZOCEYcVxY9Y4Wo3bQ
b3UpgS5JPsS0M0txg+xsuu0S7fwJW8nyZQufpgxoCrmbKyczVhMVr7sPhwjERxE003U2+82Jffbt
lo7AgU3dRAjDq37cfjHSVJeFpndodD259w4pxhRW+Ib8qDj/+L6+udTLcROmkuUpFK+LUvZ1kZT4
MenIhUZhbrVf58oAcVaTm1aGofy3Dyy7OK2kZXLN2AQM/eGVIph3mRhoc9HRjzaDqPxzrH752jQE
qbaN8ElXK5svtpU3u4+/41vZBw+rFosaTNpAtV7+/asdyY9tW/r4p7BLpeZdLkIMDxP98BqL3dk8
ze7nNEcBaMyM8hik2DdN3BS3gqyEVdcGirS/qrmBQ8/y8fEne7NruXwyeue8w4vw2D16qE0vswu+
+ryOR9e/DnXnXoI6sS8+vgq20eNFkwofOfSiR1b0/53l5Xp1A2TSWVlVWGTNFmj+MKHjZV+3qsQJ
g+dM36PXL+7h8S2qLAnFaOPn8cCo1C6CgXMJJpTVwJgyXXshrRnM9GH9yxuThddQjGIb5kOury1O
6/l2SEzzzjCq/lOmm7Yi6AJsO5iJqcKSaBFBQ9twMQuJynDDc2eoLDLli6BdQGkMgpBezna4HZus
qnei7zSY4MrPacvS5QY/EdJQnJzI7FakLHE4TeaGZiFJkj8bIZB9WlmNmslRWVfjC5/mP13Vkd5d
hGloXtZh5xQAABL68UPdNT3HXNNszofE7d2V66XxdF56hs/IjrXewDBid81Zx1hUfYHeXvubOeCB
eLarQX7zqrH/LfGe52dhlsWk1Si7RGdY11NI9CIYtR0HVwZmYIdBCWV93z76xFr/YpLUeKveCEBb
Zt1IX55QmepzmxFGueKHglCqlBH8kSqYlsbzgkuRbuU8RZUDh25qq+5nUvjOMwNn63IeLdSiRp2U
3tYtvDwn0jbNrxkAifhijhOsHC7aKxQ8dtDeMfgjKdDklEdLfHpJWUbf0q1Md0ptZKINpyMVua6x
GQeb3LrGKeu7XBINRyg4SYYb2bfIWIc2n7/nZW5+K1pn4RZgkCFMh4cB5pjLNBDyUlrBwGqG8lPg
jMMTsT0jQQFePf1qgfeTCVqV2Tcg+67cAtLXBpiIxCZgnCNdtuJtMX1EcANQ7gGFb3imZpGQ0GwF
+ZmJAKk+o3kANympSijrIJmxtCqDgnuDNHxxlyQTBkO0K9YzvA2Qsz5H+Y4jEkscid2GJqDOFHAp
c0w+C8KvuEaURzwx+W8MPLMsgXgSZvkyLsgKUEFVW5bBFgHbMKET6joHf20OOAoGn7L3YTqMjyXT
XvuKYHqQzp3bkD0BtyK+KoChw0ONnPq+ZpX7XLihhqkTVt01gqP8RxxW1teO6XyxbVLcosB5l07x
YNXeF4hN4dfYGz3y8+jBPpqMEx+buR9IUEJnfJ9Rq7mrqRIzwnnEpeh1IlJ4wAFVUm40I8dwNTa+
sakFbV+Upob1DWN5ua3ruXriANCdZ4kNY7fJpj7ZhCQpPdFRJUW76aEW5c6cM/mXDjemb1pk4vWg
dLULmQbzE09Gka5z2on4ezVyaICnvJKrMKu837Jwq/t0pt29gl8IaCq3RHkpptb7Mw19wFrghj0v
dOOGyabodNWtQCgS4kXvl6RxG0UUqdFa9rAriYXD1UvxeUP577dEWRcI8+gNB9aJPerterwMOywE
qi5iHOUdFd4RVJQ0Gmj2Yj/rFzsphgmjnE/tR29qN9ouWFA8Oi+IPNGcHS7HrY+MiqklQ+IOvzMT
8c79hY9SrELf0Bc8S81nK9U4BJ1y2qdhUf1Ea8AzU6Sa6K5FFDZb1dk4IZjBOQ/4QwY/ibg0vhX8
DPWJPeq93VMpS2Bn0UyE3hzCG/puPdNdc01Yn8rBKefqW+7COF7FjNkuGfxB81buOH5h4fG/wCQG
IVMl0e2QB0l3ueieXEYUov7BGCTuTny8dwoYDrkY9Pl0wmOfP7yX1KBpjilkwEoW24/t4qwvnLz5
WRThiRL07QmIn42CF92y5gTI0PHwUqgoCuzhkPZDxr0by0e0T9Wp4z90RdxP3ehVkOVBljAtCq4x
vxeXPRPeE4fDt1s5QAh6di+ljGDsefgh8DNC8KwYd2aZZeyHybfI+B5/2rJ1bnomhieONu9ejvEH
wwjBE3v8nceeLqRW9EL7sLeBSWbZ4wjB8xwzAtYmL/JPvBtvuhfcY2YtmHIo1/D9HM0EEnYZg9xi
vEwGhnogK2W9MrJ8us7NEBid56uzwZ/1l4ZJ1LbWPnvfx8XSm3PG8gHob6FEJVKFbsLh/S10MA3z
iJnKLFSxiboMZnM9qweY9X/6OBvux9CRPz6+5ttnmGtSltGvcSzUNUdf2jTSMLMa4D1+lMRM0IDG
jMhCkKIG6sQK9yZniSO8EBb7u+Twpiy1fJZXpaDvTUYIHIvTW62B0EaIV8ZVVzvuz2HwVEe4Y9/8
pO+QBnsnlnRpXTOKrmbfZ2vnzXa+AGTofkRGbN21RoAqCMfJ3O17WYpvriH8ilBXeYP9yb81mbST
TSAhSW3soqYhYMyl+UjeDFEzLhrDfUqr7VteeuGDb8LV2IDtNi+HPveu56jX4c5yetgXUxtnnzVg
gn7lYkNVm1JU836UXhpt4tQO9Laq4/xhUhAntplhl4+yocBl2Do4HNgcFDKtQSbdKgLFbq0H0wjl
XtlB/0zveZhW4KtrhmwDoOtrIuPG6rbPQp2t6VIpj8FXH7GjYiY81TZ4590SPGUux1oio+zjYwmj
h9aVdsWJaEx/ZplrXY0Z345oBqRYKDzyE4/2O9fj+ENjk4MeQ6iXKdGrn17bXjSjTaKA8QTgOPgd
BsIsRegg4OEUUK9jnloy33myMQA79LD423HIHK1W+LakIXifUN3O883IhrYigKi4QSnTPBRtmOxC
TPkb5YppR0usRmWM2Fwl7n3pmdMZujW97WMTJKCRxfWJte3dD8dGD3iH0zYJaIevglENcBsdTkWV
AKNlhwz947ZXdLBcdz5xzn5nWUF1y7uNzIPZ6rHzoO3Avxo2HEkiH2HbVlV1VXazeYnKtOIfi3Dv
o68+8QWt935xTtqEty1de6WPFpauiEMIknxD8I1YoqrJdf3LPHFDZ1c6FpEmXQOaYqeG1PoRVgb2
Sc8vzZWAhkGwADCY6Yo3km1uimloreogS55K7dspg0CAlUi02jtJC25e141TjTsCEPQn/k5HbenL
dVuAzkm1L8u4eEYazIywM/pWn1jS3gpoONhbltDYvhzX5qc8/B17XtzRp8MHIbyrv0d0pHY0cDPi
wcGYgGIhM4hhu7EOepRrYYo9Hpli62CtcZuruoIm+PFy/k4VyefRSnicuU3z2MxSi9L3EE+j28zL
ZOGwMZ9ZMToKTpzrMSQf9UI5y1sOtQ9TH7zOx9L5Gv+pVzYDoSHBFJ11wiza7YRQ9nZSOaZ8N0fE
yfQrDh9gSch2I9xxgITSZeCSRgQMq9S3w3OCkKFuOIWbfTGpLdRF5VB+cyhvBFnrahpv6RyNP6LU
MOv1TGgdFGLYMxGCq5BwUZ8h42USJLOzBtFW/ObkK/4k1qg4jJsy/4KFN75Skxd+TlKkxERztI0P
/dlEow21vvpBBgG6LRiPZNEhI3Kf4UCl846kgoBXw4rBVn/8+7z0zw96yKj6GEWyxzPJcnCKHz4w
QatAV0SlXKNmFsWG4L1iwT7ZA5KYuUd5qMQPmnPWF5Itge9JoA/ZBXri7GvsK/dL0jt5cEvp0Tg7
nylbd2X4Y/aQTzihiaNRNCo8Pj2ZKg3Ygzul4kpt2VGj+q/38P9jAf6PS239v2MBzus/6UP++wAL
wB/4iwUw5D/LkYqDFQ1yF8mDw7r/N+rSEOY/BMeyDkIiXESDyzL8P2AA+Q+7FIIUvZRhuMP4U03R
tSHANPEPM+vFzr8MzPnz8t9kXR6uyZKydhlLWwK5H1NpDlWHDx9Mn6Zhqg/d3rJ+ukLOO68srG08
Z8Ze5sRIvLozn/8+1a/hAEc2yL/X45Mv5hqkYxTVh9dLLD2DtOB6mAQCwLs+porSCggSQ7yxayF5
7JHTITGzSbJHjCrvKfug2rQQLMsmny7aYfwyyjK5iFJSDIzOIgo9ZXp44q083I1fPqdk7MrY0PY4
E74Urq+qE49k2DmPiRGMVP2rKobwIrQroN1TVZ1YN9/+ApwWOeGb/NA4UF92zVdXEl0jTOL46nXv
hdV+GEd3T2aiotDQxS81otL++Cc43PuXb6YYVC3SAJ4uxodHv3hkpRFdyYJE4ITGDXnWsEATHBR2
mEzX3QA0MrINfeJ3f+dL0trnakIwNKHbcPizE6GYIa2OCG2wlUFmBWFgZQMHqO6m6swujOePv+PC
zXg1l/v7JXlELF4sxbHt+NyEbTJghUtwcM453pMmwrWIYnVhUtNWvI8581GRE296ByVXeBt/rt07
MGzytzKJKF8NdklhFEy1yLcukAG1JYITUCnfYcYyFDvu11T09lM45OYv4PE5vASLnLo4K0R19vGX
ee/e8YDYNIMWU/fxBLuOIArKsITj35v6Kq/rZJ814wyHCsx13lmnLHBvH30aQeypywNCi+GlwHn1
QMq4KDE/MguRZlRdGoWvzq2UmLm6gjzw8Vc7rE2WnwkfJUUoZa/Jf15YHq8uRUL4qPGylSikY3vF
iT8+Yx6an7iKOKxMuAxLLFMeirzFf43S7vDpYyBnWGnNZbDjjdu49GIE6r5+HHtbIALD9SQhEGzy
UM5bmRbtviuLeYXczP0bB30Au3y9/L1591Bw8Wgx2eLIszBKDj9IoEDhYj0r1wZ5vTDteUBLmr6X
6VgzOIxQBZNhI04U+8sL/Z/64uXbLzMdiJrLERvn/eFFFdDuKqJLCd+NhA2Cdgl1qQxrjXyXjhEM
y31vtnqTRuVJNfw7Nx75A4uo5LiEnffo+6KHtSW8FaB5jq1WmPfgP8chOeJGZl3VxpLHhMz1JnZr
67KDF4zGTgUr7Vv/xd55dMetrFn2v/S48Ba8GfQEQGYy6UWJlJlgycKbQATsr68Nvq5VYpLN7Fvj
nr31pCskgECY7ztnn3MG1rcePGNMZyaHicyJ8+UzMIYETWFbdFFZ53it8va6RqYQZlKSdQhL+XLV
/XMb79fPfdOy0d5ibtdZ3E/2dW7DCYxYlzQC+NkdlpEkjlXp5HkSHAwDHs8X/il6xGPanHnjbwx4
hw0lq7nDgEM+dDLgVaJ5YsrILmldr4iCuu+u1IB522rS/GlWeL5Q/TQbyS3b5W4PEm2AxjX0Znp4
/wN/NZf4/BDaIyhr6ebS83v53Al6KOu+psOwlTPCvplm2ktCRsVEtfj9S72aS7gUeSz0cgHIohs+
WdeqSYymcryW3G2wLQLQ1w55zrlD7OurMIr4nNB7I4hhxX55Q8j3M5syTYPUXO8PZl7nDzOAkzPL
5evHhpPV2FgRyM0M/XRXpsjOg3ggmwhgrM9xuS4PmV1CThkbc/f+Y3v9ZbCmOAGFAJr2mJFPvoyk
EGM2WFxK6zOc9CAJtL3KfXdXF7h/ghUSb1RhPD2jXXr9cbCgbWZyA1kW1Y5t0ftr5s9Fj8/UxBYh
Pa3cLxtvhOza5no0Jk75Cpcm6XaKXIRzsyGBTPzTL+ZDMCw62+3N4EIP/pk//NelV8dVFgHRZcTJ
Sl4mRJ1ClKfxS+qajo0LtTuJTwMpIyGwy/ToYoD9MtLMJKEohfan24Rh3dqLj2+2WAvAC7bfkPls
am6OVjV1l13uQYwNBdaR3wRaOV/EYGv1MSUt7SaTdSrp+Zm2PHRZX17ijyysXb8YzRPfn8Lg5IBA
Airq+xu03nFu6GO1cuehsL/srD79UCQBLTzpuRiBbD8jdwijKTorf2mLh5mAhbtOjvp3QcA3uxKj
6qk6Bn0+k9Ukgwe1OowhfHPLusODTc9s1GeMIrOtxFMAs7knW76kfWa00HcpNDockntYfDRUE+Fc
2EOn/Uzy2Xlix47fma0UrbVulfdE+JEZKLycwDah26QSAEndjRhuLiT7DOCKc13RCYErRLqOLug/
9/6jTbT4imM1Rf1tWSDfay8BnjqThDnEBNDqPydLmF/tetKqe2Fmm1N8kTMt8xb2KZibmT57naxt
SzJjvs3pbk+G7EhFH7Os4RBk0WLAFjujywQodhJYbrzGMx97OAILHcqRmmsbVAYVhMZCFL4Afice
tHKALpsFWoN1LDOPqKCUsNlh7DQvJrKKFFW7oAgMfM8bHiez43CQzcQmoNHI7a8S1gt2qE5f8HPJ
bnR2oCL6b7WO2y0CDio5vsw43bPRa6ExQRDKKC4YrEZrJrrbDgYjT8IEshkxk0/EcDerbe8ldp5p
XygQQjQ5vbTCCGzRQtcMIo8iwW71CbTkuGnVi4IIwC4YYD3ilOJ/23rzmQiOdYr7oNe+VgCmYIHN
KeZuqxnonwQelCkSA9Ge+ARmfYZCYQdR6+NLQqCiT18BiTKK+qCYv3sdTp5wapS4zxy5uB1eys6H
qOTjT93btlhvl4y+5k5XFE2JUJmrQza4cD5FMrRjRGSuHGJ3SZMLlzxQdz8UMGWjzhGQPLGOG7Qc
gzTflaNCy0BkwpLuhiyfbvKpKv+AoxFpZBlj9blyneneJSymZnsMXzhC/JremihoSsyJpj/tU/yO
9PCVqO662rQedUqfww5rcXfMagv8VyrRb9TU7cZ9QEmqiCfluT+o262fys6m4p8izpAYqZv8lzcO
xkomulRfS39IZJxVc6v2Vm/liNfBcJBSoRETGUraYEeSxaHH+Qsw1l0OahriKdRQgJfAtyKlOrz7
6zIZf5Yyy/Woh4Ktdgr2SxCv3tq3O6e0XKSFjqFdIRg3mhhccUqGcaMTZFFnuROE5tjwlWdAHq9d
KkNZOA4N6ZWa7QKtUHWFmXtIdU3F9aJ0TN6ONqW7Rqsc8o5Ut/woLAc1f6+J/F5pPoZohUpCYV2t
YdcShud+Mck+6QHhVUTMNJDtdl4lhB3lI331wRj4sQll3U8NKOIP9cTR4TB2bppFJHJcdOjBH7bv
2T64SyPciJlp/KrZXfBZrnxEoZECPQiHBQImPlySEUDS1cHvgN7OyuFQn64wJDopMPHFBHqcCfxe
02RSNJBp2n7M1TBSv8ahoDFETXlNUc9ZqAroFUIEt3c/yGbaEqXnpsRIJLP2EdA7UWiFrju/HLWq
b4qzcHuYRumoY8InHRupjtpMwdTFn069kbA2sEQPbpM3XZSqZsY3OxaNGVY+CNpommZ9PGZSJHel
nQO5HrsCrbbjZToZs2SXQW/KJuKfcIYobMyp9dmk2fWpWxJdHZzFHL7RPBTV0VKTKHfGpNlflqw1
3TDD0NfvatNYcRhng7hRSw+zr1ll+TvziDTmS+y+wTBuf7rAeibgDgQVMuNTQEfWVI+4jidtueIU
lt3pvqjKnU4R1oR/kDq/QHxtwR5aZ34byj5DX0Lw0F2hhIX2odm0PgYFrBtjwOkF4Ram+n50HWnh
K7DJ1eN1Ts3DpEoHCBCkExWXtb3Afyfx9leB/nPLry/7GOyE9yg1rfq2Zp6+xgRCwAeZq2nQL1uq
Xyqq1NbqUHUxfeHsR8yO8Fbnbm1I5Ga23uIqkzEHIZKDGaowg1lSZ2nt5+staruOKG87P0ef/J9d
svAxhNRs8e/nnTn6+D5nTub1WCOb8+u2d1jENOQsKMC1oxhbTDSTmFc806QIt+SwaIjqkmJtrgt3
ksS9px4We0EIH5O5t2ZrKEWjaQfTbss7EjyTJRaY8DUqrEnyuFB3kdHciJa8MseqPrNoKWbeyel2
HSUQbMtdsv4A+i2zHSN0+VgPJK5Gcw1OPVyMsUv3q9uSMSRaCBzxoKqA9NfabTGSEtKDvkzVsPSW
xsuPkNtdhA516f3wPRJnWAOmDp+oPTGtG1m/riHv1rxG4GP2kay2W6Am0j8Jm/5OnFce2YF5liBM
CrSFjzKlF0IyXLt+sdy143uygSMiq/GsP/WY1BDTsw4XJR5aptOBNNuveJYIoiur1v9pBGmWXWNP
7b6NxiCIiE8X+8GGkUhyLekxmP11zFNEEhs/PeHpv4nmBjSps4FCdTMmf9IR8GKofDTau6puk889
J2ng3pbVOfFUl8l17g/WL2slMqkCPfitBhJxl2TIHIADW/09edjmjdbORc9SV331XG2+93MNha0D
7ZzSPZiRHRNMuad1x8KiW+SAe2lLBFABDt9rEW0IUkqA+bba8Lvt8vWr42T2J621pyvTQ/dGjVT2
2a7xBvl1khDsI5HVQ1wniJhubKux5UWxOtPnaTU4afLg9JuWxsNCrKM/YOvv1u/zEEgDivJafkKG
ZzKvmjS+aQJXZGLTCAdY7njQIZyEakUgEJ+aYgPjqaascpT07HNDHLN8WHoJ0bvvPOzl7UDtKfa3
vxOx6C5/kgE5RlgbFmlrxShgYapiND6uLaj0WNTL+hnKFOAdORPmWEBDJgMOskwKq6ZDtF0ooj8f
ZnsiSXpMWu+TmDpmZvz3rkPwUua0IBeMVAb7okkAXFMTS74PptX/kiSnfnIJCunQLA5mF+pFKx+h
yFPYSWTvfGHQEioG3uqSdQ66IJCTWYuJkMDTwnZQBLGt564XiqrNRexNPkxk3RRktidF1yW7Avib
g0EbCf2lTvDHUUh9zg9aocFbMCvT/AIwgwXRreGpRAJAgMeKYmbXUAOszW9Smj8oEHRQE3SCwHZ5
UBc/hD9L9Gn9ApkGBSCux7wW+ZW96DOOZ0AHDzrKwAAYg9mS66s78qNK+A8xh2fTo7GFmw36CM5E
2kX9dWkdcuk4DP/qan35ZHiK4NKxyPUZflJesv3q8Ctx+NCTr9C0YNGyEFTkFFbkZl3kwdR8kHmL
KLnyasgeJCJYdyKTNjZmVAfQAYlVq2JCg6fHvHFx4hNSzz5NFYPgx7ERgCfnBNp9D71xM0ebDSHr
KVOSpWnlL7vU2fDBB+8+LEZiwmyFhHnZ9d1C4NAw+jSdLYd8wNkrtm1aTUtsV1qkmJIS0q33hZaA
oM6l1/2CHYVyuTXMJN+SRMmk6lII+n7quhduW8kDilwTItFCONNoEK1JOhMINey74/28ZOzOAYaS
QIDk2C5j3ZTLneZOI6mWJgWZD9hecCEma0bceD+uxm9CXOirZFqPzQKKINinVFA1n+uEiOHcxrsb
O1ObTRdtOc07aYOw37lVRavBG9Co9r23WJE+6ht4iMn0N7EoHvrqgYjIrijXJva9Otd2bW3k7t4d
h8yL04bwPWqDIAAiZZYNY6lPWqzwZUWYS1JyNA4sZuao6Y2pjxCwejeIswlp98Z5Zh5gRxj2nj4v
kUYSU0mZeSvBaYuufyCZZnFQt4rWilZ/oIFRLWqx44mAxhuPvIEhSoOeZbREGFxarPfsyvnbBM44
pKQmmjX+dlMbfmRag0dgN1zzCud+JfmpnRBNZ71F+rYzIugPR3ecPxV+PV2ToVNaIdLU8lgaeL/C
kYPyUTQjAy6pOvthGOfpMqAn8nk0dDguA58mxGgl5m+JaSLxo6wF1EawH6R50Jl76QjVc4Bjqd51
mj1/SKCPJwhvS+8THX4NhnkLhZ1i17AmKComTkAOokw30tgXwDooxvmBsAZmNpC4xn0KDfG3MhTb
epFkpABadf0nsJT8ia3fn28LuXZf4Q0PWwgGcPUDt4leuxXkb38YZG19GZD/epFPhqgW+ohLGmLC
AsAomS75clLoI+UuY80lnhe6k4gT2a2fpert+crsZ3pRspitW0hwThURlsBMXHmauFj7hdPczLB3
Q1mRwrUjt24h+yQns2fye5Polnklo0ebl/5JW0yy+Hj5xh3EGUJVgLiMhEzLAmCXLp1L2n2uDQlk
zLjxJsiuAwnDJc5aF7Ev/1zJ3sRom0+lk7lEHam5/CkqI7iZi0Zdw06exlCI3l0jyprVV3TJ84cp
TbTfhS9ggywa6LpLaywnL5rqEaV2y871Zk23OYV09ongODfZDiq4S6qQQ6d/MIUnvwZeU8kLRNP5
UVly/kUIgrUckJsPYJ99LU9jGuSUFALLSX+QaKvzwlp03i67IyuahQ/bdayMqdwhoOeBCsxhHJU3
N6Jdqga3GJkHFiSxIdBjCodasVewEC8ymNiEXjp2+X3lK3biRRvq60pLedpZNua3qK/sP0W/2L9l
bhJRnXveeMHmjRPcjPTvyVw95xGfNvOFS65NgmukKe4Qga4BSBVZkVgnmuzYq7xFXQ/y+o8oZQE0
2VNz+hVgA8FzmN8IpR1lr19Sm3B8aFvpigzeqNk6ztgGjq2YS5sjI5TF/VgIFA0tAI3qwMoKOFkh
oAWNskIbJxym1662fEXuCss5c08+ck4mvCVf2cJ1P5WZFSJ2MDXclla5fpuVUtcyX7RvYq61b8QE
UPuz59ZkVV+CxsIqICx2BaycKtKmrheXZBQt6Z4TY/e9b1Tibd//YkadaoEekY6S+re20WAyISFj
2Y3+BEWD+r9OoI9v16EKtmNya2XJQyVlm0aVUXnDFmtcPDpqsr9IPuL5iKvP/r3k0/ogkC+k5KjY
sNN7uQGj2sJwFKq6xKf+IjiBkP67aFclkzD/d9n6j6iQ6uCQ2zbaBqsFgMVpYiBIm3bhxpCykXof
J4uUvgBsHE98zLKj1cO+iGw7E2xJm8H64bkFbQtgaLIhP8tzSBPu+uJSls3QMfu2xBg1beXRxk5I
ssXND+0XIRElt1AWBQ2dKnDraMBcUMc90UK3NL+gkBHzA4BYqFU+JZ7s70RuUZzWyy4j7bNyG5t0
Kio0RDuZ/a98YaMZrmz2YPbO+kBIKanzsZuW5Rc6PpxMc4B91rHnY2aNafH07/ShK8VlVmAKYzPb
c74MHWk4gt1hTQYIf+qru6lonR+5QZsm7NSisRg2Q/HZhC4X0Ii3gdG7dVJNYZqicWdIwhw7GBT6
/tA1869XtvYS2Hle/2CJm6+lUbsZ+eAdxQACPRyCqUSRODEdL2eXAlxtYlu1aOiZlhICPICt3Ise
0wvFCdMXl9RPiisOFGT7aQMHykhI212vNdIDLIDk1BTCcuykArsDAa0iTTIwyo8z99bsp0HbUA4e
8RnKcjkcWT4U89Qas2nnLub4g/V3UHvMDdkNgWgpmaBt4TXHooWGGdJEaPFfpNugLFwov1VbzF/+
A3ChoRO4ysulingPdGx9mPxU3f5Hk5TYpeqJNm8FvTzWWbQv+ooayf4fFslxvxqWRev8WYt7StB3
RS+TddoyQ0qoxxM1lmtNswZCXbzyVtRa8jEpiKl9/6KvuzhcFeSRo9PFxpjlndTIia9JgefBB65G
skaIEzHIzy6qHg+eKHbodJOjYUJgqygFxzlxyHurchLOL479T/sR/BJalhsWwqZX4J60sjTHl62V
Ar1b58G8zMVgHJbcnz+6ulrPtEhfNVi2S22YWeivdKFPO0bm0LtabzPPEfbjXxEW04YiG7ozHbI3
r7LZ0lG70sQ5hV1IB1u68NjpW6mx7irVah8bkk7PSDteX4WNaMB5AnP2JrrY2jx/dRqoHVKF3Tqv
A4k2e1LFwe9tTQfzH78eel/bE7MIPDT9UzN0k6GcmzLVRqiQjQux3UhL+DqgJVLH3h+Ur9pFW/PE
sADWbNB0bu3lLS1lQtVDbH1r3U0v1xX/gZZWxZXh1dRTVxXsBhxSZxr4b3VsLArUSBi3npt90kYm
+i3rDBYDKtwc4oaRDTqB9O6hd5ofIjGWWNJiJXbXq840x976BHmoKGYsNHp4Nk/eoK4lW1kRCrQ1
mmgY02qqaIf4nXOF7cu61maTEpmLmLvv+uGqpSmjR4KUrnglHvHMU3gOaTltXAHiNvgCHRJlThtX
DnyeljOGiHSv7B5KOVexOVJTm2aMheM0XqM2B+WDzQ6KqxqPo91XF4GNe6DMtgPcmHf7Lu3M2Gs9
cY8GxzwmqUH3gzCoMxPmq5EPr+/5u0J6Ssd9E9D9PfINoKeJr4YWouE8f4JrBBLL0suL9wfjW1fZ
dLYoC54NCyfjgtw42bldTdZbbfo3Tet9mQut+/A/uIhnbHeBUMv0Tua+ceCbIgKNA4xV2hc4hat7
gK3+uZG2jaQXL5cn5qNVwk2+JQScjvHBmvuxBv5GQ3Swb60t43Nkcrlmi00MMp2A0Ah6wFfSzj4A
wAQNKIcShIxTmGSrFM1F7Zj5lY8167F1Rv/7+w/hxHa1iUhc5DcOjl146Lp5CjowwXJCqyHcuqud
P3qeiq9DJx7caW2vLOBYl5UkUnt1Bqog3uQNN4B3gIx6w3TrpjhQW3umakpozuf3f9ermeH5ZyGz
QB2FyEc/0bb0wbDYlNrbqO4MQozbnKLWCGguqN3ychUjZqgGOtoS/Hr/um+8LXsbEptGkzKnfzIv
cADBY2AwKADtUvJPfPaOCSXXSa/PaQFOjF7Pj55rbVJPB5AJTbOX3xLF3VFbRU5rtazpp3Yw1+pq
Iam5onGs4HORLptDqMWLcusEeC+rYD2XiPAsQj4ZnhvJBA4T0sFtN/TyR1TBwk5b0RUYbROmtVma
uwp5T+jpOJ4rXvvRWObgkpLO/L3TlPnNCuY/vXINZD5UjISpZXelLxuSOYV3j+YU5C8ucPdjtlDC
QoyvETgNKMjEFlA4lDBy3ad4pZ8ToL4xYGD5Y3D3fR2hyOmLo5a66J0xoN8w7OG3A6j3AVtIvXMU
4vDVSzQE4IgdZouzzftDZntNJ0/Q8SAobKsIo+ZUk4OdRXU6xZSo5so/yJzUD7iMzAfEOvqDWIJz
n8YbkyOQIiyd2AP5Sp4lkn9tPhqarfCizTqqEBA+oGUb7pbGts7c1RsfAh5+E2SBg4gdVuDLcYGO
Iy8MOMlRw4v9CP5TMGOl+R0AdOPu/Qd4AqJ5/hCwVmCpQK0Cre6UGzdj/WWGwT/RKyOLDKuGAADt
5crAvQ5RC+ajmnSDgr7Ot5Kb3QFC05ORJ9fsUpIrcxRnJp/XTxjzGkoS03jedJ1CT7pK4CglsDmy
NaM42BIxFzTq9MxS+nrcoMxBrML+kWkAUdDLJxyYKWZ4vqEorfAFNdgjYlh500WDTPe2bSiavP+Y
X79RroejlImGkFYgRi+vZ2slPD6T69lmk+8l7lXYyEayWaPOUWPevBQ5QKx3WP+Qyr28VE45tBJz
V0XeMPRHZ1MhrSVwMqisxZlx+sa72oRoyOk3KSSSuJeXCkq6WV7FiBmrHDpp7dqHDETrmau8+a7g
WjBMkVLR9nx5FUj4ZGVP3FBCc5HX5PRXDbWgSM02rTm3HM9sgN58gH9db/vzv75xbxagAXvBXfXD
+lG4/hiiJi/22Vyfk+q+dSmLtY6F1gKk5Z7stfpAJhNsFIZh1/uhjYEokqrqr3Dy22cOZ29dioXO
4cgZYA885ZCk5tTNxkgzq+iUfQRjn4TWXBu3ra60+P3BfsIi2eYUNPCcKAgzoqSEa+nlEwSUTtdY
oSdoDNP4IdwWNSzkwfsOtl2xb9vejQZCVx9Lc6XFLfsFM1fR3ZP5R5a804k6bETixwqBOX0R1ZET
i2j8zCf5evBuP5JBZSBcI0bWevkjdcW+sRuYZN25hE5jgNBOKS+fmWheP3ac6zgeQL+wqSa77OVV
KNgj0AbNCYqjqw9ZUldHIdw1tslAPHOpV6dIfzNgst9lHd6OrCeDqc0Ht8J+UNGbXZsypp3iPc0+
rccFJn8T6hX2tGj0l3O72Nff58Z75BZhY6GLPaX+YDdeF5vNdDQSW5uETZpKavuGuhiN5IoH3z7w
8uUlQ329NUd7vMK/1h7Ipk53HVAaFRXemD/ORnmv01j5ZIhpPfOqX7+Ejevr8is386Bx+mTSQM0d
6csIHUx/+KjpaXsz6FQQMpI9/vFktWHLGFNo/XkJ3sn7FnVJpsecl1GlBcE30yz9cKRpPce9Wtp7
8jGXMx/b62GMBRFbgWMwQYINOFlZCpBWtegQJBNaKx/9yVoe/H51+zP3tf3ulxstNnbWswWRQfbK
WNw54KT9ckbqTqn1cp1r5GsDFU90ZSCM0anRQRyhwx5JGnPDoKI9/v6k8sZ9Uo1hp2x7MD3BjL78
kEgPMAITn2HENjrYBe1Q7MpsTj++f5U3Rgo7SeDM2xlkw+i+vApzZI8eQRWUvK3xQS3jB/wP9Ren
Yql5/0pv3U+A+cTAt8Mi7Z7MkYtI4bhoI1IPnejIpKvHH54edJ/ev4rx1g0F2BRQ6VPlMU8BzGvb
YcipgN7PWg8uzVR0TmDxzLEHuCjOyyDdubJaYttUNJqqZdjN7vRTORIsCuqmPe1xpILFoiIDN8n/
YFAxrLYDGFg9Dg8vnzZCloRNl9ywxJm8kyimoqako7HKmdYaXzNHcTdp9mSDobjDEHHm+q/eAc+F
UcOs7HrQw07nBSbHPhngzYRFMZaPmRaUNwAtz6YUvnEZkGibWXHza7DhfHmbJenrkgWZZApUDAvy
6yw7YItFo9dUVPWJnfMJ4fARyRjI03Z1tn63jWw8lCjxdlo+qB0ZuN5jRv8lfh4e/99d+r+2gf5/
d5fSRG6bnIXud0O2yXL89b+f/4N/u0tN/18sY7DDcU9tDYLNbvlvc6lp/MvbqklsddkxbBXo//aW
Bv/avKiMYkoKbHo2D+Z/eUu9f0EbwqdNdZGZmg7jP/GWnhSN2KtwWvO369M12UgDpx+N2ZlqOx/G
DRWrK2+VX7rUlQcNycy1WpfgMjfq5mpbNA4UU7wDiFi6uR4C044mqhfQHE2Gy6ZJi8e/HuH9vxeD
v31YL/cBzz/Mp8TGD2N7yang5Id5SaEVU2XrMacPcdXAQ0A6Iyd+KJ9Z5ACz/EdT6HZBpjWPQxW0
c8xQmwn47426rU99Tr2W0utG2NZ7v7/sLU09vX9bL4sbbMyB1XAthzWB+fNVndweCL722Z7HuTXo
13OyWgomcK7noWaZj+RHpo9kMZj33TJlZ+ank8P5dm2OPS5+BHo2252e3GHiWxx5vDndWatbfiNa
pbqUTbdyUnCQ6PaV1RzAy09IrAsSp6UPq2XNBvNQ27p7y9zi3imI61/ffyAna8q/fxX7NsotVAfZ
VVkvn7vXwXWxkjSJSdzQ9uCkvAuknlKFjbYFDAVr9lDM0x0dLXnVLV4ZZjh8Llx31D+XDWlBnMc/
oENAKtJbHh3oMz+PL+2vrcr/+XnUfZ8zVjlgbH/+1/nNXz308rDg4jkN/L0iHTnWC7v/PrfDfOEt
pYGEVGvz0KWmcTAMIryD3gHOMbstEN5U/UOaE+9wqxVBZMGaw87w5Gm5K2jFbJM4OmiFUIKhbtx1
PfnpXqdrXzInWP5ZSef5AVAUYxICCWKSpHEyapBVVvjw4PoEoiV2eB7gNJRtr3/sybqNsibHntdM
RK3zCkLa6OqWyPJyh+Glu9SSTEPNP5/bvr08nDz/JobytjV2mBkoN718KbNE0WRWLtmbnut96FUy
7xCjjrGdJjNVF3ILvL4Ozjz6lwsvFzX0LYSBxCb2ixvy6eVFzaGzBoCqxa71kvTgW3I8rFhRzzzv
N65ib/MevEjKn5RcXl6lobUa5LTwdnMJDZvlvXCjarDqh/fH9asniKkLqAWtAnpAWNtPNoxNzjRB
LIgbl4Acb0j/s4+NS0JDWLKNOqxD7h4g6Lj371/1OZL1vzf+2zOkNAhIgXWLZj01wpd3p+wmcCiI
2HFbr1pyAVdJ+2Mbc9bs20Vk+3oykLgu9MhBnWv90u+I2kHX3K+TScKdD9s91lgbx63Toj6WmmDz
01oIqDZnlQOLlBz7sLeX7qHHQQSakty6h6Jw0utti35XTIXxQVDFcnadol0RAtyU1wQXG3NUDM5S
hQhCN65q0s6HgZs5SL0w21seo+OE0GDmnWqsbo83d8RmM5toNtNAEgpEbrl6yrrZvdW1emr2Y2a2
l4wTUKazx640Km3oBFGZl8TkmoNXfZR+Xumhb4jUjJtp6EbY6uRefZiR9l90yDP9g2UQDQixdKy+
KcdBmhdYS/VEdHyeALjXtBHFSGagCtQVulhLm7wf+KH6PgZbVSDjFEfZBcnHKU/EU2UXKEnqvpH/
3vX9Pxqm/+uVbr5Ovg4OjiflZbIYVyrXJtFyZq3FLXk0B5yf7s4VCHmstRpvs4pwg/cH0vaBvxpH
GC8hRfFvwcJ6OY4m4LyDlaI7J6DT3a2AOHei6brYhCgTvn+pN74U9gS4PEnc2noDJ0NWyrRk6xRw
Kb4KgJR0+JIsK6PO6uxLxvkC8Es7lz771kUNmCM6CCx2+q+csmk6JvNaurHRBuoGNik6eo/kUSNB
Vu6xP3FVr//zZ0p5DbQVrTq8s9bJpEqKZaZhCeBG89ze0+TGC5T7zd4SqXemKLo9s5PXx76TLYi7
FQHYCL18fbKwgTAQtxFLd65jVq3+qDd5DoA7WG+Mup7PXG/bZJ9ekFjN57QLm321czJeKs8R7YBH
MK5d3HlB7Qd//HWqfuTZmn8aoMF/wSE6TAe97Q2sjj36JZ1Q4e6gl47lRWvntwd3Uw7GfF/6vUix
KhJAKZejbPBknfmk3hjdEPNBGjp0hVh7tzXirz1Hgs1n0lSLSA6G8fUwbMbBLtEjt5PnXPdvXYr9
KBpbgzorMqaXlxqhveNhQGZtZGi0J9Sjx0LToIYyK595CW+9A8RZfLGbWIMW9ctLLZkp/WIsvBhf
WXKN0liGK3vWLvRlTka8QqJC2N0/q78/T0/wFLagdMoimwTh5VXbIMjxfK5ePHhlQ5EHkmCPkB2L
xmwe3p8pXo9qThDoe6g+AIJEIfXyUtm8ehUeUhfNMqT4gkSLnViHHiwi/WCjVNUZg/b2019+RRQc
0FagPYPaYj2H8v09TDKrJI+RbjboXGcvtUVdB6ywZwbjW3eFrg4C4Da700Z7eVciR9aHQsWJc3cJ
EMnnw4FczOHWcoOW9BJxjkPDP/n6vpgZXKY/3heYtpMxWZVBwDmsAe3tjhokv3xuiPwy7DHYU3uG
Ctlseliq+Fl3KWexkqQ5KZxWiTQgPvp+V2Bo9IljlVBUwBS6bv0Jp3TRIFi2kjKaUDJGLWkrY6gD
479ATTk+sWsXTZgsXfUzT9rlkOXW9EcS+HyX4pAy94J4oCmsLDIf9+TdDQL/KNEoO68U+S0S5/4b
8bdsWzTPru/brg/SsHFk9VUU4IJCW0/BKRd6P/zO2o1mgpEMt9BkmdOPpGX7FQW4eBRH6kJccUjT
f9qg2OaIV18/ymEQjyVv+0+ZyeQW9AYC8XFckzL0e6VvOECtqcme8eqMj8mwi9DR5/aH09oquQy8
ytkeYrLcO1oOotvGcpHsZZljLVjqrL+1tX6GzasNHkr5kiDPUFO5d2UNSIQhdafzb1MJjCpZ6tbf
3U6JejfjZ/rEYWH8jJZ4SXGYTUZ6PVQWrLeAqOwfydi7BBR2BK6GdCgQZMPmVp8xUzfdXq0W5zhk
0zVA7lzINTIylLuHfPYctk6zpayQH8WEBFq+/rkuUnvA9VQUcSuSzdS8mbtDPAQuPDU8SsDogtH5
ufkF/rjmOHFfZZ4O+z6f0odqqRIidTFI3aFb7J7YuikF1SonYjEf18aHZS1ITkYjKqFol5qVhnmL
rRxrP/ZlAAJSaeGoZshEoIt17xpKdTIcB9dXj1WLkjfCNt2QRiaW5lKZGBbCcvVhcYMWCQ6CCuiV
jlOB6DIEckvUBQHS6iCXkvhZ3FlXvMHZiNh9TrDa0cpjsE01j4DyXvEXYR/l4P4Ta7gdfPw5WAF7
71OhN1oX51s2yQ2cjvaoOU32y2zNoDwUrZUcVzVBOSCHoDnmVoOmf7T09MPoruYnLqSTtyv79mma
m/WBcZ3jWcm68bcAujocynbm15o1i1xIUIa4I8X4rG7vZQtgm5fZQGwla5/qgY876eW0Ap3AqCBR
mbHAxn0QgABjlmDzZnC1ace2ow4tfZpiL5l6ShPn+pevayFcHjwIfAlYQxxtT6qowMWFMOvWjLsG
A2JIYriI+2rz6C1ITmtF7PFgdykbFK2JO4KC7gK79e5MXnjsO6Twklq3nNlpvl6LNxUxx1rojBtj
9GSpUlrtT8AP3Vj4nC5Q45f3mo87XcDi/PD+UvWq7sfj3+r33Pym4vVOtxhBSUY5tgoLP4U7Hed2
XGKyeZrrrWN+tUDN/Q5Rq8EUh/nN6DFdcQBpowUfK58zMSceVLArCA7N/v0f9nqTQF8GERPHX4TM
r9qOeYWp1yiA2up9q671YSJPGKGPtm/9ToUEQjVP6Can3ftXfUUEZRvKesNFmbNgrJwucmvR6bmT
EWNaJ2N62+VM+JQBu2MDKgKvijvsVwJAQFGW3r2XK+9INrOst9gY+Q3ee/3l/d9Du/50DaRgDHaQ
7pRlbLKy7Tn9tbZjRZuxj1kpO4hxuLSzanX2pcuxMBQWQcoRhrXcPPSoMm5TiAVlZHYMH8x4OiYU
xvCvcaFmChym8Y5zidszqivaAaG1kncC/pj9ZZQ4Zd8dOTIz1zVQnS/Tzg8G0P+gV6IutZynctD1
C9PdKHSNIcDv19LoL8ziP9k7j2W5jSwNv8vsswPebKuAMvfSSrTaIESKgvceTz9fUj0xt1CYQrDX
s2iFQmwpKxNpjvlNFMKkCMqsPPRAi3DF0Lgkj+NsWp8jMyxQWJhnFbJfqukBh6mP38D7jEDhacj1
HnInVVoAocL6XhUTl0yX1+N01S1U0eF/NuNHBw6cjt6wRLNVxhheVb7DF73SodXoI9ocXlPjr8H/
GRWE73VY4gCZz72CFv5M2wnWtHBUQLX2BADQOOmxrb019ar9aC3j0p3URa/f9ty7+hF3ODU8GckM
SDeerOZDa1NK8HsNNMNldDSBFLSpvIaYbhXv0CJDZGWabF3FIETJPtV9qKMpgsjUmaY4Ba+oalus
32AQ6Ycy7pDAmGbJQtb7unuHDIX5V1I6hTjzLmb5j3yYle5DvHBbflzcyNQu9VxGGCPNDWJuOtT6
/omHu70ucDzfSCTt8Arpetc4pjpqot6MsoVxTcaubs5z1KUI80JhU9/TJ+5PqHbrNYJRjhKgsO00
iKeAB4UOlLXRWykNgaNwl4wflHCCRWVFNBz4mqEkr/cNvshlXKk19C+Etk+NrrTfoyAY8biZw++w
/3FDxl3d/EbQi86vtGDWQJCK6gvAFB7KAiLfV/JJjLSzpAmSYwRZOLg68xijGNSOA7U6GONn1FLj
5BCnrTD8sY66D21ryat/mrMzLW6nxfMxtz+U9WijvtZk06mKYYMfSxt3cWjpQZr6nZiwm10Ktim0
17TCUAKMxNsE+oN2xAYwnyGCdhFuE1rXouAzt8oBw8rQOZRNnM/ewulTTw2aix87dA5zPxhHk/BO
DNUPvDHK6IIKdY9+PvgTrDetNMvQJWwgedRZZL5K8DnL8G8JHQ1+lBzHnkV7KSYj6g9mOdOjM4zW
OldBh/RNt0BN8diEU/UKow0FycOCDUgfRHzDntC2D4Wbt7bXLGAgLiXkii8hXpsXkbu4kMWBOyme
rSJ3tOA8+LXv+lmgBxJImmJKM8GbW0ivh26CzC+zVgGNaVbmmi1VTH+MgkKip0/Z9GURC2JnoctO
w13PKM91M8nIJnS+iFJM8QH+l1t4ADSl0UbVKh97dCMQxmFTPU2Lkfww7Va8D1tY1Ycqi4dvyDU2
ynG0M+VrWrviA3BkpDCIKsX7vNNRMIkp0/zOUQ86b7SG7GuaONaXQXP7D6aapH+PMGBfN2EF1V+0
FbIPOTrsH3GIDr9lHf42B/SewNckaWegUNZEWnjgnPW5j8wF3tRZrdLzpAJX4wjumNhLOtaEckIQ
zLZ5GFFMdw+y0eRrBmwwzBiknJDeZ+rbjKAaBQmIu/kZJUr9D8TcU/uYpfX85AwjUki9Ce/qKj2K
Cr+Hw08nCsjYd7j54Yh/UZdOz9jlGsNpIbN8F0z1+GXKC8ug31w4H9M+hEpa16ruadkw4TUTLeFr
dcBl6qCiYjwfcWdwMq8aWw1qVprbNX2ZWTcvPCw0scdyhCAOtFCJr1Vv1wLJnTx+kxcNduZNJ1lz
upM5qt9Y4ZJ7hYqSflWV5SeE0EBPxC5sRl/ThvYvXQjuMydMxFtAtmlISb/oh2PHwsIhaxJIqWJK
lU9jJ1wkhziVzdnF+ZXPrhnRJyVAk5gnBfbcsZxwGgEBXNbeqKS0r0KnTNO3ttEVloe75zSfF9fF
+WiuMXEcy1585ks3NX0BHWXROhoJs80wQ8AMkF8sSc6q+wVt0+6AcFCCYqyTUBrIkDiLfDftrY9D
UPBmhX2Z/RWriwKdWtjp504J6/c1JJDIAzJcvKrnGI4rGh6GiTaYMQVHlG2i2FOMTjT+qBeofDdO
OX0LLQ0HYY24+UuAO8C3JhLBcInKgle0G/QUA2Ot7V9NSHHQY4K8ohygIM02HguDB5UXMQOnk9FZ
j1PJl7wBs3KJCt0K4ckjxuGhFz0icI3/BxXgnObB8WeI8P/N9v+S8uf/d7P9FBdrKWf5L/zTbNfV
fxHCgWxxabQDupRZxb+b7cq/6NiAjlQA6KFsbBBc/1vI2Vb+BcyMm8ygnca/LWHf/9Nsd/8FKYw2
O0mKjsOzrv5Ks30d3yvQUyBIyq6+gmH6uvmh6/TR3MKMfGuKewRNM2d86iAef3RLvbu+WJR3/1SB
XrbPZVXmZW0I/gcIAuJo0gjWYd0npOORpV1HSZUo0/jGxdlaHCYL8YIcuQv65wVcECSskB8osl9T
DqScKAenggOED790Sn23wSvCOF1SAD/xa0PEz4VIwXm7te4ZSJXA7WXozgnyJ967PYfsu0D+59Cy
tU4Yb/ALVnEzTTlRC8pDfqXH8zGhXOXPzSxIiqvxDbhfW1qCGMVzG9bRecb79hCmtnbVylSiSEde
ysffYUVP+/dauLTbcYkizZVIjpeBPKISSqqGTuST6g+vMqOMMFkzuwtbcjkFS13+nbtQVVCOQBOs
jNP0pJmp+x4vU/Uf8ff/s1Fzl/OxNpTwZMeUIiywu1VdbQnUJkeEL4aRIpLXSVFYqGVHtXu1lKjP
EAyK8ndibLFREdx6X90M/nKnx6FFqSV0o4OtzM0rGl2K6yVu6uy5jaxYND+XCmtzabdIs5kTtyoQ
T7Qc2tmaE792xvg3Qxkmf8nRYbHg+fuN9PqCwtQ8o5BUnNpaxB6Bf7vDbd36XgCafyp7Ug/nsrj9
Xg4tSQJdB90/o5lgm1cGTawmexP3rbgCe7G92QyJneewSV+lUYrM30T150/byvYqoff3hY0mLxVz
mMXsnDXPFnOl3i1oP/lFm2h/UQRJT1Nid+cubILz4226LvLKrfFiKHM16yrAmKE249TXlBoxk9kW
/VMtguAPM5/nd0RJ9k6eL6+A1f0kV5erGnl7nERXVeVYdRORVW3i46KCh6ReF8+GUeg7t6A87Xej
wEqlPwtRAinr249ZmLkmlE5hR41V4HUpnOVlMQnIidZQZzT/tFPD9h4v5R2ghbXkdNIwlFwGqgqr
tUzELGKKpolv5Vl+6vN0fpe0XIZ5Jro/CKejk1lNxYkD4B4RYySZH3F/p/KoYNFMSeqs0vMnxOxd
8+MyTOg1PP6B99uKCwCGGEBykLcU324XhXsKwBFhlN+WnXYukBVB8y4ez3ptBDtD3W8r2ejn4tN5
CIDqrm4cWvLd2JSG/MrmcBTkboeAH/YhrLMBAUU73AFPbE2NhggtJkynNduUf/6iapJPJWmThWhn
aqBHhZqheQ56ZbpaleL6v76KIKkM5sZDS+BwOxSCfNyiaHj4zuCintJUmacnUXaaxmmPW33XvaQL
DGIMKhwBCqXBtcl8arR2jO0PpzN1J/OYG2J+KodxQmYrC9DTHKFYHXDyQxGnbOZXfWpUr0PRRcjm
BC7AHBX/rd5w39XxPH7JWq3yS9FNlm/k/Z517P2JY+8rcCGpX2kal9ftstijprpKAHwlqNTyRFvG
Pqh9mJ243gBOWZ1y6gqgHI+/xfagLBBteLCMa5g8apH4URRz6sdtSQ0fxVDnvcmhujQ49P4NaCxC
vkUX3x6PurXZ0LL+n1HXCMXa0RaQnVKoiK7bc+wM77Mosy5iwfjs8Uj3lyWLClGQXUZf/qcJyctt
7VjAzAL+4utlYvAIusbrxFicHXzTxsV1Owxx8MthRrOKGxVVIz/FT+cpqgVlAz2ML8htqr6jJz3S
sHbZUwUmm5MYfhook8Tu25QpnpQord+LCaRcCZrllTnO9rvHy7B1mwAQ5KGiVQ2YdlWzH+zYmYeo
TP2B4PaiI4wLisexfu8jt/w8jlpweTzeRsDEgiCNr9uccvgwq81cKhVtxUJN/cWs7W8dLeYf82BX
2hG3dBOH1dYdv3RDVLwrRtN573TIjl/B4xgz/N50oWGmBcqfSPJaCvBAw9xD3mytBxhwUFzyajDW
NiFj6LLVogFmbN+Nv8/LKAQFp1p84rJNnwtr3vP+3jhnhLEQy7haAQ2v43q6rDrM8Sn3k1BNcliy
vB+xJrNwm79DBnhqEDMs3J1mhdx3t6+4A4lT0nIBQ/O/1b5MIxXF8bzL/ZRNd3DEHPg10KsTGN3y
ramiSLRoanZU9VA6rNvqzjbYOOcMTy7x81pD0en2WGj1XOc4YOS+5hRoCbkKUmoV2uSZPk87F9nW
UGAL2XHod7DhVu+lWRIXZ93I02yXwmvLoX1OutY+5NXYhTuXytbHBPHNcwIcGHGGVZJmUzRE3gyn
eDdopoNTqM4pzUD/LGQOHpRcAHA9xu6Pj9TGBHHr4YlGnQQgznrQQW+XYKji0I+aPvqtDezAQ7Rq
fu5TpTk9Hkp+ltWuARfBWsKcIhm940nQnVdHjQ590Cf6dVKRnAwyrffMKAJyTZZDvb/Lr0uU/v3r
A+Mj9TPukWz8++06BlzlwsO3Y/qSISf+pYg0RPAIgqhJ9Vg3OU76UUa/eynUxo1ApEDXCNkDyYNZ
fdPMQL+Kun3oC8ON3kJ+/nsBW3NCgaw40Bbea5ttDcdoFDW4DQjlVxcyaTY5SqAKL8zc6DU6Jfbn
dFmqT3VUZL9BgdR2VnZzPCAhGC9I8Pw6S6ktUeuaGPFZn7oWmx2V3r1BdBkOC2q9ebeTC97vIFf6
gYFX4s7je8qf8yKaTGwzxHhhiPyFVpfMfrunLm0zf8mU/iyi5h3m8r/jSFP7jzfQz27j7dZlYGgI
oA5xnXPXwJ4YDAAqtErk0wql2mhlef82nSprOtvJ5L5Hfrgo/CnkVIN2wSnlSKV2Tp8r25quiII2
SJeaSvSsKVOIA3ekNH9lZQB0dtQT95Od6O5bZM8r2T4zRnQIww5V6KjGmBsBPVN5N48uvTMDzILw
4lBX/kDAOXFQ0p0dX63c0Ni5iTYCD8SkMDTiioUdAYPtdqEbozc17IFjv+5AJmTVVKFLYlReNk2J
lzpqcByWbvALBTQPIq46/0wAUqHrd9Ko+x9Fms/PyFZb2PGJPa7iRkWA38Yeh6ID5Qra7e2v0+Ix
iUf04vxqibRjZy7ab4AXlWOqqeZFkVKToOcRNsjoy2nj2J/nfhJQzyx3B+91f3m6EhZAMUkKvWjr
xDIHDkwp24Rjp4J4DmkxHLtyCa/5UBk7b97WJwGGIFNmAk5awquj3bpd1qnItPjtPIj2oM568zTo
FcYKdP3Ug6t16A+2kwI6oQ6H70JEEFnGaXQ8rFCdJ5Qt0ERbcuU0oAV4SiCbxDu75v79kqx6TNdB
JNCguxP9Waosqrow8jPsiuCraqk3RDgmVmbl+BqilAd8bfZigc1B5aoQjQOaWOOOw9YZFGMMcDqY
OJuUzKroAuWS/kUDS/rL6HAYl9ze+/L3CYAsZv/vsKt73RJwKESEE5ACgv2aObpEPxXz6fG9szU5
kL/EdnDRLBK1240eGlpJ/5prJy5162ouKfar6Tj4ToDaPobJpj9N9GQeD7pR9UPFAgU2yPNkOPjb
3I6qIUqaqaUR+WqBWE+GBTyKb33mWaZYfnOHmNxRhvZpYXAXlFA5qWjs4ZHv4EAKYhDcO5SJJAsM
ks3tj3CrgMRF/ogyzvW3hjGFF6w7mjdW1nXv+bTDZ7vBYNDkprl2cZhfUUMsX41pIZ6krstr05yL
PXHB+7AX9TsVgh8BN/yo9euqWmSYjU3hiEC88tupKZ6Fa4+neHLQV0Z44RU21/m5i0fH7ynLejsf
RmPOq1fIAvQuyYY8gtSub9ekV6dwEAHjt1bdngYS7FOO/tQrt4nG4yK06bmccVY4hmqWfGtBMr/G
98BuvCWIDAoMlb7zHG9dfyjKEGfo2INRUb/9PUAv6qFuoD51YTxf1KEfT1PofHJCFM8fT31z5dkQ
PyuT4GpXu4EML8dNZeIgpKl5mRvD+DpQSTtXLrY20pIrOCr9qF9o3UdvgmHSvj4efyPwoEsEDR+P
cJj4awU/VY8rK8oIPDKD6t9cBz+A8PUfpmbsL3YVJVfNitGZbJrwz8cDb90zJkxoUkqgcaQ8t0uc
L9FkjwtLnCnVeC4KN3u2Ayrgj0eRy7feWPTiwFrJLh081ttRLLSmKXRgsNBXheLHSgGNrMVL1C3t
8IPeFPlOYWPrXgMgTUAM3UASPG/HE0urxkPOeEuszU/m0ijYVgTIHdNqdsVHYpvspOSodu5so61x
AfRZ0DhwJ0Ud6HZcxIgXJcH3GEXtOT4Pmv0tQlf8rTXGf+siRgXS0v9+vLJbG4dXQhoXUnoGgX07
YoSqtzQli/0GjX7PXQAdpdFs9x7AK+szDkQDTa7Mfdcilrx3aLaOpyUDZmqiiHat3+PYdorUdtPY
d5ICo7q81D20WaILBDRj5ybY2kAvh1o9h0WRTfnQ57EvHNr5jtVgJgU069jlRXdqUcbZ2bCbH5JU
BptgIg7sMG+XlSKLiF0VCmSQEQc3C6DbCizEsZ9wS4rR6DjkczaeH3/LrfVkKHojhJ5sodX1ayDA
NgYak1wQ6D8mDf7ZITTVEzn6uLNRt4491yp3Ktw5wIar9Uz7JHUJm2gMUmI7oXiGmXYVJv7jCa3E
MWV/jxcWbRHCNi436gC3ywhOpu4MltBHWLl5mrUmONG5poEm4rq6ZE74alCS5is8nuo32yjVk1tX
3d8dHIqzBn7mQhA4evpQ6X4qVPpT2Bp4BsqjPqTNaucK3vrk9AHp1CPpQx1bv/2tNjhsCBto+C5I
+h9FXZhe1Zi4wKHmdBzwHj0buaX/vrNCsjW0uhmBBiAhYVHx4hytWkfzZJfQ2/E+yTW3eKVp/We9
i5dPcyCWo5jZ4WpfZ5cGYYejs3TXwdLGnSbxxrxpVQMaMCDoSF/l23kLBKMwUKJ/rsVF7xvKhLjQ
1MQXVxeGB0UkPitLOe0s9laKRZFGo8IGWMFCe+Z21FYvzTBqyDaqwWnOmNjkSHPZkY1kfSEdmVDa
XFQjf6123fBGqAV+cMgtJifMcTBpffwRNs4dvwUBO0msYRFWK9Cj0DLlqJL7hRUqJyTR57eYSGH7
CgB4p10lN/z6cyPRS4kZvhCnY3XEwzDT3J84LLVLVeMpB6X4Vc+tXAr/K+q5CKP0R6Lb7RnrPTfH
SK9pro8nu/W5KQHy4Qjx4B2vbzYg7t3Ul5FP68l4LvpSv8Jtia9ZqP5dC1M/DNHQnx6PuXF7UxVj
2gTcCCmtIRrIok8CxDLdGnBfZz0JhyuyJM7VVqzsgtx69OnxeBuPIh6WUgRQvozAym83lz0ZQVWY
BeOBX/ARIC1OVoeuXOS13/vKmF6loMl2XoyNTcRbwQGiLEYQ7a42NGjOKZkKWik8xuD7jNE8Z7oS
n/TJTN8/nt7dcpKwYJWJ5BhLiSbIaqiaPttCFg9iThjo7UxKC4uR27IwhPBEgHnG4/HuDytblYcJ
sSHqt7AIVuGbqmBchlOZ8CKjb6/UIkw/EC5etZWS1r/HqTpfOwi1fmgN6inti/JDlLi5X+d5tnN+
NqZOI1vDnpq2EA3H1VFtgekOSkeVCscr1MgVtEsRGcI3wymbPX35uzdSzhrOPJR8WQpaq5ImNbdW
COvGgyA+KEBJ89k6zlWlRzv3z+akwC/9HAhKtfzzF1XHsEsp9EgZvSQVDsW5oD6KwgRjr4K/j2Yr
3SnJ3z/LZDhsVTYpdBxUEVePTqmooIjp2XpG31Rns0Eau0EL5TXIuOhH3dLBTbTEeJ6UafoKbqx7
a4B4/5orlXkK2wGiROFOGAvF4aWuneJrXdjNqxQHhB8Dkoc7m/3uLMvfSkBEO5xOEK64t4vjhsB4
oT8ID3vT4kkTevRtGZT+q5qGIdKeZtN8LTHu8J0m3xOOvDvScmjY5ujywE7RlNW2xw8HBhv8F0/p
0ADCWET70ArXPEmzzZ33cGOvgTYkIgP27dDfW22BaXFTazSE7KTO4VOfwc+gyh5/enyQt0ahm/Wz
l4eLgbl6fZZgLEHcJMLDzLu8kiz0z31V7fXmN0ahyUQDRtOJ+5Asuv1iiRroJQVm9FNyQ3+uITQf
tAGNl1+ei/GzakXW/pOCeztKDJqfbzMGnht2zqWosaxxhqLZyTs2tgCpFfmxS3bOdFYrBpS9p4bV
yZ5VjFlw1OmnwQS53VT9np7k3VCUw8Evyi4Hck9k47cTsirbwZgd1YFwnhp/MvT4cxotBWW4PPz+
eO3kf+omCgHfT82Pa5RUg5bZaqjRwOsoC7HzCZtEfWpUXJMaHI0IyFEAaCPYInNgfsAnUfMeD7wx
RySJSXBI9znUKFnd3HRN16cdsuiBN6ZO/DbDycszqt7BUEVzduKcjaHQUsCGlWWl1LiGm1WhEjph
q4LkViYAM91QVjQCZ/u5dxMMhR/Pa2NB6e/R+AO6hyD4GjYwWFYdQiZzPawtsb2qE2d6bgIwPBAb
WvvPvmirz2aYJsfeyDABejz41kwpG6GKgRgdAcjqa6YBtKFcTQOv6Zw/4oCiZR5CcnEC8CmPR9qa
JmZPFPZ4hO+FgRY9MaAmYC6bTJrVH1ow/x5Fuug3o4dGcsynyHgycrf4HAZVsnNDbs0SoT1AIBQD
SVbkn794JGNzgMEzWK6XYe14yBvb9vWhMz1dRePh8TTvLjBLIeUndaWzT1/eXYWPAcBTvcgC12tH
V71OyjI89cJqdyZ09+rLFhOwUwQgyTvMtX2LM6m4YgH28Aj0iycrg1M9zXrxBrSWdgmxdfz1bYL2
JVNDZxmc+BqZZ4IoaMpGw7UsxnDKjkBi0i0XF7eszJ13ZmtqIO5BydElvkfKpWOMs6PoHQ+zWvep
K5P8ktCslZ7oxOyeMXZDfHn8ze7r+SynS3zAZ+MJ5e9v90dfUByTIEHP7igHIZqK3tABJrjql3M4
/AbJdsQaPsP2ca51p8FuUDhPwl1UmHWp4btYvKJkqcQfH/+ujW3Lz5I6kSQFNDtXh3MQjd4yf4eH
PSr+UHjiBw+pl/k8O9Oyg5baGAsMgFx3aslSs/N2CSD/B/NU4NmO5BC4gxJX9rzIg0Ok59rp8bQ2
boKfqD9poMMngyVxcxrxVMTPqUNjuWmH/BQlag9rHqrn0VFwloz0Zvjk9Mv71s3LH49H3pwk3xKM
Kfgn7trbkTG/SipnZpJLgg1pPQT1pQL0e8Bnu97bU3LBVu8kQjwSCcB4xAGrWUJXQzsnxOjPzQFZ
1gYusY2Rj+d0NNSr5dT5adaH4FwbgDE1O5lPoWsUv/6OoUTHTST1JBGWlevx4t5LFjhdVac63gy7
8TAso/GUFarqmcVgfHm8tFsfFfgMdTryPCSIVtMNYV7jTYS8h2bY8MXi2Tli726ecOCG44SmFrmt
VhyMJE1/GaFMtdMEaYYqjTwma6JMg64sVWNEEoO8+pEv9ngOdUam0bLslLu29g+xPFVWgEJAR+Xl
/2I9a8OtZ/Q9HAIPSJyLRaNxSEuYmKO78+Xub0GpoSeruVy3ABhX6cMIMA8ycuJ4CaY+OBJCrjfH
xjg4WWm9Qho42xnvfmaMh7SSvGoIeNaotd4q0xnLDhvDw/ZHEzjZZejjt1NtTOfH+2RrIAoroOzB
cEArWV21Jfme2VUmUlUgYS5KyJ1agNTwanvvIdkcidzr52FX6DTcfqxidvVpzNBHsHDEPbAXzUtY
55Osi4n/YFK8WaT8UnobjYTboRK1SmYVOroXQZS80mtIgTcO+THu3P6XX2LafCRI7HTeY4o4t0NB
ypJ10cry9CCJ0K83ItSVRQuYQbP8X/5UkArIxjSCYdph8si/2O2VqCk7L5nlmTX9hEPfB+ql0ory
LUbd47fHY23sd1l0o6MvpwUk7XasXglMfEshg1aD/QXo7PR2CNUe0y04tMTo5s7tfB+lgQ79qRcE
oU32GG6Hy+wirAsVAQcXzWV0xAZ8Ge0s/tWCExc/n+ofZBYnazUplxR2pgRtUX6gaZlDP+czNe01
SLryAg2CXsbjVZQp0O2bczvgalpQYlq+I/tQTbFoUg3h+BQ5agR6FuNNPOqx37pFtbOW8sSuBwUC
gSwI348TvYocULcJJpS0La8vcus1YkyofxhzdnGmCCdDiqn4p032FRaScc2Lefz0eM5bOweiJnUP
QglFW6OMSQN77HENyxPTEhxHFZcJhIxyTOGV4QLmV/1VWBUfVUfzg34H1RCA9rdbZywHTp4+cwCV
xvyaBJ2wDqIezScnd8q96p7cIXdri44qEC7ZaF+XEWsS1FRvmdxUZPR0xnC6ZnY5X4BRJr/a9mZe
nAmbHhpa4RBcb+dV4OyF+HdteaMSd7CPdE0GDK2HKXvzGw948i6D27zz7Gx9POg38uHh3aFcejto
F4pBqryhYTO36YVeUeehINXyl0Y9Dl3ya/40coMySYbBpcKkLLOOcg2Hu1mLmWTV5dVpsOwa7KMh
rq5SRu8f78v7wrccSxKnKABTnVnfMRgnZdRF2SiWIdwJx/Q+M44YnwdPBpBmREJr8XFqCIwUYBuX
SW2QWo9xsZnJMHYeja3rjs3DzwH8hnrRKu4lX8XZfNCZdjUndGzN0SvtSN+JjrZuH2ljKHGPpC1r
Lw5RtxFoicHE5z50PDKq9IAM2XAwink4WYE5eG1c2DtP733cKTGOdIdp1RB8rjEMRu00wPwtcvlq
ytHO00Coj5N1WhJ6Nt1cjV6YDsPVjdK9y3Zr78pMAp1IsGjU+W/37pzzNja1bnqmE+Vv06SoUS3D
pzw+0GUe0C2hyvhrxg3/7F9SVJq+5Gpo3q0C0NKYRd7qsxQyxSZ61kpxtLNO2XE53bp1Xo6yerfw
37TjJl4o8RVK7yNPMqBx4C7HOBz2wD1bQ1GeB0hAoKHR37tdxFGvFWeJVZMyuQ4WTAkWjFEA/BeV
Gfs7B/I+I/spSkjWKSWb1DWwZ5myLHQ6xfQaK+oVb5pSzTmEGF1/SfW4SK5JGqFe3qsubk8G1eDA
GkFuYEy8p6K5dRxphMG3l0IBhAi3k44LvS9VlRKqqUOZGLrOfh3lzvL58Xy33mUZItI8BSZNaHo7
SoNjeugqIXqPXaUZh2ywgmdodigej90ooqOBC++3qaiz4pigrvk0uRWx3ePfsHUlEBdIUj8Ue3fN
0eZdzKpUCtNmLsJoRTctJ8sexsYDeFWdW02N/8a+Ws934qCtowlO6B9JA/DIqwXWE7PsQiyJ+caL
wp3b9EgGuhiV24OOJpAWiD0lga0RgaaBK1Z4P4GA3C52UWpTbGGC5BWlYr1rFaEcxpJ7PETC3+9i
qJ87U9zaQxJWDIsMjXvS39sBUXMO+ibuLI80NznORli+Gd0p+OPx99s6nuiTWmTY4Jf5hrej1Flo
2LPOewmoUUflNXT8IcMfD/UW98PjobZWkIol6uK4ooDYXOVQulbm+jBykVtRACPXFBo8XJEc0OfU
vWbK55038V77gevz5YCrQA4VTfQ/ERj3ujodnlXEWTy9N7Dk6h30feraPRrumJ4UtXVe11X6hzOi
HW25QXi0kCjbeca2fg3vs/SioZEDZH91Wi1MNQvXItla6qL+IwYl2xxFU4nxGAsz/1GOaGP7Edb0
UK5SNRfs4jh/hWyFoBCBuuN0mZeu/WV0i9SKNaX8g4xB1bWHbdnqvepMxPYz1EZ/6qiFdo31ap5K
e+d23tjPNyOtDlCd4EJqNYykCvVz1aTFeVqEtZOqbGxnBiFEke1gJrR6bdRZCt5lEwlZY2YXo5kJ
N7Ng9Now3gu5NocC34jDEnwI0oXbk7OYRTn0vcL3LJLukNJlearS+sOio+T1yweHC57WCnId3Ajr
/GtM3BLmPBUBuzG6UzZq9kkB9nZxnMLwdTNJdsbbuNOB49Di4J6jtb42yewT4VQ6zh/IGkG6iVtb
P85qoVyixKmjY4au00dbiUDe/wfThDnmUGKBcrCu3aqj29kTKmZYyCzOK+At8zvKEySX6RK8MRpz
2TmRG88n7UZa97Ki49Aju/2AST03hREupF6YHFNjKRffbHqEeDgRxRH57/zchDN6qrHRHpHc7HfG
31zmF+PLDfai+pIMfVctXIjeaBjLRUtF6reZ5jx1DaB+HSz50ZyTPRLBRjRNWxdWBdEJbYd1zOCg
7lcYU2Z7SdlWlwgl0GNaKuAJaje6tEGbXXU1RRSwL7Sd8781XWIi4niuGh4A+ecvpjsnVZPZXCuY
E2LSwEuERWQf68d4Lps3S9rXlz6vfxl3xfVGeELBjP4nH3v1BADgSHmkOaSJQ2GQZCH3uqxIXnGR
7imYbN0HlEggjLCFcQBYfc58xjBnmKl7LhZSgstgdscZ/Z7TgAv2zlJuvKTM6n+HWt1y82Cpg5nZ
BH4LS+nUiXrJ1EA9zBUykyaB0Onxybxnf0kYAIv18zmlCrqKRewwkvY/FullEIgf9WgZT27auL5d
B1RjgiXKKxySWrs/JvMwPJe6gPeVznGIYOzY4DJmNJ/TEIc1vU+W3/VR2F8e/8KNx4VtJW1OZcEG
nuLt5nKQlUOsV7W9MA/6V0TG38ewrndqGRtfmGeFJ/xnFYqa/e0ghlL3lT32theM8PsCUyRnzD2H
QxXbe2Tle6kBCqUvx1rVTeIZYfM+QF3Imhu7xENosVVPWMX8XYvc9kdcT536FtKAnaOGF6dfkck1
QkRa61Qc08gCKWbTXrD9fOrRr6uE1fzySyt1iGgGUafmAVxfJLYrlD4AFeNZieieMGeZjlkTq340
1s5Otnr/cckueJGgPFHVIea/XXfRL6niJBkmysLU3oyJtVyxgep2np/7m5EqM1GDzPZloLIKT4XV
6dEiEhJVgrSTM1XllWiMuk6aTTO0x6r40I6j1GxUrV/FEZE+kcERftGapZW4Ol5NB0+FTp7pBR0v
QatqFdpE9XSauyz1Hh+U+z3MUDTLuP7J2kgubtcyqINMT7Iadxa3yF6nUaJclgAZTTKYT//BSGQU
krKEIcu6eiLx2BP6K3w1V3SAp3spuNQS1k7qntPj/dPCf5/4iJiBiOWOSKCUJTDyLDBQBy+SS9jG
X7nPupM9oRCPaj0y/XW6x164v4NvxjRW36yeBZoeLWOOJr47ihPGR+D39TGequgUp+Oez+PWIXgx
x/X2XCa3G+nlMB56dv5ia/UpjHR351RvzopXWlbayTvX6nRLYy96EZhA+1HNP45ujfNHNViHMl2m
i7Cc8Px4k2yOR61GWsxyc+uroGAcEfxElsnwIiVBImBunZOjoWNU51QwQxNJ7cfjbR5y2pLUZIgx
QWPfbv++y5GmHXR2SurkJ8VEcz+IcNOBYx4dNa13jkJY2Vlr9GTn8diaqaRvEnPRAbvLTKymTfAi
dQ1EsLvw0iQTeajoikszKc1VncXXxxO9p9EyScq+5PZc0Xioy9/zItyqm0GrgZibnoaQ6RW4TfkU
mN2CGemIMpWZ9X6A5iEC4ZH45ujFFzVV9kp/W1MGtCoJM5ZUP1vd27yk+GrbE/l3Zad+bSY2TgqO
MK8tAhTXWaR7MJ+ty43aNyEfHXUShNWc+8odIzrapte3nPzFgfPdWdXsN0H55+Pl3ZwaC0w1SMoP
rVOkOoutvq6oZSAsVvnKEBeHwUboq7em7LlUtXBn92z0GhiNPB0XGa5u9C5uP6euNdNYIqPCvS2h
WeGgnPLcQkc77LWD5sbVNROhdVTn0XiL4Fl7zt1IOeoWhoiPZy4Hum1Y8UOof8mCkQJAS95TL/aV
Bji0o9toElHbASloyF86RfWGWgJ8aljdF9g7otsZdns/I1cJmVuaAazD6yztszTUer5t07kUkptW
+2009ezaUSb5rvdC/GXO6Cxkdmy807DEOk8YIO8V5TZ3GOgGSY1DcWHNxLXiVp8W6TM2oUF8ycs0
+opJ3u9htqinx+u8OZIsLyCfhvP5mgIFQ5VqQEA4kneO/lsw9xg/GQLpdwocO2u7NRRBvTyhlBvp
lt9+0lqxwlkoDKXNxnyJkRPAziFpTnOc7b3Um0PJ2xeQKIH6mlcfVsJox5hbKSELO0Ywq78saZp4
gTXE3x8voNyI640qASjEHgBfkPq9nVWWdf/N2XntyI0EWfSLCNCbV5qq9mrZGemFkBt67/n1e7IX
2O1iE0VIgxm9CJioTGZGhrlxL0rlhqL7zEq139Uh4X3R46NR0B1HAK0OaFfgoAKjtNm7dlV6ZaAn
76dT3Abm0Fpf7bkdHyRT/dAP0XKwqJ39gw5KIHkZSKNiuzGn5tM8KpKu+/lSMxCWmZbPNbS/S9UA
c8v1Ddy1xRAIgF5MviGEYuB00osy4VgwB8LMsmrd9Yb+Q3PW7PN1SzuvMu8x6RsJukAmbj5VX9I/
tCxiqXyoNf00GFr0HhmGDIjmsLYaHMV2ItTEpTtme6eD07/nWVDLIrkF985/2xgEXn217hZigkm2
0tOEmOtjl/S6L9lS/ynPcigVrLQTwo6KcVemY40+PBxn17dgb7PFpeAUCf2ZLap4rsLFbmei5V7S
e9lr1KS+S22GTEAh1N2Bb9k7tIJr9X+re9RJL68GjWl1ksOCVCdzCLNSegvuZEz9qR3GMfONtflj
LRtiO1Kr/zcpjsCrZ2OOl9HuF1TDHH3sbzulQDlTie13oZIc0WPuniYm/OCvRYaT8OfSlDZXcpw3
pItzVUKmSrrVnGfmlAIjs5ENoNCdfQ5nq/0imZNyEHbt2YbJwBYNIvFgb5ZJh2OqGhwGeqaJ8uA4
sKVEqlJ4jtlqAbXNKRii4nsS1fnBJ907Pxwenib6rFTXnMtFz2u/jtRndb9sLflsJXHujrmmn6t5
WYM/P6oMljMa9jKSbG72t9RhPVlNytFm1f8qrcx4Lsy8OzP4Yhwsau+cojOHGjldI4hjNzmWRG0b
BrwKFR6cqz92o/48zi1TjIssGHesH9cXthdkgZCh0c+cN63bbYFnBjqc5gIhYzdh/B1Nj/o2blLj
fg7V8odDsfbTwpSej7wzRFjSZLwvFlrHWZV0B13VnfIP07e4Q1HyF4vfeMTEGdXBbIkvbbIFV2ql
5aGugK+vrfK1rtea0ryZ3Dd6G92WIaBORy5kDplZU+PMYAiLchqihnaETdwJ/nCRTCMwhAS4bjuI
FlaGMYQTz3cmwbYCSARdJjnS3C4iZhhnhtOgoDyi4N55yC+MbrxVnUN7GFLjFbM6I0ovandG5tk4
eAb2zppA8SDiK5SttxXEIkTKeZoS009q9ctgJcZ57cEJGHL6oIRy+f76URPXcROciBKTqIRjkPLO
5XVdJHViRE4xfTmsFCEWo7ptYU5PiTIWN5Fcz0GUTrKrxdT+prBInq+b3/MWBrL2GpghZj22YGDD
SUcL/AyorAQKy7BLOndo1cgzkrg8/40pYBBAxolbtvnCCtNXpwuQbl3F8w1k6mVAxt+8SxX9KDjf
/YRMlVBxcl7mMi831QizuoBzlF72lNDQKSP1XTNMig9RH/RRNeKFf7G0V/Y2BxP6xrqbYKj3nVpC
CZ3pE48Ubg0cyT5q2+wujc65oF2i47jNfmx7SeaOgp4fQQJyT50in920qfPIzctmfER+6Y+pR3mw
KaYxiYcbYmRGHKFXDzYyokMY95T8me22vGJIVLcJEdV00vCPR6k3psTiX5lqOicZWBJIh3VCn0YZ
Br9ryvGgirx35Sgw0X2nikxVRLiZV1a6blTalAvla5LTCZp5G3HzUHHucjWSz0ZMAJijjn1fJWv9
XXXm7kikfvcH4NUFRJH64xYq06E81EFuj8R6j9KHm2YALrRxdH4XCGUhB8F9N7VROklSlPuKnRwR
A+xdeiQ4aIbxlMLJs3lTKh1eZAI84eGGcnGdui4QlYxt7eO8JmnoXb8cu6sVk0bsNmwWW3Ako6N5
aYRYUztldpFtHN6tUGv6cQ9plZkkBVSNUvRg1Yr5uBrzUa9mLxCjU0Cpm74VBaHNmaIdqJSDgTtX
nLhIXXkqvw5yKn1UjLA/qRMfNxvr3muLrjtweLv5hKD7p/JF8qRua4yz1Q1yO4MUcpRh/Tnqc3+i
EF/d2NXo3DSwqD1YUtW6otQBNpWRD6op9VE3Y+/RFCIHfGm+ubkdDNKkjsH4heYyNax3TR7CjxmF
x3Ime36JPiScr4LUgvHSy0uVp3CFoGJLz17u/tPzTjnFdZ26c673AZWKo5n73VW9PCTAI+nVbI9w
mdtJ2IOO7PQ29daZzpO5Lkell72jKyIAam0MdhMMXi5KijonmwcS30aNZs2T+nZ5bHN4Lk8LZGiJ
23VqVAdcdPhWSZGVyB+sfP4LNCPPM3h3mjRQAEHpcfkzIAVG9kSh0hYqa/SvzEvjjtNU3kkVyu9V
NFsIjQz1SbaRRtSLvLrR6iE8wMLvfd/Xv2HrNOW0QYwP9Gay0GmW1rh9ULpCvckGJXNlAPE3173G
3gfGQ1mMtDGn9GZa2Rxm3bQQIPT1qppuKqNXbxxECj5et7LnCSk1wOXLmA12Ng/3FFO1pOFooLtX
Jz/DvtEL1y7yMXGdMRyPcC17rsjWRS2eKRtYjTZ7qAwWspUr8aukpS1Tpoaj3tXJlMeeHWvIMPVK
wlhBafZp5PYQSB9VbHdXS9wAPSnOAA7Dy3Okt9OYS11LacGY7FNddMvNCmaJcYZ5OshbxMZtw1qO
pRgnghcDRNmlqWxazHKld+OvhlxEqNn1jmdJS+n3YDmDBGZWP0Ni+iAO27X60hlW6a+8OTRNCWlR
ITq3mZlXt5WZfaqYOjvLkDLcS+hF3pcRN/XPjxBFOArBLwCTbfu70klGX4pjcTUPyBTK62dlTPob
Jk4PNaP2LoUIaCm7awp1uO0HVBlziywYx/I2rU4VtDqPE7qpB1dv75iKjA0slCCX3a5ozFt9gFDY
8GMk+f4zyq6c/Bby+fOSlDq6n0py18O9Blwonw4mU/ZOKK4WkD3/cfE2j7U+RGpsMPjmz0M83nZx
rrohu3EXtdER/ci+KUYYiIDg2NqSTTlKA24vogwMlxxSkVb/vZvDESHNqT8IgHYskU+iIieklQU8
+vIutNOsOHoG3tMaEt2DKya8GyfbyF3dHLTzH59GeNfpfr8oaL/BInaRMs5ogZh+v0SJ3+uKBEmr
vTzGGdnldVM7LwKmwDhxROizbWdxTZ2BKC2lRhKh4fg7Re3B1dDy/Ta0jQWotjgCqO48xrS7hP+E
85awShzbV2G7pUxZIpu4FEUI5b6bCkn+VIfQpLn51NUTerh1bp9mu9WZWlytHMXKafn3+pp3LuCL
NBKVcNAhZGCXv8HOI41gmcrPoJvp59EZ1qBjTPP3dSt7B4bCPuOdFFZoKWze+3Yle4UDkeBGCVHJ
66fkZzNIKLEThhzkQnummBOi7kCujA/bbGpeOR3ig7OOMmfc3mh2Yz6XEZGNKR+yu+2a4kWw6RrS
xdpWshaZ6vLMgJhvjfUaRE4Y32aIEBMyRclBsLLzmUSfwoEynosAeuryM5lmOzBOiq7QqCXzKU5y
64zQc3Rwr3cuAMEYrp8OlmD92RQl9cEGUiJeG1LkPkACuP4HVdjipyN1P2w16X/88akQnBz4fbjw
WdTmU7W2lYcVpVWYTbr6HVpJ8PA6wxSoynQUqOztH5QjopWFZpayhSHx+PSGstJcSlpVubGbcQia
KNMP9m/fig5lgUNMQj56+ZXCJutrWrg6kUBV3hCSqA82k3M3f7FtdP2AeDByQBp4aSVzetTWGvop
ESprJykZV7L7UX4crfT7n1ti8AUnz/MMOf5mPaUQpod1hsp7p+tPMsLXN/MSJx7S9OnB1u34QhNC
P3gJYEYn6dqYKkq0fK2OSLJUcsXVohrB4FCKb6TY+leT8lh30VORb9phhl7Y6Ihn/3ypsAsyYIkv
Fq3py00lxmLwqiQ6Zw5YPjPC+bnSK0qXsbYuX66b2jsl2ECClUEhqoebAqkclllRQBng603bCbL5
BWqJxlHzgyXtbelrO+rlkrJanRoG4bjNSzd8tZC3vF0Xu2HCMc1PjbX257GojSCWKlTTp+5I2mPH
O8JWQq4DQpm689aZ9GltTn2Hz1+nMn9Ap136aMnr4hqh8un6hu5ZQkJThJHMnryhq5vXla5JotKA
G7LsBilc50PckaVDmmse7OlOPM56oAkhlhTQP/FtXz3ZszPbiMrT64NxIv/lDLp8Z/Ry9j0C0HAH
u1nxZMza+BcXnqYE/VuHBoWxbYB1wCTyFDpNf0kzFN97miJjGfY3DkgD//pWCpe7yXLE+yIqKxA/
ckQ369OUul01JiWbfiaZycKhPydVld/HmhWe2t6on2GMl/5z5OyorLP3+PC60RgCVMXo8cZ0q6r1
KMUxvc1MZZSxouFTWmvm8kZoQSeX7UFgubdUwjxqGWIIjeniy6VKidkvJsE5oH3VuB1h9nHVOWz9
Uos60VtU3aov2yCJ+yG4vsl7DoDhRroggqcN/t1LyyPzCM3K1fOx13jOPMeFKztlc+C998wQy4pa
HQW3N2xeTaGnSVGLvntW6N8r9BXOda4sB5HJ3o0gZBCcrHQnWNHlYtqYQZIohI9s1ZvnqsiMc90V
0tmqpRK0tlF7aShVBxdid2U8R5xTyHreSGv1tYZ8fMLK6Arm/qQyfT6uzq/rX2lvYTxG8L3B8U49
bvuVKil26CTBKqPKtFyqqXch6ew84vPOTXKU3YcqGQ78y87KxOMn0L4M3r8h8IX4Wq7kRWL8wRiG
0bUQhr9v52Q+QGXvmxFwYkJ+EIWbtSVxhHR0Tr0ebQLpd70Y+Welto666btW6BqD+8adgFm4PBpx
odGUyJjct2pTujEjaUndZhj0gxO4887B4y3U+qiqASfbLEYvxkpOB9pwhpXqT6Ui/Qjh8oW2XrvL
QWS969vxmzyj76CO9lF9ZufpgdORXpKgrYeKcLNEpQYUUYSRIF+LnPuya2CU1TNzdltl1q2Dw7Fr
DDpeMdfFG7TtrDawVbd6Ito8xeI8y2FvBapR0C6Wh7qag+vHf9cYu8nXY1KXCPDy441dFC1gLC2/
aurfOMfmI9qjiB2sydF00d4xYZqV9RDQAhTaWNI7qSSOCOlnFE17gpNkWt0Fza6jnuYOU56GJ4Q5
QxS/BePC5ZLySaZ21/Cx5BbGynpR44exLrsgWazxJq+Y3/PzadX8xkzQWJzHSH0eIeg/JdTmI6+d
8oZhSBMWb//6Vu8eYLDEFFKQeqGkcPm7FBj/pXVgwkflaf2WtfFwR4pcD24zD+GJ/bAdqGngonMb
Tc4Sz8yKujmIv/c+NyVGUDaiksu4++VvqNKGcfesBW5BIvDIaP/wkLbmfGon9TDW3vGs4PDhTQGX
SV1sG2sriREOGgUNqraxfVv1lXRejKH1TI7cP7AFzp4aJd1fnGdydAFCI5J/w7Uhp2ZnSQWgwqwz
ly/qhHKto+TDt4KE5i/uKfVoKnA22m1ApS73sgXknMMejVNQYed2QzW0/svUvCjPQ9PK+un66dm7
PhD0MtAqBHQAI1xaG5HMSKOI0xMDzs6ec7uGrVpvrOUvxjRIOOFiAEDEAdl6hAH6F4kMihmxtX5n
tYr9s4He57/rqxG/dhOAonLGnBLcg6L+vFlN1JtOG4b4OJla8D1U9spzyDigFyfqgHD4nBxlSXsH
Xwd5LuoP1Gq2PFfoN0cOoEHID5zWPGkFMLo064fTUIZH9OO7pijhEFjTAKU+cPmlaE2PCkoaTHBL
iI51vZbdtGMzBpUdH6GZ9lwKDer/M7W5zlqrW1XbOJC6acwn9CZ9CnPuv/aoacLoPDvutCprEOtt
7xapVR/0SvaOJGA9uNDAA+JwN8l01aeGatDu8vVON95nTJyciqnoD6LAve0kFyNUonTJJxRu5nUu
lpNDTynYimyJ2pslXJBdB6L4AJ34dLp+KnefDoaKxRDdS0q7+XRpVIGZbyJQRY0SGrdtThbrqfLY
Oq4EKSe0q02Ef54jysdP5hqhnIK0RtW45mIqX0H0z2e1bKZfU69L1cGP29ttZtoBAzDXRAa1+dYd
Q0y5oom6v17Un5cKjAcg378AzSAyTwkNqJPID7XL3Y7iOrQzhcn5oVXCwNK775XcSDeRsv6N+xQj
kQSOIJAoj19aIiKfjUkFGgn/MFIWZtFCcJDLCsKkGTWkA0aA3VNEqU5RINYiKxN//+oUqWM510om
aOeMJv7mUCa8SXNZ/ZSFuXlQmt579wTdCZUDCAigVr00JTNXEfeFQMkwSRqoZLx+aU/Up9Ulcidr
mu8kM5Y+Xz+64n+6daiC5glFECH2t61JKksZ6wzScBfbPn6Yjdpyca116TZOJ/t1Nx6h4nYNEo2Q
OL1ARDYbGiKwYBfVDKcdYuoQgCjOj8ZisGfstPifuNKOGkS7u/rCfMzJEHYvdxWCHMlZZDpsEQKG
T7nWG58VqRhO46rlcJ40iez1kN4dRZO7t+6V2Y1HMJhs7dFswsNOsuq1SV7TCKuPhvr2N5O3CbgL
TY1t3b/QTEmNBZFDSaJBxmko6NcacEx7jLYgcUZuCP/59ROzdyMEW7bykrPhUS43NGuzbgTlQ8sy
1s2nbim0IJp06zGz7eQg6tzbRLCgjAUQKNGb3ZiKZARGZtpPvjEkWewWMjguF66Ewzxt75BQ10J0
ifiVYaCNoYVuU6kUzLd3Y4XKR2X26ylUpqYOZrVEaD137MAZmv7f61u59wxbYGAJaQBMkaFebuUA
pifKyK38mFGWc2r3/fe1TcFixIl2b2iSeTLBTXhwyrfMverOgcPZQ33Tdca3MZdJveRNBl7lyrSC
wKHD2EBrx4BN9WzESPW5qKwrrd+u4/TQ6zWq6PowAbycgMZPbj3YOjQhdlMd9aj3vgMgdNyRCPKQ
mbvcEJiy+bi5iLaqXHsAzx2dSJkz3+nlMnVXq1F8WIGqg33YtQp2g3/wgIBML60yZT9OQ09QmWqy
qChW2u80m9N7CBzXpyqh/MZ45RG16O7m864IqjtZDDZuPj6dKFSl4NTzYxBfJ1jaOq8r2/gZ9hfL
i8EOf3XA6D2UPHboQMgmsUKY/GN30G9dP4V7t0yMH3ESgFzp2wBBtWJzRGWHTR/j8EyuAEWdrB1l
kPtWGL2HQ5hy6nbSSZpzoLsDabw5remtpk75g5ka0oFzEm51+5wJQhvOEA1zMB2Xn3JOJU1rRX7g
THlH1cU0z+mczecpVdfbfrAqtwqhvjfTWj5f38UdlivRImeIitwEiN42bbUGBSbaOrOxmg3Pqi3J
XpgXyxf44KchkJj2Hs5Zpqm1Oxr29ICyaQaHm/jgxWw8642SHsFudzeDjgckZzLUmFsCwipsoHXo
LIvYJVx+aLOsJoC9bBRa1Bpq2ztdieDAaTX9AUrSI46hvaeJPJDSKFVsevubq4xSsKJFq9A6CIsh
fZLqLvfjUpXeRXrWjF/lONKP1rt3j0VWocpUcIRc5OXHJ7ZKjG5ivVMYOsaj2lvWexW9Qvm9Ojfq
c7b0bdAZjXaQzuysFIA/DgvQrRjQFSf/VYiIe1xSZspgTreU9F2ucn2VtSh+da30z2qM5YG5nUcD
NQPSUfQxFMEMfGluyaqsoQDFORs08zlfWgSFGCz9ZoaltnjL6Oj3MNYon5xSaMSv0hG/9N5yKc28
DBpwzLc8nUveRpKa67ZoxYa1K43QFrgZBdRvazs4IqSy118Hd0tkhJtrTfYNxYWgNzPe3K22WCBc
aXvLn7s6/tI1o3q2pix6ZvrG/JVkQ+EuZl9XbmJIP7RF632o+dUDN7lzm/gNgHEg8wXdve12d2aK
usK8UPG0yvXcmjXcAsyj3YSrVbimyegd0+hWccraIj3wajshF+kbPX3mZkiytgwYQ2GYAKUxvRTJ
8qHpa/sLk6v2rbI69n8HWy1O65utBjtNR0P0a7YAmUKj5BFDbuKPTp0+EQY4vy20V2fPiVUkZsNU
USuigax9sqZIqt1FLmX1lET8PreU064KEppKECp2RYyra9X66EPs/0JOAqUDHs5t59iUhrgYsgQa
3tBaciRv+uKB6rF2c30n9sxQLhOIEP5Fq+DynjVGVchVwplTwjiu/CWpQMs1+Zp/vG5n7z6x2yC8
QBeQZm6iD2Oo0t7R4CUD7pVFnjKkzSe5U0O3J1mB1yX6cN3e7roYbYHBAVlr/OXluhQtKxfbJqhO
7KX8F7SB/MsyhyOsy+6qBPAJsDFr2rJfd3Wpy4sFi1OxrtOTXqX0PKDg9hvJ6t9DV3F0RXZ8P9wE
OveSMgewiY3vr2x6fmk6W349DVLuyXBulCfNiPvIi9ehiM6VAng9QAw6/uf6fu5apk5NPmuJPzYP
nVnbxuJ05A62lKWfFj2MPvFWcDDV2uTdLxQqhpW0+Net7r0C9HkEdQx9wDfFwrEhCJdSgvZ6dLQB
YNTaPdaZGr1jgI+pWyXVpOaUJFr8O24TJ/ZovS5/UYmBlhrYgaDhBd+22XNzVUqIvqmZ653S0GyS
y+irU2bO4upzczRVs3egKGMBAQIpi4jC5pp0jjEQxBFe9XmcndDbzNzQXJqHMgp/rCT0B/u791Vh
96LQTOhE92nzytraNKk0dW1mXLWHNdTam3KQ3xlL2ZydBdB6OzRHeM99k+S60AGQD2wHV8JcMgsK
hGgHQS8GvmlqmIbv7QWWxtX5VplpcY9CknGAQN6zKliBgFSwrdzVS3eg5jayb7FMd0mjPFFIsRRI
RtTfRmvq/DBRM/HQhTokddn7mq+sboNlE0phyMzoSkhLJz87MICd5kJevi2lXsseoc+kusOgUscw
E/NJUgf91MDb6Cv9tJoQM4FyNGNZ+8w2dh+jtFqeEBHon6/fsT1PCbeWUDpCDpA3/3JrNGmJuoom
hB/P0XqunDJ86oa5Pl+3sve4w9stLrPNU7NNjNollDODHpCPAgII5qLUPTkzZZ8Yrj/9uSmmMagw
0l6jLi6+yqtIVZFRaXJ6IlXFGRGTllLdTamAnSGfSg7uz97eAVEQSEcITd8oZxQmQVqZ2UB60zw7
IUclnXLVGg8O797eiQGsF+AmCALxK14taE4zBLE1UWUrlt8A8qIbtV2/UQs+gpTsGSKdJKpShcTw
VmWvlpWhzhvQalJL4yzMtMnTS/icsoho/48/EiJFTCPQsiNt2ra4yjVL81FAHSuGQu9hxM8CFdy5
x6hiexDS7qyKGI/whi0kc9nyGehqpjPDDnh+TZIQXvohO1WU1n+s8Mf/hSkycjBxNCFoE2y+VDTC
GjAxyEuUY9VnCvtxYCWwGnSpclTx3evGkP+JORyBXYEI5/JUkAfFSpbWlp+ncnVW1EbyEuQlg2WM
BrekxuzNmdUEnT0ubrhEjNMVSnOO17l0Y3lYbrvSyA8QNTv+joYXKqaCApzm7+Y5Wewyb9WS5ctD
0vi9OTKBVSnEx6qZeMY0HFHO7tqDA4Qeqclw9DZ45clGIK0BnhFPkgR+VDHWYGln7cuihdpNGLfq
QRS7d5Qcagw6auZMaW8FMoZOg/ZwJAqSpnr6naZVdDsRCQRT4TQHgJ6XDs8mRaGIpIuisCIy4c1m
ZlMeAtrjyZKUajS9qmdrnySl7WDhorf+Hrlo879E7drBl3CnobsSWcP2AmdVw7xgOo/uYpAw+uil
MHo8dVb9gVhYsYJ4bQvZ7Qxnfa4nMI5evarj55QpiNJdo5wJd+Z14tbNieVjr9Cl8inNBeOILA+9
6kYRMiG/KmWWDRdF+8E8xQT1EQO3zUhNr2na9/laD7/Vuc0lt69NaMyWpZQbT277avG0uMneT2s1
1Geo9DQ5SOtOlXyzLdqPaaoaP9emMj/EReR8aOOwXf0OurGjnsLbyFL08FDiQleBvvd2GkofIB8x
lBF4gq3W/3bNgmJOYvTnxjDKs2PBy1k7RLd9Gio8h/Kn697v7cEV1nmdCIEE0crmiRqQPArrTNzd
Lowe0W3oO5d01Hg0jbHTvSlW7V9/YRFkESJgsBfzAl96i2zh3CgWQ8s2DvnJBAXiLaZWPStWXAdd
3dsHnvBtwEWdlUQF9lhWSlHj0l7lGLG6jLT5evTd4DCJ+5Om2r1XoQ1ABq0sp5S5qYNtfXs9MUqH
CIZxxnuBaVwadbI0KjS8nm92Zv6lXxOVWuRoPIUghw/eZOHJL28npuD/ofBIMRnk56WpKB2kaQnJ
L2Muo1ckUvguSmXjoGa/d05eWxG/4tXLnyzanJQm1fN6lay7vCmHByvTci8eZSN1NfiP/uaz0YMC
zsegDc/mpcHQVnJpwsOTwfZ9UKlr7gEsn8952oL3ZMr1NkWJ8o9jAfZSgDAF+E30iC6NMr2pGYz0
0Jfq4+6DqSehO4Rj8Tw1h8MpeycEKjBmLKAkpRqxSeaqZug7yeDaD3oJW4k+Nh5ckqYLO8wRq/He
DUApWRCjwKTEU325KjILQXwBwCvq0UwuR8PxaMqFn6Forx/NdTJc0y6ORtv3DszLVDlVU7oD27Aq
WRutXVW2MgE8OJ1nJWnfj7mtBnAFNL3XaCV8BNc9y+46BYsIryKMXLb4+1dnVIbPo+9sAIVNk6i3
KMCOPrOKzUOxMPSjIcBxhpegOv+NUVJyMaBLrXRz/fTeTuBAAvbS5XLF8H7/bXCIu2NJ6j1pySYv
K5WjhW73lqlnMRhDaMekN257c3YgmWFCMcvWgEps6XdZhHx5WMZeXdSzrxbOelCa2z5RL/YIWhkF
wH8Su15ubJh1jryMyRpMWd++Fz2nc5pNw7csXJo7sIP2uU4j+b3TVKGnKg0cP9f3eG+9LJnXUTDu
vPGmVj3QyTBn1mvF36y0nd8njJW7pj7dFlo8/b5ubW+1FHnQw8R/Aybe7G5NarrGNJeCKFTROlqa
+C6tS7k81d3SfJSlmlk8ZWm/hsOcP/SzrX67bn93tfSIURJgNI4I/nK3kf6TxrYb14AChQ31hJH5
etznj+agKK60DEcjmm9oRMTnhRAQPjIKebTlxQ96dW8mZBbHUGdmMutL5WadVuuXSMrO3dArgb4U
ky/VkhoMSyPf60oWf4zBrB1EBVt3yG/g7lgAAqC5BYa6eTBnuhodH3kN9NxZ/AkYhZcaae6lzCgF
1/d31xQnifwAhBZ1+8vlrlNUqBVNkwBulOFJj3P51Jdy/Xmcy6M5xx1TXBcuKfklHectmnHtE8Pu
OuQ+gDWaH0ytIDWYsvS+yKSD/dv6PvaPigmMVLwl4Iq2srFjlErANyI5UHMz9iV5hf9vXqQfEWH9
UwrVpOaWetEdRAV76zNJ0glN+Ydn83IrNSqgaoncWGB1suWFsNC4IV3Q2yY91B3cO6UgirgXoCeY
SdyuMOxZoqFIazA6YtpjtuaFwkBq3hQ0Pr4uWpb/XO3FgozXUE/KWtsyZDgwMh74op2NFnyoYiwX
jMybWQ2UPwa77SU56LPpixTp0p1BDQ1S1nI5xetIg6ZnZuvA6M4+E7+KIhJEiMyjiL9/dUPXwshV
OY+UgPREOStRJJ1iY04+zGS+B+/ZjvcjmaKPAGSA2u92pK4oqbwrZqYEodLYgc0fZ1uBdDop1CVo
tHp4cGwoEhHiKP1qmLODxP3tSgWxBlODKJoLP7C5nJpUzbJklErQom3iz0UU/xs5eesv0breXvcD
b/2smHYm6RKqEtQtNm4vKdq0RUNECQrgSJ5V5MPdIKvrXV07tau1Xf/5ur23O6vICBSACccfiBmV
y49o2y3ThBClBzNzYG4rT+NNZ/U/taHOng2lqu+lzlHuZL60u9Zl7l+3vrOxgt6SaJNZfMrdm1dN
DfMwqvRxCmCGL++lJP6vMJro2eoy+XTd0s46iU5go6LKgeTXlpVqMYfFXmxc0dyqc1A5avYB8v3l
NjJKCt5L391XEcqWkppWvp5OzkG54mU+43VCRAMMXws5CycVzOoWkzI0dOa7clwCM1Nj7ayZYSa7
ZHwqpOVmFD92FCMcD5ku9addK910Ei3B1EvkPn2fkzoV71rUOFM3ViOn9nojQc9HTJss9z2xen0/
mEVPDQuyquQ279KwdZvGptKVWUN4zouprA8+3VuXQ3OCDjFtLNZGt+Ly4NAdb5Sor7j9oV2d9dae
A6WWxeZRN8mjOsEbhpX5+/pn3LfKDVQFneIbQaOizeG0lrGaFIN6ZspuOvfLMD85S9n/186k7cVY
xt+vG905pWCNbcH5CZM2hYnLpZqTVDoLagqBkYe9i6CGdmsZ5RzMnW0eHNNdUxatNBvaQZnK5aUp
8H1aa/aWHCRdrZ9rENAePljy4JEsDj6gcFrbE0n0TE6CHbA5G1MQLRdlFWdyUJh25mlJupzN0E5c
WbLNd07oSIGZtPfU79vgz7eTeI7oDpwd6IJNVDWhorbU4P4CeWac0FT5mkpsIeqmGNHBtdt5n7lt
PNDiiaJ/s9VgqPHogGdSIhCGam6B131dVqc9FSW9jkyem5u+7du7WQMV75Zt2njgLfuD9e64dG48
2TuYePKirYtNrMhkjLLl+MhoXKdDMdwlYxr/bIGEPVQN5C4HD/OOQcGiIoh8AQgBkr88RJodRarW
NEsw6HP1KapSKtxRVN4mKMEFEinogb23l1JMNtJQInKhV7rV2shM6nF03uXANpPoXirtATibFkLH
EJvdqcrn8dPSWeqn68fo7fkl2BFieRZxD51L4fFfhR/60Gt2XLGtA4AjTxS2UKCXyi9x2Zb3DJX8
KCsBPDOkg4bg2yuKL6DLxObyOUk/L+1qGUHd0vJiqkbnvM/6jAZtluR3SZbHB1d0Z2MvTG2uaDQP
eppVeAPHTgsAbbBU5pFhv5NbbTqtYV17irb2BxHI7vqAGclMawtCsQ00RK7QQ41rvqZS6em/IK+L
X5bBezLFhXNwM96aIp/EyQleOGaZt9HzVJuR0XdLGwzEfd5CoehxVeMPem1Jf+xXwUdwXEB2cw1h
Nrz8aBBoJGbXrkD/wjb3Cpg5T1Vn666VSNKH6+fybaQhoBj4Gu68oLXYvBZ1AiUic2uYstThtp7G
3pWstjgpc0oxhPPoLiXieHDmMPy+/LnQKlxDsg5nLZUfYDBM410udRqKtULSugvkNWlu+3I2v8Sj
pbkUi5SnSu1LjyCpuynzenjPI7qeegYp/RG4Qe5FMx2PA++w95HBtisirhWw7o03siF2bkMY0oOi
XicIWwr5M80Rul6KfSTK9va+2ArvJiktToGS6ebomihAF9oalkFkaKUHkeWvyaydu3Tsu6AatfVD
vPRHaPW3bkjYJLIU8auILy+3W86tsMkJ7oJMCiMhA626pjQuj0uWD34ilACbZVFPThcfKcq+dfPw
YECzz9dmtI0G7qXlFYxjVJRqFVR5bBC5KsptndrzWRrQQlwJlN5fP9h7u0t6ia8nZBA410t7eVqG
Va/oVWAUkx0kspV5UIElgb12+k3aZv9QzTxque+tkaIiw+WCEhPHe2kzI2gn5JOrIKxm1UutJgZn
FHOZ5Dn1oso2/9j5cXNe2dv4icmwOqdKlCqY9Tpx1aa2HqulL8+yXZsHscnu0ihyodHAw0lucLm0
Ssq6OuymKtAbfXQh/aSIUNbSuwyyDNiJnT+v4LE00h9IeQlEGBe6tLdUXR6To7CVcxbd2Fn1e8wq
VIhbqCnbwXAOdnLvXrygCpCCIG7eetxONVsts4cygOjM+BLR8fccK0n8Cu0vv2sU69Ho2szLUq04
eFXEQi4DW5p0cPSzGAjeaC1cLlRnzjnPGdkJ4jDu3jGbvjyYxZgdVJneAAzws6/MgAi5NBPVtbYo
i1EGtPUT2Jz7yNf0tnuww+h9iDTxXWwVcRADkvbaiLmsOGW39WmYHtCR6wnrZ/1gTHHvRNEfIvSj
9/Y/nF1Xj9w2u/5FAlSodqsyZYvXNXZyQ7iFoiRKotgk/frzyB8O4J0d7MBBgOQiiTlifctTIK1/
scJzNiHX1ikU5rfV1bLVst4UzMx9ublD1uhbNcur4+UIEUCM3kulFztYmQRWpiDl1HOYdT+Eb9Mv
Uxg6v7SrEl3R8NF+f/0Kuj4ikha84Hth8eIKSlqlkaZjaRepSDGjtlcbTuUhICsDFD27RWe/8nZB
ZCjey2qQDUGa+3yN9UqA/03IUAciCyuYIGdltuXDeZqkvrGfrt2ue5kUjwmaReBbPR8qM+MCIZIM
i5c1+SNxq6vkMKYfqBLuAfJfuPNWA/Db6xN6ZVTobqEtBWXVXczpYkItipHpYqOxhkquOo+L9U7C
Ai47IuAvzZgEZYtu1Y1B9wN4cUB3HQvoFP7qUF0qPbZA57Zb3staB6lFRYPQx24gP2IbmQo2Ku6u
iUP2y6jmXrmgv3FKrnwyhJxQcMJrgoz+Us1SQY1ocxGkzAJHTTlI8AZcziCIHtruY5rMQclJeMvo
8QXRC680VIhQBIp2DdsXEz0MqKwl0ZRVAApPSY1OygZZYGnjb4iNyZnpiK61gHXck1iAG75fW02/
5CPjU7Uknnfj7bmcg/3X7Lcj5KUAAYSR2/PNthK0O0UXZrvH5HpulTH1Nsu2jvWs0E+DiikdxS1a
1uW9jEERe8MRFZUbQAIu5UOgBuvFTdfTKm2a4S/M9vB5nW8ywy83169RAEACYhcl1BcgvYDmqIFZ
QSGAI6KH0PPI3yLPVUUjZs7LbPuDiqa40JyP94PNblxQlxfGPjoqmnuNmOy6A/vE/5aURsbEsIYn
ecXMtD00Q3QXMd/eTQ7F6tdP7rWREBGhbgMgwk6IeT7SMo+RgygFsN/IelwRDyhJFaBjyr/9YRtu
wDmuDgYszk6e/kVyuhhM5rHbthDw9njrVEloMpcOndG2jMJt/fj6l13bJzv99v8Hu3i/Vb6Z1TNA
lM96mgB5zuZjCpjM8T+MsmeDaI4gLLpsKQzJGgXU7ohbMGsOIVfxqcl0+v71Ua5OHAAh6FDjncD+
fz5xqZvgrwrcfAWZQ/GOOvYJeDhzWOHIe+N7XpS69q23i2MC24ME9EUrCkoXadhOEQisQKmiIBr1
/0gy5CUeEXM/zU1QSgrVbMjQqmM02+wtAqU/Ra//+g2/8BzANqFmehERuEkKning86EXye+WsAsK
P5DJGcLWaxUwb7vzNHE3Xs7LoACDIvoC4QMAdlzplwRqnbSk8XmLyyyZTCX8WbmyHXCTUhrORw8p
7Y1FvTYgQui9uYjCKVQani8qaC2Ud1B9Qgeagu8kQS3FdIdVtiXeXdDe9By9sokwGmBUEAJFqHUp
z2BZP7WG5BAN1sF4Sidh7xqyJocUUfuNubw6FF4oVH9wtcB58/mnDdT2+eCyrKKhG6ogmvxCohx9
kAQsvz8+GqiHQjkWWewuRX4RP6slQRbQW3xVK925mdi3CWSAd4FCIvT6SFeeBBCboXQDNSmoBV0G
Obr1bADvFygIzH3ybrXh/Bn9YA4yWzx8RBqb3A90Y6XPHEXN27Ebw1+bU1g84z0CpBFo7os7gM6r
BGwbSFWBytohULM8uqxT1bwu317/0Cs3J4ppKMGi7gQN+0uQSANvonRZcKflAvxmSbz877DLpxuP
wbXtDygazhwovTu66PkemZIhiWdIslR6duKDnkVz5qy1JVEmOwVo3ZWvf9W15QMKdO9SgFcN9Y7n
4xkYjKZbjMZrr6w5rhPzfog16d/5wUBaOPg06pjYbHikiZGfh1SxW7YrL1K9/YbZ9TF3visO4ItS
M3d5gkJvXoGC77ODi2daUmn6b4CW+5/mZhoObcCcqvSUkAWGNkrXMDvMP6CdK+D+k/P0L54z+x82
VorUGsYBez70QiiBosGnhy2H5usWHcCfWYssgvKQREfwxmG9EjDuol5g1u263y/AToT5WQtVirza
JLQHcNNN+bu1MVlQxCw2b6ZWRbWR8a0NfXXmAXcCznlv/QPR8Xztcc9GmQLpuurHhn9qZdicIFo1
PcmGJUdkRqMroiXcvdInnxXMj4dPXMOtHah/u6G865vxmx8LegtDc2U+cNBQ1AQ+CK/PZXWjZ6Q3
hsq8yuZgLDTm7bQpDNisKHROgR55McPV9fD6Sbhyk+BuhsPIXuDcqzjPZyOeZMc6dPMrsCo3ZAuR
rl0cWxgJL1v1+lBXDh2KJ0B3JPCJwf7ff8pvgayLgVYPBN44x725hs02cA+JmkCu7nSpkSack374
RKToa7FBy/L10a9cZNhmoFHiHkNietnBGpnSbZI3eQXAYnSa4eGOXNE1Ny6Wa9MJE0+IfezqMsgL
nn8jsckW0Q7vKqjzX4d4YJ8Y9uA9bFJvEaGuXJkAXO0wwV0DF4Ha85Ekl2wZBObQArlWjhIKNiPU
Vct0U7uXt2xPr8/ftfFAlMcDjlQTdNSLt9XnUsx+pHJgVbQAV737qOB2f/TkOJRT399qJf/q8P2e
0WODwO517wBCph+Fp4vvU5Z1WKQ5r8zQDAfecAtJ5lSVMgynu1V526mRmS1m2EkWu81vwSGa+9hH
2La5U8nJxMkPCOyF5ZKgiA7vPXdjQq4tNa6PFGcHK4C+zPMFCA2wqXne56BV8gjbmSXvZkH6AsBF
Wr8+97eGupiLHq+mEgOGcr0vzm2QCjTtIv42hhTFjUN65Zgg1kfIC9og+r2Xt1DDGtM6KH9UknTs
SLYBLd/NG28ckyubCTkSlCMhPwC1rktFDQbIr55gEAqVVw/rOmwZK1KmgnoiDrwlnSX/vj6Dl6Xj
/boB/uFXwc0HFOIiAUTndaNJAs0qCqfdT0GGelRK+0dv4uuXFeW/NxBb0MWw8f7Gl15ZOkRpKPP9
QuiAVnSxS8ZEhLmL8aW7g0EGrYMiRzP9DWFS3KhCXf3GXW8JA+4Ggfuk/3a/NuuK0mnIaGUhuvMT
BAyorTWeP0ioSMv2yxqz8E06e/Q8Sz0fXp/fq58JQ+GdGgeUySXZZTe3iVJohCDIb8O/5Aqc0ZrF
tC/y0d4iEl0bC/feDr6A9jGwvM+/c2zTaE2WBDdDJsICTqjZXdt1d9kGetOffxUKL3smiJ4yQrXn
I8GYYUGuOVHIoHHp1Sj3AJporBhN2XSWrzeeqGv5NkAPu08IFH92Bafn4/kxhxFx1tDK2RHlylzE
+u8kbA0cvzK/8LYOlB6a/LVp2cOMRZByGNR0Y8NeuQDwG3bIBSjqeyH++W9oKCMggg34ZnjmfIby
s/wkkV/c+NQrwQ6q+2gPo3j3i9v3fBQ8nN6YjCkKd1b4bZ2JZgSzDgwbaYKKQFwoPniBCv7UFxXX
AIom2KMoaSDivFRd9MOx6zjxabUFc/x37LvkY+vYxz/eNc8GuVjFvG2GbQowyBIpCsoJDls4Nuwg
pHP/vj7UtWAWY+0cWyi3Q/jw4nrplKBdGhkKEfJV3HVsyefCpLr/FIbd9jXwEn63ekt3lC5q/2Jh
u5SA2E3NncrmURTaBxje2nW8tYn2T7x4vBEooHqCQjAw4ZdNDs81kSFbQCvTBO0RJdzlAJO83XiJ
yqKXtyRVru2mXWEMOereqb/MWrI1sDEsBjBcyBraFTMoR6ZAmWyzZ3TMsreLRbXqDSAU6laccuUy
AoAPgTvOCyo3L7rJA1lyMDW8KqMEwCRI33/gspcwzepW8ucRx68+OSTEd9zJZeXP89LeuUjDrb0P
xlJ10kc5mMvaBYKfX99Y1xZwb8n//1AXt0AAcn02KudBWktEVb/k5gB5UnvIPaPLAUnajfGuTWMM
hTPgTCCOAfzh8/sgyCV1Ml49yOFIdMppQH6EfPksApP89fqXXT0yeykdorp49l9gzG3aMB2EWLE1
H9evWwR90CLy569GQpp4CZPww562Q9O3bwoIZ6RnaJ6QQvpAxypUklCHJLJ6/Tddm+0d8IpaXASa
6qV5eES116ee71UqzUHhAvPQPkm4sxUD9B3OoO2aP/Vm3y/CdMf0INtEvn8J9Fj7SXr+OnooiHca
kXSqvhFjpxpuWG+2PBb/4UpEtQMqRCjiopp0sbzcUDQUghZzng3i1AoDP5kM/Be++1+/PpfXdlIK
lg/OJFDEL5qeCMm7zrW4EUEap5/6dvwCAEt+CFL2X/YsMJggR6ALh3jr4u4N8nYTPFm8alvC9Mtq
m3czmV3FeXiLvLz/SZfXKdAVANMDFQTs6f7Nv0V2a9p005pjf3RLqKqpI6qg3nJr5q7tQpSCQU3C
xGUv9OORYm6o8uAMkmSdj5ly7jPggbTwet0dWAfC9OsrdfWrUBMGBQOg4fQyI/f81Kxul2o03ehX
S9rKd2ZtAUh/fZiXGwKJDNAEgDSBzPWiruJvUCscIGlUx00yfu5nAIjLaVjHd12zTepG9HRlMERN
IELhMcI/LvfEosMFtpsjq7dAbGWk8/zoxzQtbRq6G+H+Hnw+3xSQKIP7AsAZu976JVhkgtwAGBgE
Z8pF6Tew19hxmJyvCvhGmnMDHO8pkLGJiy0m+VLQaHU3TvXLBcQv2Mkz4LD8YrU935awPAkbJ3Ov
ChbX3y9aBHftANH819fv5bbcR9kptju3/QWvPbJ6Ve3cM2BvGASoPC7+hqxo39aNnLyPXjDwsHp9
xKuLiLgU8sc7JuSyUEXXCbZMnWYoQ835ud04hRaEJHWDHscfP+n4uN+G2j/+t5NtVubGnMysnseu
r3Q86IeJIm0KWULfv/5VV1crgWQ9Nk2IOOKiiACLgTBrG8NqtWQwng6U+uCzXPyHD0Jnab/r96LI
Ja/JSJIPSQOp15HP+bGJp+9MMHvgKQyhX/+ea6uEAjLarHvs+wJ0MdNoi6KFMvA1OTsnAfXfDxMX
Y+FzlHD/fCwg/XdKLl5NvGHPlynIeOsv2vMqmfimagCqO6lVLXUCZN8ft8ugrLInnVgjyAFcykES
EU3N6ulmL4WI08YidpoDCbupeLkFmrm2I/AgA9T7q0BxaQDjJ44FowmbGpRUXWu1BLuanTz8+dzt
8gZ7nR+A6UsaKmFDSiiXTe3mLgXtP9FFAk+DcyTZrdv3ylWxw0hRYkaNeWeKPl8mu+SNQ4ef12j3
swcNV51D5Lm0lkL0R6CSkrevf9qVCQQRBJUsNAHBxbgE6gKA3gWJjBuAXIh7go0OewMv5+jGBfgy
u9m5SbC0AJVuB3JdFBqJ5zEZzTmvx4BGpZkjWyYADYNw33pvw5bxmiN8vvG6XJnKZ4Ne3BasE5LZ
JuV1Mo8jwAWDfdst3Xyfis19y6ZF3+BDXplK6CuDd4HnDO3oS+8O40IVhgy3ulAqKrGS+Rnijrcs
j65UWHbVvd26A6p02PYXO6Qdd9kJaHDXm795Nc0zVS7pTOsRt0mZtF54tsPAjhrs0DssOFyzw87V
r++aKxcXyN/IPVLoru7+ps93af4/ezzW1Ws8NVW/jfaYaY+i4zjkX/58KGTXuIvxPgPOcLGKvUL7
DfyAtqa+mM/T4vFiC6atVHOW3dilGX71RTiyW3ah1gmWKTqH+7//7SUDqS8UY9PDOMNm6x22yfwO
RiTdUeM1fZL+XnqwY88R5wmoJ7z+mVc2K8YGOAh/wfjoclUhnpsGLBZd7TEvqaNtGQvIygdlJPGI
h5O7JQp6bQV/H28/sb99q2RUrDHBeCAMqzJr3VhmjMz3oYn6G4nxlcOP6s4OQwG0EeFc+HyozAnt
91He1uHW+F8XgSb/Qvr2neQkHYoelcB/kN2J4+sTevUDkSCiLYhL5wWJ1uDMxy2kN2oZAzuJ/64/
ATAS3OXSNDc+8NpQuD53zSJ0nJFGPf9AX+3JiMyxdo67irKW/xV6wDPMkF++MdS1uUTsA9Y1iuPA
ae130G/LNs6inxW6jTWMHgYwZeV4YD4sUZrVkqfNdeMxAVnhRth1bW/+Puj+/b8Nmuo48uAIgnOR
+tNdollQTrwf70Zj+F1m9Z+K4OCk73iePZ8CgR7U/efjkQaSPh1t+hpEvUchHN500xwRfiVHCo5y
OebZrTji2rzieUI7fX8ykM09H9KGq5/I3PF6BdoYdhrIxmDkGtMKPOy4KUZcQUc+Z3/ea4VQMzhA
AFLsnj2Xpz7pfObl4cprPShT2xmmDl6e6gdt4h9/fhwAwty5gbtm86VLtNeOwCVSn9egzcenFkLW
JV8iU06jp/7DyYO6PYBggIa8xGCGhs42lYrX/czZU8yG/gws+XpabXSr9f/yyUX+CFgpYrIdw5Rc
LJtpM/TEt7StAUgb3gL6Oj4QLW9Z+77c/5i1CFU9gOnIjrd4vjmgL2Gp2QlUETxvIQZgDklmQEsf
/W9y5VH1+krtgfjzVwgNYyipIwVB6Rk63s9HU8E25HwCEjsdGnGUW58dAO55ik0ni7Sx7qRy3UND
T9NjRJZbDZyXBwGIMBThoRK4kywvq/GNccIEC5hhHaUxxPzsegcvivEDyY2GqrBUQE7m87vXP/nl
BQpNyhAlL+CToXx12SjPujYlQ5arGimQLbtOqSNskr0SbnJ/agGPfhvIIEiCMB7w/ZcCWwvNG+vl
VtQgRcImtjUMcuJMDflYhEna3kCUv4woMNovLsiuCID7+mItc1xkydxBX5NG8s4BdlZt0HYowxSg
IZEN7wWNojOAKqfXJ/TauAA/764AIMHBn+v5uMMMLqcOgUKJWpE+Wr9vn1wCLyTmvA+NCPVxaCFV
H67Yyq8PfGUlgbzauS8Q2UIz52Jg7sMXBxPb12ye3Tmw3XYOU2MASMt6/5Y7y9WvzFBYAZESeu2X
EnA6WmRi1NLXCrwJdCtMoIpUCf/QmfWpk05+HHKxlp1NbmHfrn0mOiX/c1LBQ3WxrmSxIcrvXldP
sY94UNjoKOm2nIfZFze20NWhQMwAMQT3F47I86WEISBuUa72Gc0idMLAHYu9mT0ROQ03juG1+QS4
CERgwCSBM7i8eWSb96039nWXgSsJGqE6Tp4dwQ4Og79sNIXHNYxNBUrILZ/2PdvEdzy/9vDo74RY
VMoQS13qFSvrFOvoAusCeAvZqEDuEcDbbYKbXKGaQECsjfq0KWm0rLiEsBtkZZgcSeUtbVgxeGEt
RaS3JSlk68kPAfoRFBrOkRwL5xw5C6DnZTmAlzoVKZg8/84e3t96WAn7tqbgGJVpvuSiUGMuJSir
8CgpJpJq2JDC0dKVK1/xsoSi4RiHN4s7gcwwTIgvdfSP7TspzoulmatCbSJdmgn/JQbqoDHbCCCV
CzdP3cmPO6FKMbHwC4ds91xp3axvoCnB2qNhxvsnXuP8NCSsU0WwcJ4dGb66Dg0HY06PiwlLVKMa
VZP9bqlyOG5Wk9cqkCPVHAAyhCk8+2pkooDSCUQRXQ7NlEJBNexR8Yb820J1dS51C+sGkO/sJLFp
w6ApMul5bdFzf7u3vPEiqOy0rX/2gKUB3sMi4yvWEaXLI12z/oNlAVQQOWPpsSMafp8qm/IfJPTU
d4Csur0YqPs70+qU3E8y403hwsS6khLPnrspksGbbE38hy7xXXTfLBv7C9lA+M5u3H0dBO//hmT1
/BVQmskWnsr8HN2WqHvIR/S0aqpiQLZo7CVfgxRJRTmnmWMHf0Z+oQJ/fcIzM09HPM78na/AQC47
auWJQIcK4tSaJ31pQytkZSWUqgsfkghNsYnZ+y69oTVFoycaAuPntrOcon4uckgbTKVn/PCtjoAt
Om0b7V2pexOl9RKlAzoAMNSEnQFZAPtT0A7KCijp6L+CRtE3wdppXs0T0V/axlt27GuXsjJbbP8o
kaf8DFtEgQWfwBI4WcA7v/nGNV0pxyWKHkPDWlhvsR7CnXHWDaYK+Cg+w0GTjuWab/ZuVkxPFTQJ
xrONhoQUnk9B1J02M3zqLYOwlpJ00SXVEivBegmnMgAnyE9UtnpghsAlnovEsOVzQmVH7wQG+w4e
TSRK+EMAaIRcGdEAkDfrNwd5p/tukMkPyGvhFetyuk21EFAZrDuoJnV1lJrxrcojLy2Un89+wRLd
HBTK3GnR0tj8G6Lq+aPxc3fnYtr1R9/bwo86FbBc8sYhUZgT6iMyhZXaAZsY6jItYXwt06nPGbTv
Pa4OrLHLXDkhAn5YfTuMkBwOO1FC4mxc32283ZK6dywRkPsak4e5dyYrUIfyvzLnD+ivA157dlHY
4Rmcuu67lfDoLFYhvPsmsuwblF7WD7EOUVMh7bIGZY/S/oNSgACUYPBy8t1PeZ6+XTuo/02owduK
pFKDyk+mRZYb3aJ2qJZunJrD2kIZGauBlLscmAUExpgEXtEAyuR/k8kLyDsaLhFsQJQGSrDQqXP9
2YbBBP0+T8lGF2CrxF+FgW3TYUqTfvwXkCFAe2cIXfj1hNj+yQSt8YeS9A0lJX4EHe8YhJ+7gqe6
cW9YF2y2ACrGPaRz5xFILI+AGDpvntsvsUcAsFiCYXA4Sl56hq7ObAsT+EqVaU+p+mgXEq3HcWam
K5y3xT/h98keociXNBHEnYP1LesQApXSKY8V2eQWhnC1F93XHKSyuYCetGmfNIwwsrkYZdoE77sM
pYByS1r+aTKBlxcp4baDw19ggXyAshD0jCbPASCpFj1WDeujqMjWZuXHPLLmcxwzmhRpx7LwtGwe
Iji8+WlzECtfgsO2QV3jsELvPnxYoeMjftotYPRDNDeDej/SkXzYAE+HsUNO9PgmbsOQP+oMWpk/
eo8Gwz0EDvLmTeovffgFgnZh9pjZqQsqVNi899PUTD0uBEYSADsV1HWjZAmjkqxdy4/KT7qfeZ+a
h9h1Tp9kgOvmkE7QkD3l6SgR1nPTSEhVyXErh6RNsIjcU3C2SJw+Rg117SHuJihQCJqan03A/ejR
JUL8u/Ax3kCxSbTEpTaY8LEVW/9p8hZN7xIGrnM1JTx7nxo/EDV6aWI+rMSM/yYmHRIAsJr1k6eN
7UuDYJA/NJovySHH74mqzeTwnyNrMLE7P6E2K5ZeevzUewRy+yaDYg8kl5S6jwiP2ddV27Gt5iHe
tor0/TQVvlZd+F5JPjRvsQFlVyY66j1ZCh/b7U2KSAyi8zwF1aRf+zA/JlOXyKKdSaTBW2Zp+h64
Bs+XZaKMoIdRc2+pLJRgIUKmunlVhx4fIx8nxYCI9bnptCihY+Gigs8muUe51IpTbrc0P3BfrLg2
vcWgikbhsEfqjEmuf/BoY3/rKG5VyQaZpfVo4uhTn/pufmhZmHFA/mDg9AEQ76StBpLAKgYyxiYC
fyELG7MtkCvK1YboJGvwmj7adBIeqAbw3M4ZxPiaJf83iPrGf+r7wLefA+qxpm77DZzsBe3GODok
g9iyw6wS1+/g1GSuIc0KkQylGcAVByeCVX7xGQQ+vaIBFKk7eMqzkPQaCOzmj7ptu6kgwNu3PxE0
QvsU7zOq2hKGevKIZrTTHxPPn9dSTbLBrQjJ0KBy6TACJd9sHd68aDU5jnwwRoc2M6kEVG+ep2IE
HssV6ZZO/j85z9qx2PWqIqiLL1OOOiFo5iVur8EVLIuWqVzgh4ACNPym0tIPO9wA2ocn115C0esD
aDCQ6FktbZ6MTcRaN4auzWO4TOP97PV9W/FZ9g9B3nniJKDt7ZeB69k322INIfOWdT2w9QBElS2X
IcokvTZ5AQBovFaNEflypwkuuWILmdvKpV/UlxWSJk92WHMgpud0oaUZuPELCh7TeWHMEYjwco3L
zYb6s7FNbmAnkrCoaBe9Pg1Wxx6STz9k5Yor9a/czfBngq9O/wTVc1y5AviopgpwFXRFbEjI33Jf
I7UJSCdE0THN8woUCRNL3GE6JOVMwk0ctPLHrtKeG8LDSnsk0x00xPoqitb1SS3DHJUBymm8GJtk
IRA7170tUXNOQmzGzbI3DFSZ5ocSrV76crS0A2YdVbmhjPsMAXHQQluzwIHI2kM/LvH6MGWxImdF
mig89cPCl1OsAj0dmUc1fjugJWKFdcYs8uSjnNZEdgiBjKI5QOoyZQVp4yF/lGTs9ePUNsTgt02g
txZhuq0kK1aSevILwlU5fU7lNNInKnKGO9BHHO9Y4cWdme6tCzeUssNF61NAE/GGAbrBqlR2jT4T
mik2V/ibx3/ODRMxKt+DspWFpORQJx4cGIu2zRCd4XIQpGBzgAY6REEUL9ZcQMlvsSYbTyjMTF4F
7f3IvYeFMvkU4E/bjhuwGaxYvHCea4FzMB1Cf82+jsk20QKO3GN6korBowCpJFd1lFNq7x3J1cd0
Q5mzJqlLwaIZGJwP2ljp+WnSvecXS5L+QutreNGkuCCaou1jhZvIg2r344LwGZKEeFpsFcyUf4+X
NFtxXtr4n9DRWJYuzdk7hZgkrIDCICcv8aFGtvY5Gm9IbxoN15GAhrA5I+oB+496x6gFi7XI0aB4
UlE+LsdB4d8NWUO6qgNm+l94o8DDckKv9D0nbvlbO9G+kX2EMjHvwJ1/6KaeIP6QlMWoZzojT42v
GMgkI5ipIW2orZKgi5oaqmSkr/PJBp/irknnQpMViDaQxIcnWHWAR+r1ZM5LEBjCt3IBw6EA0yrX
R6Rg8se2aXGfmyybTovo3ReoBOaP7ZrDUMdYYNgRPQT4PxKbr+rEu/Sgush7GshgcAU3UXY28CP9
0cHRdXiXORM+YWNGMxIH5n0A3iFtEOL13R0gD/QTEZ5QRYds4j3tKPMrwufxIz6LNPdpMzAMwzP/
afHWPCgHL9CPebL4IQJetdH7ZFzIZ+UjisWn0FWf2jUZo0pFMcQ6kL1tn+GYgRMf5WYlRzXDTvIs
M9mnxSKwPlU20vmpXeWcFp1pGVQTRovZ9vHW3fsu9L8PhHV4Z6HH+A2eXOEPb2QQhVx13j4uWuJl
y4z1edFbXD81jgL50vZSD7UEOT4rhY7jvuTIeOJi5S04fiTTWxEwHpyzOdyrSC5jEDyLelXmi2/D
MiLapHUX2eBh5NijkN2OqSha1W+iRFGWDqfcETJAawDK2XUctt4d8gmPHZJxTr43xgPOZ7Oz4Min
t77DCzPhDdmiIVdvEImZoWCDioODwgsAjj2aED/1Oi5wGrQQQjp2cUe/6c20yBVMG8U18PpJUowh
oEoR8lwGpk8T7umUl6wfIpUFiDchtnE/hQp/NlBvfg/t42FIym5b++NmqFuKgYuofW9s4H+HKWNi
SibTbjiIeMH5n5FKtzi/EDLDu5AE37s071k1xgGC/I4mQ4CEPgaaYkTdcil10od91cJRuysCkOdc
0SyDJWU/AmeM4pFFkTVxDgB1byCg4UiVfLWNmZcazzZTeJh7GRRB7ktyHNs47Ophka2tTZxC/4SP
Oi+9wdIVC4wyy6lpk7Etgnk2WZkQ1sxvFtpPbwT0sXQBrZw8e6RIdk+2F9FngLKoKUanRgVHlTz6
0DZAN6Paw7eq6fe3ITIhfEx9f0ZYH7aoi5WLSc37hKiwKUzSkPZukGgwFiB/k49wZVTrSU1t/hlE
2+ihnVnwj6/6oX/YONTH8KZucird0EfvwgF+6W/bIZm+tsTrh8OGqPbnsuExLnv8xH9HEGpwk6xb
+ugEOk4FokTNT2s4Gsxn5PGxAKg51FDvGHleqGyXKgg5QcQybMk/07BYdterATaOicuILcGzi9Es
I7FIoeu0KGxTmH7jCUtUn78xg1tTlHNQbnmCfGtnClAN1LuQCbodnL+MP0W3rLbM4iVHNLXQGDWh
gDTf9owEjxtubHdAumt/4CEIOAQPBw6Jud5gQpJs4YdYLnAURz1gqwQbvfye6CZ8Avg5+DBMud+U
vl3NGR3NBllTmrbvBhKvtphCyJgVCXSjSZHFvfoUUMK/hdFMfupF5+hN02k8LhoaZCVSNqTiBNlv
jCOYy7su26wq9JBBUZOPU09xnwfrT9z92QizYeP+iUbf6zH3hqHpq7vsSezakoBSNeL7SJx2RyJy
JSvMKRxREpaE7+k2hkGxLFskCm+E7vsx6hELFJjj+evkt4MpWpuYpQAsY/yYZqN+iEEYGIsBO+Fp
Htv+M4cU20/exPSESNZzUKgVLWIPlZw7t8kvzoIoUkwyR5FgiKRAvRxOqOjcptoTCBi74E7znvNj
JEKG2tqMEncBc8cFMlo5wzXXutnxcwL38qlEXwg4mlH7yAR8MYZvtEhXGP40xs74cBKcMBkDg31P
RKYaf4b9ADe7/+PsPJbrxtI8/yoVuUcNvOnoqgXMJS8p0chlKjcIGSY8cODNfp5sXmx+UFdP6+Ii
iFFtMkNBiQc4OOYzf0MLLi20OvOjeaxY9U7cTIQBnfhKwcWSiUWi6V1K8F5iK4Q6kZuOpvzdoLUd
ubFIcxvGUt5+LWCEma5oGnLWqZnsh6ZpKrRki1R5r0my8qeTx6PiTV2jfutyp3pOWfCLZ9TqcGfP
kbA8qSMCOZs9isTUJo3qDo86x/aktNNP8Uxei+mrbI1uptiTGVgiHCUCtLGYOZxE8gcKPvnvtaNk
f7SpTOmhlefIOHWhGL+2Q1y9c9KK+mXrmK3qG8IwP4fxlDNpFJsWGsua/DXRM+3NCAxu9ORYwiZr
sYbouz1WxIM9uRPngGrIn00tFpS0oiEidBrr9o2JfJtEop4tb3BhXmJvcBZwWapTmR+UNtXPajZk
f5QGolxB3BrmC+HWzG6UavN9a6FM6MfynP1OCTf9quTG3MMGq4YvCixXlbLCQgxk4kcfQ8joQXnh
ZF59nRUQ2m7XOdMnAJxF56HNYrJK8RFSg0hUCtFTWJC7iXYabooQL11U+wz9traSSHbzrJqpidi9
FPtZ2KwnNl66j3WuTBG1MsP+NsV1+zLADGvd0rbxfdE6iuWehVLRO0isVu7NbV1/k1tO3YBlZbzM
HMufgIlXnxKjVak+JAYRRChVHKB5XovGs5JMGoNFU3CPqqyUp86aVrYpQtCtQ0/QGSR/csx6vQpt
cRbDyFEw9lry6EgRWpam1Y1+NqAc6Q16wiU0khC9KB1BFKzO0jgXfYHvL2mO/qlLAe48GBmJoceF
3Vlsj65AQb2L8wnxVhQqz3KSTOpTqVusoWXAcNKLx9F4pO2JFpXWx4l921DtJburTD2+0ygy5kEX
p/md0KZhOBWy1DmuUsjG5PXmIBTPxheDzsWkm4Ortqb1BfBFw2eZw16lZFMig6dQYr5xUmXUvIi+
BkI6WZzd5xikSW+1lCzfHzRHEq7dadRtnMjQQTtkmkJUPtgVNfE2rd+Pg5wlfl/pU+d2hdPHj9Tu
oz87FbVuGDRZ99QVhgKUbinNx6IUeXTOueXfVVU8wFaICf4DqO1V77aw2FrY7BPhaqlUeuNhH6Dc
dG2f5kE9D8X7prNIVfvJIpgPiToakDqm87ZCARs90a4bHyD0USdy4Bsvrtqb3GtGblg1wbO2ZG7R
jrVwFaqN79VylOJbp03Tz8RD5IFSKCwExR2KMjA8i5YDiZ70c1Rq1efE1sOP/TyN5lpFRhi+oy9h
e2NKRuMtbWvcWWUmBq+IappiDorZlTsRoBU3U2HY07miUvcZnyT9OZKsLPFqbnvHjdj7uS+PitLj
Jx32byNtslC/oviiuGiOUGErbUP6PJFePMaL0X2ohzl7qjJBcFXalf2BbcVHEnaY3VdjSHYPQ8pW
38mOJCVnvHA18LmdKNe8whz4O9Jw30b0W2YlR6qh7XRyQp0kIh2I4maDrNIP7QHEHi7BIvXoExk3
ejSomDyVmV5xRZrVM6dH+VSV+ZRyK0Cg8pvQUALNqEuNOtagvCV8G9hKEKoM+00jqJG+acjZ0ARE
0uvWGKfh2RiV+c++7LvkzulajsGob9XbtjBjyxtX6xOvCg37RaoN5THiqGELi6jLgtyanI8I7SjU
YZPS+jyHNSDD0elsFljYW++ztilTXChMGHpl0QjLTRz0alw7E1Z8k4xqr5xkm3oAt1sdAbgs8yKk
nmdEmas1Vt+uYax9k1eU7/wprZUPva7nH42o1x+wo51x1mpkKr9VNM034BJ0+lBamQrUQCUHZS0n
jv9ouj5sb8HDRrjiOPm3OYEU4daLRUIEl0AuTnYT5nJglo7xWHY9myOeUpo4ZqRPFDaJNWV/MGPx
bNEW+0tX6yFFgZhAiJOdOqtrRwXAhHyJjK+53qVfMbKrIywK0v42wsMxe1OVPZmmyhVA6mJa0x2l
N5S2m8hqk+dSWwluRtlUByDTawCFA1RxpUUR9NIG3wCkQrluaiS9aUf3OqGXE8snIbcK5pKx8SGN
2unj613oHYwkA+oYONirzCbaY5dN0zbvEB3AhgMjzXJ+0MJ28rKWozNqcdUKlYxyGknFucjb0Y+l
wTn1RXokrrwjbsdDgI1cAeur8NoGnMJi7+D3xwXo7rC5X1gj73uny74ni7C6AF11Isk4QiXbHZaY
+we+Vx35BgJ8dyiqUKF9fVKusTI0WAFU4WNGRRB+7uWcdKpSFXGN1yf86vINKXz1odaK5AB0e93G
pS0EbN5eOSToSm9nftZb+iJLEcgRUnJ0LUcOANO4j8olvvnVFwL5A8tfB5xDFLxdVTHN0TqPnDJw
8sFx+1iM93Q55IP++w4gZmWlok8AGAfrxXVt/wR+q4pu0eyp4IXahjOgsPKXaqmbD0ZowkRd8LVr
pHp6//qr7c0iDQ5DAeS7ehGsP/9pUOrRI7gpuwiWuB69yp60W92pwlMbV+UBonB3rwC3W4noIDeu
SAgShmgLCPoy0OPok+iB8mrD0Hp08so3GHGEtyqCiSdEL9tPlbY0Xp6r1ZGi6PXaZFH+9AybtRmp
UqSNncP7TogHEU7l5ZtYytVfBzisXuyoNQM0QERlcw7JFpbIM7WQgLEoS7Ry+pU6Maazy6B/pRlD
OJBmQ/wZTM2RhPLeEcgErwp+GD8jRHv5RSFFLpxHaRmUud6/SawaDOUcN6AKUPPrJBrIr6+g3fGQ
4THBTSOvoq5Yj59WUCLg5kt5gwqtnM8BlfrRM6TMPA0Gzbh+leV9fbwdTiqfEE2a1RvV4uhdP/FP
A8LQjOTZyMsgLHIRn7OZkbxKNcI382imD82kde/alvZcibcNvs0jXWMtkxbTVfXBDqKqMO6KPlN/
f/25dlcW6mbIeiJGbm5l8PrS0JIQnckAg+XsT6mHUi4h9ey+PsrubGOyDXob4Aw5+eXLx/3UkQGq
oMoWagCJI1WPmTLSmSbLe9sQVRyc5TuHEk4vHLSIPFEg3oLiY7OujYGUIMAU1Tmrfd+daGsaVM3A
fMlhZzwvVlMNv/qWq+8B6n7o9aCjrG6lSpc6U3Si1jJoSxG+WEaafYIUNT8IZVrOsw4h9+A1r8+m
HyPCqcYNCWDgljUaF4gBJHNcBZbRpQjxGvoHPXcondmL5SVgvL0yZ3nPc0fZTrGAUBTgYV7/tleo
qPUZUEw1Qc+Ci9xCrrtm0NN0lljYsmUiZbXYd5m+Mt0G6u1lHqknWxa2l9Z5/6uScowMQ4MpR+eB
B9isKtpoWhemLdrkuG7f9l0dBQBRWlfMI95Qg34kEX61itfxIGxhS885dRU1cYPO0bwUFd43avrF
jk2R+xZp1NcFvdXaU5fmyFXjah0z4ko9Xi1SwHNtRRamwqEJCMobGsuAH51lto9DDDglwYbnHmiD
9QB+wjo4Eq4u13VQYPAWukzgbLd+3Ek/lDZicFXQC7t0HWeBG0nnEpxgfhSi7L3fen0zyopXuBZd
l1SdLkkZJJac164hFXVxi2yYYrvaInc3JA7ZnyWTe/P6mv2xMS7QdLwjksJA6NmoyAZtlk41ACQB
DiQCCcrYu440lpqYgyN4no4aImno1X6i1pcGtYjs38Ejl3SbhjB6E4PFoiUBsCuIwXO8j2MltN1c
peH5b5wmUKXWGJE2xBX5l9hTG2IzrAJbVOWtRDEtAHcsbmyH2k+8zMPj63Oyt7qpp4K1J5xbr+HL
Mzpy6q7QyfIDMdazZ8x5fJqkWL9Hsy5D+yo94sX+WLzbb8BtuBLeIDTwv8sBhVnQCS06EYSjTtlZ
Dpcngotoug8xsHq0ZnPpgmaOtc+dpFoPqVwWT6Y6NKFbNIv+LFpA778+5ShtcnxzUzkI16zL9ac7
euhEPbRlKAJccIvAaStxS90lDhDmUk4WaIeD83tnpynIb2BSgSEQrKZNvEW1QisjeWTKUy257Zvu
qzGbUWCjmHN6/eNeXfOEc/DiSbMQdoMKsBlp0cNYj1S6JSnBcuuacqK9oJR3JHB4fRes6wcVLj7p
Cm/eZDfRiG8L3l91kJVCPoHwQVxa06Q7e8mRXDTAZ9ShpZ3JGI7Uqa6zyZUmAjiXkwR6GLKfl98O
B3SnskatDjQ6kaTPGZgMy4r9Dj2rIRC9bp67auwDNSbO0TtHPMZ13/5BhnRkunv9VTFH1AC0K4bC
TtpqbGcjaaQMHgOBADu8laZx+suBsfM0dkbdH6zY3bGIK0niKfij8Hj51vQcbfDPjGXXcufmk4bo
rpIu7jTPWfD6EtobClKlg5m4AgR5q69W9oaoFtuoA3ludZ8llp/VsPiYKXV6cDpfL9Z1F0K9REsY
wcrtSUSrRAPn6vApp2xpXarCQELjNhLRwexdUUlYM2jKK0wfbmDcB5ezB1usHvU+xUmqmT+1nflB
gv3gL0PaBoaJ//SiUX6yVuxBLdXZwZbcm09ekdLHqsHDhXs5eFvJ2hwvvOUo5c6poUNzBoyU3GbN
Ig6Gur5mf7gC4lzO/ieW2LwnrANFgI5pAis1ulMuZPNpJnIKZCsU4GrIkQxabU5zUOvY3ZMWfbP/
HndDA1DNOpYzLFZBkHEmjPUQnYvCVk5qKdpTiRulj9Bhcy5Sx+GG6Zr3i97YX0o8q49O9p3JJtGj
QkRMSDFky6BZ9AjB4axssADpTQ9EunxnFVBz68Y5osrtrF6WLMsX3WaTT7uZ7AJzhJj8vAlmmqo+
1abuvqK8/ecv78ZVfWEljjIQdZfL1YMGqcL9WDcBnl3ljRjmOMC5TnWnUpkObqnrwAByMRkN2RsM
Mo7Yy6EqlPMiu1bZJXXeBHaOR2fUauXLxKZy7QmFnINtuTsgFtAy76BCON5cw7E9KeBBrIYuE3KO
I2xqP8+M76AJYB8YWX6wO/bWBocnqmLIxwBr3tyNuDHHeMBULRoJkeYlpSG7yBrK3sykHuyIvbVh
YOMK05DbAQ3gy6kELm1NuYNbRsNsPysjDmC+Y6aQul5fHXvjEFWTN6DaYqIldjkO/nAizrIICd7O
tgMn7B4gghz5pu3N2w+XTLaVBcFwM0hPQitF4dgEY+wgF0uz4BRZ/eIbJfv89ffZOcCw8lo9Kwgt
eLHNQdIqRjc0k8ANTtdW21+k9sKkBeMyJNNbtOdNr0+GX5aGZNnDK6K+uFZgra1zGVZbsRjSsQ2U
gszdacbmFprKk5hb5eDC25lJzgHZXq2UiZ+2cgEKrMJydMo2sFNsP8YMi7sU2rA32jTdXp/JnZXB
NKIMZK3aBBAKL1dGu1K+iZ/aIMfM5YkulOXqnTEcrPOdHcy1phCYUDV1jK23p1ki+jUtOus8z+Yg
jav4tqT3htcCbT9Kyf9GGAQhlHIwqrIchlsGqhq2mpLPfRdUMYzvHotYty4JA9Minv6r6PC/vk3/
Eb1UT/+VoLT//E/+/K0SM/3wuNv88Z9vk29N1VZ/df+5/rP/99cu/9E/H8VL+b5rXl66t1/E9m9e
/EN+/7/G9790Xy7+EJRd0s3P/Uszv3tpKTz+GIQnXf/m/+8P//by47d8mMXLP377VvVlt/42Ggzl
b//60fn7P35jpXP4ORi9oeqDghDV2J/W1jrev/7yw5eC3/N//nf+pfz+t3O7/q89/EUvX9ruH7+p
yt+JufC9h0LH3UWz5be/jS/rTxTn77hYIcMKZBcRhB9CFmXVdPE/fjPlv6MytMpOcHGzKddibVv1
648M5+/kyCjPOFRxVx0n7bf/nqCLT/k/n/ZvZV88VUnZtfxiFv/PGSnVfVzmGR8C7Cppue7Tn/I/
vclqJRmAk6nV5Lhdj6A0UeFdnUL2CHVzOrh49oYz5FULftWC5Xq9HK4za8R2nXjxU1T4YanYqjuA
4HYhSYZBm6rWwd7fhrvr68G0oQ4LKRQG4Wa8DOSmg9oDqBKJ/4wjeE/S/P5JzqfZn9s2LzBwmruz
E+fRyVEX5fan9fGv6f55erdnzzo+JXBelyewYFFfvm9W9Ilii0L26dCa51pGyrxMjfwXD1NGIapW
4ErS4kQMfjtKEwlFHRQ+osCMJFVbDgRwe14hJ0dWdjsTyv262q6R7tC5XX/+03ppBMcpKcLiZ0BP
bztHonJk1A4knCq/VRLMc6gzGEEHIcjXwrE6eNMfDhKb9QoNfo1ruajYIpsbWLerpazxWPLrpV4G
LzVz5Z3JI2kAbtlsbmwUzU3d9GnqyrVI3xZ6vITrN+5rt5Tq+P1kjmgcZNRrPy5jFWOOOYC49Qsg
r0+Lqs/fE6AB32RRJEdr8aoCt34mqgSc2uvsmVttdfzeISg0Mou/EE5gxkXj1T2Ycgea4FMxAYOY
ZOltWIaKH8fpCohOjTOLu7xtKyl/ZN8kt6oNuFIKQ+n8+kJdl8h2XiGjUwCVNVKmrSPslNgdFfwQ
HhH0RJe+F6yAvsV9l0Ataa3GrxN0jZtanQ6UwXZOBLqoJKTqapNyFYpWQDPC2dLAsgmrP1ndDMES
eo9fDtN3eWjfv/6a27CD9JoTGG1LlBtgo2vbWKCoRkfKJh00/WicSrVxngooCKSCw5Ea/NXWX4ei
9LQmYOS6200Js6GtlXbR/Qr4ZxnaC3yXujh4n22UuL4PEfRqQURLWt8aXQAt1c0Gep8PmSIEqoOT
Zao33x0qJHAjm8VbFqsPXp/Dqy+2jol3G3Yehoxwwvrzn44AiUwlHZrU8IcqHJ/ACtdvB4ptvoMh
K8QZpf3w+nhXOfWPl0R4UkdATl1VKC8HLLJ+0mskJ3xaObObizLzmiJKfEK+xO/m7DO2CtM9VO7u
fcGmooCJyQqZaHZwmO8/CIsHYzzabHzaywcxTFCbky1RClpwaujTtn4b5ZYWjHmYuIUiijupl7pT
1OYV+pRTfW6ysURa/dCl4fqzk02RvK1wFnSMtrvVFJAN8SU0wNsXAkaDHN5UOlQ0PdddJ5GFmyGZ
f3T0Xh0RtLvQHMC5AuUf5E82390E6DsDpdd9dZVLRhAAdlU1u3Kpzp6Zp3GgjXoJl2h9BjsKkBbm
UEZV66TFC+CBMC1vB7obfmxpD1pdN/cOJAefgLo7WDA7s0PShGgIhQ+6odvKb4+bmylRhPL7Pn9n
mvnyDDq5eJcL8zP0wSZxa1DlB2Ne3Yso2xP/r75HqPSq2/YrjMAoJNWW/Sqr6/uhlSWXUxYXX07V
DzgdfqskFopj1+EpAo18kPwqO98G8wBOGtbEqgO3uZZNpNjnEk48kNzWYprt+qNRCB1aig67Ldf6
U5JLkGdt5EZCwBp+l+rwTmSHwjitmMCYWvXUi8L0m5GLHI5yH9BG6sDhj0fi4rtTZaFDwgbCMmdb
65gRZk/yYZHhCKiOW8A3fliqToVANwg/q5JzHUF1afMXQsXsoH+6O08rAIv7BlzLNsEFh5QoI3oA
aCy0/QMQ4tgjEmzuxEpRBu2IJDAX4YfJEEcaPtc3Dwvkp5E3u6cVc692NeywfmyygPacgIY4pIFU
zl9ePy/3lj+XHOrNOmEnic3lKVVXRqHUS4/4sFx1Qd0IwgnoZkGkKPENojvJXagu+sEK3PuoPw+6
eT1nNJ2uhGHsJ7ZW3ABhtW7LsPy2yPqTKSyYEdlc+1M0WPdLLH41hGDvIWKKwszq0KtuSyV9b7Vp
FrLfK6Fpfs3R8gbsQHnGK3c4lXJiHCyivU9JQWYVQ16dU7cGGnM7muglWHDLitLywF1mN4BIv1qE
rAfpy86Nw6ut2eHaoGZ7b/IXTFmXquH698ui6PwkiwaIHkNN6qIXeCkuvVdDWbyZ7AFlAVxjKRRB
9yrlWD2Y4x+YhosAcZ1kEFnUd6mjkL1driq6tUVVxqrsN3bbuNogDG9ILBuzDrSMrErYjxJS615X
9HqwlDJEFrRRvGRu40cNJeyTrnbTXUWmfH59tV/1VIEJQPShdbL2E+nCbQpl8QyANAXi5Q+wsdw4
Vs+NLZ7VeVHhjy8LBKUC10Q1MXzLCENvbqggO/hEABunsPb6w+xtPXOtQnIKsxi34AU1h3GFqMLK
q1Zg9yt0NoUpEmiEkvUcw4V9DEvIBa8Purf1OItNQEZIgSOydPllTBjLljUoil+kuM3WQKdu4VW/
BeO/ErDyJCiNMUc/u5cCpe4O7VTXD79dGKAtsR2gtcP9t5l/O1lISYAR+hFCHWc6peKNIkvmSR9t
GAQh2ixGPkxeueZokTU2dzg4Tw/8tcXLC2f0hSbEaRC5eTZbsNwlWdvB2bS3Xy2DDiVbieRmO0EF
elvTirDw07JUvN5KkxNI6OnUGp3zi4iCdTFingXbj8E4IzZnL4JmcNUyjf2qZMbL4FBTz6288+qh
Gk8zKu0HC+76PlM5FwjMgK6gFr0FvI6c/nNG99KfYhjxOeRAT27K6Rw2SEartQK7tfTyVok+vb7m
1jV1+dEZd40MmFGE9LbJjR7S6FoqElVjVpN3kSNX3kCP/CDkvF7ZjAIahKIt9Am+3uXKVmsgIDqE
Ab/n3H+yhWl5KIllXgyS/RxmM3j6Ki5uhRF+tyfbPjjmrxf2OjqxPoEdMdX2W/ZDim2izNw6EgZ7
MZKDfpzZ0UdEdzQ/qlPpYB9fHx4Y+FBARvhuDe63zQUM3A1HxPAbiopgul697wzUpIiyC0QRjAL5
/TY5cl/Z+5BUHtdkgoIc/suXU6zh/Fuk66ByqY9vI6I2xBDy/pd3IEcDYAUZ7zUgApQsL1JGwMuR
3aJMAt1JLwPFqKxgriFTQsM78mO83uzrUBaODwCJgCFvbkwtHZNQrXkhSH5YKRdiuJnAVUE6+vVi
JhczJShq8Gz0VTzw8q3aaOhjPZ9Vf5AXKKh59jUGL+XD2qIANg/RvzOJtIRoPqoUrrew88UMl24A
leVDboOfXpOCIuAZeWrGf17f3jtxB0iE9XPBVCCG3K5FFWBnoxmD6k9ln53GsBqC2MbPdFKQLZjH
AqAAPb+nrKyEH2HY6ppiVr0OY7YjQfzDR9keqRI006KrVL8dUakfbICVEdf3Sevk2bOlcvI7XApd
rsfkD5tAAdGrqfIgWBsHk7K3P2lXUYyn4kL9aLOIB64yi1aS4luTmt7aqelO6uMS42FmKEAVh6g8
2jZ7JxAXOy1h8hWO982rS5HSCcw2eCXdkIMsNdWg1eBdyahAhZmUHFwmey8I5gHVWW4SXHI369me
s0lJQg51vAeSsyZPYVDkYe8VfflsZNJAQoFW2Osrbe8CI4amGKqvAJhtJzpBX6KkfrVeJHMUSJUk
7lQ1Hm4qTW+eaU4MLo0C+QYiqX0w8u7kYtrD7YJIMw2gy91br2ZehkAnMBWq41XgYQJ0hUvMvao4
4GMe7am9g8lZ2+3ghVcd1c1JO3ZTqo/ISFEWb9NAK3rjlBhlfFIs1vbrk6rtfEkSBiICBIwpSNib
d9NCWR2ht7NnWml6K7r63MmopGsNSjSonkAtUwS6SeXZyRXn7YxE1JtGtT/KtpCIiqBbkOPYzybS
OG7MFQg9D73MxRAnDTbG7ajm4Y2cVyaUz+SjDAkZDcNY+agiJXWfCHx1jC5CUkO2R9SZ08iFvk+v
oKVYJGHneE7S2DoXYIfvjdFevNnqbBh2yq8Kj8ogKUBtmSQroF6xqrz8wMNQ4hY3sbTisch8E0GJ
Z6occJnr6Mg4Xdmd8P8Za3uNZkkhiyhWSUJaTXpTOHPvLQruyklh1ucpRZfOWdruJDRJP4WhZpyG
NspPSDblZ6qI6F3VWn+ToyHgofhc3tdYRvOcg3l6fWHsrHmmxKShyKTghLaZkjBXm0wIcqWRdXpn
58uHJmuyTx3NM873BZjvvzEeMDN6jBqMt60fuGVFUoa8DSFUP4TPCDB0t6gJGaemL7STXo+/Ctj7
8cmpTBqUPXjLrROiBEHK6UxJ8Vs4+UjMQJSXKCoHQztPB3vsx+G7CYEptYFkpSS6IqrXyOrnMrie
jlK6lllgSnefljjMUfhZNOndZAxj5FVZnGAuYVlPTie/G7Np8A1sGm+1UHIeEnjlf8CRcONafUn7
VnnbTE6LZkoLtcNDR65gmXRxq90JMaEfElbw3SvRBU4mN6ibOt0I1FOZevSZJro0IXIBhocn8ABm
WyqX0qtrYX2Su0ldvDoOjbsQRpqFz1Bhw3Ve2vFpcpLmzskRHaPPpPXva1SLkMDqc+shIibXT+WS
x6iVqTm0ezRbviBgCYt3BgY6+KNR5fWNYpWlcYot1CjBzCuoKRpzVKCBZWXdZyfMs7+UoerpTfQR
ypt64vwuoebzu41oxTvE9foH5OfmPwq1GAaXY6w5CXRJVe70Tv29IOvJT3jMNj0HpsA9I0FR4c8x
rev3kIqU01ir/LMWcvKDKC3x2ZkT5V3XE+u54xKiVa0vKLkq01x6HaQJuPNIpH7Hgx0tN+r1qEni
iMM2bUk+bkQEbORg7e8dCeRGQPzJytEX2OTFy4or7euWUiMdmdusNAHe9kmg9TU6QWZWugPd6YMx
d+4YuvnrdoPQCbpzc4NHHIh2YTCmhvTbuWTlulobz0GLItvB+t8dCpci7GB0ao1bhwOjrkNbHTqK
bsgK3oF9bm/isq/+WBY+zuunyJVr9rqtV+IjJrI0nXi/y62mxnLZ92KQ/dbJLPCFnXEvF7F6KyLn
TYsO5mNXFGifyXZ9cmbMbBttdjxo6cYdCnqlFyX5GKB7tZxHiPE3oYrM3etPuPetsRzEjRkteBU9
8csHXOx2QkZskhHkKCp/RsXNo/ptYrDVoYQVZuObIbUOwtGdipy6wkZA04MrwB5o87FHlOYma2gV
fHwz2t0LZ0+AnleDu+UgvhU5QkOu0NLso2FHPVziYoo+DtgGfprnInw/1rnRoQOGMCvi7kp58HTq
Gg1vjkdYoJS4sC9dQZubp0NRvKsF9lV+tmrXeO0wdZlbKc0Ew1mb7Pt+VJQ/MrJ53StUDVyENOXp
Q6xpuIxS5kv+KGPR/GWgivgmSkxURKJWlx+WadU5sqz2c4yx8bNYYqCZIYHK1xp73Y+TSPTvvTY3
v2rXxgqEVUxxi3Oe028ruW3YHEFlMVFjk9BbtZL5z1b0ujfZcnJyWkP99fUEqh98IRAv8ihjc3Yw
z0o4F+gzlq2sr0IGtWdFMjpJYWw+ZRnSl2rJtn59Ee/saKqnNHRhRVIR2CrEN4uN9rHVkW3USUS9
tlqVWHEs6nq9Phhqp2hLEkWZAzQUITiNussNY1l1Bd6dFwQSkyPhE0GJQfvVtcZOcTVJxUK5asPA
GRcyzcK+n1DoPUkIdvxptdUR2nenzPQjoyOpW4nj2yglbUcHWYqcQLFEQbyl3OMOaL3dCZQC3FQe
y/th1Wcy4zHxhZF2B1vlGhfC4tLRcmAmQEJc0ZBGIOpqF1PA1RrT+o47bAIqfDHu23DMbrDL1p6z
zqa0nRXNRzRt+vdiEbSsOsFUxeboiq6cXCMxyWJaeT44fHdCRpYgJRvgNsAZtktxmZw8TCtqXxDV
lBvUo97qzXSjSnZ8l0fQBF5fg3vZPog43DppefAltocaiqOYXSI+5U9tKHz6ZaqbiaW+Qbq19bJY
5wtQR3KtDuEdSiFlreg+1cgj7vIavG1OL4A6K2CMegtwB/VyfaqGKCKdFoIfrTs8GXPVTcZBvX39
bXcWHlRsGlY6tjawBjbhuAn5XGlzJB+N3FSeq1mdfRHNPfJ/3XQCTFT6mTw051LHCrCvx/zgCt8b
Hpg7XcmVaa9um8Z0iuJ8mFtUfgeqcoj6LH4pV5afhkV20ofc8B1rsDwUCD9AuZSeXn/5vWW/VpZI
zYAbQ1rezDGuWhZyvVTqkhDKN+7S5n0vD44/ozV06vDbul27ApQjJxsI/pSfDCtFOzEktUxHE8Uw
kWe+lhjvbDGKg6nZudBJIZAmWavbBFKbAziBe4ravKb6syUGP15U5akhPDlrLW2lTMsHFxWwowrB
3qB0UQBAsvwpAW8OxalXgUKhJMR5CD2nyR60vlwwmYQol/eLdT93R029nUsaDy66xGt+Brt3M2Kq
Q/6ZBCM6o+aA3CvTk4qSHiLqTf0mRhJybS/26MRhO7PMiJOgwjt9yJzmS+6kI3quojmY+J3jRgM8
TTEacKFF1ety4+VFafZVLVQf+dXmvWSZ/Y00iI+taMwb3Euag/Nm584jHXbWBiKwMIjVl8NlCAEi
lokYUaIYRZAKgxypJ5Y0kSs9OubX37U9U8Drrhhx4LbgtS7HMthvaJPkmk/7uLtP4JZ5Q9yl3jgp
KYLI8bIKPRoetutUq4ulO4vYLA9O870lxjkObpMJvlYRQSwN7gzWa/7ilDX7vspdebE+lojyo3+f
Sp5Iq6+v7/PdIUEqrbgUNtS27pXiTDBN+sQht8TdQ4nKGWFMA7IE5VMfUAuSct3oHKUnu6cLJ8sK
FAUBDFj1crarBuHXDMVcX8s0RFrzTATZhB54Hc7LjV0nipsNlR1oJvL4btil9mkBSOdGXdn45lw6
gZzqZoAJce1JFh/o9UnZW+bc9hx83PyA0PXLp+vyxdbbItZ8pNVBgzh5cYsy4OQioG4EuAs4Rzt9
/YXbxQdozUJuZMV7b/FJLIVWXzL1x1ewz0pGXcBMlewUos12E2riJTGz6S7DSORRZFV7DgsOBDHY
5dtyMkbXQb+R6HA8vz4Ne9uPFoOl0GcDfr4NOQ0x9iVJMXBMQItLqAIfa/PZ7yztyLBrbxUS3wEy
tcDFgAe/nPDIaZMkAavn11JkvUHNOKPGu1g3nT4Vq62bfB9ph75de4OC5KFXs2Kz9O39ngJRTiK9
w49GL8dgnqKbpWuyk4PqATCK6gMQpQ+/PqHg3uAmUeFj7W/W1aSsortNqhNHIHU41jr97ha9r6xN
jozVdzBnRCz02qD80hKh6305pUjgR4bSjBp1LVn704wG9Npk5/6H7rEjkFAeC+xdY1LOm8bKVW+i
ePymLGf5ZBt9d6+jfg9GW0IwkcA2KBclB/RLbXqujrRR9gIdAkoQ+AgLwAvdxFnIiUU4iHWab0tI
yKJ/9qXsleYubpraC4csu+uNZVjFf5UAcJx6cPCv87DdeoBlHeh26127rUOXFULWURXpxJLzcMo7
zty+lYd3U4+0AdVF+a1cpB+QoJ3/jd2FZ5PGEqSxcsXtj0eKXdD6GDhGdK+R7ejemqTRJ3E4Uu3Y
28jO6pJIbgzMfesZrFcaivw1K70NywY5yaFAIF+dAxv7geD1Jf6j93g1nziogQi24D1sT/bYzmE7
TNQVKy1tHxTR94DT2yVwJOVrbJf12yl20rt6qr/RUVOJYAy0HRYHXcJFBVfYB3IlyTdO22YeGsdw
CDh3lRxTGpN0HnxQjmgY18UNTjEy2vv4PEkSPumvv8Xe0YDgAvkmbICVAHe5eWasDpYIwZa17z6d
Yqi6gYaRw11t1Q0+HC1ChVOjHEQ7V+I5lDFW7jVpPhXCFTF3OaomzX1WthgeVHWf3GecXG4RghmZ
rAozIhqqvoYGaV+Y0U2FW9P9UFXKwW7YWSkcTobFpcwDXDl5ouuohpnFSkFWGJ4h+OVHYVufk+lQ
d27/bQ3sl2UaYWub7/Jtqew6Uxqquq9EA9jbjia9MKa/snK0T2ZW/V/uzqs5bjPc718lk+vAQS+3
aNvZi6QbDCVa6L3j0+cHyicRVwx3fK6S47E9HlNLYIG3Pc+/dRujn3qHTBAqb10Q8BC25AtT8KNG
B6U9zZT10bP0nL1nDWPZXgx4z4g50h1EHFK0gtK0B20ct4w+04mMOvZ1NRWOJf5Bdh5rOJrmFpFL
cahcOP59fDvrmEMgC23ofMMt8zkSYjyb3KgcK0fpDNQdqwvwKHeaW3AOsLVhIF+cE5s30nPdEbDT
OIQSWc7M3vovNZNvw5ElmVMe5FjIy+9fUCwtgdCJouqm5I0c8I4ID8tcCidNGBpsO6QL5KyPhh4k
lBWKQhqAgOH95chxJh8ozNmOQU5tUxbSXRJZlJT0AC486A8vBcy2om2rG+HZN2tDYy5GuVHdRgxY
RLSIpVfDL2eqCeP+fCX54GT3JhH8j0utR83fcKhizGbwISZUUlqRTZSf6BHIULufX+UPM7e38bt2
ZN5IL/hfvb+MYQZGa44c1eZi7l50GkEOjJ8Udbol7jDJZ5WUpGInhkqxMRVcmi2BVnPcw7ZsO1yU
zD5NLi1naxV+thOsvRNUb6DdOPCdTa5oatoaH2cmF2gRxF+Yg5FS0TKQm9qX9bz5EQczuVZLsZxG
ZDi7qGmjTTJ2svf50/ngOI/SR0eMwTLD9Dq7ESxsNMzV1mmVVCOYXJ2cqKgzWy9giZRRql06zq8L
9R/fnLIdvwF6c+h/37+NStEIDUFu7FbijargNKMV07dQGLVNj6kxuAMJUHaNSa8Xh0l9GpuI9KOp
TZ+iZowuTKsPvzzKHAgjb3DE2TmQiAONuHcMUkBDY8dCB71pM/IS69YofS0y+uzCe/9g7wQGAvhY
BQRrJX325ZNOIyK8pogl3c8uRmIa2mpJSYorv9IdTNwuGuoL1/xoQr8RsCU6ggynswktzENZteQI
uSJWvaThFSNJENrqDV5f2qXf9qXzl4vMiRWa2Uor9OxahrqQwyU1kAzpAnsiqiMg4XbyWL8aeyjC
1tVLetRW2lmr5brsZH0uOVDgBb8hKculoU1WQCoZe62rql1R1PnRVBFAEng1+ykBhy6gfGYPqlxs
x0jD/TfE1hu7vnJTazlxKpNi+pFg1NcZUko/ikkoijXjUpPtg4Mxzkmr+npFSf+oyRbVJFlRXXCC
LokXkWk1u6Ti6ZuaBpNbZR1t5jSad02/XDLw+2jIchZHimoCQrA+vx9ByJYss1EjFWKp0W56cu9u
0OmvoURJQHUiiv+JKaLSzF5NA1cw+Ox66aAbsazWrA+tMTsy+Wq2XIbwO6s1VTVW9O3n69FHT/b3
651NSaUSFy2CTo38iJiHbsA2vRGiI2ScjvinMb3qGwLMSmlurj6/8FpJnQ/dtZfGP2Q3Q656/2Aj
EtSKXISAAT84/Wlqhblf43Acc5nHR+Da9EQEKrIA0qT8MbEucbo+QooRQNO21zB8+FNvLTSNkKdU
Du6SkAomBmX8NeAYvi8za9pFhUlAZyt323xSA39UO3lbo6Z4iWdoZ0bRHK0+lGj0txiLj012NcRp
ceHNfHiHq8qWWommP4/p/RNKpIQxP9cyLQ9YhPpQvJJZTKFkaO2mXgnwFcGldjAnOZy0CSfJDuwB
cbV4bGW9sclASU5Y1ilXYoilxcBB+/7zV/gRBEN8MeUqUCA3es5zlFqhlgyuCrgixIU9LcTklbmM
SbUy+2NTLS7kD/M5C/GOVQTawLqhZ9dE0jYXdtWPBhOCTwvkHxMnCPXvH5WWdlJHoofsqhJlewdV
0MmFVN2ZpIns9V7XN/2gfsUTUvTjeQI9/PxBrL/+fCz/fvmzgxVG5M0cWpDoSBpQHwO6FAhbaGLa
nC0fP7/UG9nwj2uBgqxrA9ai5yKKeEhES4tKiFlpSMysPGMRPooIrlWt3PWoV+6ItGyPMvHCnHOS
mQjgItpVJrveVATaHdXMay4n9xbl5B6upoZp+GR84VwIXZdA2ysgoPlFyHQo84kekIyqtLY8pt2R
8ELpq4jbnycR/8IhkqgSTUtJrLGwl6nlsDgGoKM+ZgmmXxe5ctSAovdaL9d+n8m4y0n66Hz+ON7g
tfPHgUMYPWPmKs4JZ2+eZ6EWUg9Xks2qv40ixL4I9wwowGHgYAqgHIeqN/ZyPtenZMA8zIyw+l7i
TndiRV2uSekYPOAlogprw3D7ql+e6lGXr8O+KjaKnpABFSfz30sKpVYbjEvAykdDBxEI/sKciyAd
nx2W6UWNkoztl9sF3PqcR80GvnW6AfJoLmwt63rxx6MCO0aUDc0RkfTZJCEglcwwULQ5x8MejCe2
haTPryo6+bYx9YU7o9e94ID+4fdjhZDoAGLufC7MwKogl9QelEYzst5XBi1/GkfjRYIudqFE/OhK
0C7Wd6p+UMNLuUEBJXClphm7HZz1Pb6w8k1qKJfOBB9eCZwbJBSyGcSt9w8SsUuNTpeFeeyyaifn
Remh5Ao82SCw5/Px/eGlyG0HmaBTy9r2/lJLTbsOIh3vTC2h3+l15hNSH7txZNYXKoUPhgcaHTBW
1BBIw/Sz7SafNbqcATDIGgi96wia2GhS2ThQVNFepwCq5Mdfgro++H74YyEH1Zj8yHbOHqWltqFJ
ZBZRhqNpeRWZpLCxtMnGqPlSa/ejbiDgDggenBWccswzpLbFZMQiQFRxB6spNrMOqTKGO+KJkaif
hFhZ/e8IjRaEZvyWREVtR+bqVUBMq4tUpd0IWUkTGMv3DVlhi8uurflLLZhHQpTEu1JOZKjRSvl3
JXd0J7KASLuhDDdxW337fFB8dDKADwM0B/ypWn/0ZqRKjn8xLVAdldsYzYVdCW1IUHUT7oeg4nTc
JwWJdFni1+k8b/RJTI9qlpdOUJGpKo5J5zaEJ53aYc31tfTy6fNb/KDVoNMHoMaF1EXleXa6o5Ml
rUJbaOUkfhOFOTX7JBKDfz/lf7vKHxPRHOJkFEtmR19Gwj6KssRR8RfYphHZYp9/oQ9OGIwbAOfV
yYIRe1ZGk8IVax31PJQHDf03acSbtu4rOECG5cW6HNxynk3urEKpdvBx8wuT84N5QjcF3Bnyw8oz
OBu7Yj8zrmdMEKamWWOR4mS/qN0PYWzazedf9MMrcSzHMwq87Q8zSKkjnzlcWTxRGZb3pWKMm6aP
aJwryvjrmf4rt7D/33zA1lXjf/6Hi9Yftl/+S1P+/ZHr1/qxXyZfgv4XLaYVVl9tbNjGWWd/mXwJ
xl9sHagkQR3habKR/ff/9h8mX/Jf5IfIOv8TDIARSJn2j8mXLvEjFDGw48ikWA2T/43J15lrEmdn
umSsxrB86Pqv/pLvN5wE5Tb7daE6sRG3ty3mWzu1CR9II469YZiDHZ76mEH2C7lXlaBtCJOLrxLk
Avs4IVcTlM9FfRndh2KqbsmBvDJHozsSI5beTpJx89vDvfl1dvndM+utSPw/R5pfd8tzQdHKpED7
dLbMjGbFOigUijMFJIwEnE0Npyob86FSSuhupVrpIdblOxm7K5JB6GzcRSSUUugaibQjW75tPYqK
3E+gm28ViOuAUeBukNT7JIIpt1AbIsn+O52S7koEorpKaiOwq1lNI7InkuU20mWBCblo9wRmhY2j
WmSCweTF68qBnfjKBqevTqDW310QTHdRrfWJTRBkekNip+iANFeyU5Dc9M1K8/KSrOIMel2fEP+s
UnwTPJFd/Wzh6MZsISWzlp2wJCqT5PFjlJbDcSAJtt1GI1mVUQVvyC7NUdnFoQyQ1TbRSEa9gfdI
WMTEpfEHvEycwTyxCpNv47qw0GtrGuHcqnKxffZ+pX27Y2Tx3KymIJnl3b4fgZxcW7NFAOY0Cqm9
XRFkO5H1iExFs4B6EmvRXpSr4JFob2jJphKEcJ7CnyoVDCSkaJYaeGjNyUj6ECZmWBtgFoo4P4m1
0j0FeVXFMMPSkSzNoI3uBtplt+RA95PTLDNZmBibVg486kDjY1PybUkQhZNqnQkeKUiYumrdSGg4
AyZ67Rc9BRUcVI3k3rEwnX7u5sxtp6m6Xcau8wKh6iHkCujlEPpHD0YxBl96RUocgrjyuy42qpde
5Gsk2oK+bAEM3xZTGJFPmZvC10jum+0sme1ri52oTXh3xM2XeTO7A4TbE+CZcDNaRnUNXJPFttVJ
8e3nU+ztVPR+iiFctRDDrzstE+2sQSTUOadC+jTOqNQx8HxAoW9gH2ArmRnEzhQ2euqNREDDstRN
dBSh5Rt9r94ltLU1AFEEl61InGEz3MRGYqg4mogSmXPhtNiZqdTX1KsWrj9KFwG1jCEN8bkixqFe
8FzxRqmaT31QbquoaEa7qWJekqjiNTa1kMVHaTjOQZtGBPL1Kh8SOnLw5ijzIlLXX4pC6J+yoVw6
P03B0koCu09Fk1Gah3qa3HdQ6/BSC+bGUUTY9zb+UCWFcjiTio4Gbz6SNW5LlVolthnMpadEiugp
IoBw2sr5QSDR72T0pab7MgGlV4sAs78bxmhfjiMamHjqYB7SFoEjl/MHAJBi5SaW9WuhNSe3IKsu
2tbprdzXyGFxffNFYjR8nICMZ31Gn0G2shbdN+ZE2rsRCwexDPvckbTqOpmM5Cv1wHRUcyW7kxfL
nC4UH+urPX/1tCKh865+EZzm3s/ETKboFaVOJoWawRXPjXhMIf9e1RweNsuo6O6aYvu9xJH6QtV4
plj4tQiQekFZr8hgqeeNezJBTVIIE9lp5aokxbiavmLdZxwaTT605pDt1K6vN5oGe0AcceYhT5LA
4D46CRYAvFUxVMZWLC7o/N+UOGdPZIVCMfbFvXolxL5/ItKklpMJ5d6xxhgdnGoMm6RqGzuIDQRW
yQgeWim6I1UNUYr4P9iGEGaPYRl0TolGy9aVQdz0TaC4pCiKeyE2dCcifPxIdvUEEaJQfnA8qJ26
pQb6fCK/efyf3zt3Tu4AVHwRzur7e8f8JG/SiCzzQFCTI3jTPHmBJM/FNkjJLQ5wenWSpLG+iFku
dIAEzTUKwJ9RDjCOO1cEJmmMWGLYGTal/DvPxWt1Nbj39akKAWHl+GoW63pPdIgcuePIDmMHxVh7
jST13hwv7ZVS6DWxzTPB1DzHZzI0Z0eyRskbS4lM4rgSq0PZzPOrDJvZIr9wGQ9tI1wnwXi96I1A
bi398Qe504kkEWn+X9PKKL8iEFkSJ06q6dQvOKqNeT8dlEQN7rQsm67yImbkijNxyg0gG0nWByLE
F8EWRss8QL1QE4cTQuy3ZrJs0TkOIGXt/EXuzOgeTrv0JY/hkdgxcuPBEbAXv1PTtnSMRpt22TLr
R7GLH2s9716MObNcaW51N3jbN3DJjpYL0/KjPR2eAMsxR/T19HNWNPeJiracvxwFB4MHuZfUbVYU
vdsU2QCEarSQWND9T2yjhxpqmS9R4tppuJLj+770s1x8mTsp8aM6UglBhyrfZKQkV9V8qVVyhlC9
TWS6w2zXdH+wc30blb9hzjgfzOTMimwfQ54+A8WZB4HiTAlVyQfy1H1Gk7Ih0Fny+kgPnaauv9Zg
xHvLHJONTNIB401VnE4gHrfQJRmRyVCvDAAyqMPEl8xIfaznRXNbwxLcdpGauypKBIx7bO0rBXhC
SLQebXKjz7eE7V1q0Py5UoEqszHSvpA4M2Ox+H5aCXGMHKUm+HmEKnlTVhKYarmMzzKJ3scmTw1P
KuuJLQvCjD1YU+zp+sDN9ziph73+KrKtXZrrZ415njo3BWLFRoo2AfLO2Sm+MvOgEHWgPqlQkxvV
KAZPmJvekYxhl5pSto2bAg9f84tOzCUH/v3Uj5b/+YLzvpB8uwd4hVC9cKFgudHP1ps4Tjr6KZbo
VNX4Q4tVfTtYg+QT871cWJbfjJveLW2oImQgiJUujanO+dI2tXOCaW8mOW04ZTdDblhPfLGVjmsw
hvpA+BYvnLidrtCqm1Yu2m+loYRP4PRh4waT3EKy0YQDXsRxZxso3b+nZb+1li5cHQDVQbeXmQQR
8tGWTVIqemGD76bJJmfNPMk6J6JGAZCxm9mqCjstm5eCfPPMlsS43huhhSxBVZIL7dy31unZt4av
t+qJTYBmSNrvRx5FHHa0RS1C3oQHXkxz7sDnLY4j+uzHflbh5eCidNeUmblbkjDpbPhc1+VA9Jvb
hjV/XEuaU07GFYQes5jv60yIQ1ufJeF7OMbtvSRUB5GctIe8KdoWO82h1Ow5N5uXWl3Mp9V11x+E
sOwgxaUctrWht0cSnyQP1QXWjnXcA8hUlpNE8XiN0LR6HRtBeBWtPP4alrr5JcPO/YCIy/g+diqn
6grR0zGtZfSIQgkF2+i1srbbKN1JS0cGFi5qvWrL5tdcHrIv1SQV5CKXj1RpA4qjqC03qpRwJTHw
NKxq4l9D+l81LP5r2puv6S7/97bGJv6OTqN7aX43Ml8/8k9LQ/sLW3mqBFrUdMYwPWWu/9PT4Eec
oem4Yv8E8QNc+383NRT9L4naAl0Thl6wrdfS45+mxvojSlZSbunn6wC00r9qavAp5sJvc2VVDsKw
Wu8QsgTlsPx+rgRLGCXIKH5Kkh3tll31kN9JX9Y6v3PMya5c3XtN9/k+cpajtIX/UG7GTbo1DtZh
/ls7Dq9ILG7aq+Ih2wnX2WvyigvJNntYIs/4MT7hp1u/0Ed2it3s1J61lZ1qF245hx6W3fAajbYh
27UT7jO3vq33+kt0o/6Mt+VJO8ovVuT2+GGTpv7UPHTHdo+vhmddd27mFy4n2136JN9Wx9Gjw7hT
/PJOdmQvu5m9+rYBmO9d8yH34q0aOpZfXJe34+NIKRvZ7e1yNDfTsX/qdvWdcK38kPcYBvjjpjvq
m/RK8+tN4Hbb1CPtxSd6/mdyU+65yyvlYGyDp/xuDWf/Yf6E7BCabjQ44bbXaczbNRKs1jX39T7g
ojiyX1u+thUfw+m63lfWzff+FO+JvN2HV9HNvLeu5yce4ZHv8FP2Cj/Y4bS31x3R0w7FtWEbNgYj
95xjdsxeJ3Ja5yF3DC/3qqO4V46ROziiTx/pIdgXfuqVjup2dr4Z/y4Cv8H74ou2LfeSb/kU6Nv+
FNw2wFnCIfhmbNONer9k7nRLsHun2YEP4tU6VefEOno5AgS2VAyoiMPvmXRQCmc8aLve0Z3C5/jI
fU3Ejzq5Y37t7mfSalRn1G3ty3LMt/Ftdag3RK4ku3qrubqT8L3ImOKxJLtoZ/j5ttyEB3lfPLTf
hKv8ZN5whWfLlwJb9KIdh1GTx55u4o3uGnfKtm7t5DXEwOE5PQzX48b8OZ+QvgzP1l1oT8/Kobtv
rk3dxpgTAroqbi1uVLOFrXgV+5InutWG7d3vX8z9vO8Kh+QULz9I18I94xPqZlRcxyhHfMkuT3ze
jR3ZDn39gK296Bu8kU3mVl9bW7LrWwp1wI/OVq54aKvEyZ22UY/zvis9TIEfgZHkvhg71XHwR6fP
7fy75k5uvSFQDJf0003u2KpT3iU+Fb5vbLNXv3sI2Vme0ClS348mj+kbZV1km17g4KzgyZ7gDKSq
b+pv+Wk5FH53XdJmz+2UX/GaMIxEZ9pN5HFI1/qqUiiOa5luwzmS9C+90TCTf7KP2LP1MwsOWm7r
uFwo20k5dfbNj9Y3nGnysoNqG44dtG4nOsrjcDvfa485pX1hV/mB/6eldjY7Zea0P3o3sqfHzDMl
Z9sA8E3QWh2dsZgd8xr5QW9PnV1odAzs0dpjfdHNW/HHpLZOzNgVvWCjIlB4qffLcyHSg9yHXu3C
vUr2wY/yob8hRpbYZH3ga+zrXQEG/ZLt42vtof5Jf2A7G/fBlcG61Pnzvjiqm85XxL+1xxrKptte
9/eVi6OopPiEXp5mHCLs5aQ9qb7kxE7m6pOdshz5JYdsg+4SDSyOJ1AyBTW1EwMx8C5E9NHxhU/6
8oAHqztslIdmzxS29UdRRttmD+XtMLhGN9hZZpuGnZzKG/XVlG3dwxGxdeQ9dORo2hnZKXuJ74Wd
vrFkv7CFejP9FNzZEWvvuSwdy6a0S28Fj0m9i+iqtl6nvPB8xS9t48rqs+5a8Az+rppnwUuh+G6q
ObVHfAq26Kpk86RkXvF9FOxY3xoE1BNp3xyoltuvtMls8pjvasd0Q4nkhIMicWzzQLYZER2Pb7BT
6ZlGipOW3yI6OYWTjm4W/AjizFd85b5ftnl0M0kwn/aylz7p/Jmv6sGQT8Vjne/y5/45XjSbcDVz
SwqyCK1mIxLKqzvfDH2Dur59SiNf15+wMrLE5za0S3hyttg5YuxBkhALd/nSWyjaNiUhobvZeuFZ
z/dKyi8c78d744kx5RSM7qvuThyctrLpmGF9eZu698ZO0hwaCwUp3v48vkbmMbRuQ0h5z+2zeCtq
9uCLstcLfmJ3m15wtkrvFo/CjXnXbl8tty5sAiUyOI8nQX0xTqLQO/2X+rpPS7v1tWA8SeFd4SvX
dNImzS6+Gf1jn5OgWhsbmUDHcoDq/iNx5k1R2rlt7MiacjCXvUOi5OnB7BinxKVBFj3we75kTnQb
QZfGv5LJIblCtCcWqzrJ1kn/ntv8WjfxMLpkB2bdQD9HPfesxJhNbWp9gODvYftEo8k8jTCvWd/y
2jYGV3jKdDv/aqm23tlyfoq/iMUX6brpvknhzuiQQBzbn0o32XX1Q2serWusoPt9bh1VcePWXm8z
qXCDm5zHwfPGH3nr6YloMxOhWNvqc7i8DieJYJEK6kDIQulVJ7j2LO6ElduTwcKa8oPb3u8S6FVD
qttxLN6wYxW2/qM17cUsntRYRSeQPws4SJ2oxNP7IHGEyrYGr9gIo53s+x3+pU793bwzr+ih4EZ/
qlOnLWz5O//qTtl+PgbXmoPE7Du0mh2X4qVWju5lR5O+JEZc22qns7uo36Jd/72q7fHQf1duxq16
0FR7HGyogulNeTTh034ZtRtpq7u9K/t819FRJN+YNvwHBb9Ii8MOIgZa6RfRlrFKSzzu6e5sNdMz
0k1d7RKsnxdgjW2nPY+AB689RqHutNDL9oocW2g3nXzshPfRnkHGaB5Oam5rid1vY/fF3EYIZUpf
N/1R3wfdjVjus9GZOvdVbBxR/QVZ/qtj+UOZ8/d5kNC7AKLN3+UaztOe/6H1Ov87puj/jbShNe3m
k+M4gUdF+/f87jTOJ/45jcscq4nJwEcJ3jN2FauI7Z/TuAzCiJaGv5D1IDBer/MPxKhaf60kPtWA
UIAG8XeIkR9BoRbBK+l9og7T/tVhfMVvfjuKcwHDQNy2ZtDQVJbOHefAGLppMUIGCFTzgy4E6ZNQ
98mVAVP50BPs63YwiJ0grLqTJbbtvqHQRRgRGxcaFGdWbNrbncCahryIxAO74bOioAvyIsE6YWJ3
xkzeHeJvga7ER2UWh58YgrHmmXL0zYQYQ6OTCEa7pwraNNoYfu1aAVp0OHfarbq06rYbBpL+al2K
7wQyby6U+iv15uyRmdhqgMYji6b3fNZ2HvSVu6LwyOqhT3whEZRNQ2OB4/cap+rkeM5caKmcF0zr
s1nZaFgCws0lZvus9w/sYw4IosBQQZzyJdpCkYvuBfyabVGfSz/UYQUJQf8lTvXQLWln26zBit2a
cQrtca7sfkzjzZhq/+j+/9Vs/69ZhOOo89m0vyqb8eXdpH/7wK9Zr5AdBtUGAzGIoby11br616RX
/0KcB4S2hu3yk7dh/s+cN/gQ2nIR6hXSampkPvRPBa4Zf2FojBoeGSw8ENQj/2bSvx/Aq6YNljUM
QNpzzDTpjdD0Wxc40KW2HLuS2KkpFX9gu1fdAGxxRhPkilN8l3f5sZ6sS+zQdV78n3nzJqXT6cky
w4G/ISGetUExVpsxi1t0V82E4rHCTWIT0f3b/fYWbn79vt9ZCG/KvPPLoEhHNE/EEjYlZ3PFKnqh
LpA4u3OQ989Sqwr32iw012WcoWixYk1+ULrRCJ1a7MzOifJOvcfBsa0Ryrc5a1sEfrDJa3olrtLq
1sKOXUJMa3o5/AHWzRPSm4zefDZNoHFtTHAgdVkc5Dhn5tIpnjN0D+HclERsEZ07+cY4RA9pgwsS
BXsXVY4kg/g7pZjCItRQxKYObU787QYllIKrKWn7VzGOV23FWPatq8Wl9JJES/JgQSmmliM2ITyM
bTHeRw2SGa+OYhEzyJjeXyeVrJSGXrZEdChjiueKruXDPhiN9F7JklGypWDEdqzLafzdlLOSYRFi
ppGxXdBB6o4VpdK+aQ38vep5ajMvH1JlcaQ4C3dzjWjIk6qxuRJmbPm8JMNQEIe+LlSd/1FklYb+
sdFdur3qTZFCxLJpxpcH7Dw5lyYd1jF2TN40TricNC85O+p/ji8TiSzTA04OLJyzFvcgzqUixQJW
AUqpePSZJcrOhvMXAI0Ti7FxYaTR9vpjQDOBTE2Dosl0PZ9HkVmiiE1xx86WqqDnm5QZFgU4pWGd
r1TJdRvKcu11iyrcWUMn1HY4pHG06fpAj5ye9nZk1/GEwLxI5+SLpvXRd2UJOY+Keo/KlGg66Wc6
w/VZHbQyNEJmNdhiNch3Q2tilUa2qGEXaQuUuUxjswuHvAlAPoIsxHqS1jgGrkJt+UFSRbuMDBWJ
wnGZ8GmzajrjCgLSp3ZoKzb/HIoNBPWu2aeI4AooF3Mf2GUWxt+WooS9+Pkk/eBVQZSEaQ1+S1/x
XF1rzVKJ3yEW7fk4LOijVIiZ2ST4sph327iypAsI9hlU/Lb2wOMCemHfVlfWHq/ytyVPSuldZyJV
aRgoxve8FBI30pQSl9FqvGqbGBABVywcPfo4fChVVPH2kOVklcdW9RQqaQHnlnJm0VZ4KJB0EGXU
RmO2yaSs/qIEixE5Vk5cBuEJ9ByhoLifP7Ezvuz6Dd5SV98YRKgbzpWDYWGYYbGAVUNwxkq6Ddv4
kBcZHaN+Gixqkm4ObrI4H3RPi8WlsMnQKJARpjnzNMe0BIJDNOUVlEkiDpx66agKyrIPVTsklCqw
i7rtW5RNQ3/QQxUty1AFPXYvSiNf5/EkYvditn3hrOjOpTiE9w3hty+Hd8ZqprWmoqEdeP969BbZ
gArq6VZ89VMXiHRgtL7YLmkhXniQZ+ry9VqrjhrlPmc3EhDEdZv6bSik3EaD3ajgygIVONEAE0GD
S2qUCGPbtmZmCtP4qiFI/YYNSHwg12y08I4C5b0AHf+5D+NTxR5MyhxbIhDy+zvBSc+sG0UIPaOm
3A5bWbNhMK9rpinnNJHU2Omq7JLD49sG+H6DhHWA7QfnV3J3UBa8v2xXhGmdG13kqQOmCSS/qJwg
k66qrvC4bSpbTMY0dbXcBDs1UrN1BogKNHBSTT2iK1wZW3IvpG5igu/aS5QZs002OY5jqRxq10rH
OR6+BdQxuxeKNDjCLZMbuCMB0HaeKuHz6leI6a4oJwclDqH5mUGac7VeGq57Mx1qP4Nzlu+bUomf
kddkoV2VS7J4hjiTxCQbyJPt0BIE0Z5MRX3CtKAod6ogEOeWLbiT3SbkSm+lPFAnQt5C+v8YRoV2
niT5dV5pHUwoUOpNaxVqb+u9NeGXjdak8j6ftH8sc6tn+OqKBcZBjaWeveAuWsLAaqA/YZVr/R13
dbKtFyk+TEkU+FAyy//U9QiWw1qUekE7K6EmtgUZ+XTmwXIPfaMxZ1QKtUUzV+tUL5ozWJCff8M/
Jq5EIUpawxpoB7Hg3Jh6nmSiJ8Iy8xT8eJiukbQhOWg+0NkcHz6/1BmMzsRdr7V6USHWhsNwfn7M
pawtU84hnjRO43HqYmXTq8lckiDad88V+GvvxoI2HZMiqO6XSMd7sYvGiFbl0Ms/L9zNuky8m0Xc
DRbB7PqweGBj/fFu9aCSm4qWtJxjy5JZ8nw1VjTMGm1Ij1UolE6ZpMvrZBK6F2tN+7gSkb2lI1xO
maXwWDZxTb5knV14JWeElF/PCe4j94aDBivd2WIqSLQS61RLPazYiLhq01K6NaWZM19MhZzYBLBA
oKtH9gfAakz8nErK8m+L0NDLFSpr0Z1gDqTGkzXBSIjAGeIbEb9Wc2toJSAAwDQ+aNlsCM3m84f6
wWji9eooYEkAXOun9ytTMNVLAovGclNh1rcVGu0Dc1i8E4W6/NfbwOq7wMNR0exgbLLip79vA3rX
wuiZ6N5mcts+CqTvbBM1zF/mMJauTLULv0X6ou+qvF8wfZfN7zGGQBcUEx+sD2t9yCDidXGGPDuV
LIY6DaGuB27Cjhv7k6iCReh5stH01sKPIDShRn7+iM8o5W+jgy+90tZZJghaOVsjElGpU6HKAzeL
o0rbdG0uJi6kHhqHhRnnj4WSd9dhkGW9m2l0qK22qmuYkrw1p8RKVwZgGQzdDfu6xBIvm2ufhDx2
qUqJjUesBIioq3GZeByKXK/8C3cPPn0+6zDAYddGnbQi2evPf9u8SwLI1xXHcMuVv23HS5nnqy1d
D8Mw0BPc+5sKIST7izq4aocYx0a2OUgUaDn9YTUEKzPEUVnJDaM8XLi9N/7U2aIA94XliV+q4A60
DvDfbk/FBTRuqgHlopAuwX5smllw0wq+3BiMMVgNo/EGjaRWuYM4CoexJ/qTs5iSNpspMWlpR6MQ
49YeQQ2fkqFN8HWB8+tqkOHID5YiSHdx11RX2dzGrTOmRfO3MEkdG6SglESqyIsGI5XKYfAIiaRn
3kKC6R+VsJkmt++j6EEXoyrCktVqh6+wAqfoBB2HIiHWkvQq0LPxoW87+Yeam9lPq1q5ajXn+J6j
iKzGNlmTirzSxDABayshZcMNNfN6lv4XZ2e22zayreEnIsB5uJVEeYjtxBmd3BAZq1ici2Px6c/H
nJtYMiz07t4XDWQjFMli1Vr/+odk/ZC50/K79vhh94GQ9DVThCU8YLiyOXtFzqi61V7NfuPl+p1f
DNnXVUXT+151kjHvGkzXvQppX9EJV1/z1gp/Fd7S/3aCOrNT20aEv4vWsfwuIWBvWRc1R1skvCHf
ZboqWcxDbHBOt5RnXUWZXJ5EXvjvQ38cL2mMX/hyoZwCVLJ7ADOeOuAIARsVtMQ6sI3193hRWvsA
xvWukD20gxBr2AsLf9uOTlbWluxCfDz+y+yMJwt/aCdVk4hnHaYs0B/0bPBAaPPhKA1TvlX7E2W8
iWAklFH/MxiIZJZOdylJZ9uPTn8EGya1xbZzUNU8X95UM76yIH4egBH8Y9lWKADqifHI4pHqa5Jf
i8nle6fHmaLrpbzwDM7KZeCH7aClEOBww0Pl+dXjeq2Swo0RVyP/2isHG8qsdtafQ7ARjYS58ax8
vrBD82W8cM8IveCs8C//cbJfBlCkEnYNZkkiYXTv+lNUNESAdnI56LWkZaK1GuNdOJfzdO2oilTq
yvb1R2LIqgipScZo0tS29aaI1cZ8aCjRDhW2cX5qr7n/0ZI47ByGdbF/NEXJMKy20GxfB2vGpoa/
InuAJxXSEOiLCVpMS4bXPNzc3WdBkr8vOiXk3lVJbe2BiXuYXiWey7ugWjs050SpBLtOOv1H0ruw
/anLJX47C6v/1HSx/3sohupxKLV61xc5jkciVglRFGopYXDpJnssm6mVV5G1rr8Cds9yHwTYUPij
JX+MpWdU6hQLIs7RUVTSKHCJcJoz5eKYBPf33pltzjVA6G7cU9fFWAKs1qRg9a1rcgszf/5GSqZl
7bzKt79lc6wIInWLAdAGo6sfdpeNOSIQHb83piY1Y+kV/jhD2I7v194pOkgFTfe+KfIhwR6wz7+1
oY/zmcHNp2Y+EOb30UJkyi5UBdKYqM2Dt00/dmoP1r7qg1hcxyNVokZXVJkRQoPbWBaShc2zAHg/
8619OHrM/BoNX7NA4PGUZ7n81QVRVewJ4gofClO3T8E0zzMNTTP8tieye3cjLOxrlBrBH6eIZb2H
1ly9M3IIP7Vjk7zT/th96K1o/mwSjyRof8iIHlGyYPzBye/HGHtZs9pXrSW+GMcldUJNVsKIMhgI
vEX+AxFvyhv9RVo67I/54MCwGJIVQo2X1/FHVYdQGlbVWvd+MEKqcVaqrkPeNPZVWzFhuQ1DY9vX
qqnU2yIK0GP5skZdFjcN6ZPFhlUKSOPj99f3sfN9c5s0RVQgWw+OPOHkG85BtpykZug+kZXHyRju
zNiYh0D6QFvJfCnY8/zrhQfMlsGAjSkavNfn16skOfW9VXEgVy20IMdb3wUct4+9gzDpv94aUzqK
EtivVHLAgieXmsoiaPKC7anQ8ec8LgvUdih1hJ66K/C5Sxmz57fGeGHTLDJD3DIHTq7nEP4SNUGP
lVCbhPsYVuhtLQRZNIRoH1+/tXPM5O8og5qRNAXUiH99H/6pa9ycPKAmUAm+CDrjMyyTAH/Z2LqZ
lXHSKB/8T6sv+uKqnvP5DVVt/zgXI8yg13/HCyfAZn5M+ceQhJ7z5BD0Gj9YfYXVeOwuJrkmLGhe
MUyyekAbOUxZ6gxj7aVVZ8T0P1x6M9wGQcQPmZ/w/O3GunRw1tXZQZqiup2rcDz2YH83SzfVtyt+
FtfSWi5ltG6I9cl5izsa+AHgH+Ykp/2Qpfs5aJaSJbW43nwlmSFw8K0KLRMmVhwGSGvCt9U0Jug2
hvzC2Xf+rTIR3u6VH8CP+Hsy/vvSm9DRTdFYB8EI+WeuyS7CgHTcx43COWRs+/br66+X/uP8hplM
2SAJJKQQBXWypl3bVHmxdtmhQRAGk06v9ndRjP28G/WqMZZPzBIfwqAU9QEed+YcHekE4SNGSXI4
JH4DcFeYJoIdNjbfV1qufi9D20qOsb1t4LWVcwYWZhXVHv9+L98Lscp3UabVj3qc6BM0EOl9iReJ
RSL2IJ5yqv0mndGqQCaal0gfm6QLn+zIXReozwsn3WwrYo4URfJ9RZW+7MTaFF8asp6IQGJv8vYW
duFmN7eYTO0wCBJvpghEJsXgCpg1ybPh1uk8Q97aiIHpbTgr+9pYTrPAcZ/B6XLgnp91bzIIO7k7
f5uR9jE/y8innbn9gRuSnHcot5rvJAov6NSQoVQHq9+Mx3Jv5HhbcNKFGNvGfXMIRTx/WqXp3tao
9LdfEEOQ8b21GHfCcq2PZVLAsZL1QnpG1Q0Zg4RRWt85QSDpthJflF2/rC5qFVOscHVsHVoMMeTw
u5mn4L1GUvmHQjZH+9MJIT7kyh7UYZZZ+yc2eRaRbFuO5lA23vwhHPLCStFomm4/944PrVwWmF9V
g5TeTrVVbu0xRtPirp1t+7HKUGVuo+7+egYjBKoAKqQdRExVwsWM+t8YznT5zm4W+0vNyAT40jfD
sGuoLm6zDoHbznO9Fo4MvtXM7Dqv7b4sZTf/ZOdRMBKLsofsJJf2xmupWWisjGYGSKWhd+7S+L/Y
dUbWkl8vsM+apirfegY9VsoMkeF7NrT8LVWeaf+O+c/q3DhC9eEeR5nMRW+BGmXnJ03RpfYgQFsZ
P8bBHrkW9xyIbvo2V5jpX/VRXrRIrsboacmtsISKhZiOsMqMJ8TJipjTwTPocfL0ulyHs7X8yIXO
FqySneUnhijBT5HwNe1a30r+UJwF0W1ceE1zlcdjRDCBsYPuNgfmsXZhEzd/vHVdeoCISt0RqwHB
ONBbpa/rbCp39eqbr5PbL2/awK7ze5l77oiIzldfhrj2f2IIugkLOoudKA8XxnxJ1+jx2s27AMpk
bPz1EFkjYlGvDVaRouu1Umz4YC34mba5LxyChj3jzobcs9Cxgn0gsrlHCSUn4iyKuv7ILykbZIWy
LMlDWxfvxrEHP3+jsYl2jy2IzX9vOPA3xzhk82DBo+fUx8qoRJdlbIUH9DnAI93goNJombOKnWcb
ddOLRl5hun7puH1pF9yUQmCq4Hhn/reijNDjmQ2aooJiWrfR+KLJX66aoWGyFzAsiLpwebSrCdKu
3wDUv74Rv1BaYPKLD9IGcVJhnGBj0WCrweoLvmmSLm+DqXHuRbb6uzyRF8xTzk90mjoYP5yptJPI
0p4fq0M7YLm6+PEhqeTWeEx1lzr5LH5ZwaqvgjbwjpMRwYXD/Pz+qELxDyFpkPd7lh7RdH3j2yMG
U3OcrTccDQboYGke19guLjzK8yOcS4EFYWRMljqw5vMbNItX2t0EYOWudnMPO2c5uDVozzB4xduo
4olSeIfjU6/KC6fpCze5+Ycjsdgi5fDYeX5llaOsVJiHwz2fnQe76ekHpB9/XnmgFzrzE9nd1pHj
9QYSslkl4hV/OgYIajx3Rh9bS2soxfS1Nbl9GKdBGGbU5fA7wtk+v8rrKFz3mj75QFmRzSm/e5BY
DLYWgu9WTM3eSN/vbwrE5Rf6jhcexpZAF8QOvmSbc8vzhxE1DftIHGX4tKn53iXi87ou0Wn5SXdp
vvbCkiY4wEVph76X4+RkSaNsGbA280nC0vm8c3EbIAJybHZdN1sP9eBOKX9ADNLrn+z5nuHgtAVD
bAugQYJ28skaL0T6avnJwWPeJa4qmHTXqjSVQz9t+ctexFZzw7jXYZd1B/sx0nbeXljrLz1k2h9m
TKwGAq+3P/+nYGRYUDlLi/udrbrqTw2Y8tU2Bt5DxaDw8fX7feEpI2pEbkvq8WYgdXK/GtjPxwsc
KUxjuh7ie9IZLKKsEBGqv5TctbQ/B0PWXSiKX7gu8DJ7Fd4w7B2x//weWxH43WLc+KAT1aRDaKs/
Da1PDQokeMdiHq7yIV//e7PHOWTTw27jcYhmJ30sCaFW2DE/5dAkjPkqMixbai28zlBhDhfYEi/s
WdwhYBslKzY3py5xtR1ZfcuHkiqA9TQmDxjuCQxFkjdM+cuYgTylYI6ggCf6Ypj1C4uIvI/NWpa+
Y0NQnj9grJykAwFDpsLE4kM99SNGsrN9b5V9kv7nNUSbzjkH+ZZu43Q8W5DJBv8Jto6De7lz5/mt
lWYlTMu0Akiu08pGL+yrPvvP34nL7WHjAJ67mUaefCddUJcQTBnTOr0X/Ynsrvlix7G6cbIpuH79
Frfl+LyDfH6pk6fpzd2gZpeZaS7o7fdlpRCQBZCvLnwW573iFk/jb7AHqDhlw/O3Bkw5urYyRapq
Wd8REdW/rZl43ZFpC7kNktnx9fs6YQtvJw4ab8h9m384dnWnjJGRTksRiozgdOomiCyKzJJ213HQ
tGm0+u1Dluv5Q5fIZDnGzYiAA9TwC8M1fZUx+BG7wHIsdazBjCSEMYV2qJqz5tCaUt0ETsb49vVf
/DcB7/RVENaGtHKTg4N+PX9EtDyKZt+SJKvovIZeiheFnFs5vO3A2RjOZuOU7zN8pYd0prL8M0YV
ohlLw4tGql7WxZVwZfSEM4ozHIZG4bThdk30TZfEU195RZ99mCpPfrPdvntc4AqpnS7qaj5CEpo+
VSQXRYeq8mNCKDEhcsEPE+Pu8McDSHj9Xs+/YSAiNNC8I0JbIMg9v1Unqjx6IZmnxEfluwJHzYcl
Lr5nWNB9fP1KL1QeEHk4dDafLvisp/WVGk1URVYh8IJB6TJXvXMsvCl+N8TKewDLXt81dje/H2mZ
HvwGGksR5FlPf9eilymcOpWqruC8ZhHDnNd/2/lRAdQJIZH92oEi6J88hbWdyqTNkbBIB4dDLav1
mLRrs9OTWt86A5VnjivthWV24kb498NAM7BRJLAJciBDPn/2cT4ZtbSYLziT8QOGAYV7n9vl2hHA
OC8YT9RO5+89vEK8Y1kYN/pItkKPxcfYJffZ1C/lXiczEEpmZuSl0NmiJ4xh8uqqGkNxKYD3vGyh
uWLr2EBMG8KKe/JrI0eIsQHj6CPQDX8wVbnT3VKKgz1leXwbeIqAn3r0+tSvE4XZjZP8fv01vbBF
8hPAFeFi87+/K+yfqoUjPsaEQcDZXGV11LU1/cbwd/3y+lVe2CBh7sNKJRUWc4S/pgn/XKUzPZyC
NSP9UKxI58vZsdK1MPkhisbBonCg23/9iuefxkZxIzIDKA1uzllsRoVvU9Ph0JXao2kEnXNbfgzW
qEMSZWVHi9SkdxJ20FVgWn2TALjpXSwCm5FxEekPsxT23bDmiGIxc73w285eu8vH6tAqkKJJwXpq
09Gp0Z46HQZpvPZARyO1/9NaGy1Su/eIK22WLpZ7Cg3xZ7H8OTu4VQh/5fUHdPZ98iOgCuPIQVm1
6XOerz0jBgtznClOm6XGX7yqVnImJGSdwcp21WSKW4J+VPr6RU9M8vg+aQeZIvJlenTWm5b+WZE8
YNlvYRiZpWPv9+Bovo8lDHVrTb67NxVNmtSh8o6izLz3bpHJ37At+5/4k80/ZqJVQdu8uPtjlrVj
e/esJNvlMbF4eGKU2Xe3sVsbbtsadghiy/lPNEORZ78vdXwUKpse58nXjxSxOVRxZWZJZA3M5n3I
Hn0V54vC9mjxlh9BqBo77QfhvCsnu4z2qz0L5PO+ity9L0ywc4owqPcev1O+o1Kegtsyyi4a4r/w
jsishxPEV7iVpKfvyLcmPNO1TjErQ2NrKv12CD1Sjn37Df2bPNJRJ5cWxtmOQCED9kzw4dbXcro8
f0WmXwLTERuRdo7srxtQ43nXLhG8ktfXwvlYZauY8EmkV+RfzrDnFxrnsG1bZ+XuiAG7HzlUSdMO
xJWvtJ92RGIdVNKb60RqBAUBpnjges7n13/ES0+YAhh8ny+ATfDkZqGIeR1uxxpfKDsH8MlNyn6A
PJCA2ZSkqe4aSrG8ZOB61mLw5dmM5sAM2PqZHzy/cweeEKTNpU+Xuvdu6hUxCvED+U0oMyxwkC9c
Gd1/R3dnX7BuPb/djVcGYYMpJCatp8ejtDq3HgunT6F/J1/xjJz2xWg6D6m6qtZD1rtqvwVq+hfO
5bP9nxveFhQbMv8kp6iAXlUVBVkHFdshIJbEquQK0xr7Zhoq581cqfHH66/1nC25XZD6g8eLcowK
5PkT1r6VESaDO2ieYLZ10KoKDhnuYTh+1U78JxKoMEKlq2g/OF7X77HIMQ/dvDCdz11tjxfW+rks
Z/s9uBYCbIawLMLtxfxzADZWJBfOlB7rI9PUeFxl2uv2MJFHcfCUpRAirxoGDSbeQZLOUm187Lry
3X1TdRm2jSBDb2zdTOVt3HlekaJR6fHy4HQIKanD0tqxczrtFTlwTLNda5W/1xI+0S1kb/V2plL8
ZvlQ/SmxXQypwi05TgvQ3EO32JTDiA799a4fV/XVGmFi7OY8QnEfZ9ADC3cmyUD5Nj+K3MvwrRzL
7CPLxnvyvKUYdsHcyc+2VSwtbhzYjzMecBo8D4Td3fQNFMOrVnTyCcVF8LDOlTEHh/EV6ngbtW7Y
wddMkWR42SHoymb5lWkwwnSGynvlMpuoETOuDlM/VXRJ/lETinkVlSTY7Ot8ls11lnumu6E6Fkcn
75fqxqM9+FTPDvg/IqDVu8aXFHLQ5A2diw/2GF0z0LVjGCSV+WMSrbvU73Loc68vwm2NPWt5eOch
LQAbONggnJ3n77wVTJPmHMtATQ7PNaSlCLkxpm4BaP2FcxVs4PxiIHwA9bSfDMROTZm7tvFVgGVq
WtAzDk8T2Z1fMSnFY2bqN66cNVvRD1rUDG3Qki9fqY4890PdW6U5UhrZP1XQLxN8x7Kx98066T+O
O2TWIbat1bwhvnr4VACoRjd64ybelpa9uHdzXWNnYGnVNqiAouljMmjSIHRoQnKV7BVTAGco6g+q
tD25bwnmmHfLQlt6mGDkfUr6cN4Ed76J3+kWynu64NxTHTIIP/rQ2R4ynTFCvTOROTnuJxsB1j4h
EK3HOqWEAOXPIx5NgZa6w0VsTt4uddH9KvMah4zCHQt7V0J3fHSMsaNDUroCkergQz8k1dj60LAT
2GkkZHPHnBN7LXqAHilrt1bDnrDsutkvrLtgL4Kq+VZYAyyzccAdjrZAjuE+mMPoOsHGczoWC5No
9pxAUNZKZ9rXsAz9vWbeOh9MSad0CCv6wmM2Vhxu69phNpjUc32dk1rokuY3OL/ySHbVky8mDweT
wQYWBk62b8IpHCH1LIFqd1AVIcMUlrR+Uc60pEAYIe6ncoi/zANIFX+nk/sPvs/b3fuwcMadRVZx
9mhE1zowlIrI2cNxGL7Cv/cnZjhe/rt3iy7+sBQZ0UXSqD6EyjNnGMiMmqTFzeowuG29OcPuQvCL
jlr2uJOOAj/fjyztvnirp2F+LEXklKnJkDdgvZKsDAmX1j/2igj6gyGfZb5PHFF8XjyRYyEy1i1e
NXgfHqJZ4/FMDdhjapH5k967BegcRl4huHkSWGrdGdv06qrPqkliG29weO35BwF0wijqKmkLLKCp
1MfiUOW+/sPMkWhkZJiE+DTk533PiyVZQL4dRpyZ9NYHkUXr+76z7ScNiQOD1UmoHN5Rkj8FVqPE
IVj6/mPhLIiLnGLkR/UZs6Y9mjfzAL1F/AhRTwhsjDMsnBu8Wn+JiJxxRlXQr7AwHnEL9ENnaB57
Uery0RvD1cWVYIJLTZyud1DlbJ7GfAw+vr7tvLATbAIX5C3QYqix3efbjtdpTgKXwFAQxvk9MQPy
xmT1rxjB3SMYwiWO0Qu1zAblbUNCansO2+eXE0FXm1J6Y1pnbiF2TDno5RarK8AfijGFVNMd0XuW
NzWMtf+kRd+6CfoJGDlbJQOQeeq1Z9xhsVk3W8JNLQG6sLfceAHXdefCPBoW96lUGGD/5+dLnwwK
zU+nnHG3B/LPUR509CFTtzSpFVfw7po2SAsYlMcYuOez7Aize/16L9RsXI86HKkFx8lmk/Dv9bAv
Jg5FcIzUtViv2tCj5wnNmBIjO9xE2RQC7lWXuDcvFVCY9mHCwAKiZDsl5yOu17Y3gBBZgzVEKbXd
/Mf4HSK1qJitAnpcXdyadgXRgWE+lJ/iSNbdNbyv8Kkv/PlS5P0Lq5qOEaRkM2DDvO3kqfd2FdYm
zHUaWYn83K0YlSSwf/FnIENXN8ulr+iFw3uDkP5mRSOQOB0CF4RRWBhEjymev+p910GIgHyT3MG4
yS+84HM0dws23ZAgTApRaJ7S9PJWRrM3qjmlffWI0IBY1fL/PWSU8ekUkEVcdrl1HAblMI8QJe6d
DgTKPpj3dKQFhul1aI5d6M7erotiHOSMxhTLHYL48PpafKFnCzbmM6wiN2IOc2rFMGKjEQSjP6Wy
78vP6OgIXi9rg2tTvkZ42Ir5a4eEPJWWF3xIGIJeF2M2XHpg5wDKZvCHagUaNDOw08WAhD8J6yif
YCaVBcZqmwXvx0pAS0hLOJ49PkCm+yCdfgxx0lCOjWq7qD6N3up8ERybm0i6ah9mCNs/VZvbt6vy
5wimfwk41czN9AVGdPbBz5z1wub8wscMhZ1OACo7ANApENbkIq/Dfh3SJlmiNyNM1nSY8umN3dZt
quD03xJmUF2oDrd28qQQBRqmG6LPDhgqnXw7loAeGQ8Ms6JY9Qc3qPXnphXeRcht2+rPrgPIT0O/
JUSceg/Am1BYO2zUrmYkdE0tcf1V9654iHvMPosoMvq66trhWEq/a49bgX6XOVn9PzxjpsHwmNgz
Y8ZpzzfMpKLFDeJ2TLsEaoM/284bvUp9AKFUd3W//sKI9lKtf7490dwxXgfaAj0B3Xt+TUgaSSJK
rpnXqrwpR2l+5MiV4z3dnkxLmXmXTFG2v/H5w6avZdtFNgyKCFfx+RUVoWhjZa8c80teOgfC+fwr
/J0xYeSRyneOjGG8rYULRa8ZAkz0Fl86Dx1I8zerGJ3f/3ljQKBBy82JuKmYTzcGUIQq68w0p7GQ
EhkZW4Q3D9W1NccQtHpsAuranu5VYW/i2gQLd+bGX1//Eec6d5Sm/x+cTcoP/IOTWiRJJt0bK5jT
0fF6J21XCP57t6pxzkxCsn5XbfFDYnTOFq2z1o/daky1a0zsP0YicIkUHcSEK6LW+msWLl2ZKqe1
lsMCbvGVwGKE8bjk6ZsiH8v5etJFjvm+L91LNh7ncwz2WMZ6WBxtgwEUVc/f7gQQkYupm1MERxVT
/rW/rmKGc9RXHs/OOOSq0ndhoJwvaWPljgd3ES7+Dr0UWKeNnUY75M1N1LfVbS7tNrUnr71+/Xmf
b8MhXIdtArltK/7p+KIlA4J0oXFJA2p3RjwlIvm6gdoGbfY9SoHl3VSP9k0F/zF1J6UvfOcvXh5o
0MamCTHcaZwIOJlaoITh/iYnLNcm5ellZ6Ixyu4qDJzifa8ZbcNxLYN5R149bFDop5l1oQj9O2w9
+RKpQv+a2WNM4Jw+hjWIS8A+mC2cQm1839erkne5M47OW9ioyJAE07F3GWDu19aS0noI3HlqqFyq
5Daph7q4DqXnYcnQzKPZFX6MKUTprBiwdKZb8t3k0NUSTF0ner8wYnVvvAwCAupD6XXovnPre+0p
IO3a7qhIl9qvoNtmDcC2M1uIrqsi9nflJHkLywjL1+hAvhFzOQa7IkdlflCiE9fuGvXZsZ6x3NhH
iVA3uqwV4CxRWcmuKeTa305D2H+Ph6X9rAmHfy9CWRSf5swvbjraA9waDWVx7OLveGXixCeMLKwT
bPJt+wJx7rw6g1+DHgknsC1v6LRimswAgjX5fOihye/wFUeI1/Qscrepj68v8r/90snrpRJmULKR
ejhUttP1n3p/TtbEnuyNsJW4nY+fokMremihbI2YSfquTiXoRvXgWKKjARf47CB6xFbsp9Przr6p
w7GXH1mKjCxe/2kvHDrMDBFmUTYCXZ/CyNATx67v3SEd19z6GsisPqBKwLNv6r9gFLMeXr/cC3Vq
xFCNTCYKL6q/U4bT1GX2ONQbxiQ8NMk79JMs2Gy2IwVlfSJTMSrtxsNkb2grfDQ7ow9T1ZTOcZn7
qUoTJCLTvpommLDNHCJNb1cPqVih++ndlC0ZdungMxd+9vlawUsOCQFfJnQGdqvn7y9K8jlEr1kw
ZsiYFyk8+4+jnuc3bS+z8L9fjEuxKdGZMlI9HZ70nC3CuCs2QU4X3Sar0WkcVc0bwVjtwqVeqMU5
5CiCtw0Q2O/U1D7RdG4osdaUWJbpbnWc9osFCn30y1C0OI5W2H9SZhIpbwsUr7n8BFkyvrAGzwta
wHrIUtvIHZpnvP35P19HlCUuk3F8TgOq65+QSKKPS9Jg46FlG6UW7NwJ8nfQRBfOnr+f+LPPEptu
EM8t+hI5N4qJ5xeWuB1NGYkSqV5Qlt2OwrYfdL8WxX1QLXZ7lLpv1ZUEjvmq5OR9radafQycApmO
Xc7xbwa88l1bUModg4LBMGc8fMydGlsSEkqCxTCdjYyBrp6xkVvIuxEmd73IsAIxQ7szaxXgF9wQ
8rcLszH46VtD/ERgiBgPLcy79Tav7OW9XnJ72cfh2MLP4Zf9DkHu8cfMpnHaAU6K4qbvI/npwqd6
VopvnREmI/TLiCzC03kDoqsFgVzsp5OkadUicTfvqVY7b3oM8LPUq8hawbJRc0T47a3KR1u+8SHk
PL3+Q86WB2+JF8QYHkF4RATj87cEA1P6rsjXdIMFCxx3qvZGD73TpMU8OsQjz5Y4xpOFr8nrF956
mtPlAT/cRYnMk+A7OLlwHWR07r6dLu4s69slczXHGsoZSP1jUHxqZagEziCxM0MxX8yF+z7bdLhv
KG4wM5nfYiy//fk/n0UhkKXLoqfxLEsO3DhYECUq57jGIGH/+U4BwPjW+RjQ+Z1JdH0BMarWaypi
EMidJDoMN8hwmVOp5/DO+HQlJkHFkshMXL1+7ZNIFRA4XitcRcL5tq42Pp1x5LlNQydaJ8U5CWEp
4pAGcD4pu7smc+r4sDA+rg9WnGFRn0+VRZAV6T5UsUrJaw4aTK7pYuzlZsoE0jnbrOYAwO+qVBJ2
Pm1ec/4Hi58fHwwWcAPuN2TdV5HTkG1lNy4R5M1MltU6NO3b1TXBt7yWCPXJAhJ/2mwqkn3Hc4H/
oav+0kf2wkv2fVgmePnz/AEgn7/kYHZab8wCJ03icW5vCSZzfi1eJPXDKAWTDSyxGnHMgmj9MdXJ
irUTwvl5n9jR0qa6M9FV1WvM8pGUrdcL9Wm2JzYHZOv1l/TCN7hRZwklpDmK4Q4+/5kI5evMeNuw
oJeYBeA+sG4eOXG83APOhvOVQEKH/bm7ZvmFr/C8eGJ9ENkFRZn6yQ9Psw7mhbiXrBtcXGtqa90b
k8efpmkwf0ZnZF8scjDw2Ae8hyIUPQDm9gTeTWHx1UcFtUfum1/4Ws5PTX4RRE0AaxwSWbEnG0Ps
iUbFNivWY5j4vqknc7NyUriHqFbJNY1jcztQMRzWui0ek2klCa+nyrvwTs7pSRBfUbfAh9xAxuCU
ZeygkuVhGDstIPlat62N7eIeCtXUHpikZz/bCBeSvR9A1Z9qHRTXcoCBurMRHpIoQEDWO7Y0HCG8
Du34XjMf9i/8xLPq0qO3w3XT8xA3RGfAvks8XFw1ZOQ5eHU+NEhy9ny2zvuxW+tPZdmWP15fpi9c
D4tFMjvAqthIThFnBPgjrM7JS+POz+q98PvsjbKs4mskJml2Uc1OdOEWzw8JaLsAVtt78GBcuM+/
jBkjXymWwk/16GT7vk/wi7WrAns7zyDWUMowjFTZeozRNFyKznrhfmmaufI2fSZAa/tx/xwRXTG2
QZwHftqOSCUHRPDfSbvEs8SsJebrS+6u3oXFf75hIYTfMuPQZaBBPyvg12T2/E4E6cLQ6xZNEjnr
TamtNzrM/eL4n98nEGewOUNutIe/atd/7q9oXAbzS8XF4hFcum8sTAVLcW/y6heEkPYCbf/0cWJI
zEm/qS94j3hJnTzOBBdnZ8w7cVSBh+MkPpC3KEJMf3DmLLiVsNourZ7TffXvFbGuQ5OwHfGnaZR1
I9g9A9tK2bLDO9TxA04EXfNo4/iCLN1t9n08XqKMgrSzLv6tbLbLhgz4Gcxg5Qjh/Pm6mdw6ixYl
4hT3TPeBKjYhs2TplidnhAS3a5PB++XbmYV3VdsAzuDw59wmjIHJXMqyZBPDOPY7/D4Q8m1uzjZD
7aa4qV0lHzHkxYg+rL2g3Rvist930qs/hPADsOW0i/HXjAfifMwasUlIa9l/H3J7/FItA76wdrCG
xGbMIQ7+WGzYhLQPOYKQBhTyYY2b7jehVVFN0piMjjMcE/u2V8t469ZdhEnFlMtvModQwPC0nczO
7puo3SdmBqNvLE3pEBOytoutdp0ghAQoMGKrn74LCP3YwQ+2mA5btcFfBe39N6tkJMlhpbje5w2j
d0Mma4Hn/ND8LqSGtaLYRbudzsyi0kIqblxrK/MP8JSsdwmDX5lmJlJ3JpjEup/zerhJbN51qgo/
wXfJ8tRPGgS8MmoWWrZbklB/yqj6mjTrXMxKncA4m5W9BrebR6+4t+wcaQe6XzKsrdJFjJv3ZN3v
ekcLTPZ7q18fcP9R6350u4kuwfcsTcC3r+80f/aYVQIn2cQl6Gq/1PVW7VV5Z2iwOo+QV8gJx6lp
p99hH1OMLcrvnxrmsb+HqaF7oemN4bMNonlyiW3FAnU23RtUlVl5gKsy4+KiHPmHpsKpD2oJyQIe
xyUxUMozzORM5a8tziQZbkgKIsGXaLQdca1qW11nbjTjjenAYiNSQ7YwSLW9Wc/5eLvug6YhBYZT
fjE75rNk5ga2IIBSMTLcYetiBZ8NE3HIHhOzGbS+S41VsUiYLSp3HMSNNzpkJ8+JpSNoTtNCsDLU
nV+rnaFLn9Gz+7u6ysv7Eao2FmLj+kdlWfArhiRS7pFQALkhqF8O7IyTvAPFLb6poODLdao5NPuR
5jgkzqENfzYG+9DUuFN01zWJ+sGDQ3ccWDn78v9xdl69bSPh3v9EBNjLLSlRtmM7xek3RMqGvdfh
pz+/8XmBN6IEETlY7O5FsDua4ZSn/Mvt6/GixIuIH1VTl04yfAgeIfP8HI+ygZHNXhlC1sfwQhN2
D441mchW0klvPKrQEUE8uW/zB6m2JeEpEuUvCB+xczD7ucQZJ4X1K5oaP5BGQlMT112RFJkqXdn5
tZd3HZg1cmGZTJHvb5vQVt6XqRE1TUgDUAvqFoxuCiT0x1ikX6bE/Co9Sj/eXqBXVtf5Rcc1jt4T
igjUnEhwzheodpErGJuuCVV7RBPGqHHeXfJWrY9N1pOkd4lmVwGmoQCHTKWawKEp5SIOlT70VtAL
ve18NIKLj2BNKtTH5sGOMOyZ7NMcLVyPLp1d8IBO4X5KwQiXB3vR2oY8w6aD6AJFe5eCEB+eDOGt
9DGWujv0iJ+sH8Y6MdK3emIIGD6mA1o0SaHYlMqCApuKh0DqmvF/8RhbXyygOSl0PG8RD7leND9W
2lHIrsYDFXrHHSjsqlNC/8bN4uo5VZbhZ7lOsRJSWKDQr2ba8BEguFmcKpb4g13IeoWn5WV/H/WV
84XHfp4eLABOaFLQfv02zhMVNCeb0yfPBNXIcSyrP12S4EMzIeOMAm6Mf1TfVjV1Q5g+pxLgkAI+
bE2o4jnFWAdFC7gHL+5okrZ2y3xIjHzs7rXOHhPw8AWSDnHrFZ+GFYWM0wyIrPUHLcLeZWcH8IHP
N4BNG0+lKAWHWOpunW8AS5gCy1Yc0ekUquGqIRVU97TErUHPgw5tpVOxmN0/xkg8ryyD7JXK9jJQ
g/NBzR5amo4WYKgadXNyezoLrsB8eVjV5dvt+ckNfD4/NCqp4NIxJHJBBfd8qC6O8yJOVGDcbafQ
sDGt6VFp7Pb59jCXZ9ekLYnKLmQ7WazzzodxaRatdjHEoQGKQTsqcR69BfHg4EhegJ2ZRJu+7TR7
D0JyJU6Bwk8OQdIJ3H+bdqJfo9C7SZNwmOLqqMardofKlPFMIaZ/xqMbz4qdecpi0mY9kdZ3XAuI
LX3ILcfMMVpRxaYRAW/Vnf7nuC7DN6pvTXf0UiXz3rhtnNyVRoUeX4fow1c0c6CFqxqKHcHQRlHx
2eltAI047I7PeQW19M5C76QNkMLyLGySe6UJ+kHTPmleqQ9BTz/xVwrgAu+aZgH2JIAgIF6VQtzH
hhn1X19UufFG4WhMPvrV4i3lYay4vEg3qhAzD/UxyRscWEVWmIOvwNVSwD2WVUjsv2Z+WUZTDYYR
BBvPr6rZgZEVxqdRwQ3bh1o+frFzsaBU3iqOcqCX2NAwVKcBrzYoNVjzIa/eBplompfREut4WpAK
W0No9xqaOaLRfja1gz/fUuhESZnIHCCGkZH2BxQxMejJssohFIjRbOlysGx+3idohTe1Xj1HWrxM
eErRXJbKmGt2pPUxixMPpve78+iM+KtFFyRYYy//JdSieioaTx3vbn/0C2Ihz+irTAQvKbUYUtXz
3e201hJp6pSHq5HoVsCNgVGAayvo8lvIkhRWoQcdcvjhmNTafb/iTOWNeTQHRe0iB2t3s7qygOnw
X1UZAm5xMyNGT92hHFK8sSIT40W3E5SiVHxZFrG6vtfFRoDaVBV0trk8IwFZiQPi87B16jG8Pb9X
RMj5puYVpKcAsIaWF3ni+fy6cjXcYfKy0Mh0RAXzWDfIMFQTP2u7BTw5La2DUs5U3HFfGrqvLbb1
qQYCW530xF6MoAX0/30oMHl4nIxOL58X+SSA2iLMJyPDR/UJTmjeBWw8Yh1DIGvs63kJdZLvNRFO
q1FVv/WmeHjCHkHMB7cxMhGUC5rsnGvF+W/oCuVd6XX2b8Mu0aa8vQSXFwmqoqjrcElKZ85tDWmB
1ulUpshDa6mrB7Ei7ZbFVJBxFfZO1PXinRfg8lpmPMlwh7EASWJb1pvmopumps1DvUwSDVUjreqf
vAK/3dvz2mbj7FyuRUrUDEYFaKtXbWnxjEa9lYUT6klPmdPhhq12/VvR6WLnJb0yFDgCQyJG6BRB
Fj3fREBbKc9ZSxH2gDhPiCuCeO9t9x11GGWHYnJREmZa0i2VQg41fxrim+cm0mNIqW6ahpGZjM2b
arSTh5juv/c8Twt9F5s7lcRiAG/vZqNNFlekDSpHqiXgZ652dufxBhbPUeauECGtwXjn5cXILTwC
hcOjD03xh2FoO1QIFGzXTHuy/ky6N0Lg00Y0gKjjjJ9by5TE1nKlsyNoSGOCZ/XdJ1H3BpahC4XP
x6i3d10xLveqzcF5bcqC1qQBeL7QrVKDt22GMkRdf6mCafZG7yVyFOWNUnRk4Io7zdbOx72QvKY4
J/uNr4o1oEW2gKe0LDS1n+cqzJTc8/x+sPRTn/XWm3JU1Aeo0dZdmdYYRcf2+J+pxEIEnZt2gWdU
1h0O04Vvoer51FWrPqK4K5XDvbIAGa2pI6ZwvRHvXNqXEQmEVyRUCe8cQoNtjJVg/mGvk1uEfDvn
NA8GklFDdWhai5aw02F/6STDzkV6eQTwa9Y42YRC/LXNYKLGzbGOyroQHkaX+cgVWp8qpwAR1tAK
u32y5ZtzfmdDqIR0BBLM5dLeihOacAaRDerrcF0b70hEiTF0EULat4i2Su+5jlURQMVQdwLKiznS
B2ZmWCpYGrHVVtJB2NxazTK3YSfcT9QXMqr6Zm6GYjLaD7eneLHRGYpur+XYqJVz0W5OueIu0MQW
rQlRUsv/M8rePFFMKn/S+6c64+z6ql/U7eHwIitHn0lHrcIjMTw/WSZXstv1dRMOqH++JFHZSygy
hMCmb+dTaWlSbScZ+HMejAdajlWIeJq7c7td+xkWITQOGgDNSOA3zZSymBqUCZIuTLJU+ZVp2DOC
ubCPGLMtMzWy2Xxj1piiwSB0C39UgUMJt2p2jvzl6tPp49wA/XPpImzhYYJmj7pa6xhiNC+exs5b
Dyyee68V8azyKxBn3nmEL7Y025mkQCo38CKyuc+XX5tgxURp2ocRtk13hU5hE7IMtvPxsj5ZXom/
yoi2NS26Ykdc43JTo1pEIxWoDzUA0MfnI0+jYXYrSllhao855qiM/VBbJNcEQFm0M82Lm4lpSn14
zg4bjrLu+WCcWUXAH+5DtzeMH8ALtLu+V2tclPT54MHIvF+gRu8MenWGADmRugNgQ6R3Pmg3GbTI
8cYKXQo4B1WHjd82nn5XNPmwE9tcG4rXyaNXQnkRnO75UFWO9mOse31oqIntj+P0A+m96YvZO/G7
f70gqFA7qG8hM0nwttVEgYZSlM2sE0QmivMg5mV4D+/9Z5Il7gBKj8LH7fEuNyjYJPkIcuMaqJRu
LiT4wQoczgFogzIXv5woTwJnjVzbdy1av76+lEYHM61DR15Y7svtwS/PI0ReiG8qQY/UrdvEV0nW
ewOIQ0JUrXBPCcf+M3r05YPCTfEOSuT/YThOPbaZngR+bbEvJELYbGllEa79aj6Zay/wj6V3ZcVO
/m1GW+B4e3qXp4JyAJ8RENxryLrZNTKim5LGZno9PBt7tJcHtRqjQzuOja/1mvKmWow9KJX8YGeP
KMJ4JD4SPAIQAGrR+VYtiT4WYIe8m6Oww7jEZVnMCqTZrm0CqnEWeRwt0t6si0e7meKdOV+eFIZn
M9EdlCpyWz+1xhGe25h9ATpIz98qjYsmCBvs4NFE2bnNry0voiUkeTY5OtC685nGnaPP1O2KcF60
6bHKyb+iokRPNSndn6glzQApdwWUL1rzAPgAAxB+0W+lH75FbgHCcVZltYrQjuf6fSw1s09rSRcE
MJR+b60GfgqIltLAQFHsKS2yEWNyz/rpYnMUrGiV/7i9yS4PMFg2ir1SPA4OwdYBFThXXI3If4Ze
qdbvKgH5dDRICTSzRIzK7ZOj0xvKwas7958/tSwioJINZ4Et7m22d6JUlSuwAgnVJs8/Tz0VXUuv
x/s0dfccgy54VQiS8ZEBBdHLf91X59/aGvDoI6F0sJxyvDsLAZ9nekfrOynUfVdMltH5WT3iVZwZ
kEQsjJ29XCs+F5W6B1+5uLP4JewBT0qkAN3bvujI/zhNaU0OaHGwOLW+fKTLnb4XfYx/VWlaO8/4
xef1ILBJXiIQFOLFLe6iyCpjjg17wSNuaT+A0HgUk2Z+zee8vEOVIHpn1mP3c3R05e72vrqcJ/hi
Sig6+RhdWkv+sL/60Cw2PknZqobtWFvA30iETOSc3zp5/COv9D2U7LXhNBAMhCxcXxyx8+FS5F71
Omu0cEBFzq9hHZ+w56AtNdPkmcZG+XV7epcRKdVMCMS8BMihg8Ha3JOpV6nCVlYtVCnAvDO9OcNC
3U5PdUI87Itiav3Is8mTs7z8KpJyCXrVRK3v9s+44F5IGygTLAP4DZmAbK/ruFGsEl9GNezxGqw+
9ShA289qk2lfoYUAQfNmK5kPZFyDiRBz5YY4M4nmkUbgQJxcGOtn3eHQH9vI0FZfadXZCnCNaQFc
Cwg3fl+1Ni7tiPOW6D5HWE1VMVQtnBYytN9vT+Zyr1IgBv4AA1C2oLZ6mWjADIXVz1pYgy8XoJYc
55MA4vU2V+zozlCK7JgirHUobFzIbw8tI4W/Xz2cRWCdE2PTDgCbsuUdDiAGRtyq1iCfDbzOaxeb
9Waqd8AS2xdHjiLF4/hioJAuPhbGT7rZJeoaVJq+/sqc9Hu12MXzkHrKE8VmmrVJt6f9c/Hg/O+g
dDvhQsHV3erXz64JBWEy1yAmjm/pQ4DKrSMs4hcz1j/iwJ0eiwYGZAAoLH2pB7DKqyeqZxMH4VOX
Tu3OxXB1EQieiLx5c1GJOj+p5mLnCR4iKjiJinvWefXDZb0EOAkXWYlyMk4tIJadk/JaP9x8Yrp0
yLwTrZLLvko5/HUhWWXU1VU0rIGCr6QfGaV3Urrc+1iZdfw7a4FsZA3iBv2kLieYvhUNwDa+L3Ty
S0SHxDOQrzb0IpDDplOVd+gmgswqh+LrEmOgERdusvM+vvpKbX/xq9Eb1zLP89YtLKv7BZV38Hqd
OTiPtkEzPEadD600JYZkYncO/IvCU5FlSOawM3P7gJ2rc3T0TPkIeJKAZsj2Co0XdAT2E13zVxYc
1w4X4Pn305SaolGsS5jgMH/Xi37Cg0VM3ud5rd2HOo0U9YD0qhYfEmWklGii7KL4ZaOO9wt1T1oq
JOrYLamK+lZBYPBzY6fGO0qD6eRXFnCP8PbR3kaU8vdytMnySJ+J3TcX9QTUpxqmXACjS/t3KH6n
DyPuKIfRtveC14tH4XUsGFkoAUgywtYpbC5sorQCaAi6e8NHXXGqj4oC+CoupvFnG6umDzQrY3s3
6VEoTh+uo70niLt9CeVvINGUMCUZYmyJM3bcc3ENqO/Wxvpb0VIafh3eyEEH9vebVeXq3jaVNYjN
NpVRFaUv+QbBCTjfEB2ZM5Rn7k5jHWnv9yIJFMoKd/Q9cerCpgjzhDp37jly+qkEcOvnyyJav8HR
/v3tb31l7lLnTJLiANtdRAGTh9RkHbdrUNJ4YcbDeogzs3pQ1V4garkaOynEK8lsO3fUygkFNLgQ
0DDP564gIhYx3hoMiBzd6zOY6merXnr6/RBBR9/tI1CGhdIT4I/VmNlBDHT9x2hBI/RNXI2QuzKy
DqGRSBE/p0xBD6UaE8RFHWNVTgvXjXJCEKT7jgG2+T4ulpJNEzfDvWUP1rxzNV9bPnCDbF4KmdzN
myAqFr1noQQkQFZUit/Pdv4sXKf3ZzDwwZpH5j+2yNmqIA3okMNlJILaxojtiBUPCuUiaJ38x+jN
aoirpQUQoi0R3yu4JIp2vb+9RS6uA+ovhKM2XUuib7SCzr9Yu8bgwpDpwUvQdN9MawkD0M1jFGX0
PSfWi5dODiWLwhZdGfK9TQjcxuu8RorLUHqvPOLbMSNHXgmIa5aNyFptH9e6H3bW9Or8SKak+qL0
LpN//tczF2EebRq5Vx0AsrQ/aE0nh75TkceVUue3l/IiaGJ+COVJtCkYdz7j+VBdxvZfUMc6OLVd
f83QmQ3sFFDc3st9dRwg/+hCc7ZpX5yP0+Dsg3gu3M0yitYHiiHUXTwW9pCvafTRiPIqQAWl+W5P
5fQ20QTINezRgsou0UeJBsf6NbSTGeYos+yswMWBwYQdPhRIZuoHPNWbWKbT21mP0JWnemh4LyR9
yxGqi4DqKZBaQ+loh35+5eMCJHZtDIFM+opbXs+E+ZKd1gCJ2tpxUATSwKHhwRPEq7f3ca9NjU37
Oj2O6PZWz9NMAJrinODHDRg9A7PZx0kTDHVfnBqhKTtLeW1q5OdS/AMqO+D284+sR2peWPAWDiNt
yZekxLWucpr2zei4e4XfbYmLp8FCZIU5gbGnB7wpqrs06FUTCZUDNCTEUGeE41EdX4yfHBbjsceF
5RkVq0kJW8XKjmo+DIfbB2eb6MgfwDS58iARAu7bXAz1oEZOVGGLbjvt8gSuQ3lbdWV7J007n1ex
pA8zsm4J7cClDG8PfRm+ybEJgWUZiuO0FQ4il60HzYazOmdDXR9tc8ymE3wNzLKJvKO7ViX3eqAS
QWM3QefJOUVmOWOzDPzW/JOvVRs6Gqr7T+1amJ9aQWnW71cl+R4juYiOKZSbnVfpyjV69os3nysu
KyXuyO0PmMr0L44tpnu4ZRmsVxPAIBLTL5NJaH57na4NSqOJg0bKwKaUx+Ova9R28LsiF64Pkxel
f0TXob2l5ejtlP38FjzPGMYgFo63B72gp8iNwbakrcylCk1mc5+g5kApUCnrQ9JqXvIt9RBkDdR+
iLI3VoUmKFhUwFyHppvM+yLp8+/9ag3pEZL7sryb0ctHWHJo8fAzRAXO3IUc9nL7J17buqwHoQ7Z
P6d08zHqIgPVlhDfTHPphDj3LUd3Qm9Qo/39ZxqBxqutWYZuU+zZ8F67kABGSBVHKUVkbV4BLUtV
sxBFgzOYMaBfqKIyw4ewPrtUwvGCbX/880ylgTrf30VZ5QIn0mLkVSSAoQ993uqH3jUz/APrKMB+
Uz2WS/K7Vo3sK2qMew4BVyZKRwOVH8oQUmdkcxOisZNmFsXYQxnjsaeZQ3k/Fvl40BXFPMWauSec
fuV5tXnJZbgAH4e/zrf67JhtVEcxC0vAp4eja1XJPXoru9op8gudBcsQJgnPScBpUQEs3QzUIA8T
uTNd2ciQSNdVZPZpGqP+ce76Gd2aRTm1SpMHUUJD1Z+rcXiylxHufxWXtk+lIvFnTc/e3/7OV046
gAiZIvIvtvQmfcmEh6TeqCFrCPj/edSHPFCAxt5VXdR/AOdrPHZZ/en2mNeWnGgABpdss/DcbZZ8
zQu9wgsFT9u+OhRxYT85StLu1NMuNhIgbjJRhArkhUIGfD5K1pjaXCJVGoxxlj1r2iFDKyqTkGR9
0sadi+HKYMjPoO0HHpJP/FqB/+vCTDPKggqdHT5rlQbAwrGXjWqoqMuoPozAk3be0GvjcQNJuX88
GaiqnU/OafReVyfHDWqM2sGRTt6Jvqj9pLpVG7TpvIt4vNi9AKskM48NDBYfvNP5gCsNCkdfdAbU
Feg8SpE4vwCaLPGxx0wWK+K5q5ODtTaoN+sx8mAJLAw90OAZeEfq0dSXar0zjgrGtECAuctCKx2T
KsTVNfmzAOn08CKL22NrIGrtN2mTP85p2kwn3FF7z1dip9lT2bjY+8yJRAhREDDXmrntDhiI8FdV
U7qBaymQ33Qg+8j1wDQ8VqLRTxqylqFh7WrrXcR6DEvwQ4WClhMX5OaGK4zRdpURDIcmjB4E5GJj
aTZUBnAKffZ2Er6LsyYHQ1LPIv4AL7y93kqhIiBuMZgpncvu3MzBw6KvlnhPWfvaQMiBUGDEUox3
fPN4NwrJe6uUXjBV4FzNwZ4/1LVVfr59dVzb93RypDk09yjLeL4NZ7s21EIIgMS6M3zQZnzY6rGo
gxVBtfuhRfvq9nhXvhVkSRh+VI+5q7b5cpeME+yzEk5XlVNvHKu+fhyQPtb8Wq+7n7cHu7IfuT9Y
u9c96W11PGYYQGmGTRd6klr/pBniz2rMmW82+XjvVUX5WLBld8LLKwsqldDxBQXWQyK3uYsFAmkk
N5YX1O4EYW7BMD4H7BooOHX+XCd9D1p8WZCn3wligf4v7Q7JCj3/gouVY8gBgCNYUZCCFFOW2F6Q
nLdjSYCXI4EfFzi2DB0NgaVzWpi5q3ey5266QwpxTxT96vQJ5uTP4eLeomAQMIrqUU8iCdsYT+VU
Q5qThd0ycb4Sy6fh7S98ET8yeRnDUfgh+aDQdD55B8ePYk24RZUqsvQH4mznOffm6TFDTuPnaq7q
XdsbLi4l2mjsjH1td0GwNDGXleHONnY1EUwZJgcMfhZhkWyhv/zYprDwqrLrX8Yymz9gJLzsEbpf
W3BnYQ9ThjHKDgNETad9c9v1dBBwRiuioOpiS7xBkiYfv0EdQmB7rJWlrwO4swKdANcr3rs9sPNg
nrThl7L2OO/2puIskAqhaJ5cB+GtQF8i90MU6XMXpGQ/1SlNaG/73hAPbYAJi1ceWFs4fm20JPrP
tVSTj9k0VJTXgZBMgTnZyO2aqAIdG7tGCRhAh1e9yZWlK/xshVgYDrrbp+8RPZvuqlStZ7/ry/KT
HVmofwvDjYqdxtjVM0GILVX8yCl4jc63hVCjtK+zBdWqTthoZqDW+MeO6vKhBcp76PW1/I6+DZpe
o9fca2vW+1njzS+FQmvGL2LR7JmFXDkWYAbgaxNeoChygfUZXZGN/aIHaVSNX9Z2tuWTmE1vMoSN
pcRyHO/Udi6qElS3/h+ImVAUZvP5ErRV09azl+nBsPRmMK72EgAY106iBGrpT8pAlTlrWjiaBCEd
9b0UXu3tw3ll0qQcRMFE51g/b43Sc6Sluylu9aBkVe4aIxYM2Reqd0SSenweSwGt5vaQl88L0HjM
WDh2dCeBRpzPusZ/heZyYwR1Vq+Ps9mWPv4XBZzRca/yezk7gPGUmhkEr7cLNwQ90UcyGxqdRTaT
V6mVCJ0x+5m5WXrUtexfBbC4UKHfc9dh+mkSo26ueVuZVSPl7wDYKOoKy5ScGreoPwuNgve/L6KM
Tf8XHIs34fkiiknv4rqx9QATHS/3lzodf45jZTshbSpIjLdHu9yoJIkImyChwXNBR3szmiNS8orE
IGjMqaDXWfHTHj0sHPJMU09rmnj9YcgVOMJa3tQ/9WJW9h6ty1BL8hNRTKeBgP3nNn/yOtMZY3MG
7tt06pu1WI0XNs24M9FrG0aaAQI7hsBh6fLP/0ppZgs306aAdJQtNbpUtoiMQ27AX66oOn1aPS7d
2yt7AVOSe0YKKhiyTwkHZjOi2rXoZaUl7KHGc+tQW/TxOIw9llSIv78DvgBltLDzMmjLqf0S0egg
7aiib3HR6u9u/5ZrBxOGNCIp9OpI5zbbtxfD1C4zpNPBTrBirMvkLh1s9SQtF3bW+cpQGppNFAQg
gbLgm1RuEYahOFBSgijTirdm5r6QiUePfbx8vD2nV/+R86eYPEfWPskboZluxT9wc8NcKevMwFm6
6gOltuZjRPzTEBGIFPkioNDvACeY4pi3cb/4S9o52JP30Jb8xO6xaEqcajzGY1vbvmXD7Qu0Fpb+
v59naaxKlEhBXKe5eL7xXF1R+2ICzU5jtcWPHIhCiPZEOaMcodeHnUWRb+t2UdhzdDGohkvo5flo
mYUmytCPRlDiSGKgA9Fo44rBk7YmH9xcmHAmsrj7thQePQA0fOb/SpeG5Gry3wWqOdfx3jGQH3z7
i9gISPkBeadktPlF9K86tewyFce8pDgioGD8HjHZCLFGUn4NcC97CBYlthCgIVK8Lio1FOvQ7yyM
fHo2vwJAP1c34TqQh61sS1KtUoMyxpdjniAiLqSR98gTZa0fe0qaEHZMxTe6suVOB+/aLpWREKg9
AKJQVzeRQIqypxI5pRpEVTE/qOaQvSkytftkDbF4oAqKl1a51EHSroSAhRLr3ydVre+KJZ1OVdcX
LyB96u9zrRYPVm1l/93eL1fuXnTx2Z2UO0gLtwBG10QAtaxzNbAbTKQMZMjRIOnsZEff9RJLIVU/
QamQ60LA5OSdb0vhRnUrYpzFmla3UfGbQUp0A6wOP16aFv68uXxsyNx0qS+hvs1WKH1IwMY7oemV
R4CGFC5gUotU1oPPf8Zsm5PjpJ1KMFYmH/U8bb+Yepp+RqzBfrOAV93Z/Nd2He8Nwk88Ozyzm9dV
k37KjYv1iAVZ+m3lOvFxnIvyQffm5n4wOnBb9Dnvb3/Tq1sOBhuHDqwmykHyV/391DGbZiVjCmye
vB+yD/bQzIX4CBS7OlXuWqRIFUTRH9sW3deSvoAJqF+at5Cfq89mvNjCH2K1BCXgDu/nssZg6fZP
vPYdQLDBEaF3D0ZBbsu/fmG90m7i7cDkSFHjcBSN9w6GHJp7CEy07x1z7Xb2+bUB2Xx0vkCIczdu
UpI098YZJ1MtmPQ6xk+2Fen7HMaegWSlnbaBPk1o0Nye5LWzBQJRUkVs8o7X5t1fk1R6R23MVmiB
Ksz1Bau5z3hmzt9uD3LluSUE/v+DbK6XvErcZqHvFYgOCtUBQtuKlp4XVyXKmMPyf1lGALJYvdFp
pdp4/t2itePVrzCnQnnWKI8kgeN8ZP8LNAlb2mt9sqe7f1likHUcaGuwB+BqbclEympqStWkRMOp
Xt43I56KS95b4YgXzz3mRr8peTQPFfjuu39fWPga0JcocICJkAv/19fzhmzNnR6hFhDBEEANnFCH
vJueIdD1Oxvl6hw5BzxL0kxyq7OZAZJQbG7+oPfipfumlVo0Py4ZhtI0lisDHSxkpMLYwJAq0LUl
/lc3aQJV4gXYC0DMgHlvq5BZnRZz4pKs6qhdhbFA/6VT1+pdi6zD8faqXjZFGQtGChZuyHrhg765
ERt6ZTUWTXqw2vayvLGnbF7eotg2xwEqMCwyHuWAmSs175SnfDHRPu/6iiS2ELoCwt9Qfkam0IaT
MyTj50TtzD29xWtXBYLAdGzpp5O5b64KQEwp5skRHk8xdLJGS/EKWZP+EcOi39Dd1p0A4doTIald
yIuoMj7aHKlhBHJiLZSwEL2G51ganydc3O6isShO7tw6Byjgw87evpaaUCOk7cGHIM/0NnOsHCs1
Jo2rqVq7sfri5kvyYHZeuxwBpjbgPjOU08W0KqM/ppViPMx9Ple+kgBT9MmUk/r/sC9IRAFZktGT
/W7ZXwAPtJrdpwaJstTKSY0tbQiBN7f5VwDNjhd2rdMXx6Ex1vmUxCkEOKL6jOWZCvNrppX6RG4O
PtpXFzx+gL1r8d7mvXKhcw/wiuDPAt1ny1sddKUkW+5VyngtbhFppGOM7Yrw9hGRF8smUuX/jsQo
qga4u2+dbWmrjhM27hh5kkzcL/VqfS7H8b2atcrpX0fiYmUHyO4/FlDbV9jzoq4b4sZGN2AuT2ns
IkFEofxH1k7Vy+2hLnc5Q9GT4jPKEbdvYQKAweiN3g5KhwffTRU1ZDNhxaBAPxCKNoeLJZadlbw6
KMhA2ecDQLdVUWhX04Ekicscz9JAAcOmEE8NwA09FKwf09Jc7r1W3ZMlvbw/CFyoY4Ak45Xkijt/
OArsaQy9dfC2S+Gf8gYjBrWo1gmlsfLk1Dji3V7aK7E1RFQ6/RIgqMnOzvmAaOLMY059J+iEWD8l
ZUOTHbBX8QLfuD+CII6eNJT9jlmnG0/R4oiPfS32nssL7orEDlIPl5Y8sgi4zXMSvCNntOhsIqxG
c3IUfKQeTpwtE6IEMLtbX9MH4yEeneX7UCf622KVmkFWBI/I1zO7/aPWtvvdqrJmeLLKuf2CcgKC
mom1iNrvJ2X53bZu64VeYboPqWl1xgMUE+XT7dWUi3V++pgGFVOWE9DsRSdaS4Q5GCj6BI7WzurJ
LrXUxf9Pr6nJJ/jtgfRelnDkCsuP+WikdVBTozDvb/+Ky5uGcgG9R0obCCMj2nL+STvd7tXIgCOo
Zx3ESStL3/fIfezEHZc3jcyH4bRL8Bzlic0oKxaTjbK6ZqAus1Z/aKemUA6mNG9uVtLonUfn6mhU
wci6pCqMtdmmuJeOeWx7ZuDhVdo90Dmas6dVR4ctcOwePcLbS3htOIpQiB0g1yrlrM6XEKUxSerC
OWQdUve77WbVcYyS9Gut73pIXPlaKHdLF2ao2tyjm5LXgJOcNLRwSKK75JeGQNjnJk534oQr14qU
ByfoZmPQZ99cK4CPXVCVDLKqjWLgvlDnIUW9BILP0q32fYmaxPfbS3jtZjkbUwauf8fAOkAQd6oc
HDngUIFqSI6IEy3hANn+A5XN+GUVmpvhODkvp2xJ1DdTv8xfbv+KKx/y7Eds9o0Vdas5CU6kQJTy
mOMyi7V60yHbF+9JsV8bCsF7+qfAGchMN0OBHexLaopuAH+l01GeWaMHZW25oJRl3asNyP/Z5qYB
/wz8johH5oibxW1oGjZe0YCbUKbCODVJYbwzrX41Tp5WtvnBS3UUZO0hX+c73Z4h1AKrjcp/btlQ
mdOAIZMXg6cwN9tKjWKzoy/N3s17+zdEz/IHSfsy+Zmhz3sZ8bU9zAEh/QazS11kM9hE276CSsFg
BcKD02pUz9pM1Jvkah/orhh3+LLXvicOe4xFWsqztFliM07TbNIyB2iKo2gHVA3c2ddSNY2AAE71
j9sb9bWItf2iDl1GClzkq6BHzo8LYmmA80eOKOk6/zTneRyCdkhHMFpFob+kaypMn/sKqx3YNNVp
6gxKLxUAzGKYkvdKNE+H27/p2grg+EgcCXEBnpf8In+d4BUVtjhB5xcSjzl+KuNuChqa6dCyLe10
e6hrtyByRCw1u9n0tnQpF3H+tKAGGqTZ3H3PqKo/NCioJTv3ulzEzSJT9pftVbJIcLWbRY4cgW9l
BTImsSw8t7FMVn+j6IuY5aAYht8ppfo9w+975628cloB4AFbIEWTNbXNc2LWhigJA9xgbky3QjQi
acOEuNIMccNbY18IGxcZXW3ij0O3FJh4z4Oj7fyIa0EW14UHYw8utiRin3/Odl3qEdktL2iizEGc
e1K09dA5wIb9ZlyVD4lSlmmw2E6MbTPIlBiZe2udD1Y6pB/VeV3/E0VRfwNjywKOtoYXtDk6Tuzj
yGv0gav2EMwckTX3SpvMwFaMBjverAPi+e9H0yJglRI80gpz2xVR0tTop1Yq/yyGd6D9j9dDoa6/
7azVdorPl2cA7xBGArJBi5N46nzR+tlY6ikakgOdgeHRSVGhQbq14ClJqp3NeXnBMZTLzQZZ3oGg
uNmc2uDkjYg7kIPT2J5yW4o1u0Z1ygXuxSA19kAwl2eOKqoMtqmWAgvdAnAUcir8kTIlqDzUGmPM
6n13zPZATpcLKL02pYEtaSIyHvJX/HWJtGtaFf0ASURB1ZVScc6LT4nq2WgG75+3BUNRBYCHL1Oo
LUDNWyYXG7SFxmgNoqVrxhEQi1QocY06vH1fXZ2VHIjlA6uxhedHk4GBuCegOUV2FBZl3QaI5alH
vUHa7PZQl9sCRbvXvBfWE30Q43wBsxFaZZbkSqDrBYp6mWeJY6pEAsSS87ZUzT+3h7uQxSbtVAEK
EyxSX4datLkmVIRUUS8D5rfmXCc+bRWUkocIP1Y8BBCoRONdHWRbMIH+C3mt80Z/GCz1m4sQNO4m
jiEG3+s7q4X8lI3z84zntX5CBw03HH+tWyxndn7yZZeQLgCJF4152SvcFugjAsmRhogSLFFtv9jd
srzkdbr47YghIT9tOsSeU9/ZmfGgI8b6FKcIJt/+DZdXvKQIoEHE+0Uau0WUJcKaTapLqJ7ONsaU
tUSoJ60eZl1ZUwZr9HuHa/f4P5yd147cyBWGn4gAc7gl2WGyRlm6IXatFXPOfHp/NVdqNtHECPbC
BoRVdRUrnPAHZH6Tx6yFTHV7+I22DeNTWmL+xEcgky93iRVhZg8MFJH+1BYQMNg5XoIs/i9Vk7B8
QDO6dfMwKX9Es9J8jPQlPlLWHX7hKdCActf6k4Em7bHMhiE4JA5Gerd/4PXLy+8DbIOCHHnjVSfz
rSSXyJZED8+xD3oapOQFSoQ5UNSfEJuYfaXNm51BRYh2+dzTO1OQJOazcITWHbssbhvMwpFoJ8sy
vgVVWfI+NYOvVlbnz7K53PVxPHuJNEQ7gPut+0FoV6CuSKOKkPXyc9SQgcFrZsjFKgrKBolq+U4e
2PeaUewVTzaGEo1pAlV0t8TuuxxKitS4mHVWFpIzsZo1pkC1pnKc/LFs8r19tnHUGIwIDRYmnjbO
ap/h0BzzD49GqFqz/SOuys6nTdn7cj/LySFTs/A3qjlOcBx1tKlghBuOG03FnmTT1qyFECFsBmbP
bX85a0dZUpzN4JliQxeHnqNMCm6QUWA9tLaRn25v3q3B2Ly0khCxIUtfDVa2lhL0fR76TtZbWPnJ
+OS4A/6qoPEQtt5DPWwNJ64yzrLAp65bKkOpynXZwNaonREojJSV33MZSC4iFd2398+MO4PgnrIb
Mc4qyaGE24cOwBdP0slZM93Kz0kbY8Exofr+F0PR/hNaVwJhrF5+saAdKxSutMALp8TBamLRQq9N
hvw/KTH33sytFaT/glc9QkcsovjzP4IOSO1djils4Ol6OPR+AaG8OSGrjC1ibufd+xMlKrUgmRFo
A4TGPrkcLtVqPtgoBZ6KcdpTZI6pV2Z4HhAZa+HOMm69zypAVIHXo0QFa+hysFhFlKdv48BLdCoZ
D7yH3dfAMKVPWqUUv5cgrVsUe2r9mVTVolKOxiwGbopdoWizTP/r0UsPuAHDCQMHgglMYkwtfekx
vvh1+4Nv/lLBTbYR2uLW11fHBju1OUKBRBybvELHILPhYktB1R2S2tI/EsH1ihsuUfVS1XI0+zMq
jAepVwY3Dtr+2YhRtowxfeaGxrbwgPfjcrYoY+wBCjbebo41/wE2h+zPmrAUtqicFbNBMBda0qF1
UusR/oODWMaoHSh/6j5agvg710NruFkLaeT2Qm1EePBvEV7jwLNSaxpAGOejoycA+oo2749NLw0g
33kWg2l6hjbyXj0uAjzQqDxLcP3gFq7zjMaYqds6XJ1YFN+raEV5mIITIrXZeFKm94uCiOHEQPgC
MO76Ec4XWW1HGefBpOviY0P97ADnIbpzJgxTai2tCqxXjP7zMmTVt9ByiruoHcy7ZlisnfxAHMNV
OACoElFgyuMg/q5w1WgH9OhPS542qMu98LtFoVZvz7e/5sZuIsnn3iZ05qCuNQqIfSQnDNTI77FN
PKdLFH6QktFBijKvvByg4LHjR7tzh2JYrPTvNYrh6yLDScQj3ipa5KvrodCk3tZmQDcYDirHHPF/
LKUVFOWaSPeN2pBdG8mRnbBg476Fu0W/+w2mxrQv76ROmYSqD6lrrQTWAXRo6uNPZx2Ccf/+24hA
ECOg8glGkdOyLhU1XOIOJzHylaVZYg/sh/lVr8fpvtHl6KA66fSoT/HiIlNMWWBMoTV0Ybyn97Ax
YzJ+k9TZJrCkBHo547h1ahT7zNCPl1E5dSUBJYWT7N+eQG3vxhcZ3mrf6kJVAwgLvX55rWYdYwFl
0dGP4MRl5V1FH/lzY0rdqYjT7Dzkbf09SztHPKwF1uQQeO/0poIpkhnBP30NJXrqoJvsJDwblxZc
FoFzED+JYtrlAjSAHHQtAUAhOfFvrQVdooWRfTDzITmVTjvt3JFb601+Q2ZKSRZWyCqgXmodBGSl
YgAxFbR+R6yQuJ9rSDARrdG/mBslT5BX1H1pzqwGo6baIh7fM1jZymSuk/PoZIl9Vxbwa71G65ad
AbfSN6ojIMwNelzcTavtBKxGyg0UPfxRi5TT0GnWyYLV6gdGcMLk5AUMrClMhbK7kADErTD6fGmb
QfFbZNnuEw2tyiGsEO8b9R+3r7OthSePgbRET5OQdPWIJxiXznaqxX4pl/YxWcxvDZpsftsH4c4n
FnNcb3P0ionWcLoCwC6OwR9BG1VFebEMLhFq0i9m1OX/dhjrUlAou0enUMxXw4Lt71hS9uHdU6SB
QQUMmg9ffX2WA8nUgyAoQl8qkMWbpgWl/jaGda8NfxEpgqIHpEJzVpCjV6sJ7Mjpu6oO/XIolpOB
OfuDGUFcSttiTzxg47WjPqVxNN/afuvq/Rygxp+LWdmhEjxpUag9leUSvT81Qq9bSCZSfgEYu5oQ
7KAoq4059It4CDG/aXqnPiQj9vNtLO91CTbuHI4ln58VpEuwDn21oQOlExO5ULk2Hp184EWbiyl2
49oZGj+Q9G5n92+NSMwgDGIFc35NGU6LKVcLjWt+rsvgZFVL7UNn/B2ZWvgAbmiP9rE1HEkfqhrC
aQa34Msj0ITyMtSWEfptXUt+Vyv6gXuoc6Mlsr+krR3/xdcTWQSqB9ChID1cjrcg5hO0pR765kiU
mwZUYMwZx3qshf4iqQWFiempTCBIyr7aKEWNh+GgC1ugulr8OCgbz8pj4zXgcXp/NMIeebOy5cqC
0ns5K2vpoFwVWoZ8sbq4YdBLZznE/yHCuuf9dR7KSwwmXGTAWqyGquPYsYpFz/x5rNsXTc3Newzf
x8dkkcadN2LjIqYtYJLUQgfgbVo9EXlt52Dr49RXowrdgLRDgkmvm6J202GYdpZQ/O7VXSwYF8Ie
F/7BFdJSG3p7sWiM+akh119BtdQPbbirbyLe0atR0K+iqo2wyhUPD1ATDam4Sf0WgudpTmzsMmrk
rMbFxpAPVrlrNQpKrOmUf4oa670GaYTKkP8EhU3sfWXty1bzOSsnGVN/NqPxBGr1tQ/i/DMCoN1d
OSXBzl65VvFEfYCqum4xHAnfGgA90YvINKVO/DRvCC7MLtCpDZvB6E+Bkz911BPPUldYh16P6xcw
hMWnFgDeY1joeuyVea39oxtj/L/br9/Gp6aah68TQAkKeuvXTylUp9HyMvGXeJDBJErQS6J0j8qy
8bizjehuA6NHZGLdsgtmgqgeyxI+9Qw8FOg+tnsqSQn6FktqnqbRMh/MkYjGnqx6rxC8cXaoo3EZ
kBpRDV6HFjBCZiASaeZn2Zz8V1hS+BiOtXkf28VOQW1rnrTMQV1RSECSZHXNqb01FHxoEBhFY96T
l6R3xALygZq9dhjR638MjC45EQTo59vfcePt4P2lb6NQbgGAJtbgj/CpbyO5MhLmSB8z/t0ZRnsY
Z23AY9io23Ofj3sIsK2pUnGmvMMMINOLP/9jwC5aTHhHIJzTXh6O9H0Ht01i6HFRhqNiUtuvwbBU
rorW9etfTBWOmkJUCpxpjXkn2YlR4mGRdUQiXGSsxy+tPf+c5Wk62YVj3d0ebmv3UDagC0xuLbgE
q4nOQH70ZEIeYDCK71NjhB7lZqyxok79fXuorY8o3LoJNUSEs1YRrQrkAotFznx1LEw4ZoXyT9Fl
+YdBoYOqmZmzg9K6PvxU2SjPQKyioM8Ddjm1uFmadkglrFfjJfVw1imf22HZU/e8XsDLUVZhBk52
aVFmqBE0aqZ8GYqC2ppSdB+mkZbBexeQKwaUGy8KH4p0+XJCitTMbZQtAjYaWZ9Qav0pLaV5dkCt
P2TFsIfXvX7BRLeexgvZGyDhdelQHw2lTuWw8G1hlFGSpLZuCkntWZ6WBuUXfItdYxS524QdLc9Z
Gjc7ccH1luEnONQG6OMDrHzD4f1xDKsAyx8ZQSAfhJvd+mqhV5+Nqe3vA82RThkKNe8WaMQiR4hm
iN4LlI91lDoUOn0WmxFlummHtIqV02JHDg0ofU8KYWvnMBjmrDS+gWCIyf8xuVavGuo7deEjPtPR
Z6Zf8QTzrundLDCcHazH1mFA7UAkM/hpkThdDgYSrLNDZ0QQUYfwSj+ocLF9jvfCAPEEXEY9YkYi
juP2om23Og0pUopo96D2FdetTm3KHNzMHEza04vqJ9rkHOdZzQ6V2s0nOwro9gdq8N/tY3J9d/MK
0McDwECh8kp3SbbSyC5tNfeHcnBcbSSTKoCC3GFKn3iBPs13bPrZl+d82CnCbm1XoYhNcEXSAYTn
cpHxjV+soOIu6FJ7fjaS+XdmqEPuIjNqehifjIfbMxUp03q10UEQEjs8/oDrLsdLMjDKocx4srX8
GpVF792yGIvHKeosDyHmyu2jLtqhim4tr8CgvJndQVteDVoiTlJnXVz4jk5XqA0Ip5BEQHAlN9Kn
vlfSUxo78VdF6sP3138tRAOEzjCqUKIceznfIq46WkQIw0pVH3maVLTPc4Q3UIdSlJ8VRumZZjLv
pMkbnCAeYzrtdEPYUtRDL0eVCrsyBweRTIqzKCYVjpTpXpyZ2k+uiLA7hABIijsJ5dDObawAKyEc
eRvwyIMQW21HdQ/cJLbR6rMDB8EoTTCUAfytl4EgsE9ktPwWo1HcOrWWe2T10a5Su+D37R22OXlH
p/eHUAPMmzWE26jC1tDxNfGz1Bz9KsnTyo0QLqhcIlkeVCMeHssxWr6BOCcKI2EcXmcj7E+1njje
zo/ZuF1Eb4eXz6H7gOfo5ZeY0y6njIaWdW5FCCh2S/5jEL9iUoL4bGNoT9Rt53cGCiR+6ajpsTH1
PVbJxkUqMhzgyRS5RNx0+RuULkCyXOI3gBYYMUQYcGNuy/P7Z4p/EgO9ebgiXXc5CrdlLgUpaX5I
8Cc/1ZExPun27KBb0KSsM3FyVLoGgWjzKJlx9DXIkmZEekUnz7z9WzbCAFrNws+DhYcLsVr0KZFm
jKLD1F+UtrrvR9U+p0o+3hclEDFJC7T7shsyD6WH/ssEV3nnurne7CATaQjTECEEoJxzuRJzrCt1
NSBntcw5WGgsAb1JkyJ36KXGvz3T6+v0jVRC5wWHKJTnxJ//+SBnfTXFONx6IPkcmLxK9XWo0tkP
6im/k3Bt+aZPppy9f1dTz0EBAyI0KTv/93LYrmyUCdMGB7+UTj23cHv8FEL6E+St0cdblattMdVP
8CvO82iXD8rU5ju/4eobs7CmaKvxcgIGeRP3+mPmUta2WacpozcrMbCyNAYUih5AmcGXGiTLVezF
+BiVc9xRqG+m4kD5Nbt75+rzG2hT07okDSGhXX3oUQJeoYLtQYLACO/TuStPll4nhyiRrNexzxzX
mXfNVK9e7LdB6csifiBkBlfpT6u0XThUFUKGUlmhdRL156DS+0M759+kMBhOt+d4XSYR4wmlHWiF
oCrWITwM7UFD2nlEWDN3vpaZWd03TtTeV8sy+xpqUOfOMcd7AgbrQ9MnwSs+qMa575z+sZxk7Wcd
drOx8/GvHnRRTwRYR4texC1rUCTXSYraYiNMyyX7WJSV6kZh0Xl6k02u4aSjl1qIkqkDNqy3l+Pq
bIuRkX94q88QrK92voHrp9ODEPC6zAkPdVM3PvT5xJutZg/DuDlJUaAVnjxizMtDltMh1jHXGzzL
bKRn5BdlFzKvcm7ypDqOjiMdG7VuXJlu705MvDkyQ4p8nih/LTzjmEshORWTtI0B2l4z1cpTAWrs
31ldylOp2M0rJpZNgM+6rO1E/VsLLL4tGAX6ubwll7NW26przJKxiV+GxitjTftfPyd0r0vdSfc6
fVf3J0kpDwROYZB2ACeuTjDSClPRTjAp7LzKT8sQAcSMMdb9NI7teCq1vH615h6TzNu7aHNYYhMy
D9r0V3KaaMhrTjOlAxTafDkF2mie1WLCzDVZ4oPzZtSSx83O1t34qgg7ogMMGgEY1vrGBH9NImki
YtimTYLdctP7uMhrbg0tC1bBEPzSrDG865ZkON6e7sY3hUaCnu2bUgu88MtvSotcGWAQoGNbyMUd
jP/0xdbG7D+lUtSdrbtxO1LL5T2EvSI6RKtDk8611hHtDh4hINo0A7ZL2GxU7WPWa/pTUYbNl9tz
2/qUyOVS+CW+FcDWy7mpaogeTlsPuGFG+iFM5uwu0xz0NOSiOcRNgGLgFBfvZXqxbd/QDpTAuCHW
dzL3sa0A4x9AYkXTMUBm7n6s2vABxnf0F9+OTiwsHTRmad6sKjgyy2lyEAevQQb1FCeN/GSPTe7F
dh/8uL2Ub2t1kSWIaUEnM6nU0ipdV6W71sDcwQoHT0qU/qWX0gTULG+K4UFqdSIXYcW4Oc660ptu
LTnBDycc0o+Z7gSjm4RJDwOtTqGhBJo6+4hsZh80SZUMrxjlyLrvstZyfCkL9O8OIflTUmThzxrN
fxwAO7oM7kwZ+N1gMuqxBKGcOPiePFSr60xJ20qOBoertE/0x17r2lPrDOmhVZz2AVj4Xtf+zaJi
tYZCUllsCnHS11hLU5nDRasJORvQFDbWIHjH/0fRLDPcJAvG8H7pxvSHxUou56HI8/w1qeds9Cme
IqrZW0H8wR6C3HENtUDagxJsN3+bsmlCx8JAythd+mX4lA3KuBM1b5xccCSCQ8n55SZerRRt2MyM
AmnySNjgnONEF/5qeqPGmTJ2otBFyyO2dhKFq8yIr8O+pkZPrkjMLn7TH0Gkgt9YM7YKlmnVXL2G
jvNvp5bqzrbeGgQrVyryQkGAWsvlIHm7xErXqoQMUda7UaGbkGGK9HD78GzcQ1Q9wbeBZADUtAaa
LVVlx3InEYsqw3Lmkw53+tIJ9YBwPi85GuZp5Dg7T8rGxa7RwKEcKNx6SQcup5boc+fkC3FY2jTF
72FeouUYSJZGvwEFuJ2gb2uGgOjQtmGfEP2uqjjysLRaEhLxV1WMbVo+69Vrh/DctwbpR3QvkuZo
N6H5entdN15N6slg2mkooxi6Rnsl7aiMJXQSbyrlrvPCwoxfkxn5xwFzXiTOMiN9lPU0fsq6Udr5
plvLC4oP+CKEXip8q+0JWi9WCofLQ3QFD30zy+GJnke7CEKgNO48Klv7lA0qWPbg+K/oGYXsTGCW
osmzisL8wTdXVVdOzL2K49akhPMszBjgvbCzL/fM4jh1Y9CP93DDmzFbrtqHYaq0e8Q2kHS8/fG2
xhKy7xY9Xmqb6yb9xOsszz0w554al29EE+FOq8jNY5I27V+cBaEuz8NFrGOtpTsKJCPBNWJA0Cio
hwdsD2+m03s/y0qycxI2vhTpGJc23VuBvVwdu35cRnRIOQmajAB5W+nBQ1o01c5+2LiQKSDiCAKf
TsDuxK/443LU9KLT8nlk99URnYyxUiy6h0aXu8YQlfX9nJnmTvB/XbvDqQ88MBEqCobUwlePAKWT
mifJHtBZq2LpwOmW/4MypT+h4zT/xssPfIWStBUoC2fKZT+Nw/wk11KrwoYrEZt69/4R2S9EE3Gz
ElheLkGUhwCtioSrmzKKm0yzBTagL08jeig7U9/YqiC3ePlIuiiMr0nJyTipCXWOAUvf0jwZbWd+
6etEgyqXZjtDbVxpBlU6nc4mhx3IxeWsTMpufdNjSQSEXz86ff6rU4zxWbLU6cVYUvls1/gWoLGr
fXj3ctKhFoIhWAoKOY/LgeOOZQw05mgYc/QcZpVGOBGPVebKuTbviGxsLSj5jFCU59FAmfBysN6C
ltzPSC0UVpt+SRPIz7KkGY/AdJO72/PaOClC146glbIM+LTVUHptmJWMIQEcTWl8nltFPb6hR1t2
uK814x4ubeMlZDxLNKwQhgUNejm11FFbp1IMNG6LfjiGVMhcaai/mEqkna3Mme4Kedd3S5y8VVzJ
tca3I1zCNHENPDUlGQHTeOi92dDT3A3pEbauPjvmc4imR+WW2pB/y/h3TTes6vKzaqflnm/jxiel
2gZ0hJMCqdMSG/uPG6l3AgXqHuscGmn+v0iX0o+z7MxPpt3Fe4H71hpT9KLHSW8V+afVGpuNYceh
HpHXYWB+12uTcYAiNTwluHL7QmwOQHe2pxe+tch/DrraSJ2SKEtokgBVZoFj2GLNd9kSwjKOUgvX
8iR+kMziV07yK9Te/uIFoxFKv5XONcI0V6lsKhttJEZH3Ef3y1GpjtDtJZxii/Z4+8RsfUlYH3Ql
yJp5WlZfstHDkFoSqztFw3xWCvKuDBaK3yWmsjPUG4FmvXOFmhY9azgCVwEHnj9F06E+6FmD2R6W
pkoeFklNHholSn+WFtoFrpPU9ce6Vz0j6c99lZu1m+tNDIchM04ieCeCXsxfOCEsCTl3b/wT9Wiq
3l4T8XHXvxMqnmAcCT6nuXr77GlRTWDcaN/NhfTLmqJJdXEFrj+2FfRvtEeUT7cH3PgIsCW4svgQ
LM06jAAzXnRpwnGCmYZVpZ21Tzk15aPVhMu3vxgKbpOAJtGSWRsYaCP1vmaQexSrG+mjVqTgoNI5
596qB20nkdx43nhcQO6zigRI65SbdkGdF8bce7WN/rSk0XBsOeef+yKRUMQsqnMFmNJtJgz6bs9y
Iy5jZKIyocJD/XIVl6lzS8HbmHov00zpjP2p6TkQCHb2ybWUE6AIagoC7uEI1q+4uv64BuuKTGPR
2dBSrub3ZpN+sKx6PIx2KB30UAo+joOTuJMM3ymsdKQerWLPu2lz6wiPKqGuKSqolz/BmTW9ZSF4
DWROrR7aui/ZpLjgBmf/9qJuDiVq/EhqQOBeW2G1oQxNKrHZpc5sn3ETSNHwTJUjt8q7wQliYWnT
wyISAtprJI0th1m00BT0nMoKDvFAuaiL1PAURl3vdeTPSIuXe1Saa17m26gAoxE3FA6Tq12zRKac
R4XWewNa6sclt9IDsoPLs40a3ZnmsTUfq1Kvj6mdaNgrllkJGDcYHgM5G4+amoynQRpR5rPCPjpk
4Dj8AnTBnrDsxnsoAnPRceJ/OFiXX7xu7DAJM4VT1YbDSx/PCc9E6dzDC0w+IcTo+CadxvPtb7/x
HtLlI6EiguM8rdEiOjoJQKnYZk0/DXfwTZofabLMT/KyJKehz1PDVYM+eEwaZASkqFf3fMS3Zs0p
E6h1jTrn+p2ako6yTkTUo0mTfcpae3poQnK8UI97v5bw2lhUKdvB5GxdI2IfoFRATYq9eLnUcae2
akl53huM0n4K8Stx+3DccwvZOlf03KkWiZuE+uTlKJOuVgiHc1npdd0elKoo/lfn7X9BUnc7ieS1
mJZAcZFt0PEQCi1rAEIfsGcg5vVe1Qa2i7ik9FIV3XfT7IpnVQoLepe66suhNKP1WoDZl8sWV/ha
fyzSPPpxe09tzltgBEWhjP7LKvQohzEaUlU8D0bQHbVO+hfV2eEzDZBypxexsXl4ggyUNqi0AkJe
HZmiTVVi86DzUqeUQ7cteumuUJNWd9EwX17iptReMbnYA5NtTFCg6KkB4nGDGM5qgkvi9EO51L03
UZ77qQS17U5GZ75M+bTLft+aIpryIFapNyNasIpZImT9A+5hMp9e1o9VFU1fEDOhMKGOZi9IrpZv
1UUbuGPXdhhfoXx4TGOrvgN/XpwcvZwn1y6SRD8Meu/cOTEdKD+USukwGvX0F1seeB20OYGtJ3MX
s/nj4awypani0cEMOaIImzlR7GdJkDyaQ7PHjdr6CDr3BVWutya9+PM/hpqkueylumJhakhz8VQF
/0Z9FT+YVmntbLON60LkuCIiYFNfyW81cSzlIcPRNWHFnNbMD0rQqZ9vH5uN6BSog1AYBswOfE/8
+R8TqucRZ8weI+lOVmfEfsfcecyAzf+ops5+TqS0+X17wK0VJPkSDDOCJpjFlwPqs9GMc6lxetCF
O+t691mRJLxu4nZPim1zalQI4fNg70yRZTVSlFV1PTIS+moEh5DXvDgM0CvK5OmuT4po51XbqnKJ
6FDEwVQMcHa4HHCO9FC1ataSDksA4FGOvk0oWN5r+oBzQwO05oCzg/xd7g3tMe0D6Vni9T0Pad3L
769wEfsTrAp6EenY6rO29dgMeDqibTg29UsW5Jpf42QfuWaf7PkZb31RG2w2sTmcDAT5L6cNaF4j
pWWdqzyMcg/tAeO+LRFOdDUpnT7e3j5bNxM1Amr2gFbAu6+KXJPUZNJC88orEYL6Ead9+r0GlPJa
wtnq/NFc5sJV6cLtvC5bh9FRUIAXZQMYmKtPq1stf7Ohd14+BfjIdmlwlPpSPt6e3EZcJEzZgL4w
PboDq7Ohxb1lxg2jJE43+sGYyC50PojIc254EEzTx6DL4sexxJ06MIa9Osz28DQmyN5pM66jfymc
pABpL+6CHGZ0MRkVpLdZO2hL190tVrfcd4bWnZzJkejT6sHO+bn+tIA6OTUE6oDsroRMmnGqk04H
TpAqy/JjGjL7EKDWl/jl5FAZzgNrlNyhtOSdK/B6/5Lt8F/KwURl4Hkv929hm2VZRNHoYbJDiWbO
5Q+t2bw0Bkf19vd9i4guawE0DDmVJFggCan0XQ41S9mkJS31ESxrG+MwomLxQYmxW3WjuUl/yI2p
ngLVkn5OS1K80MZU7504iR5EDfx7pQzSI9K39qdCDvak9rYWn9YD8qOkY6I+dvnLwJAUWmoFPaWS
ALZPK2O41GD3XOJA1UYYRNqGG7fLHuLrestxmCmtCqgdN8jagLbD3NrS8fzyHCfNa7dc7BmQemu2
P8AcKqaHzEJy0oZq+BktaGUeU23BjOr2V7l+J/gNyE1RIOO2vGqQLXlbWbDhBi8qh/rUytnwHIdd
9VWlcf2ZPs27ZTxEkZN/D3oeuDso+JdLvVhRqdoxZd4xp+yEwVHqRw3OZiBbzJ0jtbG1mRH4DlBf
7LY1QqdHLdlqMv7ujOfYq6MhBM9im0g1FXsEmc2hEEeDd09uR4X+clZS0hVmrVMKkp3oubSFo1Lu
KMWDqfa7doSbY3FNgQdCj5jQ5XIsdbCysKhIramUKM3DZIyVcy5TTO1lp5i/vnt7wMwVjFJA0PRr
VycjipxYHhwGq2o8EIJIf060JYj9aLRyX5nHdI+CfP3WoKZHOYsgE59OHoPL2fEKxBpmxBQ2AXA8
w3IE4V1xE9ye1saBFxte6AnQ1QSccTmK3qSS0U2kEzOiwJMf2eheuFVUp+d5spzPsdmoh6QKyr12
/+bsTDANxCfE7FfF/lA1Z4ysuWgCyR49Jy7jExgOeQ9mubVHuGIp2XGpgXcUv+OPwFbuoeNQOabA
ozWgaFtAvDmyH15M6c2/vZSbQ4m/DU1PEf+thkqrLEhGulKeVsmhR5Sk3OfD8D+9L+ydGuhGjRCt
OrokJNycNAL2y1lJ6EOIIiKXhd3WXqO35a+yWGw/q/X0rlwk81Hv9I/hMCr/JnG8fMMZaY+Mt/UB
CVI4E6hecD+vZosqttE5KPV5ESwqLzSX5YhSd7KzphsPAy0+OggW2ms0plZHHEe0vGyyHATnHC08
A2NwNxhzftBKu3/qaqfFrK+jDotq96nWnD2Hoa1PCnKU1jAYdMrbq3hPqxotMgaaNf0SJ8dJSmsf
XQBaq+bUHd6/ewBuApoXsQdP0OUnbaNJsvOixIS6SAyvrefEHwzs/ia9fjelkL+d6IM+EDR07rPV
pws7Os+1DOgP1fX2X3loqy9OlOR3EdCwnZ26sYDsDkhvOrYu0JVW10s+d3ohLRV9NrIQX8+j+iBN
1ujmY+u8//1GZc0kOEd9lDtttVVGORiQR6GaKC+8ALHaDehrC/1bm3pb6FUpJjK3P9lG5UvQflAr
QXANYOMaz9DkRjbI4l0tEmzN3DxbSuNDL42jcijbqf6f2elxB3i8Lwxof4n1WueWAr2yDayXKcU2
5BCahdL/s/OzNo4mYFUYeI7gxdOsuNxKyWSEkmlzO2TFVB+l0UzrY9+NuLJxaVT/mQZwEg8CYqR+
baPRfEqxZOq9JIuKZz3B4eBxMiKL5mCWy586bUqrnXBk41CLugmi8PQ4iEdWpwqhnMmQ44TqCWBo
36RA5KELrx+cOn2Ja1wWeaaU8zDXPQVwTd9psGxtSVXVsWyi8qsBsb1cndIyyMhNJlxFeM+CQ5ce
4lD5V+5NZafSuzWSJpAuwK2gFDirc5Y4WSjVJGnsPeziy5KyJ6ibyDOWady5JzeecZEssqyCuwsg
4nJSGtFWhNATwWRUzw9VE86EsY0N9CLWwlOtzjhv11TRb+808beu8hjcd3QeVx48coZVTGRRVG0h
uA2okcWjN6pT9sM0ymIH0LKxXRjFEphALkYIGpdzw55ISQYdQIuCQa6fL536ELWp9o+TJNZR6vTo
iGiV6cdOqLql3Oofb0/yDQO4nqXicLOAxhB1uNWGiQdHzyDVD1434IB9VgMIOZ42B8EM0U6JAi+o
IcYcrL6S9EMQld3k4jrR/pfA7IVv28s/6yKqTyUeRMchCKK7EeXXL62UxuYhTEe9PWpjpEpunEUt
9aGRa/QQl61ZHWeqYfAIjWzM7i1DKg6ZFjrlzvyus1FCCIFxF+UGyinrckOK21dnEhlhY+Z8javh
5ASmaOCKdNSRHDpTOSZR8wwdKQeJpYirDr3873lsvhYd+ndG93p7ya92s9hRqKq98fwJplavRmIM
aUzLkFJSOBsPHWpQqSvXtvwQUnc6Wp0NlZqAb09jQ3zIiw/9NiwtMKIZiutradDKwocs4+Hwwtlx
yM2d9qi3AF2XYLYAhKbtzvtxdT+8HRzAJIwFTGJ9aHPKVhVa5hSsa8s5VfUwnrOgz73OVqedMH9r
KOhqQkDEJuZegz9IbhOA6TQrhHWz3xl6QzLRz3hPK3uoa3F7r1cRKAB9PRJAAQK9PK59oRptnA/Q
tewmKKFqdfo/eaoE3yBltj5emagqJsn03M+LvhNtbA6N+qmAuABFWLfONWMsE1kf+YCLGaF7q+qu
XSXDyZ7G8HES0tV53WRuO1Xv9iPiU0Kw5x+qvsx7dUelUovJSQuCOIE453aZuqANbo6HIGv2pJ23
dqkKMhR+JgpCcM8v1zfVGiMxnLnD9bLNXAqJsz85SHDmhpH5y2CqO/29zfEo6ZqMRhC+7qhRieQj
0wbwZFmSD3kCtr3WdYxwbKw2afLt0fk3xyMjZC3hiHAfXc6PiCuZxiUWFu/p+LHra8eHFVneNWYI
wKSZ95xArjv0fDvNApUDMod8Zr2gqlTWlMNzIqAOdY2jLGFKc4wkOE2e1lvGS56Yue1rjtXz7jhS
+FLKejd+kKN+Yf2TaBzdotUK27XT3sYCoYCqyR+qn+DfG+/OSMSPRez+zdSXfHi1OuSek4JOBX0T
nvuDM9nJcxCTNZPYZt9v38LXWSZjARwiQUfdm0RzdZLDMS7ypZLonEiy9J0zW31P9UU/W/2s/Ns1
BQxYJW/oenEJfNQle/lPkZve3onXtvYDSTW7gfILojmrXDeY4SEkyKZ7chYsfhrF85PeqeY3OYjj
75UtZ19vT3trPPxZQCcLDyFUtC73H9KNGWS2hvJ3r/UvU5B2aN0vQ4vrTZCkfhdXezCEqzCKdebC
giyoUXGl1Hk5Yh2mlWI1NTdmW0qfoUEqr1EU7ERRW9NC2RSMJ19UNK0vB8GvZVlGq+q80ZnN+7bO
PyUtEDQjlUgApkE9317FrQfnz+HEz/mj7qIo4Ellu+w8lPtzP4pVx4uQdfXbNjEPt4fanBkFD4FW
0uherqIFu88HK6cB7Ul2Mz9Sk5RfS8Lx7xXxXOlKM1ew+/4RqQYIBQouROAyl5OTA8cMyOM7z7br
8ezYXetSozDdIjTMgwqscOcIXFPn2CGIKxL5gRkhw11NET6bYUwab2o0TFp0MLpWe1Wp6Zj/5+y8
luS2uS38RKxiJnhLdpwkaRTtG5aSmQNAMD79+ehzo+npmi7/9qVloQmCwMbaKxzocquPxtTpgug0
Oed7QpmXfE+FkwaRpxr9mdC6JYjwnbCqOKMB753ZPlDMN7Y9ZlFbdb4T5WZlvS+yHiKUV9nluSDr
zY1Gpy5+TS4ZwtGIdaV9471dWyLgZOxh+PlvZuwvZ7HnxfitxyyGwUpsNHDuQTuleQxpN9+4qFxb
ImC2QDkmLougES+HCkTTBY1HS6uZy2Wvxtr7AUBWxpPvGbgA27duuNcebRP20NlmH+EG+HK8zFyd
3EpWxrMBNxtjcGKNTcjRdZNba/HaUBivQJ7DAQ+N88VQVlq5gI60eIMqyfFnnuRDsSwIYfomv3Gf
vVJeASpwl0TUDKn0spM+eoY/uks2xAMB578T3OzbqHOXMfZNQ97Bvaz3U2e2u8kbZHrjk7vymNzZ
IcQ7dEv49i72SNWLMm+7BszArrvIl54+ldAko8CaysPbX/fVoTaWILxwmlGXGS+BtShHNhQbeZ7+
M+rWOdjdMNKOmoobI23v5qJURsVMag2dL2wxL+HFrsyQY5scsGljtPtiU/67XncrFODa83jsG8Co
nGavrhnsvyHKbJ5He3iXRplU0zep7WnkrtlVP/775HGM0beFdQY56uI9LWFvekTGDTEed3lsDFN/
V5GP8IS5t/X57aG2v+rV7G3qRPYQ9AiXMumZyES/qIBXrJCYSNtuw6OzjsOhLCcvxn/aApqe/jPK
uFkTAzFSj4BIcJV6+WVj4avWbmBQuC3Jw8AxgPHtZB+WBJ3pCPHsxsXt2kNyZeMuw9rf7jUvx7Mz
RC4BNlPx4Gu5n9xheiYN3D2xnIIGHZVqzzn+uzcuUlf2y82dmz2FA25rTr4cdZ3d3gOI47yRKthX
zSTOIcYzRDzjqAcRddy//SqvLVE6JzShOL6BBS9WTVnkaYutdB+3w9rsy2AwT60x/YTIfauhcGU+
UWzTcCXFCAzwUvC+dRl0Hxg95xys5izp7K+lW2H+3pomUoHAVAaRn9p2/377Ca/snZv37aYfYnRa
bS9nlM00kWqr8WblzDtRGF5kzVX72NbuuoUHOFHRehkNnFreuL+9tnjB7ZRr6XYMAfG8SjRQhOOE
aiDg1Fe6fS6RQEsQh3F6p0cQaFJQnDgozPpQDLrd2avSH/pwwuwe/+if3WKqfWoU7f+AtbAl8bPw
BNiOk4v56JzZGbyWCzP0l2lveNI+p46TRE2ol7Ofeubx7fl/zcraZiHkX4ooRAqXVaKjRAbmDDZg
GcD0cW+0FEilXefiZIzD+mwtTe8ehiJM78BnW2s3GeVYxG63qH9GMVI7vP2Drix5fg9fNe61W4mw
/fc/C2SZi9Q2+T3ZPFA+do1H8qv9F1DF/1Afb54BtMi3cFk4By9HcmBzg7UUAAaYVmTHVXK7jJbA
0VA6vTp7KkKnukV7v7KB0JUENEAYT3182bwOrNrrEMn1MUJZeRgHsoeWzXu55qB6XiuM0d6ezavj
cYZujRiO7UvRI8abfroIu4+DufX/1nruYm1UNg2PlJ7CXP9nJ35W02ZyCByNOcgrFq7QmRwq7fVY
vLhJ5E69GTtgPUdbG//LUGzmITksm3Lh8pgz1qDKPGn1KJMcWqCFzB/nJfzlhlP6/N8nkfIYw3gO
OXDubZL/WJJ2slaTIh4dkwE/O3k9xo2kUX8z/J5UKc1d4O3hrn0BbISbJh1iJjyOl8Pl+DYuPfeK
eE69IUJdE8Zum+vIn27Cc1cKLV7VxnCgAMIO6OITGFTooWfOAJSF2xP3nFsn3N3VjZ322iLcyJYw
umBPccK8fKBuzcnEs+j42Y3tvJMG8SU2hLIo6Fozoqvb3KjHr+5p1I9wweH4b9rUlwOGudcXleAr
Q8zSsIcACuatDveGsvLdWk7DYdHC2CF5azaPFT8a7Lo/pipwb/ySa0++SbKwbKOpDG/v5Q/RQqGW
sDm/LdGUsVzJJre7QEUzXamdlLhjv710rr1P4i/49JhoUs8u3mdOo1fnOe9TVql1KNPAi1UY+u/f
HuXaAt3oaIQC4klB0ffyqXLuFpbQpY4V+ed74LBfnUjlcwfL48b8XasOtmYoUaJb5OElrxRYUU2O
Q73l4z8d54Tb/5VMqn0A7qgBn/L1Piwxk6F2SD++/YxXZ5KPnq1zY21d9mL9ucRcWIPTZGNtfW3a
vIPLgQ7m7VG293FRqnMV3iQ+3D+w2rioJ/UIy8nvgGhQExgnev/5X7nTdNhDTvPemXocATB8Opn1
aMbWPOQ3iq+rL3Lj2v3/8Jc+8aqbcr8Oecja6Xw637P3HvMGFSNzy09vP+nVN+nTaqFUx6jqXwOf
P/ZQy84M2zJYmYq7w661UvPIGsWrUhQUN8nqxHTb1EGL9ZYO5+o3yDNSR29xwpfXVqPIh5XnJxvc
SAsIaou5czPTizMqvHiRyPD/hyfdRoNPuO3fFzeTwpObLovx2jqrnsKsTo7LuEk/RV3N5T7pXeO5
WAf9vFqivXF0/EthuFxQFHIQNgHsoUFtb/yPafa1hrQgUuBFWi3LeZLOaOFXt5ZfYD6Y9pkbaIDh
mm1k76diyHzO6arcV2OWYCVBJpAf60KaIUIHyJBRUoZ9G83zbE5RLwPb2C9ub34VxTgpctlHx70x
d9cWpA8GufEWMRG/FPEYi+30BQGjMe79w56K3Mqi2VwxNuvwxf/PahWKlT9Hu9gtl7awmsLe1iT2
W4e5Kk3azHmd3+Vr4N7Co64tQ67/OE8QsUi01MUhOMF766cQtMHWco25hdUnE3/UWFRLewj7Lrux
SV/bWnijKGM43DkML1ZCutZFvRg0bSFIG/cOHpFm5PrLYqLmXMYulrjgTbvBGrIvReWJn/Pioml9
+1O4tokisdvQZyjzqOxfrsYyzzLDLxXAWJWZ92unvI++X9/Sr74mIvAeucZtBF7EWGjeXw5j8/aK
pBeIHtpsLY85+ae/UjXhgm+w8rH99ZNPdUNOEt7LVb3LrSr7HSRC5jSLCLoEIUxpo0zzXD8ajZPo
Hf654xJNhrMOkVD1+nc3dLqOhVN3QVT0RoKrmO/NWWQbVt095b1toSSvZFPtJqHlf2bmsDbooYJ1
AB3hk35REAayK1W9KSPnofbfjSLpkOqa5UFr88Z5e+X741jfdGI0bZE8bS/0j+1DrpK8nQ5UpZSe
G2Fo4Z0osZLILmBFv702XhsUbExP0j95Z2Bir8TUuIlSyAhu/mFSFE0cdB3q3RV7lL/zwjY+0Fwt
gigtsF89oxcavI+6a33WsJdOdZR7PqEG61JYjwIQTEWF2Q35g+rV9KFfmMpDl5IIfeNuegUk2SoC
SM5b2w2dwsvpWWEFL30B0OvCGTjki9fthWE3sb/a/a+lzbo86urW927sitfqWZwRQPO2Hv5G/3g5
bhdUvswzrtrKqdwno5+8Hf2NrI5aYBFkwphCo+yfxjIWJZL4cTHCyFei3fOJ3woHubJEuEzaQDUA
b1s89MvfAr9dr8EayhhbCOdHno323pICvms/LuWts/TKhKMOh7DH2Y1w8ZJiJAwgB0uMnKWJbB5E
qZ147Mf0wJUPm8vKrv8my3y48ZavPCGDgnGzn1ABXjZWiXjC20WtUGgniT35MNhndzBN4r31/9Dq
2RKUQQI4rgHvt0Pjz+8Ndze7F6qPe3es96KjhTpWs73HG/UWrnJtKrevGkoyBJRX5NZViNmrK255
o40hBLyXKu4RLR39Dopwh9fgfeBmt2qva1O5TSG3Be7PSBpfPt86CT+1CSXDB1JasVsU+uDqAC5A
3usbBebVoSjw+IfT4JUetJrM3Bvzpo+z2s6Oadg4Rx12064Zmlv0vmsEALqq6FOQwyBEuKSZ57nZ
0vkHemhyvrQSmXBM/yfbz/ZCiE2Fr6Q3tARM5928C0M65OZU9jeuDv9aWl6UeqAe0O/+NSuDL/py
bt2gM7sRE9Z481uXh5bX+gmgIv28qi7A4L8U7JNdaVTpSfQj2sbZ7LouqrWuBDtWkN4H1kyvD6jP
P0+NoixXeH19fnubv1L2kEhOIfpvLx+U9eWvHDPZYgtiq1jgpEw/J1v3zuB87pVV3SWhl94A6K+s
AlRyBJqA7FETXFJLW3OBtOKDP8HOqUj0TlpUlkn60HWreesA2yb44gVssjiMQDYZOJHyLx+NYm9M
nBmUoZNz4u+dJRh2NLkdjL5G2Zzmhjj2yEoSAq2dxTgW5CHXkW94xuE/TzGyua1GQPVA6MbFQujA
b4J8Bl4xx4VAYhLud5mdL3svHNR928j0y9vjXZ1j+HKbBMekLXGxaXUmF4R55VLuhIMPpYwIQGAO
fTcCCfzneoS7TOiwb+HYwP5xUTS382LZ2ncIMUqr8ESoCDlfVmYeaqlvBRy/fqptKAbZ/AXBai4W
ak84PNHNvooHs5kPHurgyByT4VAlN7Vgr78JoHZIIHQdOUmhqr1cOIsMSjdp0w1PXHEyd8fsTBM8
26++LSPaAvL89gv7Fwp9uVKZwM1ElKJpa/Jsz/7HMYP5atDSIePZAPOduBmF1x5Gg6t4NPKNvCsa
F/o18bYlBYyn3fu2dEOyA1yR9ljMT1wdnIkEjSgJmrrc4xTl3BV1Mv4qRG0fkiTX5U7Ns/XA3JFk
2OHH/D7FwSPbv/0gVzZeUEoOL3jVtPa5X798kKQ1Ft8sDRWXrjv9BsCvzy0+d+emRnMWBYbW+3I2
wqMkxvccisT8Ctyu0htf/rX3t6WKbFpnlsqlejzH06mUWckmY/j23kgD42D2g3ccE9smz/5m4MKV
+g+bCXA9SI0Ifii6Xj52qDLHMbZdjRxx77GZJ9AERxfGqasIq6yKQ+a700PJzhfrdA52mnVreTft
j16XEPwMjPds6OY8+6V+wl1ITx00R6yTuhPhMsFwnKtsxKy6p3IHeTyVbnEL5r8y2VSbULEBAOmb
XNrCdFyM5qr3VBwqgeonaJeHxMn7pyksywHp94i78Nur7DVUhVkj/EoktHwyr4qWKTCbNtmS02Rl
wAWQ5hJXk42tuaTvlRuGR07dZO6C0Zaf3h55q50vvtPNm4ZQE3onFmXhy/cMHDh3UwcAt2SzG3dN
WzyK9bYRw9Vh0FTxL9cKTGFeDiOHvlyTOVSx6UpsJRJ/ac+iX5ZIJ3bZRxpjtGxvYG24Txdg1yI3
ik9TnVs7MyyzD1qMVXtQSZYd1swRN/aqa68bPe4Gl0M6pb3z8rcZPT6Vds63tRat/clxkb+oKSgP
QQrLZWclYHy7tyf92qreHJ4Qh+C4RLbiyxFl4pugZIxomLrZ15nrxpkWwTsdlvjPGRzfHujYjUGv
Peafg15c6T3ZrrVvZrTbh9KnOVHIXWhQObh+Yr8bk/k/u8Mxo1sZRqtzCx+9vNib5lRMaUmyhL+E
yxlymYpkoow9IUVrNATztAe0dI9EP99KAH/1pPQhkN+AAoGFUptfPGmXB4tPgx8tjJEH/cl1VYoJ
xhaBgblfZZbHZp3TW/Et2wp+8SFxL6Ug4hKHShL61wWunqxZUS10z+IBdXV9tAenf/BUYt03vpXc
coV79TltgyGB2dw9wF7/LdT/OF2XvtSd3bbcgNPVflcPs30IZRN8enuZvtqVGAUxPAY+G4L+urVj
omCioINgM43Zh7yjQQDVsgPBDtaIOgKBJAjmrm+XW5Lk10QJhmYfBMHjiuphRvfyC9mMJNvWACJb
lLC+D3ab/aaq9ReMUKEGUIo5W+C0k/8iunv9gudRGkbp3IVPSaG8Zd9VhGVCBU/U89tT8urL3X4X
JwLgIrQl5v7l7wpEbc2GxtNKFTp0Ytkl1iGYxnyXjtRsqu88oBCLlIS3h73yvvFGppeJhoBr4GU1
FWzM53Cjmvt1Un5tGpFZYIXuTfrzlccD99iaziCnkNS2L+uPdUX1KRWLgXFmszhWbibKyBJz7sST
XMRncGMudYYxjD/efr4rK23rCNvob8gzQ1L4ctwSw0FkKoy7pjRpm17pg8hbN2oza92HqxWSdSXc
CEzyFsX89cxi2su1DZRiq8AvG8VyhgLF2YPTbREMj1ZiLB9lrvsb+M7rHYnikUoffg0FxatqeMiK
hQfn9t4XaRgX/eieSMf7vq56PGUzOO/b0/n6NcIWY7FA4sLnGrb+y+kkITQcHJd2fo6OuYoJ1ukP
pa3TU+F4yXPiTfadMoruv16EN44aaMi/UYCs04tztO5GbqYefK4VP7ZD2tbzrq2dPM7LubvxPbze
bBmKHWnjLHEPvqQ2anf0ilzAoxmw+f6RtXPyay4q610B/Pv1f5jLTX3xLwRJrfRyLg0rm5hqGpYe
JtrB59pO02zvpzmXlcYspwDiX5UfyeNpbkUaXn1ICtCtl4L7/GVXbzEcqYB/+RhNmRw73y3vRV0H
Rwdw9saCef39cTGE78c3D8OQgv/lQ+Ka5hmGDbCDql8cOxfR3zFU63h0HCl+B6nZimhZvODRbTL/
Rkf49Q2LdYNIbVuoJi2AS1IUlQgZ9wbfXKqUXUa1MHVJ32iQOPyn3fo1d/2pPqTrqD55oln/CSGr
YCBcDbP18e13fWUzABTdYENqh22rfTkNRpKV05zQRy3rviYWB2FpbFWNcG5M97Vx8BNB/rfdMl7F
sqcWTFJ42awpt1b3qW3Iw2Lnt6yfr206f46y/Yo/NnMQ/GLs8M2BiDWUKHZJuBV9Ah281Z0+4PE9
/n57+l6L8DfmO8yFf4FlujrOyxFbAECjwVQzpgVtfyID0812SWUHTw1N9r9G9uA7ABsLy1wxOWds
R/RDFTr5c5009V2QOYjo3v5FV6cAtwOSG7jasCNe/CCMHPJyI3O0ZdV/8Y22ulvKwPpLijrYCSKj
b0He175ZaqANqoLfhPPIywG9QddKrwBjSWnkp4lu9i7plnK/2SrduLZcHWoDHSGpsDu96gzpYJ18
AUVMogs7rEFTnSEa6F1hTd7p7Wm8tj3Q7ER2CC4GBn3xXfi1MRQ6FT1AVVAFO08Uw2+dJYPGVdrd
7GJJSzZVbh4QWxTHt8e+8pj/KjnZI7ikwdl9OaPrpqBo8PiIR9wqH4dFmh/SKUA5inDm8PZQeOte
+TLBrSgFKD65nl0Cm25PJoZUcOYDIpvUvTGXgqBkSc+WJBinfVaZwWOmfmavR2UNwyck8DMotlCG
jtwsKPODBZX2o1H6xvdlmZOPrUoSP8KboLZ2i5nIadcLaYURaZrLclwsLx13eRXk5rEbvO6XVI7b
HZQa9E+/aeY5Uqvys6gf8/7DYiJOi3O/c38JOZe/LD0X7YksILeKZN/N74mVGdoIJG0r0gun+klN
b31phFI+PYJOfJv6YOyPy9oW37Yc3Ra2sdv7KFeT8jl3HepWZZNLRcx8nxURcmHzsS/GsDsBuSKq
ouSEhVGYq/o1jsqvniofIAo2KbdzqlaSvUJCrpPdXOXKP5LLiXuKQ1LtIQtXkZ+SMAm524smGHd4
WzZZvLRLX+3pozTrzmitfD5gEFKdwq6agNU6QzhRXS8y/aDGtP0GXTb93qhm+EYWp9dC1qi7Htkn
7ns7d1y9R6Joic9E7Ts+gQ1Zxs5IhmGOjdCerfukqDs3YpMofjaezoxHEWTWM3wySfhWHiQfLdVR
aA5YLOFImVWQz3uzCYrnkRCYYi9G6HxR5TXLV2QAWR7Zth4W/ogsvqzzOjrciHBm9fAdASkbs/6x
WQ3SPVar4TcNnpXMm7oq/x02QUp0Gtr9NHbncu7fdRo5IA5gOGgdUoyzwBqN3H4yyH7J73B4a57y
IEh40iws71LPqL1DLVj+MQeU+60di+z7hBD2GwTEkBRznP1N+gHFcqw5UJ19bnn0Bqq5wEUucVNu
wVVT0CdoiCN8dE13mfZpG0jMIXNrbqI0U2SsQqpd6qPuHNK6mjT5Otar5UE1wBxnpyarcA/B0IYV
wpymKx+xJbAgPdRjdictE+IaT2EdUu1l7p3hzkDcEITcMuqdOusiMWLDcvLGwDR2euhtclXBgu6M
LBG/sUgi5arLQIuYUB1OZ2QlBaE4qRl8d6dQegc/Qf4TVaQmici2sMZ+HuamXI55WM3i3CyeVexw
q2y9o5Mk/GWGMS93k5t7BoYRRftB2LJ9RyZyp6PKVP1DkWTO8zTlJv7qQz397fu0+mN7ggl8JI2r
KiHkad+7s0SSOFCTuGISTQ+N/7D2YrUI6fF6WGy54DGrYJyrs+ljp3pPrd04UUCCyLNnpAZ+kWaq
20O1KInZySCTn4MfLOXJlYn+2SZ283X2iGqA7T65AGPkDbeHJV2sf7LCLx4Wc87ZivxMjpE7Bwo9
fZC6QdRIFX7sU4Pl2i4SLI05Lk8zaxHBpT9UH5K0w9J65kpwN+MYHBxJDOYm2bR2809f0N+ADj5q
/AcInC0jY5D9OQgqx4sUhXdzqICjwGuyqh5OUxUkuxB6vrsvM5HYZ7gJbbl9FONPYGJniCbwuueQ
aA2xG1U9nVNPTJ/VaMC6Xdwy+cufWSq7hiRXdR7TOfvNdXv5y3OlL3dj7UyclIs3Y+nPmzZ3nQiN
Oq7EED5rf5yavZ1mZXo2snWascQ08DGym06me0dMprVzvMFcI/gYrnkqHZrce63KREZtiyw6nhas
t/fKagySOFdzJT046VKx6822MSPVZAXseLMdiqcsG/B67/NhGXdL2dTjKU+KObkPm3ZSd7mJ2j/K
AnIR41TP43huhVGRDqV7EL1lxrHiZCxzJ6MgM4357yxP5+oTN1z3lyWmjJCRLlPtIwwGGyi9XFu1
fuj5OdNeOAuAGL7zc/1gSSeYj6SYp+Keyceg3l9gnhtxKKtCv1vE7OT3yWqMyV5iFNf+8p3Rr7+l
WdWwJy6LNFJysH2B58PR91QY/PDztBc/UmvRdg7sOqoFN0/scYOvdulhrRlN3joYH6XrFeHvhXKx
24lyaZRxNLNktozIWxIaoNFs2T0qK6MTZbegs1XTYsatWfrlEQv9PvuORbJZRdpZxfrLsMZRegSb
+J08JamHT/d9IkL2rNjKQ21+0vNgzV+gJSZYh1mtNT3hm5jrX+VgZ/ZXwy366t7gVHFivBjT5B/l
kCg/HDqxMXiO3I+W4gPMWXt6nOdscSX3ghCiddTXltEWOwXi2P7Ow9VuGvzQdTt8xOk8b+/LeZIB
rT2xkt+tap1+w7XNMzuWjzmkT8UkO5dwv3RuH1IQewg2Q+31zidh43cLEO8OIyTSyemKZ6Py+zLd
t3bpFJxXUieiw5cB+ulH5s10dtCR7P6doH+ZGtHa426JXc3qpu4Sc7302vFr5SB82hdmI5YungGk
5zxaUjElJ+2XOnvSdTh2v+t83VwiJ4el/+TKafEOFt8GRBwT/1scb0wQm+I3LZM+VbvRIZL7nHGD
Tnd24tdPoz1rfVLE67W06t2xuxctDrNpFNb49TixL7s2eYcVYIfFoBWsiyuipptCrHyKzB3o07lt
pR/ddenCx6wKgjRa6qFPIP44C4ZREWmlof+p7nNeCtw0YyrLSM/h0B3nMizmU1kPrn1qhde757Kd
PRTiZhsWh86HHhe51VbMtoZTNfFaD4OZEjQQptkvEaxj+tTBcbSj1atxoEvluLiROQy4RvVGRn/R
dpblXb/ZcOzWpKIw7SqnJRzKnjpSLHCorQ/D3DpuLCccryQhpjoPd8QJ1vTHy9wyUVg35Hs0JDtt
p+SaZDuixzCT96yhegcDHJPmdbCKL5mG+R23o/aMowOj8V3Y+KkT2a0RDrtxtPVXc7X0GFVoAcnq
MNPpTI8OO+lGBTM9q5zkmV1e+s67pZr7b3TzpzUeXMNSEXehZL5rutBfdkhaBngeubTzPZ4XWBv5
ga7gnyU2f96cqvRH7WGxEnfhmDanxVurB6JG62LnzF17rw3LzB4TNADLfh2T7N3IvsfEQan97G3U
uixa7dIXHFj0/2LdyIpuRMD/G9fFQHEQFAEsszEDU40LhSEfBkDEUESN2ffm313Z17TjdKi6iFJR
yChMgs45kKQ3hkeBAYYXTX3TiV2gW3Zm1Ul8qKU19AQPmMOiP3W1nuQxz+t1+kHpaLsRHb6q+J0Z
UwFjhKiE6Zj0yMHmp3TKnPKwpuu0GtEUNpP8JppKm8FhJT7bxust8dRe9v5U7aWVhsYPa1TmX51C
v29jei+XszmpSUQ+/Gu+q7zIg71JUr0RLch5avo+wtb3Te8VJzPx8uZuJLdNRBbuaMMHy5xMk/rb
W7pdaibNuve50an7Rc/LfJxnaWsK22CoWeqFdnfk5BGga9Uh4KxfzysiGmucMEv2xHom3ylbd2Hb
eNZ+zBV1WcRtWqVPbMZW+WRPflZ+yHVjNe+WFn+gfeG0qkU/JeaPGPYl1QmmXnDOZZV1cZfk3Xp0
c0C2h5D3eHSr1WNtuFS9e8xE5/JD6y+Os886Ke76wlh/Bx00x1ludWlT5c1T6dXqa0U0Vx8F0qRE
kTMNB4i6U+1HwskhowarU/3gq9E/PDQYZmTLtfMfulV3w741a/8fXwxpv3f8SdZ3TtkG/4yj22e7
lM3zoVVYvO1Sv4S2XVPg1rHltVW+m2VYf5zYJp7dXmoEjlAHOafrvEmeyCtwVNQPJU4veADb2Q53
E/t57vKijSiP2/drzel27jObk7ZrijW54xxWOBlmDVWsVunmPhYs/AjhZXJ+DAkYeyy7zURKKWMs
I7ZU2caZIRvCL/K6/1t0dfmBvVysNLmb+stcloB6fAnZx6Tz+EsHH0lmPMPopTIbjUXtpyLHImxM
iRnc+3ph+B7H5BOSgymIaC2jtSvLsGl2qje4juHNFsa99Cqk0HNifsjywisoqywy67To2/t0Hs36
K/Bc/z1JZAvrcLQ6dcc3GRyNAerRX35WpRn97rooIrJDki/jWIwygmS39rswrZQZUeDlf2tf6oMh
w6aL7BHG+6fVF/X60LudkcegwFrfVfPQ/RidcOUHIxqE9OpkYjppl12gLtpwOMhAjdWdnwfruVS8
rec2EdmDNbIz7hdlr9Ydn2bSnEE72jpyJZkiD9Owyv4oXFoIh1I2RD0YYe5LCgc9OnsdkHT/rben
svlmTabfRFixNcWXqTb8MDbW1i2ismgkFiWNEyZQnKT+nhoV/A5uPkXuxvU0dEE8h9R34Nc2BS5m
EvZ6GItqEneZcsoyrrvMVN8w1VxElAZ58s1mb8Vzo0rHz26hs7/Mcp2+itWVX+QSNE9L3a3faW8V
1VmwdcxRPrKSd3btjfUxabPmc5DpBAg0Z/Ia/H70d2MInClyFBTvyZfii8z8cDylug9/iESv/dFL
k9F9DlXhenu52O7PxLBmfxcWjSfObONsqV5OparWsrIevKBtHzKfoirioBCwXGVnPo81F/YT9jeW
85RNSvenifhzNpkgaZvHql+H8jS5XWF9rtehU+9Li3r3oRvz+VjUc9FBGBiNO97k/NNd5dgdXaOd
mvc1hanz4A7u8E8GNVPtVIUkOHLF5kVWirZv46EtyMDTHsSXxyyvEJ1b2CVa7xJbGCUOc574ZZpz
+KkiV06fATNyO5qKqjEfB4KjzlNeimTnGa4Yj2PvJJRi2quOtdNM6Slvzfy9MdbTfO83tp5OvbCS
QwYkox+aqfDO/mi1XpxO9mre18wOceOb2x7W91ZzpvnqF+e0cZxPTiorigtHlzDqlXC+WuZKoJpu
AW4jQ4MkbqqfCoygd+yS0SGiRqiyuVS0BJp+G6ZEFgTTsEaLzkzsvbSt7hneqNPEnJnGvVRSFbsp
cAhNcCUDR9h5qN92bSRUbYnOXfjQVT5Q2mr3L2+ey/psqw6vosRXzh0SjyKIR+6+zvu5H8RB2YFI
jt5a21Wk1Fro/UjI4hSNNYtpxw7K5kb9N/+03Cxvdq0cDTMSqch/t4Va0v3g+/NdPuHjNkeVlTpg
x0S2zg9Vm7QqcgcNVOTkuceB0hZNezAXKBVHLnka50lhrNnURlZD4hDxO6J9sj2jnE/kpoCkmdi9
s5kgy1JbtnJ1b6+Fd78UdWBGJli19aFoe7keAL1s7zDSWv/qzKG9xLLAtvNgghSkd3bR6HUH9xYj
ksTOi99NgiV+hGGgYR35rG3rOFKj1KfZxQn27Kbrkt8Xy7wl1qDHcqNKY5bMHdDIRCx4R/IknSw4
DouDgJJdx0JagXOSd0iTIZMxLH5rfcRcc9T7Jmzt4Ys2qBP3Kz9nT82Kfj2FQ9HGY+eUGfgbFx2+
0TD1MDMzwU56hpZRbgTBx9RKmiDKs7TOorQdQFpElkrkRmWTGLGNDf673CDDPiqRa6t3brYEp9Ks
CrUDt7L+j6PzWpITh8LwE1EFiHhLQ4fJeTy+oTwOJAEiSzz9fr23uy57phukc/74xCEufyByKL3E
1V73XVpeexMtLiJcq63s5qI25kTCGv0tSOtm915qPFM/+WmvbRIN/fSnGoziiwgQ8dby9q0n6Q6D
zMjF8T+72FRDIsQ23s8el9O/bba9dwKunSlDiV8/LMUa7WwkAdgPEJr5idHHozF01W552GrXru6s
kQ8rKdd+u6heTD3RmK7zvNSNbZ3LkQq2Ox82YElJeA5uO9wnTdp3VayO6NnES9RaY4zu2K3HJAis
fGTp+/+73bfY+gNKp9TrHjlqegw9mi2zYfGKLfO8KZLpMjrTq88h8XdfmVQPhIq1/kXIaX23R1LO
M4XyPc4irhuH0z9a7zTeRJ583pNTo2Npvfdds3zvbrj16SxLMRwdb5NXu5a3P86DmuRlxek4J9yf
4qN1/L1Io3Yp87MwXv68u73mdbItZuTNsoe0X0tClEgJxaVTTiWuAjHrQifLPg+Cr7Xga1vyPXxE
0Qx2yOMzu4kcELKkBnnleVsJq0lchVw+051tj6nXYFphGls60hua3vxaEdyqQ53LrUmqsK+ADdu5
fCGYPm8I4WKAPpNADI7T+FPzPCtMbUfQ2vFt9BukZYgR5/GAjwl+syrH6A+7jb6EFvtjApagTm3l
gj3Es+yX7zl2h+nYT7ZQt51fjNavnc7Af/FYzflhkqV3l49S/YkAhpusNpv3vix5ddndvJAZI4Nf
Jf5W0jMbASH+Ew3gWVYuI+HX4zBtpFN0OWx8wrffLC9j7+r9OGNgWtOdk+LiMUzLDGeh9xbnvYaw
K63pIxadftEBV4804ESHoRidt96Uq3fTaiWftdly+yVgKFiOlr1Bbhq8AuMJxnN6lLgTZMLR2j1a
O8tj5g1jd4kgAd2D3pkh733d7qeNEED2hN2RbeaW9fzpon2eLsSzygclp7xLwsKf15NjTfIc6d6t
btqrgIQlx297wC7ZMzpxR+CMzrf2jwFMN0DOY+se1lkwzm/5ht2qDfY5T40b6c+IslaZNFEonqyg
KtkHdWTfD9RQzlnoxvoXs6msD/bM6paGzPjyQKSR/qHi3H8i2bBuT0UTeu9j5AHWrUFQ73Q/mBgY
uI/qX8taXb9qd/ezwNLd15X2KA9q72oPt+CyP3deywpHhgXRu7udl2sy7cXwhMWV1tJ2CxdeBNWG
x2jz8u1hDYa4QEqxz9leL8H0sEQWE1MRDc09Y42p0qmq3DXVYbA5SQx0/tYXlJl9NEPT8jFRizS9
2ixgXwS/RvtBCdqXH5SpljuPQBiftwFzec2RpzyRNPRl/JM9NNvJmFE94BgLdtgAajUeRRXwwAE2
q6R26+swXWxDfyq6acoY5ZDbuaKl+NYluft1RlHW3fpFlZ8nbpTXfu/cu9691pe50dKjEG7jfH+2
4tLFkkOtU6LBMwkesi3l3heL5X8DDvrqwh7v3+9DHxTnbR+wWeL+Ej+RyTffOScWKDYetzvjyKpP
GLimDykqacHhWNt9sPUWrz7FHCQNm8ETB6+NqimN8sKucVa0vJ+8qvGWhRa/C8CrDu9MVIRe5hA2
jriZ3uRHx/fBJ0y8yAGdwhTZCYiTZyVuGe1vavSZLAZj0BHkloCPmawtJ9ze251D4ShVJKAevDxs
WmCgzJyE/oaCOhbGB4iMi18bZYOh7m59BqReX7mjLSdtDHLVLCj3tboLnIl7RzO3DQ8glKa+W/uY
9YfcYVddWqcoRerXrnnM6739WQ8hVpnVp0ZVRFQhPnhTzcdGNl1lHRo1y/1et6L9XH0msA/ZBvMv
uVa+/yKFmCgVnP3FuYtohL0x2qvWbKMphjcqF5UHltoFf2QTF04CadaX96Wyt/t5muBRpjFefrhF
FdYgkITp0QK/h8mIweRWBcC1aduW+qHP63V5Hde5ijICJMYu8UShYG6oo7kpdFPK99jE7nL9WgPy
+ret/xLh0JaXlU3YygQJ/m+D1itPLPU+8bcYAePoV7KLj22T0SdmVH7oqiU3MCFTUOfp0uulTwMt
cnUeWh3qWxk13bPhATU3Qqn8PaLnznvr+jYcDiUUtP4KVD3ekDqIAGa3RWsd2tHV4HPrGNMtyZk/
My/xq3CiSKL4cY5Y8TkHJrbO3WQJ615WaBDur1Dir6AWgSYiImAsWdXk7qnp7HFLt9VfTWZZtfgp
lnmyEseKuynJ9TpUx2GDTUt3T4wfQDqxdZ4bM347HXTGgxLt+CeY7fpxlqvAuYe01T3MrsHY2Th6
U4ewiodniHicWmFRxhdDcpj71vgVZJIjiNRKibcI408Ni9acQZT1ehdVwfQqW1iz78lblvqgnLnn
oA9ak0q2AMP+xwKerLsO/Fs35n06FyuV33fVrnwF7Iix8GJI6JZvU1mOVcIQM5QQPDtw6sSCFx+a
chUVn2JoALOD5mHzN697jre5/0d7uEcrFgIvTtO2sMbzDE+ozrSV8gtx7098NMjI/DPyk9Ac+tGv
zsbKvT6NSbe6Ukh5fgvl47MPVF18T4ROUKE3i2uiEOJh+Cc8No5UdBOtr8G+BPvVhdI/Y8TRj0Mt
R31QBB7m3KCK1osAigr0m0N1SYuod89X5Rf5/ypcqicoV/LKIM3z3zYbOyEdbWjB7s7BuB+iwBkf
Kqo6x6R0qv0X9C8UIcWhfp6QRsqkgp6UmfUaQHnbB2svzpNq6s8gijk52novfk9tn7cZOzd/eEPY
SxAu3rw9UQvo+bFuo/zPHrTjX68aGLa3xqmY0zv/2SPtcXgYCE1ZjpMSVsY4aZXHoRq6+dlfN3V2
mO920Efp90lZsjEdwd59deJ3CV2gr9a8ihWl9MvA/j2cVr1ZH7GcDWFD6xA7J7K8B3VpyIifksYu
9VME61Jns7v3KK2r3GxkleysLKBJs03BmcM5uE+TY34IowfIxLjTLKeRxAygqRbXhz3U9stS6vDX
MpROfdj/fz46TCAy1Qir4cD3zWnIJ3fjH/a4lw5MxiR/d05OHHRv9Vg7y9YOTms01VXKX1m/FoM1
OK9xR9FIsrmTnI7xOIiJMKHQgPAsAhqhoYctOEKXeTUwv40xYkOmtSd+n6vuBvqJVES6xPR4jFTl
2WlT9IW5z4ndfNyFQYrD4WT/66ZQ3knE3stJ2jXtcU2gg6zmSLlCke0g0azwmpcxZquDGje3JptM
AGGpZY7uGj9S1kUop68zKoE6dc/qWSwJ+z6LvGiDJoXN0+ombiLoZ5fVFK46ctc+W7kEAJALC2CO
XLlfoxANrG/UzSorO3dgU1lc1SbdqvQXqQsT954W8oTss9g5XluvOsdVUU83Hvwmn4NzfWCl0kUa
FIxeFx/1bXUQ4QY+NvU5iUXgKKQQkCnWeWSruUFPJkYZ66Tpy5g+NS4olCRi56W3Opw/mRwW9TA0
FXwk2pIySlhM1Bfzc20SFnUZJE7ISJZ26FFfuoqu29t6C9mCrMmnz4EIbnHEhNOO6d6FW33n+4Nq
s7jIIwAUXxe3cWw15s6iBPKunzYcUePsQuF5usTBPxXD0p+5puz33m3tv75rqKgorwpVkJy+pQlc
Og3Pm5Xr5vB/vlY2FWI65mvTdV+6kwzxa+PbD9NctOjfdYfd1nNHB3zVMtOYRPi2TRJSJ3MhKQRm
wdt86SVoNsvXpvKkc5yXHC6L8Wa5hcreytPkeNB2u1Pwp4sJHc5FI+K1ENd7s0p2EqBHGE6zvhSQ
UdNBtsXCf8hXuHixE4Vo2rCujszMG9m4Nl13CXvWdolN44cHaLZmuGZ27C9rg6g/LXAERWdZ4sC4
VGRCfQzwkzfbPpv+0MPVF4xMyyaPRnWWlUiWiWuphaPeW3CVj243OxFq21WisEaBnNO8moggwkVe
DzcWBPXrwNjkvbMNTurJE3oI/4K7l8gEwgrypgUQ0qncSgeMBy0iU2+x9d/NMk4Kn+2EZw0/S37J
25rkuMk0XnURjp5Mio6TsxrWPDf/AmvnD64sQa8oNSTzuph2kSD+sVmNhjg+VlHph5ynrXHPUqrm
tS6G6mexwCOT1dIXCBaceN1xdnb1XzgNB4Jhh4urOM51NB3NrmY3BStACME8jmwRriog1zOe49vO
jBTjhZSAoJBqfTRFa6/UN5sCo8AehfJ3D2+2JroChcqc1ln3W9M0IjP0u68YXdwh9RG9qwu7xjJl
ssBZkNJFGNy43lV9sJac5QfkF4Ybzi81TLnyO/sge28fH3tDOATYGD1zSa842gaJ5uC8Lj3ndTQG
3RNqnsF7tl2+p5+B2uV+XjjLo2Sy1zJ4rSPlhjjNaihsTVpL+QDvwVkHswwI506eG2P1JWgtKYC5
eFsD2QGztM4G8ibFB8wRV38718X4EWwc+5/SqyQr6PXO534X5rDE8/SG1D9vsmskVpnyMavPYVvC
5b7qbLe+gLLA+rf//yq7HUmPL5hZ57moBGIDrfb60yhTDknTajx3sSpqMnerqhaYsHd10ZqR5yq1
bqKDO+REu0wEr/zwgDJ4shCHtAdN7Ud3dFqPqyrkf/4aNt/fQNUj+y3odfXHNmVdJIhO7O9+CoPy
Nh8HeuYg74L56Bil3rbRtH8jJcc9I9Wp3u7U0i4xvWbRQE6oKInl3ReSgW8cZyr+tdYUlQeyowly
xMxov7ADoT+fwbsLPnuWrNWNUGLVvjNzf08c6YeOopMtIxKu+L0gjXqbUdJv/AK1E6SRNwBDjp5n
uekYd8X2U4VT/0pVfYxIaZ8KeaSf2kVXUFZB2vbE05MiMgyEEtnOiH5gH+KZ8jxvL6u7SYauTuqG
rK1UFBPg/QA0ebcjBEBZZLT/bwhXYn6JXh/e6XEbCScZI/PaBspxEu4eAXPdEKd4tyuOxDTc54CS
UuDh/H4YJyD+adBWmCkSLbefy9rZ3mGtx8W+h353hszriG7LXCuXj9HUuRqkSnKL5dOyr8/BZgVB
Oo5mG25qbTEyjM3o3Qe5WExG1NVcpruuYzvjeFN2UkY+XTQDdE3WR2rc07lE4nbFZ81dF01OcFzN
6nhYoQZlss6qgwCez8gPa0UeCESw8Jk3GwrA57wKYw7sRQW3OXPCay48BF8iRra6gtNgOMmHYDvG
8Rg+Mob0XxBeYnyIpqY+z7art3M/8FcTjiGbB8frVzLMBqUera4J/wW7ZEqAcI26Izy89zgy+n5B
FvR+gj8GgQ1B4ASFDkqHUeKXCCAuuQfCZBVEWv9tRLmbpEYdAju6Kd2kTJlIX6YdCkS1k1dlw9Ct
NomxpHn5dlFHEB42K1OC7oYZ1FZIvzOKbrmvadKZmUQlZE3W+W2BAgw6/2XAbOQf5k1Mf3LDMXZb
z8gz0tyRzpqq6ybJKlsvDNZ5UT0uk27Ht6pB73dn0cD3dhWV7knkmf0cgCpPX6yz0zdUbSseZpnr
NkU1k/uZxeR6t/fwqAdns/a7atLaS9BDxH5Sgu8vdwRDja+l79MlxpPMEWRmn+OPSl710O8BVaXo
L4xM1s20P4N28Zsb7jP/e8uX6sEQoPMWT0NA2rjxUbsjl2jeyfdf84Nng7iiZLKjJzB+b74vAy6e
RI1lTFbfEqx/9soDkiehp9jP0i2be2PXFSopuHyAjXFCDhENMrphSBdlWjowIKkJivZtWynEPqKI
Hu3Hulw5edglxz+d0fVjO+YWj2THaX+Yc9kcnZlGFghEkNhP07XzlKwWXc7o4XPz0G/7Nv72+10/
Lq5YoxPDfe5kcz6vMRpGK/65q8ZnISTvH1QJVZHzOxRoBbNmFf3p2pWBP60VJaPfFsflgaNom25r
UegZ9oCYu8MaVOJRWf7yi2t3M3TGiF5n7uz0n0W9N+iPJvI9z11s6+JGNcsE4zm08YOjlsA7mDyC
WiYITLrnIp67d3bvFkpaV8Ujh8AQpiUa329lwvpLrAVg/BUc+/TaoXyr816EhwLMiN+Z7B4exqaJ
jnlEz0QW7nbxLu2yJy1yRnKEekjmBSK5ngO10NPwAvURJ/lGcTBK0kkAPk2oWhkfovKHXCo5ZU0U
q7e8yjkUUAz4T4hjEXI5/H7P7eTHPkdFUbfJMg7edL+0VvEFwErprl1VPcGiseKYDYpmuhHers1B
9xWpjgTm6b+gehg3iezf5WGpIbgzItEIj3WGIB6vu0hovzSL7F3katopCU632oc9bsSPBX+Fe7NG
znbD0uZyp3GrrCfX28X+3AB+/aojo62DWkK2CtbMIjhWyxp+7CRG1w+62t2CDVZ2X76xwiXTAR8J
Z2y1s5VUU29noQlngJ9S1su5XuIeC20higtYdN0dOyeobwOB8hhOXHKlSmNA+fddur8s7cXWqZCy
4NeJB/e+BmS2eEq3UaV7GQn+HeO6P8wkZHBC17+dXZaA67o/Dk/RZrllNvk+T2aECOuLlDhg0a0Q
HdJxWb5UY1gUh2FZ/N9tEKI4aqnme3faznmtGmu1UMkFhPtsMdWyhyFk9Dha7ex/hessf1eVs36Q
kYH7POj5eJnTrB0Eq47XZPHD/d+K1GQ5ucFgsbV1i7iTaAZ/VKj4huMGjROi7rjSzpByC15GurMV
Am+mtqrzlDkgzioYizslb+c83LrDOLn1u5cLxxw20mSs095eKX+6f9bnFm0U3Ekeyg8UPF6PGsHh
g3KrwIcyZo94qvy5oMq1irdfq11z2pDgFN3lNgrL42a2aEvAaouvvFlsVLSW75A2JWRrEquGeWd4
JFZKFZWqMzDS9keLkBFp1uxI+oa8nsSZ6ZqrcwYgnTjlnckFNayL55zHGnF5ZQFUTGMXIWnxgo6M
60W453Jx7O48OL5+DKA06sOM2CdMyE7RdULQzDhe40TCNSl8A+liewCvT2GTWy/IpRBlFNNcv68r
HF2XrGytNyQlNB36qq1C9Iyhm5WJURHiyFLeiShrz6TzGMYDf2GBnA79Q78nPSLiOSnHXB0B/0cI
w9iUHrvEWqw/YzKoftdeHv5FDxTeitEHSHY25np0OlUQp1G8lHNWCO26p5DP4C2MK9fLEMEtl4W0
nPmBpq3m9zZYpf2AGMNfb6Zey+WxdFT0DN/Zdwe1ju5TvZFBdrP2TvuzQ/SN5Mqz6Y5rrW15oMAw
2JJmEdUdIpN5oAC+tT5gCEt0xwjVD64KuCncrZXPvbLC743k3Pg3YkMxH2tU5x585lbfI5gHfFSL
F//p1whYSaAsy0YspVR/uE1fHaJ19qxzY9Z6R79q9u7Gn3OtT+3ktG06oi707iBD8qclgv8/6rFT
wPCiyO2jnmrIfWsYGmoLRAUcxNb6aqN/lUcWi+A4mtLWx2sXCQ6RXUUrirUFYrGBdOsyHSEFeVmH
RX8VU78+LkFUqOOSLwMEQTAOOU5CGza98T0PJGC1xEiAoOvfFhvSv8Se4p6wf8np87F1XjN+E+vO
PWfaobbSHVlbcy8i0w0vflttOrEVwwLC/bVxkqXRSxoMLLnXApzKSYIZRpv0b3QXR+y1IUyM8uVD
EV3bPRHF2UfaUlx8EMtsbotu5agnEQJp2Ni3xZ8KY3TA0A08c8tzIbJu6zgLIWCVi+544Aon/F0a
Urf94XtzIzxHeb+N3iHAsA7oE61Lya0xNMO7M7vAOiyqsIvb1WuAlHyY2xOVdX1zzmm8fino3m3u
Rq9aOmbqertF46I+DCHqt0YWwgGwqjjW7AFLJJSU2bSTemKLnMxScejdR8tmd6fZWbburPrKNmk3
MwmDNAEEJw6tSFzYuOfOg4+MG4OxaBBm9U7zzVLkYS4anW3KnArtC1L8kp5VlJblrS8tOKEyLGue
hEjo+7Yjxy1DiNZldhX0PetupPhRpB6/vMmg91Fr219iV8Eq80TAh298G9PzpAqEmKP01H2suC2S
wjJlkCAcHfPHaHUqBEO58eKnMqbmJmsWegnuw5Vd6EB5RywusyzajnEjkGta6oBttEG8dAfd3Pcn
Ntjl2V889GmFh+E6cfLIHS8cW9PMqtb3f6MQYAvR/TxzkO9x1B181Ez50afQCN2JtHvnsoBO0PoQ
cZKsNIG9jZVs/oQhPFlGWRovbzhMyw8LmF1wGrLwJagwC3PskZrRSKdqsqwaZ5XvblVu5bFthO2Q
s8jlmlml8iGmh3XjpukK2uGDWkUfO8oJBvI4KEE/ao20f0M3wD7RI8ytkOcCmeUL/H8Z2U1q1rz1
D5tv1kdSHpTOcKdX42HfFwNBsM6dvO8gj1RSxW7dp81OLWyy87lr3uvG6BTyFS3GbAXWaeVUW48T
RTnlsdy9q8ZAb/mDp1cFOm2pMk8Ge1s/ibgen7d+nFkbKTqtDgrpvQ9liVEm8dum0gfRLO1+2Xia
AXNbk//w+SefhAjn13aiKyrr+CBgDMMVofEow1HdCJCSe5CshUxR75qw4HJ1PI7b3tTHqFQhMf6m
0lhwUD+Oh0Lbdp1effzQppya3yGmAZEFat4agpzdmnV80fTlRD2ls0nl9YhnY49DAZHhkLNir4ii
BjQ4C3Ezbf1qrVU4Xpbct+86d4mA1hycjBO6R7ADvxfBrR1iwsLbsNUvdLZPMGxhN93qZg15qUGp
vpvc7oMjADT/L2+4VA+AE/PrzNyRJ2KOq0cABT/KKu2L5jH01fK6dcLWn7UoC/cyUz0Zf3droC9y
EqMFWZ+X9h8DUzY+dCORWCnqd4/Ie6eR8yl3dXNyEevXfx36qYJ/trJ1nyAMICC1dieHxvBosJ+o
RACoU/vkv+6jaNuPgDV5BI6txuujvl8fGWVaoHdrjE78lMKccUIsN1K0RXAOhHQR2YZ7mzkgYjrD
pdtKuCfyGS8FNifN7zPCtueAdj+KouNssVDW/+sKz/5D5iDiI/J5g8ccDxNQuylwMNZATfFp2YC1
DwsZNDM0rVyQkdu19wl65oyZIk5dQ8Ou/p94VthJkE2innYQRH/NStk/83GMg/tRrvvyuXHR/eAa
2ePUC4itO6DmKBSkTht844wBph03f6weVjbWIqudQZoDld9WxNfSbGdPQRehiCqbIO2GAdyjm5T9
OpZwnCd+GJSQLCzqUyIJnlLQXHfKXNqY6oxFQP6dsCvW/6wg7/40HQqOUz2FYk57CoNf/Aq2rR53
9n8BbOLPUM2l+bB5rCkMrqhwPsTxvj/WyHzNDW/3oD4qHSLiSra1X38CkwzzyYMg1yyo3kwVIcae
+V0uhVu/zMonU3/xA7T13h63v/LWc+7EuAERNSGDa9pGJMPnxQaa7BjbMbdIEOV+qHe5vMxhh9GD
u3O76by1I5zfapFIwhjyro6xx4ksFsnZMy5z8FQGUiNlt4rofhL9HF0fmBmmxw72ujkUYozLH21t
ijphhKSNAfbGIV+o4tsgC6q4rZAUjpd5DQe07FPAQpBHHXMoZVkjY7JqzZZaHg6VJFqc0TCxCGYL
fgj3ScMuzae1svUbL9e4nut6ru1TwcV3hilDSDUPs3tPzKljvlfogzzjQ0Yo6pFOjdZpWdRd3BBs
kjoh+9BFYzX0UPxQa5voXruoxWpn33/NHiWEjy4VV/lphaXz7pRuo6OsV9c5ukSl/tlwq98DNSHG
1iBAmV9fmR4+XhvSONz+P4rrtQRr7pd/sx3t782IlDVxxqV69ci72lJbTuOjZTzTn7pAAv911taS
xusXYHRi50WnxRu9QEoXfa8PjeP53XcXTgMYpDPk/wBZGswl7rA2x2HCMXJoKh4yJpym+FFKGxKN
mXWLD223g7fUIbjzoegRrNxsBpxoaSdQWu3UNjSDApdnL6xbea7hssTTaG37IyYL3GXbHJhbyY7O
lWzPJbf2ZJdzsuOyZlrzWsyUFWhi8KBXTB647TgQosG1XxBGaJk63M7h/arGbrgYGiyxlnk8khn7
lX5kJq2bpK7AjVmscSOC/ZJzjIYrFkuK/tb2UpLbQjdt5mJ9i2pG5hunKVmUxGblt4r78mKLYPlU
Uw4nJ2gdwcdftwjQ5oiT4phbrv25jYxoSVsPy6uPK+8JJzz4Sbfm8sua1/zNBkIGhzNz0x+GYSz+
gO2xTTUzMSTvNjPBb1uArgLdMclDuUrzNOxm5aFvMMecIruzg7ThbnoGdvGBtxfsu6coyv13I+rO
eo9rkTMOt2H02fdq/9EzN6Ky2CumrtXXhHbYHQHL1mojLRyddnqQPKgyCwsskOxlW1DdFcVk4Iz4
mQAlKCy9ASXx7aO3RPbyLv02LC62nIvr99OWWEZKLRhgmewgRXxBifMQVq+AkXl1JlWi/MIeY2tw
uG6EP/SxLB05I7rusWtt/4HunAr9KFGFb23TWT/4ajpzQCbXvvdXTvfQiyL8u1KT/K8fbcb7RSjh
p/MejfLP0s21fz1B3a2HNFb2++hSwneDtnnvXuHf/YKTZ47Abmriqf6MvJkwdXkwMP7WpcOg1tju
gTiyFUGWsWiMX6Omuc3DVegXpLfiZhlJayQ4DmXBueuUNZzdCSCe6TVavCMoQoVifEMxBJVaxzDS
o/c920Jyz5CWRaRbuc1PBCDh8qyxpb9NlW3/FlNhbqbCaQA1Jdw5EsFdP2H9Vc/I1YoeWIN8mWev
9Ib3qnetj6WVozgszB2PzmRb+VlNlnWPxjOf390O311KUOl6pvceENtq1/qFKVEMfH3F6iYYvO3b
aOhDZLkxT1Digj4RGeBr+xy2S9ifRFWY4eSZYdVZUS/IQyM1+/VTTE9p9SX6eIwfAQb0ej+ODJep
0sEptkjzmBf3p7fX7iu0jj0xc0/GP5W57VbnCWNDfyW73H+UauRgqKqen4HHmvKMqLF6bMy+lk+A
D1GZVHuw/SXfn+OpxK2urYSYvmo5epUT9uB0XbUfpjzkhu463GEH5VVeeDIaoOnst36oMmmEd2pn
ytKPZUGfxpdLdGRJSFY9wjnXaMfAt4AC0sVEuLxROLAipmbry+Yi1TL85egu3nYxW2vmyBqqSokJ
n0xNO/M/iyn8Ftm82W77kK334FUbIW+Ls4tsc5XfpEMb1dFxJwISN4UGsZcNnyuNKdzAvm/aFZq3
dTC6OrkjLjjVq080JFGDyTKCK2QAyoc3y1jdN54N6B8FMEowgFmUwCgy4vOs+r6/lcXgkNI0U2h4
2ia82h+kdW8zVBgYNtx9XwUM8b7HoCwN8qDWoz0Fwd38uwA916zsXYO+HNMy8LhrIU7EY4Akd3Bc
fpRRR9WRYgLlo7xe4wKszManxTi6/IBYlD8Fl4DDA8ZCjQi5Lo7+QCzuVSEQvkFDlA8aU06ZdHLw
+lPkK8S3a7ALqO9IeXcOk/k/twuNc9wj+IVkICjm98R6X14g55q/buWjSizWdf3mEFEajT1j6BGb
XP+rcqowwufCoZPgcXPHxOwYYlPJXoiTx+9yiGUvDn9ik23JBanayIFJavvvMMQzPYK3hoeage82
L+aISrTRG38zCqAh6zfPj0m56PruIlBKvHSU1PNSSq19cMqm/7cudvTlLVgeCEaC1HULzXsfWx43
o5omFZ1GYyNpLYJOf0Nr18P5P87OZDluIMuyv1JW64S1wzE5yrp7ERGImaNEUdIGJoki5skx4+v7
IHuTYtIkU5rlqjJLIBCA+/P37j0X8Zx7i/88me+WDunJkcM8A0ag80uPi7ITL/jOaI7hU4jOhcBL
ghDSzPPtFFuTGWBgxZTpda66mHTf8n2++FgNIRCg8bNNJX/Wi+k997rub5nT0iIvVTk8dXzHBV+5
W1wwwyB2K3tcUmlhMbMQc5bcja1li/3cRjZLSaRR2seIu8+Gw46zIy1M30EIr7+rxLRf57rJLsuM
H4BxmV0x0cP0+Eqwm/XR4lzKtJTYI2OfeB3hW9lAl1Fa5VLshh7+N3rFCPENfyBnWyQTyz1ftf6B
4hH8f1syiTpmZu0eKQAAKZSVgRvJaEt0iNAi013cWNL54nOM6ndp5JRya5d+PB+tbpHDacyz8lw6
Iom3kVF69pHZd1VsI1CD4CMqsbSfHdIwzBNycubu0A0KxEsI5lqkILz4m9ErpyunvMQ/mxyR2psB
CfJDNdmFC4mgSNjPFbVtoARIvk2aDvONNa4tGDMdfW83trbNP2J4ZfY1WfCxHGiM85qrzDT0I0wi
u9raYepfYsNYG26hm9455Cn+FIhIBP/viXcRsYq+chLwl403hrl7AtVW5pc6p5v9aCaNkZzKRSfL
LkTRj8C1LE1aRNhcvDSts3udjam5oU1TfS18n7GTXZZMEUeTBMKgi8wh3mW4zW8xgWJX5FhpY9Z2
x+mKx5LZu0fhITe1LHokqb0HmLLNCnvaSXPKHDZNwkq3ddsPVxm2yYtUnV198eLJ/DYxFyrTnSia
sAzwHsW3ivZWfhir2UfVRwCCv+1YqO8QY1jyB99TEV6KuJK3rJMxi3PljN21YkHA0Jhzf+Y1p7Vm
nTNAVOnJYSZ4N8bd8M1DjfQiOEs+drAV7WBa0vazapNoCGK7K8fHEsH3LsZ2i2u/IXWxVL3nnwnL
jI6iKkamnpGOg0TCCt55KKqjvRXaqjjRcy0bUrd9Vl/+fj1Rbo3ZU++3orvLsyS9eLw7M3Orhl5D
OBB7cehpAgOMyrN8a6Kox5MHEP6TOa7CR5To/lOp8PFu3NFrvkZDbK8z6JTQscolBm/rM0VONraT
Rd+qkpEM6gl6n+RpMK7YsalMH6rU5ftKUuyYG4N1TZ/CNBw+O9Sr95GZV1QPthxfHFOPH6eU8A2K
zN7a+1i0vqY6aYsd4jHjKMo2+6Z0x4E8s8puwzRLwlBHumztYobYwz60k7jaEd4sPqN4qr4ZTtpe
eCMadsQ49R6LOhHhRRJ8cAFrMlmnSEHj3qOcxRIJJqh/hIZcLzuMexhSangi4YXTE5Ibr2Dgv5kZ
PLQbLd3e4hxUOV8Yyvnx0eS1ZwvMvOITbaR2uEbI8/K9S9DoAO5RlK8U7o5FUIEvBbuUhDqP20HZ
R80JCBtd21RYQuQUyW2armq1KknN4gp9bhj3md9ZTHDLvHoomELSGjJThax/Cp3lpkwpoalnetc6
lY30K6oWmYX72aFREYyeKfcwuxTnYmYQiOPCotlm2H1J7cy6GZfnLI3TOFKgBGPHeGoj6I+gKCCw
AtDEMFactiAl6Us3rIJwKdltIEm3HnKqEBsY+sz0jlBZZllWOmlQNONAUlpBQuceLvfCXpvDfdmA
nNNfx7HNP4ZtORfnfC7nuzYL+1vqYIaVli1nZJOt3VxDdKNYrI2wpQi3jP5O4vSX+Kqc4dKWlb98
wv2/3Hqiq2OO/hLlNMWspuG2KIzkfBKPkwcIaW+4CyxgnoryQLywCp1TxW5/cLoiH/cGo0Y2W4R0
aQDHoLgj85ePlq3PfuSsbJfHsIZqAoOrKT/rPPQui8lyv6GwLT41VlrcDGCXq12Uh92eU5jCyEaT
50Shi4IpqypI+qSXqb1DGe5ywK1cxtae1ywvdWWjmqgXp9l1SRjeAjTpoiutQidOt7oQPrfVDJ+M
LHLONSZvniojtMOUz/YQtIgI+01Fu5TGfOLJ4kWOBAxc+hTD27AxEnuqnnMQKz+KxkI9ZnTmJPG0
g7wfB9uZNmVlVd6eko7iJwUikG1gEzaMy7IZXSIDejMKiiEUl8p0V6sQRr8UQb1hIUNYVY/bbEJ2
jgdO2nRpO0iDG11Ps7Pz1jYMjRk7xD+HT33ZNCiRultjRityV2ee+73uaguNPgWCDhZ78sUzO1yt
zhPBewujcxbfTTxVGnvY5BroIZx0ObsZ85hyY4xDZ+zrhopw14mGFbxE07kVePujrY98Efswe+N2
StRwS7/c58NqqOv2OsOnuhLMJ+uCnIpwcZoDDZLDJNUvodt30RPK0bjdO7xH4barGuhCiukW5v6s
1zhvMRDG930o60dkRAN+WM6Cagurw/9hj73KTl4VDy/FNMc3vRpcoD514dwZluPIbxkcJNTRMUqV
Tc10o9+tRTuHgjjDeKiH2R0hBoyri2yO3AdXEAXApm7UNEJl37YPRYZ7nouV2MaUOyVtoJLGfgxX
KywVt7CLgDOsjTu5RZqBgymuxAPiCqRxg4iq29V3dJoKpB60Vgo6HIWOsTc1ftK0HL1LLzlQNuFr
sNz5g1vDR/06RzjAhsFXxf1c2XF5isNYlz9Hg67/BgsFw/2KOXV7RJ/r3aBn75iMNRJvg09bjTZQ
6PPlF0gHH5j+U9ho2cP9cQHyPGsP98jGmp35I71w+0H3evqeMAX94oZLbd1aWboAs+EETHOmLguq
AC9/NaNo/imY4YSbbunbDxl/0NoVYfq7y2LciZzFEvG5rbxQWhsiWhSfZsrdDozM6sJnUNpVDqJ9
6iTGt+COtynIDCYSdDICMyI8KEa02+1xDolztLhmUh1YM3R8ZilZE+EQMbuBREfIrims5TuaomHZ
EcCs1DnLaEFubVtPl6Zg/woymUUNcCpZWR/cvIn1WZVh/61i8oEXCqDKp9XRmoBSSKZbVkTqLS9h
c97ruKDtrFtO69A20FkEqK3i4mts1Ky5vUi1f0rb0XyIZ7CLR5PvJtpEczbcGr0/91sf9AKHDKel
8m8b3Q9bzvVYR5kJjFg3TeDDaP2r8qcZgxzcFH7mdIFVklUFyjvCF8adhLS/pBtdO0RfXzwGGgwF
khjyuN15sb+LYKUk2zRLp/uKxIBno5iX9mNn8YbwlvLFowqti/6JA3zaP3su0nQssEv3ZIDpeabV
s3r3m7i6D6OMu2FM2l8hczSE6BBVVm/8snM+wCWEQTAm6cKuwOEePSTGA7X1U6HufLPTGMAn1L4D
c4Okaq+2ZymUGmbU3Vuh5+q9CaPimTBK9xuP23KOdrgIDuwtvtW90NnkHpHYpmeT9NFqa7WOSdOM
5gBgqA6173YhZp4BOMdedePnE8fhoVL8s7PrzurSVPN4raKoac9jEnpM0BSYmC1NJEVrhM4DFlj+
L7SImNFXe3wAuIQGsqeSLRaQHhdXJpZxRwULuiOeJV/bPEShvcvaGIFuryMkALRSKVlrsMloBeCl
mcGEH+iA2qJxAwMrH0UBXT6xw2Api81S2pjJrUqKh6YNcWKzRFYB3tfY2PY9GoVt0i6LxEekUn0c
R5f1Jc2rKP1RcLbqYO4QObsZ5rH+Es+LXx3R9tnuRnRN9DFxh+hpwATP7NLxOyeIklJ/o1XF81Jx
1n5pcyGYDmEq8Tb4iPSVsTxTgU7PgLikNcXqgLew+ZH1YKqBeag53PRJie8jxCk67/tqGB8WMmbD
jShR7MI8KbIPUGUW8wCeHUNa6PIznPNwkGPOuiZWvDH0uRxdkuGcFe7g+pzkHgiCkmq+PXBqTz/M
Lcv7NkLD1vEP0EoOPKz84z4vga5sVAIMbmfFfvihL0Rq3plV4Z5QA/TJFs5OtIfAnOXHuYy75ILo
jg2tRckqzj5Q22rD5KzDn+HDD0SU5B6YRmp9NQGsmVulh+pjO9r+RxMTtb3XfDir6b0yDn2dNNGB
13Nd5XtDs0r3dbZnqtujHpqk99y6BTLDdjIQMA0236TfS/swNj16jTyRhToMVdu7uxFL6X4d1+Jz
wX66dihtWqEYHEW9n7pRPRq6QvSR2GWX73y0+l9myF3eLkcr/IgSnWlTiOMYKTrRjXrT19IpAKLE
aJgnrfH0GExKfESm2LIovxIOapODghB70QSXbRUTxo3ZpJsOHNvLwJ76NFULrAEESLK5G7nWrbng
nwiAZxgR183b44xlyrjQorXc7YQLfUSamzmnEINqv8vLmIYpK8fob3Cv/XMNblRyX6SSxmfDdGpj
MmsML+Pcl2Lf5xImAnwcy/7Zera6VU2nR8bx0HPQzKVtbW5wL3tim4R+/8CPN+QMM8rqu08O8Oca
QY939qwwFUfTF7NP2SxlebWmfnH52hz5FXuX94kdPjODHsUnp93E9L+b2jA/AAfg9NtWI32OAmWv
xrj44jftIrcFOJn+vISRGR1oYvs/a7eu45NpiQjwOU14Yztafb0EDQFE0xXohJXsKKiog4tq0M+L
Du14ow1VYWA2YhMBi3Ko2TM0GMPJdIuOz8fPi2lvVZgIdnVEdz9wHage8PYI3mX6HxreB0gNmC/c
CPXtfqG1SFPPmeyTSQu4ZhBjA15zYCmeexK/nS28MTgH09ROhPoJW7GEIFh8SJsptZlH9/S5Y2TC
F0thbIcHyye6S5kYAe6TxvQNwkr4ZLlGmRxxk8nvDIsAc1KejWA4eymDmd6buXVV21bMuRzMw9mQ
wZuL8cmwl4uBwClnWBnUCIcp+Dz03uUGBHD5amPvqs6eQ222TQu2/oC0L2+l+MX4NPmufA798Ef6
J4otfqWKwMZlZ8+emX4RjdtOiNZqgChRvBT3lk8k5GGiCuYNpy9QPMLorOhVLja9hIxl4bORozk/
Io9t4UkWHg1F0kdKdNildEO8xp7gRx9NHvVdrhlNnChMSE7nNDVlZ0Q7Yk2MHjLQo04eK3y9CnAC
pmzGf0vRsJOzWCzLxcv7Eq9IseTqFutsV97SgHa/eA0juY8GFBgVzPTtuKCBrAuwxVJjjbLydDm4
OFTplfVJ1Hz3kT2eC8xb8xWZm1gO1ohv+DAorYc75qnhXV+52XdRdm3yiAgc3SLv4EyLEqcxp4jG
IsZE9IPjfbVo+adnHHNJumuLiIoi4wesMHhKpGBNW3XGOZah+JTNxHces35KP4qqA3EwVNWIjSCL
8AkpleQXHsxw77dVlQRsP1XxPW2peYLWSJbm0DvJfIOeHPT4bGr3c5whL5z4vvlsI93GSGC9aLor
V3UlHSj1KMBTYfeVVrpv6PaPjFwYIDyWkYv4Ah9B1l8z35q8vTCK8rAITkB4dEUDkoJf42Ka9dBs
4aH5bjCk9qD2AyxV9PoOtH5sF2lfnkZL6S/QP2tGFBbzq2M5QYYMxpaDzTEFChHMqd9Vd77TlZ+d
ZMmeFchAzkBmOH+clzStrnJCThdQ1igZRBL98i6alijcdWpGhRkDZOLbiNBq0Vk2mRRxEGS+PymJ
jLAgrDoGH7RcJgBC/aHyo8ze8vyyAW9vNPGyVrp8zI10NJ6QF5O+66dktV09MjHDAPVx7DMzExyS
zHEs8yNnuEzftEbT3ovJqodg6MYhQaWQxk5ggr/8nKHMSvZe63f9geFKTLitz4FrqiUqD4YkBRvh
YqRD0PtNfbWsqrbhyHhLfmjDSfIVO6h4OXcYRf+t8yfUV7UDAxALuq8OC3LGeMN5QnKeXMzCAv6Y
ddXzxJ6E3MM0umKDQahkekZPfsJlZacF2AuvrzdIWq3pnnpQ1luYkDRyVVY5Z5ki8D4NuhqTU81v
QZsA6Wt9RQk6jsGCiukmU0Pk3I1d5mc345RMDKOzdjogH01eRsPwBKFdKT+aKRd5onsG7Em65fqB
t4bzWsZDM90y+/X0vs2L1j9PBk5AhgcjJnBGa10UmOA+AWG1tvhkVE5PJ2RxO7Z/b6bZAzcnxTbq
Jgq3glOsHjWDaCLVlQJe4MI0ks6bjMy7tvajEU6Z6zlBDeebJaGj6tqbNT0jiEWA+RbLGF9Qaziv
WaXxX6sixXZsVdV8g+8tfqEKqYvV9t7t/HFC/7eu5TuOPhNT2XiKHiud0t9FvEFHUGhhpQzZSv0T
XlnynUMWA6SQeu/g0QOIr7jFWsK3UZ/1pHJ0ef8hGSvOdV1shQ9ZY1YvY4f/GJIDxsIgM1uiX+Ni
oalhKhMmvEe304flIMFsKRYNNiLsDZ/ioqnUOYyq/tNSLssHIBrwF6jGf2KWqlh8PPKNgTC0/tFq
UW8B61nmjyJrnFXMMKMIdHm7HlorTo9EakX3HJsYQLkdxvlz7rSck1bqWLUFDwZGwdamkW5UN5je
qe4y/dI3IxZJqbHVw6Nt8C4pug/zUeBGqD/VORDa/RoQ9s3Jpq4/l3y7B9zKYXeZujJ7paPYCsRl
5J45yDQ68KN4UF79AbcUnTyUvny/EYX3oAqrCYDSVf5GW2Fx8FM/IiaqoBFyntI0Nxn6LZK+rYNT
AdVMnd3CKovyWyA1LMXVkFHluhYt312Tc2RcD7FDeFaCwWIg5OJVgdA+zFqnxEe3scHJos/E3d7d
VnxpX23tdy+NV4VXwD8CVfPYoQdp68ZcOfKcbKjt3WwJFhWbD3CgkT5pP68fUEcw4m75mY8tKDAG
+JwRvwr079kOGS9gZ8ix4NeXsDazwMgs95UfS5vbEgZ3fLKTSdKtqcEgbkMnz5wLW10fHeAR2fEB
FyU/Af/L4ajSMmdnciyvvYZIolvG8nPIK9iW6jmmRtHHSICxNsvS+OmIMFuOS9kncj+l/VKtbpri
AcUrvVh7NLpvAkKQhUyjW16LAszeDfgWbe3jQXQ/ANnHPznPTLcJ0sYHe6yw/ZW5WX/KlGk9sej5
t0lfdJ99fJJ9EBm+wiJf2Li1RvkcUUh+cpZlHDcRHISOY9qSkm4OB/uUoWpCEZcIm+1czF27yzhn
4GpXCtV/V/dgmUM7dO5yZPYGS2ja/+C8zPQyHxPzW4JG8+vQW94XUQ/kRZgpsCMO25HzIZc9wqiK
DF+2qcwdL/CxXGub05ioxBdGYkV4qqpIjUFB28veppiX9Z4ul/FhCZPlqxRa6x0B1c4X2uS85oQS
cVICPKvvZzgGIAwAtjD6Ro50Z0c0wjcUMZJSqTSTW6NBj7nxu6gaA99wczpnzIJ2rU5Uz0CdCQRy
VTn+tOc0vyfcN0TlzBYGqSq0W4RzIYnLW8cbp/QKi1M8dQN1gTHkIUGyw0TrUijmbKPjlcY29C3f
vVWLb0LdbB3xxcXn8IB6J463GXJUAkhLUuRhYYX9kYkINv6yMdQzSaqeuTOoAfc0M2ER9fkAbISQ
pynel+x46AbQ4m1xR+k0wBNGH9MpQLE9IrcXeOWgieA+q3sm19M6iigZ8mK1yPEXjYs0u0OMrGAl
ArQ5Z66EGfCmdZgNQg5DPHYGXygPFgGuzV3rpQAfkOcY8pCbE/lKIQ1IC3V47Rafehd0Fppmrv2g
3XZF5xb8RXOju5coAaDD4G406zO1VHVNx84EsDGN9c/ZNcRV0qOhlc+A/MbKZN3v1eyjrM74YK0r
bcIl3TlW7bPqWuzYt+aMZCJYisQo9nXeq2fOBsSyCQ1uccNgib00mRcQfk2qO2AxVIDjvlALZXdo
qUqvs+Uo2Tkjjoadncp1zGs44dPszvlrV1Klvzom9d4eEqnZX4oGwM0GyB+M/KFhirix06Vyg5LY
yJEZA62TTZzYztMY1xXzBiXp7adNgoWceVD9MrtLMUFnzNpxl2B2HTbQyBqHHHrp/izQ+F303IrX
VVgUbcyBMwGrD92HTQ9dcPUcIdkHCTv7H8wiGrL70VB9fEna2sXIh4mfz1Fjem2qKsUWpaPuUBD7
ClDU9nPOn8ayfE9o6QC/q7S5ryK3s2npKBt9YAdI+SZs4OhsSG9v8+PoOXS08KMJvQk7w/mQgAt+
6VyYyCBc/PEu83UYbR2rZYUNE77fvRMjVdjn2pmdzWzV1S20Xeb3BnwW+LGTeHZbq/3egSFHUSMp
Qw/KHcTPlDSj/JbdtrrFzER0dxsKsw8MHQqE0jkGRW4gSul/Quk+q7FLP4I/YR4FMk8/1XZDQCd2
oOEHhK6m2gwENP7UdiXCHdgJBhkQz9R9l7sx1QGrLSy7xk5ffT5B6L9ySJk62aN7HSmA8SjFvfej
AGE7wJuCnbPJOQp6GyhMLAJlLsYRx73GT+czdj0vDeUGR6+JygA2j/vitki821TrcCvzkN2jsrR3
g/ocgwtKJP8ZTXl8lDqBxqOLESty6gDkDvg9kIQALO8Q7EzKW8dsMWoL02qy8k4UtfxRoQmoTz7A
yAJGeSteSPYwrO0clRaW0dLt0oNArX5rq6noDr4Ml2Gba2abwUySjjiguptvXTX12FamyJx2RebU
3/IoSr6ECBmfbNefAL1Nmo/phTRDURxgP/Xtxi1EJBDb9P1DQl5EeEx1liUntA7U1IjsupOyKxOI
FPLx56lM1LMCrU/9MgwTspdigDJtLsO3pLCo1peuRb2X2xw5EUQ6HxdlezQzwXJhQ3SIWmEG02Xx
nWGYzpPh53iBjczO1zRPetw9BAMXrUShXfTEtJzWMoB85+qD0y0sinWN045pZzu0e3conS99VLvY
y+VifXQXBIUkJkQiSJlTo9SArSGZPducTvmGYgfeKEaLHXJkD9NljT9wIxiIJoE5e7SZ7AHk7SYq
WFp3MT2wYITP1LPaMKnfDh6i71t0IB28MoZAkK0FJgiZbLmW3wSiH7P8YwRpJARzPTF8RDvpDwG8
XXwHoZtNjONCNRdHNuQk2tEOsfOjZaGmC2o5WN9h/+rkWIsYMXbsddYVmv2Q7XoU/KzuNnkQvGyG
9dnUkfsx5GyrAqswlxyJEva2neWh5dih2qFMxcFYXSfiUj4V6CG+95U2SkZ/yn4q2nmAkoH3mvZE
VJufYc/nj2rQM7ePyuvGB0WhyVG+ZPl8boS7hujQhH8tWVtnFG9VrIApDjU9dxDY5Gp4anoqhn76
3CyI3Q2VZkiQ22W46GSix2zZIoGFi777KUeHJy8TGQT4wqixVqwANqsDmUz63hwkL8iIpO7jXFsV
cYUVTwnNEPZlII0jeirY4lgwXJScxh6BEVypjhDED+DnIvnVcVt65iPRX7cxq/gP24zkvHdT4NQ3
Bu4SesWzr1KWVwjvNAMLS93beYz9oMfA0QSLjLFVpvFszbsICeaJHaXPAZJWKKdbw3Ye+8Lp2cly
NqcaD2m/SWRjZNSTrj67Q+L7u7SMPYoUCDFW4E3d8HXxZuuTGc+l3LVMZcnoGhrFax0RaLfjSc90
j0tMNRayo+IyO8ISNFn8sPsSj9i3r9Qr8xn/suz22qKnH7EkYLFnfA8PHDtvdY/2kyMqo9v4aSAr
FMV3H1npjnGQojEf0vPYcaTKPhvwPpotyMrZ29fMeD+XcetOwGeM6fyPhoMJpyGmTF7usMuIClDH
oBsg5v9oYn8cmzIniUZZhbhqckS+W2ac0gUuBLOTIcSbAJq7sX5EHaZTbGjI1+AUjNFj7TDRIdUl
pd1XFjAaaMOIDqFLDxfwK63xXt03Oi77G0bZkhq+0lH40ewnsexkstgnvEZJgdOmicvNP/zRsuaS
2m6Htia9MFfw4Ybzqmf7f5g1HYuaBuEu9kL3hVld91RaabIWUMiwBM7k538sC2ZGMVi4f91WhpS1
ArGigbqVXkhduPt/YJ7sfOGFeVC5Mra2gs3zLDJCeI4pGub5D7FQ7+QZyTVXjX/FE4Aq1syhf0nG
MkUE3MWquy2apBnSlIPIZT+N3WQdpz7Krwsau69zmM0nReNg99//9b/+7//+Mf1P9LO6//+RoP9V
9sV9ldD5+j///V7EkM3sm2LetoVvvsk6HKlpPNY6jj64O5AugaSlnedffn+V92KTQOXZiBpRmPjq
TQRglM6ayCBOT4ZkuAqF8dXoO33LOWM6//5Ka4bWL8GnrBOozm1hcfZxeKC/PswxjaMKphaRstpI
LuPSywOb6bi1DXIhnML6pt0RwDkBG5fW6X/8/uLrbby5+Pobmp5N1KvLVPrXizfxEGX48MmOKHV6
qkVCXiWojn0bdTgE7SGGwZPlwe8v+m/Plqkfkz8uJxDUSf/NL7jM9djFDqq3pe3rT8ICjF3WjXEH
Dj/520xFbsx3bEtZ8H3IL3vzMzIsmzryDTCY1XW7Lz2/3GFV7XZTSKrS396VbdJTMR3Phkzoijch
X3YohxoGPrBJz/2g/TS/mazm1S6G4vbvL8RZ0iaF3uQxijehbLnpOgiboAXAyW03Ex2BO8mqumcG
jjvz99f6twA4bsZWhED65OwprLq/vh84bAlcKXx760EbhSU9y01mVQwsUAlvCMQY/vbjXq/nrz8X
64rEK/fr9dK6iwCdcT2NGv8A89EI7H4pHv76rsj1lD5DCkFrw37zUxVNtLCbKwpO4si2YZX6ewyj
kHE7AfzEGt0/5CL++wsPWtvD2+tLj4nQ20/cNPDBFgINXi76disdl2FuA57IHtXy6a9vDXeldHjf
PZ6h/eYHG9bWQJEQN7GUufuU1j0DB6+2XzsAhQf0qvHfrpOeTfI5Wj7aA3xgcr31f9kKDPIA2CBR
0RnAeI9LVFGRI6Hasnv/KY/xnafIa0GEHYgmG3fMm18NxkG3GhcAzsABPRLowhdAd2aLd63/Q8Dk
+5eCRLv+x+fN//WuZIgzBQ/R+i3bzcaQiTiFCAi1kdp/WKDe+cAs1gzWQqS2rP5vfq9aIjKcYm5F
o2PAocsBe4ym9BA7I8S1pUn/fpXier6wXdfxeZRv1l6yPsZ88HkVS1KQD9NoRTubzLBD16avv38T
332G0rdAjSjhsWH/+gwx+ZOd42EMzzRj+aWPwkBXBNSnU6T/k5uysFMKHqHrWG8uFVHS22YysUqN
Ek4epICTE2K7APzg/SE18t93a/KdwXoyV0OgSKbtr3eFlBzRTQhSGBZOiZh5hJqzj6jHGcgTF/o6
ao1cr5MGU5AFXfJ59i0OvP/Bo1VC+baplKXeBrRXHN5LPcF5kKHRkIGE25xmpT4KNaZ/WJD/+W/9
WiHgXxaEWLiC6a8035QnIiq6ioGYtS2XMv5saCY4m24i2qhGZXYn4jy7T7S2LwzH2itheOKOLXcJ
GLWrE1Ic7+ec1cNPZNml4nyPNovpfnZME5PmroH95Q8b1vpl/u7PffP7GAYy1cxV1jZjXhGVMRPY
cCL6gKCLAFy72BZzl8AaBhTy+9/kn3Xn764sf30zIKNgcRm5cgu8EcEDZLlC3bk0zraN6Q4Xf5UE
0CR4DbWlryIp4mPTh3/4K9776Fj8+b3cdeFS63//L8sx5iE7tVD34PSDLRkmMMZb5P4nIOHNHy61
flT/dr8AFPjCkQG77puPjpZL2mPds7dh99VBo3lgKFMy1oUjWwMR+v3Tfe9i1hositID+4N8U/P4
ddbZK/+WsWMZmdvKtOur4aX64IxTTi/exnX2h/sz33uWik4BFYl0Pfk2zdjHY00VQQYnAJcWti9Z
BCiww/rkUa6fZtK+EKNIdw8ucLyv2SmYcJEJENAaSZ8M6buXGdV3s8M/I/YNzfLD75/JujW8+QEw
FZvgUxS9PraQX3/rcn38FQgtVHEYK1WD3t5m9Bb8/irvPAW2JZ+Clg1KCvHmtQ6Xiekr2INtOwuQ
ujaAFM+RG7z38/73V3pnaWX5NtnYJU/cct+8u/loDajtqP2YDunTEpfhqWa6s6WNso4g3PIwtGYM
C9I3riSH6L9fVCmoWetcet6sqm9esWLC+ZmMsbP1jcp46FyBt0LMdXXFcp1//v2tvvM6O0Qc25wU
eLHMtwdoFJJ4gBuuhVB4TQGwyKmlT4eaemkwlhF99odn+86v6LIz8hMS0O0wzfv1XSFEB5inQ0sf
0Vp7bsYM9l/dqauWyv/DpdZ/6s1ryaV8U1LWcHJ+G+FMSk9LMFDIZpx7jIDyNulBlCYxEHBC1YLR
FvKGZCzjDyvEu3eopHIdNDeOY65fy7+sfIg4dQqdCSIapos9fU5UJDVMdFwd1fGvfz0mE/DI+YaV
B27010u5Bix57KUUuUsoPthNnTI3QHd8xFWZ+ejwhkb+YTF69+58l1Mle77pqTd351idyRrICyOi
qGsCA6jYDWQTJ90lWMv//rjCU+QndJUrLSrgX++v4+AEDY5HCVnFRWlEneOR1x3oGnnn7x/le/fF
yqV8aRMH61lv7isDo12hP3a2GM4cAoagDxs5GbU94sM/vCDvbdDrF8DhgZYOXs83t4VXX7h9z20R
8uRF21pVg4NMwKuOgPUNGMYxyOF89MuRc9o8/tS6GU5k+ejz0psU539/5y57GcNzFlXHebPctDmp
UN4IJ5PQXe/Y44DaT3771I+YYv+DK/k+PCz0PewW62L0L18GpzcCSvkLqBYlgQLYw0AdSXSvJOL9
4Rm/9+176/mMVDXmvurNZtFOGolWi5yiRu57gsfIlI30qp1mhnMGHG2csCaq/+Bz5HyB/5aVmx6F
9ev9RR6cxxlwNoriPMJpiwyjiF3zy2wXx3rxwz+ceN+9R8ZHnk2JBc/yzQ9X4XFQcobbFCZV/+Al
drolg2c5QtTIrrgEiZyAVfj3x0TWbmuVVpmUde6be1xA0KGvA92eo1U1g9U0ik6w8+Stz7W/O0mc
fPn9W/PebSpP8W7yhrqsdr8+VUhodjjB8di6s9M+TQugcV0hZ01JJP00xiq/9qMxv/z+ou8tB/SV
IYr6HOds581yIHTpNfYIKQErzLSrZmPeurmBQYBp8eGvL0Xfk54MXcG1CfTmiZKyvTrNmB1g/zV3
Md3KK23lbJ834fCHHfGdu6JNjs1JeJwZqXF+fZQ99iVMWS2kWF+IfYaykllI7oK/Vq+/v6n1X3qz
9/4/zs5rZ25cS9tXJIxyAAZzUKUKX3I7tsOJYLvdypmKVz8PPT9+WCqhhG/vo93BzSJFLi6u9QZo
fmxK8ieqMerqo41qELRppbVHA1jJmwbT6hGuZ4FH5/1x5B6/GcfgEQxVTmVKq1DqOnWRJkjbgndp
vCtnpbzYY2vjO24gODXbziejB7NQcR1iguCkP+4PLyPWenhHtQGW0CizKQotF9Rtis4KHYMTr1rD
BydQ5/egupEsdfviXE+FslNx3TgLDl6nVMipcRnuOoJ2YBOdKKWl6M4hzKO8dH6VahseY9r7CJhI
e0ogkO9fPUliNvIvhmGoKg+J5SSRPka0H6z2sfcQpytRifjLpjt9Rg8STRNelDvf9PeqrVaVS5H9
6RoWZ9BZBW8vGybapC3Cal2a/rCi3PkpQ/wP1YHSCXeqQZ9di8YICtMM6QM0V/gxpwJp+/cnfrva
lmN7ZBQGWRbO4qvjApkD+aaYQqlqK/o7TBOzf2lJ4IAKAeEJqQTLOUwQbMzD/WFvN5XlcEyZP7QQ
RBvkKf7jmrTRF45dTJXwL8RxLC2klAk2kw/wWX6xCeOdWW4Op7myx+RpHpfmcjgkCzWoS4CcpAbg
R3A85kOTwYsflRFSdlQiM/fq+ckVxecLErzGHJcDurZUJS6HFvqPQlsyMXLxYe5M+yGxggEDzVLs
zHDjO2LoxpgO9whp6+qiNOo+znFZgvrp5e01NirU67F28JUgSK9RpAQPs6Lof92fpYw8y01MTZ94
zhOHVxzPq+UsKdCWtJE4qnh6gG5qRkwGUzIeR6uqf+yorv9JRIt/ACSjnfNzG+XlyDaZAe9xG/jV
cmQTZaGpqS0uTPRLT7SenYfGcPVndH7KnZbhxt6hgqsZVOUo5RIEl0MpgZ5UkWkCcajQbGzGaT7B
rQbsPFcfygAn7/trujkzviB1JdB1prW6VdLciZQ5BnoCxbk4l2SQwPwD5Yx0TraziFufT6PA49ke
bSfVWW3SRB/heORSP2aGANg3Sngy0d1B4dv4m8avfkHQSNokjMpOVieDynLfkF8xpOuRRrKiq82a
DhPORHkjoIBQX1JwKTrHFD52jsTth+P9QfmYfUmouTmDvYYmCcRvcWzbBEkdSAE+IjTVGaVOFIdw
htlZTk3uhPW0HPk4o/Okkx2vjkOjVogkC0PQdKrNN0nGCzJKCkzNTKOOcW0JmotatZAFbDW/1nWO
VGnsiZPoQwNZj6F+URFV+3R/O91+Yxv9Pp1SHp1nbpDVdgJ5HULB4xu3eYY6RE+Q/RKmYrygE2R/
FgIm5jUZYRf64LgBWd4ffeMTeLwzyfr4H7yNVZj3HHuEl1vT2G/nbyHyxzReMJmeoDQRAs/3B7vN
k4hCGm1azo1l6Ov2szTFRRARdwoVaPcVQy5Edpx5uAY5lrkU1pyHMswRk+yESE4WUITX14MdDhHj
8ytsBNlX5ymjRKoi8NQd3TT5hwdR+4JDe4CQbGq+uz/V2wPESCRkUEi5u5nvMiZ1NdZ8qQXeRh8L
GMd1JC4x7c6dDb0xChkYD0yZGtCTWH29WvGQ0VYDFnT2oP1i/vOo6Eil3p/LbcBzZAlSzgZ6C9tl
OZcSzVqUpEfkWaWc1xQZ/YOtJV+MYZ4v/8FINhmewcuOqtkqk+0RLYO9MmDsChgZP9PQecwRH0bv
w8ge7g+1sRepnfMI0VCpprO+/kCRiy2NLbVj8H1sYUl01tkc9eFF06nXH3KjTT/mE7y91unrz+1g
v76SjPockCEdgIJNp3N17hHopb6TA6PCvLB4ph0+n8oBXcpUHc3T/blufcDfoAXv9+dbNwTRgOk7
p9MH5HhqaFIpZDK478lb1A73OhNy2ZYRFndcZiSBLCqC0qsd6QaYVGkTbMvamI0P6N1VnyvF1j/r
CvjeQy9cz8/Lonz1dcWoINd4UGrUztYfE7meccxCsz+OQCmfMFaqfG3wrP/gHGBwRx1Q4glo5C7P
wTBhDK2aSLTDOEQXdDbQajXm5oiX3+uLVEyF9yTxg8YqFcHlUJoOYxmQNbAnB8sSB5HWE0541iE0
kGN5/eaQtRQJIqADbq3OnN60mAL1Rn+sg3a6zB7K2BGN4nPWjz/uj7QVrWjEcc1IeBXN6eWkbGHk
3pzhtlE3VfcgGl7IhQvS//4oW5udC9Ww4NaiimmtolVlBJT+EriXtYttCKr8SEE3Vn2dRdnvXJ43
QzEJsmpewph8gTBZZUkzOkut3eHtqlq9c8EeZbrWQ0eNARbS6f6sbs6VHIqVsymSkumaq5tLwcgb
XhFyR2mRh1fgzyESRCJ6iydb+9XrTSipCY4d5c4MN4a1yXKxF6KLwDWzjpK0stkHFV6YXAFk1eIL
tonaJctT/ReSq26JCJRVv/ac8WD4c9DV5reQwsnDaJzRsishp+kY7KDKIc5TPPTX+8u68QXp5HnM
0ABCo95AkWKeQDqaCccK4c1HEMsoczr4uQEAN3fO2U2eJ2cFdJJ2LWsJYGK5+wPAJbExptKYMxux
ZkPa1TQQ4AG+oFyqXre/kYelH0an3Tl2NzfdauDV1kHTBVi9Gc1HIbThzDsQ9aLYgqqpzUn1iNp6
5KPkBQMf8+FnGsv5zoHc3ENcBhx8OihUppcTR2RvFo2H1YkaYUJ1iFVkLf0wyornAImABIpGjTLI
hMTFzhW/PbBhoTtFF42Mczlw42hIsOK0RZcv7f9G9aP+rmNDdIEK4/i16syXFBPI1x9U2SOnGsj1
BxBstdpDpXhaEZRytoD4j5Ss2vy5E0Ux/Jz7QnnbR22iUMEtm5/3t/JNdAVWxCuY6i0FFAN43XK2
djmb9YQCzhH5BWWGTdKBisex2Pn4+nFIOg3STQ8w6br3xnWh124Df9qmDCUddaYmeIoieCs7n29r
QoRWKhccOQwYVxOKxeyYWZCqUhMZ89YS/4W57ff6sxsRwPlzlNWxjFI02hH+UI/IgYiLYweouEee
VCFyXl0S4QuRrNMjgZxJg2Z1XaAjVed9pAO6sUv9a6RM2ju9c+h2gSfy73+kja3vkNTiWm/L3vMa
R4dRjusVWaAeUXxDbQ/NSlTBh+mh6VX3GuKse+gRZ9/5YBsRjnzFtmkfaIhv2qtMQnUiR8FkS0Ni
Lm9+Unn5jiLi/GYgJjxBwS98a5becp6DqPz96W59RFtWuKgmUO9fbxXM7kKRp+ySLrenC7R0jBgT
WH46Wjs7l9PWriRrB/ZGZcS+Act69Hqa0EIihAJ4eSnVsvYdigo7MVNGiUUazVahWAiEz4G96K47
h46J5Gc94+IGvHpCPdKpH6Tf7bmWdpdDPek7DbWtBZQVEQnudHgdr2K0N2IZh82XfmysIj+VUTed
cf6aLvAa9+qgm0M5BBCVdN3iObmMU2oNE4pmk36sISWeiJYIE2JQhu6ksweR3VxFbj/qipQGaVUs
h0pj0Pq5k+nHFk/MB0gM5kOFe8rjCHPxr8Eywsv9bbh16vhkREadTI321nI8nBMSIWymZhjNrxS6
4jUWsOZSHHJ9gWEE5tVzuTPm1hx58vwum1NTWUMGKgDvYTES9idPqMdZq9PEn+ohL+DQ48OICHXx
fH+Wt50RNqfH1QZ6huACX3Y5Tau0MQSYPAJz4nXxIYt/S16PnnZOkU9GuA7VMOKce44jCzU6+Iba
OShVaGb3f8hWvGHePOGBfdGkWcXT1NHwiYpi8G+Jq79VMGRRwWjYw4Vy2vCzKIUFdQlZ+r5tjD04
3O3YnH8CLEZ+lPOpJS3XoFJCe+ynALuuMqn9zjTHFJ28g+6d4Sa1fm1Gw0nkrXK6P+Xb6MOwlsZe
NiUma/3QhbBPXUte7HirmydnSoKXFO276/1Rbo+oHAC0Ny9pbgp1PbnUnSeM5EawtIFF4Akx00Lu
5TxW9edXj+SYRAH5piZHWycT+KJTpBsdHXaioZ+8dI4ug+vVF20e7J1J3R5OGukSuOvagDFuQGah
HVtK0cZA8z1k1Y2iRD1cVZClKtzgDCBWQWqg3QMq3Z5O+s6AQnnv8hilDbLcJp0DmbuzAPHB3Yyv
Zo23bYPN3HUUMG/bGBzxa9dTlpN4zvNOpNe0Xs+iT9MW/ylksqK5g+s7NkSGkofHcw6+Zmcz3p6B
5WByG/3RIqy6IBoGiSByGoEQtduiFRF2hq/O1oBVL7x9pyTE57h679R7NkKQDuwLMQWw5zLRWUXa
UrWEFdL7pOOeOC/YGPZHJTK/FIqFW1GF7CnCpNjHjkiY1g2Ox1au9zth8PbT2lyYEKoku4QAIPfb
H7MvY8+NhKpN/tQo3qMyTOFlypzgmub1jMLQtJfS3R5KxqMPDY2FAanALMfLkHBEAsibcNLRvRcq
ziNmaJHhh2a3V2y4/bCOSpDRNd3mWQwRYzkUajLjjFbG4FtV06Nq2LfiU+yh2a51Iu2gDI/WN4xX
mqcQN/adTXW7rIzNRwXZbFJZWVOssklDT3UsB9/FKvxlgEFzLSjIonult5dI1bqdTPl2WWXeSCOY
9McFw2gs54pjzqjYsTNgiFgTvL1kPCCngdGp2ny5fzZ/tzyXSZ0jAa5cnbTWZM9rOVQWNR4V+3Dy
sY5FpnHIwRMdGhOrVKB+Rvd3j2bWWxulnb9A5U5o/Sc0Rw5SIBqPAgx2D0OW2zu909sLxdEJwCpJ
s7zK1ihAxKM6FRgxKiqBiukgcj7R0RiK6d/7c5dX8Wrq8LgsmahQAriJg/DEcd3STNQVwhYFIaju
6hHQTx1fNHxHwaYZABxgSrk+cp3COOQTunn3f8LGh6boIkenWIcYhNz0f5xX0wvQjk1dNrWlps+k
COKqNpb6CGDe2HkIbQ5FPw0KDjEf5O9yqDYxyEJabfD1WRF4oRWRZh6jtkXx2TGGbufxsxEMKRbz
4DJAwsn33mpmUc+XUJEsQQlpUIpjp2vwpdHUeTSgrB57ocFbN6b4AkvYfdPOTfg2nLU9vufWF4bG
SofIBcYNI2g9ZzQEda0c8RfStOdJN/CJiancFfmMXiFusChd6oqfZfD7yWK6j/e/7ubwnCuCh8V+
Xj94zawNopTA4WtaaqFBqdFQTnto0W5ijeglgo8HZN2h8lBhE6s4r8Zbu3wDGsuSFCRfh6tvIGyg
Hd3YjH7Y59WPCsfCixF01mHo6m7nyG5ESC4e9jKcUKoia1JLqHWu0OdhRCYlRUoDB+XrMALyRuom
RvVGF5f7S7u1mwEe0bmlk6mRPC2/bIIpZmo6bK+698aPNgP4MBzFU1LFe0iOrWgkiyMyXQLrtd7J
olMxjozBOqZGpZcPUeEit4QRGsYD9+ckQ+0qHlGj4N6G8wrDdk15dbKpr8KSG66sDfcJc1TrFJTI
EJWdmD8IC9Fr5La80/1BNxaSi1vWYySyQv+NTvgjAqFz6gxhiqCeHVYDJmJ4BfmVIU2Cmhbxr52w
8BsRt54jPXbgRrBIJP9g+d0mgMd5oU5YNoM+HjT0zgsPw7+5UJ3zXPfafBqCWJToLufTD0QZLLTl
kVtF8LeWcjQDFdLhINQEOdAUV4s34LPFdKEnqoXnoUNKfkZr41unOhjMIt3GN8I2xp7fKVqoBAer
CXv3hFL7KB4TPS5fmHiYocysv5ozyl4xyHdIjzyYDvqq7FREZZM5VocoH6qYH9RyeAwH5Bbx0HIe
MxMrhVd/RehwvDYByVoUTORX/uMrIuzXt1mWmTxxO++LK5zwuUSg4Kuh9/NOmruxYWDQuzBGARNA
H1kN1Q41OktRZ/q1kbsfkInJn4RqFVd7ROjw/qw2DoRsZFGVsUlObrLZro3gk3UMRSN8fCK5dn1N
zNFjktGgg3epP+uYH+3MbyOSkVzS52QlaaGZqy9nzHrjBEiS+XlhF+9iJ37AxoIkrBlAxguxhzHc
muOfw60ORJHJJzV1DX/G78q7CjdEcE2dMUs8eC1XVU+HFCcas1JP9xd36zsikYlmAK9PSqSrHDNG
OhW5QYq8wzSqX1OqNV9qNaw/ZWk+v70/lLxnVoeeDgsvBBNYFaie1RxbDdWTkBadX0+zeqKIiJl3
Z/yLyQ4mXqOiH0sMYP6tWxoU9wfeWFwGdoBu8jE1SDnLY2El6Gj1Qav5qXDQ4Rl05SOoqX/LTu3f
jAJcpT1pxc66buwfj8IPFV/67sS41WQHt0I62WHMPmhcLgoESl5yQIDJodVxaSom1znfn+XGl4Qm
rkrACN0WCrTLWbbIgnndjIDpgBbSV00V7ZvJTLDwpZW3877cWlBJ4uZrEsQpcy2HUjLoYTmSD8iO
ChV1UNEMrnjniMKhDyJ0/ag3rvt2qGALvX6OUBsNAw0mMilLrvofAS6uKf0YJJF+EwRYCAlUUj/W
mdIgr+blzU4ys7WgbFYKijJbJhIsB2scXaQxzXW/KAL3s1FOJcYSMaYRthtPOzni1tmw5HUIQh+w
yBpxk2LfJ7CA0XzHC5oWHzitf+oz10Kti4co5RgZCWh66SdUAbod0PxGguoB+CHXoDrM6KsEkdg6
J3VjYm1gVUr/MDlZeHUCtOaP9RSCExOZbr7PA8P+mPdW92/RUp+6/123pk+lUqLo6UzyQ5ZLjS+o
Yw1tbfh2miPTnrVWMl7MMrO+Z2mjPliYjp8ikH9+O/FI2xl8a/rUa0A7SUbpDX7B0MduLO3BQCws
KrLT5BhhjdilXn9IPaC0ZhmkTxgG2D7P1f4EFX4P77W10XjeosAgVYW4TJezT+m6NwqqQyA6jQIh
XKEe4sozrwryHP9BkIAhLNHz5Ac3CXqkpUnkoFfu50OEnmPkdpccj9eHvMLp5P433YqADAHoiQc8
meXq+OhhoSFzlhg+fvVGeBwon/wqBiDJB7xdhqceu+bXD4nUAueHGiO4ZLRplgsZWmWFVlgzE5eG
/m0HZ/KEbyfmNfzd8XsVoFt2f463gdBF1wp1CamTJCV+lgMiMN7YCAXOfqbpyRfwGqhcBYp2SFXs
nHL8Eg/IMI870ff33bG8SCEbG3RxpNgDpZHVaRl1FQ/otJ9QAA3V0h/7UXsaTCv4PsAq/5AFU/Qs
whZF7Kkq7KvIk+ElxfH4MvWe+s/9BbjdumSBpA309KG73fRVe1ROEYlQqPxhBvBRhUb8owAv+FIV
dfH5/lC3x5QsUIKZuFJ5Fa3TB92gN5w0yex3qG2fxlz3ThF+tacqb62PXtDlJ3WImwO3q3Nt8zE4
3R/+djvLJJQIQYeVXGkNOw9hStuUw1DFQESxQLUhRSIvAdVAcqY39XPfe83Oh97YXZohkROUwUCh
u6vbzoUl3WNYOPmapGX0md2cjE7xTti0zD/wQKovqe68uz/N20iMgjNVepdblkxzXTrGpEwbuxqJ
wqaN409Zrr9tA7d8TyRUrtoQoTnK4993SYZ3wsXWTiL4gRUGhc0bdDXZMMe004tSFetV9I/EqIdP
Sga2PxVpuHOx32LtXZfMBWgFfj/spHVhtRVdkw0WBhcGoFAAtUOCwnyKkaDbBOUbNs9wyLCY9RN9
GB8cLZzex+RdH5FbxQtVZOmLXjvh9f7Cb31smpZU64FhkQGsDjXuYglmBoSSeIZsgCmoCxgd46bw
GGBvgbkSQsMPhWeh+3Z/4K0vTipFtQa+HAhqfRnDkhIzr2QcZr+tquEZwyD9b9xaswe3NfJ/prFR
zyWCB2ctNYed/b11pAhfIMR13seUuJcjayX6WEGNbjL1fvFmbLWSuWrKZ3SxxGMThcFOBNnaYhxi
zpQFFpfO13K8HKDu4MTYU0If7c4jqtRHUj+MIka33LkY5NdahWhiFatJx514ta7oljlGvNIhE4nc
UbyjQWEiOC+GT6/+dNRr5JuKuhT58OrM1IgATm6bTLh35mN9xK/QeagLBHM0Ja3OSG5SRWpjgbso
LA9lZ99sbFgyNdi/5Mg8rdY4YMq5dd9SrfLncK5wz6rrB6sa9Dcd1mRPlMu7w6iN5eujMOkEd7sE
K7F3Vp/QouVvxXEhFVRbPF1NE8sNfKHPam99ctNYv9xf4N94gfV3BK1L/oLsgcWtu9wyBmq2eoq5
o0+jND0i/pyesKqczvNg2e8qoyu/aSg/+xOeKadRxRXx1DSqfcFDM/0YdxW69ShKmkev5lG089M2
djPtdqItVXzc2NcFSVI5+pitmHy7dPS3qafMD07f1R+AvhU/QlzhTuqEnGo6NNGXilfjzwTLHxXR
SLM843gZn2b8A54Fseiqpsmwszs2Kv8UT+hbyVewSfV/Fc8ghFezY/SjP1hli7RONQyZHyOz87VV
DcU5Owo+qY82Khk/B7D/4bEMC/UZbWaUCHZWaiPOcAI1lcYdTVlARMuPmCcUh6OS+r/V41KJu14a
njsUnp9kp30+oeZiPE7YrV1tPJIRPPeKn900VfGpRKvMrx2leAEXa15ip8qf02bAhK9LFWtna2/k
N0RBEik0KWWzQP7zP9+2fe3A91JHPwnKkRL9bMZP+lTmT9yV3jek3ZHXLVF7ZymLqTqoYgr+vr9Q
GydakgdoFoC2N4jIy19gIdaHY6TK4YotrP1C7LIf8TXoP9mZS/OmFwhvn3Drc19/D8C4YkhJWwS4
sroHElHrPR17vPqUrsJutMEm+lfUGAoUah34A0bvTq4/vHqy9Mc1E7oVKDZj/ei1Ag1zrHhQfRyH
mupbqEzRNaHrWV9cvALiQ9jiFvWI08306soi1UTCNpUTghjHbbnKgBBNbJEKKkNNWtX44Hg4tRhp
ncFiDpT5imO9Ue4FCxkXV3EMlJlUcqVHT9qzuuShf+pQplP060sb1TstGFIsBrvqyeunHwYYpHOi
dm9HL+0vIzorRxrA3Yf7C34bryhPQLDjngd1ghzect6mkcxDRKXWB2mmf6ZYZMGmsxBwagu0vO+P
tRF9wLWopLEShUFzd3XkI4/3jjpzWGZ9aMunnABV+EYWOV/Nrmmbl3yeJvfsmc1k4gsPyfHYBmhw
41mTl3t07ttcADCI85vQRX6LLuZy4kNsIG0CGQNrdsLKoa216DJjmbNzem+j3HIY+c//iB9iqOCW
uEbnA29zQ5xJ3e6prXA2wNOj/e4lvXm+v8hbA3JgqRyBG6AhttpTIrE7a8zTHi86KJNuiWMQVqaQ
qHBAPATAbXYy5K11BDEvPycFBdTslhPEZFMDkND2vtE34Us5t8VH3Rr3rvzbMEypArUMA+kmskRt
tYxg5ryhyLseK4G6PUPGTO2DhwXNWzpVzdvZ8oK3daoYL2UV5r7dq+bb+6u6cUwYm+yGBNWSeJPl
LCltROaQMH6Ut4WP9xZO46JtX6Z5qk/3h7rN/Kl6GUA+CERkTmv2A2LWnT5DovGxdUqxSKkS5XOS
685jqGlYe9OOxwmk0INfvAzSvarbrWifrLlRGkJ/iH7VTTugVrAaCHXBRGPMLY44ggRPztCmT4Uq
7BrhIxRrf1sqfonwSj4GZtX9LeruZx4J42Mbz9kpraIRgcHeeaZHJN7fX5ytfQAZF8is5JfCNl9+
hzIaTSyF8p5WdldR0UZk6L1il9FlUirDwDfaddC76wckjBJD/YCou7WTfG7td/IAVFIJYjyTVr8g
cAszaDx+wWDhwHqIghzAbuK2O9XfrWMMxxPoP3xT+PSr8JRirdfruMz5iqL2n+pSTXGaxIR1unjz
XJ972sYP95d2c2IUzuzfHI3brn3cmjgJFBxkLubP6qgHbwybR8r9UbYOEgIhaDARNGD4rMIFdO6i
LCPiYZEJ9SSUwPHjvMccrFRej9+haAEqnooJWnM835d7JYgjom3kIJjRu8mlHAbPtyM1OgWhV+3k
SluzQjiIGgmlKAZdbYqu1MosNrzOB1GK0mvXiZMe6RibR9FeRWZrYzjEdSmyqFOAWi+gEI1bWcT3
CYOzJ10ViY/xd4HZc2JLl4vh1UB/sgKwXhKnAvh+fU/S2CiqDj8iP4BEhNZ33lyasQ59DRu38/29
sRH5dJUkG4wFDxSSwOUHAwBlJNTTel84LpKzwewdw0JJAI/07VUPPR4Jiglcc0iDnUO98aJEmYiQ
BxZJ1p/WgtWRDr6JNlDnm0rUfirSyYl9TDmdgxYDzLvWlad9RWYaB2wVD7XpGA2UU3mFmoU0WMeU
it3c4VbGDXYNK8iI/v2l2dhgEr9KhZOqrtQtWS5NOblVSzNt8E2cDi5znX2tsAdCL9zeCbAbUWAx
0CrutAFP+CECTTmDGxh9VESwLDGE1e5U+25fNTxB4TaSNoCDoiOxnFCHAffQKWxjfZ7Vi9f3DS9f
TTk1JkqCrlqobxT0BHcG3brd4FLadAZ4T0G5W+0wnbZAZ7QYlXaJHZXHWZkwAjbQDD26Q6H/UKpc
RcdCFYaf8NIcsHoxzHeFUVXvq3pCkZrI0aVkUUH4lPDsvHBixs/3v/TWwoCil103Ioq5FuBJsSO0
zQrllERT7I8ZpqwnI+6UU5h6lFaS0fEx07Z3ovLWoBIHSFeV+s2NIieq+vivOkHvu2zmaxKV3zJg
TieBPekD5mH4vQbQP+9PVMbE5eOHzgS3gEV40QjRq50WJO0M20Yh0/DC4qtd9l9SBDIvcSWKZ0X0
wUOsOUhlTU35lAbpr/uDb3RryI45juAfpQ/KmlxbuUMgNFver1AKWj9vm/JNPDmhd5jKybrEpciO
eaAO5zHWquHaZMCFhrYA7EoTfY/htBHT5RuMfg2QV4nJXB4GfC6zsM80vnneZg+E2PHNEOrfhdNM
j/ZYt5f7k9+Ks2hzYP0iMzwgUKvhUpwTlRrviXm2xL84/cBfFnllnayhxpcdB9P4KUQi7s1sVd7O
dbI1VZe6Dy1tGkZkKcuxZ0NNSiy1ha/Vk3fxIhWnaAudk4PnNfmpqYedzomcy3qXoQXMZSKvFpg/
y/HSvIo0r2M8UtPxlOV4Hit2U55Ty+l23ghbywqZlrIvMHj+zyrfSIp5SnPMVP3Y0Yf41LoWPnQU
Q7HvatsrDxXxC9VnPEyBaeuf73/SjQMseYwS1AtI8danRQ/LNA8ZuysU+9wpQjqQYR/84vJ366NZ
JOJxtGv3dH/YjTMMeIemJ8FDVhBWXzOy6oyj3cCADWO7uKaqOmBZplBDiANlfD86xlBfel0xPkxg
2dFVaM29F8vGqoMGoQhsy6YcMt7LD2xj5ufOStD6iivSszdlH5yqx9561ruzWnnVA+L7kd9yee+c
oo2dBS5CQlyJ8mgErYreQew03iAy4StJ7H7Dm9a8ZJNe0aQq9qQM9c1JQpMlBUBRGNrTcpKFOrvB
rOK7M4yO9aPBwPiRzpR+afqsf5hFF/lRaEdHR4uLvzssEW3IEMA0ZtXEAyl1gz48QE8YHvpxNPwi
BI5IYC1QdwZ53n6pKyPCM6mw/xqCOTYQXJ/7bzls7oH1nIfHLovrI2HCcg8UpXDdS+z6Gk3xnrfG
5izRTZTFP1isa1ym60ZY2raDwI9KKT8q4/CYoco2QTHVmwO99UnBt3KcX6i51juPn42wBHqJpw+h
CejyeiPruBtGjdMKX2BX9ZXI+aE2yrAF/Ao6wYr0T/fPzUaWRQVMcjtkvL+RHOnqxI3II4VvtxWv
aPiKnX7Iiz39lK0tCoCIecFjQy1ttUWdug36IlKEr9YdBhtFmscYyFXt9Fi5uHven9NWLABSK28x
FD7pUi/3KK6viZX1My87xZw+Na7ZFO9mEUAp74bWeBmoR01YHokeb0te16chxaLv/k/YIMyAu0BI
gc4lAuMUNZe/QcFroe8NDX6lZtUjwv4ox6IXUbXBsz0X4F2a0Gj+RiXEzF+caNKlJXgfohgitJ9p
NaW/tDgfft7/URuhmRyXdhCJO1jHdYCKWi+rMwMXY6CWw3OeYF/dC0uc87CYTnHT6tEBNZ094bKN
UeETS/SSR25FP2q5EpGeenhPKrXfV6392YNjhudgHZgf1Eo3pwNNE+8pjbry9ZOlbwxklQKWwZ27
um4bt+nBraKL3Seu2h5T2ELPaUkD5+jhhHJCWxqoBjfVzvHdmq2UAwT2THmQK2k5W0ONtcgOZvzK
C8v7bNX6yEPCDBJoAU1YnVVRdGd7DMedYX+XHVfZBagTcijZa8WmcfWKUQutSV1dAZWfcrZeDK3F
k743vOzHRA39feI1RnrIoHlfu8ks7IOW0lHwgyGpdZDuEUazLtK4vobqN6qM0BbQMBNYkx3mUgl/
3d+HG8Hg99tRNr/5NOtMSLPSaKi8AaGrptBxIDYzL57e2gbKHDm2jV2zFxC2BiSM02bkYU1oXd3M
INgqiuooa6lOBdafNDp7arIqfswFggjH+7Pb2AEcLuoUcguw5Vc7oBvd1o247v0gSKzPbWN/Kqs5
f3FxFPbHuq/OcR3uZQAblwY6d2R6v6vfbPjlrptoVJpp5dT+VCrYwyRZ6+Anrmboz9r18Ln2hv+g
DA4lGRq5fCjIUsByRNyRzVmIvKGQFQ0p/IlkFtfIHWniprGHXtqsKdGLE5pD/jjMtakkh6LR9e/3
13rjw8LyRiCbPrfMqVdrHdN9CPKmrn0tB2A8OY1xUEKHOBZhaHe+P9bWGiPHQxMc/RNSvNUm8jIK
Ahzn2o+Spn8fatn0KVX7/MDQ7qWYq2inkrexj6BO4hOB4hJpwFqF1jEpdYBB4UWYafU75P5wCh3V
JBqRtxTJX3UVkOG5fb9HvtnICKRiDURDEml0yFa3p5FpiaW3tMZi0DenCE0IX3N5HN9fzY0vh7Qk
5Wt6CwZypqvwHKte7Hhp1fpZ2pVQzM3pMcH1/Rh5af36haTzRROBnEqOuZrQXE4i741O+F5h1fUh
TAF2pWXovmcFfsEpcs4wHMLTq+fnYe0ITYv+Iqpnq/kBmFZL3UWJOSia+W0/4XKLVKgCFlBLdmL/
xsZEIkQqZf3f1b4ayk1T5PzrihSuE9G/Q543Jy1R1WcoQM77otT3yMBb49Ft4Hknswgq58uj32VF
0yB5Lfx6NB1x4mJN5itr7D2RUukfxraz9uLbLSGM5gPkM4jHsKVoka7mCDEyzvqpp0inZ8gdDA4i
D+eBOnieHOJeKxO/blXjkxY7c/qg9RR1z+FUi0vYqySaZq0GBmJdpaX/aKzRaS6haiW/3MBqpnOO
hiX5wNAk+buZ8ygFI4zgbdgW4T+RqAR2cIpXgt+c3c9Z6eb50QsKPby4GY3AnbTx5sxzErjBQRKB
M6f6vIqqPN3Gzoobpgnu5V3CFeWPRqMessqcr4nV/2QdPt3fqLdDQsinLCHV3eCirBVRohkEZFqU
ll8nrds/AUri+WZmeNcfqBE081lJSXMeO6A8e5nhTaShe0rvhacrNwiNtFX0bhNc7qYptPw2QWPi
FEqn+zhgA7z2LMpxCKS8B2i044Gx3LCtG+ChUGNDg7LJMB0mpMSPg5IZz9Po5j/uL+fN4WAsGC8g
EiWZ11uLq6DTUTgd+ux+YgTBxTUq50vTGG87JQpOZd5xDb56PJlpggHmvahSql3OTXfyBlNL1pCC
Uq50h9oOvH+jKO4x387Ywh88o0D34P6gN89jicGltU/3GYTsTaUDo+pGwxyKQdUQbXQ1af25SnK/
aeLOn4DrHC28hv7SQ2PPIUZuiUWay8gwUSQfjQ2HcvByuiUOw10bJ7bfRrXyqQ8Bql0TpDOOeljt
mlH+TtXWo/EtkTMltWJ/rha31btMxQ8e2omHLuuhFZH5XGNQPhzIOpJ3qgvJ8RDooc7zvNaRubai
RPlLKy33PWYy+b96nSN9wIi54cORmSXIs+iihzRpSHs9rMNe1DTSkKkIovGxSyBNHXShApd0AlEm
B1VBiO/I90u+2WU6fb3/FW8rzzQ8VBu4D3UzCS1bvVHNyCJhwyPNr8JYfYYqoA8Hb7Tykp/ZJM1h
GN3OOvG0q546q0Er05msJjkoY+wIfEkMJ7/e/0W31SX5iyQVnmoWT9V1U11tzaihPFkiG2bGw4mP
mrbn2Ahn5YQKo07DY555kxQtyIQD/vDZL5P3DvKQIfZ5xzlR7fbY4NXeHFQw8MXBRpS79OdRNdVz
DA0hPcZtkrwtajVDM92wp6/Uu63qIFCrT08lJicfJ91BBStLTdwxMGgWD/E8eDE2A5YGuQei/s/7
c77d0Qh3IKEOfxVJFirRyx09ZTWMq6mofNh/9nEq9eza5AK8wzzsdbpuYxMMJNo5PIVo5d9wVusG
XkiIIomvu033NepNGwKXrWHMg7bfQeUxuBMnNncYXS7eCDJVQJBlOTk86cJcomB9XSTDiRsejGzW
pCcSIzidfdH4Su2qhyiZrdMMgONaTEFwjJwy/j/A138tvObb397zP8tqamL03ld/+T9/Vb+KD6L5
9Uu8fK/+W/7R//+vLv/g/7zEP5uyLf8V639r8Yf47/+/8f3v4vviL06FiMX0rvvVTO//l7Iza44T
2dr1X/mi79mHebjYN1BVmgfLkmX7hrBkmTGBhAQSfv33oL1PnFbJYZ2OvukOqUUVJJlrvesdXgic
Vq8XyF7a7Tf/f3/4Py+vf+V+6V7+/ddzOzZq+2tZ0TZ//fdHZz///deGLP2fv//5//7s+ofgfzvh
6z6/HP/+y49B/fsvO/oXO+kWQrXhVBzzPJ35ZfuJFf0LmuWrpTKzaH6FRdu0vcr//Zdr/QuTg9cY
gm1H5Kn+9T8D1gL8yHH/tc3PSCgASoRJS8fyfz/X7X921f88EW7Df//7f5pR3LZo+AeuueFC/2/z
pZ1F5IHkGXMKHwLSO3oL4cYFEwTPiHEkbc9T7a83kSnzU0MTa2Cv/YgjyTx96jI8aNU4Fqeced4H
G9Lbl/M/nwFAHX6gBekK+Ort+tV+MTv0l1myjK512q6mvGY03F90ixt+0BC9LYb+cynuK9+WUSt0
oqPSTwtj8CYzMuJsbCGOVc3cx40kO+iDd/JVmf7mvlJjbuNGioatmT0eDlUqDecQKnrS6tTbj2ur
T2G6YWcDAOlfz4EoXWyEZOnEEixaJbDEfeNMBuPy7HlLedUvs3efZg2kd8fvO0mUkh/dV4ulrdMZ
1MtK5KycNc5aCzK1woHJR16Au9feNGTkxyh0iyKWld9904Xt7dsuaIq9ri38tjKp5p8IqYL9oOes
iSf4bW2Sh0FBliYhiQvOgGM6xVbmdxfbSbEeekOUKcBuHuT7nqPTPQ8KY8iTv701v1mN757OxvNi
QLkdTBtN9XghOHadBoaZJXmmn32ps0M6GdU/IwUExPchugSFh2BIccUI7e1yk5LMQNJ4syTIBuvU
ADy5WFICWxdelgegWRo7w1tUHIJwn0aZhRMkU7Wk6IWNbYwad4LE8ESFnRXPE4vpg6Xz9vzYPh4Z
YezkSEro20E533683kbfVnd8vHWwwx1oLlT8DlLYQXK07PO6NO7/fNdf5yx/X6tcEQL2xrZkcADt
/Qg71kJ7hZMuuKG2U/FgiSoEIcAv6BQDFPmcVS6OOI07iUcwn66NnXAanza+UkEHXHhTEsxefm6r
KBWHqRKEDm8gTpnQWC0/mGPZ+UlnV6QMmsOQR7HZdTL85/eMkf7G/SJaGbePo9d6XJl3VmvDwjHF
w9rXZGm4WbEbFRpIO/r55/t1vF1xuyKXcmHz0UOkd+wli2KiqVcnMGKXccNVSsF5Ipp6uWmM1PkA
VHkFMI4eDXZUNKtguCA4kf12MZDpWxkYyKdxMxVmuxd1FxX4+ET+3qssAzf5ECQ3TiNrwDvUc7OX
1eujW51hbJCIprM8SrTMlAftG2V4ZuV59TBEOrj1CWgjqLmSjo2GYaJrI7fAyXcmA9XrTJghenOv
iCbiBQRmknMxTbctol4XtFvn9X6ybQUvNB3MBZb6hJMuwhH7Vrk0Rjf80P80r4v3pD3chWNXGd15
2/SGjEU2sFEpvKiZlRe5eT2wSPLTKZf5fPLnx/Q6ezi+dzB/iAlhUuy8e054qEl79XueU96mMiG2
g8gQIjWw/As1SqWmrfuvGZn3VgwzBZbVZJHbJiFZ3/TRUv7UCOCbuBidnglslH4dMCG59WXp3wb+
BBHMK+fKPvS5ir70bVGpWMqw+vHnL/HqinH8JVgBRBJtgVLM2d4uAEUdN9VezTnStKU4eEszXThG
2u6gxxWJSSROHWO2FZ4oT6rd4OLsVXtGv6c+TxP8xMs6ltnknzNjHh8cv8NiBOy63Anc1j4Kpz3e
vrcXA770NpZh/6JvfftZ07Bnn9k21rJy5p1VpnXigTbu/3xLtn7p7R0BPwEPg9ECNkb0xdurdIX2
s1S2GQOGNEjwKtKXlixyLOG6tt8H1SzizskcfhT6/e2fr/2uXNoOD5RB1F3ADi6wytuLDz3oGCOO
DP5MvjzJLebOy7vl2vXy7KElUBV3NY4Hjt8aKSDkag2v0PQ+op68PyP4BHRw7NjwmWAlv/0YgUw9
Y3QpY2hdxwOG8fLSa2UXu2SqNjFjKv+Dk/l3F2Ty9UrWBAB5V6KtDXNWkwhHe8kVviktinZf9nGL
XjTWKhAfnEnvl9LWM2/QOJh8hLLh7RdULBssptVmWAB7r7OmJhko5z44Nn57FcpAOqeNB32cwVST
94kEmW8FWcU9HWaz34GQBh+Ut7+9CvzqV9tzVu7Rgp3DJgjxXs6SKJJL4hmV3Bkml/rz0vzdVbDL
3jTEeHhgzfv2jomULXpyiyyppLHuXLmme09l9Qcv32+vgkEKO/gW0nI8LvEyAYV9ZjsKurGeYk85
9emsRn335y/z/h1HdLwJIqBscsYej5VNWxeeL3gwBK/Ph9bRzqHjV082HcgZr/XyJSrdMbFInfzg
Cx5RCrbyC7AdiRYHOxRotCdv72NHCofsYVgni+SPm2pt75U0xkOdL82+XQmLaCu1JpBwmsPoPsPS
vacISgnkLj7Si2375dudDrQCujFjdewowTrffhRP20ORu2Ox3ezuR4YMnRAMtzuN3EV/INV6Xepv
r0WzgnqZe41mgkLw7bX8Iuu16Yo0bos1+sLbDvu6QQATJHQOrktCQDEHB5R65jnxK0UQh3WZXgoH
cy76hDH/0qk5SG+gMpp32h0FvlkgFsZBjHlV78Z+XNkU10KB68Ncb2KXOUMfG1aVDvEw6iGLLdA6
lYxuy32sy8g/GczeOXXDaf5ng+rtEaOyBzfGVGhr0o6tIHXf5fOS2lHM3GI6NJlDgGGmxlPmEuKD
t/L9vkn54MCOIIoe96Jj4JhuAcmqpdLYYADyMjMkg+uaVdCOol+tbP6ZE+P2zVBAbxY69A4wQY6t
5wh7Q9E2c7mFrGQmKpi/42JUWrEBETH4YPc8wp22q/GlNmY1Y1MsX14Py79p3cQUpC5u0mlc2z2O
xvj8natw6M5X7FcOKTaCh7l2gi+iDu27cYj6M9PBWaKCmXD2T7cLFJWwSzchFbf6uG90prDYojPS
OJiW7tHO5uGk0H3YxrKXzhiPTrqe1bXp7aH7eB+U6O9f0m1fdzfBLNSAdz1rhduhECO3XHWVm5Qr
ff1Q9DLJDf3RDT/efJlz4m9D20F0BsDtuy4nFXk1GOWYiHJ8thrX2KUBI7I/38vXo/zvOwGNBsll
25x/IyDyz9udoISmZYvW7BL4FACWBl5YJ0vqABFNi8aTw3cqz8EHZTEL0umbmYrHafCe2QxwvF1W
hlGRuCoHI9Y87jHp+kZeSlVFXZzPego+sRl4sMa8Gotf1RjF41RHTRav/Tq3t9koMU2oW9F9xD8/
flB8L1pcRB1YGDIxevcqBn5nyXGSCabJ1XW2ltMB+2/jcnI+dIB8/6CY8m3ZH7z8jIuPx+6l6yJL
XI2OzEyhTrVhRLt2sj6iELxrcFjsWKBC7+Eo3nqEoye15GA4Y00Gq9dMEow9L8sY2Mkoafe8+WYq
PREmZjSNn9XQtOznk8FWkNf58FUMapwhKqsVyAfygRmLaVNkGXkBEV7CJ/F2RiOaGbvHFL7H7DiN
ioMmQ8mKT1n6UX35rrDmuwA8bNRFNhJiKo4q2mgmzUeWZY/NWXmP007/Y5hHn4K2CM7dweXo1Z59
pztR3Kf5JC99u3M+iO19/9R4wThmMfmme6FxfLvwR1EHU506xKekU30o0rRjv1izD06E31zFg7qN
1J5XmQsd1WnZpMpybhuc8CU9S8eOfjal00eGkq8g1tu3GCkJ0iYSYymh3w3VctUWxYjmLkGumCJk
CedhiVVQ9Z/dydXfgnmYbpgED3ddUOjrpqz0Q4dH8HzSQ6rC4RW+XwECRiEUs/fPp8MUdt3JVHfm
Lzmt/VW6prV/qOrVzA59OYnvaT+RB5GjcCfAx/C8KsGqPngAv57UboFGc21mZhNt86T0ihQq9djW
DXLDOV2wuMsg4VytVe+GSaEXP0uGeaq/lUOh1ZmnTS1INJbTE2OO9bluddHGFlHcedxPUfNQZ1Wz
22zOPgq3e3fCbcQ57IYJj94MFjG+ersk4EXT+FgMsinFIHgFIvo1FkF9Wsg0vB8Lp9r1hPzofVRE
+VMqAFAajgjJ0HEdu4+O2w39fPtItxqCQSBHLg/12D0gtwhHLBvMqh37rkrjRK0xXFZq8eWjKx0P
BTjNOM44BHgPaDOPQ++6JZhEZtQge1HrjZer622UwcYDmR36PKiSOZ+QIPaBC6W1s0e/hBWDsc+t
OWb2/Z/PoyObqFf4xt3GlRSlfOl3vHs95Gm6BHaT2HPazEnqMbFgvWx298hVx19DAIPrhAMK5mFh
FvYF4wsLxAu2asgRZBZfmH+4DuezMX5w9r9fH+zxENXoHdkuMO4/2rWEJWdiOKs2ybSrx4O1FOle
l+H4y+uqtj4rZFTbcVuZbXTA6kB4MMlCNe5dKzUuujlCwPnnm/WfCu/tIgnYWLhXLNuN+XXUvoxi
tFSGjVey2uXABCddPcBD0gSsg8Ztq9jTQYSfnCZl8uxyWHwrVaOqmIwY45soFvNBja39CHe1/Cyq
pd9rUsIeahTq9S4yxvnRMgd9D06V3qeeK6qd0y/WlU3MRMuIfvtCJGUb96RTGdltO1QL+W8CwTZH
ilOG596svSs4Fs73qrCMX8LpawlZyxvrPcSX9ItaWmJy7K4JzgZLRc9Uz2HH0YRXx56UQDeMmTQ7
ThJGeeDGOfUSU49IlE+UNOF5ynAE4ondWlSCoGAvhS3nz2up3HTvmtlqx7PEnDB22FW+ztGcrYcm
yJvv0mO3AZcm5SAezRq02/b7YDogWfKeZRCh+VjCENJFCZzoHxpvMZkEYMjt7lQbajMZPGJ6L/XE
vPssFIv33YMCs+FyefPFZYLBPpX55nQeZXUFX9ieZ5S7k0q7E3vKw/K0lBE6RD1VfZQIG7xgl3pB
9DA0zWKcFGXZ3Y1O2z+kYyareGU+18e0oxQUbTpW15Uu1BeHQwQ6dDhUL509q+9hvpSXbTqQEJuZ
2OzsfLE2z6b2m70tFrGcuRnjXTaq1h92PcajF1BYIvIA29Z4kQq5WILB3vrFKA2WsDNlhn02eDbT
j6qppzQmEzMsDmpqVyOmXAieWm/Vn5Y5jT6htJrnfbiw84MQj+MPZbF+4tYq1yxxVF//EF5Duk1Z
rusVGoVhPZlGU10DKDVf89kvH2XXViMhur3VJ93IzO6ApM+m3/eNNo8bB1j5os1lmajAScVV24tI
77S2cfcwo038soxCXEdCDuEeGQDVg1m3Y389jo5Y4ELWGZUOojgC5wKlYfKGkoDznrRC0HB/jay9
3ZKmu2udiJNFDGPw0q6eARoOeUMAxVa9jlN/9H0MEQDfbwJnCRjROY0ITqaw8f1YL0aF0k32lUoW
pgM7YrcsBnWkt1tocxQysaomWvBgY1p5JnTUbzevIeJZWcrclZ65BrFJoGm1c5thuDDayJUHQ1SB
PmiRqvuuMCYmNqLMv7Z9p4KEsG1UPGndh4kfaJkfRj9Ir2bCbu3LdC3zB7QYef9lnAg4TzycoEri
lNwtVUNUWRY7ediM+zroMKFqPPrvJK8s0I5J+1F/AdbdPRQFniCJNdkO7+Rqd5/qIKd9p0ZbXvQU
BhcwTe36JGjm6b4STT8kRkepz8cRzTc1WXkWK9JLL7Mw7CgPJmGcWYUXfKuzfPyqu9DR8VaDmUwy
SsWLbSlPxMEaVfejufjuRbX4yo47FTaXE9T2/ARWK3OEomTvjRfXXRhaDKY97DBP1N9aL8fnBXHY
clto18SrKehH97zrats8t81aqAvofx4z13J0DrjPOWVcTVVzV9hQ2c7I6dQ+vOsmci6iJsKNhxZ4
osDGohfz7EFFJwo98xoLXXfzYfA1Hr25xBVlxxihvVpqzYREz2W00H2PwtoVZYry2cqs4JCX3bwk
YbjkP3Um12xPxNRwMHwZnPtNZFzaDoBhshAT/ERvhW4rhVdwi2i0i3ZMfCiT8Um0n7McfmPidIYR
7pqeyiS2mM5czbUf7pdq0k7CNlFGe6fLG82ksylTLLeCvDszc5VasQrJojg1TVE8KGUjmyPbjxFP
kDoV0v/BwFbDiZSsY6y7VmbKosCQhHh30965qmrkwY16f9v4pcNsuRuHnwWyjzax7dnp40H4yjzV
sjLJpsZr6S5Y5fJSN0FRHwKlnK+uWnKZjJnD4TEPRVQmg7Yjsa/8CsZy26/TToilNdkZg2aM1VpM
1W4cKne9bcI+fxoDbE8vvYhD71QhP5kST83MeIqI1jUu6ZLTXTnizQqDPFRxPhbrrxWP4c/aRmwW
25mH/FdjmxNby7rLjPBkKrFuW83SO+TSugKJ8uIlnS4C4hdiKcxroYu9EWQIx4Mn4RknTcbEqMQz
S/C6E8Sj9x2B8KIa75siuNWquYc6XsbMJ7Hmuylk9612qzO6RtRQ1YuJog4LgTNvQo/OmLn1/OvU
NxlbRvUutMROsJZDrx1jX0cnQe5/LqV4HDjc3W64WKy0/Awh63pepgvPr5/KwIq9vr1arW/teF8h
vwmdZ0upWOAJ5PIXhqU41CrfF8I5cLLi/laE1a5we4u76vfJ6vRenCu+Rpw1qfM9yzm5mg7kukvN
m9GoTRHnVj7epU1A7Q1EoU+ZNVyApPK7jmRf85CZ1YMpbrM00MjQJHZtw/04iYOZ8WKMor3CYYJt
F8Uo1lyfXF2fKcNd+YYCVlH/SL1xPxgV+KLK5+9mE/Sn5hKctMv63SeDQw7RVWZ7Fzz/O8cWDwgH
T71iWpDR2HdhB5vXD8686iHMrhwP3cRIQGEsOOkuWGVq382/KpmdB1TvqYgmxpHqweqyKze3u3iz
38TwLT8btBMynZw/i8E6mUl/jTt3I2A6D+lQ/kBOk0hlQ8ucupNmtg8oXwvoh80BNudXHPRvrRzs
LWc6Y7bmZ5t8zAguc9KFHvi1sQv4mn5srPaJavPPTj5CzCJywJiyMhb5updGnfExbn3hfZ2s+dGQ
Xx2CSzOjfC5V/XNIGXDpoSHTTF9mZbUncJR6SNyktR4TPOHPysxyvocFD14v+IQYsz638gZJ/3Ix
r7Roa7mbbfNnywLay3r9WTjfZ2b0s7fczJn3WPM+xaNf7FbfPM1GT97N2IhNAFrw/HjX570Ztj9d
qyI9bboGEjjxpPTINiwBC1T/zTaGlrzo6rYu+tPWY1WUxC6a6/jEi3/ThguK96Vp92PAFidbfTf2
s4xTRz3j5zeNcWGUzFIt0VMkQSJPpra5mlVnXvZmGhw4mMPHfPPDPzNn7woaxWm4DKdmqp3TsOsv
q4khcxBeSs9tYwUBDjmWce2X1cqBjSCwLfQp5Gd1kg/VT9rePFlF/1La4n4OrW9Bj5fRMPyYJt+A
idp1gXk2Z5puy1Muqnm8bNLLSnj6i984xncbdshPYdfZkmCysYwxLjo+pl8Ivg1ojVn0KQo7BIke
rSI1JAVWtFPDIu90lMvoDKar3SamuSwB4U+2NSQo1YcizgfMZYiPVevXchVWSlbfUmBJnnYRxMt8
qq6DUPrWfpGAZ6jNOFsGBOF8POyRXqI59bHwwBkGY9W+NU9UmZGeunYGvnODVdyk2Ne6CQKGAgUP
fJsgGcONghSxGzxpZtpPJqG1bqycYXX3oZgWgPq27Ck3O2vW8UJaFcpc25ETnYWQ54sZpsveXHtl
QR1t0MIbGEk4Md/a+iFMt/kk7Vzfuf48lYcqywH+VVP2c2LVVZpCC1nncCfxWfiZj2X+XblTytp1
WvkpmHi5drKuwiLpw2pm+1LQkOfOWcJ4Ahc6Vw1+Cayetal33VJSNla5gj6LRCFtqY+rVibIn4FA
3F5KUn85XO7Cso1XzsE8MY1o2K9VMVuoZR2j243Sn6D+zAgEEiwCKUM8bfXP3eBqfkWE/l3kyYaw
BWKOVdxznOi4W9qqBnvurOWA5m52Y+GH1q8lJfOBV62fvDiT9eRC44mwnHFmxys5Rmaq29mu0Ifm
gF7ThQxW6GCLNTl3Tg3b41qywVaJSY0W7BlLZRdR2RfWzjHnQcSTMXq/ykby+Fo5Zo/uFHpO7AV1
/mRFhtXt8cnuvxjKmi7bZcg2dgK+d4mX4gzL2ziYKh7sobwKQsHR7pcKH5YqC9Yce8tsxXvQmzOZ
dIEUrB0UtbcrQ0y5L7S1PtQlhKgdvIv0C5rj5skzCtuODewUf9hpHvGvo9nduMDiV9XiWOJMTKug
LHNqyEGF3AZ7eTNG5YFic8rOWwjcyy4cswg/ngENYQyAa16ChajwFMij6pPMj4q7arbEhSHr9jGo
uukadzq+/GIo7jJzSGNDk+c5jIfWDLfAPGMjya2Mpry2oTofq9T+vmkhoyS1Vk72cERtErveGEWb
FCNtYpl22VkppuJrphsHr5CyIOM7FD5UOk0A35PpZu2t2ZcOL7YLV923S/FlxqmyRA24TXfh2ngw
MFLexrjOmvBrGUHUidclFE2Cs9J8NjgWgdvQDMRFQRSwmTgAWdbOK9Pik5ENY7QDEWNuW/hjeZP6
c7TGa7n4zqm39tN1T85PFs99Mz/RZ2C0HjoIBA/dVLVXViBzGTvCyJ86/oevfgV3nDM4tOVOMmoH
ihdtSA0xGG0ccLfVrZXWzY81qhn2TaNh/2j9tL2ChjRaSTQZ4GkGhfezQeH8qbDESmcQCCs8wfW3
rOmXQpAxys4Os6jSzrmjM63YQa2jFcS9a9bOwWghvMYR1Jph362T5+GWBH3x1nE7iPzBvI7PgDOm
2oXCiT772dzc8menb7XV0spX0JE+YxeT02jTSFZxSL7KL0s26Z1sy+Gb6n0r2y/DtjeVgAY0QZ2b
E21AGzpdlbPKT/u+yetDZi5Zt0fARUXrpxVjjSgqgD2WZVi63Vy4ZM6V9qrKPXZ5xaOV5fVjGkF/
jd1A87MF5z3mWL646Y26JvSK9aJio8s6ieAymIK4E2uPgagS82XRG3m1nxZ8JHBrpWVPnEzzvkyU
AWdhRlNDK9E18KLkav6cA7MIdpNn9o9t57YKzK0OzMT3x/x8rdLGTbQxqxDbShZAnBlak6BjC/9E
BN5FOQjwk34qcyhahKiadKnMN7zwCouVYuTFtcbnQk9NEzfQWmq8KqgcB9PwcLAajTFjyZe84L3T
Gmzmfamfw2Zh7w+bOaWyrfT4hYrWGPaWm1JlZaunOVWQNNwuS5PdZ0gBHlo8DTjAMjG7exAL1oQs
sbJJIg3esVPGEqhDjv24k8yWjs5Yc5WOfaE7L+7nahni1vNy68RrQ/PcUlCMdnoIrDnBsikcdvMa
Zbd5sLRDYpeLwRRKVUsUD5O3mSNG7RSSSWmoC2gPjovhC83IDjul4Mp0SyPbW5YMvmF10aQxTGjz
x8J+Zh+mrje/jX6/vtjkvD2lWeoOZ6uWwZWa/TyInTlLPy15Edl4fPTqMyGNSib1ULDE0t7v6l3p
Bpk8oYneEC5Mbl6serRYDLkslt08gD7FSHvGp5qNq4zZs5Zi52oZFbshGweTemJUJ0499WYyD+s4
7EN/XJc9MGrXx6nhpzmHV1N+Ag5wzfOFo6vnVc7W4UQGaOqrwc1uFJh3uw9N8rTjnFwGYw+9vfZY
V5xfu3bMsluv71gM/gAmGldR4RRJuayoOkZih9s47636q1Cj99MyOWQ4n0abmtnBdNkwgLG1vRbr
ibv67feyioSzD/QkkqU2VnlKJlz1DP7oXzm6Utcks7CmKmpiH6Cxn38QSCGvcP4BZIJO+MoHIATk
H1JrOGIYGSHNgiy0zaCPqDV2uVotqZ1VEg1NeaHFrK9ojj/gRryb2HARJN8hOmwLq63joA+LSAlJ
6VYmtJ7Fvkf1HVeizT+YYR95lW04N9MG4hAYNKAJwCH/7awB05y8B+rpiD3NuqsFARwnweA+kt1u
7uy8ti5IU3dunAZYG6y92Ru1uLdHDU5AdXwuoYntlmGg1XMpqv6MK7+bnb5+NjwE4Gdv0RBHqLJu
2rARlMPJssFXNrZYB69N75qw1Ps/X+nVpfENgM2lPNiIoR2im8Cl7+1tgCFR2n2adWwfuO3Ey9AH
v6LWpXIRmApEztTuvK3Aa0tfHfzAiRI1Vtm3FekubtFIk+MpUJuFubPsR1015wT5gHeVgA5tb6cP
H3zc7Zsff1zaWpjk6OO3Iezbj6uZhddWPbWJ4ebitCglU9IgGg64/dpnY5H3h7w2il3JhnPu8+H3
FBPjeWGmj5HIoh0eN+oOiCqjsXHMq3DIbCdehZtD2A/DuNaW/IDJ95vVDKuc1UN4F7PwY0IpVWFj
WOiIE9eI5MvQ1NFT3lnqn1+FqC4MvclBfHUmfntbTKcXXVkMdaJUWlwC7CLRnoaPzALeT8AZ4wO3
bcIVpmKIT99ehsYjagOkPOSG2E3coTA8wCfuf5LmbTMByaOrRjdBsvZo1dKu9a+k3rB3YQu3iuHK
GriETNmuIi7xZDGxoUxWzL8vAP3y87oOhpNBh95n11/mfUbxuvvz4nn/VvHpvc1J2YG78s7/qGjt
ISSnp+HspnbgeZEw38EOHLzhnxLkt82F5g+nARPSE4r5tzcKKw5rVnhwQ+pog0NbZFmSRS3vs+2j
iSLM88/f7DeDMZeoLHgk4cYWfWc5N5oGzTzBE4nvpdN1yeGMjb8r9/AK+jOoOd5Bjqt5Nwd2lwCV
tTsnmPoTZtTiA8buMQGLL75Z+UMWxhUOvv7R+0n8utABWHXiWaN6McohRdwyNwcfjA3YvfE/oM+8
f6ZYrUAvwVx0G54es5N1anpEpNE/RWPf3PhkVXwVPt7Is1uVH5xLv7sUp8W2NW+P9phlEho5uMIM
MA2M3bp4V5oqqVJw8LjBG+Tw5yf6ftugoeU2YpXq+mTMHy0guiTtOBxMyGAQS4W9cLHG5hj481Ve
2ZVH2ynKNlYoRwD5IscD97aay7B0CpgzWqVeQtJO+hhCM0v39tQgXxwrxxoTzlI93FrrWJBjTda8
HddMYetdUGmDGrCb5LW9gpXHPXKUG3sJ/ftpKAeD2l+sY8z0IfuyTqY/f7Dr/eaJIPtCxszLho7m
mCVtdEUBeJF3UB9Wb2drbVwXjdVcptbof/nznXq/rvnzIXy3LUCJw3J7Xn/j3kkCLa0lJDm7m6vp
NO+r9cywRHcmHeaRhCN/lLH2u+u9Vlts65xz/lF1QhpG2o30gMmYYpc5jxnBMkxD92YkwptiRTT0
Qcnx/mBFLY2Qdiu6IAa5273+2xeclDUH1sA5VcPNpguw08+lHcqroLeCk2qogNXGTH1erHAFN22q
+qPZ/nsinA9RB14fum0WIwLFt5/ApQNXkGFF4qtG/MxLK7oo2yYCGpaG5+7wtpoNaLC6Jxmyqcyf
fZS5w6XowkzHDq9hnnhZppe9MLrw0UfKr5ms9AOgpwgYiYRmmxr0jYsFql66jAjSvs6fA2ysPSiE
jdvt29Ad/DPGnWYYe4usvjkUE0HsEjikr6oiBaZmWu8CsRZdrxPk7CHXiEoz2I1VZxRwwbW6ylUg
3f1UzcFna1y3KIJx8gUfEVuoC2rfrUGFseShzzbBCCE7ZF/GMbJ/rXMKoF7m7iMxscUUp2M5/CIn
YngSXGQ8hRai9a6p0DUmohf+C8pNC/s1J8S/B2PlKnqcetXCirSVF+AIhjPITjcj3kmePxfflN3I
b6Af6jajKTR3nPLqSz4qQNmlLTuowkB+9qEdIIddrs5C1Wdn6OnBDRkm4vniqSghaLn+2hcVNNS2
9/C22fJ6q9MZdJn8LqYVBrnukzobujD66QZ9e5ctUMD2ndWs33QJ3z8mA7GxDuYyA4jawSBTdJFT
AWBONxkvIaNv3Cw6+Yitx/xgu+1kMAgumTnKycd7LoDKMMUzTJks7rURNnFtDDWPoymsa7du4IQs
zaqzHZTxukymMW8+V+Bh4H6AlJd8u/IXmdHggGoRk7EfRrf4ZYxCnkGs78FKM53fE4Gykmg4h9lF
MdUDMQFEc8V9StZ2rCKJzebYBPWTNQRrUihvuv/zdvN++8fpjwMU8xJKXZCLt++C1HYRiQLrQs/T
w57RPn5mM9qxP1/ldXt/u/37bPuQsm00+v77+LloErA5mOmKRWKgZ/jVj4X708eCweIZ7XixV2vd
7bWR6qSRRb+bIP7CsOxaDBz64AJjfn2lKLWSjkFqEVtDZl4igYMa0WMWhpWWOqdR73bSaOWOIFXj
gyPgN/skXRxbFoXPZpB6dKO6tOlc3jKRiOJ/OTuvHbeVbA0/EQHmcEuKUqtzcjvcELbbZs65nv58
7LnZooQmfGYwngFmwyWSFVatPxXGvTYm4a5Q6+Y61GQgGI2p8/krO9MrIMpBb8WIzFSGXTvLjGEp
R7ZOKafspGdxZXzL9vkhuBJ/s+uxA7Ld+EQXTmjGYwKgzsE4nf91OhPIPhp6tS8qb/fj+Pzn+Xg8
uL53Nbq7p9HdKHDOJ93pUKuaA/Qsl5uBoab260QYEJ3Arae58LlOnmZ1jM4hu6i8PM3N/nXPoxwO
h78vN08bD3JhXi9PArcVMT+uSGtzrHKUQwi3DFP77Zfptvbmx+HKuMn2kwedxGt30wG2yRGgP9yJ
R2nvfP98lpwXJoyNvpy7GD/hTDNHa6ZB3F1BzKYR6U7BYB9ZS9W+6YS98aznH+1/Q+BWRwF3Jnyv
SISWmrqL0c+o4dcWMjZFv/OvQgeKUZn/cJ03P1wgV8sMyxcwWgwqqBPj7LUOC+OZmG3wzDTaolmf
U5MZy8ar7SNFjY7C6pIpzHHSiaGJPYipPT68aIOaATijhoKSAT3J4Y8sl8ZdghJknxRq1O9itTI3
TKsufUKk8Torj/obJ7LTdQd8B2bAh6ThrnQ+YON41JPizWkieeMKc+kLAgcwS2iqGWf2MIjGktKM
OUkTKR6P0JTFsZqEtrVxLTev1V6vMCfpQ5A6g4JktZFA9LHVwWpTj7Nw6A+WCPWFXOJ0cHk0qfdL
yVFeS3JHFW73ufw9rmT7Jcff+yUKdfUWvEfQXjCsFqZSthBTDHC1zq2C0dmHZd39e0sDz4gl84Nt
jyb02jagXWKj4CEtbcCWvvKi77TKqt54+ZfeCsxUS0FOw9deS1l62WmVGVgJmH7IbwOzsJ4ibWh9
XCaSLw1OhhpUh6ndmFwXPjnyRD4HtxduLmuJol1bkpNptDiNqDeOTm1VuxnPx41nu7SSlmaNs3io
4o+zPjtiJQOg08LUSwo9USHNEnnqhXqdcCfLzdahHUFYox9oYY6qrBRwjPG1Hm6capbbja3/wnpS
ERHDVVp82egfna4nKU5b5YPLzGU52dkqTWQoqvPBVpto98+7L81BpITUlTQ1P5ol/7nKaJBMJyVS
Yk9tLWtfNDAOYUbdgPb9O3Mb1Qk2FQQ64cCGeGc57/47FCQog3qfvUoTXNbFADELmXT1INHzeUoG
PTyqImqe0kaYR3jm4IxS4WxkGX1cPldLe2n8cQlmr6IfsvoVlTnBuLG5f0xdauLaBaX2zihnHfp4
0FY4t0d/mynS/DBM5YOEef4TS0t/n+wpXVgnCn/Uzo6Ae6S/ZaYfG4H2U4F6Uh+CQeMEgxMyDUiT
gJaTLIv9QV74fXmdvE2zUmzMlAtLUrNRUBBZuRzh63zXQKnRBCu4WumlNr+Bc9gvYJaDq9H+9hV5
dL5ggBBtvMML0xNVsoKpMv7k9pkCNis7KMcjhw7GG/A2eiW5bfsaIp0dyRs3XS7V51sxIArQAym2
6JbW1T3QcxrlmKq5Uw2/xsWDSxrdKOI+MyQZdDN5KEHUW12G3Abpm1DVVDi+HGr1U4HfNQQB8uWd
Xrpt+iKmeI9zOdgVikhehbmwEo0ug9XZL6xev07GrD0g+1V0Tw5KzSDnzLF+qmmp/KxMof0qUenk
vtTN6v0Ay13ixmiYSI0DEEfEZG2Or4dSyjDVpin/Msd5TllTlZrpoieWHrtIGTEf7p3sHj2r+U1K
C+umTIlQckUgT/dpLeDrD3at3EMPD7udTl4BVvpdXf3pzb4sXULNSwjWs9U20HulKnMr4mNe+85Q
vg7hVH3ToIuTAlpZ1fwsEV0U7FW2M5IF81q67sYKSBLEILnGoHfmtg7g+4yFH45qKPa1AAbP2Awu
/U/JeChTTET8UO9wXRuMEKIJyp1r0DlomDXemncRPSVyW1tRBTvCEltWkz2ODsJ/bOu42eKLixRm
iXLNgxxun5PDnPI4dqHumU4BZGOoYSK7MqzvAEsQK36wQ8MI3XZupdx12nG+78051fazNEBOz8jZ
jV0nC5O3JsjDeQco3fw0yxzXDAIq08S3MkRirpkV/K1OMQl1hyy9uYUwZUu7TDRy5OZB0VUeqRRq
vJcynZsts6tC6KtXw+TZUye6g2hCiIWQ20W5U0ALrkcnD+ZdVdnDF/xXIFtJ4GT1bpyS6pgZgZXf
5tOARVUOLuySmdO+0yMQwsOSNMYOuTOju6GPzdKHzd/fZbUzq4cWahYUuEmGFA0l1f4T0Wnh2/Jo
t1Ylq5WvZ73DXJ3S1oC4OAyQJid869xplEqoDHo16f4sp/Y7naIpvW7UucF3MYOGY/TVLO3gkk+G
b0uj+F5NYT95nUzi8y4GFoI8UFAyulERQ6FVJ/iakAxsuhij4YQPcjdrTGI90MiUGpsZsg2GwIlf
Ypz/mx2FDltdpoXkinF51aWpDN1BisMu95VUnaq9QE5Z+31FOsJVgKTMhondtokHylyLfW6OekVT
oBzMK4Eqi3ZNq1QaMz+CvM5EzAHXolK7EYOk4zIrp/OPplGC4dpQq673pNTMLL//wIaKIKsIl9ac
CCFzXeg0mZrMMciICFNxmIepMRGEKmV1b/cFnEkHXnVylebBCL2lkix1lzaxVRxFNUDvDVm+s580
9vgSWmWoX3FK6ZYbN/F4W8Kp/zpwYP2MkNU0fsohCRErd2p5ByG0UnwpNHvtwelTvLRi8ukRT8Th
e9zJxetYppThVqsY5a1OqtVCGeyZLIlJm8e3Bx0PZLLlg1/6PHdvrZWqNpSV0fpTU3egdhvadPQL
uKm3o0Jw+PfBBnp1SXDRIxQFgfMdImMAo2dIHg0INl8kbVKfo3zkxi2TbrCwSYvCk+xMQLQwOuU6
6fNG81PZDN9nxPRf4EWUb5/XFhcqN0r1xc2Ri511FmRmoLQ1csHNDpa+7WWUT/e5JKfvn4+inQ/D
342iiHYgtyHkZ6d1hWmHKMo7hsHuxxe7bld52Z12xApkR8DIvr5z7pWD9JxeTVfRHmOgvXMo95mv
+OXe8BGYuMXdfGX7cBg2zskLsPnpL1t++X8qnqaycLJX+GWpa7nZ7g+WaP4fuCzuS7qPdwh6NqqB
C9DW6YCrq2cJ4DCSERV7ufvr2T1+9/ynp8/f9vnZfzrCqnyK5xDO4MQIktW5an0bYmxVb4WvXPqi
H/lyi/HfYtp7+t6UTuvAijitKyBI31os81ngWwq5C4/CXYk6mw4VtrnriD/MjvUswhPIS6WsORqd
Ie/NZMof26osd5+/tXPAAHs/eUG0ZQInKZtOHyg1iIJQ8HOBOFtCLQob+trVYJa/CLkxr/MBy1UX
c4T2tZaacLwyklDamhrLneG07kUDiEaT6w1uz2TFnf4EeIbgZO2YecPQJPIzasS88tpeUUr4ZkaA
5EcKo8cRosl3KdLMa2lAgn9wdALrK7RaXC1DEW8tkAsfGnTQInodv4tFzXn6o8jz65sJSzn4VK3+
ZYZjAs2Kd3hjlkVNHZDr+u+xzyoNRthAmWZiuo8rdTxC5OplLf9pRPL8TTdjbfbmOSp+fv7ZLsAs
eF8uDUVuoEvXYdXYQJ88W8oAqR778aS4BfOAm9m2CuqxYoYnDYM2NmBv24HVuPXcdu/GFNiZX+D/
3EHWbtOfdW7Hj8PQioX7rc4FJWNXoRNXhDhkaqrlSGYNRGtWXUv1QXKi9GjagV27UVUjKan7Gov8
zx/rzLgLlBT+CkigQZ90ycs6fe2FEGGPVhLZapoC56ddqt0VQTu8N3MzPlJWV4E35KrTc+2cq99F
y+6Ks2Clv0jRZHYwvLTJ10bHlo6GkvbPkUlH2bVr/AC9AoGE7m/84DPRLz/YpKSijwyTitjj0x9M
52wJDQLhyxbWDHZ+4sXW8t6rrSJ9aYd+hlIrK79FKuIfEVflPQojNd//+69YjHdIm8A0kwNnBbr1
FfY7If4xtAhGR7qheIfuNA4ifss0ai/yNrL5x9SV5EHHlZhGP6cH87MVRfpr45cs8261mOEgoaHl
wsnBt/ZSGTL8/FIAP89oOvw4q650VfxRb0JVn64TLMePil3LflqQqtIRGPGF94syR0mlB6sIgt1I
B8QHvp2vuEmRVKYE5gFQW7/rQOo3ZttyIqx/K36EcLPYaPFQWK1xGTMwemasIRgB4b6vgxzLHUnb
YwEQesHctBsv58KeQmoWLgZYrixuaKuvNPRjYuXBlHkmsNA9hN3qqu7m6WrjE1yYko61tNxwIYGc
uQa5RR3mThLGGTHUGYBPMLVYEyihIcFbnSSxRA60ZuFaZoeOLJOHYnYNIPjvoZDNjW30/A0T/cB0
gGOIRQRoy+nqEFY2zYSvIzntnf5brJS232bd/GYIQ7uGpLkVGHCB2sSGDalMofeACGxtyun0BVCi
BhRWNHYb7Lnagk6Snyn/TexRRH7eOOZvU6sKLLohxD0aSBb+EiDeoOgye1Bii9SrOwwfxgZgWMP+
Q8AUZWctF/EVxJ36Z5g14ZMuZutXM5ry5PeofDe75+cVAM+BDcpisIZvzXpB10FTak1Bm9caHOlP
1uKjwDGtPNUJPYI6yvQ7is4alYNODnBiJMfAtsadRigD7nazlD+S1DtfYdJEa0gE1kbj80JLkqOH
jhmflYmM29bpd52TxlHDCGCzTUvoqVoQScPdXIZTx4ljaX/jWWqf234M3xrakRDgCQK4cwgpnTaK
hwvvSaX5urDycDCiiDn9Ia0qt8k0q7S0J8e46lBbIcLq9Bs671tszgtnE8y8JdCAcoX25zoQVNXi
GfEJ9oytSMy9PNnddSHM7MWw0vhFwVSGeE6Y9QdOg95NbaV9yDQjvGkVs7qyimY4wsct7lOH1I40
rsujJJFNonDvSjdAgvM9mAYYPWngF5kiwV5Vwl0EO6HD/tKbtVH+rk1th45Q7m7KBCMtq5UiRLVD
dYSxqm+5BJ93/Rh6YX3Y1AZLUs/p9+jJMmmEVkKwsZphZiPHGWefwvdEAzdlJQiyHU8PnRzGNwGp
TODvVu38GpJh/OLIQyv7A2xqGzVb0d4WcVQUO9HmlukSsAL5wgwbRds4BM43ZehtFm1XgCCSBtdb
lNUOQkTslJ6W2tktXYxwZyrN/P/4JDZxfybdYUwV1iafTs0VvR/QJdlhObykuYX2loPpfaJqeeza
euIyHLSdW1CObxj0XLACIa6b/iQuINDdgNNOv4kJ4T2TRjv1AlCiKwMjoJvWTAavQ4f1F2ph4k9O
GUx75MjzQ+ZAhnOTQKu/IGEwD3HeBk91Kpqt/vClnwXurpG5iMUbsMbqbAhVpwGdKzOvUrpEJ0kq
CF9KQX/FSkm1WILhf+mNgegnV9nEmkJ57VM5nXzsmSzilvMKNV7YbnHjL2wo9P+xg8TXD2Lyuu6X
JriVaYRORyS9eMnpv/j0CY1jaoOzfX5QXxiKSyToBk45mKuvQStzVjSsWYLWKx1MKBosG3ZqHKd3
5Whu8R2sZUM+LXUWih1hBx8bAhTj0zkQBX0b1JHeeVOV6fMDMsHcd4ASk2OkhNU9avAeD8yoQrgl
lR2cj8YMEJC2jvaVQBD6M2UuotcaAqHixnIfPWo2KVUuzKGm2OmWtKj/ElFfW1YyfxWqhuG1Q61j
oMvJZeveHjrN3HdQU37AZ1W+4rLSfs2QZ74pkvJbdSr5Dcmd/KMx22sQvmwvhjodfOEMMeYlhcAs
JEjr0ZXGtgkPZWK18j6IO+2pdVrZgM4lwyXqaua/22kERbvoj7BZkTLY2p5UDSBzg5RHgztVTvBH
GRFIHtLMmZR9BEendzHZx+umLHInc8MRyw36alkIsmalxh8H+utbHDRqja4pnH6NJm/PTcapm+CM
DuKrMU+4ICg5Ei23lGOJcqEza6h+ozb9zVS2k4MOpWVGWGpmr1pomlu3+PNtd4kPW/YxvjL7y2rH
R+2OPEunGcrrDI7cnfWdTu7uvkoN9QrfkhBJ49Ru7GkfsNhqUnFxB+BZXNsWaPJ0UqXj1Iu2oQxx
ZtR0BvSvWwOV/OOSdUJfdrKIwkHICQlPGq5GsK0dWGZ/yLRcfWpkR+whjenHEI0W1zm5dm4L7FM3
KtAPqvLqRy5JDQDDCweA0nD1I6tRVuNo4doZSans6PUNxc5mqv/px6riblzrRudHk6w9z0hhXme7
jFUImo6ENYk8GUvUjDHh6McqIC/HqZEa645YqsFWHgu3J6WAQgyp3p2mDIkFY76RpJ1iYGWBn7RN
TYkyP558ve5j5wpxWvhsJWnxjgZ0jj07drR3YlzQVIo0TR6a2Qx+tyRx9vvQMecHHFzqa07CSOce
pUl/ug49y9apvaz+1TtaWpSL099SNqzLOc0IiGcCavAs7Ap8S3bSHe3axC8wUv4Rh9ZwD1vYhpIJ
MKNRuj+U1Ji32WBOB5GrkZcqJfDJ57vjhSkNugb9fPGIghm8KjEhNIZ2YNatpwup39WY7r3TBlJ2
TR4GbgLYBqoVbfF1z7ZkC+oG5Ao6P7C29fXuH7QxWhR8SLwmk/JjYCXtNTo9qpnK2qpcz8tJxrJV
PPtIqYLytobSOWGBVQwFsL7AR8oPJql+B7hQXuMgSn5Iek89aYQYw4Oxji+wZsmZoF1t3EWqUN4b
VflrNj0OhLMmXo3amv9gHtk9JY0tvn7+JT7IcCfTA14FRCiDkFxMssidPl1CXAI6q63qytMkYgQO
IuzqkVQLsjb2ulLP8Z2SICjZVUpV4GjQiIAMKnUagTntPqJVipWj8Eo6/LPbJ3FfPuRDpW1cSVYp
fAjB+JGg9+D3DnltzOPTH1mwMPh6GqLnWU9/TrSr/s5GDj/XydXgq2UITHmtyZx/h1WSvA1CxvAI
KTfFTgF7XvdCBdmel1lZDSVWGQnflYcKBcTYY5x4xIeSSt75uEJ2qEEOPB/eJaFewRrGYSYddvgg
2ZWv6hkAki3BXjw4Win0jXL1vJFukYpDr3axmEPjuxaVkWpYWGMKjaYdcv04JAq4i1brezuyBvot
mb3DEHDwexpFXtTTu3SQ0aK/A2zemBZnNcXySxY3TaJHqC3XIq6OQ1TL0L0yTP7dBgx1VaM9RKp0
HcahclCHaQ9X5WjN+GHWIgdWy7Z2ro/dezU1+Q0m7CJD1/nv1f0vYPssW2v5DWo73o8hjEGMkVXz
uxnqZAK2Ya540EcoIiwZwCnEImaUFRJSYD08LvQSwtoKcRyLwLpqw0i+c3RwyKCXo9tmNPp9XAQ1
pjrTdMhqjbCTgNYegJqMjD/NfLPUmz2rO/TzukFU33b13i7wQyjlDrvy0lZv7Kbp3j5/8eeblAol
EusiLr1Q/OVV4ZwkGFS2DpFnUusEr0KeBr8re2uPt2z9/O9D8WIXXSGkRBgyp4sKJ5u06WLUdL0+
Ajhn5rSvOnTgUNjLjbbVB1vq9FNyAYP+yBImCIGveTpWZ0lzWNcJZ2kh8MWtx5maDQlLRh9ip6QR
brClU9Bvx27JHbjnkJ4dTYTz0NYZlcUwTJpmV7ZqOeHgNn/IVdYfRZkhIR/L+quqwfWPbT6nHSr6
Yx7l0gPNb+UxJJYc6+y4utLrIdxPad5nWDEU8lEz5/pYkCZyW89ltcUfOWvTAbzgnKrxamEjA3yc
Pq8yV7OFk3/updZs/pGjIit2uC9Jj2kAn2TPWT1Ih4zEUhTHNNHiKy7I2FaG4MNYSE1h+E5hUuse
71S5mrqeuD+lMIxqN426fFUpNiqDerSiHAOSzHhTu0r7/fnsODuieQLygDjDWH50RFZHNCVhIwgB
xNgnGeJ7pQ+mh6q3xqMj1BSupUOTRMRb287FQemdsgAWfcnakJgcji7WCVaCVzp2j1zjCuwEMRHD
+8/8JsjPfdU7u9qg557zxXlU6lwob2issBFdnS5xie8hfT5Eh1paXhF/oFxVDTW9C2PFuQ5SvfQE
f3DBkPAhnBc/m1GOMLjolQbxQiJttfzP2hb8IGYHDSVI/xRJq01A0zGgHDP8PY2YsWqg/sNCGt1Y
lBeKFGzfPx6bk+bcp9sI46pwdFw4Joz9X7AUJdNWDhLb3CXgXddzNEJZyKd2HvZRKSJ8aIdohL3T
19MXCoq28PG76SNf6isIMiK058ClnYgZKrdRGBVRVNFw+XxaXvpYi5KAGOClrFI/4oH+A27TayBn
fsD9tpwb+7aN8/DLrNaZh5gzOnYO2aBBmuv3JcZqj7MOaRIfmenWbIZ2j9XUVpTlhe2atg9tf5qU
H/FHp+u8F/E4YuSWe0rcJ9/NJMcYPDSDH3LoUFJtPPqFTYXBWBlsHYRUrns9M1YCrA02ldAJJj+K
zWu0dXu61SOeFW1Bbzj+zrTE2snGQSLPDhvjL5vWahNXTajyOtsaksSP/vx/Xr2WpdBDMZ8hvDHJ
XxKjjnwdFxqo35yKlUjGrzPg9gMJML2vtJV+EHHRYJKVq6/taMwbReGFRcLdAQYGf7BM1h0WqRlq
pdCiggsKrJzQlIwrA3f1rUVydn2ibbj0bxQqEEikawtsSxeRGg0OWDFXXgKP7PZZnYm2VpwQ8FGR
utzay52EvQutAwt3Q7mN3FZLM/4xncMsLeQwoaGcZ7X/+fe48AI4twndscGIqeFXO3TU2zI8Wj5H
aNBc7DBfvTHT2jh+PsqFGc4YvF8MCGAHr9XC6HNmS48J8ZltnJ/EEBOFlyWQsTFF2Fjblx4I0g43
M53cANjBp4vJLh0QYodtj5wE54YbOLRWG3Hdy+dPdGmYJcGXXHam8hlSR/4Erm0deqRSwJO1W925
wZlmK2vrwnuj+UmjnEmzUGVX96oyIoW9i2lxJkpY4AAnt74m6XkNRVcoG0vhnPEDn5AbPmcFA0H0
WFXKjYHhTwR+Dttp5Hog4baaN0rxUOTYmGalgjOg0MTOLkrrTtXIUkzLQvKCUHceQBSlXS8PlMON
0z1NEL+2OhAXXgUMd34gKDbQ3fo4Uyo4C+i0CrxAm6B3wazkP6oIzV8LQ8O+mwNqxmOCdPm+SjS9
9LusGJ75m8A3LSZcgIGTTECxbU04p5D1mhduAwF5i6tyYV4gVF4Y6XAvFlPx0+lXhjE9Q2iHHj2L
5tiraPGFtnW0n3fGAZhsrneYUdOy5686HYUsFweKaN8Q09Vg7T9MGONWot+pJATCqo3jnYWV131S
ttF9iVduRj6viL5jlftVKBKJ0PSwt/a488sez80BhjGBSSGxDvgphrKBzarjm1Ra41Old4sFXZ3+
xcNZ7PVx7q8gEflSkv8hHGHw9cmpDiNtoY0N7VxIh/aA2+8yS+COnl3z5S6Q4ITKtBdHlJ2ASX+d
sS4P2FVlPvBW8tjQHX4uQtHhyos3aTLMM5z48T211Sd1xKPHbgb9byPXeIzAjfHNuhTHqYuwSqks
a+M8XL7U6XGI7BsGEW1+/s0SP/2SWN06RlXwESUJGmzXlvYdfqrOTaZN5CChLTtI2WhvAD4XBsV4
n5WObIKMFX01SUVVDK3R47zUBoJNHxusO9x4ukM9lbNXB1KxK0EItyqPpdm7elTubqBonPuov9dK
qyEyU1Xv29qbmrz9HjGJXkpIct/satTvcXvEFg0HOOenaUYYzNJtURWvMDC+Qp0cZG9m1EW/Whxe
7mERqAvnzJq/92phfv18Z79Q0ZKMxTlNrDBz+YzYVUODqBOjqj19gPvMRk+sX6bo4putNmHOmaXm
vyo9mR8VKZy+zhjRLdJzPbd3QdUZfgxVX70qyzxP/Ibq9boJkvQPjow5/kbJhLHz5793uVisXiuz
HUYPpSP9rXVH0irnuhoLfm6cac0ukRFEZ8i59lKUa1/GotV+WF2Mm3QEE+3zkc+3ZPw4TEWByUOV
IFvLNPtPKZchIVtEkQumII+UkGF0H3Z0OXpYtRun+qWhsHJZgDAuwoj1TofC3Zu+oEYXZ0Dm7mOk
6LiVnQzujL/txlNdWBwcMlisUKUuTJEVZhERdBhKMpiFVWIPCnm9tH8JTQ2vJUeecQLGCRsuuNbI
W6kYF56RZbEo4Chc6KGuXieWXhmGhzLGLUpT+2E7OLtCL1LX0Ydwox47JwdakMAgo0Cjg9hJqXT6
Pu0igeGDebdHEGphexWM7D9Fg1BvyTzF4TadNC7QKvpEZz9ZgTH6FnuTuKoyE0d9ScII06WiI3YW
RZGEv20OSmnmdhR6uOI16jGcRIHddtjXvhOqdbCT8E/9UZlJ0bgD1HqHlASq74095sK3AypedNtL
1hrz5fSxqtqBRZEHlZdORvRGRdrfLALUW4MwwmfYJfIuF0ny9PkyOD/yKZfg+nLp504DV/Z0UDuk
s0deCxYudRn4Fd1IV0tG+d/LM4YBEYBSjAgMy6HTYSalH5HWOai241lFwjCbT+YkUKcjVgGNBKQ9
Yq6JylCv6utKNmombEKU8NIExlESiyJKK3eO2+CgjCot6M/fwvnurkOpolEF7WXxM1itUDvTub5U
MtIe8g1+mFmEIAFrot1s4uvqdpkZHT4f8EK9ioxWXhzkuBPxxVcNDokEjpmUg8ZTI1secIY2nR2Z
DoaDZY8iHC+JRgQGEemysquHmrXvlb4WeOnVWYbDaGCFbtFm1o9IztOHOGh7DCv7bKMVe6FUY5ot
RHBsHhYfgdV7YdsPh04iVjUva83HZc7cqzLcigTHkR9Uy1GCtLaxiXzW62sjm8Z90xLBiMl8+AzR
1bwBmt4iwZ2bwYGX8aX4SlR6XH9XW00uFQr+wyrGPYT7VOgnbet3WkXJ98ioxJ8yBRDeO7RoAj+t
EKH4Q9n3LzSu8nIfBDYJChlQCu4R+FZ+lZpOe4fy3uo7uxWK7E0CLrECAPF744OfV5jUlfQNmGfk
tUFVOF0BYw3JTW5kCcOUgbSRoc0AmWZjOqr1nPrQfXVkjdG0VxpzvK8dqzN2g1xp71gim/vPf8v5
Xr3sm/DJPioEALrTn1JhyUsNjhllG1Y/EfkqN06v/R6nutvoK55vLgy0WF7QPAVbs5f//z9nrBRZ
cU5sKAM1Y+ApSpqA+oJbfP44l0aB4cQsxZlnwcBPR2nVIInqjstQ2kZMiqGw/anE//nzUc5fGilD
gAXoDpl7nOSno6hDiSeEqaReHJWNtxAm9zhhhtetarx/PtL584APmBqbwxJbTlV0OlLNvXmxnica
Ni2KG0c36OmThOB/PsqFHQhCtU4fcamCKGtXO39HHJWm1AF63DF17uJqGv+EEEV2TYtt08jU/Bpm
XeKiySU1uReDlyn9sMN9tfbCogHxxF3nJgtjfOHT3to448/fNqQuhUoWDxMcX9YgELiCEgRZhvhU
r9+DNFMxwGy158ROux8b7+F8YeKBsbjfAfTBXV4vTA33H7aQVHKxJuxYfkJJ3URR22vIn4k/JhPp
9BJnmgcbVt0FZtS+9tB03iid1X92WQDpQ3wO6UTBJw/e2OmnTwouhiNAEcddTM6dLKajqYbp1m33
vI1KdehwDYfav+Qpr+ZyKPUzfCOMGAu1Sb84FAFubIPPYL0MiUWXEzoUWOan3dC/a9wud9hgDL8+
f+/nXxhmNOIbkDBwbRx+Th8VGTN6R44s9A5mvI9mLos0N3o8+uutt3rhGOMZuRFxkiG7YNDTsUjw
Y8/NyTC0o5I4IKPMlm59nHXKzVAaBWa9kWH8zUphxe5SxNzNM8ezF8g65CmdZFryuuQBOES0dmJt
lH2Xfh2vYamaP5j6649ezFowKm2e03XpKb8GHBkPKtrf1w625Su27s11Ig9y7IUa6iU7i8MDPt3P
dmEjIZm5SBxDDdOCjZ91vgvBAYZjD8BAScTKOH1nBE9kkdSlOfErfQa3Tc+PJnbc/3oUwbGG1gyT
nT+XCXE6ijIlnQy8VXjgUtKvKovLG6B0AdxvyBtNuLMHYqhFE7ls4rTM1w+E/5VeFTaEFGckkm9I
tPDArf2fO7iAE/BgzcVGAsfHtdVTEUhEFY6YuaNQqK5gXOHd3djW7vPFsyyOk2sz9fri7MKkYQWf
Nb7jzBJTgPetl9nF9KVOY+2LhifZm6W18hEetOmGptxcTdiz43Epyn//arpmwsNj7/i4bZ5+tTgY
nLIwuWNBVlmarU5xqOyegJiSIKfPn/TsUgQZhJssn22JxqRyOh2KjkEeSS0+HKpaYlyVu4WqEFF1
HVEpa92WIyrEpPM3y+ULYSL/okT66K/8p2SxRzZ5uyYThLs5uRFjj+meRzdNhoJSqKPjGelEhsSU
a+GD2eeE2M2wu39mDR0y1y41/T0OIQUeIiMcf4pOm2/AkPtDjR2q6uWKqcKdzwuOmLAyZsT/4N8C
io4jOjbjDFKnCJX+GeqD2aEgqWXjhUiJXncRH0DUoi9K+lakzM1rFKid4enhiOlE0I043VnNOOfX
uqXC0yzY8DzU2LixyaFEEHM3Dgo65k5P411klup9KzlBghfI0N70+CVhgV9E9p88mocrs5oyibCj
RGCGD68UsfRgNveLr1OCq+FI4KLT9FrkgeRLPxMrHm+ciEQchPCxxnwIQyKz+9GSfpS4JH4NrUAF
xG7mb73Vau9hUko/Kjk2Cix9jKh0ezW1HPbdXronIVciX10fKxwDqUjq22Fxu9lVQ4fDJ/UMlnyp
LLDxgeuSSEchR/Fh0jHgOeShGQm3Vis8IO2yQuxPhpy8k1rV+ZGTN8ADIhb7VhF6q7tyLxNmJc2o
uB66SGdTUPBJhIyXT8Qi9dlsmn5v1GRNZYnAxxnnWj7TRFJ6sgdNrb4PeZmrmJ63ApuuLpleu6xW
9Z2FqcAXchjyYtc7HYElsG8byy3hotc7RC9ADoYyY17UItuu3HGu+jdBvOErbuigy0lVd8U+Y5aE
EAGrqfQdMhTLa1FhXYRLb5GDB/T4y5JRQHN9N+C8PbjMMtPY4asMOkWKEClXU1FhLMflUZ125iJX
26WWyN4T0U4sInztVTecbOW7pkA5cUPHIGUIClX/1ju5kPEWHKjqaP2mNkFmY/kOPaKfXhy5r99S
3dDh9EGDYoZw67ulQS8rXqe0sKpjCpYIRpQ2PModloteEVnNIpa3MeLI56haIs9TTCRYT5EbBqP1
BYePpPS0yLHvK9EMtxpvk7/OCpdQOW3QhS/QOJKJW4sRKnm2hBQwEa2Fa5cSaFaWRGvQl2XL+3zj
Od9iOZgUZanCl9bd+mTSIQGIPqPYVWoEMR44brR3oAne1nGsP4nJmL+MWYVRCWmDbk5nZaMCPqcl
Lr5Li7yMbpCyXG9Od74WqyenGmjX5ThaIGdzih3rNj/W5mjDwxDmTk2T4YDZr+ZpNqlhiJdp3thQ
sxQoKi51fOyzRQ3Pn7+YC+coLVAN/eP//MJXhQFEJgFgrGO7Llf2Q1lk00vbys7G6z+vinh87gC0
jRZhCcTM08enEaPmcpTknjQCfYxiH+gOocjyqxEae6sw3uAS3Sa2wBWS0NdZh5ZRh/JDkw8bvauz
QhVuNdJxqOAwzxWK5tMfoqiV3Y0qKqZAm4NfDqEQu6IU7U1tkm/0r6+WpQC+QKoABTp9odOhRr0e
M+rPJbmgsg7V/5F3Jt1xG+ma/it1vIcb83DPdS2QCWQmZ4qkpg2OJmMGAkMgAPz6fiD7dolJHbHd
266FyzKVRAKI+OIb3sGqkj/F4P1j6wLGe9twiR4qBBVW1/Or2MHieAMTJZwzxzJWdmo/5vmQvlL7
/+SxAa3ZNNw8WlxME8+u4s7UuIL+TJ9MJV4d/Rpjb7apnnqvVHAvFyQgrW1yB5LnJ3iY3mJC7mHM
vXN8NkWZe0ucCCC5v343L2E3vBFsMRkOoi64we2f35B0hmwocvzbAzRIcEtq6NvsVr1c/UgmTSLC
tptlhzALvgShVizqXWe5qt3Njio2oflOnqQlq+mVjfKTu2eXgAeko0OcOp+gDFlX2f2kkBjpGzeC
lOhHpYHyzyt3/zIv4tQhK6I7SpP0xaIxGR7mZruZP6kcS4M5Kx/QlYFqP4ouZpDr3NAsDO6N2cKG
u3GgyJnamOE9IZw7z6iKJ54N7mn064NHqwrckEa7+uePAmF35oLBpkdCuv/8DSXrXPRFyTApSLE6
0fWRLDyALfPrR/GTB85v/966JS+lSHp+ldLsBsw56dx6lYGlXCDVjV5VxivL7SfbB4gRrkr8b2u+
nm1SR5bupApDbIY3Peo4YO2cOu+OVWI3r73bFx2QjaO/vVyAEwAdX/gAJG3Led5RTXiTfpfhHPO2
WIPlSeZOdjTxdL+T0ijv0yTNsbAw3Xf2VDqP3US1/OtH+73UfV7X8E3oeoEL2Nxbzt9gJlD9TnLw
eC7aYvnFkqz6+6yU42dqkRzUF5z5IVSdavxLVMGst4bqiuxicvOl2tX+aD8kTGqejLLFALAppR5W
ZitPy+jNWVSh1vkFQVYwpSZN3ssqWMQQr6vSv5ajwhaVvJWueiHq+k8/Ub25b9OWhmJur+7Tr+/z
5ctl0AK4kUmDsdG4z5bQWLizMAAb7pCaLfYc7Ta6xYX53oAx8sqlXtZP8NJ9aL30+MB0OGenl0ML
GUrLyKUsKzcvet1c/VAUrX3jWwzOjh7/BzZcOd1rniI/uTJMEwardHnoH5wDgN2+W5AHwlxoNtX4
tikQv8ZcY4gtr7M+mlk5x3bSlW9//WRfhinaZzg68B6JV/r30eEP5Rty2AMrCEFUfx0AjibKcd6h
6OVcD0m+kkqUr5GRX8rkbVKz6H/SwGDqyWs9CwfUPHplw6QoS6N7qP0Vk2QDnqcVd6kvrdOSWmmP
T5ulvcnMAMqgX4rqwQsaiSXZWGV3uUqodlqhoeplgCN9KJH13luYiQ6ADVCSPTH56b60Q9O/yThd
GAM6Wf4Bx6YA2U/cuO4G6M/4PDYMkrDD0mRoSa2oIpG2ZXk1J6WrhdhBdnC3pOihhPlabexdGzDN
njLM/lPzlqE5FvhB2yHZLhqyXY9Rab6Wy/te671sgzYm8jinpAlhQ7Eu/2m0A1PBtt8aJ5s71Hmy
1zuYkmJgiDfZOgxXNPoldAUMlG2YCvtfr5AXiANaFv6GVuWloT8QbOH9hxWSQrXy9XyS9LS96ro0
IYZtGl39EW+S7kjFnUKh8MybpC1RB/z1tV8cHVybaE72QL+PufXZWoHvpaUwKpFPgRF2AQIBDp4Z
WH9VDv/ry/xf6bf27q94Ofz7v/nzlxbjmjzNxrM//vs6/4IraPvn+N/bx/7PX3v+oX/fim/Nw9h/
+zZefxLnf/PZB/n9f19//2n89OwPNA3ycbmX3/rlzbdBVuP3i/BNt7/5f/vDf337/lseF/Htj98w
l2nG7beluPT89vePTl//+I1y7IcHvv3+v39486nmc6cv36pPzdcXn/j2aRj/+E0zrN+3Ug5yCcwE
GnTbCEd9+/4j0/6dVgjDdI5AIhbn+m//amgKZH/85nq/M6jd2l06n4KFxY+GVn7/kfU7LXSAT3zG
hH0Mx+1/7v3ZW/rPW/tXI+u7Nm/G4Y/fnsdLxmOuDbrIxBnHD8hlHfP5wlz6hcgl2ykCunHbt20a
LUU3Hzp/HvbBgqxxpaOW+MPz+fs7/HjN5+FyuyajeHYd4ETg9jDdnl9Tuk6WJJkYot4b8k+TArZl
KANimz/dTQo5zV9f7vm599flqDgcQKF0SHkNzy83Am9rS6sbooZM5IDwowh7c632eiH+mY3S35eC
KLcdfiTtL5hTaFfpJC1DlILv2fwvMizwGHswzGntMvr1fW2H6H/Slv+5GBMbKlag8OePkQ59a9RG
O0SompQ3mdXLQ15W1seuKDGw1pS77ytTYC7uyv4af7PXZJp+9ho5fchKN6Yy9/v8uU66nuA0r5En
un59KeSwhn7Z91eYbmLrjAfiK+/xp9cDeYN2y/dp6NmyCRIlTLO2+mhNku6Nv3bdtTtb06WufP8y
YGr368f788ttQEMksMGPbCH9h5Dd1TJQTmr3kcDbdR9oVbcfRWvuBpbaUQV+dfzn19u0BDb6CViD
7z3iH66H+ycwOLX00eLP0PpT17jTVRVc12ba3SrY/6/c3/m2gBFGh4FcaYtApC5nr69yfLna5dxH
TbHad0yxi3gwqwwyd5N/+PWtnfErGX2cXevsCApMBYrJ6vpINs1wKl1GL2lFMaOXYPm1NJU3aWpC
HWznez/R5I1Qs32VCHxP/x9umgUL5pYsjZLtLBbgkTmhIswXWQK6pYunKTQVsvxykp36/Oub3tbH
j9uTe6aBBMOHoE/5el7f+I4hUmfNusjJgiXM8wDO/mrMD+PSVgEVrPqS8sE6ytIuiX996fPIAH3R
4chh7mhRyzGveb50hVFiAIxiVVS/xT7zxjZ38r12kMv+NUj/iwsR6TjcuJdtWsdQ6PmFEAuWWoKG
dlQqurYt+2g3Jnj/7jyPjnodpN4JVQALf8hpeC9GdAp+faMvnjHjErC46MxsqBznfIg55XBetLZP
0c6d8ksrg6u1OnK+AlQHGQpHdJXZ4yldG+8fxl4KGw5LlBNYSz6H8ba5ftissrIbctasitBm649c
pCfY+wXuqIu+z2kNAenWpkM3Ne7eSpPulVjx8rlvXS5QChxpHKLnyP4uKAOjSIYsGlZnjU0MeUIr
ocS0BAI4kVm5GBVYi9Mi7o5vdUt68Rry8uWTB1hkbZ0Z22M3nTcNB7yE9Gzs8L+hO71jQP01R5N8
17lZczB6nDHBFQaxMvT+lbX98wsDnSCTpfw5b4SIXKaG2wpMxQujjoOgDVDmrZrDCinnJi2k/TQv
0xukyfP9r9faeaZE23KrtxCrIiMDK3EWw/QlMYwcIYvIg+a1hxYrYsxkh50ODhuVR9a/aNfXJF5/
crfMIdnDzMQ59M6pOYjWFOPUL23UdHN6pbLAiQfXnE6iDuA8DabxRjGPf8Cc7jWkzssrk3/6ZIcg
NnyoqNsS/GGFW4gRz4Ou6siqnQVun9Z+SPXyrVhs6+hL2zpR9F5Xqf6atsj5sUvPfZNu2FAx0E/M
8y2tzE6rWo6EyAEjuisU/lhYSVuX/mLdGzTWTr9+q2d6Kxu0isMWHup2IGyU4bOsIm81M+gw5Ntb
hbF+mnLktD0zG8Hq5ko/+nPSXyWal+ahgBl9BYo6v/Y0zfo8Sr+PurxCLN1e7JNQYnjU6IkeczNQ
r0SbF0uPPW6jdMxkCE1MSobn76JcclQ5QBTvXZFlO6RacbwPVHt07ao4anM27YhFr/naEMmfI3a2
yPqd5PY95yLLDM7WgAexGwsWw90n3tzUoCWmfv1oWK1V/WmXY93deEzkZ8TQc02/TMe8sKICBTL3
gPODVR3EqsziMKt5rh6GvF17B7IqPLS9LhMz/yhRBNBvQIvZxkOC3EGws/tBzDuraxEyLGf0/I+J
3TXOx8lc2uaoo/Bd0ttdem0Mi5b2Q1R7VbJe+BkK4kdpGbrabDvAU9GIqGosryz/E23T2n3HmDVL
r4U9YfWO0j8aMSU1MVbt2jh+1lGwMC80fKsZiw4mhl1aj9ZSw1LPd7rZrW9Sa5blLgNgujm2lqUd
zRbtlzAZ2uSuwwpvw6qSHMZNYCz6o/SV/a0U7XzcyBjvl3SGj4lHUIOq0hSkTxRIAGu8Gi/1dhLK
Z1oRaM3dmllKnrSsC/S9qPDqJLwL7aojCKQxhMfhU2BPlogzp1eHOiCtOHVpgWhOs06DPCCfw7C7
tvX7vvOAGvWgfT8u8GSni7TXAP0jju7d4Gyh0WygFsLixk8ccSgD1HUIaJkn0IC3tHZPGxTwkT7x
d6M5N8tDby65tRtyc/jU9DDcItvTxreo+Q4bRA61lJ029ul8KhAO/DT7zXQjW89VsdLGZEIRYAZC
lEuRQXbLawNRbkNIBVoERdkKst6VsXZjuKkDdzsTrNNNs2btn3ghjs3B7GH5nRZXQwie+8aPc1XZ
mh5RqTBPmBiCmac/li17memguLNU1yLQyYF26B1nTGNj1ZYC/EZew+ofF9feY+ns3nhVwH9w+7HL
9wKoYhEBNutBGirTg2ibZb4ZK3f2yovcLhidZ9oyxBz6FlQKkrr0YNUMqfcGuvVlpA+LupztdONk
d0U6ntyhbqadNDobNgRprUQXECOj2FxE8g0VJHXjDkwKdkVQ9iryLQ1ZLIbl06MlesjcuRAk4rUy
sw0OpyGhmrhT+64qbVzn7H40GLMTzZrYhvD6aDVpzmvoxyRFLSMZY2vNx/YNPSat2hsjngv3urKG
iGniXF/qy5rXh9osRv92bFd/OjGPH26UwurmsiPdephdC2/7rEV+JtIXPfEfxNj0VwJTegtogNdy
BUAfPhqZkzRQxF9SoB8ZMjGHfjHUQW9k0R6kYyd3dsU8+EgGUbTgnxE0ANQydCTCtQB+3nDsQQ4C
jcUBU+nFE+P85C3n2YZ5y3Qgu1aQBHdyTmBAuKOLvmpdVUiwuMKky474V/vZTQfOKDJUzQ49FSw5
Y6Gim+4yLA70e7zK6y6iyVHd2yZU5YPV6iIG1N/UUZX37cjj0GVwtwi3C+4ofAJGTUNuiWvlefND
K0yjvEBsTV7lvcFExFzK5stc5qVCG1NOyd7x2+TU5LOx0nAGwrgLcjAde0CaJo4llY4HZel0GD8m
iTW3+yaoJS6cbeWgBt+pSQsbgvnXArvLNUpX37zGo6IN9nh9ZsdpoWMTYoum3+IyvkuKIb/LMgzg
d3niZHuiCcVTViNes9MrJA53si6M/l2q5RgNINzTTPFUijFDqdkbs1spjBxuQ5+J7KKslRhPbavY
5lkLhyJeICMOu9SslIqdRRg6jKjAuZFgrJencirtiRQEEM2hGKHJvQEe7Ex7u9LHAiVuBwiPPkEx
zV1K5Ch3u8QK3X7Ww7lAUWc3WmJ9QDDW3/A+xhyv5aA1KLl50oy7XmEpWtLtbkD5BGsSCg/9gpNZ
FMVts4im2ldVkFq3UrflW0/vPf2Y6lLdB0GaPSb+4r6vkZhbGO0BCNhQH8kRZjqIJxctHcgMM+il
EMssGwl++sFd5Hpgj8NlRmd0P9WagZrvhIAz545SOKwioPdUpomzRHnSFHduX2wSZV22bM5QI+RG
0fn1w9z6CwF0cY0Hr2nSLwNygxgf5gt9M7en4Vgu5JOn1h3a5VSyz9O4SYOlPKxynIaTDcolVm2G
vqw75JLjyM/Tb3Vadv2upVOcHsCWe0/BnGfj3kSJxSIwLtBD0f+bQB84K0JWoloO6JA2Fy6j4JUW
UzI+AN8p8hBIurpcBwYE4VIk1UAYmFPsMRLAXjvIyNr7fljXP5vamvENKlDTO8o18XcDMj8OqJNM
pCBncBANaSDVOKfkLmEpNdfieg16NYSmSrRvRuaM9zW2seK0TImIgFXYHKmG0OvQLgqk5jNNNy/s
1UJQF5OrpNpbFlrncVIkbAw1WA7IImTAAXM37TLtFDioDNh570xh5lpNgsXPxGQhzUk62B+L+Vll
1XClZ0Pw2cmcskNqEBvcMJmqLl5EPxf7ua0h6pRBvn5OEXsRu1YgcLlPXYW7S6l57m0H92ENg9ad
nMjDTyXjh4sYqVzVii9NNlxkbfsVqSMKV8trPSBo3vA4gsz7JNMquxicrNH328QdLwQO+M/OVIGS
03C0uuYUHKZ9CXcf86BuMMOgM4S/m6WZpzt8vu01hICDxuG8+qV+lY+dM0Cx7Ydr28jXx9Sbuw/V
MuoyzED99g+Lp5IAmKMPZdBLjfSrJlPfPSDnamRPdb+Wty1qPCDjbKaLoeYgMR9OWlV+WcADnHo3
lW6UuIlVH6Y2DR4XlrUNugwycDgOW/MFfbweXcqp/JIkRVeHwpCYuQ6+W6qLFkYNea5F6gPuqwOf
Twp3uXhS4lduz0MVqxVQpD4a8wclFvMofBR6w8KeSRYqXni9F0vTaNFk+OlTOnsT7kQEl0hlifEt
GXW1oGA2CoWmJOF3zrfJ7+pthrpVpeMfjKqu7uEK4S3VnozJvwDKNuq7tddT2NIVb2vwjc1t2Fh7
4xoIxTDElRTY3q69FaQR/INC7uzKaNKD4UIM2c9Ib4lLzRgajHHWyfzUOpCbdvU8E70qt2/sY2ca
dhMFbGg9xLp7yWJTpmK56NIqeKtaEQaJ/5ls0rbQJnTAHawZbSprhCOegwzcObN4Nxlz/raxc3TB
075NSzqH3lCE02jPT5ou28hGg/OxWQusZYMuWdRFRv79VZGI0hByM/Ox0ab0cYGL2pLgV/U7wHhK
fNVpBB8Ce1wtUGF4TiHj7xZVOCGkk++w1sG0LAEuMV4Na1ZcyXFwxO3k9N1FsQmjx8JrBFFME5Y6
YT2PrmJQL/Vx1Wq3CtuSnhGawGDhwsWZ3OYCKds227meoLOgqW5AzBSLy43iPWr1TT/pUxb72pCt
O+UOkzwK1c0iBOFfZsclLZSFiZcNgrsSmzt4ijuNsaMBpz5UKSZK4ZyhJ35Jyjvmx6IPVoy1EJ3E
wQsBh0/BUnts/2RCygPZ0OpyU0YeDmXa12Q2fpIemZZYHkrGAmiqmjPrqKlNgLVSQwna1TCGz5ol
jS8CXCF5UZq4uzV3emuvZAPTbcrsOt1tWNxHvcjzJXRXKJq7ClwmopE63MAd+5np8ezJOvacTt1o
HdIs4dxDvt57QYfzlYNVNo7ZZhbwC/V1IPqUZLk7cyz9KZqXxJe0U0VxX3QjMdFEOOVoDhyMRzFn
Atc4M+CazWL6X8fc9hDospf5i5ZB+SbX7Yh8nq1GoLNiKeawLhSkCCPDAPs4ppClw27SdNC8lafG
vapNPQl7r7A+WtCpP00lzaAD1lr5iJtG0FyjWx/00Sy8HFHWyareFXRY0Hkqe3Zo7kuvpFOlzFMv
rJG0kzliQjpp2F1IYwIs8NjjjxFisN0FsTb4YH/MAq82sri5a0iEm744+SuO6PoQFMCk7dIZbxd/
9YudLcZNCcweNLIQpciyN4GlPWMNsUTLounOvsNH4d3E2TXvM2zVQ2nPoJzhzFaYxELKlOFQkmde
zGjr25FJqqdCQfYaTlbZ3WW19B7TWR8uvHHutbhUCYUe1BkVt7aj6ZFka/dMQnKpk5xpo73XnBkd
JfQVjg1o3SmUmpRvS3oiyNV7QprAYjV3OrSAn3ihPFYWpre0WejNq3AZc5vT10LRfbyw0dXWL4u8
A2bs++NytAGqy6io8uaz31XICCLiVX+BWzmzU5Cg5KxoPEvsS8XoL0QQ2mrQ4jTgLQ+2V2HNYo3r
AdPwEWdrnpOGEEOKGcbczEXcmLLS9kKNSJ0vbrUeJ6/WvvBM0Tp1vAbMF3KFOJA21YSSVDsvb6hi
JQc4+rEhtHR2mYHYQ3GroQN86s06QEynS9fLzvGhbsvO0tRRm7xVRVUxt2/KSYzUrsoJEKiTG4e5
zgfVYzBnr7dtX9rom1J3P00FeQIfX4KCrzTJO4PE463mVk6PBQ1dVPQfzeRe4qYGsavjxIzytUMb
BVUJUt9sxgZN0jywdhs97QmX1ZxlktqEP/q7MqSOyc3QrCqqs5lt2x9xCR1xElAjKV0mGuSZJh2j
gtDwJxPvs9n142HkyMHjbjPEq8wq3/VOnj04dUfK4Oe5/lT5NUp2XYqFglwQLT/YyWDzr50GESuH
eH7ycwJk69c6/DNnzud4FFkfS3DxWqjPwCUiw5oBqDv5ZibKJE4VoWcpDymErFyPBV6ieOalNhKS
WdAYn105ZyruMtN78IepucptnNbv9Trzkx3SpTMZXrsE6DcY/mjuLS/n1LNoi6S3zKPcR1uiOgXo
LrWuAfF7iCemJtL3JAW1F+F7p/WXWl0tLdoFMtHDHIM8FbXL2E/0r0ZxkwWeXE5CmCqNGbTx6HJs
K1jyjYmdu9llnjwQ9OHdNc3c2ofN4S4IUW12I55okjz4TlFuBWrr5DtZ1PYQQ38V/a104Ut8q/Ii
Bb/gSGL1XnJXzHlMi2JL4qLOQiuHMjh1hZcuKMkUxQJCZcQ5GalyjJ/QJHTWQ9qSXtN3E/6j27dy
BfGV4Ffa+nJ56+ulMmPHSNQpaRsYAtpMQgeVMJ8/rqbQoJ5kRCQ3LTiT9FzIb3Y5rFcwz1bCiO3g
6pavbgYQPjObBoPBdjD2OWnHfNWaGAwggOTJEYPbgcE37j9y2A9pm2gngai3jKxy6u4xbgQx0nJ6
DLeNxgkeOpa08ptR87Ig9jnINJBOppceG5kyEu1K5LLjitx4AkkdePl+1fpF3yVDWZOawbKOJ2iP
KFtac/2nDcX5WgTmasZWur0SvbcxP7Cnzt27lFjIEULLxsoupUkZsgyGDx7tMD/yS+R+dmxNLDqt
AOjwBmPrPkI8JkObbTwcnua1lg6lt2lcoDGdAvxnRn0Pbj7NHubMRp7fkUHu7YFgj1XY+C0d58Cd
zS/oENtJSCgu+h3NghoRbpRbUUK1+36+Gp0c7PzccpiHgdICM+a02oxRRyTtNqRm+qSTgWk7u5nw
swWlAPDIKf2RIdyq/OwA4zobwhwkHayATkMIaK11rd+vS5J5UVlRQ1Ja9PjrAaTy8Tsm9TyVFh+F
u67kNb0Eb6WNkCAyiuuVM+/RzO1HjipU7ne6BFEUMunLP83mIG8yklo2KiadcLJop6Uh3Y28oJCG
ixAay5q+NeqcWj0x5vkKwfLS3Qk9865WG2IawEiR4MThVp/r0fWfem2YkcyH0Mod2BMTl9UX/QOX
dJaLFYeCt1a7mRxabpZ8zfDqQA8iWDTziDMubNZ1cLC+QInEuyVDXJejCwcCaFW/pjO67Iw59gUq
KcuupAVC7Fn93iMuj8NNgbCq2tWy7T97Ro7Lbk1m9k1bKu8zMqntrb0Okq7F7Ptk84071qTUdF0u
Wxo3WWRljnNVwJgxcExAovfUdUJ/iw7V+M6eaoXH4KjKpwGj9q+dZ8zmjegaWmQTxhPWXrf54Gmt
FKLxokvdOKu64mg7KTz9kV7ZiM6M/YWR4QET1cncTanlprsCc8SDHCxq2LYnsYdMYKx3rirs01Is
5VeUm42Ak0EzPhM+ZPeGHDpzj2gJIzTreiQQe/oMJeudciyLQM+TjdAaAg5Njdx9TQcN3SqqZqQz
6ZDpkTNYdGwGb+VFA6bUPkJDqSmYA59/epiPtZf5WnUIHeiTtPaBIokSNExwUx9Q7aI8HTT7uOiZ
HgmZi2KvWxVE+dXqlxhFdnoN9B6xwxa1icC/KtcJ0l3uje9rq9RQ/Lc4jePJmPTPEuWwAt0VjbGY
AxLloXDt0r9M+hlOhWmPCKYbRaVYsQGF5KXr+HqcdrJhEjGmCYV96o3TvsdG2UePtccWMwjqMmYt
MNtDh3QOk8YqMUZZZ/IYaD8tvTEI6gfT1xoLwgx+uFRlLlUUWurZR0Jd2WzrIb0pyyD95m0a4CS9
QyEi+tDYYU+dJ9VBMG9CCztlO+wkcoeMHrpFa5nf12yYiQxDwlRmOFXyGnet1OruaHQW9ZQl6qSK
umkMjLDspVFRYnfdRPvO63dLN7UftLyw19hNJvWm8WpcTRpeVI82wMaVxKR6Phlj3dNz6Ny6PpYD
fTyuMBCHyqYUb1Od2dcpmAj6DzRs+iCqVxszE6wfLDsG7AaMEVfXjE510JZtXBoI0xzohFC5EymM
nvy0bT1MUMd03LkJtmth14jUYiIwTdWBRTfe6i0FseFUAaVhbnRx4K3AWO1ETMN+WbOBzq2/tsEu
19J6xCTcrW8yITNaUZmzvqWXw/DM19uKWj6hr6F7hXo/2HCqRtPN3mHeNDk7p3CnbDdSh3RhamkF
9LQK4c99T9c4wQd0wd5XpJsiAwGLppJnLwcgk1Ybeo7fHVTZd088HSDbllZllzicprDapnW89FpS
oHAwG+dAQKCSmdQ6y52oK7/d++2KvxIVnwCiLAK2oybcPmHeYnrtkcxCJ7VYO2nEsyHovDekz1Q0
fuHPuyxdQRSANjW8HRPQSV6NJSYnWp4kQbxUhjPEBPqpvdJbgvoBekQQHOdJrzdVqtEv97OT92Ns
GqL7QD+3pAJaIePs06npjovHctkpkBbTQevM6nEslqw+YhPsHTPgP0boUf59KOnm2rsEdb9718LQ
5LLA1viaZz/O+wIIyW3iIG4fBhwKyQ7vEZ38JS0a+s9DYl/lS5KaoevkVF+m3eVlRJcLHt/ooU0Q
4sLjBnD66sSOK72FcZjjDv4mSOuMKqTy1acsb2snRMba08JKWdPbOfe1FVOoYeWUZRq0F6Pfv9dS
GIFwGTMvwVfZ8LBI8Jxm2MPS2CRMXKfCsIb18REfPoNyaBqa5nosVlYhkozmF3PaVPMXs/G/IDBp
PtqgfMtw6/XKTQs+EGxzs4zTJbO+eUNfTbulkd07F27Kwe18WolBomnMN7x6QTiS/C2P88yy9IhZ
tjWDZFLvwTZMn2el6JMkedLCXFRddai7dWE6IhKic0ILxEItuaL+x8q6cqO2abMyQodNtAecqvKL
0sXSA/7D2vnHelicNwGVUUEcle5wl1EpG7SDhvSeBvf6xgnQTIyEnbX5YQG2al6T/VGxVDTkkkvb
aqfkTc58YthXTaarPzv03qqeV+kN3hPjFsQiEOV2KM069uultsxFdm/WXm3dyHmellsfRZvgTYvI
gHdll24+fnQwvynpCRR0l5lSDnewnVCoZfAo3NdgVS/m10xowUS4cJ18KN/ngEq7FotL0TjvrSRX
aOBZ7i3k3iAiyFmxubIovw+w/8a93v1/jLsFlfrDLP8F7vZh+lR9/tQ/A95+/8hfwFvL+p1xOcUi
GCjAIv7GrPoLd2vov4N23IRVySw37CTj9r9ht77+Ox4VgEUBArjwsTerzOEv2K1n/05iwdYHLefr
aN35/wR2u03O/wMO20SU4UxZHjN3F6URvuHziT7KhZIhiG5EizeoWyz86Eh7GgjisJ3rwL8yOnD8
sRxSbQlboP7jlTYRb9/98MD+Xjo/AnG/Q0TPvwYgOA/de5sk5Fxkt4FdMNBp42v0eQbXcJ6hO7b+
NoWZYAh8zNcVg57CE9V72bkmCVcfIERbuKS3R1gDya3NsydGUJRQuWfpcOGWPYwrnUMei3HPbtK7
V77zhin78TsjNArzbIPY8r2xGDsDbODSHuAL11qRn9HzAPWzHPLEG29aVxeXU0pFPpZJ9mYYxwKF
7MI9wXJGW6Wzjct0coewLxJICV6W+P0r4MIzmCNEcL4a3w1hP3BhwLnP4HBS59FhFmRFjjLqSxTo
cTenERrRnZxoRqz3BdLtpwaHDIpAwzjmq9OjkyjxZP/1Q3oO3vn7i6BJhLo4aFR4B8+XV6m6bjEQ
A484MnDUsOuk+QZsorpzqK/iBL+4KkzWlWEERdYrrIrnYJW/r+19lwIEaQmb7Pm1eygvBga5vB/X
gtY9TzMEYbQI9bjExRyavKDlzkBNylcAWj97/ABoDfiIm8gMELHnVx5kn4AFFlbUpCnoQ20OUP2F
l3FkouwViBHU/UlvfBX2StpvlESacJFzfe+VSdC+8hTO3By3x4A+KfrNPjAa+NTu2TJ1KdWcFTR6
RIo66nHuaQVSkwaWsqi6tPjQ49DeFhd9YS70HQBSfxLGamyz7S799OvV8GKbE7WAD5nsGSix/IFQ
+COWS9lusyblEETQ0BY8lqahiyGgJ9epLNM6VG6VfMgRP9ulSlQ3uZ0sT5OWd48THtmViyl3aE6L
+NDbs3Y1F7mzX8gYj906Jq8EpJfr9ntcBOoGDhoC2tkb5GxGHF9XQaQtmWR8oOMi0UFbu2Kudm1W
SXVjS9t+WBaRHl95Rs/piLyvTQHJgk2hmzbmDu7Zsm27NZl6fKhif9X1GP415U4rA405pSb0DxR8
5jtDVuufZZDNR8a/GYiPOY+ZXI+vaM1+54s9C3F8A7SKtzUEaQji9PP3JYu00GdQQzGsf6i7ZTe7
bNWWsHY1WtX6hnl3s1zgi53ckqf5JoUQuRapzewH+9E31vsBZ5X8cqump3dGku7bBqvamL5CAX6m
lf0UWyhzXmmOlS4R/P6ZUQFz4QozNqbtu3Khp/9KTHq5IxDA4Yxhd4LatSAOPL+rokIwIjfKKbad
cTxOUsmj0TTVTmU0biYYUrFVWrQuG7P4Mk+TdvSNeXotRj9Pz3jN31V4wBjSlWb1fN8qP8AaCclp
7razjE0Xpc4Qcxnqs0kvjOtg9J6aurIPv15YP3mZHK6w6k3ABRBf/LNAYMke2uXyvyk7r2W5ba3r
PhGrmMNtN9lp56B4w5IsmQQzAZAg+fT/aH03R1sq7/p9blw+trqbAVhYa84xk+nAcMd8sSFrHGrd
+K8uhXycjgJj1oDs7XbciENJBghEK7LxS+Dq6Knr2x/KXRqilcIRtYFbfRz6sMiiObiBx0LOY9ki
sAls0pJ2JWgen8OozncoeKJ//vt3vIFEX68cvyOkMmLvhc9kv9ncPMvz17jO5yuVCQ2f9G1NVs+k
PvvAf296Zw5OeTKVxIwWw2nYCgjRbR+9GDU8rb4cDklJG7/JXcQjbHtZINDAjLUXP+S1N6cDK+g7
+8EbX++vb8y5GSEU73TICfLta5QgOaH1bQ4chcS/nttU5a430wMpcutTmZfuyeWFOU+B2z7jBPgn
6frk1u0Z4ynaDiLbKgLZ4nxrX/s41A9u700pY94WPly+kcjYLwzftm55qBb9ISqs+jzL/M7yKgar
JmKLJUCRlDdnq9+pgf58iK+vEfRizovEab5dH1wdj3HVOfMBBeV6q2prymZv7h+o5NYzDZDqnWf4
z88jFoA6Dl8BmBfksr+/ufTjvAD96XJwl6X7zKj7B0WHoFEmzXdSZ2mL/vez9pfP+yU3RY17TXN7
C9uWw9zqoJ7MQajA/wCVq/5pbUt0E2Cm3l0Zbu8suG+oJ9cnBUw+DgZ0l7/4J2+elKiuupiYq/Uw
yB6NphcVNrjY9sWIerT36xzdM5T1XxByQWE3dERJKOwYdCS97TxOdOlePe3be82M5J196e1B4dc3
C3CmOwmlHC/W75feaJozShAky7irPuZr4nws8rLbJU043S86pvEVhs5PrWfYOW6n3lEe/+3j4aE4
nHpwkyAE/v3jaYABhUTCdAA5sXywrcH5CujuSKBCrDOt6AYvlv4RozO4lJUVvfPj39Ai/+++cHO4
O9cjF9XL7x/PNBU8bxyYg+qpWXbxlASvEljvvkHCM6WghV6TuYseNUYTyMr+WdrR/IDzgWDeKvYa
tZuGHDpn1ejjNYD+w38/p39cHbBuHPRDD58PB82rSfN/66qwmYRhMugdQkqBk/Qr9+Hq3r9t3HH8
bALvn9i043PJW3XoGmW//Pen/1nvEovC/9hTr5HmvKK/f7xQUPa9RHmHSkjXerb6qf9gbC8xTAd4
q9JG9hhBiiUcdKZqxi40snp5cpyyFldlnv7/Lv35QthcSEOGssKvevOF6FUz86s7n3XC+Fe5i9Xu
crvXd4tVmy+Ro28nq/PP/30Z/nITIt5eCv6r5T9+izWg75svoCz8Q12ght1Vyez8qwMmiWsbRkd/
Nu0/+N4ZdJCle1yR+7/X8XnDaOEpBROHPxCxPIoJAHxvHgMGuiFRNSHTj9xbCxS7G+imWhjRnVfX
Hi+yt6v2vIppLNOaf+WWYPfePHraoZEMVry7Prx527/z7v6yBfxWRvK9yOm5esGut+VtjjuaPVc7
LiF2YDdz0JPNSMOZATAkNW3PJLzh++gXAmaqrYMuFLbeUcxKBftZ6BAytj3DxJrRHZ5QL0M17+qV
04OH6AQ22lYGL0IYxIaWQDt4VMaF4NqV1vIeYOXPVQDvS0zvg/AOLD/4XX9/zsnIoL/taPohtary
07Vb0pCMPNJyKOdy9Rh/FH64Lz2FGjVP4oVQu44haQQ2rEZfold9JClXPTgd/yXTvKv4wlvXsXqn
xP3zUUQbhhX2SrzAFff2/B8BnmsEUpSDRfMnrZs1OOvJ/kQbO7lzoYWc4tFZvwe0TdfQFYf/fg/+
2DQpcCjQACsHdL2whf1+lXyCE/JaiOgAadJ6rrtifmR2b9/WDocHW+bjOyHAv8qn3x8vBvI4okCJ
QN4CHff7B9JgUKFTAgkvo276PjC/PjaceVOLfu4tsbokyuR+YMh062Mi2hM7I7O+P7sIwffYB1qy
wtAcBUWpbrwWH0K7itHKOljjV0p2/Bk/gr8zq6K+WoV+p8T4RT148+3Z6gGgEsHCxv92Yy1Lm/E3
aSGHjif83pNJ8kqslbrpUVl+bBfOvM1CHgRd8VXfAq+CJF2sTAgRUNE98qr5MIZ10b1Ts77BjF/X
kmv2J3+honax/1/v8v+cTxjy2f1AZtAhlzhkU8O+tzKLyIcPIvTz/hOjfLs/GwwU5d5357DP2kmG
eK5BO+ggRziLjA2XipoqeZesxIAcDBHD5saMV0GjJ8Uc3A6ueQ9w8dcvfjUkoiGi7RG9tS/zJJAr
MlvrgYxELClj0pouq6cweeyiMP/S6VHDtnXINs0qD/lqVjmO+TohxGQ2TIeUXF4L5ScShs5pCWti
3oNsqqfWtq8Vt3Km4KmMfMt+74pfa4jfHwR2KyY6BAVca7+3Vk6E8PhmHGc7iNH2USB4jv6GPOHB
abziCbW6JuE0tr7iTbKeChcOc9w31R5iZ3dfaV7s/36L/7KZ0BbGVEpYEVrUP/xv2ps5dVDzH8LI
rIci9xjpuou49GGg7nIVDi3pqtEl7k1yQTy73DdM4u74m3Pkru/h1P6y9DKh5O0ANsEVQmL5++O4
kq7htmqhwhE9GePXabvdDubZ8sv82oZwb5A9yYOGYHJbEJ38YamXJp18Rc48iqq9quT22PteA1xu
bt4p2/+yAnECApSHA4hd7lfz/39fFjQ8BaTHcTtAe7P8OxJl/V3ClGt4tBbJ6KzxRBl9IlZbHwPX
MjZq1dVbvoqkoAAi8cXq0Y9HvXNH/4xech6EECHiPLbXvVVvZXvZ3M7rmZ+NekjHIC/7Q7MJykzB
qeUdct3fbjzo42s1SXOEBeDNpUZVWntVPTsHItGrnShdyTEUEdtSFRbCzkBtd55LHWEQBltck0dP
VuEJhwyq2IaN/b+fw19guTevBUu6QxGHNImf86byD7l75cTJ4FCG7Xau7K677zR3gxB2e9v52nMy
vXpq3yWuT872iinIVvZj3ELzKMfZPmltruNz1gpOJgX0CQKSpI0cIGhQ4raGgDSIQa9RMLs71ZLO
jS7/0BeV/i76pfrStFH48b9/01/WfI6wLr/mSraEbvbmOAGmbbVqGSYHlxfsocRVcRfKQh6Srqm/
zVeFNkN74qZtxtkIFZOfUHW/cyMGZMZr+azt+j0ewV+/Egcs4FG89vSt35w8K4ZPbs285VDQKLqV
oRqYTuNvpK28pe7srMewaabPCbvSPevCNcN3DnaWdMKMSOrwYbM7/50q5npnf7/ztOlivMacbuiQ
vXXgzsobF6At+aFfg/ATWi5kVWHQ31HTz1lp9dYHX0XtO0e9vzxvtHx51piL/QoRenNv6qCapzbm
7IC5zj/S+HRPumuiY6Xa5eiUbXsD2az/LGRV3QzKDv8lNPZbGcxbhaco6I9XQRnuKdILdigObwJ0
1vdg2Rj7bg6ZJl2SqGPfzg5xalZz3rohf+3hnL6y0dwqa4OX+87D9gsb97/XkbAgClf2FSZrv2L4
fl87a+jM1y3RzpSAbLX3li3cUhSj0WuVuOuSWvNwRSQzkWD2bwcD+uvJTc5LqxWz6ZUjJwpFTfzK
1npm+NgBQixSt6vWDdP9bLv3q41Yd2fj05RfUeQt2cw44rh12ElIx3X9Iq278DWoy/Vz7jkho5eu
/tgvpDDhVMQzTCRHl1qjo4eMwT7Ve+WhgdmRvbXWO019jKRf+uaxBmlD/xmzktiHpb98DYDAD1hH
hENXs86bi6dUYYg8mWFLhS34dvwqCCJ8h8j4tEOfQUGAWbk5575t7iMXasx+Dbz8iUuHV6SqZP1T
TsKrDla9TJxc56KYb2aqnPzkzle9cetqpfiB1lSfqRDqJxo58l/hAsferfw43JLQilLGA9hpR6fZ
MtGr8d4vZ3TPRK/AJugXxHr7ySTQi0cU/ZgRFhySSAFX62bK9fg5z/0h3MNKCjktIb8DkJbbSbef
pp7NHkNUwlEDms5JBeN8Vs2m5QE6db3b8iLyM3uW3kOi0LNfHFSsIqu3pgxRMccjqqOxtfOj0Xpw
jh6KnWcuHsuhrK8XKq8Le8/bWOsUGVH0ox27tnrvdPJHA54HkuUcowTlOkfDP6OeEMGXLOlZ6wgH
un/dHaxI8r44o7jzoMeBaV6a4eCwiV+gOdRnzo//n4RhhjosKddm23XwzbHZD35/LWxf4mzixAho
atBnQt6KS1cFdtbE4r6YTHf2ihBttCXophbypl1kgCoIPy9DkSQrsPDSBxLq53+/rm9PT//3rahx
YmBGMNrenJ5QYKoKwGaeybU1RM8thEZNkXycsXx9DormPZj9H7ULhyZOamywJO+RQRC+aewN9Vx2
oZyjLE6W5LYyeQ0msWy+xDOSSRGMvBuF391vU1uc1dZi1bLL+XrMcsSyC2tkaTuABNvHcMURAwex
Qtc+KLMfovDObifWiLHeMPjMhqGOrRz7vfUNxPabjQIACqhdoJJ0XmzKrzd3MvGXACNuQ4CXM23I
gnwyB84YHkIiL6TGMhKuZXnJGxa0o4068WXk+St20bTZoEECx9wtRazMscYY0afOzKF2HxLG8EWo
ykQ7J2rPuuywPjoYLL4VdU3dPXeiRqoXy64H/D3oj1i2bqw8KNpjHpmgvIxKyW4valKNnso27sWu
d6cQXS7mp89luBkWPiTI3ZHmHWa1AiZ8dVKm0HC0kN9DdJlmwisLLPD6MSGcW+6rNg4u1/N1krq2
dIKsk0U/n1F8kmo4EHJ/qPDdbVnOSeJ7NI1dc1pU5dVpmEgKR0i5k9qFwtn8CwokF7VnLNfbraY1
ltYF94umnfzBAtHoV5ow8nspu5A7Sfo8x6myddpLt3XdyiydsV4at15w30DQ5EWwBaKMat7MN99e
W/fgL1XVsqSF+LCn8DpgQunSFWfGYsUCyp42dobjHuh8PSYNFlK80GLH9Q8GBJ0iNidnIHT4gj3e
X+8q2aKM7cxG7Kht8jvXZWlf7WG7Xmv3Oe8TCqJVgR/bzXnj/8MCFD+CEpkGJP2iTQnktBLmjZV7
IEnWO9EXG198T3fWKe83zhJeFdRI0mnUPhgL9PzeCwBR7abE9qu0rG33Syys5FFVRYSAzelrO2Mr
gqSUd2rDI2dwz29N0DxavZ4JBK3n+W7pDI4VgTlk35uwUycE5ODbc1yvMsvJ6F0yZdmde+D/heEN
1XLqwLr7G3xM2Yp76vyovCxxMR8jRxbdi7BclJzbApb9FVTYpB6jqO+A+/hsTLDgS+sHCeezcy4C
9kxE7coPszDvxg9WoZP5kIx4IPeQ+6U60C1HrlvOPl0yLYS8QeKNgLZZSRzjPF9jht/1KhFYN0Iy
WB+9WWCa88TafUgquku3S8xFSKO8JjYusKvp2HLQ11jk/FgfB/Tw8+08kxdOYkQ9Sbp6+BcOlSXi
6tBvQ/Pcsc3OKQ6xNQ3aue4elaMRFVbxZDV7e3HcLuVprPEcT1Fx1/m+W2UgjsUzjEHh7yqsd8ut
i0B6eLHwQZldw7tpzkIincQuaVbruHQBviwfRxnjsaVuq9ttJecg4wVv+dUeOQ/Hza2bEk/mPKeG
hn77sw6IYdnZxi79SzvMIcMU/v3xlMxNsuCrtiYc0GJ0ph3IksDPrHi4BmXQkN0eePSwFLTGx8Dk
lxgUC3TK0SGMCap3lBMPp9bKRxZ1Ti0c8kzylTA/FRKMkeM2E5G85UYq5uz1tJyn2rKCHXSJ5EV2
jJEfWVDmFduCQ0rovF1HMYYp6GtjXMnuFSuVwi+L6v3ssG/eDVdp4c4vKGUPji9zVKHIJ2t8Or4h
KXJUA0hFF5HsXvhr8tKqyXcuXbsGL1oJ8yOQEw7TsYfCv0/IDlQH1zRteUKLypTNovuodqPc5Bes
3U2wH8BPjdmsBszzltP0xJ7nhSUpKhPHnG1MKyi0jRQfazPFP01kex99/H7jPrCg8+7sAFnAzdh0
rQ+r1cRBVuDXpWSekKLufeGhfPaitvqe97bR2eb16mPIuFceEW+YjX6etW3pXFh+fGx6MlMyfCEa
7jpPjEYy3g36KSr5oQfELlSMi1sL7M7RstyAsGr+qRygsJlOegIuRhFs/pOtB30xPiBkls2N7BCf
OxPelX5VfiXEARWPixZ/2fdBSbXCYF3qbAzC5iRVEald0Uy86nSyTYKcWEPYCJpYP9njpD9sSuaQ
w+daV3dX4s+Ao2nx3Q+Jp/x/ubpBd9NywHIzKPX+R2v1LXTsrr/dGpwAPz1MWLSbtzluMi/S2j5b
1tZQBItShs9FkFhQH4LAuMcFXMWIL18VMx7ApfgwyQG1cMzUzjuHRb6crapqpnM9jf2Log/g4A7R
7XoHRQdnUYuaqz40lmNmMjI2slnGSFOkxSjemx309y0L6KXpvSQdWO7oIelo10rSSFMv6IO0rq2x
OAlt4w/Kiym2U79DRp6WqvBxkrltd7GoTvdB0kqufbfhEl3d1je7cLDd1zrqlQBoLdjKp8Yk8tKX
06ZPHbUpFZueXgdMCjeMn4unteYdzVZAXI8YQcPPs0Zzfqxte53u1l4tL5GnShhlrettD7rezJVR
HJGUUuNzLLE848rY81uWinkeiRIpXtSS2q/qJZKo0UaZUTk6v5RgQgx7tHA/ldOUo92HwuTd8Byo
POuDRj+bOco3nMoRhgpUeI1k0YclkAGGH+InZgdLfxWyJz/LKua6xO5Ii5JwOtCmlvE3QfClw58S
6J5E0DlYbkioAeYeX1cvbB4Fu6CmIoCJs0qv3GF1pPlGfCHcDIOkDifnuBYHokHy/qD5R96pmXGB
7hJZXfNpuhGAF+SCjyvpCtWNoe+NOT+OGow9bmva1DCZvgjdUOuQCtoF5zzcUH9YU4OGe+p8vYu4
rPcg9p14j9LZpfihxLpZMQuy91bRVKZbswX2Xrahc9OHFjQA7Gc4mIYhZja7NXI6DCIm/CdZaDBf
8nphI7zaUKkKBA0vT23hM7IjPe8RptvJa9uUxr6HUVSVN1Mxhd/RriE5T3oXpEgpZYfbecSOTYLQ
qL+VZPxcHaIen8Ypf/sSWW00ZPOckFiL20AFqU+Wit4DBm9wSJB3/0xi1DVRfLOWH9MS2d8g9j8V
vC18L5wH657VhQbT5GEFCIceV7fd295Tvm7uRPa3RXwMW6hx7ix4BgLXX23duZh5V1B8C2iVeUls
rCNz3c6Hxe+tX3FzUdqOMyyLfI3ji44myzpVXcO1sZ22+ECQEBsJnbjpZPwrMUoVHZIDl64WsVND
n4hdpVG1nOnJLPBTClc/b+TeWLtoG/2fUVcuzoGaz7KfcPlF/Z73PcwPrVfqJxIw9JrNYDA2RDou
1RGUoytrQeVVwkl9K/o9iZLJhX3V1ykyVQiVC0rY+dTZHUZWVo0QZm4zh+seOjDMn2imJXfKsXQV
+3zy/Kdx9Izc8f2tkw7MCPKZhXy3hMbQXm8GH/hVMMT+OepyDO7CkhYDwVhbp0nGm/5G49O+A1kC
/germt3sinhT/WPRAhg52kNYMtZ0vNreqcBp550HsZRjdWklBzBqy3aEnq9pQChVBsd88MM2g1UW
Vmd+YJg/91PlnhGg5dvdaLBAPPgxbAJkfbByj/XqOv/SdPLMZRkaG7egPQCOaPzWzfB0M6BsVdJ9
9IWto1MnnLDlHRXet5pTx7THqeWjfFuaTd4ba6Wy7Ae/GE++qiUZ46MT9SkvO0CjPgHVVUx7b209
AWSkbL4VTht9aJK4M6kbTiHUB59Ypcekw1HGfSmgj4fWEn2pK7+IH4cBk/VhyGvWoXioSoBv4xQW
nwkUs4tTYLryQU+tOwKZYOvCyuQu9yZucWF6xr9SxRgRbns4H6Y61MRuBTt8E5O5rXxe1Ftvo83x
YAZfNGfRFiLPXCYNeChGKoxykLGL5032zLVFXJrbMpn88mYUpamQQ6NvOvZ4LigwlLCwlK+sqcLz
2mceeRQtAkksmit4ARzCxOj3B6dfmxvH5aCZzsEaRnC9BnPrwk4COWWk49wVBtcp3RdIahosSpDl
q93/gClTYDKL2+GcA8IkPh2GjH+y7Tp4Hr3R7UFiIhjLOLDkzqnsCIXaMV4pth1GJGLOfG34JksU
AlJa22r7bova4hwiyuKC3jTR+2WouITWyJZt2ikGcYTCiZwTr7OgFTACzoyzkhdV62L8WeC8nHew
iI13X2GnP+Xu1n73FsOpdDFDjFBK91W573Co/Vwk9du5F83UHyG5RBz0x2UudqbvxZBZVl6AlbTm
jp6hv079IY4iIM5qVP5+rnNlPbcdhONLvV11sUHry9fr22D2YxtMEL1MMXxkXjm+ODzRIg22AUDH
UC3GY22OF3vfkPew7GyykxSWFF8E+0p5+qh7+CeZLlEGGscp/sXZJeqbcRprxbjR8y66idows/1h
EBerwq54GKOG1Hg/RgESsnK5aRNxtLrlfZ4eC9Iq4oNu7e6bU0F6OQ4CPNUNa69+Mhwl8ENVbfBj
7IwDDs7ePPslmf32RugC0l7tdnvqE6dnAAmm8VsSbPa9wDoZYOHDiFr0gBlfE43WL423gXmFwkzu
ZnT0wcOHC2T/TCknl0eia4omI2Fye52LaZjPTJTy2xazWbivXEf62OI9Vx0cZ+Q8K8kvjCF7TtG8
E8kWVQdR8DykedyV3yZAJAQZOFIm6eLy33i1y49uoxjPdx67hOBNlvg4wQwi96sYlhf6duWzHHv7
H56Kus5KKqRuZ4J82M6U8rq8LzC2ihTeUPNDOfAG/TVqvKtVk/ogwmy0pn5k1PKUU1vYKWmAGpF0
W5KBGDij4x6xPEw9wIZQR7flhon+NupGvk4PTQBjoAukL5URM5F9iOX+qk6hTH3w2pBQcraDa6g1
w8cgXWjbPftoupZ0m7EQ97wu+WjtEmyc7SNVUH1LAoI13ZaRFZ4S6jj3zlunaKJ6bhPxaBkXXEA/
WzMmO+Ga59EWNAw8v1DrsWdriT4w5elklqBGxJhRWInOvGIZvYehXoPjUk2Dh14xT8SJNyb54qED
zXLk5GwCFC3bOXHrgA66a5E0MealLD4ALqYccJtioMRsows8Qrmm9tgX/l6uys4zymsHPkYpcZVj
fU5YnhjknWIQGjFtYbpA3hXnca+AGPX7SqBM2veQNohgUEkJm620vxkdxRaZ1VF/QXlkm8u69I2P
d02K22tbqtg5RjhrNsZgbwmsp8MPsdKgVhmwMqZBNCh9A+N+7o/bgBmLGktamV865iaPwk1mfo8/
9VB2zbXri4oSJMcsZhPtYVXGuINRckq2wzqeCCCn9awAsaxjfR5WfGk3wZDYtMkJ1qDhjAPySSqA
yIe8NMFZmkjqtMrz+Wu50V84jAz8ARUyCRgfMLI1/WsykmN57zVRItCyVBG9dvTX7JKx+SIh6BYs
Tii0YZsBL+pKElg5bTaz3k1DlHePsUXBfIZQlsNCXP1GkS7YsaWMDglNp2W7LpmwlfqO6oPzMjDm
KZAlEebKxrPI1C7ThsoHQNNA/OlQ1Y7ZqaHOv1VVzDK4AAyoGDkgvE+tOK9e2GPC8MTo2Z1OPFU2
eBuHrtmNFQjPfuAiR99LqwtzHLV5te7lOEAacRYMH2m7bc4/V1w94j0YhPMTeG9RZvCzFlJAGhEc
o7r3qvMGzYEzotLNpfK72tk5zE0w827O8llAfZGgBgDf7iZCoAmrLnlY94NTJnsCIontmGLkL6mI
fPkJ0gNcH5akQO4WNbI09MHA2XVCWFseSHZ22ZqCZdL3Gj5EskdXA0bH7S1xt0SzcUgnLuPxHElO
ww9dA/x2IX36mzfXwZXlU5XFya3CmIjqyA7H8wwes9iVypSfGU1h8vXCmY9P4vV165qCuQKH7uXC
QWdigNdPeQZhw7tmrqjyIgjds1IxlZ6DB34kshDaF4CLwq6qO5w6+U0VyWi4tVvJuT0f58G/BOwb
X3C1ati0pfG/JzT8iqyt8m648z2aIgd3EAV0JJsT/s7eauL5VrqTy02SLP72NNQJqnRC7Tag9jTk
P5s2quQND6ZhPQZ+E33xlGw/w7hkINnxivoPwqq2YJ/rdTJnp+j7u7q02vij1G6F0IPQqEuDPduh
KBxJ/0lmRSswDIsZZAQa0eao5gHry6L65ucchRHWKD+u/uVc3xPmOtRbfk8oCyPYrjfe97lbbIms
3YnhlvDHXpmUbnx0xBUASz4JIBK3CawnFIC+PNI5EhkD6pyibWmMfedsdrym3BTqcA8e+ROMysih
Oi6Sn2jhJjcrTFvZp2qomA3Oc9Q8lsSjKtoUXEkOhmai3iXwhuNTN9/IdnNpd0Ul1O9pTeBsJs46
GozTkbvup74WHLhH1GE7Jt8K3qWI2p8IbbZz3ExADdYVGUuTx1jQ7M3BaLuFKxhb1X1egbC5nJpW
kcOAHdwvlVzCMgVtiU5tmZRV76ccaBwHfLwd1FqWglFnK4iGQ6j+pdVtoqfEE4s8BLGx5LPH5hRm
EnlId5BbBEnNwRffpPQkEv9iTxvEakpdvNyJFbflndeZRaamkYWVYsznCeNem3OQs3+lUR8P6Mv1
RvW2cFh/IamgDS4kPi7tZShH+057vXgx3sCBTMVrxXGnJy9Wb5Z7lOBb6zQSMRXmGjQWvcNhXvLU
L2pOkZxqyscCe7K7G1S8wS5CO3RH/JkYL9c0HXUoPbsz90MiI3lvR2sQwLJaSZpdnLHW3yarxrW9
xkYe+xKlOOkb1tc29DFJVwgMjlSInaYjMgx3aFPX5JwjS62oGMhgPSRz1fSpahqgs06gZ//as4hi
UBvzFhxH5NbRg93VuHD01q/gWKNlDT/RwxzabPQwgBP6147jiV9MmM+KglFlYBjz+TKSF2q9VIQo
bRftOpM4gYkOk3NUzdWcFrENxiUWKrZuhZplfQiMMSsxSQ0YJnhn409vCGAT5jhVRyqJdnKP1tq7
Oc2KpG3ch2Es7TN1paaburnyAfhb45wAgJFBODgJNXhC61N9HRXKmXvTeKa5LEE/fPbrKvqOGtgt
92WnS/sYNqPzmnuyeJpz/Bh7W9qKI4Osq/UGkyf4XVV4AWxZ9vTdaA+It9axLwlJbbtpvQ2o9j5t
dsjeZAqvclMV9JDmi3DjF7Ks+XXq0zf7kmAM/xR1y1Uin9OBSlsOhMQVOmrNaqrh733dlt/tfiq+
5nOl1lNsGZLQLTgTP2jxTWffTE50kDbpZVjjR4AuZVJNL9iFCgdUGFnue8OdoeVbuqCdmAbJayfU
Jlt3DCQsUSf6NBLh+6OGPCDPagh68MNApqoD7/MQHgs4S1XqzNpbTmNdm+imT67dTxrDpryDgDL3
GRSHMj4CsbF/0mT188/RWPXhV2a3a37L6dFvd0nlgEyAUNHFzwOaJI+DXrTMP0N3TeYUBmTipY7x
Ea5WPIne4zZurdzXnqAPTjGn/EMVkg+lAA3BypJ2/a1PSuRGwVoC7Fj86NgIE3f0IT0JYRUVy5GL
wceMMJFojQeSVoIcEgwKVb4queu4Oc19CYu5P2zMpL/OC86KR5xCAppHNNfRDaXklELnGDLpd8I6
jPTZTLDzxjwPT0E5tz8GF+RlahFkrn+svZ4Q+BiIArtNFjMgo9jmXL92rap3tAHq5K6kcfWUd3U4
MCND77FPGIN88sdRrLe5wVR3Wqi1MMg37AiQy9i7Wh7Yjyp3piGzvao5JZWfuBcxacb7noAhRWvX
n9y0rqTd/LsEW1XvDfLM4RAEXbhBX0tKmE/0x/0csZI0J9EzLEsNsvcfnKarNV0d1/qX3Zjz1GBN
qkkFakX7pdt4eu43TH4VL3EynAjajcLbDoAklO+Rhj2RizWUj7Zp7SHVoVavcBp4YdtO0EcVJXTO
rNeVm6SVyEnOncoFfOoiax7hPPba6WgJLsDOAXaCKxa1NFzldvQuFnHS/AF2eM1gG0OZBmvleceK
BFpg66gmo7TqGX/vc/ys1Wcjt9LlxFl4+Qfmb/0DahEd7MqJmOkbkrc9e9+i5xbHRtfJA7axMIe3
HrrW3uhCThn/QO0qXMP/xFiZEqgki38iPs76ZMYrP3Zot9qkrNF5zrHLZVGjt2zjz0PR8VyUzJxB
gufe2WpM0MNPb71wD9CnuBeQWkDdrGSaHH1GIssOvgTQXBXjteMFi+nOgQAaFCyJhQy0xl9pdKqw
RudiJrjgx9ZfQ4Iy4sECRzsjiU975sBTChKG3hwkoLG9sttgAPmy7Z9wO5L94FnbHH1bnFC9jix9
n6VTTyLDQThCJxHauyvdAKZxEy/bx7UcY+eCHhhwhW9mjzhn6UEK94aoVOcYaGOb6gF66SkQW/8P
bQau1VDq6+uk6xl6kisGoOvAU46qZDIHclk2yVGjY+Y41Ysi2hUqXz6q9v+xdx7NcSvZtv4rN3oO
PXgTcfsOAJRhFb1oNUFQNAnvTQK//n2Q1CdEqlt6Z/YGd3AGOhRVVSggc+fea33LqZ6jzpqYpzK0
dAIjcqL9hL64DUoOeYLZtdOmIfgq8zg29cIkFoSm9Y18RSHndLG942kfzCPVKj67brTsV05CDUw7
d64sThz55B4wYCEhiaqUeZszQvyhlIH8MkttSDdMldy1LaprF8BdwEeh3mShhAuNyGA9AJ2B4bbh
Gk2aiClR6xmGUzTCZOKvXBWFNuaBU4HxPJmqPD5VnWSMTy0SbF5lZhaNDyFHyQ9UbjltC+z424yV
eNiWUOzSfTHSv6Gzxhg1jJdpKi9iR0WnVPE57Z2DhJVQ+5wZIDOEpD1lfEifsARN/JaKDBaZ7+TS
+py38DO2kd0jXzDMYtlrycA03VcM+tdBq8yRGtqcWQ2fTA4aMRo565ypoBZsGqhQ7IbSig6drFWx
6Rpb/ZKUY20hJ5/k+Cfp2qrReyf0snAtm6v7w0XsCD3ivaJFZCSxetrgbSqS1HYdPZWwH63hoCrJ
iH+wEi8kJUom1ZrTbWl8ANWpbE7bw2IcZhvMeTwt+mFYFnufVS08sLGPb2ueWQp4IR41Nbc2ZleB
SYaq1N3+Xviyvrl3bx4MhUW2g26RNkTy9wcRR17MuT0yLdnCuzP9XNeTk9hxPMY6o3GSdzlDlNKR
9E0Z3v1BQvItMuX9a5MwgWHf1JgOO+ZHAQlDqsU1ybjfjpbeXQwWErWoNzUdeqWn5lubHUuiDmf6
ne66yJ2isLXt2d4VzmTAtfJUEA4Edtvdvq1L1ULpDiPb55SNRA4MLPB9gyI7ObLRiSs48dNN6ujT
cq4lKUAu6tUpo4ivETBLLRoi5hk2PEhCJQSd0LweQd2OkQuji+EPAxaGNNamheVZn4t8ju9JsVw9
2g38NKmMyMPnpp9uE8zZBkij/sVAzhTQ0C3vEcEOlww62o3qplIgaxkttCdd78C0R1ra15zSuNR8
SXZyRYmyNE8kfthuqPZM4XxcDOnTIhe9mn2KbaV8oOmMM7wzLcUJYqvKXoqlRJ+uzYZ6CZge2Qvj
23S8jkUL1lIzkV2xQkfVF0u6OI67alK+oFxBXa6K2AQKXJukRqs82DS0jSzStsXYNI+pDdPiT4r7
X3RDfNWIvxC72hjXaB2/f15Mer103x3snbnSg4yDxplhRzrRufwbo8+1cCIL4WvrZY+j3SSvZlQ4
0NOXM2I8GTcX5ngxJbzn3z8Iv0hxcYbrkHuAAJigRdDgv39bMT0Tndah3CJCqc/ZzNQ7L077nQmc
5XPF6H4HipL5ouu10A2HyLizbOhSBqLdQNfjMYOKXvyI1XyXqvkzouWjGJc3xaPBNdIdpDigRd6/
qV6vm0HFpL9V8locWsCy60mhSU/gFy/+xKHzxEJx8ycXwvrUv38yLax8Nuo0V2dX/Ogwtp2ewslk
mNXVNLWTtqPyzMz2HC09chL8zkzQOD1/VhoCkxtzvOefKS9yt1z2wnbUbato3qWVqd1maTNqpd9/
Vf/u3YH3YK0ljokv7MMNpCGGzpiCaltW2IspA/zvJ1nRnNV6Pox/EML/4rKk2jNtZG54DLgzUHy8
/wZihsyxQejUqt0xvw5dYwrct3O36Uc1edGhkwVNUumbxKzns5JYmtDNa4fpdLRs/u7HXnNCsXui
mlQdMBXv30mfgko31VhuIUv11xlHd9pNCexpt1nSl9+/1q/bgqsjhNRUZJqYjz8uzTQnB9QV8bI1
nJqDuYM8lKwKg5lgZXHE6pj2PgwuJ/6BYuAPr/2LFhOFPsny34SROPedD19vJwnCVkfu+SEx4+up
YADg6iPALrfLu41mOeDqfv9pdf3j/Y6Xno62juUK1wP5gO8vLdB72GSkY2+GIQXfBv7eilmU1GrT
G7DIUGAN48kgbJUYDCS7VdCXWrWjgcURnyORelK6JhVJCdv9m6S7ty5VJcu6QFMW2pQZ5QB3DZMA
YxNRKxJ3knPkA/7bdgdkZLnyJzfJx2tIGJ/GTIJwYzTf3DQf9Kx9JrmLGsLYOqTOXznvLGS04Fq8
Yfkvj42wpkcIcagsCyjlfuFA6oWSRjejXQ2ybL+WPxgj3eBGqGfDoBhfpCPS099f9n/3JtfCA78i
/6H1fn/V2eplUTDm3g2wGDXYgckw36qVAs5U7aXWHTC/Df3T71/0lweaS8MtCkAZHbfu4mt//6rI
l1R4tl61q6uhOaHzU1OZmdY1NVq0WRiYnxlwKfftzPDEn8r1wEhwiNgzjP6T3e+bOfnnddZWDUBW
rC+rbRT7z4fqSyh6UqmMn3aRpiKvq1AHHquu08+sTCzOaW3rRXJcOPNl5zwRkbbDgZc6BDsgkwwz
hymG7+GKN0KcjN54iuCVIQYaslY7jjXhfcGcd/wfte1YxpWss86Zr+SANw23a04mneXMr0Ssxnu9
q6NTL0HAAQq/o21cSz1pzwpEDoRGm6xzh1TL9OjUWmiwhd1Ef8dfzAk+QkJnTmfOQIyRzwF0Ifdj
4ox1ivi+e7BAycyPAvx4Ci+8pKEru3k51mPi2UfDbE3jXO8RMiVWqtqnglstD8whxo9XKQMHY+S4
9q2DxzsKJ6+wpkukbbEMaF/ijGgxwu7+cHt8XApstlt1NWxg6ack/rjKznlf0m+U6g7jgRrBGPDq
xKfvic1MABrGQ9ng/QsaS4XxH4H2UhAEQoUEtpgM+VGV7oTmp1Hb8eT37+zjrsc6rBsOGKYVBYF8
/kN9gs1TBb4m5t1CSkHY96LGmJrxtBJToMR/WEDYSD8sicA38KIAGOFoQ/3hfNj3qjlVis7uxQ7l
mtOsAjCtuoiqJnsrDAVuv4EpAilXijrsavC66c4bXGDlwNMrcTGPGFJ22SAs9csaSJ/60kJsdEX/
LT73CmR1gfDEaB4zNEnaY6WUubxp4qSBGkuZLDd13bUwfF1mHKE1qZT73QwL6Syq6LdjZPl2wSsg
YOeLGgmytrj66caRk8h3UTYpuuDXrEy7GxIh533XERdyS04IqrqpMQ3megBNtL2XeeXOVLC0het4
9MHTIve1ryK6KEJzANkJunIUdmU/Kxs4bcUXvRDaTtXsyD7kZL21ASatSA2aDN8SRnuIJtT+RneB
hLu1GJ9TW+2YiBVx2BEhZDOPEkO3GQxljG47hvY7m757HlhzUT1LQx3LLRokUNpWXDc3XqtjSGlI
gnirq8Ih8cCb8md2DTo+hWcMxQNjGr0J+jjRbmaZpBEg4tJo7+vMEieg1GVxYg7WeG1U9Rq4EEXE
VRlOJF8MVlaW+AqLfGBkw3DjGqU3nUxMD42QKXX3sG5WYFBRmJJpkk4gcyszdnPfdnPjjYAlAi2q
pJ9fS1SUn408a50X8NzI0Qmws8vGH6IoS3F2T0L4SacRYKFxs5zONCSzoOzIOvEdF2/pBrkN6T01
MeRb0ylK5qsttNiA4Q+nGKQ/pGfpbqJCT8uKbMLtUzUEm4I7MNhGueL4V0gM29kcWKG+a0P56Er6
wL5TjDr9LCimX9ggl2ot22Il3VXSsTY6oGprL2Q663eYZ3Ec60s/HkytTU6cUVncDbo+Fx814zrW
syGt3X0O7agIrdjtXmU6MncsNME5soHmQF5abzJ3QLjWT8eGDSjeSgF1y1c4/1Z7+hJOeYyHWhwn
2InNgR67gyErAXXsg5hNvvZpmdZYjScYcASNFkWQtVrF9GJcoJuzZvM1xKVlIiUe51IPGV+KSz1B
/E5fx8qzUDEmQOkKaZ2wgO2u+KwidbZ8rZTJ0SXAC/tAY1uvS6rT6MeZ4tbBVEXzRcGvp2HFsupe
0CNHCCMW5VJWTvvE6R8SLkx20PBp0X01s8Va+fs6Zx0Hx3lQm6bMgxnoqcOAOCZQEWaEF+hlQflE
yo8uNmlrJAdby7RsU/YjcjulKG88O51PSmQEL2hKmhM7cxPGwmuw4rY24KWclAbfIACTHM0lPhm3
DuFeL0uQmtVM0GqdGaeJbnns0mOJELi3uhqlDv5Yim/YCodRaeI72rFDeyb6Wl6rWk6czFjU2imS
TuDyc+805SmNS3iRzuI40fWkE+RzTMcutUKULdykbrvoj6Wm0lHrEgyEPg01LneJbBFPmSZUGeLD
1OXGzqRkeAWprmXmHWWXSp7H836WtLYQsqU6JGJBpwMLDz4FP7einqthLQlCI0+wCnmrnMeJzO60
rJN52kC9TAw60Up5hWq/eTBpkjl+tVjWdTJKGwy/K6rjsrrnfZUSwQgdQrWl38hsup+QA1QH1x3N
sMQK8AAkfilJaVNK0jbqlJjGMXXzB3paqgzovhBjtTCUKQJsW0B7Wy8mkYr8NJe8ddgyGnHgeYbh
Ze8VTfKIiRELTeSJqdnp+VLfiRRdINA2R7LyMU0suSty7m3+efd2Il2BDCQ7Su+rFswQvDNL5psF
5c92SSXhfE6RNTjsdE+NtmWcJgtqSz2dr3qzgOod5bZ5CZebEUcJMfi6i2xI0a1arvIQCNRWsM5y
er8ASpPQv9fN5zqjbt+MxeLUJxpRSQ8T8QIPltFxpybQvOz7HEE+chMkS2lICx9Xot4rPOTjxAC/
mutZBFVm6Ns5ohUaaNKzNgr/owqc2kGQG6tW82zHFjWSrBJAH4jmnaspkyw/ZdxHX4qCWX1AFsrC
8uN6CB37ycJjMqfL7QLZq/Cl2eqfqdvKNLBHOhEnkMJWPbuHXylYrLYKZcwUkfaVrui+VImYIWZI
dfIjsyZ5l0qmpazjUsbXluiyl3ZatCtY1U28t0sInCxYylD4AtK5da8xV6l9t4USdIC/oOCrtAXb
EdO1e2j5uPRH9HxQ3CEFherMqIfMV1nft3WsAyJ3S1TpLFNMm02YhPA9Zs9cLptSJZTUQ7gULOQl
JfsZcjVRIU2iqVsSpgoOp0wB9F0+YvObDOkSFGD2sb1NK81tgrjTq1ccbx2CGKj3JGw2aCKQ2+S2
iySRNBMNrU8LfwF35YAzbNETufawq+bZZQhLmg0AjSmwZ2k5+9E2IvOm7lxDorceRu1S6otr30Y2
t16A95dNDZQTvS1vjBrY6QgwSI+IxLWeYubBAT7KHTx+Kv64x6rle4jauCI9rU/SgBZxmTP3O/c6
BEAhl3b4YsyZEoFQF8robBNWCX5n0jwYeELJN60j8YaqUicHJfWaNjoZEyVPjsQ1arfaRPr8CW17
/F+06/vnDJ1WifeiidQrVy3MjUPWixMiRooBX7N3Ep1SN/e9lZA8G5eI2baaE+P2mF1AWOhbs9Xh
4RUMz3IhrjNW5We032nCRTRMezd1eDiQ75bJdk7kcOfEavRsaYsn9xFf6SbOivop46C4bJukqF4d
4SLya3kyC+Dz6K+wLBD7ETZ4i4lGI3Gp201T4qioPdi78GFY/RIQDgyEcpoaeXQ48jAN1paRMCGl
BcvTc/jlNAzQ61zPwfXcguuNmN0qsnG2/VDZ5EOSGrK1zZR1LLeNjt9XvfzWIfCGNKzUW07HKoPP
CQyoPMl1jgQ8eAPfWl8KVK2VZZ/WESzJQHUxPGyjxcQzCZgdq58rdaTPStoTUGzV/bxcYeargQ52
rUkmQiLNImyzYmbObntpynS7Ml9kKxrXn5NaN3epzAgugO9OU39RHbSdvct94In6s1akukCONnS3
Yz0TISIci0QQfe0QxTxnSSAIfY0RjfUS3RmtM9LpvEaSgugJniBBqsSxyJZ5PGWc0zwBuMJ5oEl1
tC4UhspTQASRdk4wMbVmvGi1DMtSS+LTsi8HYlFJwftijcJ6bVhOLH+cUmj45Tzql5jhGPBgfu4z
+0gQRAkav25kenATUJ9hVrBYn8LFqOsVcUr2A/tBQrbWpJnROQ/94qKbG+XGI3bEOVOYwZ9p5PlZ
x6GmmL8yK6Fg+CEDsj+4JV9SuB6lkZHELpGfhoqybKunrXVKlbzMoZepJjqctHLh4stYZXFCAuGX
gGHcfSxA9OOCSxaFcgMY0GZWUPeWvsO4xjuPI84RoaZrC1GKU9YsF5llywpSfzS4G6rqftlToEfd
EMbVgO8f9IMWpjrqhg16yVoJR5lTKAoVs8pDjYTE2uZj1WhsW2R5h51u9mcgpZXiUNDQfFrUQacN
PDTJc2TzXQe4a4b+tCL8Qz02hZHbFyCP7PGN+JZx3GTI+MeTMl3MKyVNTGtHRdWx6qNwk/D/0X4U
G0ob71GLzXIv40R1ff4VE49TB/TmMulilxHEqJfqxqFpUWxSRcHdZlppL0iIEl56ndtTrG5tVq/x
ZHJzok8dzJirHbI2xCbJUrW4SBb0JGcFtNiccJBeTA/aKGqO4x2ZLyUaaNA/Th5H444hXiWuc/DY
2AOa0dAGhj52N29tu4hSJIYydxnNxhq2S6SYGlV/g0oFIb8yXcJnbWlp5Wl1JfoOGTvZWs0UGBOz
q1Mx0S+9N2OzukL9iNd9iZEGUF4mxYM6i8Tr/tC6+7WHRKWPjkVzHdvwoGi87+aQfUzwDGeqHVK1
6hwIxJcaA9/kMzMmRTuRf4Lzro2znzs2kEOYE8ARcQF2QNz6AOzwOHzn0zwPO0JrxrvOSJKAnSC9
nuJ+2DKtiIbAK6cHODPDGfXun3zj/+7laQAAF6N1RKfyw8cdXJsOc8tUQk0m5EtDpYC46EyzvZ3M
uLvztE685X2FcqpKulPFUN5+34T4+PrrxIb+CGJuLgTG9bV78hOfivbp3LaYpXa0ayrXx8FFF4Z6
7AT5U7+B4tFsFrcaVzUemnpqyyb8/Rv42JZYuyDMZyh2NLrSuvnhAtRUEyqQ9xlcGGpyJNfioCS1
ek9QcXfq2sP4aLEX/6Hz/gs6YX1VWkHgwmzGlZT57z+2wJqnt1EMal7J7pjYJIdxKvtAR6uahCpx
tnuRuu4x1YBr5Mi+r0FLFH/o//xy6aHgWd/gCY7JRMhbf/7TpXfdCbMw38wupgytDpYN1O2oTsM4
BQAQGyL8IEeV13Fjti+FJ9QLkCp9t/395f/WOP75/qeoAmoCuoA5rE2T7MOVgMtSVpqGTDydLbJk
5z6i/FbbelpeWquZxmtkK7oTkE1UWqtHrn/TqcSTbQ6sqSfdpNPys9ycdOUyK72qe5v6OscEnNiO
OArTITOPEmAm19HrIcCM9ZJvoqgm60moxEFZZmyz4JKgNmyyBlkMwfNarh4X6SKolU1cTdvaVO1o
nwKzKm6xX5jVAzpxVz93U2L76KtEg9jTA64BX9jgqfa5M0xmkNl0QbZD5Zk5FnIchwRUmaU6YRi2
qnsG77O2GQa9eME6qvb+1CIfDGrAYTe030kzNqGm5MeskJH1hy75L4NJR2Ow7NGIM2DjWI7x4ZKr
iGhnJ5twloF1DiXKmG1UuUtoNXpylyIEObXySh6Gqqj8iur6Apq8tcvqdXY+zGTnqXW1//1toP1y
HzAIYwDnQr506LJBfnt/N/ZLXQoFDh1BtC6cpwmnmXLoy1RT7kg0hAvgRiPOSHSUJCca3lJuBofK
6LylX8YzUsIKvZMEZbQnyNpmdYd6R2t8c6Tp8YK3urtzsc2L/RzRMNpMpdI8OsQ8oPaU0nqoB8u1
qV2d5l4h+CY9yBQFcA4ot9mKQl2ivaljLfCHRocEK/UScQacDBQvRTRTGwrafgTARzW6wSEbnSN2
jak80P2wzKvJSGW9zU3osp/d3hbNCWVnrzK+qWJzi9F9UvxeSd3TDP6hGYKyt+71ZmlzhL6NbGmW
E8f9WGsO8Rhzbw6cdAF4tNsqpX3ie1jhOCKPtJ4Cre8tNBea3qeXM4Wqc+D4w8Ab8PSSbgi2aYcL
W29LOohl016baa2yoSLPmU9sQED23aDBzRIK2VCwFvTMvhV8UXfTWBlPnWIN9bGTtF82cQyvDQms
HsXbcmG8gkK6Q5cb69WybHPkZcn51LcTB+RucW/M0ZytIKvFct3xYJVBBUTEDlNqg3hbRApdNccq
poTz3ODhISYgnTN+xzCMOaE3nltj6lUhmAY65vAh2w3fwhKFeAznbNtZ7vBEqqtJTgfIlYPUBKLY
IU677SDn1CYYceAjxENso2Ca4HUiEDA7UpcLTdl0YOWTizEFcXOo1ILb3EJQNJKNTT7yM7xT1Ps+
NwBsZmirPWgeBmGKcSpabz2/ap3CawmbhKNycOfLOuvU2k8Up3vgSEYhjPQFJVyX6bG8EJ3X2Nfa
UOUHxEwaynHXzmNsO8mwQ/RUadtIy0S8KxWpWUecgHzoBEhccg7QIHrA6g4DnZx3swXJAI2qaLXo
1Yx7/FD5PCEYm6A2HrqcYKMDsW5ImRS7nO6KjPgtn06wOvxhF/tYKgE4pO611vCbNTzF+DDkhHhe
qzGZ1NC1gOMJ6bVXS0vKC+XMclJyo/3NOe76etQJK9SL70NzPmxYFKPDMOq8nlEoxmf4xc8zPpc4
QHHyNbba6evv16Rfhri8nk2ijwdjCN0CDNb3S5KjeHUOJAY3nGNhnHFaeRELb9vig3xMibimmzyP
+XHwxsr3ksnU/N7T5Y5Zu/uo2+Ipc9SSA7JthtNC5DgemzXBsoymJAo9lHIB9VB1mtXEtsbYovGb
Jub97z/Dx7H7+hH4BLruMnrRXPXDqsr5LIqHDOqekGBfcBtoWwdfVGg7Cz1XoQNEU2kDng7YEna/
f2l9nXv+vLOjxyGYgdQjJv8eLLYP09iqGtBFDpG9LRMsN8gXMwC5HRHkJM6p1uCdl/qInwi5MVLX
zhZoPZQpXR5k31hDqPdQwAOKRshOHWdsjHrGoO85ZOJtAL+1PNu5zb1mLzQmcHpyiCERlDCNrWsN
iJlFoylndUJcKcaHXBv933+6X+59hgBcW1QjLEGa8bFsUcoxEmU11riT5zS06fe8iRSeq6ZhNEWJ
rqR/qFONdRz3/nJCGnRp3a4RMKt65/3dKGANgh8SZPTNKl3vSBA34w4FlDqcl2wEZjslR4d2RLHT
RWvrfkphZYQ4gIxho/ZJNgdmpWIwgc7hMdex2+Ku7HKzR4GQYBrgPIYP2YkNTEYLw+o7pRjkrdCb
RJwgJaJZn5DennMqVve4+QrOrGbaE5yq5s81p8PNtE6PWX27u2+X+m8lkl3Ur+Xnvn197c+e6v9e
f/W5qgmREnH/P//97k9nyXNbYQrtP/6td7/U/c+3H4vXas0Be/cHxgaMma6G13a+fu2G/PsL/Pib
/68//K/Xb//KzVy//vMfz9VQ9uu/JpKq/MePH528/PMfDNd/uut+SSQ7vLbd6/zLL3zPI1P0T2hZ
eKxU20DawoCF52967fp//oMfAWWDRQyUkvUZ6utfgWSm9wn9zUoRJOWBBWEVCHTfA8n4kQZ5njEt
Mg+D7Brt7wSSrZ/kp9sVYROxZryEx1IN0Es11gfop9NFGg2EOLbm6LcMW3XwdxUmu1ypaMWYqHGI
5yuzR3yawx49A43euaeZh9EwFVB7JvnSwcB4lG1KxzJWshvsCHgw6iEt71uVnJK0yr1Hk/HoJYW6
/tBpEwTHRnkyCUd8/vv333+8q97de7+9S/+/vP/4+v/Ptwfox/394+Y8fyq4bw9P5X+dPTFxfX8L
8js/bkHnE/uihVCZRgnLPNFXf92C3if0fho7J3u2QeriCsD7EYrnaNxoVAzoZtBGIbej5fHjHnTU
TwgTuaG/35r/emeX39dBHlouN+/0x5/f6Rw/3n9orkiXYQeiXl4T1D6c6+ly1Xg0YSEW9lLaCFRn
cZKOYP07wiX3yNMd1xcjro5Nq7TDOQqmIWEEpIYFO1UqcvrMCXZPgMl4/NiRCHaOSfxafEpfcmSR
NCf3o0UgfcDMZvqSazGodKY1hADJVCWsRaKzFoz4xIDEw1otthVjvlqvjUtbTeSbdkRwgr6eUAkD
f7Y3dE4Cx0qzG0ABdfmULv1CIGqEL6m35rB3ZiUhBaBT6cyseDoEL8VxUtSlDY0YTna3NDo7T5lh
CilaPKATc9hn5MknLs63Ane8FIdampJYT7se7tCtaAUwyabZMZSWW8TcSCxKr7/xyqSg46cvIW3l
eG9GAIRKID8JjG0wrkusaE96q3lYVgai8Oam05/gK/Rf6JPXuHlxmVk9Kbv/+xj287dtwGQv/8+P
4elTPyaI0r5vKX/9wvdnUHc/0bqxURmy2qvc8X89grr6yXMIr/OQINNXRG3/1xNouZ9UV1vVuKgx
oXCvh+0fT6BlfSLiwSbki/2DfiTP7Yen7ndPIaXtu22AMJFV5MpWwH/4AhCAvt8GOC0xzCQuLyQt
p3wrvN57pP5IlrCixboqvF6zciQbjFaK+xgteTZsXKYwq6GkMbeal5t3drvg1aWkgqkbpTb5h7MB
MjBdaiLVoB6ZMmCQ5dC7rnStQ1WS52UYkZX+GGm2NWxS7n/74IHf1IKWA0SzKZwMSWBmRfPAFFWF
W2I5kX40GGxMQTbF2Q1Xrc98EtzlM6ifVtkVmLmZHNZux6Sh0tQpwM/LYZIBIWOh2EqadFMxq9xm
sUmTx5KRmgRRkacPRu6i8DXtEctWNzdtvTEMwBE+uRfGU57IRvqltE2IkpXZqnsd2M6BON3Zt7pp
uRy9qHzreOQOlF9AVMZGXjvUZ1eRhdMR0IbeSQyyev5UZJU73M/oVTLfGFTvrNeL+dzSodf4pKLP
dzOTzXgj8SadeB5e023SutojAxhIh3Ztjt62oYvy0MaiRgvolfWTzLrW9km9Yo5Nnef2IUt3jr9k
BBi9cdPeYVKsoEdd+tjEHFgn1pkz2AumpCYHF0yQ9vDGYDu5gwhjjeA8EMKi1XEwGQA2iXM/Vyfl
DLe9sxzSGQbEXJvU7rD+l3tIhaDrygFLPRp5Oh5hIjRUh3nfibtexfYAAAXz5q4dXQw7Tmq3FAh2
NfWHhFj4npB2y1TJf2Aa6c+ZptZBtBCNMs0lAdRiTLWXAaXjwaipq330SALm3pgN513OoHrX6Hwc
vl4QHwyRI2lt62UcDkAxsaC3uDu4JOimzUBD5B+FfccZEQZFX7f7EQLEg0eolgeShn4JWiC6BJUy
432ph0L1Z7OpvFDVu+GUMxLZ6dSNvIfRacS0H2xn/mooVvlgtmnFPeNW8qtZq9gzkB9g+RhMM05C
eKgyCnpsA5bfMugCZziU5WkLcyMGQtg1V6biZPepBtE7qHIre5miUukDtin7tigQWWwyN6VbQTJs
mm3W9rM/uZr30I9ZQsSnwMYTzM761VcyLzDveUPbbCSx7PcmvAob/eog3shCneZdSXVmh5PRJdmF
VDMQoDjryyYsZT3v4maCPqhFdNCglrTxXbQIr0N6k8JzES2GMiBYxnJXg+JOsF9x4gj6uSOCXGnb
CZUSRuQYkLM55AHjboOdNJ36046Ie/z0YmoJZGq8/oscGuOeFNY2Cg3YqHFQ123UnRluBoQLzJRT
7DJgJcUB5RupQUKQW3iCUaJIt12emi5DVmn1uxwAQnoxT8qg7icUflrQdQvfuabEOv5fgk/cAKse
2II5ccQUtg1BVzvFpaIIakgISDl12lw0ouLoxpmhQePPrwjISOpkvMKXWmmHRDFzay9baU6fsZRl
GnYyXGkbR6HxGshVLoFwZkE0x41gwimY4LAUrcEgVJ9TDOZUPjO9hNpOsxbnUccXdJFksRVdiUl3
0GtESodBuG+96ZSWraHtihHBy3lmeMlbb8uYeL/MgyhXSngrWGIzA2QBOqQ7g1LO3XhZnT5nnXT6
7USDQQ8dozLEV1MZzS+QV8TLOPTGSxsXao6AYDCnUwTtixcA2lTvyl43w6pmHdlgTlOsHROY7F6r
DLunXU4zD1++Le6x6XfN6YBQ2dmUTPzvy7UrHg5oeGc/kWS7bIQsIVFaVkrX1QQUl20MAv/ElT4X
G9c26hJrYrN8JaJJkX47GUscSHsiCbZ2oVD4YEmNG+TFAuobQr4qzFUHbFuV4pJHbKRGh74ipMXn
Zbt7OFbdV2PKepjNVdOBXVi1oX6kmVUZdAh6Zr+1Bhf8l4wG5sCxXSVb0MNx2A65lp4oquK8UXNK
O0A3Cb2UatMgPs8GSLSxJnCfQULig8PthKDId81mZTWPBotMXQMyFbEEB2fF9tTvgRC7DwkbANFo
nK++Ml2IWhYP7FMh0VwjuIYlYkgdJ1nrnYxV3T93bTNoPr2ThTSHKLoBPeB2tEvcR8Wp0MEU9J93
eSzswxLRKrOGShxJU9ENP+2GaPQtHdFrJaubFvLrGYjK4m1ooBAweSvnfa+snrKIl3iuU6t+k4pU
OzrNqsNmMuUgpkkFYieb8rRANpYLUjEgeCLJ5BZ9sFDmTzcKeM5rRDT9vQtPpiIVSg6XhATC3AXU
Md1niVKRt2QOKgtxmwFwKfhefKAr8PVn6EWgguO52qKLsxdYDynD8AjOmx5y3MD3pvUMotvc+lwN
YDJDaLRVtIlhD1Z+U1Ko+3QxvMexLmLceF4UP9EYXVy/qlNcKEvG8GhLVocGlquWhumzHC1vfJ6x
PUYKfZkddCXXPI1KFTvxXMZTH6LwpSXYxrPYIA2WDCYELUOmV+UIeAgZL27sDuZMYCkxwo0YCIEd
/G9V/K+qmFrxN1UxOK3hqfxYGPM7Pwpj+5O7+qs4nNoG7enVcfS9PbIWxgy+iHRm4qva6mqi+HE0
texPFKrYRzWNRvP3kPd/FcbGJzrBDm1gnGzf/rm/URd/oLU7qob7y6RvwySOBo76Lf3op+6IGVk5
665VhyhFay+sS1YZn+gN/UlxId6GJEvM99Qh400r5Zdc7aJAXRIn2y7JkhOvrsVOF2acso7oS9Fp
LfjEWcYrxVU2+ggddzMkzQhCh6Zkd4Rdqsxh29nye2vuP56ysQv8Ut/zEegCoPcHD0Fo4fv63kUh
5yCwH0N7Qu66X0QTDzt3ic3l0Ewth2Yny5OXRG+9o1OozWvCdm8Hopk6lkNwQrnfIk3labMW0uxG
DMq3iGiTSzsyCzR6PMpHSZTb2hwX/bUq+gQJMv0GLLIW8bEgsP4ve+e1WzmSbuknYoI2SN6S3FZb
3qV0Q0hp6H0waJ7+fFR1TZ/qwWmcOlczgwG6G2hUpmpLIiN+s9a3KugjmoeE5ai5Yu6OgymXLph0
HfcIRSYGcBwE5fd4nPTzVKmexE9EJuTO9flk3qE7rV4APc8uwjg8+Eiiur6jxJdMNQHBqR2bFSKI
0nKJGZrqjUiDPpPMrfOZrPINiJADcIfIiG56UUUasptg8YiA0IDAjTNVYXdM2rvUwnoeQs2q+2Bw
ldfuhySeGH/zS75wz3r3COE3bSv7QEC/RuZPocK6UwYSBOtwFOgAp/0Im+ZSczB7Z/qpuD0Yg8lF
J9yy/ellbnfuVp/dUe8h987zGqI01f0baeU9mel5gusIBmIHaTLFhQ0R2l+PXT8mb846yTuVSmvc
l/h0VMTFoW681eVO0Qn4SyNTWzWxQ/aMopt1FGMObUkwoYnYyNF8K3w+yq/Xn7Hse/Sz6WT97ric
EIM25fRklKPSyE9KzV9MlEEnpuAId2is8huDtRo5l3NtXrpJTDZEwIY3YOITVxZ7dRIIECMFjj6t
T/j5renBFYlc8QBUi7WfO2e41eHnSphEK5S9xlImECx0wRcWCAY6UHbbDZB7gg/2Rm87L3Vjej/I
uuYsFl/nMqIlzmhKcM5r4+vsZs3DOQ6hgjMdhwnnu78d9WjmOfW1rxtg/boNtK+bYf66JbqvC+Pr
7vC/7hH9607hSeR+Kb/uGtIj04/p6wZisOu/LUJyL0GmRlSFtpr7KjHgSUWI7uxHk/uMCTA3m/Z1
y7kzBKkAygm3H2UHN6H+dSsypmJV/HVXTtu1qX3doOXXbYqab3qlOeeOhRY53vlfN6+mpHyNt+vY
gB03PQFMzL9DL+K+zrx5erdxaUCV17R2Dlp6ODMk2UWkp+Xr1veRjfzWtlJg/KoK1q1AqNrG8w7J
6pW/a2eR17TYzZOgpuCSpbpQX5VGyUt8pW/lR7UVIs5XTZJ4lCfAJd/kV8WCvit+WrYyBhQYTx8i
FfkDEFPrn3wypFbe763+Mb9qIbat1EXsWI3PZaTeOmhD5333WRPKY/pVT/lftZX/VWcNyeyyJN6q
r/yrEjOceErCUYtda0dSFtXa0rdUbsweqOISg4KOBQG1ndrKPO+Pik9zpbEbvipBHZDRhh3aKsRU
J1QvGL4qxxW/C1XkVlCaBBC8gkWnykRAEJ8TVXfFofqqQyHsyiZSSGzhunJXPUlSwmCqfVWw8Hup
ZtOJAEx84LSERWw2NQaxckfcj53cN5YxFDuDShWQOz4biKjzlDc79VU/b4q/JVqR7b0WHK1EsJu4
Q+kLRhoUzUGdt5MZ/Jgr3a0q7Aizf074//T2Ii5e8QwwUUT2oaxgBpbiMHkvk4fUlxAmAVBRyxqD
V9dXvr60HeMPGaNY6fBMoZCNYycERDeaQS9mTH3kCWfGHWZDO9mnVcawRzdQxO4FPQYOglHZKHYL
o8K94EjoL8AK5FHDUonnx51c7wLslnmq35fTh0n/iLVosMFEo4P8aY6khuzADCh1ERzo1U+Rwe1J
ecdJs6BGBrGNZJlssN701zMz3TINBpQHdtSa9XJFt+SBy/b0+aPwCuMafV/LcACu14/NxkYf67GV
WGKfI6vJBMOfER3Ro58JeTV15fJMXGhZ8pAPOCuGxrt108K8N+N5+E2jZ35OMOf6DWfigKZBGiKR
IwxuGQwY7SDmaIxT6DPwK4Kt9p2RCytNbnN4FIyV0fgTecLTFRC3mhgXr5XDB51+QbuEQW6Tq9LZ
hX27bUcz6cpnSEM0V/OwOhlgetdZjjETcJ0vlY3d3luUfAf1laMhZbIA+p7c3nkXY2v7kWL6Rwis
vBH/UQNBOvKY4Dxl8cKfJnBFeWc5Lhtpl/fjTljVrAdOAgQ16KBFg9Yy5cjOtXWAviQ8YpEL5Z5Z
DcE6a6CQEBQXs2/8u6mX8mkGSCRJQJjiu6Vn48NsKS3pILq693b/vzz+szxm1PpvyuNx/lV9MsFI
/jo45i/9UR+Lb1RrNtXnVueiAdtUYH/Ux843lzXgV2go/tCtQP5nfax/M5gLU1UjecBP7/Pl/lEf
sz4En8DXYhKNXAJB6d8ZHOM//ZfCkuxZHouv2h3H+f9Gz1haJ03AJNgBOlDJQHNji1YJQeXQ+H90
LW65uZ2qY5pXxj30xDZ0OgDRuILZaaChh628cq7FlHuMOXFFIoZ8AS77Se6hPKzGNEUABhk1JvIj
q8QH+NOXprffVsDsaQeIH8jUb8sUT/pSE2WQQrw00lYGZg/hXuL0Sh3/7C7Jg6t5P207A+1GjvgJ
EiuuyhSAnfC4QkwTJ36NxDXo0vizm/3pTRo9Pp81zR4Bk+KKTnjBIJ+619KIQbCJhejkhHpHMWhk
G90gN2uJulgIqNl7iUHwV1PZoFF1rCFimi9+j52BzNs8GsDrudby7NXxe1IpeS7M4j6F08hGlU8Z
+o7qDrmzFGcYsUwvGQSG1Wi80yrdm2k+H7iafmDMKc++LMHWD80OjM2Vl87k4ySWt6+b6tPJJlKd
JXUdoUXdHkpZHEyDWPcgn2XIL6cLulYNVO5A0YEa6nxL3sck0SOoKYNeK1J5nucquRqk945h4ktY
Y34SaT0z3u5dB6ldBTUUtRzT4cYMksl9rrfpJ7Tt5RretBa2pp6HaLYKhnIMfXFJnCroh4hnjX1J
+X4zNYsRIamhx1iWKWIW+ZDasxMMqz/QbAl4q5l5XTpDzgftDSr6VGB2Y0vmtP2LtZhsGqix+R85
Ao7unq0c/Y6dLEuoj86LGJsn0GWkEDv4l8pUvXAGy31hLNfONBjh1M7jjRlnXdDLBQJkRm+GgQ+3
kbYcM+RxAQga9omGepUTPBzb7B4Ho4vJPlLXKPxk0NR1s9P7iqcXmFZbW3tn+wT47D5wAXBlGBen
k+TncG3i501vVgKToiE2PxHFix1AF356WBjRrr5hdlqDwoQJB2iaPYx1BdANXwnxw8QYMlxStB1l
vd5qSf3MfGZfbE2OCZ4kGJzXsoPQImMwNovjdTupGII27WZMNGtzV5Ey+TS1+hEErhv0sf0zmcjj
bOrpVaAiZ02va6cU71BQYr3e+f34RlP41KZz/OhoHf6pBA+NlaYHHPQiWmzzbA7e0bA8qt64Faem
c7EA810aZALQ1rIQon9q5+Gk14aP4bV/4z4l19kjfGvpYaMhUWUzgPdWV+N8VNI66Uipj/5iHQgo
zA+K5+tVl/2nFHoRGTXGrWb7JSAtnPaCpJ99prx3fUx+eKp7VvSXwSxQ3nklg/SBzxRU/uofGCcS
EY4qOShVCVF0TsPV5gcN8/OqGA2mcma7XmaGoOehZpVaIzPDM9bAH9ymr42RcRfHVHhEiAcpxi6m
WMVr7/XlPrMLI3KH6dFy8rcMAhni2HVDllhMA/syQndHSIdB1c/ZCDOcHAICbLw1xFCZ0okbpLx6
mrxx+nW3MHsFneoleNxbCxrdmO27tsTLx2Ken1phPyzu4Dy5NdleDNMJ22XAoIKV0x8x03JVWfI0
5GbPqyZYAJcAUs0CHPuosnud1FqzxrhJIBSc4Q97WueHLsEAabVmqJVuH8UV2yAfj1MAUfzGT5bP
Pp6KgyZX4YVOHP9Mk8ziyOC/mfvsQ+HchgM8fkkMk3dcn8fa/VRxdSlVwSvaJILxbWft47h7LSfE
XfSmR2RfgIo7/XNN+C1jMu5CJvrxPqa+LHuJI1obAZC6Ggb6iaG3jPk8hLgkxzhzfxX9qAd6WXQU
VOp6NuefDY1OkFNzWoB3yQ9kQO3Gk/eHhOxv6Zqemor//KtU6S+ikv+e9OTwq9lEG8O/fqn/A1Un
EGT+XeVy3dTyV/0r6Zv/XLl8/aV/TPb0b5Dl/E35tGkzUf//WbkY3jfbQjzik43BJtx2+Sf/mOzZ
1jeHUFzfZ8gLG4XK4p+Vi/ENy49vuNtKfIsf/Fsrb/78XysXSh/mjbByDNNGfMWA768jMVi9pkPI
TMG4A6ITLWFPbhQdKaJjetK5Y0jfzu82KjSTt2ghvwjFcimCuS5lckS9nYtdu8ykk1ZcdLs68cRl
GOSw7iDXyYxgnkV/ss0VfmYlNkqC5U1+OFSVj3DflFM0lU5VRR12tdCWdv+LDfkmS9V8d18t0ok8
N2aFNMYp7kI2jurWrpGCBzP+5DqwjXx5hpioB9xfa4zsuVs5nUfb2zcK4XloT63FAlFjBFZnIyZt
nRg+WKeExi7IQUGFA7fbjsHh2aIlzDB8sUAPcaPjzySxRCOdqVqZkpNyMdI8O20LOk+Dm23B1G4s
2/4lurLRgK/2wP7hrOehhvuoopvNmBLMkswF35LYROLcdVtOAA1U7uQ47QXxZHH29LYdbygUTO/g
Qhc+cmaylGBjZ+oEMpjJU7layTmDlzgH8Jrpn93Cqm4KAR40JF1VvGmldF6HwTLp/caluXLXGfZ6
C1YIaqaPqnbX+s3OmMx2CXHJtDJs9Uo0/GxMdQcJoXOQIXTquWPtAHCAuoHBnhNvQ8aY8EH6Wo9v
ooVb+huCvn09O3NxC77E+nTq0SKEj4RIMptB24qoGSu/v16SyjgzmINIMIH/xjtvlBHF+Hzf2HRt
u5rC9WQWBjR+ZkxCo9Toh7u6gSfojz4jjSQtLp5mZ6+d0fovwpS6sxtj3Tq74ygwDWQ+VIaulBqq
Hsd/cAutfOEBp10elYjnnUcYYrnT4k2bP5D6QzxOX/T9TTHX/d0KYfCK+86bIx9J1UhFU3beSXNb
4wXrqsHj7xjJrpwmkewSp0MskcRD0oaJlnzgrhlz+OWT8WwLTX1AHiKrepglVsCyS/BlFsqWgoBf
rLBBu/haHmBZ6t90feXmXyVykWSDnoZMWXpKnaaAZpbI+HrKF7b+CVL9OqwZ5k6hSU7LqaoFg94M
xQAtOJhMYB3eWNyRB0R4C2ESIEN4hho7ZI4NeECaPRKTKWm0TYo48G9wNI6SoDKFuPFqDeq80dny
1s7hduzaeVI9wik9+5VCgGhOq96qa18bkjPNk3F0TY0AF0Etg4uxwERybmyrPXGHV93eqfBm4/dL
rDo0dJU7wTpa1wv4skgSa3KfI6ej1mFxTg+f2ZUTVumg31eZjmOutcChV1ZOpEEKvTILzc437CdZ
uRLgmukq8T+4wP57t9P/dcJIB0XUf91cXzflz0b9VZK1/Y0/7ieLJpl1iO4LWwf65HPT/GPxJL5x
wdhYnHRUifyy+St/Xk/cXNgwsZ3iycIPuO1R/mysnW/2pof0GX8iObewIfyNzRMCsH9d2QCIwavh
8kHAHrhg0v56P81+afUd4QaRLsjEnrRq2tkDMT450dHQjJTRaQd64zsNuxbge9fADgwG0Z2EvC1s
vcqPTML0YU/ypwe32Usx1jlgJB5qsZwZaBG67amfFstykgvybq8PaRH4MACiZJidF92geWj6lvNi
0b4nRCse6N/zhxWBQoQw49oRmg8dMhnOOsHOQV9pv812mq8NsTwK8NuxaStrn+n0//QvckJ0PkBo
oFnrVvuc0lEEqW2Oz2tTJTc2fp7IZWug3zlZg9TGQPRZRLkemxTJ3aTJH0B+9fSJWPcy3U9jLY4F
qYihY83V01pN72bTQqCWIJuQaKGYqyK/wym2N5SvH+kCZkRKizaGZuJs+G5iAcJeNMs1QrPNuab1
B9Nc4oe2GZJ1p6AIj2GquTaX55ydDG2040DkBLE5+A9vySl5NqvUfPWS0b7MguzhYPIN/mGyXSEw
lUq+2w1wYo3kHWzij0l9lETugGlrdEXnV7u3pSJVKXDnWOATn+PbAbD5p1f0U1CRfwZegWwt6Wjx
LQdmqs594jvPCPo9kxVaV2k7NNTzk8/VfA/mSjKhxEb6g3BPjA5EGfkBUZbDGbIuEJW+INCVeD/l
BuM4jR8OtNtLOmjOWdmJrQVOR1oK4b/5rvNaxZyxL045rkimMn39XsQOPVxS4OBz+m0cITTnSsnC
of/vNTIeWzGeJj9WV+5UOT0qFBsEBx9+FCKUycAxOCxFt+vhwz4s/h3ptAn3dK0IwJNO/m6igw03
mVCJBeu6UPPioEjoMsRDOE5nVAZhXqD5W1Y4SI42Y+mqK0FMXYK8idcRyUBJ+s1AVmAMGXMv+3kI
7LFBbVuNV3PjvSaCEX7JJixAR4i8pZ72GtPWvUMSVdIt16JYQEr7JPg2Lld3OzkHoj2JFIlrFCae
G9ZMg3uR7+0FNaM3mAR/aeI+js17MSfuhccrsnpUGiV8J3QSmcFIulYBul8CQuv1DYKKiX6MpyFd
l+XQoseMOlvtVxJVQ9y/Yq9itHPrSrQXUqPsxMTpMpGC6Rf3U0k0JDskklvlymppcJyojjf+AlDS
nbBGHJjoEYGh+o9OuvSga1HaQRAGpeTP8gh65wXVBVWmuQZU2OWOmDx7R2RIuoXDEctIMnYSzcJg
Z1gmimUwAIBKLFea19wOS3a7zPEFhhgqDCWnvU6gQ4Ia0WmIldTKZ1+vs2eQ4dmJdAPIVcazuxTi
ouCBsTECwJXg/sTU5CBrs7Lfa76Cdfemz7V1BUCG/hmVMluIzr1f3PR7QvbvddNJnpBqBSzBkrQN
xplY73ZN7+puWU4J8agAn/R9JoT4lArJTGLhfQ60HjJSq8kjEC/9BZIZb2BdO88oKAkuTFo3NHNk
awOv228HiUhCaW6wBh3VjGcp0ZspEgVXO8MRtW8HlJxTTErAyqse8vLGBFDks52ifVXl87K2sLFh
KbbEvJIve1t75IUaxaVsVHwRy8RCbagI17XLw2xVxF6P5v0KZOyeHa0XZlPya5za5lymDrgUIxOH
UhcaskNTtEf4KwvAanYpFvLYq67pjsQm4EVzW283ms3YXGcTXIqg5oF/cVqxllGulcWjdNGqoi+f
CTQjRJ140srtgBfaBpjpIr/nQYEduErzzdYX79TwcBOW19n31TBQwleyZYdQ9u1Lq5UxB2WqWw7s
L4XarEI8HpC31QUm1C8Cc1yURbup7+fDtJbE3fFu7JsmNU4lk1bGGTNlabpsk6iyQZ8pB/HBoh9p
elsCHAFrdnQJuiDEjXXaivyJtkZDJ8DazhhJzKsovmXsVwcdwMiuJECGy49dtipc86YllfSiVfMQ
pozJHhKl2Rd0ovHO1znkWjUll6Yw+yjpbVSBja1ZDxlqDGhLQKSdSCo3ewcY7t528+jvdacqrhOn
iEl94GnjNSSNo/8+LSdV8skd0R8to96ljciuWyHuQIg2OzIpEJ6Var1CelveehOLIK2PezhdzVxE
JXKpsBNAZrwRLI6Z5ELuwYUcpI00tZPaa02gyJbo09yVieHsaelIAho4zzKr3gmeJnNkeGiJ5pJ1
RAhUVX1bKTaLPeS127Ht9gXpUZaaIkj0XHeaFjkO7LUlVRaBLcV8iVni7+uRHZ+ek8ClGfIsBjaE
MeRNbNmPbAg/ITFaIUkk2nFw/f7gzGjqjNVRFXrV3C93qGzvfGtzwKbtDXjvO0v327OFI+004pV/
zMvu91AYv5VhNJcWKN6PZR3ZLBlQhMb8xgWicugahKgOT95Dp/FNU5mvj2CFGanPMr0kBKXv3cE0
jwDiqgsaRv2O4S/EGmceyVzlBw9+sbvN66qFsQZL1B0q4xOcFFOmOlZ7vUE7RnbINT5CbBFL82Ya
GxNrsHkesRX35FUHdtNyfxEJYrIDcHgl0vg4Fuy9IB539x0rmsdyzZMXWvrfEIiL0JwmAimbKb7J
2qKDO78FMVcj6TtCPKi53b7kCEHV1bODkCB+vbwvPxW5tUE7a/25kxOASHsYrmsnvUBE9Ng+04ky
Rv1Itb591GkdHkmdaa8Eqkve+3o96S2FUm3k07XljBWZiBV8e1+80fjhJVFaHBLwZ2xJuqZ3ie2t
KddnPNFufmGiQj/JKAawXqVOzbKWP4bJBC9bLIwJjOm5bdyXPKn3pCxMZ2UgDh8cv75zFY0jm0mo
xwRjPk/Erd3WFMa3rFOeDY8BG2ECEVohkoi41h9IYch2eqKaI/jA5qrnWHn0vIT45JbhMZkTRDWY
HoqPAKlH9tZZtsaYn7cDRA5gpSsNsfyjlCR6suVw6rBCgXXVAj9stmZ1uuJFKttIiKb8KBysy1HT
+x8rEPTvxqRn1zhevOkkmefvNACJHxPabLTJyzC+V0PiPIh55eUj+/mlqhz7bhlRLsNtG5DiuM/s
JZyjxW1+heuOwT9IonvUFszYW0Krn8YlTd4gx6nfxQybi1UuzqS+QinU+lpxs45Vd6R9nn4Tva4e
FOqcK+yy2SHW/IWkoLH6Wbljd9YtI/2N5uhXXo1xWE9iPPZIr/cJ2dkXPZnEg7QciTgVJiPZq+RN
KnjXiIZtPQkZqpjHxVZsalfH064lggYtEqXjPuXl9gvPJw5B3YIct6DXj9TgE3s4AI/dSYeWIYhJ
Gj/FjjdfkfrD5GBIb+Zs7I/C42TUfK3mfJLk/qnCuln7zvxRiNbhEzEEJeN0+M07gsrcRkyxzzoX
DZbEI3YW/fwKHjLM+7z4JbdEzaa0xIvsUF7y/LV3kyc/cyIXTjMAugt8NWIJTdFEncZ6iGJxfGYa
U+5tL3uDLQEA1CCHzoOHnaTec6KWfWPrJ4Y/Z0codjaNGx+QcreHFjBWvRYXArHAPCz68FSPyWMn
iVlu0mvuu0Dm+Z0+jORsams4rsONV5JHhWLJPSSm60OSS8WBecFd7ZHa2LnrR+NpN1k5YIaQZPy0
hHRS2VZbQJmXIB/DFNKZxk6zB+proHQDEYF11YNgIfShZvvT51Z7yAc1nIBDFGee4+q2nqzp2Cns
XwZ//kqTvHVJXxp7bTHqaNRd7z5NynqHTEHbV2ueXjdpxTIJONJ+WWv/mAkFmbCHrObMBodcOr84
U00GPIVrMBfqgnrdJFzF+FHMpHnGyrxfcgdxdQcWZZ4toKek1JM40hEqt9epNmodow7i3+JM/vRv
I2/PHZqpU0wTQWSkVT0io4tPy2R4QAiTPqoYHp3JACgCtv7+eUTktC9yQoWbNC7Dda1JzTXjeFe6
U3Z0DO2szTzf5Ea0R+Ws9YXhC0szx0FPpPefRkru+EaAdZCt73qnRuq+TsWlAzEeyj7H78H7TODO
gtZwkdMHgpP8ugLNdctJ/AoirH+scyc+mNKk0lqKklWufUSFNUf8IS70Una8OWUNAm5hr+XL6gzU
grEQy1RYfHfj4Pmb0+2pTE2mmqt/7H03aqwxnLz5BDYkZZeZM3wr/BfCOWDcaeLC5heYhM0chvA+
vk6SjDvW3Napt+ZhP60aByih1hBhtXWLAP3UOiH5KWtZxFDKuzBwjm89b3nzRFoddY5nthJR2ls7
rnyUbNfO0g9HzC+I9itisqbZag6xLcJVWOnO0WBg97beHRn0dsjIfVLtl/aZpdUYVp02Hf1B7sFL
ps+lVpTvfnKdeWyr8dSQD+QCJruqC5apUgxmGOcp6g4/fuCOV3v8LBdj4gsPreK2iY9+wq/EAIug
XG3XjQ2/0vrZ6XKuONY91CjdsWFrt9OncT/3Ph4D/hytNY6wYtn3hfVS5jm2SwJVTqyDxisNDC4d
J9RLUbDMl1QYbo+FyxjOM6m+JuhysKt5DSBkpez2yydoMjtNp8yPqxiq64AEPpYsyQHE7QyWctmU
D5EGNQAfTl9E3WKWe00b08MKgRqgJh+eM/9EEEdogcbDniSg4emZc1zrgRl+jrLANOq7pWz7Y7GO
7jGtZHNc8iE+Qt+RnNx4dcylod50qZXXHdnvywny3+YPyAjB0PKf0L7vCGmDi53fJY6eH6euSo/F
IL+DOtNCq7LeO763qDQK7DUcDRe/uh3Vr4lelegisGSLaZz8XI8IbOP2bb8XQs2hqN6LHEYP+S7H
qZyY5Kg21Gvxs5HVu+aair9CJ2xW43OxpVs19BDFAHzJuZ5G/ybzxKs1e59x4me7BQlqVDriCp4i
W8d8vp6Y9RCUasyBwFqmmUwpEQnCD215KwH/MX7khYjSVJ8BWM1yT3Aa6UQmgGCgKLQQIwtuwnAV
L3SzgB/u23AdkfHT11ZXqa7jAXHkPcpIEnKlujFW+eaacIf8DrdMXNs7Li9FVwkA189AxW5QgwI8
Wego757fzrDnp5BAb4WwlBaMnYGbrkTtFChbjq4hJfMDFiADQzDKiZTU1qaptnxmVKXMxL7zRtxs
yuRmHo/SdHE1oB2jomwtDDeey7hGdrtY1YQtVwPL9BfPL4pIqWG6M5lbceLhybWN5qqMHWjbRAtG
OvDW09KQ2NmZVXNlVLMfaalGOTPAx+UrDmwyGVTfL5zUtT6cja6DRIi7J5q1DmXucFu1021SjnR9
3Jtet0nTGGjHJLedOW8SFFfz17juSm3iDX8UO/xyFCi+9ZRZ5nXKvCYQTjpGGjO/YF06IjVTw9sZ
S2MfPRiJkMerB8yZZCblTThM6mK3U3FEJHlLjh3Lq8FrP1tgfVgX2+wGx2+Kmjj/DXPaZB7Vtiey
A9OIbG9mFBrfG0skL7AWjsza0ZmXz/W7SsnvqnJ+dJm0tbOh6eJcIedjxqL9MMCgs0Qn8cJtWJHX
cH9JADSrQ0P2eZg5q4U60SDM10KoMWZyvo1X3Y/8Cd8zTUdxTRm/daTWI0/uveeN+6WI5bW7rhqj
jwS6vgaBpJpzgNaoLd2WDUEpdnHj/NjSeJycLHY68mMnswd0HIwe9fKhRxR9ZZZIQ6vknq0NnNiq
Oi/QWBMneUGf+1OvZLE3ysaKesQkoQ0KiN0AoeKdyXFoYpE+CXKc3bKiSp2poqrq3iQ6m9IO7J3f
kV+r6Yc09batVk5D5V1jddvBQy0wnNYPuVk9AfSw4AXxUSaUA1FJj1CM9sFX86vyO2zlIwGIcz2v
YZ+wqHa7Lkrd8tZPMxFhr4VJZMOKb2f71krzsyuTZ3dSB6AMKhA1MFrU6Sd7FTqUFf93ncyRItgO
NXtHeaHemNYeWdvfrrpCgg8zTGt+FdX0MbjjwnSKBb6e6IpZRf7gZeljvnqf9uDqh6pZMP4iUzxm
rGb3o0o+SqvcTyk/BdPuzn2PJiNHxqNsZTK/K2hkUrQJlZ7cYyXk+vS0N+WV71gQ7hhO22Sfl1lE
8PseeFO0YJVAxFiFkFjvNaleGEtgvcX2xy41q/DcbulvOAkCTLBcV2sRH4qlvoVbCc3ndWma37j5
OItcqwzitLrzRQ1e1SS4F/OItreMsjukNtOWFfw/U+Ix0Bcyy1u8s4Lo271YDHoMKry0hxSg9Vd6
Jq/HEhejUXS/ZlO+JP2wn3PzA4LZEJixR7tks1R0MvfYM42JLAZhIbd5R3BsBfJ28W6xBL+zBPhM
GyjyFl5K5hD5D+W2ZKvMa0syqiK2zqfERF9R4MnCYVCbcg+FCrxs7p0mSMBc+eM9IdGMSfQu2TUW
Dz7Gxkd8guCLa7PZLYtg+4qelxlnN4azwWA4tnIs0jHsalF2z9qkvxc2xRTpBdZTabUvtG14VTCo
8rnym67RHqF9v0tZ/yCMNUoM0ieFhVORnFwFyTiN0e6bfaAs9ycgiCnwZFtRPef7fqpuxSLLaE54
bhlZZ2Fm1Pcaf5E1H9uuqTdPsV6fcQ0zIhUg6BX/urCu8yWY7DnZ6Qv8PAu5O7V6oYfWqiXRumyA
fS3eMtS0n3bcuMi8HJTC3gxx2qr5tpocQ0LNOCU1EUabNqWARWMeJyHBWL8hf7mhlnGrlaV3THjp
SCFxzTCZlvuyRxADpPrAiOkxrolcxOxJaFyO03jISS9dFp980Fb77ebqpHXFLw/1vC6Mu3guTr07
fiTewgJytV4y12RVbKW3CyDmXkuP4yxBVFtVsE6oeErJz5Hh9nhbNE18ROswc3nnOglqYxW5VUq6
IgDTnc8EK3QJwkEFxmXqzsUDM4tAb9JdqRnwFHvxkqfl1dLqn3TX0yHTL+RlHlK/v8sS+3kuFiIj
VbKNj+PzTIE9lL8WI/uBz/CcOur7mPDb6j4y03/FPvGuAEG8wBtqMC2t7hmO/S5piEeVXbpRXVFH
EUhRHAok4UFH+FU0uPXR8NbDLMUL5M1PKY2XIh/SIzumiJ+Wd1xxY3KWeNRZLW5w2MVFZPbLu8Sr
BOHY/E4rWfGdmU6kdXj1GHIVkUzqPuTRjyYB7ky0P1quxkh3i/FcWi4fAC/Yye4mM6DVcI7CmG4n
Bn0ANagGu6q/X0aN+Xz55E3Wvddq3x0LFkhbaM3O1CWLipZyyHHWn6kuu+tYafwexnevaVToqU0q
RARj6KZxsUszYgnIjhT7efWQD2l2f8V4/Wou/StEKBdcnAZ75hXODYGVZpP6QeNyO1ZA6uug0rpf
7jrNBLD16b4Xzi2YTghZcXFPiDy7GZuw+jF5amL7rhrtuznnoDaKeUeOTOh403okFuFWgsLifkVr
iBnCDktFEDJxXtXRo+QItHzIKJKo1ZzJuFcjOPwKk4w1pTkRPyCWY8om6Pckh7eIqdLBRfAvUJ/r
3uA/pMwrmHMTDVt2w+fXxvRvqZ/+H10eCza+/2Z5/FFuEVP/ieax/fk/VseG/c1hRIE+6U9ox5+7
Y/7JRr9zsNqB7UD/+E9pkyWgeZgMR12TVAMdHNn/2h1bzjeUUKB1DeazLMdItvsbu2P+Vf8ibTLx
fiOwsuGtg9UBFfXX1bE+JZWG1IILDKpBxoDfnGyKdSZRXDd1S1W3fEjLujPKD1Yq3vhMfqnkmRZL
ek/sxcGi9JrzCwXTbhge/4O781qOnTmz7BNBAZ/AbQEoTxZZdHV4g6A78N7n08+CehTzz5G6Fbrt
CIUuZH6SVUDmZ/Zee2LtUXX7Vn0F+7fnqmNppAURaWhtispR7h3tUeq9Z1s3Wd/ZLBHWHz3Vz6iZ
WId440mpvyoqToUidh+92POjmu9Ei+IO9y85lnN56CMqwnpT6WzwqtCvaIqafGfXO5szP4/bY8V/
JHLCXxM8VGDb4R2oXJZJ+5MXqc8IcqN2D3XE4ML8MasHm0YhYXxAqLCf1b8liSiheyPBnrKw+dTC
5dKry4Hx4cbM0FdG+9Yy7jIV2Abqkbm4OdmnsChmq8gTCdcLE3SbGk0LMWm4QcvEXM2+9Lo+VxaB
K/ouHj/o4l8tJwrmcNpaC7NSyNj7Inx1yfbR6mhbVPEJ22VApthWm7UDRR0fIjMAbdxW0TocgM8p
6j2iaDjwv+eJeW+8qVmKJTi9DmM8M2/+NUSnmKbCEspGzVpvae+x6ngGwsqQG24Kv6gPioVzRN/n
6o8mvxyM5u6HZrOPYQKBlovj/3N13dPiP2Cvfh4cEBNib7VR0GbZTu3QvYubmtAIKcjP6okxmLKh
1eOMJVZZ24XcXFwl3az5bpl7kcx2lHqXueQjNxtapXmbGWiJYmO3jA292BC09RiIub43VHJPEaxS
2Kj5BKCUEbGCpQTFctx8lHm01ohQAk1PPU1jfEziDoBM53WMW0YSXes1dqJ6MtbG/ptjG1VXxGp2
8llGzI65adt3le2wDnkMexulVOsppc33a+zmjufbyoNSRFQ/LOX5RxlRd7C7nVKp/rwGQk3ibBcs
sTEclKHp1SWkJ+dS92QliSBKGMzr+TGyX8fxVy1rHJB3OY7fIeZ34E1Yf2JkvWsDinoSPoryV0bh
2c3rrPaQJl8YA4O6ZdRrzPQcpADRqEYNyaYsNCTaC7KQPctUth26WdA7e0JFaBAnfnvILdrs00n5
pfFVZAk3CgPLuVx8MhVoD5dtQ0YGNgOfq4k5xoPNDkqhjNCe6my+MNf8y0n4r6hdKGDq/4J7rVwj
DrD1gEE0o6/OE2hCWE/+So3jItbduMdNoee/E7CwXfGSTXyXIRX35Ev9IQJrijLBl61zNpv0sIgi
0MY4qOW8VcJpV+XhdrbrLQz67YhYOOLuhDJLCBr/NwAd2mc5X1EfSsfvEWilbEtpL/F9uuwIF4ZB
1XZCn9VC99fHUxVfZbOthOKxPfQWJOYm63BhvDPI042ZeeCru5YNvM02lv/R4R2nDpBn2/wmewYE
o3KyOxD/aAS6Qxp/kIBFPC+Lxp0yIUN0/NLpcBHYuCRQaVwLnFzWvPufP9Q/eM///KH+geIbBN1H
xeJ0I/MXtc8ezCr1Vwm5nDNC59+XGu22eqOql85OW1o2fMW/+V6Nf3VxmNhlwJACu+eW+v+/13LE
KEuC8rDJNBEY5DIjdshoGTpaTzwhn7T2BaYRyAzWmmnsWfrVtA+lcmvEgRTFrLpwVKj6q5qceeuV
Bff3KXJ2OTqPNY7Q3tc0Z8pw+Z8/uT88SOvTCNpW5Vlcf3Nnxdv99WnUeGISEFQMAtzPgW5lUJlP
iPOSyX/z+az/oD8ee36QYQuDct3U3D+/oWjIB3VCDstbpudIEDZFREjELqEL+XfAe0f8058FD28F
z6OFtk0kIH8IwFa3owK6edg0ytkp7asItUPSTfuoIFjMHv0S+SWBSEzYjdtUA+2xjJ1mHeCxWMCL
sukuF2hXShJAsyV9WYlYWpZvI5qZJcdaESl+xD0fr+5AtdjnZfWURggejNeYlxcT0DdqioDz33Pz
5pAQzaaup/mwyoDvp+5LM5Ndby0PUvM7Z7qb7fY4X0z1sUHmatBORgtxK9pGaORq2b8Xi3my4dKj
MYtkYsKudDPSgajQaLCFvY9EKFfqfJ5zNk/gwaZpDkSb7/XolWQgztjmULfROozbA1IG+VEoD1HW
HVtEz52gzqa9CmfW+ve4IvSq20QFDZOGl4cL0Wlarw+f1fxALgzQu73ABmqwiRX1FjfSRhPdpuVj
EL9G0ten+k2xXtdrmO5lZy1vsWkzrlrghMm9G7eMQZ5qgZczmVET3U3zgCb7W1PPmdP4tpxQnz4v
KRuk/HtxiqO6bnGt4zLQa7u/He1b8BEYaqAgRJnKD/ib+FMuQrumxQU/9KAe0MWO3Bz2iO5beYuy
kbnk32+AonrrBwZWDmpuxkuDUnudfp4030gxFwNhKUikyx3SeIgskMbi23HN2AKOCkVb7xyJevI7
lifqaodGT0XwWGOq/Ol4LSQ8GGkcelk8O3m/Q1/N/ZlYvom8IBfmfg2C6kj0SRme88cbWb1xudok
9PwIfmHDe59rJ6kF0Gw9VFsx0CjcomQk7MTylTKigpIVGLwnq+c34u4bUBBF5zxyfRIGA+DZhIH6
ZWxjPzJhQIZYiV8ziGOTjdloVxq7LrY2ZZVt6G+1MArGodkL+wHCFke52K9XqjH9fXDoEwa2U8p2
r7LrzHPbc+17K/mGBvY4Z4SLwaZYozQkuo9sW+g3R8MtYzEqICLAmM1dZDneiMIN2HNGACopRAcE
c9hw7A1RFyi4UPEhVim7q9Stp9x4Ga3xziCa3BT2Uat3YfRC8sqmcQyWE4bXkazGAgNr96YIrwQ1
7hzlgZQsLNroDr7Y/1B9gZFQMWerx3GhJMChPYnt5HTHDgiwQhWrA/qZbOoRO8CxfC1NFDH1dNCK
kJnI70rd2/21bsdNarCBwAmIP35FXZPNiHnyhmecZzVFD6Zsqko/xO4D5d/k/Eii6tDysCTyhOSK
1F4b5zJYmm/JPb5lfEVc4oXLRa08W8nbMD+rhnpQHL6dKX7KkM3LEZc5oRitfglVhdisdj90X0rF
92XepsH0Yjf2l2k6EufztJaUbHSCARB/0bFaiMdtXH+VHdGVNVA97ozsgh2WbKhfahK/mOhoJH20
zXSM+s7oICrfdW4QOa+j4KZsYy+J0J1SalqY/hLmQprnsPyl6Ab+A65WJbma3qKw2bMJHtWHHNeW
AYvaWK4w12Azvwn9LuKY7cY3pFYbM+G5BC/UmzIwbX0dS/mLfqvUY4dsHMrdgnAewXiJvC8kyN7Q
H7R9xsAeSZ0evzZKfIyI11mq7NUFETKxOHUSa5VFeIOWX4RAsod7zSjlriEtzWLRZSzlZhxMv4hz
n7iwzZwDIwu7S6M5XmTP+9SFCW4fDEyUs11QhPAat+9Ru2xZ1Bz4thA1vQ7pi1b+JqWHGppZp40i
SDUPOMPZY70y5g1kRTjSUz5/W7Q9DUTfGSINn4Ki2DvCsY5xwcYTh64at49Kd20ySUIeNS+DCLs1
PTvZJyTbYc3BOs5At1w20sBwUD5xNXRavEGC+qxOp7jlKc0Po3OC86tNcMH4VbCB+BrZHxjXBP0K
psYADoCnMIh30ImY1tc0WUy1eW1VQKk8rb3qLXMdgMZkSkXW7mBuY6raSEPSxz2U0dliwsOlwIJM
vFnLU0FMM0nhnsyqY+p8a2yJOPKGUDtReu2ihBmrVWwaT3w68ji6+4kI1My6Ax9wCvuXTN0PU74Z
21027kf1FwrjDVqNJmGxKsqDZV4ApM2oAKfHVvGTcR8xYgyPZn825icmkU1IoIjOX3AWbQ3RrfBc
rL8dYUSd8tPNt5Dei9rHtbB/ZjpnwYms1k1KSFvzLsvXev05RU5YQPquQFQYrebddlwvHEovfcXq
7zt4Qanut9383ArioRYaCR5aV2V6meobzMjeMBOQteCdY4xaR95SCyKxMq+fGmCw5PWM1buT7LNR
94lfO+HbgGawNelhsyBS52etOlT2/Zj9GsW7pucvWmt7pvYbq8JmQS2SVv4SI3CdeU7lNo5D6CY0
JuR1ynckul4mtyRchDREcXIwWM4qYQDbbDOw20UDt6jWZsEYAvh2sxDC4j5KvrBUJh6EW59F7gZk
njcPHVN8pI72hniIWeOS0XlH237brNO8McI1fmw5TK16V/TGftReJOs4vbICwl95WZgrtuN2dtxV
sPPWcNRPFZtv2qu4fpq78zCwhALxmYf1WcufUKRveoZ+zhQHrrjR3N8bDnOS5iWcfxRlue+M4kAG
GhZxE9tv9pvN8qbpEVDGh9INmErwxfxSULL1rhuUCS9ejvdILe9cpB3hzEGcDYzvaOefJ5zXKJIY
LwxBZ9Cv8FjXNuRtzFnr3+8s9EdxBDeJ9TletKqJdkOZPidVw2myXnLZkbgRUkoRiI9hkBIsZ6tI
PVnJuroHMKTg80FwHOCT3qSYkmc+XYO/kLgyLvfyTtfrwI6ZO3PF5KO1UUbucwg6lVuwzWQznh57
jCtZvfhZzE6ZNaZRncaSy7fy8sykOEGEnWBnUed7hXc5Zq7Sh7/JG/Y7Pd/HJWJn8QCkpEZg6Bir
JJm/xYAHiULXVHzByCfTrV2BmdupsM0U8mzQ8Sth+jOqFmBPZ0Mo4a416r3Z5dtCde7jtUohWTlN
5hejVv3E3GtLscWD7dc5T49a35lR5TN+pWmv/Gx4nUP2jl0a2CFParoB4Orb6XxPSMTGyYq7ur8U
GeVH0Qbz2rXO5Qeq4HsEgAckBuGmgHqxsiiL4bvjyBzt/Ihv4RDZ0dYxJ9rV1pubB7kkAfmK29SW
B5dClKGxU0eBsItvAw4mPm+vKTWGLu/Yqrf63LH7bpBMWX4ouB1IvkSHu534jBx2HyOKoDro1ZNB
JDXUPtZUyda0fxXOExJQb4y4/sobT7MZegTr7cyig8YJ/1WxsQPHfh6+kxdJ5VlgnaNVriQZ1K+t
LrdYB4K8epHlC02BXncQAKwtqdicYdu2/oiIlijHu0Li8WhBDpjwrtNb5NyKbOXVjLtpuTNmEpnd
Lr8oU3sPPfQg+2aX6NOOIZxl5seR0qkok+vfu7r/aPLMCJB//WmW/V/uu1277v9+Ln2tij9xenhl
/zGZ1t2/YRViMk2H6oLNEkxupr+nDYDT467EU47hVhcMmWkn/5+rSbdNjlmsTSsSRDDO+YerycAL
5TiqA2waMxLGp/9kMm2Zfw6OTH4HunTL1pHFmtqfplunUjJw6Yze6jCSDYbNBNxnXYOL3dvUIYCU
tRahPQJfGRVXSKxVfs+Nk+r4A9IpBOslCS/XvuMsawo0oBB/9r02Ej7dVCz8AzdKwp7daxqHWMpV
xQwq8GLux7zkUDxsZNbNRUgj1s6LOktlTyYHVDCw1i3RilkeDsodiacmVgIDvll1tjKT171MhLYf
0zqyu81YVZo46FPcXdWmWk7QnMtHYwXoHJIhM9+qtldqn9LKirYL1LqLCIFdkT4k5maBcKmtdI5e
wn/e9EY54asQOH7ghRiEf76ocIrC+8ZhObeLC7e0gyVZOkqgMCTi1AEBYFLWxeUvE+mgvdUBKs37
EngAHRxi7TAAVYbNFTsibDY5A6ddNZF0hICnYDo7gAeZRNtTpGyjSFS4crtuiu7YZbp3BVYq5oWJ
5GBouunMhBbhZpasZQZ/QsIGWfZXsFcU/UvC+NdTRogXQIpsvAG4ScwtaWhJ7IPSRqGsGhGLLG4y
DT+HqVfTDRYY97qRgBIM8qjFI2MNikGrPgzmD57p5TWLcZ+F7sKAP+nop7rIfszntjrTpuDFans7
QlKfaNE3Apgs3SkhWpActaOfo7P+IBcedl8VUXzxFpDWY8q3hWU+OgsPpx9yMrSJFpKisWlPSA9N
RgS6DF/6MkwPde3kd6sm9RHi7by1R/UZgbn6lsMi/oyMNcs0IUuaQUW+mqzwyjSkZxOlnaXuRRDe
M2/CBS4tOIbBOsFJSd8RmPL0QEBFiVVjZuHPQv3z2yjrofFGTYrnAbsO8fGkY/MVM5LeZMgWSbrG
MPFUkAOsBq1Leg36WzrbJjPwvKKAne+kMmOlAz2GhSUeMdRBZlTZlzZkJOYM/7MJhQRBVIFs0O9v
VIjUjVdqGcxaTO8DoetFf8WirQwbDXvg2wDJDXVWkskXc8rb0ZsSjXu+N0kSx+dhl/dVougsVWdn
AHATj+1z2STJt8PmvqcYT8e3KU5o8vvaWJ6HzsYuRf6CTRPa4HTYL0lP8Q3nJ/p2V+liyx8PrDCc
daSPpKym/jwt9e+mi3LHL9BkPpYKMhvmBJ3y2JRWKih3zFAAhbQJeCPNLf81gQEnIIzkuwhDSqWd
CmIGGexzdX6HUIgX6D8Z62U3MexHLc2iF6JQTMY3dhruYKs5H9aYu67fdp3zmvSrXBDlZ3xVHcKd
AxUR0iWP8ODTFLTlZxErUcvskv+OBbyY+cTFOJ0jYSLcIhT12g6CtsjEx3Ag4jDE1TWa3RtcMK0/
i2ZY4I2bTEe1MnTvCG6wqKi6JmUYUwytGphNNgJPLmz14ih16G7TnkBzauKpHo56Qx+8EYPSfdeT
Mv1U+KfzQ9nD03iw6qZgRqwBGQzcnvPtU4aW3nqdpZfvEb8Da2d7MORZkQXugZnIMWCL2JG+nKgw
522r1bWNTEsRL/08Fjik9JLOGpN0WwTNqGUvmo3g3+8hM74RODkiPZGp89WSCf3gTGD3CLYnkjFQ
0RJU22KI6QIUrVH44STbI+/L62fRj3FMYAzCXMb/evwbuV7ZBJR61c2Oor479s5Iz9QYKMfLqJqd
bU1QtWR5FDI96ZZQdba9nbEvwu4P2dtJkTeujbDzYuiKS8ZvvhTd6lMq7ol5B5IfW6O+DxH1mJtI
m9OHpga6xOGTh49hrhQIwIyyeWj6JrrhsicySQW1Fe35oSgzF9UMw0MXGzqDfr62nqWNS8HX6AaL
TLMJ4firk0He5cS55yNFkKyLYifNtxDVsE1RlQJqY9rVPdpyDcsZw8pGJBhbXFVmqpp4bOpcOda4
UmaUq538EmHkvLAA7X9k4UiGt/pUeJ0bZe9dOppolSq7Am2aa/zu9qTIyG+LKHsiptcZ2IeaqCaI
p0Phz2hueQJiZ6U7BKgZOKJFlC1e2gI6HgxYOhjdLVnVGEgTmXDFbvnKt7Ya+qIq/EYexmmUW+tc
pwXQqdFMmtVLBfbthJV4nTLOcilQiDtpvKu7TL1GkiFJ4BRGS8Rhag4oytHO+La+jFdQThNjizDF
abO0Y/SWw+y5iGWNHawXnRVn63St46lzJS9mN7mq7xjQ4jmtyBYFuohuUqQQvqFKarOnzQuxAIss
kJIptl573Lni1pSz8Uuze4ZtFtCrZRNPTktBTm/4NhDheVXUkmGl3iU8rmKsxX7SiCzASmEZja+y
GCKlHggEwykX+AJSC0P9UIVJm9KZE0JBB7/pQ7kILiE54Ok5L1EODMcozeUBguNqaCRKFkRRpHev
gxlj9OM/ULbcarBFFiPRXri6KpwC44AS3WpHGSRxYigMO1HPE/bVIVnpuJFrlsHtEvuEAQ/8D2G7
3SR6liLADazcu0CNgGgUiJYQg9cTM2q0/L/HKK+YOzcIWDaGHPoQh1U3fPHPCPOAgZ3+Czlq8lAP
amKAd6gxVdf4CI7FjHYQsDlOYj8EpfbkEhER8sjzjQQmRUSLYr/sTiEUVriBnYuDMl44NDfw4LNP
ac3oy2adPsCsGrPnvuBb9Ou07B+10qyWY5Fp4y7NO6dhmmM3eJGchZ6VGI8UMCK8ohmSR5jdNAP1
mo+VuTnnA46dDZmffYIbUeEAX1A4vFnVIJmgI5t/qTJXkzu2QZJxQq/IYdtNc8s2cOliMzBlMi2Y
p/lJXhanuH0HcyG0riprUXg2L00Hmmmynu1E4rpqYj5/1A5MRFPXSNhT17i/zjP8+jlABQLezWoV
huGTTc28CeWofw4KwHtqjND56LIoeu/nQWuOmSXYRDDF6YtN5nTKNdcq5E8xQFIQx/2C3VjLCDDY
6M04PBLO2UZHiY9bHApUn+O5lc76Ki1azSC6VVMS1E2TUI1ktGBDOu2isJQctSu5jcYVvXD2Pgmg
Eeu2I91Zw0AzWhdO3nlJXfG04rfNKDjUsiu3ReLElLlTH/XWHRWrY24NG4n7WSZjuVwMM5tkAPBC
F59ijhMuG6kB23iSLvURpjlCksQZ/ukYv1IwpznJgGE5nfVFGu7RRJ9aXbu27qZtwoRAOzSTExJF
nWpa+GUlbRZvMfI5zjNzTrc5W0a4mFdjCQ3d6zVV6v9mHbjuxf66pTNNlGN8MRY9kAbK5o+9WZjq
ZL+TVe6TQqHdmW2W+C7Yjq+/dF3/Ygf+T/wgfoxjaULFkcRxbf+5dXTbuuyUvsn82pyZ37pJPj9p
ol8HxI6aMijT9Pps11WaeotBiai2U0Pvn7TP/3mf/L9ToaVrtI//fSf8hI/65w+y/N//L/9XpAU6
cw3OBnTJ/hRaPM/Bf7XCmvE3g8xhhmJEnunEdrN5/UcrDI5e2DbCKf7NxSXwl1bY+pupI9BC7UCY
JAtg/T9phcFVrSKJvzynLJIxU6zJSyySiViz/xBRzB0iwHkAAIMKP3sdchLxBhzo3NfSgr6bG2Yy
4X6w3ARncNxcmcvLCX+uhhba1WasE7EyMZw3hzjex5CIEGV1cXtpY1H0fgwi4xMvS8ydL6RyX2vx
uOxVUn91f6i7RgflpzNFQkkK3NHs8cmgkY6PXRoys9WNnVm7nb4rgc++RBiMqoAqoAe9UTShsbHG
xLkKu0ufIDyzgx7b1Y44NKhvKA+QSqFYQCAvy9WWltjCJjGiqSAbd1BNwk02FxNgfCPMLkPUKYB2
LaPD4EFGMl0IQsj7qgYTj/8Z1BNybHxdOgFFp8kUZQNG3dE/NMDe6G0Q3lBuEimuHho20gygkdTA
OI9w4HqLGbtnsw/bs2E7xTmbNX2BYhvFLG91YqY37DdYus2yI1RiHkZDv5CCREOTKzkO/bARWY/x
qexvaRRpUDJ0e4z2GM/F6DcynW+6NJurUfJVbppBZRRPitMIw94gJAbrWXsrSJb+JbTIehURxO6s
cZtLaCcjXSL6TTiWrREzBcY0Tx4Nl6kBMDUZGYLrFdslsO+ruaIHxl95fQUZNeoQu7C7UlAhlxoo
ZkXdNLXCkOFWzA+grE9hje1rYU6OiYbfomywtpgJbEBA7i7eoUTfclJ9sJ98VLVzBR5sdOQb+iN7
Tyx0fy9TjkvUeLqleL1eCMqH4lMq+osTJuiT0I/VzFCshWJ9Ge40knjsQl7mYXhWcQySOfeadz9p
PT006+Y++TGb3ksj9ZYM5bkYk02Jomro14+YWyYJD9qoqN5kGrsw7m5NtgJEqSkIK2rN5pGDfoOt
DS0d8qymWEhxqoJJHLHXA/8fZtZh+rZo9ZjY8XgHh+QsHWyaugExEnl2kIYuBoOo15/JWTee7FxW
X6naHYyZZ86Z5nm1X8CpAtL9HI4CDReYhHFSxVNmJegk6553DuyUZQaAHJUbkstkYzbDbz1r72wn
fbAcpz6VK6B0nLrpuQMj2hL/MITDMY7G9l6M7DgjQYRhc+jdc6uzRJ/aqwkwLjGkL033zdU+1OV+
QcyWub4GGmBS32y4CogUmT2YQdHyRbI40cEw40CXtL+G41I+6v2TjRpHGQq2QPUmJUCll++2OT6G
sn8yBIgTcrVrula4jT6oBBbD97ltbR2E66qILp0L742Bkumi2OubLYYyMLLqdqZOQJJ8ilYtEtb8
Jl0h/anvrpQWtdxbBq5S0GEbeo591VdPg/IS51/6EJ4MwCHRctPtVG5cMLV0HGpySsJ8yyTPc+c9
s5uv2KZMilBCYsYGh96Nv2LIcOtoR8RPYHSem7mscHS4nwrSRR6101gsqy6bTQa+LF8BieKag5e0
zbNo8tFTpxlTP0EUwqkfC9a8oc3ut7EnDqryZvf9ecSERuUJX31OtzAu9EOPrWNkB2sqyOqgoQdp
Z11og1GcTj8WPnDyxHC7PSatNfm6sTReFWUPielA4s7BXMZ3UjXCHfluuc/jWGyZl2RIyof5irDN
n5rxl2AoQZE73pFvfm/I7I3B6K4Ce+AJXdkhszpY0nkq5OLhSdvqLrt0eVGT5Oiyl6tyBWoFT+/Y
5fdqnny6OI86Df4LIzowQkaTYw3mTHe3DaqDbGztrQx5XbsbPfp7U8yoXIr0aeV+movrk9PxWIuE
EIazhcMgypxdPebPcyXu6Q5NC5EQjZFXI5rFGXHVlelAwlCgdQ8ISyRb9uu01qhNdiz7j3HEIO52
Q/uUC3kXcegrEeQEo73q09EloHhsGSfU1EYQ/VAoYHzZzRNK26Se5lMkzwKueasA19XS5CLT5ixT
9ZxDQjdN3sYJQ3QD7wUiqK2cLUyZLmNgCC1Ge55iaDxZBU+3K/EOjZHwBftPNe0F7B5VoqOcXJe5
0Njq27SpHd+oFw4V6OieTI3toIe/u9k6kFW1TyYRnsrSbT8Ky858dXT2omZAPKIFkorEbTmOzMMK
+HNoOVhXWVEWgLKgL592WEt3sq/PfW7uLPyN3KuyvzDnOnfhV5urWG1ZbpfVth8L+E6c9ekcQAEA
qaLvZDZ8rtkX6mI/0CWgUmQTu6Z7so3TrU+pH1xZXsTMMAiNTfegomaa1JPpYAQzOl+r471bFQiz
bXJOPwzZs0diO1PRDneXLKRrAJ0nFnX6SOrubArzJnEimXK4geg9DeB5NgbysQWkIKzKbdOjaAT4
tRUFxTuqr8h+nswcvtWk4bkRZwWhb5LVF2ZVHLaVUbwMrfXLkS2jafurEQrjhf5TtsN26pTqszUX
bCWvozpRsJisLul5u9BxmOTQeeSM18O2utEBTX6XqA8LqAR/kQ+udijo/To15SWrsK/FrFK7wBHF
3kB7xeH7kdjth445a6N2F+nod3o/A/uBtqXRePY2+mOW45GrMHCf3D303EAZXc9Sk1urCL6v7BxN
jfZIgJuvLK+q2ncKcmfXAoSAakZtrDRA02G1LrIVcx2tW7ypqMtHme8X49YxpDm1cj7Yk3U3i/a3
xbWWadhd5gZJNaMDa5n21XqXZjQZzkVr30xUHtyPr5DjjlGFe8hZ3Mc+fHAi8Tan2aEB30Ck2mae
Px0tQQxRzadGrYPUGjwlAp5iJMfUjZ7ToSYMgFxYlprbATApqriY1XBJaEiqvmFz+mqZ6CcpLsC2
ux/6FWTNm1SR/k0GD2oNa2u4w3cE6hvjTHIHtu041dkDcmh7pYSyOFm0Z8tGV4+NcDkYvcl6u7PO
kREeDMF9QP8s2z3lVnyf8rcRc8YMcjdoo/oQtdzz7METLZDpd0X8CZe17UcrbjMtOHPnj8K2oTDz
By5PeRphure8Jns30jX3pfxVR7DH3eXq2OjZl3ejx7qAKM2W42PCMjc1K48oaiAC1GuI/eaENUnp
jfE5ZyCU2CVeGBzdpEXa0V7ngM9GDRITBW1BwiVNmLAQmOiOJzoo3Um5QhyJakNnoMwP7gA7g+mo
ka2mXZt7uXq1IVykyS9Zv8VptzAbTopLgroIGy2zABMSBfOFrMKDxkiMFvgeYahANwZli6/MPjox
tkb2tNE+0ZtDCjl6GflDlxOGjFvbWE+TroZvVs19HKd7qhJG89DxdM3LbdhucoG9+TWA/GO3CoyK
LD/i+uSCypXqUaXNXy/X2Vi2zAMg1VfB311lts3jCaVpUeUL68EAhKq5dVoYYkb7CNgDnymmv0bC
rJpYUW36xrirM/11bH4UM9ot1WVUT0XdY1srfZfQYzJJt3n96cwz0oGzwOeAKdElXq+zeLwILLQD
o/wJrfEAAqOrUcv11YmIpug2lvGuG2ewa0x6cUMXC5KIVtGD3jSfcpdiq48Odt/ttHwafkzL4dzp
CVTM+6CyaKBnyb4bUhyiQTqMjH6G8J1E0ELcjEajBi4fElAFZaP3rwlrhgM+Zs+FvNryK8CdUk2/
1IZqI3rjacXFQcgqs4awSGQYs0J8AL9flVofAk8xtDx8K+W8eO4kvjtGtYuiPlsM9F28vcDy455b
PMd8LXpmjozrsKN2n8iOAWIY3/0wTo8lc3ijWXX8Jps/tEHix3SW96Y9Qqr3QiSYeAtSJ76Dv7tP
lsF6LDE8qvLEZuWnEFQwYF7mFqVOSClUurQQqs5LzhsU4rLRTekJtQnILwrWekfHNboS/YdY304N
MpGZL8oqDvH8OeXzPk+NO1LZd6J2d11u7cb2J1LLwEoQQ4RfDMAuPSB1iItemgOAJ7QzqspTJPKt
zeQ0jTGtjNdO7Iviyu/qkgmPpSG2Xsmd4XIRjzqaEX0gj0kv71I0toMj9mZE8tn428DlNurLc9vZ
d2Oknh0Oy3uzGHZMbPxhah80jOtpkSLBN9AgITf2O015XOz4Qxuw3jNZ961Wy0iGHCEwtEgZocli
kgiVJ4OZXy2ss5it93kZi32Uiv3c1OEhI27Kx2B6ccVA6cOQUUtvubjmzujnseppmeULYrUgGuft
Bzu4TSMckteYMmZHLW0fwlAVwYjLWCVKJcLUmre+E5V3BkblKh5QOdoLnXgL2EcjVYtwAsMvLCyl
cabeh5Q/ZedPCXU9VDA2O3eRBA0xs0RhXoyVh0Yz0QV5k8P0Hjuc55jL95JSsaAtjtQP9ogcA0bO
yk9fPb8D5Y9RPuu86WCMgqXVXH/SsOrHyXjMSYJA8OwS18I72Cdo86yh27sWmsrWyp+KJQ2bwFZ4
gcElmZ6JWef/sHcmy3EjabZ+lbZeX8gc7hgci76LGBkkRYozpQ2MoijMgGMenv5+YGZWpZTdqpvW
u7YuK6usKg3BiAAc7uc/5ztLAbTeXp8bIpi/+SvlpaKX6RydvbuQfq+2OfyWNyvQzT6xrUtG7K91
Gx4ZsLh8/dMxGPGSeDqed5TRXqQKxw0TLWRWQ9cNycoJQE29urbL44DW6Y3Dpp/UhbuIk4NtOWv1
x95pnsqZHip8QbPGVrIApOEpZ21l0L4U0QAKWhIZt2tSVku+xRIGaajZd5TffqpV6m0kOXySOL6P
SQzXEmbDWV92If4pn4yTZJ/qlMI7JebGtMc+Nt6e0Qt1JCdv7r9D71m/u/6waMNfkuL15EZqUiKY
bHmmxzgA/Lztct1+TuoaF2LSh933EKCLPMPCCj+b0EQTHgjy6WKTwhPRDDGNICE29aAU+iXgD814
x9lPI99e91XBWSrHD8j7L4GSYvGsgivRdwF8htqePvZS98kJvGrwHIa0j55Fayn10auoY9p2dW2u
h2IyEHjg/dNqWfP06bhb8QfbtrH2kz37n+gc51xAKR8fqKyL4HlcOFkcm861hm1TaeYBKdgAjOZG
EJbGqVzJfetJejzrWMtPJQoaPw6+fMHbzPpv/6tQ/tbuI1dR8RcK5Uv5bx9fmqT8kZG//qHfNUr5
wbU10GAHLRANalUif9co5QdHOC6lcwJtmYY/1ME/NEr1IaC7B1uOXGVI/vlnu44GWyw1WdLfTT5/
I0jq/Jx3sdFIEUZs4icOiLefc6QdcClJ1R92HJ87pPSm5BjoNVxYtnpXzW1wlLHa0yw4XFuDe7Tr
5OSknTkImd3nKdj8crxjq8WxfYrry6ZyH1XB9FEV8Kos3dJJHEBEaQbVnOgrHze5s7aj1EN1iDNq
k30rfMvlCBdiUCmjYNygk/C/+4ad4RAQnQ7KJ5853G6YNBvF3r4bPAEbN2Jpt1agQcHvcVt2lv2p
rL9QpTtu7M5DQHDC+2L4fe7wv4a1+9m8/ce/v1Z92TXz7VtEzfmfg9FMWX51EzxkzUtSvv3lT/x2
BzjY0qSv1wSXJwSCffDHHSDlBxv8NU2u+NRdxxYMA36/A1yJgO/Z9npv8Is/9Fs5H5T26HVwJbq6
Un8Pw82N+YNE70pp25KTk1Da9pkI8OuvL7dJGbX/8e/2/yliGnpkzyk1pQfuPPJThwwNB+k/fR7/
ySjpP30Vh+pAIV3wu+5PqTs/MbpIDN56K0wY8okUm87UFfPXX7/MT3czgyoy53j46HD0SJbpn94M
BhxDaHxtnvEZZNIwx76yiKyzAD/Wud+X7YOFD+ECe13a/4t3aP8861hfm3VuzbJpgZtw/dn+/EEC
7skF8xwG5CyIX/O60oRoulrHeGqGEoWH+aiZjin2pWmHDzF67OBTfi4l44ZdXLScBi3aOiaqCHwQ
p0UjqvLKdlXM2fzXH9Nfvw0W3oAZD/Mhl2/+p7EMEsuQeb0AjAZt51au7o2TJ+Zcffz166wh/D+P
f1y+bMrTgIytoHdS+j9+JGkr9Th6C5m1POvANik5uddsFOrxo65Gr0Hoo6s9fY7xNHa/dwL8l43A
f3mT2lVawqtf/42y+HOSEeK7zXZK7/wWBzFlnv6FqoEl/fot/uVbJxJrUzaMz4B7Mgh+epVasQvF
kUTsxE/bz4On12ADgBo3WZ5//Urr3/TDh0li1fccAAQw8xkC/vSluXNgOEEJe5ewp8ID5oXY9IfQ
33FutS7yDILZ371MWKq4lpUUNMiArfqJsZD0PfKwR9rKRbpncjWMdNpX1uWv39dfLpL3V2FaiSaD
BffnAmq3dJ3GSXkVRYXqbepxwMr9ROyQP9RJivpRVXP+6b/3mj9dmEWCqcVBKt3BcA2hz4XLDk7S
q0G+eeo0Ii7ClX/+d1+TJYn3GgjfF6zpoDb+vD4wHGs6bE5QkrUVngP07j7ZapnOob0wAHMBDHab
IacNeP/r1/3rdeMJ6hBp9sYZHTA3+fF1I0ppdFp3IIOmOr8d3CZ+oYuXkh/qOHrqcIvsX5gT/nJL
sALyL5vNngqkdOWPL1hlOCPyGoC73WlzbQemNuSVi9Qj1Zlap1+/O9sNflr0pQO7hvub+giQI66r
fvpg7ao2s4+3cNd6kKqPfQt98dykFHs9pV2Tx8eINxkeomKRJZxNCKIMmiAHUwbgBWeuTfHny5RP
gqKhCENic96aXEfnc+PPzC0behQpkV25GtNkmLk0OTrd3m5cOg3KoSoHTo+TzZHIb0k59r1f2Vu6
vUeQTxx7mm3RzKCsmxb/3MU8+HZ5Tj+5Uk96mXzMpFG+bQmlBnkMJFAVdshzq4wICGHXmbqvTlJP
OedIDlyXY+XVtAEIWnTOUy8EU9cU2KqTxDLPVSl99+SlA8pY4MbEorFhDcyKu4pKYLDv5B0pBedq
H7DbHpO8YbsbooIh6OSmzz6mImAmCyItIklmuemnsSbbhwQk9YD/a4zVoYbM/mzmzLIO6ZK65jB1
tQP8wLeIfWJFB6toNyK+xhGwmt0j0T5SDsksQ9tRBojfL80cvbI6OpOzNzKSRO9DrON8tGbEz0tC
efGdh05MxIMMcGc+wg7Q0qbqQikJ42tJGostHJysooyOQZ4huk8V9YKMJvy8uVg4N5xJlGiLPLAf
agRhJ7wJTDeKo5jt4Euo/Y54dwW1w7tAum98Rgb5pO27kceFfeOgjrfHYp4LBhjYvSj2sJYKgc4K
sm48m5ZgkYd4glLNlGaCHmBZ7LLvCf1MwIKXCKs3j4lo3Fddh8Sp7JTMfijxdX6Sdgv8eqg7GoNt
QcvhKWw8ygT6tdYdsHZpP6WppbMdrXTuRdvyvYNHWiyGG2GaBPfR3DFri1JG7xQqDvWjDhvsynHZ
JSh0KBXZlWtSOho5U4WnkO5GrgQgdszuOuPdNU0IXiVUWV1dsK6z2SgMJXjIC61cPWOl+9KULRum
WmtUvswoo58ZmjhvYRkTLCjmZbAPwsoZS0n6yS34JFP9OHSkZqWsp+ygkCtH4j8hhxg8ApgJhijF
WoWFk96L9bL5zpVfkWeqzICJrw3DR+pcao48Xt9g8uLwZXY0DnBbUE2ZnFeLO6L/Dp25KXsbVrXV
w+uHGumTvy6aoFdHv6yipyovG/6SzEIwioBErwPjuf6KOd8GIUomm6CT9GZ/O2myzqhTA2jJBcTD
uMXJan8LrL4pto7h3MflpRTBqTzsXt1CLmAI4fyRcHSo69v0VjNXu2JUzML47rL5LIntwDm0qrTM
YVYaa4NLH1p/bdhYAQ2JcwNadua+uS8sICe3PATT5IAVLgZ0l6j6ClIy/lA76Qq4N6N4pswsvdZ4
vpwj5dYY3SOAnMkJ/uNIcRikZv0glRLn3LriczcOFMI3xpJ3ZRstwZdMQiI8QBN1LagW2m6CL1hB
iviTakVIrHuwSzBfUA2zlrIIE7o1s5fBKajfFGPzZDtF035Sft+0F0lu93eDitz4JKpG5uMGz2VM
HY3IeCgf9JzL6KRkLogH4DNNLw3h2OzQSLIcGCMSv70d/UoyrdJdYw1nxcKQh2N1kjXf0ow++3vo
AGl5xr1Zgph0Wke/Rd6SAI9lb5puGbXHdFzTf4i7ZxwRGnE3tuWtH1gkRprCyQ+TV3YTZoSoOC6J
L74kYM/K7Ux7JT+z22Y3GmtlA9HIZLdsosVjvDgdYqU28Bp8cqg7Meb1ucaK8Lkq7OnNw0j7vWQX
oI5uU8fXZtKJ+VQIeEqpVZovbqXGG5nhGto6Ua0f0LjcR4EGZSMfRGLvB6yLW8ra9W1KDP2bCarl
uR1VVROvlrSmmM5tsXaEU30ER1sPO6ovUVcbsWbvIxWlZ6iaCaNAk5srq/QVVPBULrSxpCORlXkl
G0jczLQ/gNTmI5wkhA6jSXpmYBvu/SxixRpqVkbQBYtD6DUeUe5ct3gcxciymvvdEh67QvrkbSvX
bUhzDv3bGCS0xQJith6jOkMus4itIETStU4OW8k3aNxueZB1pToAxHI40+TJqY+LKu72sNP5WZUl
YXNq+857GTNtwdWMp/65tXO41oUD9AjT7Dxd9Y5ZbvIWCNVKFfI1PCEvtgBuEAvcFyIkMmOXOVhC
AEPVGyGC9AXEI5Qb3jCc5Jq+tRYKsJNDE1hkI2gU6cFNUeanb1ZMZnM/ii5AyYbA/bJ+ta/ANRQb
rG7Elass3unG9pIxIU6f9R9Hn7wHcihIhIKoD3OZtI0+Cafg4ZOWc/w8u7z/naYztqQTZRT0k0wA
5Xdx1jBYiMIy+8QcvW52XdvN+mwo1gxJGDg1T3DfzOmuWxLra1OGI7YXqwpIW8bU4u1p4ym/dNIP
g6t5yknQ1g7PkHsxDyQoirUgphx7297HpTb7ErdleOa3JVVuOc7PLV1vbYSp3jWvXokX4JD1KV1V
LZ/o9xTwiLUL8WmNrKylwzeqmmHv4h0Pj1Ne8fcZOV+HegTwU/vB4m0Cak0oCiy8/ElOadIeSHC4
A6HeERaFzspkgX/Mlhnfnu3GB9sdDaxTewyxmgdV8mlqjIJOnVT2SxsJGp9skWAVc7PMGzdysfRL
npfhcyU6Tf6HzJXZhs6kHpbRppsnCWyCULTnVS8WLCuSz0JiZpkaSdVhl0x4r72mnb7QyxJGhyZI
mltGIku84+xi+q3Ogmo8lnioxNYY408715X5tM+0Iw5WK5mdcofU1IKgyu0bG3kaW0+ffU1YFG81
D+eSAUWIC2rQOKAPTbmGMDp2Xx19t5pl0wbL3ECZa3x1aCkN6E6D1eG0BqjrfGb40ioyuQuWhDaS
KcnncMY+jo2aqA4/oIAinMn2bMq65n5mEipOYZn3eounTqw1hYsRV2NUl4TuTca3mnVdfOuzL7Xo
5skMvduymYkC9wkwgwY78IGx4fA1pZGHLWuVRN3W8tYKQa8LXFyIiQcTxIkXoJwzvT9sq5osukqV
1iNJwh6OFxk7ADiLY8DtlIa5LS8co52H5fQ5hwXDbLEo4uFs9PzuNoycsjt3HIHvNxid+NGgVS4b
PTn0P1vIo9e16UvnKEaPsipfFSm4h7RmA5zYbfI0LuHw0sgx1XvsfNrfOUw4v4dFymC6VSHmzYFl
+vvglgHutT44F6PxCEu1pnkclMgeOxnBzZNgLvH/LwWzoKBd7eKBH2J8qzzPbJ1+bh7Huux5xvu9
+TpVcXVXJlhb8GwvTKwbYyji6XjTjUlAYWeuJpTmjxFE7Nlh1rsQtuORnHklI8sBNmutDHCyml6M
pzYbjETghQJbEeD0MJ7aYhV1jP9oxZkZNmqOmCjl9hKMe1kM/ESc9tYQBPIGZI9W1mbvNChT3GmB
Dba09MYeIpj2L2TBAWkTe7b6uGSWW+3QtxoAWJMN7QO/Hm68hm0cTdv4RMhHuoMJzmfSYQP2Oc+7
K/3JyY7GdsuPrg6X54YdXrpnKMc2UbQBGzqZpM7Kpa3Hk0/7yVM4054BR6corvg68XQMqYb/Jpn6
3zCrnr/ES9nQ/T7kxR3FU+JOyrl84AmEvUjR1/U2UL/EPI+ZKXS9ibBGTaObxbU26ysddi1M9maK
HoOlXjkYNKgGW7bY0+sQF+WVo6b1zMEXi2a+JC3lspMVswGOJhdaNUUZrFrQBU5GJx0HALcCemM8
S2EDITf4ZDm9W8PqayjdUkvKhz+kFfSK1OPWgaHc3SyskGSf+qFKD0GQhHez0/MQySfw3/NMwzmj
v958Z3bVY0yOpvorDBRMjF6smmsaLTkSYJcpNCTwhUhi1wXmzpaFOVDfBEoo7xd2IMnUqmYXR2Rf
tsnkjZ+jyAWFHZS1+9EaWdvpLBnBTRGmY3E2CV3hToR9iQykExXnBANWvB1L0cMAvfwrOr9hoF2E
znWJDye+YIksPrezKsBWEqi8I/bpaUZw8F+7xnP5r9GojiM2r2LnAOd91FwI2YkQavEUiAFbYBem
drcRwM0vDZ0CdCulY3ALShLHi+MlNbaORLicB9lPs2vKaPQkBRGBwhi9BBZrabk+WxPyxM9eG7cn
F/c2g2DTVMyr8yahhInD4lvacNICiMbBdT9FIpj2NMF77dliV3CiIwvGJaZVquloDaknahgS/HLe
5OScgvypEGDMhH90ctbcbdXqCWJU7/rxsSGFGG5Kaat726lYnN1Ru5/Zt5Botd3UXFehzdgGp0hH
bMdPaUWT7AQu6sEInlZtCAQsGe02vOlNLort6PXjZyJu5X3GYSlnZU1LgAi2V18hCwYsMI1g79EY
WbCjmirP7HuOqIxDo7aGs9IteHF1VNVfEjlhYYqsYExYJrt+3g/p2BEt63VxT6GDcy96wTxZd1rd
Qf0HT8T4iCNUrdk0cjpvAxA8c5+8xH6GK8nBC/lSLAHHM11olvTe5UrHOBww1OyJEX33Jjfmm0v6
+BAOpOVqNxnejOyn8kCUhUcT38fKbqHdjNok1+FbrdwszkjDCO+7lwo8L+WsHMLZA62Qmwqqu78L
ObT6u1TOsjis7/QttlLQgTGkZiBr+LXPQ5Ara1nEyNyc80W2TZw5fUsshr+Y39kCbwpb4u30I4cu
CR9QerOR45xfrraq577P1WXUipVZKAwHzlh78kXahXU5NFMHiEwk1sYnrYcJEkTGbd3hQgYxIeBy
D9KmSyJzXQwyesa3cSD1HX5lewAuhs0+I7rQotxyk9KzCN2t4X7YeLavr3yq/e4st7Qeej+vX8Iw
X3iyqyS677Gqx6c0rPqRkGDo3U1souJtAF40/FiUeaDA2Af8PWwOUC1mDiXfJAVbzwSPzUPoywQ9
Pyd9fxZlxB42NCdBwuL8hN2KHu6lO3FIZXvZwNjgfWTsOo4GAPJ9xhddYAdx3bMsqsDND04QV1tB
VgkrUwRrSUzlBUMJFxrQLBI6dmDh0L/oC2GBgTfqdvSymvrTLh+wM5ZufUupFh3ZOQ0RrClukbKR
XpZo2fk9UMXNXEdsQK0sa27KcAkwBUsuAjbqrMPMJasEtCfzTOgrbmsgGlryc9B1VD5KY7F5ZF0m
0KXp0RQ7g4Zy2RdzZR1D3++XHdk/G6sdvUxoCI3vNGdhECb6pWTOhfllKSgFmsbKeRqaqjIb2h81
ZTS2gJQ3KjfFSK/dGjyWveT7OuimGBR2EZzIEQbejswt7Ck/n4bHzscOuHG6wX7p2Z9anILmhRJo
w7V5TtDbjs4GOp4JEgwWfnTS1fmKTA+8rczwP18U49zwO1xOqJrpxPM4mcjdrsNadXIbn5+hVFb8
QlUEL1NmQxFcNG1QWWdNNcUFxJi1VISOKl6B4DbonRhyG81a4cJH288B3lxFH09C54tpPybCjgsa
Qlsg2G0PVxgPQ2dgFph4trZtXY903iRUMe2dyNVyVwQq2kV8fcMhpVo833kt18peOKgIzwKxChN3
GbMyg0rp6C6iFsPbKk6RWKtrG0dZ2uI1xMiY4jgzdMiCTxunB+5g4CeqRTOJq95NzxqOUN6hJHAe
YJsx0G0a15veKDpVzxw25pmloltenc5zz6XtTRR0gyR4dp3Zf2pIL74SoQ7WXoSYwlcxje4b6nHO
dsSJEmpQ2a3MBIJl/230J8x2bNTrz0Ad7GvdmWha3Sr6gacWBHwn4zo9DsNQ3TDjEP5H3TjmoVNF
SGZG1AFxvjJ7RtcIM1xMccdGum7bftfaLR7Q2l+f+9akm2p1lTREVUyyNkdxunhdQoMkgxcMs61J
E28bTvhTdrITEQBWHTlfFT27d7hBoakVfijcj4tuaeqC3Td/ITUt8q3d5ahNhIfVeJY1WZ58ahO0
Qqo0YkDziuCjPEu6mpgu/Od5143K0Ey2hCUBdyTL8pOElJds+swz38uq7Ycz5Sl2ETxSYfgAOkji
bSqWoXiwsrR6mGtmOdg/u+neNJ0T01tCMcCOYiHVnQ1+59fcRK4LN4qWEMpX1+piZxyoUq0HJgzo
fsbwcZMWYAeE+nnZO0R6kE1iE+4ia4o0Z/0kuWk8lHN8/hHR0s4Os5c4D2V/GLgJ54OVuLDkaeHV
T6KAdbi1pAlIk1bRwAtXpKrJLhTe9bwAmzjLHZQPLqI4egqIZeEFmitJFXFcIbm1ie98Y9bQ2JB6
ElSJtDFOsyurPMVoBJ8eajLOQEJBNh6jSi6ZPmNpHp41JejRQcz0zW8ngfQE19INbShcZU/IN6zN
U1VX1ZsTCvsuLXH67L0+Hvkyka+2vWzrB1bM4UoOPrGmjoMm1lkW6O+Kqt2vclaYXIkDWTg/MZmp
vUPA9Dl0oynd9j3B7O1AS+5HFyBJhP87qL39mK3SiVW5OPM6hpZ4T9/D8i4SMGoXBEoMr3Nm4PBa
KnpWa8o+eA/cIwmENzP4Q+LZayI/eA/nB9RcnEVqjew7a3qfNDVB/tSyw4B6u1A/+Oka9W/eY//t
OwJAdDkB5uodDYB0DyYg9ftZHzhVhZexKPHYu+9QgXTlC4TIrPQArdQBEUTUR5WSEq4N/drm3mHm
ypeWutYXWqsAF1C/C8TAIP2BcnqHG6iKhkTCXvp1fIcfxGATnsQ7EsEM0BFA1ABKsN+hCe07QKFb
WQoDCSWe+u+IhVzZ2SvDZkQkqFx43ZqGeD3YtcxduGLgNGCJU+yREqHqr4NxQHh1NeUDG1ZKEA8V
AeD8VK3kB4Ul9Zv9joPgSdP058k7JqK1Ris4VHFuXzvKBySR2WMr9i6sHFjTdQBsQq7cCfotXIt1
ERqFv8a7Lx2ez0/CJu0Be8KWJzX21Ja4pnFecxWR2q7rEN3W8nT5lIpEExOnNfYakIt7O6P0vAId
UehJk299jduKk5Lj+ok+eoHbIXHYvvnevtcXMgqIrqCccfByW0XTZ5TkBrCFpy+iua+BChhw2+zL
C/MWBIvF+tRbxaVlGT/cFhhYaQXpluwrZIB04n5aG37insDapiJHAfQgSNhp073FMgsKkmqVscPH
R4me1GwBtV11Z5Xy/PM15f8tfa+VxF8E/NlaC2H3BKdBUTvvfZQlkjkBuCa0k4sZ/UzucIUmn+33
SktObGNFOXLLXQzap7t2XDl/mUh4ctRTAbcvW1H6G1Dx2/oImVjA/BBzcx8b6bxR8ZkMu9S04Mhq
BapWhIqYiEwqkNN1Ztm3KsbATv3MQtWURZMrkkfEZbGFC0Q4HYMTG9WZg3Z6YsrmXgOVG1qOqmpA
7RhRFvdeo1EIFJKN3LN3wOiNcVxpfpR4jLYCi+L9WBQ4jGWIcA9DA2P1hfEa4Kt9gLX11LXavRor
Iz7Z67XNFosH7q7ujI0kmyuE54ih8MhoyLiXI8BeRkalu1jX6r28F48JbNQxm7mj86Yi6UaUHM1I
NVao6U9a+4SDPgSS0Zfw1/amzZHGAxiwzLJ01aTHMEXTuPS4ZdlGvlcdZ+iiWCBR36jj9IYSLhq4
qC1dGGBwQw6bN+xHIHyz3WT35a/tzHnNuWCfvpc28yOBHLKZX1bHdlkoDhplnYx7XeA82vqIwbQu
hwYBJMyRdg6YPloHAQvgE9nFJg2BPHsOHHduFJJX1loNUJYLZL1+RPLa8qeC70Ewe/rY+RbVA03V
+KdQrSd1QHDeR7tK8K2GeIzajTDU/20LOaj8SM8pj4FhbU7vM0OJehdLCy+dKVDUwIlA4CBkVlGp
lsRvztIU7S5hJJjj6OdcfeDkSZRDxFMDS5agOQHAppnvuW9ph8fpy0O5X1gVDsYX4XVCovhKVKr6
SniXoswJzcYnnJEZTnbhBCgkX9gKbe08pbXT5Z4LN3nNTOoAoNmaWePm8NYFudUcA6gJ6yqeVmrj
R4qjqxgCccZumPAdWxlO0SK3FotiINBZAOYSEd8LBO3uNaEuAfqEAsm4s4pQY8iOedXsujKl1xzZ
7CPSV6iexcVIXS6AVOkQXoG8DwLRzBzLDmZsmwtNX+MTz8xOMhCoed6WiSfaA9P8PD1TVd4TTwGK
cMUxIaxvRRZzHKpYt2APR/7wjCUAFZl0xMqoku/AKiDKwKtyntLOgT4iX0NM7dWB7T6oK0/kmNxN
aXW3uJaSL22VvJPakWs3dQ0tC4Wf3WrvBsVdsdK0sLzMEWRCx+DwDhQp35apQEwj1grisuoyoIv+
HdCl3KUnP8QRbq0oWiFexTvQy36He6l30NekluKz5fut2FFoTAplWAbvc2OGPmdykECLHGQVwG5N
af458cr554Bg7cVQt8xnTSbS7wFE2ucpwVe3MUvevwZub5pvnGIwY9FUlLjO54rVqqjp0UNAJu/Y
FUW+z72AR8SSOzQ3eTlEzi3EpWY+RxurKHbwegaIEA0xmnsBjoINNQ+sECDAuEAalejhO12JwBHr
tlmLZ7MyCu8ZRcQdZ6qxeSHRzfphxX4dbWRK/9FxjJnLbDhramtbB+HiQnBOnbMI9JKNkhwkei8a
zEv7lCflXamJxlPYbfWnKfDBY1HPmD8ucd+WpDaDqr3QDPzVPlhwp25rHhDL3ZzYajo6sea2x3Od
LjsQFmJGs/fIr1QNs8hdxyYoRrv1QPI2Vg0nOst7ZZ3M6AafNJu9Yu9brb3SeOmWcs/QZYaaqFzE
FuslCLp+eTQR0XqQqpTGkh9rEE7ZpxOXhw2piRLVKcFd4XNvrDJ1Tm1p0IQorsNSoIQ1bakk920P
vySGxJ8yHayshZTp2MerxOSN5+PYT7gsiiw4hIaHGXMiB7d5nXkcGijWXuO6VgDumRnh0p/4j5J5
ss7JrUHlRRThg5ttMltgU6p1mR6Whc7tmJhZbkcdJ5qKofmWKY7m1jNe+63jMXVnLeNKrLEUjWZ2
PK1tRrNDlRN0Pp/wXA3X2ylDkKA2Wi8ceEeQ4lat3ZG9zxDyt0U1MUN1y0aPF5aLPX87Bp1Zjnaf
pMG5zZD74zJ3cuOnPu25ZZ168ZZK6xq7cVrADiSATVYsiXNam6n+RX7vCVYffeF6/OVOVi0PNMEk
KYWRRNt2sFmAdWwjrsvpRMLce638KngFozAumxHPwhisBaiV95GzA3mhDu9CvQmM8IsHF40/BjQ/
5ea7hrl9zNoxLa7GnBHAaUAvpfpwYiZApsmPr5GY2g4kMaiwjW2h12H9R7UvH2eOr7TIAxrwTx1O
y+k2lORhT7k9dM6Rp7nwDkmDfQA/v0b073oc01snoY3gkuoztvKAEmNxVEwU4+upSZxgHzt+bZ4l
D8Xyk7Jof9+6E9aPLdIFKqBKvPo3X9jf8jf/DwWNuNii/msb/+NLl7xi5afscv7Bxrz+sX8Y+Qmo
QQjDE+iAYfYwmv3TyM+eFw+Wy8XiSRx+f/j47Q/Y3bDY41zEzKxWgswf2M31l7DjrFgZ28ep+bcK
oZzVQPwndyTUkgDRwNWQTvBNY5r+0XTW4YGIoMzTrcLK2vQ3iXMTdoh/Ndk4qnbPAMr6050gCxmc
XQOivQ2Sa6moFALuTNh/Y6Hvq4hReUBkayX/Pa4mzvkhHh/EchXXn3p6mFN2BSQmJwL0VLDceNWr
9q+i6dJn02DfvX/+f+tSvP9vsGHXF3qt2GglUdy1//cdMBu9VbuX7uWH/7HHH9TNN/1bg++97fPu
jzTF+jv/f3/x9w6xf+Git13isL+6Ck/U+v1b9Z1AyQ/u+9//3G+XoYX73SbNHfi2jy2VlZUr9Lfr
kF/SuIxVgGtC0aPjCF7tDz+988GxfcxmuJ8c7f35SnSdD6uq5mJwdZj0/E0A7Gqn/OeFSIhECBFg
ZdVc2Y7E//zjhdhwdJJLFzHD99PwrAtfmI3niP6k2roqcW/8KD3qKYj3cNDcf2HYdX+8C95fHDO/
JsfiKt6K+MkjLOAEFnJUyP+GrQAcAH84KxcBaQ5f7QlUe84AdPS68wJ0x43VO0j6fWLjoRjb8xaa
dbw2MNNp65Jm2yJF5BfdyP+JN/J5oHaWKuW4huBMOmdnlG+jRWbhp8QuJuD2FuaUULCFLZir76PG
7Z4a0p0zfIiiw9iSyG+JPaCgVK0a4gPTWZhqVgLuhPZ3AzC+mS9hwAY3pGghsS4OfIrIQmZhrD5O
j55yDqT93BdAdwnykuoY3+UwbNlJ1ZxQGulX3+fOdj9qF3bGbx/t37od/2c+GQJuFIzBv7ovL6q2
Gn4IeP3jD/12U0r7A1kCIlxwlPnaRcBV/9s9CZNZ2A7TEKIqzOpIrfzjlnTUh9XKrgQ3C3Qx18Mo
/M+HA/ejB+PZZqAH1+pvMZkJff/kSZbc+iTN6HZGqvBQZta79k/hjDwN6T33snKLd625ZXy4nFt9
G51IGsOwX4WICtR7iQM2mivB9KnNH33XfIuq/Mswq3PZdy8p7ZR7UC3L3symoxl6UGjnHkZIArU3
0zCx1wwCkriyfYmSaTzMTJIrmxYD7ndoMzWt2Wm3UIsRPo7glSKPbo6yLSibVZTJaMYEIxXos4mC
rYjsa+Z7eM/ooUUxHzmS2wjmibxrxvNK2+ewOaJzKlsfpqR7kykeAot981UJsA5e/oCK1bc+EzHC
I1ZC0sKLw692MGLjr6/Kyb2c/OyZrO65MxTRReTUagf+9GSbgtaZILsMJWiG3jO3UlB7DYKKoUw/
5Wfjkl8tbU0nrpVf+H51qWlQ8YmbfExY3PqZ48qC7xboR7Wd2ZiDQEivU2vO90BhwPZX7afCUta5
o6dt38xn6cDgErtweQzSYq+z9uhXPk60mpQvnrANkMLHrhXUoASkpFuorb7ZpsGESUCpuyiarmog
RoFT3ZL43de9OWPKTK62OSXTtC2NOqHrXg5C7XXSX662pYkZbAizYFukK7DE3OfARKhD8B+CtmC2
GKrHGVMTNj6BUdyzj0HRPMhJHlx8E2cdJvKPQAspaKIJxmpBTiFvIdVHr9lKevSXo5k7nyRsTAVN
DZsFKuipjMO7tRCAmlQqLrKFVjy0gbLlYEL6YZ/G6R7OIXYdzrocK08cBM9kWZ/VrvcxyfUhAQRd
+nXFwAjUH6VQF4Z48mhCRRMKsprVrK3xfvVMYBZ0TIn1FyPplun2Qbb+G6ImSAoT7pch61ETIWv1
iY8I1b+iJl2mAVXxdosRMZMr3TE7OrXm99n5/+PuXJYTWbY0/SpYTarKrMhD3AiYlFkKcdEFpVJI
mblzgoWAhIC4ETcI2tqsJ/0QNa7RGfSshz3bb9JPUp+DIg8BbEmpcDtbdbTtHNu67IWHh/vy5Wv9
6/+7NZVCFlCr3nyJkAJgRcupZd+bK5LpjSXEG1CDbBz3SzVa3Lr1BDUXuPqj9H4IwHaoowe09sip
IFOigqWK5krXDkAOQd8BUZPeeFwiRA4mF79OwrpVUzyUQFYUWeeJf7kya72hAoNzql7UtPq15sNI
Ag79DN2oKlQJNVTIdY2bJkJWQ8+8qW2c5Xkjqd8pDY8HWfnX4A2mbdKcPQr+4M1gBsg2YESgRYPx
lmZtl1Qu6EpoR/XpIPAWnWngQ9g0/LqCrIWpiKGvyUgkzEa6WqX13VtewjQBil4fbUzTCqP4aqrO
RmaNS2h1bdyrSIKPUD8fGOHwYm0q15qRXdMNCu3QsqdOwSZlGbrMht2dUx4LvaBrLtafm1VDcFk0
r31n/TBbzj9PlypKOtpgqU4/B0qVTj1WC63U6hLwLbrg9+qcMHe4UDocm916DcSp7jS/CpApepQ3
ejS0NpTwWhtt+TmEdyRAeD4G/rSZczTX5iCUq7UegAQIg9AkHgb+2IwduILGKirdQIb8AaC8S7R/
yUxOdXpXwyTtNDycxCKJ4Z6txz1nBQtu3dUJf8P0wtRNtxOsv2i16dUQmYrIhcXMAHKGgI56zzfk
6hOznUVUgTfqbyzRIUob6g105257vlwiVYXDWVarl0h4dkDGOJ+Wc8W7qIdGp+4n98tN9KDCMp+C
rWiF66i7EDKJcS12z4dKzehStIBAKJg9APdFPJUUyKL51aa5p6H6/dRsKOeN1O6Ra1ug0val6T3M
Gg9uA4F6SkOdQKHXv7rSPkPDgPPfpP0aSiLuWv2yCEOQZkOU37KRn6GuBhAE+NaSzFkEJX8Ur9W2
AgWMiPUMqFqgQ0cKRaeKxcX0inRs36Xy5CdUvjS27tl8tTknbnowTO/WFJwKyWbOLkFumsQs3W9q
RFk6SX6zTeMO8QoIpdwePTa3qp58pUqfnA81A6bAKXVcN8StufrNDNbNVrBJEfHQAm7OLnS9/vxz
sk6/u/D9Ag9qivfXeAhXHl0Q5FyyoY9OueFaUJlrULeEn/0lct50GYC0wuWSV/66QnQNTuCpf1bz
fLsXV5uPK8NzziA6uFzVvFtcAUiV6uprHVagQbqefYl07xHs3zXopxEJg9up63zDnV+Ew9qFkzY3
YKYWSIMnYKWTnpqA0xwm4YXp0y6Q2kw3gGIIWOB94exYnRl1Ch9LLQUgka0v60v7sVoHTkxbp3K2
QQgVoHk/UxsjJ12DsiJXBMGw9sWDPv98VodZZQg4aL3SOZkgiFKmzR8rWvc6oFwSvLyCkh0aNu25
CdUX8jPf14DuIbW+3OhuNyQpe8bhtjibNs3RZo3sZhJ8sjUEYyCJCzpBukatB89ARtj76inzZaeO
xpitZV/cWnWSKjAXNFfxhZ4pd3GGHGRYNwFHmJ9X5qKv+/GtCyDF33CobhR43hvpja7AQK/ZCejh
9RX4TBvYiNnzVwo3UXsVtd11sxeb9fYsIXMKYT0ceJo6hg3sltf5gOMK4bAIeguADC1ybpCbBcmd
uQIV16iCO6XPtkXOftXyk/VkPVUGgMKgWaymVyCebjg60JcPQBdAPt4OIRByY9TOyXqiESx05ufr
sxW8xh0dpieloV+6QeOz7S8Mlm7CTTt14OrTuWjYq+ljtKZalDYpkeiLUaQ2UIsZUqcCv94noiG7
3UQ/qw7LMc3281a8iaglrbK2P4OVM7D9OztwoUgWTIpNpwf5GspZzUXQ3tTDdkNJb1wRdsXJtepQ
9/CjH1Dn93wElMmsaz/ItrWrYQM1u9nmwg1c9hYNP7qepvCTK5B2wuLSt4Pf6iStkg16anUA+Yv0
IjZqN4u42Z3F8NY2Y6iYTGWDe4g6KzfrOHBhQ5EVXxjUbuFW2Xy3643HTAEGaU6TBjCt2qfMJCcQ
IKs+5D3VFYTI6v6abqY5r2RhRao+u9Ky9RX0SuDGm+mdpgISRJGjS3cNZeosYjl72jVFdghMqtBt
N5MEqmbfTbvwYNhgkwxL06D1iW3ELrnKUR4z4IjWaFJq1GlDSIERUrp9MBruRbb0Rsu0Dnt90+4v
p6T0FXcFWC+2e3V0ODpKPNPP58bivgo7nmoM510cWdIepjrgobW9bE99unNmtRCs8dSZd0KQaeRS
I5ytoV9TaCOdH+E15splloaIYA2nX1frJVQj2VLraoboMVRFsw2wC8jpHfzidKVCLIOWGRyxPHcD
Rjv/xjPhNg1gpwk5CzpRFt/g565SLb3Gk6NBr9p9s+FZ0FZO4V8Ccgm0u4qgN/FWTL9UbQrsOI6R
E1rYKJjN10ab1utPdQBubcdoPMRqdldP7N9Wm6yvuvZ1FM0tM4FFOjTJuAKMSxGxg8TIiMFtZ00w
qvVlQCgwdJDX8+jSUKbmJNCSehu/aNMXn1GCRG93Oe8l+rK/DIbQmKerT1VVm0OCqH2O1zhmxQPE
Ha7BxWjxVWNNnjipVgdAcrrZOr5yVQ1iNIHASrRxYCJBhFTyYBM0Huh7aUO+TWuU3mwB9KMWEHRi
f9iZ1SEX3Biu34EEgK1VNduOyxGuNXwNVc3FGkwJdJ60bOF0stVvWYz6nm4Oz2bN1XUW1hAvG+Lx
4yCFnTYbXsyd4d2KsiFBMuqEzXBuLdbJtaJE8ZmmNISk8eqmTt6FAs1cb2mzaNOBIqi3qJEkWCyT
z6w+IAVDdRwv/Yfh0KMEk5zPXa0NHDxu6dnmnpwILCzO8p5mpEA0OFxFavaNbhguP/RwoAKW3asw
1a7n2j3SLp/AuN1FXnLFGnZ5rat7+OWXrbliPEbNtB/X5vRXVNeX2hxeOmN1pc80FKp08MqxYPk3
jXY2J6DS/eQ2dSAJDt3qRPWXIPkIhjcBAoMpnNRTA65yYHNXK3Q1W+qGBZlFqCsnGwMhQqHssRj2
jGrzFuQLdeHpjyHl6a5BPcXhVAGk4Z0NI9+4XLqrr4sGyRtn6n5Pqou2ETaRTfMa17VG7HaBMSSX
i1n9Rm/OnTazd4Yv6kwX836wNHqEXW3w5N98c43XqQXJBbW2uAf+OyWnUUt6y6BJSbw2My5mBu6a
noqklyUx0Thu9TKbxbV2PHRWl8gPXEJJ/zBc0kyqRfrZ0m5aaULgGjkxAW4zOqeR+zIAWAAfZAQ7
f1J1CFNq2ZlhQzxLgwC6GXHzcg0Au0ODhH1eW2XfIgdKXdJJtzMaMVAhmLdrTZVb6CL6qsXuterb
XxpLD5LTBlwoPkrhQX1haQG7UfchhANHD4cw2PdaMyQMTIHlal4IwgXqp+rcBY0YOrcpVUaIIUGg
KKsluKTZ/FFRZ5sr8NyXrgHCIl3iEtdatasjD9CtzZNha1jnOkpn1Q0lwtvZzLBiI4Rh05zfxFWa
ppeh3xElHtAjpLXIrQGaWmwaNzpRLHT0GIGTjdIWraP+N1LINhc/mFPcGSDnuQHfLqQH3+spzYSu
/cB2HZGu/jSzxf0ipBTayMJxM7CDVnUzG9S9EcJFX+ta6HZCze3oxNbcYIEGZ6LEH1PZ6CwWG+X7
TKHhtjELgClQTmYhVjXQ1YFzrUKDq4Cfbg0V/iuXWi55l9kg3oBBDWOgARuEYUi51c4p9HOBaLaX
ylyh2mOfB/XrrFH9Np99RkQBNgWF0pJinEW2d79BU4RrCCpEdA1oU/NMoUk2stNxw29v4JaC87c3
1OgHjW+DVMBtgjOUZfXeLF3c1bVPTW8OAkagWVUzPHez6CIIqHz6tMsgVyF4gTv2MNqcA3G5ataQ
EVTU8Js3pR+BDAFOMakjc0n/Lye6/jmufVuvlsMLNdA7HpfcDYrHdQ+GOb2x/LpO4QEfLjdf4HIl
isn6Q7w3HIw3pAPDztDUPqmuIbo6uiArL9Y+bHOLIaix2L6hA/eKZp0+ud9+TAg2q9OP4If3ID8G
zYX/RVkpvWhGu4ahRMAB9PZslt2TRqCk14xuIdNRiEwAt/rqimqv+tvQhziSPvGQy27ybT6/cQGR
ha5RO5/OokWPXtFxuNEvlxFXU50IbLgS13gwoYsgSc5qxkxpDTfophpIVDghOkQ1zbtMmzD1baKm
B9MZzVTa0L4EUIvu30hTv65wiOlm+dlOs1kXKYtvV2692fcDt5+mymUNga5WLR1+moWpc0Ebx6XH
54RuhtZHfTaJzOV1APFfveZ2qwG36ZqxvDaBgNF5fUaY+W3jWsvk1ggssuYt2is88JNpB/RpDyeK
aGaEaKOtDC/c+CZCwwdQnX+3TtCv9GzXPacON8g0s3pVWyUxAMRs0VmmKbG+WbvJTP2ehv4HLUKj
0uUPEDgJ0YIFnExp3NH8sbGhtcD0NjchyrQbNVl1kzDo1erKTRA1W8ow7QEJvbdnftjxMssQZIRL
07xYrH/MnfXFnEyC69VEB9HmxqDnLvGrY4URfdUhk4Nm5Zu33Pi9JF7At8lTNNIsvckyEFCk8ltq
fUaT7ZJuiNiGi8kRtZ+gOVQ6wK3Pp2hNcs2iU6Je11srP6l2FfJ82tpj7D4bpenZ6o9QIIbWMYGO
rsbDrgp4up8ajeoljZrzq3qsKdQrSQPQn74414dgSqLEeEOp58/NLT+lwU+WfKgd7ThXxG9vfduL
7yHaPCgaveqPnjf0yhoSmeVCGXM7om356jkDDvXNOBnD8aSbH4wG6GIELf6p4viQH+5+rugfKBiR
wNa2jGTwV2w/aG9m/ujZn3+s46LasZ3nRj7ZTvXFGDImlAnLPTukUqJQqsGlTpWKLzLu+1PQhI5K
11VUG3Zf724KGqXffv1DHTAV0Uvx7UNFR+0YKi6T+vb26729fbX0y699qFNJaVBw2T0htfi9l69/
gKbJVHUqqu/05YuiTrmtj3KorsGmBg3Z9ovK8d4MKMYHDQ40jiZo2sTXu1v+8LOVnALhASDkon4O
5Zv4Ki4Cg90B2A0ild1vm7uy4HtygoIfqtwq0D7AS4bIDbeb/DXvrwI4+SBpYmZ2y+0dPbuoqpZ6
dEP5APkeIIj6kwsoOkGlBrFgjX9+vv7t572jGcA9lZ0CmEUBe2gAI3dfxQ1Qha2UOnGdZvbd4hBH
JHP+juaAbE/JOdCaH+oNFdUowei2t/Sr5ocmv+AMzCeH37+vh6eQX/LhYePkCBBe/vQCwDvQAEMv
w97v39kcCMRTKT+g1z80APJv52G7zIsHYeMDESCCXQQEu69fWAav2Cg/7wqtme2Mt1cJexLtIdBe
/IM84j428BRJi3BZ1YzG32Aj2z8V+LSd8V1ULb7/99E+6et2o+/9Ulx99r4t/G109MdPD7//Wfs/
KjzqyWfIf9izJ6EVjmbZ9j/Jnp7qxnK5wLQszxpb+yBNjVP6b4M8orH9uVSes9oNJxPPsbxxbkpM
ofA0ZQ33J2t7VMAOKQI5WtbsAMLduHLLPIWTCsOu9O1lMsGZ5aa3S0AAAMt+0gOqIJNxZRBb8STK
zW2t65zHZa23MBBaTuWjOwlB4OYGt/bNWoPT5w8/gcG86tW2rNB+fJwcYCprtS1a60X7pxbwz/Pw
eAMWr7u//vunx/3b8+dbYn9TPbMp/5w9eTZx7M0kn8vd4si/OwmKfd2L86PYqtwdLAtDwqprO5WB
5aTW2A/zYYpBm88tt1eutm7CPnEtp7CUxT3iD9fxKw2jXjtOQquwBTnGyxu+YYJDa5oURkypqbzl
W1y1WzTbfNHsn7fhAGEq5U/M/fE/Hbj7P2qLfFZ+3hc2d/6b/IfPHVdn1kxQruevSCxeERmWXWOA
K8OksMIEUrSs1a61sTg/QjvIbW3HK64WZU1fhAduXZGwIS6i0Jo4+eC2Y5UxuYx1WTAqUlplJ4Be
tfHBFIgeg7JmrxJk4+LcznYKNAlmryePlleMURQZ0dsn92AOhCJ02Tn4TL4/zM1sp0CoY5S1OrCS
sV35GFqPdsEzUl2WYJx2l6JVVcIme4oAxZgrbdcOjwJBVcJsf51EceXM8hb5LIgZJ0+Vf/v2MOK3
iTspeEpAy+Wt3vgVFt0/R5XDSwPkjOWtd33MVgbJ49iOcJyjwlZEOlaGW75PvMcKLUfcHgouX+QG
6BeQMEcfH5NKP4kKK/LJuoQ5+h937UH77kv7/H9WxOKZhEzY4fo3RQeSoYE0aJDYpW9Pf/E8O3VY
/30CfpLSP/XG3xruP3M1+JPu6x+dKVe7whqQ4C4+erSeFIy++GJ3Vdxnoyo/jlbErPn+3Tn9/Lu3
e6AzNOyLHoisa9mD5CwJE29s54bEWDUJZlsza7xvk9aj0kO9mwTJo2OPRG9jPJtU4C6eFlIiulb+
Q84nrj/ibOJjXv48CSuwRTYKArfCe33Zu7y8COkw9GkDyidEvFfR51h2ufxMtPwQeRbv5xzllref
I+G0bVnBpPJlEo4L6QCRaS/7BOdz+9GHmD+3JEYseubK2m1PaVfLzWyNShgsKFIr9vF7TgWiem9S
8Cl1Cb6qDVleWDRrStiq7RjCzKDork0Ju/Oebd+13IOgtyHhTtG1HoubsCHh9XVnB8eAaBAtu9CO
FwJ1+PJmW7//33hSGf/zRerbYWHXKYqEUV9NwKXloxTbQ1ElWL22Hw+jAtpk8495+1F7PYn8eFY4
XGjvlWDXfjyYBSGlWHZF9KlkTK2I/FtuazvBMo6RvoXqd1xcDlsyiy2e6u0T3Ce1ubILwzUkzC9m
D4xK2MV9DtLRQfFFxs2pbyV4X7uYKQM1k89KmdkVli2v6IDRb5Ng2odF+VFUiXJb27VWl7CMb2xC
/IJVGUfG1urBRAgMVNlNt3PDVZg7IyvJzW3nQqjXlbV+9/tfE+9APhPIiQTD3EyKdU9VkGuUHe9g
ko1mE8eZFCJONBwlmCZam1U+bgPO3JqYZ7Um4QAZTLzJ1CpkaVVFwg4ciJKqVbme+AeCpoqEKGjg
UxkqLmk4hfO5ebvbGCQHSWDQLeWt3vvFW5qqSXBDg9//069A7PP7X7dl69vw9//jjeyg4JRQcJIw
erZhdDDXmoQNc295m0MHDZSk/IAfpkcbXNA8ld3g5AnoA7QqHSsqhEXgIMsbB5JhH8T0qpQCLXmY
2PYKIQGStuUH/P3oDqLWJSy277b7aD2uiqtYRhFisPWhx/tbIGFLrww7rNwTzBWcKMnS8pY/PmaT
wrszVVjOAFXR0dckGavUXr5P/Xl5WHBhZu1VmVhiaY+3cAS6KGZh/RHgkxf+5j0gq45PapGRPlhm
T4/8StDCR48a2khw6+V2dkHnMSDiF+0eevYTl9Jfs9hOQr94CsGdcZz8/DWjNz6NiyexTVtwXrmp
TagMHUUTYKaOjqJfG/PO45zAY2mUao98w6/Z/iR2QvFMriO7pQO6Rf8d4XK8z3GR9dc+45ayLXoo
B58C8RXKkxr/o8dFgSf0ueslofCrAEqsGetgIaKl14Duq6nqeDl4NeDjy1f+ifDutR90Zjkir32M
wYPpT6Gu1aRvCVE3yCmfLZi+9uP6JFECP+ZsL2xbimlGE20Oo16De1Az6uBLD5ZwApoPHsUpF6BX
f5g1nYWTx9yS8A+wopniH4D6TROiQ5Qg8l+XmMSfOMDKzYQqRHhU+GzQHAMyXm8iL26i2ASJ4Isf
++edUrz35qsOqb138t/hEDp5YsBc98yr2G7XP/FN5FjSHLn11uLt/iOIhQ5We/9HbRxheejYxzB5
LGzr5/bWKx0hx7wNgHB7ozuzwkeuo/nr2l74829O7N5Xf8I0sZ1ixVd5zrW+0q4YLTBQnBVxHESw
2/BEQu5D1DsA6QF/LJiWAcdpWRnIk1PIDdHSu3uMt09062B1yEjunvsud7liDCjj1pXbPV3NrEtY
HrQFHHYbyADGABIeA9ZPigHncXS157pfuZ57wPYKNy+l9twh9kqrl6zjg/cH9XD5xda3IF/yjnLS
Murdfd+LI5HKK5R2lWfjo1fOxi1k0bEvgOnFhIoM4Neur+PKjuNo601vUBMtepCahE2++5TrZFQM
8FTRXFrWgdyHvNGxNd4O/95/JBjPjW7PAlXCtrwnp7Wbnxbr0o9OOUNVRplyN1FfbG/EtGyfSOBX
dl6Bq3/xzcioCJ6JwlI0q3yxw6l90smDaMvn8+1e/mHw7Ccc3fp/3REhCGQdlKNVGf0VcApZI6u4
pGRUmwZWMSqCd7n8NA9Ek1abizrJzKS4WGRUsnarkxAmnv3+V2fiZvmIxUYz5FRDeIC+xScUIbSi
P1KaH9qdApV/6QDmH03+df8hNC5i7zryFymismF/MVv4LjKBDjj94tnw4lt4Gdn20aPfKizcDCSc
Nx9FHqw4VkXC1qWlbWon7v5ilNGvceZHTOz2JOlNws1k6qcUZwqfIuF8ZPDWQSOPjNPwLHGmNFMW
hqtJGO75xHOtsID8lwHRvwiZhmJHrwy0QzuKD9OLlAtKx02tzWQ0K86tjDOiYx+1NZsSPHfHCv3J
qbDr2ZzgKwPs3UGQT6k4zATxUdnAtGs/ki8/6OlpSnhzXe4DXjQpnL4v9zm+7C+7k5CLftGsjHmg
1X00yedTzK4MeEor9AlyCq6BKl/+KW+PVHuJh88pTAL6GuXtXoyOnAO0SBLsxpZTHK2MS9XlJDxY
YNBXlB/sJXkkgILF2E6RcUO7tuL0YDXIADNc2/EsOQxNhDxKae8wcPzUWhwOWcIcX9v4dcJnOpSK
TSCKDADGNcTlLrD4cJpPgdjQCETl37595/V9Z8yc5Ia2dg0JN0MyM1Yxc6IYEhwFCNK4OFgZKcY/
KBVtmcjKHkhUh1dW0VfIOJpvRe/guPDaZOQsb6llJweIuy0XU9lpuAMUd3DZUGXg4sWOpvGqsCZU
RcICHmy9JmmuYhZCxq1jEBx09W8Jn8rO8CC1uNCFhTWhqhIOu8FqMi4eHqqMS9JgZcebXYF2fxlD
zJl/+3av9rAQxAmF8IdavQS7O5qcK9ubjv3itfEYRJP8rUz+ypD4eYHKbenq7XMicuUCThsWF7SM
W81gEh7iA2W0Kb2glFhyPnawnb41mowPb3oK8DUJh9VzinIlB//7/xbu/9TVDPJPpQG1HUi8Bl3q
6EC+GEefKj8/U5SWyX4kEF3/gJm1H1Nay2jqLxJWSHBsH/GYj5Y9LxqWkJ35GMKfUDxGJUSXUD1M
Haqg0Sz3vSLAlOHh+5kl0kkFszIGPEPjsNDtKwNNjhavV4TKahLGSm/yoz8uvjMZ169BaFeu4ego
xFQyjjcQM8UsqIy7EYxZ08qV+L/Bx7v95aDIaJy5IJtNBbA4yQoEUqWvolg+tCrBP1xaQXH5KjLA
KFdZOM02h+4MqHf5adidwlf+QZezokmY4h3I9YRtCfm1K+iuFrPjKZGwr6+tA6SSDMYH4hzLP9oi
hoRZJq6EpeNgLctoD+GuP7bTYvldkYH3wbCVHe5pGZXOm0lQbFZTTAlh5K1FMXzinAr2lIYU+4uj
UEWRkTK/hfrWDoIjCMWzQN9XXpUouk+tALeRu6BtYCEDLHg/s+zD3IoqlBTKXtDvrbl9PNP0zMgw
bdM4mtvZxVgyRgwCR4SFh25OleGRHjaPkxPTISOp+cWexJBSFuZDhqv7RBHaTysXMaw8QeUvlTbk
H36cPO3M/Y9TDFUGhOvpA68Sz4pmNHL9pZL/q33qQ01dRjZ0EICnc7JT/oY+BBmxT98ej51JpW1F
8f6k7ag5/3ifRa/0DU+zNpjZC/obPGbt57/umND2PxSAPW0OL96RXy7kbU8VixcU2s7//1//ES2s
zAJElsH+wAh6EJgArzw1qXTz1DUZ9BX3NqRCVcgxiowQJjoXmgyAKN3YC2uRL/foL+e25aPPx1N9
hqSqCNcSvPsI3+cz/fa01bmP6hUTeG8tuEbaRabZpilafiS8vCsrsUO7AE5QBH++KeQoyjr+W6vq
2NURdf9qFCW5vW2pZfcZEmA3pKunJyxLOASurSCeHYQ1u2G/eHD9iYmlbYvcP2BmSeCgDvsBZZQ7
uIf98J3FiVOlbpCkazSa9XoTYSWUw16mXvrz3vupVrmyq2D/aYQfe75hZ/+v2yLLm9NAS0yb7po0
yz7XO0QkhlPha4tJIhkBxxkX1AOkggwC5bPQ2hQb62WQZ7S4NhWuNTJig5bv+IfEbDJC4vaILpci
wb4M5YsOLTmjmWDVO6Bok0GJ0LGcxR+WTyQEE92E5HQhe0oskR/Ob4+EBkSW3GoKS0ORgcQTCQYa
+7J8iNvIRCiDlQ58JmEx3Hn56Hg5zn4Ik8PBqjJ2yBeKoxvUVQovjj7hl6bhlMP/+1TPTnXV/wMe
CjvRGHifLdcvvBwZSL4z4JeHjawS0toD4W79k609MrLmLV/0Q/3L1QRJFm/6r6dulTL6lLbJeUG5
TfOGcMSnPkcGWAwp4jzy5I6/8zrCCclAjHXsub1vU0ZGtgMgRhDk54JJgvJ4q218VCpqSFhLT2ch
iK/s2L4EpNOT/W21RLxsASz4SekiKoHjwkuRcTDQGlvIzh3TgSS/DJ7pTQA/Pa3Q7TP0R+eAEJ38
Z4WHgPYlXxRvP5CvSBk8gofOLW3PTRmsZq1ZSM6VrvIT1zFFRi/GzWRVaVnOCeSLDDjQjX1APykD
DPTF8iBbLoYTMrr3bqD5LFqVsWfFBH+fUGc6wGg2JGTEbu14RNflycMFMpp8Nb59Xd9aATQP4hFO
kBnLSYg5h6ScErYjh1REoup0oeyYi+rXPcyuE7M3caAL+LfKx4h24QgOnK2zoSFaVEkqJHtbiTcr
xClwBJV/Kff+gti0sFIRsJRhl0JabkZ4MFVG6f0+AY16MFgJK/Mrr9fe9YR3kpiqSGHgMlgsjoJM
VUZ6uSXqoIJPIN+0++M2aH81TUiJUCIl5awbMvDhD/uCjgQnnh9WPiWUdYgXT4Zxpkil19BRaZDr
E+Kw7/nic4Loq+zFZ/8a9z6yfKdYxv6+T7m7jIt81E8F23wAzymsdCc+vAaFvSkDp3CXRAegDVVG
Vev+9/8Hd2o22d+ScMjl3/7RMbq/XtpPed6/z7X/FENb/lq27+pp+T6T3z2iCNt/mvex+k/Rw/3j
PeUpNrp39pT7SyNf6EUda/EXI4fr17//FwAAAP//</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sz="1100">
              <a:solidFill>
                <a:schemeClr val="bg1"/>
              </a:solidFill>
            </a:defRPr>
          </a:pPr>
          <a:endParaRPr lang="en-US" sz="1100" b="0"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_Table!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133352</xdr:colOff>
      <xdr:row>27</xdr:row>
      <xdr:rowOff>9525</xdr:rowOff>
    </xdr:from>
    <xdr:to>
      <xdr:col>5</xdr:col>
      <xdr:colOff>542926</xdr:colOff>
      <xdr:row>41</xdr:row>
      <xdr:rowOff>114300</xdr:rowOff>
    </xdr:to>
    <xdr:sp macro="" textlink="">
      <xdr:nvSpPr>
        <xdr:cNvPr id="60" name="Rectangle: Rounded Corners 59">
          <a:extLst>
            <a:ext uri="{FF2B5EF4-FFF2-40B4-BE49-F238E27FC236}">
              <a16:creationId xmlns:a16="http://schemas.microsoft.com/office/drawing/2014/main" id="{ECBE3071-1C46-1592-C3FF-37571A718124}"/>
            </a:ext>
          </a:extLst>
        </xdr:cNvPr>
        <xdr:cNvSpPr/>
      </xdr:nvSpPr>
      <xdr:spPr>
        <a:xfrm>
          <a:off x="133352" y="5172075"/>
          <a:ext cx="3457574" cy="2771775"/>
        </a:xfrm>
        <a:prstGeom prst="roundRect">
          <a:avLst>
            <a:gd name="adj" fmla="val 6443"/>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0</xdr:col>
      <xdr:colOff>104775</xdr:colOff>
      <xdr:row>0</xdr:row>
      <xdr:rowOff>66674</xdr:rowOff>
    </xdr:from>
    <xdr:to>
      <xdr:col>21</xdr:col>
      <xdr:colOff>0</xdr:colOff>
      <xdr:row>4</xdr:row>
      <xdr:rowOff>95249</xdr:rowOff>
    </xdr:to>
    <xdr:sp macro="" textlink="">
      <xdr:nvSpPr>
        <xdr:cNvPr id="2" name="Rectangle: Rounded Corners 1">
          <a:extLst>
            <a:ext uri="{FF2B5EF4-FFF2-40B4-BE49-F238E27FC236}">
              <a16:creationId xmlns:a16="http://schemas.microsoft.com/office/drawing/2014/main" id="{0F1F6DB5-D931-DDD8-3E40-76AD84869A89}"/>
            </a:ext>
          </a:extLst>
        </xdr:cNvPr>
        <xdr:cNvSpPr/>
      </xdr:nvSpPr>
      <xdr:spPr>
        <a:xfrm>
          <a:off x="104775" y="66674"/>
          <a:ext cx="12696825" cy="809625"/>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solidFill>
              <a:schemeClr val="accent1">
                <a:lumMod val="50000"/>
              </a:schemeClr>
            </a:solidFill>
          </a:endParaRPr>
        </a:p>
      </xdr:txBody>
    </xdr:sp>
    <xdr:clientData/>
  </xdr:twoCellAnchor>
  <xdr:twoCellAnchor>
    <xdr:from>
      <xdr:col>1</xdr:col>
      <xdr:colOff>295275</xdr:colOff>
      <xdr:row>2</xdr:row>
      <xdr:rowOff>0</xdr:rowOff>
    </xdr:from>
    <xdr:to>
      <xdr:col>9</xdr:col>
      <xdr:colOff>38100</xdr:colOff>
      <xdr:row>3</xdr:row>
      <xdr:rowOff>104775</xdr:rowOff>
    </xdr:to>
    <xdr:sp macro="" textlink="">
      <xdr:nvSpPr>
        <xdr:cNvPr id="3" name="TextBox 2">
          <a:extLst>
            <a:ext uri="{FF2B5EF4-FFF2-40B4-BE49-F238E27FC236}">
              <a16:creationId xmlns:a16="http://schemas.microsoft.com/office/drawing/2014/main" id="{E48F9FD3-FBF3-69C3-C301-D7E934F90A2B}"/>
            </a:ext>
          </a:extLst>
        </xdr:cNvPr>
        <xdr:cNvSpPr txBox="1"/>
      </xdr:nvSpPr>
      <xdr:spPr>
        <a:xfrm>
          <a:off x="904875" y="381000"/>
          <a:ext cx="46196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rPr>
            <a:t>Executive Summary &amp;</a:t>
          </a:r>
          <a:r>
            <a:rPr lang="en-US" sz="1800" b="0" baseline="0">
              <a:solidFill>
                <a:schemeClr val="bg1"/>
              </a:solidFill>
            </a:rPr>
            <a:t> Profitability Dashboard</a:t>
          </a:r>
          <a:endParaRPr lang="en-US" sz="1800" b="0">
            <a:solidFill>
              <a:schemeClr val="bg1"/>
            </a:solidFill>
          </a:endParaRPr>
        </a:p>
      </xdr:txBody>
    </xdr:sp>
    <xdr:clientData/>
  </xdr:twoCellAnchor>
  <xdr:twoCellAnchor>
    <xdr:from>
      <xdr:col>0</xdr:col>
      <xdr:colOff>114300</xdr:colOff>
      <xdr:row>5</xdr:row>
      <xdr:rowOff>76199</xdr:rowOff>
    </xdr:from>
    <xdr:to>
      <xdr:col>3</xdr:col>
      <xdr:colOff>285749</xdr:colOff>
      <xdr:row>10</xdr:row>
      <xdr:rowOff>76200</xdr:rowOff>
    </xdr:to>
    <xdr:grpSp>
      <xdr:nvGrpSpPr>
        <xdr:cNvPr id="27" name="Group 26">
          <a:extLst>
            <a:ext uri="{FF2B5EF4-FFF2-40B4-BE49-F238E27FC236}">
              <a16:creationId xmlns:a16="http://schemas.microsoft.com/office/drawing/2014/main" id="{26C5E347-CB85-6A97-7DDE-80E1F38848D1}"/>
            </a:ext>
          </a:extLst>
        </xdr:cNvPr>
        <xdr:cNvGrpSpPr/>
      </xdr:nvGrpSpPr>
      <xdr:grpSpPr>
        <a:xfrm>
          <a:off x="114300" y="1052512"/>
          <a:ext cx="1993105" cy="952501"/>
          <a:chOff x="114300" y="1047749"/>
          <a:chExt cx="2000249" cy="1143001"/>
        </a:xfrm>
      </xdr:grpSpPr>
      <xdr:sp macro="" textlink="">
        <xdr:nvSpPr>
          <xdr:cNvPr id="4" name="Rectangle: Rounded Corners 3">
            <a:extLst>
              <a:ext uri="{FF2B5EF4-FFF2-40B4-BE49-F238E27FC236}">
                <a16:creationId xmlns:a16="http://schemas.microsoft.com/office/drawing/2014/main" id="{49F8D6D7-6120-A08F-B8BB-5818C99DCEED}"/>
              </a:ext>
            </a:extLst>
          </xdr:cNvPr>
          <xdr:cNvSpPr/>
        </xdr:nvSpPr>
        <xdr:spPr>
          <a:xfrm>
            <a:off x="114300" y="1047749"/>
            <a:ext cx="2000249" cy="1143001"/>
          </a:xfrm>
          <a:prstGeom prst="round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F8B09731-4B05-690D-9A44-0F4D6D1FDA21}"/>
              </a:ext>
            </a:extLst>
          </xdr:cNvPr>
          <xdr:cNvSpPr txBox="1"/>
        </xdr:nvSpPr>
        <xdr:spPr>
          <a:xfrm>
            <a:off x="133350" y="1247775"/>
            <a:ext cx="1981199" cy="31432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chemeClr val="accent1">
                    <a:lumMod val="40000"/>
                    <a:lumOff val="60000"/>
                  </a:schemeClr>
                </a:solidFill>
                <a:effectLst/>
                <a:latin typeface="+mn-lt"/>
                <a:ea typeface="+mn-ea"/>
                <a:cs typeface="+mn-cs"/>
              </a:rPr>
              <a:t>Total Reven</a:t>
            </a:r>
            <a:r>
              <a:rPr lang="en-US" sz="2400" b="0">
                <a:solidFill>
                  <a:schemeClr val="accent1">
                    <a:lumMod val="40000"/>
                    <a:lumOff val="60000"/>
                  </a:schemeClr>
                </a:solidFill>
                <a:effectLst/>
              </a:rPr>
              <a:t> </a:t>
            </a:r>
            <a:endParaRPr lang="en-US" sz="2400" b="0">
              <a:solidFill>
                <a:schemeClr val="accent1">
                  <a:lumMod val="40000"/>
                  <a:lumOff val="60000"/>
                </a:schemeClr>
              </a:solidFill>
            </a:endParaRPr>
          </a:p>
        </xdr:txBody>
      </xdr:sp>
      <xdr:sp macro="" textlink="Pivot_Table!A4">
        <xdr:nvSpPr>
          <xdr:cNvPr id="19" name="TextBox 18">
            <a:extLst>
              <a:ext uri="{FF2B5EF4-FFF2-40B4-BE49-F238E27FC236}">
                <a16:creationId xmlns:a16="http://schemas.microsoft.com/office/drawing/2014/main" id="{69A8E9A5-B973-06E8-6813-F7810E02F31A}"/>
              </a:ext>
            </a:extLst>
          </xdr:cNvPr>
          <xdr:cNvSpPr txBox="1"/>
        </xdr:nvSpPr>
        <xdr:spPr>
          <a:xfrm>
            <a:off x="133350" y="1600200"/>
            <a:ext cx="1981199"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D1ACDF-AA71-411C-AC47-7EB56113EDB9}" type="TxLink">
              <a:rPr lang="en-US" sz="2000" b="1" i="0" u="none" strike="noStrike">
                <a:solidFill>
                  <a:schemeClr val="bg1"/>
                </a:solidFill>
                <a:latin typeface="Calibri"/>
                <a:ea typeface="Calibri"/>
                <a:cs typeface="Calibri"/>
              </a:rPr>
              <a:t>$17,048</a:t>
            </a:fld>
            <a:endParaRPr lang="en-US" sz="4400" b="1">
              <a:solidFill>
                <a:schemeClr val="bg1"/>
              </a:solidFill>
            </a:endParaRPr>
          </a:p>
        </xdr:txBody>
      </xdr:sp>
    </xdr:grpSp>
    <xdr:clientData/>
  </xdr:twoCellAnchor>
  <xdr:twoCellAnchor editAs="oneCell">
    <xdr:from>
      <xdr:col>0</xdr:col>
      <xdr:colOff>171450</xdr:colOff>
      <xdr:row>0</xdr:row>
      <xdr:rowOff>92916</xdr:rowOff>
    </xdr:from>
    <xdr:to>
      <xdr:col>1</xdr:col>
      <xdr:colOff>390525</xdr:colOff>
      <xdr:row>4</xdr:row>
      <xdr:rowOff>47625</xdr:rowOff>
    </xdr:to>
    <xdr:pic>
      <xdr:nvPicPr>
        <xdr:cNvPr id="22" name="Picture 21">
          <a:extLst>
            <a:ext uri="{FF2B5EF4-FFF2-40B4-BE49-F238E27FC236}">
              <a16:creationId xmlns:a16="http://schemas.microsoft.com/office/drawing/2014/main" id="{85014CFB-95E7-FA49-7C88-934E4D1FE4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92916"/>
          <a:ext cx="828675" cy="735759"/>
        </a:xfrm>
        <a:prstGeom prst="rect">
          <a:avLst/>
        </a:prstGeom>
        <a:solidFill>
          <a:schemeClr val="accent1">
            <a:lumMod val="50000"/>
          </a:schemeClr>
        </a:solidFill>
      </xdr:spPr>
    </xdr:pic>
    <xdr:clientData/>
  </xdr:twoCellAnchor>
  <xdr:twoCellAnchor>
    <xdr:from>
      <xdr:col>3</xdr:col>
      <xdr:colOff>428625</xdr:colOff>
      <xdr:row>5</xdr:row>
      <xdr:rowOff>66675</xdr:rowOff>
    </xdr:from>
    <xdr:to>
      <xdr:col>6</xdr:col>
      <xdr:colOff>600074</xdr:colOff>
      <xdr:row>10</xdr:row>
      <xdr:rowOff>76201</xdr:rowOff>
    </xdr:to>
    <xdr:grpSp>
      <xdr:nvGrpSpPr>
        <xdr:cNvPr id="28" name="Group 27">
          <a:extLst>
            <a:ext uri="{FF2B5EF4-FFF2-40B4-BE49-F238E27FC236}">
              <a16:creationId xmlns:a16="http://schemas.microsoft.com/office/drawing/2014/main" id="{B1229ECD-BACA-52E9-63FC-72BF23AC5BC2}"/>
            </a:ext>
          </a:extLst>
        </xdr:cNvPr>
        <xdr:cNvGrpSpPr/>
      </xdr:nvGrpSpPr>
      <xdr:grpSpPr>
        <a:xfrm>
          <a:off x="2250281" y="1042988"/>
          <a:ext cx="1993106" cy="962026"/>
          <a:chOff x="114300" y="1047749"/>
          <a:chExt cx="2000249" cy="1143001"/>
        </a:xfrm>
      </xdr:grpSpPr>
      <xdr:sp macro="" textlink="">
        <xdr:nvSpPr>
          <xdr:cNvPr id="29" name="Rectangle: Rounded Corners 28">
            <a:extLst>
              <a:ext uri="{FF2B5EF4-FFF2-40B4-BE49-F238E27FC236}">
                <a16:creationId xmlns:a16="http://schemas.microsoft.com/office/drawing/2014/main" id="{7273A203-8CF9-5E9B-A873-0952E3BFA044}"/>
              </a:ext>
            </a:extLst>
          </xdr:cNvPr>
          <xdr:cNvSpPr/>
        </xdr:nvSpPr>
        <xdr:spPr>
          <a:xfrm>
            <a:off x="114300" y="1047749"/>
            <a:ext cx="2000249" cy="1143001"/>
          </a:xfrm>
          <a:prstGeom prst="round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EF013530-67F3-1ADD-04B9-9CF0EEAC936F}"/>
              </a:ext>
            </a:extLst>
          </xdr:cNvPr>
          <xdr:cNvSpPr txBox="1"/>
        </xdr:nvSpPr>
        <xdr:spPr>
          <a:xfrm>
            <a:off x="133350" y="1247775"/>
            <a:ext cx="1981199" cy="31432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chemeClr val="accent1">
                    <a:lumMod val="60000"/>
                    <a:lumOff val="40000"/>
                  </a:schemeClr>
                </a:solidFill>
                <a:effectLst/>
                <a:latin typeface="+mn-lt"/>
                <a:ea typeface="+mn-ea"/>
                <a:cs typeface="+mn-cs"/>
              </a:rPr>
              <a:t>Total</a:t>
            </a:r>
            <a:r>
              <a:rPr lang="en-US" sz="1400" b="1" i="0" u="none" strike="noStrike" baseline="0">
                <a:solidFill>
                  <a:schemeClr val="accent1">
                    <a:lumMod val="60000"/>
                    <a:lumOff val="40000"/>
                  </a:schemeClr>
                </a:solidFill>
                <a:effectLst/>
                <a:latin typeface="+mn-lt"/>
                <a:ea typeface="+mn-ea"/>
                <a:cs typeface="+mn-cs"/>
              </a:rPr>
              <a:t> </a:t>
            </a:r>
            <a:r>
              <a:rPr lang="en-US" sz="1400" b="0" i="0" u="none" strike="noStrike">
                <a:solidFill>
                  <a:schemeClr val="accent1">
                    <a:lumMod val="60000"/>
                    <a:lumOff val="40000"/>
                  </a:schemeClr>
                </a:solidFill>
                <a:effectLst/>
                <a:latin typeface="+mn-lt"/>
                <a:ea typeface="+mn-ea"/>
                <a:cs typeface="+mn-cs"/>
              </a:rPr>
              <a:t>Gross</a:t>
            </a:r>
            <a:r>
              <a:rPr lang="en-US" sz="1100" b="1" i="0" u="none" strike="noStrike">
                <a:solidFill>
                  <a:schemeClr val="accent1">
                    <a:lumMod val="60000"/>
                    <a:lumOff val="40000"/>
                  </a:schemeClr>
                </a:solidFill>
                <a:effectLst/>
                <a:latin typeface="+mn-lt"/>
                <a:ea typeface="+mn-ea"/>
                <a:cs typeface="+mn-cs"/>
              </a:rPr>
              <a:t> </a:t>
            </a:r>
            <a:r>
              <a:rPr lang="en-US" sz="1400" b="0" i="0" u="none" strike="noStrike">
                <a:solidFill>
                  <a:schemeClr val="accent1">
                    <a:lumMod val="60000"/>
                    <a:lumOff val="40000"/>
                  </a:schemeClr>
                </a:solidFill>
                <a:effectLst/>
                <a:latin typeface="+mn-lt"/>
                <a:ea typeface="+mn-ea"/>
                <a:cs typeface="+mn-cs"/>
              </a:rPr>
              <a:t>Profit</a:t>
            </a:r>
            <a:r>
              <a:rPr lang="en-US" sz="1400">
                <a:solidFill>
                  <a:schemeClr val="accent1">
                    <a:lumMod val="60000"/>
                    <a:lumOff val="40000"/>
                  </a:schemeClr>
                </a:solidFill>
                <a:effectLst/>
              </a:rPr>
              <a:t> </a:t>
            </a:r>
            <a:endParaRPr lang="en-US" sz="2400" b="0">
              <a:solidFill>
                <a:schemeClr val="accent1">
                  <a:lumMod val="60000"/>
                  <a:lumOff val="40000"/>
                </a:schemeClr>
              </a:solidFill>
            </a:endParaRPr>
          </a:p>
        </xdr:txBody>
      </xdr:sp>
      <xdr:sp macro="" textlink="Pivot_Table!C4">
        <xdr:nvSpPr>
          <xdr:cNvPr id="31" name="TextBox 30">
            <a:extLst>
              <a:ext uri="{FF2B5EF4-FFF2-40B4-BE49-F238E27FC236}">
                <a16:creationId xmlns:a16="http://schemas.microsoft.com/office/drawing/2014/main" id="{3AB6ED89-F8E0-FD90-1F2B-5E21D823AC8D}"/>
              </a:ext>
            </a:extLst>
          </xdr:cNvPr>
          <xdr:cNvSpPr txBox="1"/>
        </xdr:nvSpPr>
        <xdr:spPr>
          <a:xfrm>
            <a:off x="133350" y="1600200"/>
            <a:ext cx="1981199"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3CC818-EBD6-448A-BECB-D9301F51D861}" type="TxLink">
              <a:rPr lang="en-US" sz="2000" b="1" i="0" u="none" strike="noStrike">
                <a:solidFill>
                  <a:schemeClr val="bg1"/>
                </a:solidFill>
                <a:latin typeface="Calibri"/>
                <a:ea typeface="Calibri"/>
                <a:cs typeface="Calibri"/>
              </a:rPr>
              <a:pPr marL="0" indent="0" algn="ctr"/>
              <a:t>$7,802</a:t>
            </a:fld>
            <a:endParaRPr lang="en-US" sz="2000" b="1" i="0" u="none" strike="noStrike">
              <a:solidFill>
                <a:schemeClr val="bg1"/>
              </a:solidFill>
              <a:latin typeface="Calibri"/>
              <a:ea typeface="Calibri"/>
              <a:cs typeface="Calibri"/>
            </a:endParaRPr>
          </a:p>
        </xdr:txBody>
      </xdr:sp>
    </xdr:grpSp>
    <xdr:clientData/>
  </xdr:twoCellAnchor>
  <xdr:twoCellAnchor>
    <xdr:from>
      <xdr:col>7</xdr:col>
      <xdr:colOff>133350</xdr:colOff>
      <xdr:row>5</xdr:row>
      <xdr:rowOff>66674</xdr:rowOff>
    </xdr:from>
    <xdr:to>
      <xdr:col>10</xdr:col>
      <xdr:colOff>304799</xdr:colOff>
      <xdr:row>10</xdr:row>
      <xdr:rowOff>66675</xdr:rowOff>
    </xdr:to>
    <xdr:grpSp>
      <xdr:nvGrpSpPr>
        <xdr:cNvPr id="32" name="Group 31">
          <a:extLst>
            <a:ext uri="{FF2B5EF4-FFF2-40B4-BE49-F238E27FC236}">
              <a16:creationId xmlns:a16="http://schemas.microsoft.com/office/drawing/2014/main" id="{50B8DF38-39C0-7D32-768A-996096EC6FF4}"/>
            </a:ext>
          </a:extLst>
        </xdr:cNvPr>
        <xdr:cNvGrpSpPr/>
      </xdr:nvGrpSpPr>
      <xdr:grpSpPr>
        <a:xfrm>
          <a:off x="4383881" y="1042987"/>
          <a:ext cx="1993106" cy="952501"/>
          <a:chOff x="114300" y="1047749"/>
          <a:chExt cx="2000249" cy="1143001"/>
        </a:xfrm>
      </xdr:grpSpPr>
      <xdr:sp macro="" textlink="">
        <xdr:nvSpPr>
          <xdr:cNvPr id="33" name="Rectangle: Rounded Corners 32">
            <a:extLst>
              <a:ext uri="{FF2B5EF4-FFF2-40B4-BE49-F238E27FC236}">
                <a16:creationId xmlns:a16="http://schemas.microsoft.com/office/drawing/2014/main" id="{E916DE60-F6CC-A0EA-A4C9-5C08ED97A0DA}"/>
              </a:ext>
            </a:extLst>
          </xdr:cNvPr>
          <xdr:cNvSpPr/>
        </xdr:nvSpPr>
        <xdr:spPr>
          <a:xfrm>
            <a:off x="114300" y="1047749"/>
            <a:ext cx="2000249" cy="1143001"/>
          </a:xfrm>
          <a:prstGeom prst="round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4" name="TextBox 33">
            <a:extLst>
              <a:ext uri="{FF2B5EF4-FFF2-40B4-BE49-F238E27FC236}">
                <a16:creationId xmlns:a16="http://schemas.microsoft.com/office/drawing/2014/main" id="{9B0AADD0-D7CC-0C2F-1562-B3CDE3CE72D7}"/>
              </a:ext>
            </a:extLst>
          </xdr:cNvPr>
          <xdr:cNvSpPr txBox="1"/>
        </xdr:nvSpPr>
        <xdr:spPr>
          <a:xfrm>
            <a:off x="133350" y="1247775"/>
            <a:ext cx="1981199" cy="31432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chemeClr val="accent1">
                    <a:lumMod val="60000"/>
                    <a:lumOff val="40000"/>
                  </a:schemeClr>
                </a:solidFill>
                <a:effectLst/>
                <a:latin typeface="+mn-lt"/>
                <a:ea typeface="+mn-ea"/>
                <a:cs typeface="+mn-cs"/>
              </a:rPr>
              <a:t>Gross</a:t>
            </a:r>
            <a:r>
              <a:rPr lang="en-US" sz="1400" b="0" i="0" u="none" strike="noStrike" baseline="0">
                <a:solidFill>
                  <a:schemeClr val="accent1">
                    <a:lumMod val="60000"/>
                    <a:lumOff val="40000"/>
                  </a:schemeClr>
                </a:solidFill>
                <a:effectLst/>
                <a:latin typeface="+mn-lt"/>
                <a:ea typeface="+mn-ea"/>
                <a:cs typeface="+mn-cs"/>
              </a:rPr>
              <a:t> </a:t>
            </a:r>
            <a:r>
              <a:rPr lang="en-US" sz="1400" b="0" i="0" u="none" strike="noStrike">
                <a:solidFill>
                  <a:schemeClr val="accent1">
                    <a:lumMod val="60000"/>
                    <a:lumOff val="40000"/>
                  </a:schemeClr>
                </a:solidFill>
                <a:effectLst/>
                <a:latin typeface="+mn-lt"/>
                <a:ea typeface="+mn-ea"/>
                <a:cs typeface="+mn-cs"/>
              </a:rPr>
              <a:t>Profit</a:t>
            </a:r>
            <a:r>
              <a:rPr lang="en-US" sz="1400" b="0" i="0" u="none" strike="noStrike" baseline="0">
                <a:solidFill>
                  <a:schemeClr val="accent1">
                    <a:lumMod val="60000"/>
                    <a:lumOff val="40000"/>
                  </a:schemeClr>
                </a:solidFill>
                <a:effectLst/>
                <a:latin typeface="+mn-lt"/>
                <a:ea typeface="+mn-ea"/>
                <a:cs typeface="+mn-cs"/>
              </a:rPr>
              <a:t> </a:t>
            </a:r>
            <a:r>
              <a:rPr lang="en-US" sz="1400" b="0" i="0" u="none" strike="noStrike">
                <a:solidFill>
                  <a:schemeClr val="accent1">
                    <a:lumMod val="60000"/>
                    <a:lumOff val="40000"/>
                  </a:schemeClr>
                </a:solidFill>
                <a:effectLst/>
                <a:latin typeface="+mn-lt"/>
                <a:ea typeface="+mn-ea"/>
                <a:cs typeface="+mn-cs"/>
              </a:rPr>
              <a:t>Margin</a:t>
            </a:r>
            <a:r>
              <a:rPr lang="en-US" sz="1800">
                <a:solidFill>
                  <a:schemeClr val="accent1">
                    <a:lumMod val="60000"/>
                    <a:lumOff val="40000"/>
                  </a:schemeClr>
                </a:solidFill>
                <a:effectLst/>
              </a:rPr>
              <a:t> </a:t>
            </a:r>
            <a:endParaRPr lang="en-US" sz="3200" b="0">
              <a:solidFill>
                <a:schemeClr val="accent1">
                  <a:lumMod val="60000"/>
                  <a:lumOff val="40000"/>
                </a:schemeClr>
              </a:solidFill>
            </a:endParaRPr>
          </a:p>
        </xdr:txBody>
      </xdr:sp>
      <xdr:sp macro="" textlink="Pivot_Table!E4">
        <xdr:nvSpPr>
          <xdr:cNvPr id="35" name="TextBox 34">
            <a:extLst>
              <a:ext uri="{FF2B5EF4-FFF2-40B4-BE49-F238E27FC236}">
                <a16:creationId xmlns:a16="http://schemas.microsoft.com/office/drawing/2014/main" id="{BF65CCFF-158C-24E7-00C0-B78894E99D74}"/>
              </a:ext>
            </a:extLst>
          </xdr:cNvPr>
          <xdr:cNvSpPr txBox="1"/>
        </xdr:nvSpPr>
        <xdr:spPr>
          <a:xfrm>
            <a:off x="133350" y="1600200"/>
            <a:ext cx="1981199"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58E060-2D1F-40D1-B9D1-53BCEBC12228}" type="TxLink">
              <a:rPr lang="en-US" sz="2000" b="1" i="0" u="none" strike="noStrike">
                <a:solidFill>
                  <a:schemeClr val="bg1"/>
                </a:solidFill>
                <a:latin typeface="Calibri"/>
                <a:ea typeface="Calibri"/>
                <a:cs typeface="Calibri"/>
              </a:rPr>
              <a:pPr marL="0" indent="0" algn="ctr"/>
              <a:t>45.77%</a:t>
            </a:fld>
            <a:endParaRPr lang="en-US" sz="2000" b="1" i="0" u="none" strike="noStrike">
              <a:solidFill>
                <a:schemeClr val="bg1"/>
              </a:solidFill>
              <a:latin typeface="Calibri"/>
              <a:ea typeface="Calibri"/>
              <a:cs typeface="Calibri"/>
            </a:endParaRPr>
          </a:p>
        </xdr:txBody>
      </xdr:sp>
    </xdr:grpSp>
    <xdr:clientData/>
  </xdr:twoCellAnchor>
  <xdr:twoCellAnchor>
    <xdr:from>
      <xdr:col>10</xdr:col>
      <xdr:colOff>457200</xdr:colOff>
      <xdr:row>5</xdr:row>
      <xdr:rowOff>85724</xdr:rowOff>
    </xdr:from>
    <xdr:to>
      <xdr:col>14</xdr:col>
      <xdr:colOff>19049</xdr:colOff>
      <xdr:row>10</xdr:row>
      <xdr:rowOff>66675</xdr:rowOff>
    </xdr:to>
    <xdr:grpSp>
      <xdr:nvGrpSpPr>
        <xdr:cNvPr id="36" name="Group 35">
          <a:extLst>
            <a:ext uri="{FF2B5EF4-FFF2-40B4-BE49-F238E27FC236}">
              <a16:creationId xmlns:a16="http://schemas.microsoft.com/office/drawing/2014/main" id="{36A5AC25-4CD3-4E11-A7D1-6EE4A6F5BC2E}"/>
            </a:ext>
          </a:extLst>
        </xdr:cNvPr>
        <xdr:cNvGrpSpPr/>
      </xdr:nvGrpSpPr>
      <xdr:grpSpPr>
        <a:xfrm>
          <a:off x="6529388" y="1062037"/>
          <a:ext cx="1990724" cy="933451"/>
          <a:chOff x="114300" y="1047749"/>
          <a:chExt cx="2000249" cy="1143001"/>
        </a:xfrm>
      </xdr:grpSpPr>
      <xdr:sp macro="" textlink="">
        <xdr:nvSpPr>
          <xdr:cNvPr id="37" name="Rectangle: Rounded Corners 36">
            <a:extLst>
              <a:ext uri="{FF2B5EF4-FFF2-40B4-BE49-F238E27FC236}">
                <a16:creationId xmlns:a16="http://schemas.microsoft.com/office/drawing/2014/main" id="{95281313-BEAF-4A28-89F2-DC9B6FE287D0}"/>
              </a:ext>
            </a:extLst>
          </xdr:cNvPr>
          <xdr:cNvSpPr/>
        </xdr:nvSpPr>
        <xdr:spPr>
          <a:xfrm>
            <a:off x="114300" y="1047749"/>
            <a:ext cx="2000249" cy="1143001"/>
          </a:xfrm>
          <a:prstGeom prst="round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8" name="TextBox 37">
            <a:extLst>
              <a:ext uri="{FF2B5EF4-FFF2-40B4-BE49-F238E27FC236}">
                <a16:creationId xmlns:a16="http://schemas.microsoft.com/office/drawing/2014/main" id="{7D7578AA-0531-CE3E-29F0-BF34B4A8A5D2}"/>
              </a:ext>
            </a:extLst>
          </xdr:cNvPr>
          <xdr:cNvSpPr txBox="1"/>
        </xdr:nvSpPr>
        <xdr:spPr>
          <a:xfrm>
            <a:off x="133350" y="1247775"/>
            <a:ext cx="1981199" cy="31432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accent1">
                    <a:lumMod val="60000"/>
                    <a:lumOff val="40000"/>
                  </a:schemeClr>
                </a:solidFill>
                <a:effectLst/>
                <a:latin typeface="+mn-lt"/>
                <a:ea typeface="+mn-ea"/>
                <a:cs typeface="+mn-cs"/>
              </a:rPr>
              <a:t> </a:t>
            </a:r>
            <a:r>
              <a:rPr lang="en-US" sz="1400" b="0" i="0" u="none" strike="noStrike">
                <a:solidFill>
                  <a:schemeClr val="accent1">
                    <a:lumMod val="60000"/>
                    <a:lumOff val="40000"/>
                  </a:schemeClr>
                </a:solidFill>
                <a:effectLst/>
                <a:latin typeface="+mn-lt"/>
                <a:ea typeface="+mn-ea"/>
                <a:cs typeface="+mn-cs"/>
              </a:rPr>
              <a:t>Total</a:t>
            </a:r>
            <a:r>
              <a:rPr lang="en-US" sz="1400" b="1" i="0" u="none" strike="noStrike" baseline="0">
                <a:solidFill>
                  <a:schemeClr val="accent1">
                    <a:lumMod val="60000"/>
                    <a:lumOff val="40000"/>
                  </a:schemeClr>
                </a:solidFill>
                <a:effectLst/>
                <a:latin typeface="+mn-lt"/>
                <a:ea typeface="+mn-ea"/>
                <a:cs typeface="+mn-cs"/>
              </a:rPr>
              <a:t> </a:t>
            </a:r>
            <a:r>
              <a:rPr lang="en-US" sz="1600" b="0" i="0" u="none" strike="noStrike">
                <a:solidFill>
                  <a:schemeClr val="accent1">
                    <a:lumMod val="60000"/>
                    <a:lumOff val="40000"/>
                  </a:schemeClr>
                </a:solidFill>
                <a:effectLst/>
                <a:latin typeface="+mn-lt"/>
                <a:ea typeface="+mn-ea"/>
                <a:cs typeface="+mn-cs"/>
              </a:rPr>
              <a:t>Units</a:t>
            </a:r>
            <a:r>
              <a:rPr lang="en-US" sz="1400" b="1" i="0" u="none" strike="noStrike">
                <a:solidFill>
                  <a:schemeClr val="accent1">
                    <a:lumMod val="60000"/>
                    <a:lumOff val="40000"/>
                  </a:schemeClr>
                </a:solidFill>
                <a:effectLst/>
                <a:latin typeface="+mn-lt"/>
                <a:ea typeface="+mn-ea"/>
                <a:cs typeface="+mn-cs"/>
              </a:rPr>
              <a:t> </a:t>
            </a:r>
            <a:r>
              <a:rPr lang="en-US" sz="1400" b="0" i="0" u="none" strike="noStrike">
                <a:solidFill>
                  <a:schemeClr val="accent1">
                    <a:lumMod val="60000"/>
                    <a:lumOff val="40000"/>
                  </a:schemeClr>
                </a:solidFill>
                <a:effectLst/>
                <a:latin typeface="+mn-lt"/>
                <a:ea typeface="+mn-ea"/>
                <a:cs typeface="+mn-cs"/>
              </a:rPr>
              <a:t>Sold</a:t>
            </a:r>
            <a:r>
              <a:rPr lang="en-US" sz="1800">
                <a:solidFill>
                  <a:schemeClr val="accent1">
                    <a:lumMod val="60000"/>
                    <a:lumOff val="40000"/>
                  </a:schemeClr>
                </a:solidFill>
                <a:effectLst/>
              </a:rPr>
              <a:t> </a:t>
            </a:r>
            <a:endParaRPr lang="en-US" sz="3200" b="0">
              <a:solidFill>
                <a:schemeClr val="accent1">
                  <a:lumMod val="60000"/>
                  <a:lumOff val="40000"/>
                </a:schemeClr>
              </a:solidFill>
            </a:endParaRPr>
          </a:p>
        </xdr:txBody>
      </xdr:sp>
      <xdr:sp macro="" textlink="Pivot_Table!G4">
        <xdr:nvSpPr>
          <xdr:cNvPr id="39" name="TextBox 38">
            <a:extLst>
              <a:ext uri="{FF2B5EF4-FFF2-40B4-BE49-F238E27FC236}">
                <a16:creationId xmlns:a16="http://schemas.microsoft.com/office/drawing/2014/main" id="{FAD8837E-C81F-A2DE-2484-1EB41CA69D02}"/>
              </a:ext>
            </a:extLst>
          </xdr:cNvPr>
          <xdr:cNvSpPr txBox="1"/>
        </xdr:nvSpPr>
        <xdr:spPr>
          <a:xfrm>
            <a:off x="133350" y="1600200"/>
            <a:ext cx="1981199"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1BB5C9-538C-422A-AEA9-0A604CB4C4E6}" type="TxLink">
              <a:rPr lang="en-US" sz="2000" b="1" i="0" u="none" strike="noStrike">
                <a:solidFill>
                  <a:schemeClr val="bg1"/>
                </a:solidFill>
                <a:latin typeface="Calibri"/>
                <a:ea typeface="Calibri"/>
                <a:cs typeface="Calibri"/>
              </a:rPr>
              <a:t>168</a:t>
            </a:fld>
            <a:endParaRPr lang="en-US" sz="7200" b="1">
              <a:solidFill>
                <a:schemeClr val="bg1"/>
              </a:solidFill>
            </a:endParaRPr>
          </a:p>
        </xdr:txBody>
      </xdr:sp>
    </xdr:grpSp>
    <xdr:clientData/>
  </xdr:twoCellAnchor>
  <xdr:twoCellAnchor>
    <xdr:from>
      <xdr:col>14</xdr:col>
      <xdr:colOff>171450</xdr:colOff>
      <xdr:row>5</xdr:row>
      <xdr:rowOff>114300</xdr:rowOff>
    </xdr:from>
    <xdr:to>
      <xdr:col>17</xdr:col>
      <xdr:colOff>342899</xdr:colOff>
      <xdr:row>10</xdr:row>
      <xdr:rowOff>66676</xdr:rowOff>
    </xdr:to>
    <xdr:grpSp>
      <xdr:nvGrpSpPr>
        <xdr:cNvPr id="40" name="Group 39">
          <a:extLst>
            <a:ext uri="{FF2B5EF4-FFF2-40B4-BE49-F238E27FC236}">
              <a16:creationId xmlns:a16="http://schemas.microsoft.com/office/drawing/2014/main" id="{617B14D9-5256-006C-D9CD-C2E08036B9CD}"/>
            </a:ext>
          </a:extLst>
        </xdr:cNvPr>
        <xdr:cNvGrpSpPr/>
      </xdr:nvGrpSpPr>
      <xdr:grpSpPr>
        <a:xfrm>
          <a:off x="8672513" y="1090613"/>
          <a:ext cx="1993105" cy="904876"/>
          <a:chOff x="114300" y="1047749"/>
          <a:chExt cx="2000249" cy="1143001"/>
        </a:xfrm>
      </xdr:grpSpPr>
      <xdr:sp macro="" textlink="">
        <xdr:nvSpPr>
          <xdr:cNvPr id="41" name="Rectangle: Rounded Corners 40">
            <a:extLst>
              <a:ext uri="{FF2B5EF4-FFF2-40B4-BE49-F238E27FC236}">
                <a16:creationId xmlns:a16="http://schemas.microsoft.com/office/drawing/2014/main" id="{770B2AC9-7C12-D597-8DD7-F7199DBEB7BE}"/>
              </a:ext>
            </a:extLst>
          </xdr:cNvPr>
          <xdr:cNvSpPr/>
        </xdr:nvSpPr>
        <xdr:spPr>
          <a:xfrm>
            <a:off x="114300" y="1047749"/>
            <a:ext cx="2000249" cy="1143001"/>
          </a:xfrm>
          <a:prstGeom prst="round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42" name="TextBox 41">
            <a:extLst>
              <a:ext uri="{FF2B5EF4-FFF2-40B4-BE49-F238E27FC236}">
                <a16:creationId xmlns:a16="http://schemas.microsoft.com/office/drawing/2014/main" id="{EAC6914E-0D8C-B935-E6E5-C0C3D5278DFC}"/>
              </a:ext>
            </a:extLst>
          </xdr:cNvPr>
          <xdr:cNvSpPr txBox="1"/>
        </xdr:nvSpPr>
        <xdr:spPr>
          <a:xfrm>
            <a:off x="133350" y="1247775"/>
            <a:ext cx="1981199" cy="31432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chemeClr val="accent1">
                    <a:lumMod val="60000"/>
                    <a:lumOff val="40000"/>
                  </a:schemeClr>
                </a:solidFill>
                <a:effectLst/>
                <a:latin typeface="+mn-lt"/>
                <a:ea typeface="+mn-ea"/>
                <a:cs typeface="+mn-cs"/>
              </a:rPr>
              <a:t>Total</a:t>
            </a:r>
            <a:r>
              <a:rPr lang="en-US" sz="1400" b="0" i="0" u="none" strike="noStrike" baseline="0">
                <a:solidFill>
                  <a:schemeClr val="accent1">
                    <a:lumMod val="60000"/>
                    <a:lumOff val="40000"/>
                  </a:schemeClr>
                </a:solidFill>
                <a:effectLst/>
                <a:latin typeface="+mn-lt"/>
                <a:ea typeface="+mn-ea"/>
                <a:cs typeface="+mn-cs"/>
              </a:rPr>
              <a:t> Order </a:t>
            </a:r>
            <a:endParaRPr lang="en-US" sz="3200" b="0">
              <a:solidFill>
                <a:schemeClr val="accent1">
                  <a:lumMod val="60000"/>
                  <a:lumOff val="40000"/>
                </a:schemeClr>
              </a:solidFill>
            </a:endParaRPr>
          </a:p>
        </xdr:txBody>
      </xdr:sp>
      <xdr:sp macro="" textlink="Pivot_Table!I4">
        <xdr:nvSpPr>
          <xdr:cNvPr id="43" name="TextBox 42">
            <a:extLst>
              <a:ext uri="{FF2B5EF4-FFF2-40B4-BE49-F238E27FC236}">
                <a16:creationId xmlns:a16="http://schemas.microsoft.com/office/drawing/2014/main" id="{360D4FCF-D1EE-7F60-137C-B40A870BBD38}"/>
              </a:ext>
            </a:extLst>
          </xdr:cNvPr>
          <xdr:cNvSpPr txBox="1"/>
        </xdr:nvSpPr>
        <xdr:spPr>
          <a:xfrm>
            <a:off x="133350" y="1600200"/>
            <a:ext cx="1981199"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D80380-D69C-492C-8072-10D141D5C866}" type="TxLink">
              <a:rPr lang="en-US" sz="2000" b="1" i="0" u="none" strike="noStrike">
                <a:solidFill>
                  <a:schemeClr val="bg1"/>
                </a:solidFill>
                <a:latin typeface="Calibri"/>
                <a:ea typeface="Calibri"/>
                <a:cs typeface="Calibri"/>
              </a:rPr>
              <a:t>67</a:t>
            </a:fld>
            <a:endParaRPr lang="en-US" sz="7200" b="1">
              <a:solidFill>
                <a:schemeClr val="bg1"/>
              </a:solidFill>
            </a:endParaRPr>
          </a:p>
        </xdr:txBody>
      </xdr:sp>
    </xdr:grpSp>
    <xdr:clientData/>
  </xdr:twoCellAnchor>
  <xdr:twoCellAnchor>
    <xdr:from>
      <xdr:col>17</xdr:col>
      <xdr:colOff>466725</xdr:colOff>
      <xdr:row>5</xdr:row>
      <xdr:rowOff>95249</xdr:rowOff>
    </xdr:from>
    <xdr:to>
      <xdr:col>21</xdr:col>
      <xdr:colOff>28574</xdr:colOff>
      <xdr:row>10</xdr:row>
      <xdr:rowOff>19050</xdr:rowOff>
    </xdr:to>
    <xdr:grpSp>
      <xdr:nvGrpSpPr>
        <xdr:cNvPr id="44" name="Group 43">
          <a:extLst>
            <a:ext uri="{FF2B5EF4-FFF2-40B4-BE49-F238E27FC236}">
              <a16:creationId xmlns:a16="http://schemas.microsoft.com/office/drawing/2014/main" id="{6BB2FAC8-305A-B529-C4EB-0C0B25FDCE72}"/>
            </a:ext>
          </a:extLst>
        </xdr:cNvPr>
        <xdr:cNvGrpSpPr/>
      </xdr:nvGrpSpPr>
      <xdr:grpSpPr>
        <a:xfrm>
          <a:off x="10789444" y="1071562"/>
          <a:ext cx="1990724" cy="876301"/>
          <a:chOff x="123825" y="1095374"/>
          <a:chExt cx="2000249" cy="1143001"/>
        </a:xfrm>
      </xdr:grpSpPr>
      <xdr:sp macro="" textlink="">
        <xdr:nvSpPr>
          <xdr:cNvPr id="45" name="Rectangle: Rounded Corners 44">
            <a:extLst>
              <a:ext uri="{FF2B5EF4-FFF2-40B4-BE49-F238E27FC236}">
                <a16:creationId xmlns:a16="http://schemas.microsoft.com/office/drawing/2014/main" id="{55BBF640-CD76-4CE5-8C1F-D5A98D6D96A0}"/>
              </a:ext>
            </a:extLst>
          </xdr:cNvPr>
          <xdr:cNvSpPr/>
        </xdr:nvSpPr>
        <xdr:spPr>
          <a:xfrm>
            <a:off x="123825" y="1095374"/>
            <a:ext cx="2000249" cy="1143001"/>
          </a:xfrm>
          <a:prstGeom prst="round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46" name="TextBox 45">
            <a:extLst>
              <a:ext uri="{FF2B5EF4-FFF2-40B4-BE49-F238E27FC236}">
                <a16:creationId xmlns:a16="http://schemas.microsoft.com/office/drawing/2014/main" id="{FA579371-EA3C-3076-087F-58788B1E1180}"/>
              </a:ext>
            </a:extLst>
          </xdr:cNvPr>
          <xdr:cNvSpPr txBox="1"/>
        </xdr:nvSpPr>
        <xdr:spPr>
          <a:xfrm>
            <a:off x="133350" y="1247775"/>
            <a:ext cx="1981199" cy="31432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chemeClr val="accent1">
                    <a:lumMod val="40000"/>
                    <a:lumOff val="60000"/>
                  </a:schemeClr>
                </a:solidFill>
                <a:effectLst/>
                <a:latin typeface="+mn-lt"/>
                <a:ea typeface="+mn-ea"/>
                <a:cs typeface="+mn-cs"/>
              </a:rPr>
              <a:t>COGS</a:t>
            </a:r>
            <a:r>
              <a:rPr lang="en-US" sz="2400" b="0">
                <a:solidFill>
                  <a:schemeClr val="accent1">
                    <a:lumMod val="40000"/>
                    <a:lumOff val="60000"/>
                  </a:schemeClr>
                </a:solidFill>
                <a:effectLst/>
              </a:rPr>
              <a:t> </a:t>
            </a:r>
            <a:endParaRPr lang="en-US" sz="2400" b="0">
              <a:solidFill>
                <a:schemeClr val="accent1">
                  <a:lumMod val="40000"/>
                  <a:lumOff val="60000"/>
                </a:schemeClr>
              </a:solidFill>
            </a:endParaRPr>
          </a:p>
        </xdr:txBody>
      </xdr:sp>
      <xdr:sp macro="" textlink="Pivot_Table!K4">
        <xdr:nvSpPr>
          <xdr:cNvPr id="47" name="TextBox 46">
            <a:extLst>
              <a:ext uri="{FF2B5EF4-FFF2-40B4-BE49-F238E27FC236}">
                <a16:creationId xmlns:a16="http://schemas.microsoft.com/office/drawing/2014/main" id="{F25FFF82-B0FC-F850-DC54-9A230B20DEDB}"/>
              </a:ext>
            </a:extLst>
          </xdr:cNvPr>
          <xdr:cNvSpPr txBox="1"/>
        </xdr:nvSpPr>
        <xdr:spPr>
          <a:xfrm>
            <a:off x="133350" y="1600200"/>
            <a:ext cx="1981199"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DFA76A-1586-474E-80DB-7D076946491B}" type="TxLink">
              <a:rPr lang="en-US" sz="2000" b="1" i="0" u="none" strike="noStrike">
                <a:solidFill>
                  <a:schemeClr val="bg1"/>
                </a:solidFill>
                <a:latin typeface="Calibri"/>
                <a:ea typeface="Calibri"/>
                <a:cs typeface="Calibri"/>
              </a:rPr>
              <a:t>$9,246</a:t>
            </a:fld>
            <a:endParaRPr lang="en-US" sz="7200" b="1">
              <a:solidFill>
                <a:schemeClr val="bg1"/>
              </a:solidFill>
            </a:endParaRPr>
          </a:p>
        </xdr:txBody>
      </xdr:sp>
    </xdr:grpSp>
    <xdr:clientData/>
  </xdr:twoCellAnchor>
  <xdr:twoCellAnchor>
    <xdr:from>
      <xdr:col>18</xdr:col>
      <xdr:colOff>200025</xdr:colOff>
      <xdr:row>1</xdr:row>
      <xdr:rowOff>95249</xdr:rowOff>
    </xdr:from>
    <xdr:to>
      <xdr:col>20</xdr:col>
      <xdr:colOff>476250</xdr:colOff>
      <xdr:row>3</xdr:row>
      <xdr:rowOff>142874</xdr:rowOff>
    </xdr:to>
    <xdr:sp macro="" textlink="">
      <xdr:nvSpPr>
        <xdr:cNvPr id="48" name="Rectangle: Rounded Corners 47">
          <a:hlinkClick xmlns:r="http://schemas.openxmlformats.org/officeDocument/2006/relationships" r:id="rId2"/>
          <a:extLst>
            <a:ext uri="{FF2B5EF4-FFF2-40B4-BE49-F238E27FC236}">
              <a16:creationId xmlns:a16="http://schemas.microsoft.com/office/drawing/2014/main" id="{D492E593-47FF-0206-BA89-136576B23CEC}"/>
            </a:ext>
          </a:extLst>
        </xdr:cNvPr>
        <xdr:cNvSpPr/>
      </xdr:nvSpPr>
      <xdr:spPr>
        <a:xfrm>
          <a:off x="11172825" y="285749"/>
          <a:ext cx="1495425" cy="447675"/>
        </a:xfrm>
        <a:prstGeom prst="round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a:solidFill>
                <a:schemeClr val="bg1"/>
              </a:solidFill>
              <a:latin typeface="+mn-lt"/>
              <a:ea typeface="+mn-ea"/>
              <a:cs typeface="+mn-cs"/>
            </a:rPr>
            <a:t>Sales Data</a:t>
          </a:r>
        </a:p>
      </xdr:txBody>
    </xdr:sp>
    <xdr:clientData/>
  </xdr:twoCellAnchor>
  <xdr:twoCellAnchor>
    <xdr:from>
      <xdr:col>15</xdr:col>
      <xdr:colOff>104775</xdr:colOff>
      <xdr:row>1</xdr:row>
      <xdr:rowOff>104774</xdr:rowOff>
    </xdr:from>
    <xdr:to>
      <xdr:col>18</xdr:col>
      <xdr:colOff>76200</xdr:colOff>
      <xdr:row>3</xdr:row>
      <xdr:rowOff>152399</xdr:rowOff>
    </xdr:to>
    <xdr:sp macro="" textlink="">
      <xdr:nvSpPr>
        <xdr:cNvPr id="49" name="Rectangle: Rounded Corners 48">
          <a:hlinkClick xmlns:r="http://schemas.openxmlformats.org/officeDocument/2006/relationships" r:id="rId3"/>
          <a:extLst>
            <a:ext uri="{FF2B5EF4-FFF2-40B4-BE49-F238E27FC236}">
              <a16:creationId xmlns:a16="http://schemas.microsoft.com/office/drawing/2014/main" id="{AE7FB68F-7AAC-9FB1-6E2F-BFCDDEBB752C}"/>
            </a:ext>
          </a:extLst>
        </xdr:cNvPr>
        <xdr:cNvSpPr/>
      </xdr:nvSpPr>
      <xdr:spPr>
        <a:xfrm>
          <a:off x="9248775" y="295274"/>
          <a:ext cx="1800225" cy="447675"/>
        </a:xfrm>
        <a:prstGeom prst="round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a:solidFill>
                <a:schemeClr val="bg1"/>
              </a:solidFill>
              <a:latin typeface="+mn-lt"/>
              <a:ea typeface="+mn-ea"/>
              <a:cs typeface="+mn-cs"/>
            </a:rPr>
            <a:t>All</a:t>
          </a:r>
          <a:r>
            <a:rPr lang="en-US" sz="2000" baseline="0">
              <a:solidFill>
                <a:schemeClr val="bg1"/>
              </a:solidFill>
              <a:latin typeface="+mn-lt"/>
              <a:ea typeface="+mn-ea"/>
              <a:cs typeface="+mn-cs"/>
            </a:rPr>
            <a:t> Pivot Table</a:t>
          </a:r>
        </a:p>
        <a:p>
          <a:pPr marL="0" indent="0" algn="ctr"/>
          <a:endParaRPr lang="en-US" sz="2000">
            <a:solidFill>
              <a:schemeClr val="bg1"/>
            </a:solidFill>
            <a:latin typeface="+mn-lt"/>
            <a:ea typeface="+mn-ea"/>
            <a:cs typeface="+mn-cs"/>
          </a:endParaRPr>
        </a:p>
      </xdr:txBody>
    </xdr:sp>
    <xdr:clientData/>
  </xdr:twoCellAnchor>
  <xdr:twoCellAnchor>
    <xdr:from>
      <xdr:col>0</xdr:col>
      <xdr:colOff>133350</xdr:colOff>
      <xdr:row>11</xdr:row>
      <xdr:rowOff>19050</xdr:rowOff>
    </xdr:from>
    <xdr:to>
      <xdr:col>8</xdr:col>
      <xdr:colOff>514350</xdr:colOff>
      <xdr:row>26</xdr:row>
      <xdr:rowOff>76200</xdr:rowOff>
    </xdr:to>
    <xdr:grpSp>
      <xdr:nvGrpSpPr>
        <xdr:cNvPr id="54" name="Group 53">
          <a:extLst>
            <a:ext uri="{FF2B5EF4-FFF2-40B4-BE49-F238E27FC236}">
              <a16:creationId xmlns:a16="http://schemas.microsoft.com/office/drawing/2014/main" id="{FDCF2C92-A29B-1B1A-2C62-34182442CB9A}"/>
            </a:ext>
          </a:extLst>
        </xdr:cNvPr>
        <xdr:cNvGrpSpPr/>
      </xdr:nvGrpSpPr>
      <xdr:grpSpPr>
        <a:xfrm>
          <a:off x="133350" y="2138363"/>
          <a:ext cx="5238750" cy="2914650"/>
          <a:chOff x="133350" y="2133600"/>
          <a:chExt cx="4867275" cy="2914650"/>
        </a:xfrm>
      </xdr:grpSpPr>
      <xdr:sp macro="" textlink="">
        <xdr:nvSpPr>
          <xdr:cNvPr id="53" name="Rectangle: Rounded Corners 52">
            <a:extLst>
              <a:ext uri="{FF2B5EF4-FFF2-40B4-BE49-F238E27FC236}">
                <a16:creationId xmlns:a16="http://schemas.microsoft.com/office/drawing/2014/main" id="{09EF068B-5375-0592-612E-8530181D50A3}"/>
              </a:ext>
            </a:extLst>
          </xdr:cNvPr>
          <xdr:cNvSpPr/>
        </xdr:nvSpPr>
        <xdr:spPr>
          <a:xfrm>
            <a:off x="133350" y="2133600"/>
            <a:ext cx="4867275" cy="2914650"/>
          </a:xfrm>
          <a:prstGeom prst="roundRect">
            <a:avLst>
              <a:gd name="adj" fmla="val 6443"/>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graphicFrame macro="">
        <xdr:nvGraphicFramePr>
          <xdr:cNvPr id="52" name="Chart 51">
            <a:extLst>
              <a:ext uri="{FF2B5EF4-FFF2-40B4-BE49-F238E27FC236}">
                <a16:creationId xmlns:a16="http://schemas.microsoft.com/office/drawing/2014/main" id="{E1877D13-8E59-4DAE-A459-F495A118B35F}"/>
              </a:ext>
            </a:extLst>
          </xdr:cNvPr>
          <xdr:cNvGraphicFramePr>
            <a:graphicFrameLocks/>
          </xdr:cNvGraphicFramePr>
        </xdr:nvGraphicFramePr>
        <xdr:xfrm>
          <a:off x="161924" y="2466974"/>
          <a:ext cx="4829175" cy="246697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8</xdr:col>
      <xdr:colOff>571500</xdr:colOff>
      <xdr:row>10</xdr:row>
      <xdr:rowOff>180975</xdr:rowOff>
    </xdr:from>
    <xdr:to>
      <xdr:col>17</xdr:col>
      <xdr:colOff>400050</xdr:colOff>
      <xdr:row>26</xdr:row>
      <xdr:rowOff>85725</xdr:rowOff>
    </xdr:to>
    <xdr:sp macro="" textlink="">
      <xdr:nvSpPr>
        <xdr:cNvPr id="56" name="Rectangle: Rounded Corners 55">
          <a:extLst>
            <a:ext uri="{FF2B5EF4-FFF2-40B4-BE49-F238E27FC236}">
              <a16:creationId xmlns:a16="http://schemas.microsoft.com/office/drawing/2014/main" id="{1BEE36CD-FF3E-3B75-7CC2-5CBE2E17601F}"/>
            </a:ext>
          </a:extLst>
        </xdr:cNvPr>
        <xdr:cNvSpPr/>
      </xdr:nvSpPr>
      <xdr:spPr>
        <a:xfrm>
          <a:off x="5448300" y="2105025"/>
          <a:ext cx="5314950" cy="2952750"/>
        </a:xfrm>
        <a:prstGeom prst="roundRect">
          <a:avLst>
            <a:gd name="adj" fmla="val 6443"/>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9</xdr:col>
      <xdr:colOff>19050</xdr:colOff>
      <xdr:row>13</xdr:row>
      <xdr:rowOff>19049</xdr:rowOff>
    </xdr:from>
    <xdr:to>
      <xdr:col>16</xdr:col>
      <xdr:colOff>600075</xdr:colOff>
      <xdr:row>25</xdr:row>
      <xdr:rowOff>180974</xdr:rowOff>
    </xdr:to>
    <xdr:graphicFrame macro="">
      <xdr:nvGraphicFramePr>
        <xdr:cNvPr id="58" name="Chart 57">
          <a:extLst>
            <a:ext uri="{FF2B5EF4-FFF2-40B4-BE49-F238E27FC236}">
              <a16:creationId xmlns:a16="http://schemas.microsoft.com/office/drawing/2014/main" id="{B3019E9D-6C91-4ED0-B757-4317AA625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314326</xdr:colOff>
      <xdr:row>28</xdr:row>
      <xdr:rowOff>142874</xdr:rowOff>
    </xdr:from>
    <xdr:to>
      <xdr:col>5</xdr:col>
      <xdr:colOff>561976</xdr:colOff>
      <xdr:row>41</xdr:row>
      <xdr:rowOff>9525</xdr:rowOff>
    </xdr:to>
    <xdr:graphicFrame macro="">
      <xdr:nvGraphicFramePr>
        <xdr:cNvPr id="59" name="Chart 58">
          <a:extLst>
            <a:ext uri="{FF2B5EF4-FFF2-40B4-BE49-F238E27FC236}">
              <a16:creationId xmlns:a16="http://schemas.microsoft.com/office/drawing/2014/main" id="{D1074224-1134-4657-BDE6-B29D8A2C6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28575</xdr:colOff>
      <xdr:row>27</xdr:row>
      <xdr:rowOff>38100</xdr:rowOff>
    </xdr:from>
    <xdr:to>
      <xdr:col>11</xdr:col>
      <xdr:colOff>381000</xdr:colOff>
      <xdr:row>41</xdr:row>
      <xdr:rowOff>104775</xdr:rowOff>
    </xdr:to>
    <xdr:sp macro="" textlink="">
      <xdr:nvSpPr>
        <xdr:cNvPr id="61" name="Rectangle: Rounded Corners 60">
          <a:extLst>
            <a:ext uri="{FF2B5EF4-FFF2-40B4-BE49-F238E27FC236}">
              <a16:creationId xmlns:a16="http://schemas.microsoft.com/office/drawing/2014/main" id="{00B38881-61EB-34A3-BE68-9E90CC284E66}"/>
            </a:ext>
          </a:extLst>
        </xdr:cNvPr>
        <xdr:cNvSpPr/>
      </xdr:nvSpPr>
      <xdr:spPr>
        <a:xfrm>
          <a:off x="3686175" y="5200650"/>
          <a:ext cx="3400425" cy="2733675"/>
        </a:xfrm>
        <a:prstGeom prst="roundRect">
          <a:avLst>
            <a:gd name="adj" fmla="val 6443"/>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6</xdr:col>
      <xdr:colOff>180975</xdr:colOff>
      <xdr:row>28</xdr:row>
      <xdr:rowOff>161926</xdr:rowOff>
    </xdr:from>
    <xdr:to>
      <xdr:col>11</xdr:col>
      <xdr:colOff>209550</xdr:colOff>
      <xdr:row>41</xdr:row>
      <xdr:rowOff>38100</xdr:rowOff>
    </xdr:to>
    <xdr:graphicFrame macro="">
      <xdr:nvGraphicFramePr>
        <xdr:cNvPr id="62" name="Chart 61">
          <a:extLst>
            <a:ext uri="{FF2B5EF4-FFF2-40B4-BE49-F238E27FC236}">
              <a16:creationId xmlns:a16="http://schemas.microsoft.com/office/drawing/2014/main" id="{2A389704-FD44-4C7D-89B2-45BFEEF5C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466726</xdr:colOff>
      <xdr:row>27</xdr:row>
      <xdr:rowOff>38100</xdr:rowOff>
    </xdr:from>
    <xdr:to>
      <xdr:col>17</xdr:col>
      <xdr:colOff>323850</xdr:colOff>
      <xdr:row>41</xdr:row>
      <xdr:rowOff>104775</xdr:rowOff>
    </xdr:to>
    <xdr:sp macro="" textlink="">
      <xdr:nvSpPr>
        <xdr:cNvPr id="63" name="Rectangle: Rounded Corners 62">
          <a:extLst>
            <a:ext uri="{FF2B5EF4-FFF2-40B4-BE49-F238E27FC236}">
              <a16:creationId xmlns:a16="http://schemas.microsoft.com/office/drawing/2014/main" id="{93B826BB-E0B5-851D-DB7B-9E417BE73FD1}"/>
            </a:ext>
          </a:extLst>
        </xdr:cNvPr>
        <xdr:cNvSpPr/>
      </xdr:nvSpPr>
      <xdr:spPr>
        <a:xfrm>
          <a:off x="7172326" y="5200650"/>
          <a:ext cx="3514724" cy="2733675"/>
        </a:xfrm>
        <a:prstGeom prst="roundRect">
          <a:avLst>
            <a:gd name="adj" fmla="val 6443"/>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11</xdr:col>
      <xdr:colOff>485775</xdr:colOff>
      <xdr:row>28</xdr:row>
      <xdr:rowOff>114300</xdr:rowOff>
    </xdr:from>
    <xdr:to>
      <xdr:col>17</xdr:col>
      <xdr:colOff>285750</xdr:colOff>
      <xdr:row>41</xdr:row>
      <xdr:rowOff>19049</xdr:rowOff>
    </xdr:to>
    <mc:AlternateContent xmlns:mc="http://schemas.openxmlformats.org/markup-compatibility/2006">
      <mc:Choice xmlns:cx4="http://schemas.microsoft.com/office/drawing/2016/5/10/chartex" Requires="cx4">
        <xdr:graphicFrame macro="">
          <xdr:nvGraphicFramePr>
            <xdr:cNvPr id="64" name="Chart 63">
              <a:extLst>
                <a:ext uri="{FF2B5EF4-FFF2-40B4-BE49-F238E27FC236}">
                  <a16:creationId xmlns:a16="http://schemas.microsoft.com/office/drawing/2014/main" id="{59BCCC44-BC52-4CBA-B54D-A665D8B0C5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191375" y="5467350"/>
              <a:ext cx="3457575" cy="23812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209551</xdr:colOff>
      <xdr:row>11</xdr:row>
      <xdr:rowOff>95250</xdr:rowOff>
    </xdr:from>
    <xdr:to>
      <xdr:col>3</xdr:col>
      <xdr:colOff>590551</xdr:colOff>
      <xdr:row>13</xdr:row>
      <xdr:rowOff>0</xdr:rowOff>
    </xdr:to>
    <xdr:sp macro="" textlink="">
      <xdr:nvSpPr>
        <xdr:cNvPr id="65" name="Rectangle: Rounded Corners 64">
          <a:extLst>
            <a:ext uri="{FF2B5EF4-FFF2-40B4-BE49-F238E27FC236}">
              <a16:creationId xmlns:a16="http://schemas.microsoft.com/office/drawing/2014/main" id="{C88A3053-0ABD-4872-6F44-CAF7D624752D}"/>
            </a:ext>
          </a:extLst>
        </xdr:cNvPr>
        <xdr:cNvSpPr/>
      </xdr:nvSpPr>
      <xdr:spPr>
        <a:xfrm>
          <a:off x="209551" y="2209800"/>
          <a:ext cx="2209800" cy="2857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Monthly Revenue &amp; Profit</a:t>
          </a:r>
        </a:p>
      </xdr:txBody>
    </xdr:sp>
    <xdr:clientData/>
  </xdr:twoCellAnchor>
  <xdr:twoCellAnchor>
    <xdr:from>
      <xdr:col>9</xdr:col>
      <xdr:colOff>19051</xdr:colOff>
      <xdr:row>11</xdr:row>
      <xdr:rowOff>104775</xdr:rowOff>
    </xdr:from>
    <xdr:to>
      <xdr:col>12</xdr:col>
      <xdr:colOff>400051</xdr:colOff>
      <xdr:row>13</xdr:row>
      <xdr:rowOff>9525</xdr:rowOff>
    </xdr:to>
    <xdr:sp macro="" textlink="">
      <xdr:nvSpPr>
        <xdr:cNvPr id="66" name="Rectangle: Rounded Corners 65">
          <a:extLst>
            <a:ext uri="{FF2B5EF4-FFF2-40B4-BE49-F238E27FC236}">
              <a16:creationId xmlns:a16="http://schemas.microsoft.com/office/drawing/2014/main" id="{42B98616-6514-650C-4B91-6FE9A4EC4FE4}"/>
            </a:ext>
          </a:extLst>
        </xdr:cNvPr>
        <xdr:cNvSpPr/>
      </xdr:nvSpPr>
      <xdr:spPr>
        <a:xfrm>
          <a:off x="5505451" y="2219325"/>
          <a:ext cx="2209800" cy="2857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Top</a:t>
          </a:r>
          <a:r>
            <a:rPr lang="en-US" sz="1400" b="1" baseline="0"/>
            <a:t> 5 Country by Revenue</a:t>
          </a:r>
          <a:endParaRPr lang="en-US" sz="1400" b="1"/>
        </a:p>
      </xdr:txBody>
    </xdr:sp>
    <xdr:clientData/>
  </xdr:twoCellAnchor>
  <xdr:twoCellAnchor>
    <xdr:from>
      <xdr:col>0</xdr:col>
      <xdr:colOff>266701</xdr:colOff>
      <xdr:row>27</xdr:row>
      <xdr:rowOff>28575</xdr:rowOff>
    </xdr:from>
    <xdr:to>
      <xdr:col>4</xdr:col>
      <xdr:colOff>38101</xdr:colOff>
      <xdr:row>28</xdr:row>
      <xdr:rowOff>123825</xdr:rowOff>
    </xdr:to>
    <xdr:sp macro="" textlink="">
      <xdr:nvSpPr>
        <xdr:cNvPr id="67" name="Rectangle: Rounded Corners 66">
          <a:extLst>
            <a:ext uri="{FF2B5EF4-FFF2-40B4-BE49-F238E27FC236}">
              <a16:creationId xmlns:a16="http://schemas.microsoft.com/office/drawing/2014/main" id="{1C568621-C399-4B0C-71DA-A3704E281C9E}"/>
            </a:ext>
          </a:extLst>
        </xdr:cNvPr>
        <xdr:cNvSpPr/>
      </xdr:nvSpPr>
      <xdr:spPr>
        <a:xfrm>
          <a:off x="266701" y="5191125"/>
          <a:ext cx="2209800" cy="2857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Revenue</a:t>
          </a:r>
          <a:r>
            <a:rPr lang="en-US" sz="1400" b="1" baseline="0"/>
            <a:t> Share by Channel </a:t>
          </a:r>
          <a:endParaRPr lang="en-US" sz="1400" b="1"/>
        </a:p>
      </xdr:txBody>
    </xdr:sp>
    <xdr:clientData/>
  </xdr:twoCellAnchor>
  <xdr:twoCellAnchor>
    <xdr:from>
      <xdr:col>6</xdr:col>
      <xdr:colOff>57151</xdr:colOff>
      <xdr:row>27</xdr:row>
      <xdr:rowOff>57150</xdr:rowOff>
    </xdr:from>
    <xdr:to>
      <xdr:col>9</xdr:col>
      <xdr:colOff>438151</xdr:colOff>
      <xdr:row>28</xdr:row>
      <xdr:rowOff>152400</xdr:rowOff>
    </xdr:to>
    <xdr:sp macro="" textlink="">
      <xdr:nvSpPr>
        <xdr:cNvPr id="68" name="Rectangle: Rounded Corners 67">
          <a:extLst>
            <a:ext uri="{FF2B5EF4-FFF2-40B4-BE49-F238E27FC236}">
              <a16:creationId xmlns:a16="http://schemas.microsoft.com/office/drawing/2014/main" id="{830D3F44-F593-D028-3598-B99ADB9C3727}"/>
            </a:ext>
          </a:extLst>
        </xdr:cNvPr>
        <xdr:cNvSpPr/>
      </xdr:nvSpPr>
      <xdr:spPr>
        <a:xfrm>
          <a:off x="3714751" y="5219700"/>
          <a:ext cx="2209800" cy="2857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Region</a:t>
          </a:r>
          <a:r>
            <a:rPr lang="en-US" sz="1400" b="1" baseline="0"/>
            <a:t> Wise Comparison</a:t>
          </a:r>
          <a:endParaRPr lang="en-US" sz="1400" b="1"/>
        </a:p>
      </xdr:txBody>
    </xdr:sp>
    <xdr:clientData/>
  </xdr:twoCellAnchor>
  <xdr:twoCellAnchor>
    <xdr:from>
      <xdr:col>11</xdr:col>
      <xdr:colOff>457201</xdr:colOff>
      <xdr:row>27</xdr:row>
      <xdr:rowOff>66675</xdr:rowOff>
    </xdr:from>
    <xdr:to>
      <xdr:col>15</xdr:col>
      <xdr:colOff>228601</xdr:colOff>
      <xdr:row>29</xdr:row>
      <xdr:rowOff>0</xdr:rowOff>
    </xdr:to>
    <xdr:sp macro="" textlink="">
      <xdr:nvSpPr>
        <xdr:cNvPr id="69" name="Rectangle: Rounded Corners 68">
          <a:extLst>
            <a:ext uri="{FF2B5EF4-FFF2-40B4-BE49-F238E27FC236}">
              <a16:creationId xmlns:a16="http://schemas.microsoft.com/office/drawing/2014/main" id="{5A9C2E1F-DACC-D3A7-6364-6CCD89D5590A}"/>
            </a:ext>
          </a:extLst>
        </xdr:cNvPr>
        <xdr:cNvSpPr/>
      </xdr:nvSpPr>
      <xdr:spPr>
        <a:xfrm>
          <a:off x="7162801" y="5229225"/>
          <a:ext cx="2209800" cy="3143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Country</a:t>
          </a:r>
          <a:r>
            <a:rPr lang="en-US" sz="1400" b="1" baseline="0"/>
            <a:t> Wise Map Chart</a:t>
          </a:r>
          <a:endParaRPr lang="en-US" sz="1400" b="1"/>
        </a:p>
      </xdr:txBody>
    </xdr:sp>
    <xdr:clientData/>
  </xdr:twoCellAnchor>
  <xdr:twoCellAnchor>
    <xdr:from>
      <xdr:col>17</xdr:col>
      <xdr:colOff>536121</xdr:colOff>
      <xdr:row>10</xdr:row>
      <xdr:rowOff>119741</xdr:rowOff>
    </xdr:from>
    <xdr:to>
      <xdr:col>21</xdr:col>
      <xdr:colOff>50346</xdr:colOff>
      <xdr:row>22</xdr:row>
      <xdr:rowOff>176893</xdr:rowOff>
    </xdr:to>
    <xdr:sp macro="" textlink="">
      <xdr:nvSpPr>
        <xdr:cNvPr id="70" name="Rectangle: Rounded Corners 69">
          <a:extLst>
            <a:ext uri="{FF2B5EF4-FFF2-40B4-BE49-F238E27FC236}">
              <a16:creationId xmlns:a16="http://schemas.microsoft.com/office/drawing/2014/main" id="{573DBFFF-6A0F-E678-7235-858CAD68ED4D}"/>
            </a:ext>
          </a:extLst>
        </xdr:cNvPr>
        <xdr:cNvSpPr/>
      </xdr:nvSpPr>
      <xdr:spPr>
        <a:xfrm>
          <a:off x="10945585" y="2038348"/>
          <a:ext cx="1963511" cy="2343152"/>
        </a:xfrm>
        <a:prstGeom prst="roundRect">
          <a:avLst>
            <a:gd name="adj" fmla="val 0"/>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editAs="oneCell">
    <xdr:from>
      <xdr:col>17</xdr:col>
      <xdr:colOff>523874</xdr:colOff>
      <xdr:row>10</xdr:row>
      <xdr:rowOff>142876</xdr:rowOff>
    </xdr:from>
    <xdr:to>
      <xdr:col>20</xdr:col>
      <xdr:colOff>609599</xdr:colOff>
      <xdr:row>22</xdr:row>
      <xdr:rowOff>176893</xdr:rowOff>
    </xdr:to>
    <mc:AlternateContent xmlns:mc="http://schemas.openxmlformats.org/markup-compatibility/2006">
      <mc:Choice xmlns:a14="http://schemas.microsoft.com/office/drawing/2010/main" Requires="a14">
        <xdr:graphicFrame macro="">
          <xdr:nvGraphicFramePr>
            <xdr:cNvPr id="71" name="Product Category">
              <a:extLst>
                <a:ext uri="{FF2B5EF4-FFF2-40B4-BE49-F238E27FC236}">
                  <a16:creationId xmlns:a16="http://schemas.microsoft.com/office/drawing/2014/main" id="{E345AC62-F0E6-766C-D718-F31416A153A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846593" y="2071689"/>
              <a:ext cx="1907381" cy="2320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511628</xdr:colOff>
      <xdr:row>23</xdr:row>
      <xdr:rowOff>95250</xdr:rowOff>
    </xdr:from>
    <xdr:to>
      <xdr:col>21</xdr:col>
      <xdr:colOff>25853</xdr:colOff>
      <xdr:row>32</xdr:row>
      <xdr:rowOff>149679</xdr:rowOff>
    </xdr:to>
    <xdr:sp macro="" textlink="">
      <xdr:nvSpPr>
        <xdr:cNvPr id="74" name="Rectangle: Rounded Corners 73">
          <a:extLst>
            <a:ext uri="{FF2B5EF4-FFF2-40B4-BE49-F238E27FC236}">
              <a16:creationId xmlns:a16="http://schemas.microsoft.com/office/drawing/2014/main" id="{472DF93B-E61C-00D1-888A-3CE0E948AA04}"/>
            </a:ext>
          </a:extLst>
        </xdr:cNvPr>
        <xdr:cNvSpPr/>
      </xdr:nvSpPr>
      <xdr:spPr>
        <a:xfrm>
          <a:off x="10921092" y="4490357"/>
          <a:ext cx="1963511" cy="1768929"/>
        </a:xfrm>
        <a:prstGeom prst="roundRect">
          <a:avLst>
            <a:gd name="adj" fmla="val 0"/>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editAs="oneCell">
    <xdr:from>
      <xdr:col>17</xdr:col>
      <xdr:colOff>489858</xdr:colOff>
      <xdr:row>23</xdr:row>
      <xdr:rowOff>68036</xdr:rowOff>
    </xdr:from>
    <xdr:to>
      <xdr:col>21</xdr:col>
      <xdr:colOff>27214</xdr:colOff>
      <xdr:row>32</xdr:row>
      <xdr:rowOff>136071</xdr:rowOff>
    </xdr:to>
    <mc:AlternateContent xmlns:mc="http://schemas.openxmlformats.org/markup-compatibility/2006">
      <mc:Choice xmlns:a14="http://schemas.microsoft.com/office/drawing/2010/main" Requires="a14">
        <xdr:graphicFrame macro="">
          <xdr:nvGraphicFramePr>
            <xdr:cNvPr id="75" name="Region">
              <a:extLst>
                <a:ext uri="{FF2B5EF4-FFF2-40B4-BE49-F238E27FC236}">
                  <a16:creationId xmlns:a16="http://schemas.microsoft.com/office/drawing/2014/main" id="{FD888054-8477-F88A-CD15-FD23794842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812577" y="4473349"/>
              <a:ext cx="1966231" cy="1782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500742</xdr:colOff>
      <xdr:row>33</xdr:row>
      <xdr:rowOff>40822</xdr:rowOff>
    </xdr:from>
    <xdr:to>
      <xdr:col>21</xdr:col>
      <xdr:colOff>14967</xdr:colOff>
      <xdr:row>41</xdr:row>
      <xdr:rowOff>68036</xdr:rowOff>
    </xdr:to>
    <xdr:sp macro="" textlink="">
      <xdr:nvSpPr>
        <xdr:cNvPr id="76" name="Rectangle: Rounded Corners 75">
          <a:extLst>
            <a:ext uri="{FF2B5EF4-FFF2-40B4-BE49-F238E27FC236}">
              <a16:creationId xmlns:a16="http://schemas.microsoft.com/office/drawing/2014/main" id="{47473BA5-9CDE-BA24-7CA3-FD806A3C6388}"/>
            </a:ext>
          </a:extLst>
        </xdr:cNvPr>
        <xdr:cNvSpPr/>
      </xdr:nvSpPr>
      <xdr:spPr>
        <a:xfrm>
          <a:off x="10910206" y="6340929"/>
          <a:ext cx="1963511" cy="1551214"/>
        </a:xfrm>
        <a:prstGeom prst="roundRect">
          <a:avLst>
            <a:gd name="adj" fmla="val 0"/>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editAs="oneCell">
    <xdr:from>
      <xdr:col>17</xdr:col>
      <xdr:colOff>503466</xdr:colOff>
      <xdr:row>33</xdr:row>
      <xdr:rowOff>0</xdr:rowOff>
    </xdr:from>
    <xdr:to>
      <xdr:col>20</xdr:col>
      <xdr:colOff>598715</xdr:colOff>
      <xdr:row>41</xdr:row>
      <xdr:rowOff>40821</xdr:rowOff>
    </xdr:to>
    <mc:AlternateContent xmlns:mc="http://schemas.openxmlformats.org/markup-compatibility/2006">
      <mc:Choice xmlns:a14="http://schemas.microsoft.com/office/drawing/2010/main" Requires="a14">
        <xdr:graphicFrame macro="">
          <xdr:nvGraphicFramePr>
            <xdr:cNvPr id="77" name="Quarter2">
              <a:extLst>
                <a:ext uri="{FF2B5EF4-FFF2-40B4-BE49-F238E27FC236}">
                  <a16:creationId xmlns:a16="http://schemas.microsoft.com/office/drawing/2014/main" id="{2E9B606B-22ED-B1D3-360D-A3C98E443138}"/>
                </a:ext>
              </a:extLst>
            </xdr:cNvPr>
            <xdr:cNvGraphicFramePr/>
          </xdr:nvGraphicFramePr>
          <xdr:xfrm>
            <a:off x="0" y="0"/>
            <a:ext cx="0" cy="0"/>
          </xdr:xfrm>
          <a:graphic>
            <a:graphicData uri="http://schemas.microsoft.com/office/drawing/2010/slicer">
              <sle:slicer xmlns:sle="http://schemas.microsoft.com/office/drawing/2010/slicer" name="Quarter2"/>
            </a:graphicData>
          </a:graphic>
        </xdr:graphicFrame>
      </mc:Choice>
      <mc:Fallback>
        <xdr:sp macro="" textlink="">
          <xdr:nvSpPr>
            <xdr:cNvPr id="0" name=""/>
            <xdr:cNvSpPr>
              <a:spLocks noTextEdit="1"/>
            </xdr:cNvSpPr>
          </xdr:nvSpPr>
          <xdr:spPr>
            <a:xfrm>
              <a:off x="10826185" y="6310313"/>
              <a:ext cx="1916905" cy="1564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6.835719560186" createdVersion="8" refreshedVersion="8" minRefreshableVersion="3" recordCount="2707" xr:uid="{D9B7FADD-1A89-4D2C-88B1-0D36DC6D2016}">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2" numFmtId="0">
      <sharedItems containsSemiMixedTypes="0" containsString="0" containsNumber="1" containsInteger="1" minValue="2026" maxValue="2026"/>
    </cacheField>
    <cacheField name="Quarter2" numFmtId="0">
      <sharedItems count="4">
        <s v="Q1"/>
        <s v="Q2"/>
        <s v="Q3"/>
        <s v="Q4"/>
      </sharedItems>
    </cacheField>
    <cacheField name="Month No " numFmtId="0">
      <sharedItems containsSemiMixedTypes="0" containsString="0" containsNumber="1" containsInteger="1" minValue="1" maxValue="12"/>
    </cacheField>
    <cacheField name="Month Name"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14801906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EAF1E3-03E7-438F-8CA1-69AF5D820D1E}" name="Country_wise_Map"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P8:Q12" firstHeaderRow="1" firstDataRow="1" firstDataCol="1"/>
  <pivotFields count="20">
    <pivotField showAll="0"/>
    <pivotField numFmtId="164" showAll="0"/>
    <pivotField showAll="0"/>
    <pivotField showAll="0">
      <items count="5">
        <item h="1" x="0"/>
        <item x="1"/>
        <item x="2"/>
        <item h="1" x="3"/>
        <item t="default"/>
      </items>
    </pivotField>
    <pivotField showAll="0"/>
    <pivotField showAll="0" nonAutoSortDefault="1">
      <items count="13">
        <item x="0"/>
        <item x="1"/>
        <item x="2"/>
        <item x="3"/>
        <item x="4"/>
        <item x="5"/>
        <item x="6"/>
        <item x="7"/>
        <item x="8"/>
        <item x="9"/>
        <item x="10"/>
        <item x="11"/>
        <item t="default"/>
      </items>
    </pivotField>
    <pivotField showAll="0">
      <items count="5">
        <item h="1" x="1"/>
        <item h="1" x="2"/>
        <item x="0"/>
        <item h="1"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4">
    <i>
      <x v="8"/>
    </i>
    <i>
      <x v="12"/>
    </i>
    <i>
      <x v="13"/>
    </i>
    <i t="grand">
      <x/>
    </i>
  </rowItems>
  <colItems count="1">
    <i/>
  </colItems>
  <dataFields count="1">
    <dataField name="Total Revenue" fld="16" baseField="0" baseItem="0" numFmtId="175"/>
  </dataFields>
  <formats count="10">
    <format dxfId="4427">
      <pivotArea type="all" dataOnly="0" outline="0" fieldPosition="0"/>
    </format>
    <format dxfId="4428">
      <pivotArea outline="0" collapsedLevelsAreSubtotals="1" fieldPosition="0"/>
    </format>
    <format dxfId="4429">
      <pivotArea type="all" dataOnly="0" outline="0" fieldPosition="0"/>
    </format>
    <format dxfId="4430">
      <pivotArea outline="0" collapsedLevelsAreSubtotals="1" fieldPosition="0"/>
    </format>
    <format dxfId="4431">
      <pivotArea outline="0" collapsedLevelsAreSubtotals="1" fieldPosition="0"/>
    </format>
    <format dxfId="4432">
      <pivotArea type="all" dataOnly="0" outline="0" fieldPosition="0"/>
    </format>
    <format dxfId="4433">
      <pivotArea outline="0" collapsedLevelsAreSubtotals="1" fieldPosition="0"/>
    </format>
    <format dxfId="4434">
      <pivotArea dataOnly="0" labelOnly="1" outline="0" axis="axisValues" fieldPosition="0"/>
    </format>
    <format dxfId="4435">
      <pivotArea dataOnly="0" outline="0" fieldPosition="0">
        <references count="1">
          <reference field="4294967294" count="1">
            <x v="0"/>
          </reference>
        </references>
      </pivotArea>
    </format>
    <format dxfId="4436">
      <pivotArea outline="0" collapsedLevelsAreSubtotals="1" fieldPosition="0">
        <references count="1">
          <reference field="4294967294" count="1" selected="0">
            <x v="0"/>
          </reference>
        </references>
      </pivotArea>
    </format>
  </formats>
  <chartFormats count="4">
    <chartFormat chart="4"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7"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913171-1FF6-4A41-82FF-08F6394197BE}" name="Region_Wis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K8:L13" firstHeaderRow="1" firstDataRow="1" firstDataCol="1"/>
  <pivotFields count="20">
    <pivotField showAll="0"/>
    <pivotField numFmtId="164" showAll="0"/>
    <pivotField showAll="0"/>
    <pivotField showAll="0">
      <items count="5">
        <item h="1" x="0"/>
        <item x="1"/>
        <item x="2"/>
        <item h="1" x="3"/>
        <item t="default"/>
      </items>
    </pivotField>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0" baseItem="0" numFmtId="175"/>
  </dataFields>
  <formats count="10">
    <format dxfId="4417">
      <pivotArea type="all" dataOnly="0" outline="0" fieldPosition="0"/>
    </format>
    <format dxfId="4418">
      <pivotArea outline="0" collapsedLevelsAreSubtotals="1" fieldPosition="0"/>
    </format>
    <format dxfId="4419">
      <pivotArea type="all" dataOnly="0" outline="0" fieldPosition="0"/>
    </format>
    <format dxfId="4420">
      <pivotArea outline="0" collapsedLevelsAreSubtotals="1" fieldPosition="0"/>
    </format>
    <format dxfId="4421">
      <pivotArea outline="0" collapsedLevelsAreSubtotals="1" fieldPosition="0"/>
    </format>
    <format dxfId="4422">
      <pivotArea type="all" dataOnly="0" outline="0" fieldPosition="0"/>
    </format>
    <format dxfId="4423">
      <pivotArea outline="0" collapsedLevelsAreSubtotals="1" fieldPosition="0"/>
    </format>
    <format dxfId="4424">
      <pivotArea dataOnly="0" labelOnly="1" outline="0" axis="axisValues" fieldPosition="0"/>
    </format>
    <format dxfId="4425">
      <pivotArea dataOnly="0" outline="0" fieldPosition="0">
        <references count="1">
          <reference field="4294967294" count="1">
            <x v="0"/>
          </reference>
        </references>
      </pivotArea>
    </format>
    <format dxfId="4426">
      <pivotArea outline="0" collapsedLevelsAreSubtotals="1" fieldPosition="0">
        <references count="1">
          <reference field="4294967294" count="1" selected="0">
            <x v="0"/>
          </reference>
        </references>
      </pivotArea>
    </format>
  </formats>
  <chartFormats count="11">
    <chartFormat chart="4"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C0097E-FF7C-420E-BD9B-8FFD835D8A98}" name="Sales_Chanel "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H8:I13" firstHeaderRow="1" firstDataRow="1" firstDataCol="1"/>
  <pivotFields count="20">
    <pivotField showAll="0"/>
    <pivotField numFmtId="164" showAll="0"/>
    <pivotField showAll="0"/>
    <pivotField showAll="0">
      <items count="5">
        <item h="1" x="0"/>
        <item x="1"/>
        <item x="2"/>
        <item h="1" x="3"/>
        <item t="default"/>
      </items>
    </pivotField>
    <pivotField showAll="0"/>
    <pivotField showAll="0" nonAutoSortDefault="1">
      <items count="13">
        <item x="0"/>
        <item x="1"/>
        <item x="2"/>
        <item x="3"/>
        <item x="4"/>
        <item x="5"/>
        <item x="6"/>
        <item x="7"/>
        <item x="8"/>
        <item x="9"/>
        <item x="10"/>
        <item x="11"/>
        <item t="default"/>
      </items>
    </pivotField>
    <pivotField showAll="0">
      <items count="5">
        <item h="1" x="1"/>
        <item h="1" x="2"/>
        <item x="0"/>
        <item h="1" x="3"/>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0" baseItem="0" numFmtId="175"/>
  </dataFields>
  <formats count="10">
    <format dxfId="4407">
      <pivotArea type="all" dataOnly="0" outline="0" fieldPosition="0"/>
    </format>
    <format dxfId="4408">
      <pivotArea outline="0" collapsedLevelsAreSubtotals="1" fieldPosition="0"/>
    </format>
    <format dxfId="4409">
      <pivotArea type="all" dataOnly="0" outline="0" fieldPosition="0"/>
    </format>
    <format dxfId="4410">
      <pivotArea outline="0" collapsedLevelsAreSubtotals="1" fieldPosition="0"/>
    </format>
    <format dxfId="4411">
      <pivotArea outline="0" collapsedLevelsAreSubtotals="1" fieldPosition="0"/>
    </format>
    <format dxfId="4412">
      <pivotArea type="all" dataOnly="0" outline="0" fieldPosition="0"/>
    </format>
    <format dxfId="4413">
      <pivotArea outline="0" collapsedLevelsAreSubtotals="1" fieldPosition="0"/>
    </format>
    <format dxfId="4414">
      <pivotArea dataOnly="0" labelOnly="1" outline="0" axis="axisValues" fieldPosition="0"/>
    </format>
    <format dxfId="4415">
      <pivotArea dataOnly="0" outline="0" fieldPosition="0">
        <references count="1">
          <reference field="4294967294" count="1">
            <x v="0"/>
          </reference>
        </references>
      </pivotArea>
    </format>
    <format dxfId="4416">
      <pivotArea outline="0" collapsedLevelsAreSubtotals="1" fieldPosition="0">
        <references count="1">
          <reference field="4294967294" count="1" selected="0">
            <x v="0"/>
          </reference>
        </references>
      </pivotArea>
    </format>
  </formats>
  <chartFormats count="9">
    <chartFormat chart="4"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1D0459-B69D-4A53-BDC2-DDE17FBB30C7}" name="Top_5_Country"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7:F11" firstHeaderRow="1" firstDataRow="1" firstDataCol="1"/>
  <pivotFields count="20">
    <pivotField showAll="0"/>
    <pivotField numFmtId="164" showAll="0"/>
    <pivotField showAll="0"/>
    <pivotField showAll="0">
      <items count="5">
        <item h="1" x="0"/>
        <item x="1"/>
        <item x="2"/>
        <item h="1" x="3"/>
        <item t="default"/>
      </items>
    </pivotField>
    <pivotField showAll="0"/>
    <pivotField showAll="0" nonAutoSortDefault="1">
      <items count="13">
        <item x="0"/>
        <item x="1"/>
        <item x="2"/>
        <item x="3"/>
        <item x="4"/>
        <item x="5"/>
        <item x="6"/>
        <item x="7"/>
        <item x="8"/>
        <item x="9"/>
        <item x="10"/>
        <item x="11"/>
        <item t="default"/>
      </items>
    </pivotField>
    <pivotField showAll="0">
      <items count="5">
        <item h="1" x="1"/>
        <item h="1" x="2"/>
        <item x="0"/>
        <item h="1"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4">
    <i>
      <x v="8"/>
    </i>
    <i>
      <x v="12"/>
    </i>
    <i>
      <x v="13"/>
    </i>
    <i t="grand">
      <x/>
    </i>
  </rowItems>
  <colItems count="1">
    <i/>
  </colItems>
  <dataFields count="1">
    <dataField name="Total Revenue" fld="16" baseField="0" baseItem="0" numFmtId="175"/>
  </dataFields>
  <formats count="10">
    <format dxfId="4397">
      <pivotArea type="all" dataOnly="0" outline="0" fieldPosition="0"/>
    </format>
    <format dxfId="4398">
      <pivotArea outline="0" collapsedLevelsAreSubtotals="1" fieldPosition="0"/>
    </format>
    <format dxfId="4399">
      <pivotArea type="all" dataOnly="0" outline="0" fieldPosition="0"/>
    </format>
    <format dxfId="4400">
      <pivotArea outline="0" collapsedLevelsAreSubtotals="1" fieldPosition="0"/>
    </format>
    <format dxfId="4401">
      <pivotArea outline="0" collapsedLevelsAreSubtotals="1" fieldPosition="0"/>
    </format>
    <format dxfId="4402">
      <pivotArea type="all" dataOnly="0" outline="0" fieldPosition="0"/>
    </format>
    <format dxfId="4403">
      <pivotArea outline="0" collapsedLevelsAreSubtotals="1" fieldPosition="0"/>
    </format>
    <format dxfId="4404">
      <pivotArea dataOnly="0" labelOnly="1" outline="0" axis="axisValues" fieldPosition="0"/>
    </format>
    <format dxfId="4405">
      <pivotArea dataOnly="0" outline="0" fieldPosition="0">
        <references count="1">
          <reference field="4294967294" count="1">
            <x v="0"/>
          </reference>
        </references>
      </pivotArea>
    </format>
    <format dxfId="4406">
      <pivotArea outline="0" collapsedLevelsAreSubtotals="1" fieldPosition="0">
        <references count="1">
          <reference field="4294967294" count="1" selected="0">
            <x v="0"/>
          </reference>
        </references>
      </pivotArea>
    </format>
  </formats>
  <chartFormats count="4">
    <chartFormat chart="4"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7"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D11DAE-4F80-493C-AE63-84F86FAE0F09}" name="Monthly Profit and Revenue "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C14" firstHeaderRow="0" firstDataRow="1" firstDataCol="1"/>
  <pivotFields count="20">
    <pivotField showAll="0"/>
    <pivotField numFmtId="164" showAll="0"/>
    <pivotField showAll="0"/>
    <pivotField showAll="0">
      <items count="5">
        <item h="1" x="0"/>
        <item x="1"/>
        <item x="2"/>
        <item h="1" x="3"/>
        <item t="default"/>
      </items>
    </pivotField>
    <pivotField showAll="0"/>
    <pivotField axis="axisRow" showAll="0" nonAutoSortDefault="1">
      <items count="13">
        <item x="0"/>
        <item x="1"/>
        <item x="2"/>
        <item x="3"/>
        <item x="4"/>
        <item x="5"/>
        <item x="6"/>
        <item x="7"/>
        <item x="8"/>
        <item x="9"/>
        <item x="10"/>
        <item x="11"/>
        <item t="default"/>
      </items>
    </pivotField>
    <pivotField showAll="0">
      <items count="5">
        <item h="1" x="1"/>
        <item h="1" x="2"/>
        <item x="0"/>
        <item h="1"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7">
    <i>
      <x v="3"/>
    </i>
    <i>
      <x v="4"/>
    </i>
    <i>
      <x v="5"/>
    </i>
    <i>
      <x v="6"/>
    </i>
    <i>
      <x v="7"/>
    </i>
    <i>
      <x v="8"/>
    </i>
    <i t="grand">
      <x/>
    </i>
  </rowItems>
  <colFields count="1">
    <field x="-2"/>
  </colFields>
  <colItems count="2">
    <i>
      <x/>
    </i>
    <i i="1">
      <x v="1"/>
    </i>
  </colItems>
  <dataFields count="2">
    <dataField name="Total Revenue" fld="16" baseField="0" baseItem="0" numFmtId="175"/>
    <dataField name="Total Gross Profit" fld="18" baseField="0" baseItem="0" numFmtId="174"/>
  </dataFields>
  <formats count="11">
    <format dxfId="4445">
      <pivotArea type="all" dataOnly="0" outline="0" fieldPosition="0"/>
    </format>
    <format dxfId="4446">
      <pivotArea outline="0" collapsedLevelsAreSubtotals="1" fieldPosition="0"/>
    </format>
    <format dxfId="4447">
      <pivotArea type="all" dataOnly="0" outline="0" fieldPosition="0"/>
    </format>
    <format dxfId="4448">
      <pivotArea outline="0" collapsedLevelsAreSubtotals="1" fieldPosition="0"/>
    </format>
    <format dxfId="4449">
      <pivotArea outline="0" collapsedLevelsAreSubtotals="1" fieldPosition="0"/>
    </format>
    <format dxfId="4450">
      <pivotArea type="all" dataOnly="0" outline="0" fieldPosition="0"/>
    </format>
    <format dxfId="4451">
      <pivotArea outline="0" collapsedLevelsAreSubtotals="1" fieldPosition="0"/>
    </format>
    <format dxfId="4452">
      <pivotArea dataOnly="0" labelOnly="1" outline="0" axis="axisValues" fieldPosition="0"/>
    </format>
    <format dxfId="4453">
      <pivotArea dataOnly="0" outline="0" fieldPosition="0">
        <references count="1">
          <reference field="4294967294" count="1">
            <x v="0"/>
          </reference>
        </references>
      </pivotArea>
    </format>
    <format dxfId="4454">
      <pivotArea outline="0" collapsedLevelsAreSubtotals="1" fieldPosition="0">
        <references count="1">
          <reference field="4294967294" count="1" selected="0">
            <x v="1"/>
          </reference>
        </references>
      </pivotArea>
    </format>
    <format dxfId="4455">
      <pivotArea outline="0" collapsedLevelsAreSubtotals="1" fieldPosition="0">
        <references count="1">
          <reference field="4294967294" count="1" selected="0">
            <x v="0"/>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D2E45C-DED0-4FD0-B934-B9EC39795D7E}" name="COG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0">
    <pivotField showAll="0"/>
    <pivotField numFmtId="164" showAll="0"/>
    <pivotField showAll="0"/>
    <pivotField showAll="0">
      <items count="5">
        <item h="1" x="0"/>
        <item x="1"/>
        <item x="2"/>
        <item h="1" x="3"/>
        <item t="default"/>
      </items>
    </pivotField>
    <pivotField showAll="0"/>
    <pivotField showAll="0"/>
    <pivotField showAll="0">
      <items count="5">
        <item h="1" x="1"/>
        <item h="1" x="2"/>
        <item x="0"/>
        <item h="1"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8"/>
  </dataFields>
  <formats count="8">
    <format dxfId="4437">
      <pivotArea type="all" dataOnly="0" outline="0" fieldPosition="0"/>
    </format>
    <format dxfId="4438">
      <pivotArea outline="0" collapsedLevelsAreSubtotals="1" fieldPosition="0"/>
    </format>
    <format dxfId="4439">
      <pivotArea type="all" dataOnly="0" outline="0" fieldPosition="0"/>
    </format>
    <format dxfId="4440">
      <pivotArea outline="0" collapsedLevelsAreSubtotals="1" fieldPosition="0"/>
    </format>
    <format dxfId="4441">
      <pivotArea outline="0" collapsedLevelsAreSubtotals="1" fieldPosition="0"/>
    </format>
    <format dxfId="4442">
      <pivotArea type="all" dataOnly="0" outline="0" fieldPosition="0"/>
    </format>
    <format dxfId="4443">
      <pivotArea outline="0" collapsedLevelsAreSubtotals="1" fieldPosition="0"/>
    </format>
    <format dxfId="44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F86257-287C-4090-A419-B034F49A99A9}" name="Total_Order"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0">
    <pivotField dataField="1" showAll="0"/>
    <pivotField numFmtId="164" showAll="0"/>
    <pivotField showAll="0"/>
    <pivotField showAll="0">
      <items count="5">
        <item h="1" x="0"/>
        <item x="1"/>
        <item x="2"/>
        <item h="1" x="3"/>
        <item t="default"/>
      </items>
    </pivotField>
    <pivotField showAll="0"/>
    <pivotField showAll="0"/>
    <pivotField showAll="0">
      <items count="5">
        <item h="1" x="1"/>
        <item h="1" x="2"/>
        <item x="0"/>
        <item h="1"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formats count="3">
    <format dxfId="4394">
      <pivotArea type="all" dataOnly="0" outline="0" fieldPosition="0"/>
    </format>
    <format dxfId="4395">
      <pivotArea outline="0" collapsedLevelsAreSubtotals="1" fieldPosition="0"/>
    </format>
    <format dxfId="43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7C72DA-EF7F-4737-A143-9747EBDFDD33}" name="Sum_of_Unit_Sold"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pivotField numFmtId="164" showAll="0"/>
    <pivotField showAll="0"/>
    <pivotField showAll="0">
      <items count="5">
        <item h="1" x="0"/>
        <item x="1"/>
        <item x="2"/>
        <item h="1" x="3"/>
        <item t="default"/>
      </items>
    </pivotField>
    <pivotField showAll="0"/>
    <pivotField showAll="0"/>
    <pivotField showAll="0">
      <items count="5">
        <item h="1" x="1"/>
        <item h="1" x="2"/>
        <item x="0"/>
        <item h="1"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x="1"/>
        <item h="1"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formats count="3">
    <format dxfId="4391">
      <pivotArea type="all" dataOnly="0" outline="0" fieldPosition="0"/>
    </format>
    <format dxfId="4392">
      <pivotArea outline="0" collapsedLevelsAreSubtotals="1" fieldPosition="0"/>
    </format>
    <format dxfId="43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0BB91C-ED13-406F-84AD-6F98F91FCA15}" name="Gross_Profi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4" showAll="0"/>
    <pivotField showAll="0"/>
    <pivotField showAll="0">
      <items count="5">
        <item h="1" x="0"/>
        <item x="1"/>
        <item x="2"/>
        <item h="1" x="3"/>
        <item t="default"/>
      </items>
    </pivotField>
    <pivotField showAll="0"/>
    <pivotField showAll="0"/>
    <pivotField showAll="0">
      <items count="5">
        <item h="1" x="1"/>
        <item h="1" x="2"/>
        <item x="0"/>
        <item h="1"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8"/>
  </dataFields>
  <formats count="8">
    <format dxfId="4383">
      <pivotArea type="all" dataOnly="0" outline="0" fieldPosition="0"/>
    </format>
    <format dxfId="4384">
      <pivotArea outline="0" collapsedLevelsAreSubtotals="1" fieldPosition="0"/>
    </format>
    <format dxfId="4385">
      <pivotArea type="all" dataOnly="0" outline="0" fieldPosition="0"/>
    </format>
    <format dxfId="4386">
      <pivotArea outline="0" collapsedLevelsAreSubtotals="1" fieldPosition="0"/>
    </format>
    <format dxfId="4387">
      <pivotArea outline="0" collapsedLevelsAreSubtotals="1" fieldPosition="0"/>
    </format>
    <format dxfId="4388">
      <pivotArea type="all" dataOnly="0" outline="0" fieldPosition="0"/>
    </format>
    <format dxfId="4389">
      <pivotArea outline="0" collapsedLevelsAreSubtotals="1" fieldPosition="0"/>
    </format>
    <format dxfId="43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9848A9-DEAE-4511-BDC3-B1AD69224E07}" name="Total_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4" showAll="0"/>
    <pivotField showAll="0"/>
    <pivotField showAll="0">
      <items count="5">
        <item h="1" x="0"/>
        <item x="1"/>
        <item x="2"/>
        <item h="1" x="3"/>
        <item t="default"/>
      </items>
    </pivotField>
    <pivotField showAll="0"/>
    <pivotField showAll="0"/>
    <pivotField showAll="0">
      <items count="5">
        <item h="1" x="1"/>
        <item h="1" x="2"/>
        <item x="0"/>
        <item h="1"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8"/>
  </dataFields>
  <formats count="8">
    <format dxfId="4375">
      <pivotArea type="all" dataOnly="0" outline="0" fieldPosition="0"/>
    </format>
    <format dxfId="4376">
      <pivotArea outline="0" collapsedLevelsAreSubtotals="1" fieldPosition="0"/>
    </format>
    <format dxfId="4377">
      <pivotArea type="all" dataOnly="0" outline="0" fieldPosition="0"/>
    </format>
    <format dxfId="4378">
      <pivotArea outline="0" collapsedLevelsAreSubtotals="1" fieldPosition="0"/>
    </format>
    <format dxfId="4379">
      <pivotArea outline="0" collapsedLevelsAreSubtotals="1" fieldPosition="0"/>
    </format>
    <format dxfId="4380">
      <pivotArea type="all" dataOnly="0" outline="0" fieldPosition="0"/>
    </format>
    <format dxfId="4381">
      <pivotArea outline="0" collapsedLevelsAreSubtotals="1" fieldPosition="0"/>
    </format>
    <format dxfId="43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E5BFE70-4992-44DD-82AE-4540338EA416}" sourceName="Product Category">
  <pivotTables>
    <pivotTable tabId="2" name="Top_5_Country"/>
    <pivotTable tabId="2" name="COGS"/>
    <pivotTable tabId="2" name="Country_wise_Map"/>
    <pivotTable tabId="2" name="Gross_Profit"/>
    <pivotTable tabId="2" name="Monthly Profit and Revenue "/>
    <pivotTable tabId="2" name="Region_Wise"/>
    <pivotTable tabId="2" name="Sales_Chanel "/>
    <pivotTable tabId="2" name="Sum_of_Unit_Sold"/>
    <pivotTable tabId="2" name="Total_Order"/>
    <pivotTable tabId="2" name="Total_Revenue"/>
  </pivotTables>
  <data>
    <tabular pivotCacheId="1480190651">
      <items count="5">
        <i x="3"/>
        <i x="0"/>
        <i x="4"/>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E4C3C3-422F-469C-B61A-4EADCFBDC394}" sourceName="Region">
  <pivotTables>
    <pivotTable tabId="2" name="Top_5_Country"/>
    <pivotTable tabId="2" name="COGS"/>
    <pivotTable tabId="2" name="Country_wise_Map"/>
    <pivotTable tabId="2" name="Gross_Profit"/>
    <pivotTable tabId="2" name="Monthly Profit and Revenue "/>
    <pivotTable tabId="2" name="Sales_Chanel "/>
    <pivotTable tabId="2" name="Sum_of_Unit_Sold"/>
    <pivotTable tabId="2" name="Total_Order"/>
    <pivotTable tabId="2" name="Total_Revenue"/>
  </pivotTables>
  <data>
    <tabular pivotCacheId="1480190651">
      <items count="4">
        <i x="1"/>
        <i x="2"/>
        <i x="0"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2" xr10:uid="{27F32F47-95C1-442D-9063-366D42344A18}" sourceName="Quarter2">
  <pivotTables>
    <pivotTable tabId="2" name="Top_5_Country"/>
    <pivotTable tabId="2" name="COGS"/>
    <pivotTable tabId="2" name="Country_wise_Map"/>
    <pivotTable tabId="2" name="Gross_Profit"/>
    <pivotTable tabId="2" name="Monthly Profit and Revenue "/>
    <pivotTable tabId="2" name="Region_Wise"/>
    <pivotTable tabId="2" name="Sales_Chanel "/>
    <pivotTable tabId="2" name="Sum_of_Unit_Sold"/>
    <pivotTable tabId="2" name="Total_Order"/>
    <pivotTable tabId="2" name="Total_Revenue"/>
  </pivotTables>
  <data>
    <tabular pivotCacheId="1480190651">
      <items count="4">
        <i x="0"/>
        <i x="1" s="1"/>
        <i x="2"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68EEFB33-2F4A-4166-A89C-3410DFD02B71}" cache="Slicer_Product_Category" caption="Product Category" style="Slicer Style 1" rowHeight="241300"/>
  <slicer name="Region" xr10:uid="{10A92ED1-4668-464B-B689-1CA46C67E9B5}" cache="Slicer_Region" caption="Region" style="Slicer Style 1" rowHeight="241300"/>
  <slicer name="Quarter2" xr10:uid="{970DBB1E-F78D-4956-8F65-DBCE05680C34}" cache="Slicer_Quarter2" caption="Quarter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AB2A21-BF9E-4303-A8E9-B95DAFC5FF18}" name="SalesDataTable" displayName="SalesDataTable" ref="A1:T2708" totalsRowShown="0" headerRowDxfId="4479" dataDxfId="4478">
  <sortState xmlns:xlrd2="http://schemas.microsoft.com/office/spreadsheetml/2017/richdata2" ref="A2:T2708">
    <sortCondition ref="D1:D2708"/>
  </sortState>
  <tableColumns count="20">
    <tableColumn id="21" xr3:uid="{C70B18F3-F9EE-4402-A01F-8A133E29F25D}" name="ID" dataDxfId="4477"/>
    <tableColumn id="2" xr3:uid="{1187788C-817E-4D72-8343-500F446CDD99}" name="Order Date" dataDxfId="4463"/>
    <tableColumn id="22" xr3:uid="{CEF495E3-61AE-454F-B117-FA7F4046D6B7}" name="Year2" dataDxfId="4462">
      <calculatedColumnFormula>YEAR(SalesDataTable[[#This Row],[Order Date]])</calculatedColumnFormula>
    </tableColumn>
    <tableColumn id="26" xr3:uid="{A55DC14F-56E9-4082-8E10-A23F0E92CE16}" name="Quarter2" dataDxfId="4461">
      <calculatedColumnFormula>"Q"&amp;ROUNDUP(MONTH(SalesDataTable[[#This Row],[Order Date]])/3,0)</calculatedColumnFormula>
    </tableColumn>
    <tableColumn id="24" xr3:uid="{1DCF3C43-52AD-4AA4-B391-1FDE2BD46CB9}" name="Month No " dataDxfId="4460">
      <calculatedColumnFormula>MONTH(SalesDataTable[[#This Row],[Order Date]])</calculatedColumnFormula>
    </tableColumn>
    <tableColumn id="23" xr3:uid="{482D6898-B28B-4E34-A727-236BD92430A2}" name="Month Name" dataDxfId="4458">
      <calculatedColumnFormula>TEXT(SalesDataTable[[#This Row],[Order Date]],"MMM")</calculatedColumnFormula>
    </tableColumn>
    <tableColumn id="3" xr3:uid="{BC25D764-C617-4927-BC23-03D2CBD5BE05}" name="Region" dataDxfId="4459"/>
    <tableColumn id="4" xr3:uid="{2042E728-EC72-4097-8F0F-A3AE44F01BE7}" name="Country" dataDxfId="4476"/>
    <tableColumn id="5" xr3:uid="{06E11700-3FC9-4B6B-BCC8-6E1EF9252C4F}" name="Sales Channel" dataDxfId="4475"/>
    <tableColumn id="6" xr3:uid="{E93B5D3B-B4D0-4F62-BD0B-3AAD6F934DC1}" name="Customer Type" dataDxfId="4474"/>
    <tableColumn id="7" xr3:uid="{3D767FAC-5281-433E-BC2F-1E9C1DFC886E}" name="Product Category" dataDxfId="4473"/>
    <tableColumn id="8" xr3:uid="{AA590FA4-3914-4381-BA97-6C38CDB3DBCF}" name="Product" dataDxfId="4472"/>
    <tableColumn id="9" xr3:uid="{3CB94371-A7CB-47F6-981A-375F86F22C7C}" name="Units Sold" dataDxfId="4471"/>
    <tableColumn id="10" xr3:uid="{0EC302B0-AA51-4550-ABA7-29D1B401128C}" name="Unit Price" dataDxfId="4470"/>
    <tableColumn id="11" xr3:uid="{426C63C0-BC1B-4E2C-865B-9B4B72776B72}" name="Discount %" dataDxfId="4469"/>
    <tableColumn id="12" xr3:uid="{F2C0825C-0335-4DE5-8C3B-B3E510EDF43D}" name="Unit Cost" dataDxfId="4468"/>
    <tableColumn id="13" xr3:uid="{C0CD966A-51A0-471B-93CB-DFC6B5B97BBD}" name="Revenue" dataDxfId="4467">
      <calculatedColumnFormula>M2*N2*(1-O2)</calculatedColumnFormula>
    </tableColumn>
    <tableColumn id="14" xr3:uid="{55FDCC40-6787-4209-95F3-19418744F445}" name="COGS" dataDxfId="4466">
      <calculatedColumnFormula>M2*P2</calculatedColumnFormula>
    </tableColumn>
    <tableColumn id="15" xr3:uid="{E7B0D99D-94E2-4E82-87DB-986466239FA6}" name="Gross Profit" dataDxfId="4465">
      <calculatedColumnFormula>Q2-R2</calculatedColumnFormula>
    </tableColumn>
    <tableColumn id="16" xr3:uid="{2E8647A1-1BB0-401E-B383-7581A66A8369}" name="Gross Margin %" dataDxfId="4464">
      <calculatedColumnFormula>IFERROR(S2/Q2,0)</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A34CD-C726-4E03-9A09-33EC61236064}">
  <dimension ref="A1:U25"/>
  <sheetViews>
    <sheetView workbookViewId="0">
      <selection sqref="A1:K1"/>
    </sheetView>
  </sheetViews>
  <sheetFormatPr defaultRowHeight="15" x14ac:dyDescent="0.25"/>
  <cols>
    <col min="1" max="1" width="15.5703125" bestFit="1" customWidth="1"/>
    <col min="2" max="2" width="13.85546875" bestFit="1" customWidth="1"/>
    <col min="3" max="3" width="16.42578125" bestFit="1" customWidth="1"/>
    <col min="4" max="4" width="5.5703125" customWidth="1"/>
    <col min="5" max="5" width="13.140625" bestFit="1" customWidth="1"/>
    <col min="6" max="6" width="13.85546875" bestFit="1" customWidth="1"/>
    <col min="7" max="7" width="16.7109375" bestFit="1" customWidth="1"/>
    <col min="8" max="8" width="14.140625" bestFit="1" customWidth="1"/>
    <col min="9" max="9" width="10.85546875" bestFit="1" customWidth="1"/>
    <col min="11" max="11" width="12.5703125" bestFit="1" customWidth="1"/>
    <col min="12" max="12" width="13.85546875" bestFit="1" customWidth="1"/>
    <col min="16" max="16" width="13.140625" bestFit="1" customWidth="1"/>
    <col min="17" max="17" width="13.85546875" bestFit="1" customWidth="1"/>
    <col min="19" max="19" width="10.42578125" customWidth="1"/>
    <col min="20" max="20" width="15.7109375" customWidth="1"/>
    <col min="21" max="21" width="16.42578125" customWidth="1"/>
  </cols>
  <sheetData>
    <row r="1" spans="1:21" ht="28.5" x14ac:dyDescent="0.45">
      <c r="A1" s="22" t="s">
        <v>84</v>
      </c>
      <c r="B1" s="23"/>
      <c r="C1" s="23"/>
      <c r="D1" s="23"/>
      <c r="E1" s="23"/>
      <c r="F1" s="23"/>
      <c r="G1" s="23"/>
      <c r="H1" s="23"/>
      <c r="I1" s="23"/>
      <c r="J1" s="23"/>
      <c r="K1" s="24"/>
    </row>
    <row r="2" spans="1:21" x14ac:dyDescent="0.25">
      <c r="A2" s="25"/>
      <c r="B2" s="19"/>
      <c r="C2" s="19"/>
      <c r="D2" s="19"/>
      <c r="E2" s="19"/>
      <c r="F2" s="19"/>
      <c r="G2" s="19"/>
      <c r="H2" s="19"/>
      <c r="I2" s="19"/>
      <c r="J2" s="19"/>
      <c r="K2" s="26"/>
      <c r="L2" s="21"/>
    </row>
    <row r="3" spans="1:21" x14ac:dyDescent="0.25">
      <c r="A3" s="16" t="s">
        <v>73</v>
      </c>
      <c r="B3" s="19"/>
      <c r="C3" s="16" t="s">
        <v>74</v>
      </c>
      <c r="D3" s="19"/>
      <c r="E3" s="19" t="s">
        <v>81</v>
      </c>
      <c r="F3" s="19"/>
      <c r="G3" s="16" t="s">
        <v>82</v>
      </c>
      <c r="H3" s="19"/>
      <c r="I3" s="16" t="s">
        <v>83</v>
      </c>
      <c r="J3" s="19"/>
      <c r="K3" s="16" t="s">
        <v>85</v>
      </c>
    </row>
    <row r="4" spans="1:21" ht="24.75" customHeight="1" x14ac:dyDescent="0.25">
      <c r="A4" s="20">
        <v>17048.243999999999</v>
      </c>
      <c r="B4" s="27"/>
      <c r="C4" s="20">
        <v>7802.2839999999997</v>
      </c>
      <c r="D4" s="28"/>
      <c r="E4" s="29">
        <f>C4/A4</f>
        <v>0.45765909967032381</v>
      </c>
      <c r="F4" s="27"/>
      <c r="G4" s="17">
        <v>168</v>
      </c>
      <c r="H4" s="27"/>
      <c r="I4" s="18">
        <v>67</v>
      </c>
      <c r="J4" s="27"/>
      <c r="K4" s="20">
        <v>9245.9600000000009</v>
      </c>
    </row>
    <row r="5" spans="1:21" x14ac:dyDescent="0.25">
      <c r="E5" s="15"/>
    </row>
    <row r="7" spans="1:21" x14ac:dyDescent="0.25">
      <c r="A7" s="33" t="s">
        <v>86</v>
      </c>
      <c r="B7" s="34" t="s">
        <v>88</v>
      </c>
      <c r="C7" s="30" t="s">
        <v>89</v>
      </c>
      <c r="E7" s="33" t="s">
        <v>86</v>
      </c>
      <c r="F7" s="16" t="s">
        <v>88</v>
      </c>
      <c r="I7" s="16"/>
    </row>
    <row r="8" spans="1:21" x14ac:dyDescent="0.25">
      <c r="A8" s="31" t="s">
        <v>75</v>
      </c>
      <c r="B8" s="38">
        <v>2522.8065000000006</v>
      </c>
      <c r="C8" s="35">
        <v>1116.8564999999999</v>
      </c>
      <c r="E8" s="31" t="s">
        <v>66</v>
      </c>
      <c r="F8" s="38">
        <v>7897.6210000000019</v>
      </c>
      <c r="H8" s="33" t="s">
        <v>86</v>
      </c>
      <c r="I8" s="16" t="s">
        <v>88</v>
      </c>
      <c r="K8" s="33" t="s">
        <v>86</v>
      </c>
      <c r="L8" s="16" t="s">
        <v>88</v>
      </c>
      <c r="P8" s="33" t="s">
        <v>86</v>
      </c>
      <c r="Q8" s="16" t="s">
        <v>88</v>
      </c>
      <c r="T8" t="str">
        <f>P8</f>
        <v>Row Labels</v>
      </c>
      <c r="U8" t="str">
        <f>Q8</f>
        <v>Total Revenue</v>
      </c>
    </row>
    <row r="9" spans="1:21" x14ac:dyDescent="0.25">
      <c r="A9" s="31" t="s">
        <v>76</v>
      </c>
      <c r="B9" s="39">
        <v>2967.2644999999998</v>
      </c>
      <c r="C9" s="36">
        <v>1363.5245000000002</v>
      </c>
      <c r="E9" s="31" t="s">
        <v>52</v>
      </c>
      <c r="F9" s="39">
        <v>3285.8024999999998</v>
      </c>
      <c r="H9" s="31" t="s">
        <v>24</v>
      </c>
      <c r="I9" s="38">
        <v>6133.3370000000014</v>
      </c>
      <c r="K9" s="31" t="s">
        <v>22</v>
      </c>
      <c r="L9" s="38">
        <v>30396.775000000012</v>
      </c>
      <c r="P9" s="31" t="s">
        <v>66</v>
      </c>
      <c r="Q9" s="38">
        <v>7897.6210000000019</v>
      </c>
      <c r="T9" t="str">
        <f>P9</f>
        <v>Italy</v>
      </c>
      <c r="U9">
        <f>Q9</f>
        <v>7897.6210000000019</v>
      </c>
    </row>
    <row r="10" spans="1:21" x14ac:dyDescent="0.25">
      <c r="A10" s="31" t="s">
        <v>77</v>
      </c>
      <c r="B10" s="39">
        <v>3050.8994999999995</v>
      </c>
      <c r="C10" s="36">
        <v>1487.7094999999999</v>
      </c>
      <c r="E10" s="31" t="s">
        <v>17</v>
      </c>
      <c r="F10" s="39">
        <v>5864.8205000000007</v>
      </c>
      <c r="H10" s="31" t="s">
        <v>44</v>
      </c>
      <c r="I10" s="39">
        <v>1541.9580000000001</v>
      </c>
      <c r="K10" s="31" t="s">
        <v>27</v>
      </c>
      <c r="L10" s="39">
        <v>24523.934000000005</v>
      </c>
      <c r="P10" s="31" t="s">
        <v>52</v>
      </c>
      <c r="Q10" s="39">
        <v>3285.8024999999998</v>
      </c>
      <c r="T10" t="str">
        <f>P10</f>
        <v>Portugal</v>
      </c>
      <c r="U10">
        <f>Q10</f>
        <v>3285.8024999999998</v>
      </c>
    </row>
    <row r="11" spans="1:21" x14ac:dyDescent="0.25">
      <c r="A11" s="31" t="s">
        <v>78</v>
      </c>
      <c r="B11" s="39">
        <v>2033.1784999999998</v>
      </c>
      <c r="C11" s="36">
        <v>964.72849999999983</v>
      </c>
      <c r="E11" s="32" t="s">
        <v>87</v>
      </c>
      <c r="F11" s="40">
        <v>17048.244000000002</v>
      </c>
      <c r="H11" s="31" t="s">
        <v>18</v>
      </c>
      <c r="I11" s="39">
        <v>6608.2489999999998</v>
      </c>
      <c r="K11" s="31" t="s">
        <v>16</v>
      </c>
      <c r="L11" s="39">
        <v>17048.243999999999</v>
      </c>
      <c r="P11" s="31" t="s">
        <v>17</v>
      </c>
      <c r="Q11" s="39">
        <v>5864.8205000000007</v>
      </c>
      <c r="T11" t="str">
        <f>P11</f>
        <v>Spain</v>
      </c>
      <c r="U11">
        <f>Q11</f>
        <v>5864.8205000000007</v>
      </c>
    </row>
    <row r="12" spans="1:21" x14ac:dyDescent="0.25">
      <c r="A12" s="31" t="s">
        <v>79</v>
      </c>
      <c r="B12" s="39">
        <v>1698.9855000000002</v>
      </c>
      <c r="C12" s="36">
        <v>825.97550000000012</v>
      </c>
      <c r="H12" s="31" t="s">
        <v>35</v>
      </c>
      <c r="I12" s="39">
        <v>2764.6999999999994</v>
      </c>
      <c r="K12" s="31" t="s">
        <v>36</v>
      </c>
      <c r="L12" s="39">
        <v>32087.920000000013</v>
      </c>
      <c r="P12" s="32" t="s">
        <v>87</v>
      </c>
      <c r="Q12" s="40">
        <v>17048.244000000002</v>
      </c>
      <c r="T12" t="str">
        <f>P12</f>
        <v>Grand Total</v>
      </c>
      <c r="U12">
        <f>Q12</f>
        <v>17048.244000000002</v>
      </c>
    </row>
    <row r="13" spans="1:21" x14ac:dyDescent="0.25">
      <c r="A13" s="31" t="s">
        <v>80</v>
      </c>
      <c r="B13" s="39">
        <v>4775.1095000000005</v>
      </c>
      <c r="C13" s="36">
        <v>2043.4895000000004</v>
      </c>
      <c r="H13" s="32" t="s">
        <v>87</v>
      </c>
      <c r="I13" s="40">
        <v>17048.244000000002</v>
      </c>
      <c r="K13" s="32" t="s">
        <v>87</v>
      </c>
      <c r="L13" s="40">
        <v>104056.87300000002</v>
      </c>
      <c r="T13">
        <f>P13</f>
        <v>0</v>
      </c>
      <c r="U13">
        <f>Q13</f>
        <v>0</v>
      </c>
    </row>
    <row r="14" spans="1:21" x14ac:dyDescent="0.25">
      <c r="A14" s="32" t="s">
        <v>87</v>
      </c>
      <c r="B14" s="40">
        <v>17048.243999999999</v>
      </c>
      <c r="C14" s="37">
        <v>7802.2840000000015</v>
      </c>
      <c r="T14">
        <f>P14</f>
        <v>0</v>
      </c>
      <c r="U14">
        <f>Q14</f>
        <v>0</v>
      </c>
    </row>
    <row r="15" spans="1:21" x14ac:dyDescent="0.25">
      <c r="T15">
        <f>P15</f>
        <v>0</v>
      </c>
      <c r="U15">
        <f>Q15</f>
        <v>0</v>
      </c>
    </row>
    <row r="16" spans="1:21" x14ac:dyDescent="0.25">
      <c r="T16">
        <f>P16</f>
        <v>0</v>
      </c>
      <c r="U16">
        <f>Q16</f>
        <v>0</v>
      </c>
    </row>
    <row r="17" spans="20:21" x14ac:dyDescent="0.25">
      <c r="T17">
        <f>P17</f>
        <v>0</v>
      </c>
      <c r="U17">
        <f>Q17</f>
        <v>0</v>
      </c>
    </row>
    <row r="18" spans="20:21" x14ac:dyDescent="0.25">
      <c r="T18">
        <f>P18</f>
        <v>0</v>
      </c>
      <c r="U18">
        <f>Q18</f>
        <v>0</v>
      </c>
    </row>
    <row r="19" spans="20:21" x14ac:dyDescent="0.25">
      <c r="T19">
        <f>P19</f>
        <v>0</v>
      </c>
      <c r="U19">
        <f>Q19</f>
        <v>0</v>
      </c>
    </row>
    <row r="20" spans="20:21" x14ac:dyDescent="0.25">
      <c r="T20">
        <f>P20</f>
        <v>0</v>
      </c>
      <c r="U20">
        <f>Q20</f>
        <v>0</v>
      </c>
    </row>
    <row r="21" spans="20:21" x14ac:dyDescent="0.25">
      <c r="T21">
        <f>P21</f>
        <v>0</v>
      </c>
      <c r="U21">
        <f>Q21</f>
        <v>0</v>
      </c>
    </row>
    <row r="22" spans="20:21" x14ac:dyDescent="0.25">
      <c r="T22">
        <f>P22</f>
        <v>0</v>
      </c>
      <c r="U22">
        <f>Q22</f>
        <v>0</v>
      </c>
    </row>
    <row r="23" spans="20:21" x14ac:dyDescent="0.25">
      <c r="T23">
        <f>P23</f>
        <v>0</v>
      </c>
      <c r="U23">
        <f>Q23</f>
        <v>0</v>
      </c>
    </row>
    <row r="24" spans="20:21" x14ac:dyDescent="0.25">
      <c r="T24">
        <f>P24</f>
        <v>0</v>
      </c>
      <c r="U24">
        <f>Q24</f>
        <v>0</v>
      </c>
    </row>
    <row r="25" spans="20:21" x14ac:dyDescent="0.25">
      <c r="T25">
        <f>P25</f>
        <v>0</v>
      </c>
      <c r="U25">
        <f>Q25</f>
        <v>0</v>
      </c>
    </row>
  </sheetData>
  <sortState xmlns:xlrd2="http://schemas.microsoft.com/office/spreadsheetml/2017/richdata2" ref="A7:C20">
    <sortCondition ref="A8" customList="Jan,Feb,Mar,Apr,May,Jun,Jul,Aug,Sep,Oct,Nov,Dec"/>
  </sortState>
  <mergeCells count="1">
    <mergeCell ref="A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00224-B907-4ECA-A0E7-E923DB43B01B}">
  <dimension ref="A3"/>
  <sheetViews>
    <sheetView showGridLines="0" tabSelected="1" zoomScale="80" zoomScaleNormal="80" workbookViewId="0">
      <selection activeCell="V15" sqref="V15"/>
    </sheetView>
  </sheetViews>
  <sheetFormatPr defaultRowHeight="15" x14ac:dyDescent="0.25"/>
  <cols>
    <col min="1" max="16384" width="9.140625" style="41"/>
  </cols>
  <sheetData>
    <row r="3" ht="16.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41935-C958-46F2-B191-43BC14FB9E67}">
  <dimension ref="A1:T2708"/>
  <sheetViews>
    <sheetView workbookViewId="0"/>
  </sheetViews>
  <sheetFormatPr defaultRowHeight="15" x14ac:dyDescent="0.25"/>
  <cols>
    <col min="1" max="1" width="5.5703125" bestFit="1" customWidth="1"/>
    <col min="2" max="2" width="22.28515625" customWidth="1"/>
    <col min="3" max="3" width="16.42578125" style="11" customWidth="1"/>
    <col min="4" max="4" width="11.85546875" style="14" customWidth="1"/>
    <col min="5" max="5" width="10.42578125" style="14" customWidth="1"/>
    <col min="6" max="6" width="9.5703125" style="14" customWidth="1"/>
    <col min="7" max="7" width="16.28515625" bestFit="1" customWidth="1"/>
    <col min="8" max="8" width="15.85546875" bestFit="1" customWidth="1"/>
    <col min="9" max="9" width="14.85546875" bestFit="1" customWidth="1"/>
    <col min="10" max="10" width="15.7109375" bestFit="1" customWidth="1"/>
    <col min="11" max="11" width="18.42578125" bestFit="1" customWidth="1"/>
    <col min="12" max="12" width="22.140625" bestFit="1" customWidth="1"/>
    <col min="13" max="13" width="10.85546875" bestFit="1" customWidth="1"/>
    <col min="14" max="14" width="10.5703125" bestFit="1" customWidth="1"/>
    <col min="15" max="15" width="11.85546875" bestFit="1" customWidth="1"/>
    <col min="16" max="16" width="9.85546875" bestFit="1" customWidth="1"/>
    <col min="17" max="17" width="10.140625" bestFit="1" customWidth="1"/>
    <col min="18" max="18" width="10.140625" customWidth="1"/>
    <col min="19" max="19" width="12.42578125" bestFit="1" customWidth="1"/>
    <col min="20" max="20" width="16.28515625" bestFit="1" customWidth="1"/>
  </cols>
  <sheetData>
    <row r="1" spans="1:20" ht="15.75" x14ac:dyDescent="0.25">
      <c r="A1" s="1" t="s">
        <v>0</v>
      </c>
      <c r="B1" s="1" t="s">
        <v>1</v>
      </c>
      <c r="C1" s="9" t="s">
        <v>71</v>
      </c>
      <c r="D1" s="12" t="s">
        <v>70</v>
      </c>
      <c r="E1" s="12" t="s">
        <v>72</v>
      </c>
      <c r="F1" s="12" t="s">
        <v>69</v>
      </c>
      <c r="G1" s="1" t="s">
        <v>2</v>
      </c>
      <c r="H1" s="1" t="s">
        <v>3</v>
      </c>
      <c r="I1" s="1" t="s">
        <v>4</v>
      </c>
      <c r="J1" s="1" t="s">
        <v>5</v>
      </c>
      <c r="K1" s="1" t="s">
        <v>6</v>
      </c>
      <c r="L1" s="1" t="s">
        <v>7</v>
      </c>
      <c r="M1" s="1" t="s">
        <v>8</v>
      </c>
      <c r="N1" s="1" t="s">
        <v>9</v>
      </c>
      <c r="O1" s="1" t="s">
        <v>10</v>
      </c>
      <c r="P1" s="1" t="s">
        <v>11</v>
      </c>
      <c r="Q1" s="1" t="s">
        <v>12</v>
      </c>
      <c r="R1" s="1" t="s">
        <v>13</v>
      </c>
      <c r="S1" s="1" t="s">
        <v>14</v>
      </c>
      <c r="T1" s="1" t="s">
        <v>15</v>
      </c>
    </row>
    <row r="2" spans="1:20" ht="15.75" x14ac:dyDescent="0.25">
      <c r="A2" s="2">
        <v>3392</v>
      </c>
      <c r="B2" s="3">
        <v>46023</v>
      </c>
      <c r="C2" s="10">
        <f>YEAR(SalesDataTable[[#This Row],[Order Date]])</f>
        <v>2026</v>
      </c>
      <c r="D2" s="13" t="str">
        <f>"Q"&amp;ROUNDUP(MONTH(SalesDataTable[[#This Row],[Order Date]])/3,0)</f>
        <v>Q1</v>
      </c>
      <c r="E2" s="13">
        <f>MONTH(SalesDataTable[[#This Row],[Order Date]])</f>
        <v>1</v>
      </c>
      <c r="F2" s="10" t="str">
        <f>TEXT(SalesDataTable[[#This Row],[Order Date]],"MMM")</f>
        <v>Jan</v>
      </c>
      <c r="G2" s="4" t="s">
        <v>16</v>
      </c>
      <c r="H2" s="4" t="s">
        <v>17</v>
      </c>
      <c r="I2" s="4" t="s">
        <v>18</v>
      </c>
      <c r="J2" s="4" t="s">
        <v>19</v>
      </c>
      <c r="K2" s="4" t="s">
        <v>20</v>
      </c>
      <c r="L2" s="4" t="s">
        <v>21</v>
      </c>
      <c r="M2" s="5">
        <v>2</v>
      </c>
      <c r="N2" s="6">
        <v>82.06</v>
      </c>
      <c r="O2" s="7">
        <v>0</v>
      </c>
      <c r="P2" s="6">
        <v>42.94</v>
      </c>
      <c r="Q2" s="6">
        <f>M2*N2*(1-O2)</f>
        <v>164.12</v>
      </c>
      <c r="R2" s="6">
        <f>M2*P2</f>
        <v>85.88</v>
      </c>
      <c r="S2" s="6">
        <f>Q2-R2</f>
        <v>78.240000000000009</v>
      </c>
      <c r="T2" s="8">
        <f>IFERROR(S2/Q2,0)</f>
        <v>0.476724348038021</v>
      </c>
    </row>
    <row r="3" spans="1:20" ht="15.75" x14ac:dyDescent="0.25">
      <c r="A3" s="2">
        <v>4836</v>
      </c>
      <c r="B3" s="3">
        <v>46024</v>
      </c>
      <c r="C3" s="10">
        <f>YEAR(SalesDataTable[[#This Row],[Order Date]])</f>
        <v>2026</v>
      </c>
      <c r="D3" s="13" t="str">
        <f>"Q"&amp;ROUNDUP(MONTH(SalesDataTable[[#This Row],[Order Date]])/3,0)</f>
        <v>Q1</v>
      </c>
      <c r="E3" s="13">
        <f>MONTH(SalesDataTable[[#This Row],[Order Date]])</f>
        <v>1</v>
      </c>
      <c r="F3" s="10" t="str">
        <f>TEXT(SalesDataTable[[#This Row],[Order Date]],"MMM")</f>
        <v>Jan</v>
      </c>
      <c r="G3" s="4" t="s">
        <v>22</v>
      </c>
      <c r="H3" s="4" t="s">
        <v>23</v>
      </c>
      <c r="I3" s="4" t="s">
        <v>24</v>
      </c>
      <c r="J3" s="4" t="s">
        <v>19</v>
      </c>
      <c r="K3" s="4" t="s">
        <v>25</v>
      </c>
      <c r="L3" s="4" t="s">
        <v>26</v>
      </c>
      <c r="M3" s="5">
        <v>4</v>
      </c>
      <c r="N3" s="6">
        <v>94.18</v>
      </c>
      <c r="O3" s="7">
        <v>0.15</v>
      </c>
      <c r="P3" s="6">
        <v>45.03</v>
      </c>
      <c r="Q3" s="6">
        <f>M3*N3*(1-O3)</f>
        <v>320.21199999999999</v>
      </c>
      <c r="R3" s="6">
        <f>M3*P3</f>
        <v>180.12</v>
      </c>
      <c r="S3" s="6">
        <f>Q3-R3</f>
        <v>140.09199999999998</v>
      </c>
      <c r="T3" s="8">
        <f>IFERROR(S3/Q3,0)</f>
        <v>0.43749765780170635</v>
      </c>
    </row>
    <row r="4" spans="1:20" ht="15.75" x14ac:dyDescent="0.25">
      <c r="A4" s="2">
        <v>163</v>
      </c>
      <c r="B4" s="3">
        <v>46025</v>
      </c>
      <c r="C4" s="10">
        <f>YEAR(SalesDataTable[[#This Row],[Order Date]])</f>
        <v>2026</v>
      </c>
      <c r="D4" s="13" t="str">
        <f>"Q"&amp;ROUNDUP(MONTH(SalesDataTable[[#This Row],[Order Date]])/3,0)</f>
        <v>Q1</v>
      </c>
      <c r="E4" s="13">
        <f>MONTH(SalesDataTable[[#This Row],[Order Date]])</f>
        <v>1</v>
      </c>
      <c r="F4" s="10" t="str">
        <f>TEXT(SalesDataTable[[#This Row],[Order Date]],"MMM")</f>
        <v>Jan</v>
      </c>
      <c r="G4" s="4" t="s">
        <v>27</v>
      </c>
      <c r="H4" s="4" t="s">
        <v>28</v>
      </c>
      <c r="I4" s="4" t="s">
        <v>18</v>
      </c>
      <c r="J4" s="4" t="s">
        <v>29</v>
      </c>
      <c r="K4" s="4" t="s">
        <v>30</v>
      </c>
      <c r="L4" s="4" t="s">
        <v>31</v>
      </c>
      <c r="M4" s="5">
        <v>2</v>
      </c>
      <c r="N4" s="6">
        <v>36.72</v>
      </c>
      <c r="O4" s="7">
        <v>0.05</v>
      </c>
      <c r="P4" s="6">
        <v>13.76</v>
      </c>
      <c r="Q4" s="6">
        <f>M4*N4*(1-O4)</f>
        <v>69.768000000000001</v>
      </c>
      <c r="R4" s="6">
        <f>M4*P4</f>
        <v>27.52</v>
      </c>
      <c r="S4" s="6">
        <f>Q4-R4</f>
        <v>42.248000000000005</v>
      </c>
      <c r="T4" s="8">
        <f>IFERROR(S4/Q4,0)</f>
        <v>0.60554982226808862</v>
      </c>
    </row>
    <row r="5" spans="1:20" ht="15.75" x14ac:dyDescent="0.25">
      <c r="A5" s="2">
        <v>542</v>
      </c>
      <c r="B5" s="3">
        <v>46025</v>
      </c>
      <c r="C5" s="10">
        <f>YEAR(SalesDataTable[[#This Row],[Order Date]])</f>
        <v>2026</v>
      </c>
      <c r="D5" s="13" t="str">
        <f>"Q"&amp;ROUNDUP(MONTH(SalesDataTable[[#This Row],[Order Date]])/3,0)</f>
        <v>Q1</v>
      </c>
      <c r="E5" s="13">
        <f>MONTH(SalesDataTable[[#This Row],[Order Date]])</f>
        <v>1</v>
      </c>
      <c r="F5" s="10" t="str">
        <f>TEXT(SalesDataTable[[#This Row],[Order Date]],"MMM")</f>
        <v>Jan</v>
      </c>
      <c r="G5" s="4" t="s">
        <v>16</v>
      </c>
      <c r="H5" s="4" t="s">
        <v>17</v>
      </c>
      <c r="I5" s="4" t="s">
        <v>24</v>
      </c>
      <c r="J5" s="4" t="s">
        <v>32</v>
      </c>
      <c r="K5" s="4" t="s">
        <v>25</v>
      </c>
      <c r="L5" s="4" t="s">
        <v>33</v>
      </c>
      <c r="M5" s="5">
        <v>4</v>
      </c>
      <c r="N5" s="6">
        <v>143.66999999999999</v>
      </c>
      <c r="O5" s="7">
        <v>0.1</v>
      </c>
      <c r="P5" s="6">
        <v>81.22</v>
      </c>
      <c r="Q5" s="6">
        <f>M5*N5*(1-O5)</f>
        <v>517.21199999999999</v>
      </c>
      <c r="R5" s="6">
        <f>M5*P5</f>
        <v>324.88</v>
      </c>
      <c r="S5" s="6">
        <f>Q5-R5</f>
        <v>192.33199999999999</v>
      </c>
      <c r="T5" s="8">
        <f>IFERROR(S5/Q5,0)</f>
        <v>0.37186298848441257</v>
      </c>
    </row>
    <row r="6" spans="1:20" ht="15.75" x14ac:dyDescent="0.25">
      <c r="A6" s="2">
        <v>2002</v>
      </c>
      <c r="B6" s="3">
        <v>46025</v>
      </c>
      <c r="C6" s="10">
        <f>YEAR(SalesDataTable[[#This Row],[Order Date]])</f>
        <v>2026</v>
      </c>
      <c r="D6" s="13" t="str">
        <f>"Q"&amp;ROUNDUP(MONTH(SalesDataTable[[#This Row],[Order Date]])/3,0)</f>
        <v>Q1</v>
      </c>
      <c r="E6" s="13">
        <f>MONTH(SalesDataTable[[#This Row],[Order Date]])</f>
        <v>1</v>
      </c>
      <c r="F6" s="10" t="str">
        <f>TEXT(SalesDataTable[[#This Row],[Order Date]],"MMM")</f>
        <v>Jan</v>
      </c>
      <c r="G6" s="4" t="s">
        <v>16</v>
      </c>
      <c r="H6" s="4" t="s">
        <v>17</v>
      </c>
      <c r="I6" s="4" t="s">
        <v>24</v>
      </c>
      <c r="J6" s="4" t="s">
        <v>32</v>
      </c>
      <c r="K6" s="4" t="s">
        <v>30</v>
      </c>
      <c r="L6" s="4" t="s">
        <v>31</v>
      </c>
      <c r="M6" s="5">
        <v>3</v>
      </c>
      <c r="N6" s="6">
        <v>36.53</v>
      </c>
      <c r="O6" s="7">
        <v>0.15</v>
      </c>
      <c r="P6" s="6">
        <v>13.67</v>
      </c>
      <c r="Q6" s="6">
        <f>M6*N6*(1-O6)</f>
        <v>93.151499999999999</v>
      </c>
      <c r="R6" s="6">
        <f>M6*P6</f>
        <v>41.01</v>
      </c>
      <c r="S6" s="6">
        <f>Q6-R6</f>
        <v>52.141500000000001</v>
      </c>
      <c r="T6" s="8">
        <f>IFERROR(S6/Q6,0)</f>
        <v>0.55974944042769037</v>
      </c>
    </row>
    <row r="7" spans="1:20" ht="15.75" x14ac:dyDescent="0.25">
      <c r="A7" s="2">
        <v>2005</v>
      </c>
      <c r="B7" s="3">
        <v>46025</v>
      </c>
      <c r="C7" s="10">
        <f>YEAR(SalesDataTable[[#This Row],[Order Date]])</f>
        <v>2026</v>
      </c>
      <c r="D7" s="13" t="str">
        <f>"Q"&amp;ROUNDUP(MONTH(SalesDataTable[[#This Row],[Order Date]])/3,0)</f>
        <v>Q1</v>
      </c>
      <c r="E7" s="13">
        <f>MONTH(SalesDataTable[[#This Row],[Order Date]])</f>
        <v>1</v>
      </c>
      <c r="F7" s="10" t="str">
        <f>TEXT(SalesDataTable[[#This Row],[Order Date]],"MMM")</f>
        <v>Jan</v>
      </c>
      <c r="G7" s="4" t="s">
        <v>27</v>
      </c>
      <c r="H7" s="4" t="s">
        <v>34</v>
      </c>
      <c r="I7" s="4" t="s">
        <v>35</v>
      </c>
      <c r="J7" s="4" t="s">
        <v>29</v>
      </c>
      <c r="K7" s="4" t="s">
        <v>30</v>
      </c>
      <c r="L7" s="4" t="s">
        <v>31</v>
      </c>
      <c r="M7" s="5">
        <v>1</v>
      </c>
      <c r="N7" s="6">
        <v>35.340000000000003</v>
      </c>
      <c r="O7" s="7">
        <v>0</v>
      </c>
      <c r="P7" s="6">
        <v>13.37</v>
      </c>
      <c r="Q7" s="6">
        <f>M7*N7*(1-O7)</f>
        <v>35.340000000000003</v>
      </c>
      <c r="R7" s="6">
        <f>M7*P7</f>
        <v>13.37</v>
      </c>
      <c r="S7" s="6">
        <f>Q7-R7</f>
        <v>21.970000000000006</v>
      </c>
      <c r="T7" s="8">
        <f>IFERROR(S7/Q7,0)</f>
        <v>0.62167515563101317</v>
      </c>
    </row>
    <row r="8" spans="1:20" ht="15.75" x14ac:dyDescent="0.25">
      <c r="A8" s="2">
        <v>2937</v>
      </c>
      <c r="B8" s="3">
        <v>46025</v>
      </c>
      <c r="C8" s="10">
        <f>YEAR(SalesDataTable[[#This Row],[Order Date]])</f>
        <v>2026</v>
      </c>
      <c r="D8" s="13" t="str">
        <f>"Q"&amp;ROUNDUP(MONTH(SalesDataTable[[#This Row],[Order Date]])/3,0)</f>
        <v>Q1</v>
      </c>
      <c r="E8" s="13">
        <f>MONTH(SalesDataTable[[#This Row],[Order Date]])</f>
        <v>1</v>
      </c>
      <c r="F8" s="10" t="str">
        <f>TEXT(SalesDataTable[[#This Row],[Order Date]],"MMM")</f>
        <v>Jan</v>
      </c>
      <c r="G8" s="4" t="s">
        <v>36</v>
      </c>
      <c r="H8" s="4" t="s">
        <v>37</v>
      </c>
      <c r="I8" s="4" t="s">
        <v>24</v>
      </c>
      <c r="J8" s="4" t="s">
        <v>19</v>
      </c>
      <c r="K8" s="4" t="s">
        <v>20</v>
      </c>
      <c r="L8" s="4" t="s">
        <v>38</v>
      </c>
      <c r="M8" s="5">
        <v>8</v>
      </c>
      <c r="N8" s="6">
        <v>49.6</v>
      </c>
      <c r="O8" s="7">
        <v>0.1</v>
      </c>
      <c r="P8" s="6">
        <v>23.05</v>
      </c>
      <c r="Q8" s="6">
        <f>M8*N8*(1-O8)</f>
        <v>357.12</v>
      </c>
      <c r="R8" s="6">
        <f>M8*P8</f>
        <v>184.4</v>
      </c>
      <c r="S8" s="6">
        <f>Q8-R8</f>
        <v>172.72</v>
      </c>
      <c r="T8" s="8">
        <f>IFERROR(S8/Q8,0)</f>
        <v>0.4836469534050179</v>
      </c>
    </row>
    <row r="9" spans="1:20" ht="15.75" x14ac:dyDescent="0.25">
      <c r="A9" s="2">
        <v>3326</v>
      </c>
      <c r="B9" s="3">
        <v>46025</v>
      </c>
      <c r="C9" s="10">
        <f>YEAR(SalesDataTable[[#This Row],[Order Date]])</f>
        <v>2026</v>
      </c>
      <c r="D9" s="13" t="str">
        <f>"Q"&amp;ROUNDUP(MONTH(SalesDataTable[[#This Row],[Order Date]])/3,0)</f>
        <v>Q1</v>
      </c>
      <c r="E9" s="13">
        <f>MONTH(SalesDataTable[[#This Row],[Order Date]])</f>
        <v>1</v>
      </c>
      <c r="F9" s="10" t="str">
        <f>TEXT(SalesDataTable[[#This Row],[Order Date]],"MMM")</f>
        <v>Jan</v>
      </c>
      <c r="G9" s="4" t="s">
        <v>16</v>
      </c>
      <c r="H9" s="4" t="s">
        <v>17</v>
      </c>
      <c r="I9" s="4" t="s">
        <v>35</v>
      </c>
      <c r="J9" s="4" t="s">
        <v>29</v>
      </c>
      <c r="K9" s="4" t="s">
        <v>39</v>
      </c>
      <c r="L9" s="4" t="s">
        <v>40</v>
      </c>
      <c r="M9" s="5">
        <v>2</v>
      </c>
      <c r="N9" s="6">
        <v>347.51</v>
      </c>
      <c r="O9" s="7">
        <v>0</v>
      </c>
      <c r="P9" s="6">
        <v>190.16</v>
      </c>
      <c r="Q9" s="6">
        <f>M9*N9*(1-O9)</f>
        <v>695.02</v>
      </c>
      <c r="R9" s="6">
        <f>M9*P9</f>
        <v>380.32</v>
      </c>
      <c r="S9" s="6">
        <f>Q9-R9</f>
        <v>314.7</v>
      </c>
      <c r="T9" s="8">
        <f>IFERROR(S9/Q9,0)</f>
        <v>0.4527927253891974</v>
      </c>
    </row>
    <row r="10" spans="1:20" ht="15.75" x14ac:dyDescent="0.25">
      <c r="A10" s="2">
        <v>3863</v>
      </c>
      <c r="B10" s="3">
        <v>46025</v>
      </c>
      <c r="C10" s="10">
        <f>YEAR(SalesDataTable[[#This Row],[Order Date]])</f>
        <v>2026</v>
      </c>
      <c r="D10" s="13" t="str">
        <f>"Q"&amp;ROUNDUP(MONTH(SalesDataTable[[#This Row],[Order Date]])/3,0)</f>
        <v>Q1</v>
      </c>
      <c r="E10" s="13">
        <f>MONTH(SalesDataTable[[#This Row],[Order Date]])</f>
        <v>1</v>
      </c>
      <c r="F10" s="10" t="str">
        <f>TEXT(SalesDataTable[[#This Row],[Order Date]],"MMM")</f>
        <v>Jan</v>
      </c>
      <c r="G10" s="4" t="s">
        <v>27</v>
      </c>
      <c r="H10" s="4" t="s">
        <v>41</v>
      </c>
      <c r="I10" s="4" t="s">
        <v>24</v>
      </c>
      <c r="J10" s="4" t="s">
        <v>19</v>
      </c>
      <c r="K10" s="4" t="s">
        <v>20</v>
      </c>
      <c r="L10" s="4" t="s">
        <v>42</v>
      </c>
      <c r="M10" s="5">
        <v>12</v>
      </c>
      <c r="N10" s="6">
        <v>41.22</v>
      </c>
      <c r="O10" s="7">
        <v>0.1</v>
      </c>
      <c r="P10" s="6">
        <v>16.64</v>
      </c>
      <c r="Q10" s="6">
        <f>M10*N10*(1-O10)</f>
        <v>445.17599999999999</v>
      </c>
      <c r="R10" s="6">
        <f>M10*P10</f>
        <v>199.68</v>
      </c>
      <c r="S10" s="6">
        <f>Q10-R10</f>
        <v>245.49599999999998</v>
      </c>
      <c r="T10" s="8">
        <f>IFERROR(S10/Q10,0)</f>
        <v>0.55145829963879456</v>
      </c>
    </row>
    <row r="11" spans="1:20" ht="15.75" x14ac:dyDescent="0.25">
      <c r="A11" s="2">
        <v>4910</v>
      </c>
      <c r="B11" s="3">
        <v>46025</v>
      </c>
      <c r="C11" s="10">
        <f>YEAR(SalesDataTable[[#This Row],[Order Date]])</f>
        <v>2026</v>
      </c>
      <c r="D11" s="13" t="str">
        <f>"Q"&amp;ROUNDUP(MONTH(SalesDataTable[[#This Row],[Order Date]])/3,0)</f>
        <v>Q1</v>
      </c>
      <c r="E11" s="13">
        <f>MONTH(SalesDataTable[[#This Row],[Order Date]])</f>
        <v>1</v>
      </c>
      <c r="F11" s="10" t="str">
        <f>TEXT(SalesDataTable[[#This Row],[Order Date]],"MMM")</f>
        <v>Jan</v>
      </c>
      <c r="G11" s="4" t="s">
        <v>27</v>
      </c>
      <c r="H11" s="4" t="s">
        <v>34</v>
      </c>
      <c r="I11" s="4" t="s">
        <v>35</v>
      </c>
      <c r="J11" s="4" t="s">
        <v>32</v>
      </c>
      <c r="K11" s="4" t="s">
        <v>39</v>
      </c>
      <c r="L11" s="4" t="s">
        <v>40</v>
      </c>
      <c r="M11" s="5">
        <v>1</v>
      </c>
      <c r="N11" s="6">
        <v>332.18</v>
      </c>
      <c r="O11" s="7">
        <v>0</v>
      </c>
      <c r="P11" s="6">
        <v>195.33</v>
      </c>
      <c r="Q11" s="6">
        <f>M11*N11*(1-O11)</f>
        <v>332.18</v>
      </c>
      <c r="R11" s="6">
        <f>M11*P11</f>
        <v>195.33</v>
      </c>
      <c r="S11" s="6">
        <f>Q11-R11</f>
        <v>136.85</v>
      </c>
      <c r="T11" s="8">
        <f>IFERROR(S11/Q11,0)</f>
        <v>0.41197543500511768</v>
      </c>
    </row>
    <row r="12" spans="1:20" ht="15.75" x14ac:dyDescent="0.25">
      <c r="A12" s="2">
        <v>5188</v>
      </c>
      <c r="B12" s="3">
        <v>46025</v>
      </c>
      <c r="C12" s="10">
        <f>YEAR(SalesDataTable[[#This Row],[Order Date]])</f>
        <v>2026</v>
      </c>
      <c r="D12" s="13" t="str">
        <f>"Q"&amp;ROUNDUP(MONTH(SalesDataTable[[#This Row],[Order Date]])/3,0)</f>
        <v>Q1</v>
      </c>
      <c r="E12" s="13">
        <f>MONTH(SalesDataTable[[#This Row],[Order Date]])</f>
        <v>1</v>
      </c>
      <c r="F12" s="10" t="str">
        <f>TEXT(SalesDataTable[[#This Row],[Order Date]],"MMM")</f>
        <v>Jan</v>
      </c>
      <c r="G12" s="4" t="s">
        <v>22</v>
      </c>
      <c r="H12" s="4" t="s">
        <v>43</v>
      </c>
      <c r="I12" s="4" t="s">
        <v>44</v>
      </c>
      <c r="J12" s="4" t="s">
        <v>19</v>
      </c>
      <c r="K12" s="4" t="s">
        <v>20</v>
      </c>
      <c r="L12" s="4" t="s">
        <v>38</v>
      </c>
      <c r="M12" s="5">
        <v>1</v>
      </c>
      <c r="N12" s="6">
        <v>49.71</v>
      </c>
      <c r="O12" s="7">
        <v>0</v>
      </c>
      <c r="P12" s="6">
        <v>23.15</v>
      </c>
      <c r="Q12" s="6">
        <f>M12*N12*(1-O12)</f>
        <v>49.71</v>
      </c>
      <c r="R12" s="6">
        <f>M12*P12</f>
        <v>23.15</v>
      </c>
      <c r="S12" s="6">
        <f>Q12-R12</f>
        <v>26.560000000000002</v>
      </c>
      <c r="T12" s="8">
        <f>IFERROR(S12/Q12,0)</f>
        <v>0.53429893381613358</v>
      </c>
    </row>
    <row r="13" spans="1:20" ht="15.75" x14ac:dyDescent="0.25">
      <c r="A13" s="2">
        <v>845</v>
      </c>
      <c r="B13" s="3">
        <v>46026</v>
      </c>
      <c r="C13" s="10">
        <f>YEAR(SalesDataTable[[#This Row],[Order Date]])</f>
        <v>2026</v>
      </c>
      <c r="D13" s="13" t="str">
        <f>"Q"&amp;ROUNDUP(MONTH(SalesDataTable[[#This Row],[Order Date]])/3,0)</f>
        <v>Q1</v>
      </c>
      <c r="E13" s="13">
        <f>MONTH(SalesDataTable[[#This Row],[Order Date]])</f>
        <v>1</v>
      </c>
      <c r="F13" s="10" t="str">
        <f>TEXT(SalesDataTable[[#This Row],[Order Date]],"MMM")</f>
        <v>Jan</v>
      </c>
      <c r="G13" s="4" t="s">
        <v>27</v>
      </c>
      <c r="H13" s="4" t="s">
        <v>34</v>
      </c>
      <c r="I13" s="4" t="s">
        <v>18</v>
      </c>
      <c r="J13" s="4" t="s">
        <v>29</v>
      </c>
      <c r="K13" s="4" t="s">
        <v>39</v>
      </c>
      <c r="L13" s="4" t="s">
        <v>45</v>
      </c>
      <c r="M13" s="5">
        <v>2</v>
      </c>
      <c r="N13" s="6">
        <v>194.35</v>
      </c>
      <c r="O13" s="7">
        <v>0</v>
      </c>
      <c r="P13" s="6">
        <v>104.22</v>
      </c>
      <c r="Q13" s="6">
        <f>M13*N13*(1-O13)</f>
        <v>388.7</v>
      </c>
      <c r="R13" s="6">
        <f>M13*P13</f>
        <v>208.44</v>
      </c>
      <c r="S13" s="6">
        <f>Q13-R13</f>
        <v>180.26</v>
      </c>
      <c r="T13" s="8">
        <f>IFERROR(S13/Q13,0)</f>
        <v>0.46375096475430921</v>
      </c>
    </row>
    <row r="14" spans="1:20" ht="15.75" x14ac:dyDescent="0.25">
      <c r="A14" s="2">
        <v>1077</v>
      </c>
      <c r="B14" s="3">
        <v>46026</v>
      </c>
      <c r="C14" s="10">
        <f>YEAR(SalesDataTable[[#This Row],[Order Date]])</f>
        <v>2026</v>
      </c>
      <c r="D14" s="13" t="str">
        <f>"Q"&amp;ROUNDUP(MONTH(SalesDataTable[[#This Row],[Order Date]])/3,0)</f>
        <v>Q1</v>
      </c>
      <c r="E14" s="13">
        <f>MONTH(SalesDataTable[[#This Row],[Order Date]])</f>
        <v>1</v>
      </c>
      <c r="F14" s="10" t="str">
        <f>TEXT(SalesDataTable[[#This Row],[Order Date]],"MMM")</f>
        <v>Jan</v>
      </c>
      <c r="G14" s="4" t="s">
        <v>22</v>
      </c>
      <c r="H14" s="4" t="s">
        <v>43</v>
      </c>
      <c r="I14" s="4" t="s">
        <v>18</v>
      </c>
      <c r="J14" s="4" t="s">
        <v>29</v>
      </c>
      <c r="K14" s="4" t="s">
        <v>20</v>
      </c>
      <c r="L14" s="4" t="s">
        <v>46</v>
      </c>
      <c r="M14" s="5">
        <v>3</v>
      </c>
      <c r="N14" s="6">
        <v>102.12</v>
      </c>
      <c r="O14" s="7">
        <v>0.1</v>
      </c>
      <c r="P14" s="6">
        <v>51.28</v>
      </c>
      <c r="Q14" s="6">
        <f>M14*N14*(1-O14)</f>
        <v>275.72400000000005</v>
      </c>
      <c r="R14" s="6">
        <f>M14*P14</f>
        <v>153.84</v>
      </c>
      <c r="S14" s="6">
        <f>Q14-R14</f>
        <v>121.88400000000004</v>
      </c>
      <c r="T14" s="8">
        <f>IFERROR(S14/Q14,0)</f>
        <v>0.44205074639857256</v>
      </c>
    </row>
    <row r="15" spans="1:20" ht="15.75" x14ac:dyDescent="0.25">
      <c r="A15" s="2">
        <v>1237</v>
      </c>
      <c r="B15" s="3">
        <v>46026</v>
      </c>
      <c r="C15" s="10">
        <f>YEAR(SalesDataTable[[#This Row],[Order Date]])</f>
        <v>2026</v>
      </c>
      <c r="D15" s="13" t="str">
        <f>"Q"&amp;ROUNDUP(MONTH(SalesDataTable[[#This Row],[Order Date]])/3,0)</f>
        <v>Q1</v>
      </c>
      <c r="E15" s="13">
        <f>MONTH(SalesDataTable[[#This Row],[Order Date]])</f>
        <v>1</v>
      </c>
      <c r="F15" s="10" t="str">
        <f>TEXT(SalesDataTable[[#This Row],[Order Date]],"MMM")</f>
        <v>Jan</v>
      </c>
      <c r="G15" s="4" t="s">
        <v>36</v>
      </c>
      <c r="H15" s="4" t="s">
        <v>47</v>
      </c>
      <c r="I15" s="4" t="s">
        <v>35</v>
      </c>
      <c r="J15" s="4" t="s">
        <v>32</v>
      </c>
      <c r="K15" s="4" t="s">
        <v>30</v>
      </c>
      <c r="L15" s="4" t="s">
        <v>48</v>
      </c>
      <c r="M15" s="5">
        <v>1</v>
      </c>
      <c r="N15" s="6">
        <v>46.99</v>
      </c>
      <c r="O15" s="7">
        <v>0.05</v>
      </c>
      <c r="P15" s="6">
        <v>18.11</v>
      </c>
      <c r="Q15" s="6">
        <f>M15*N15*(1-O15)</f>
        <v>44.640500000000003</v>
      </c>
      <c r="R15" s="6">
        <f>M15*P15</f>
        <v>18.11</v>
      </c>
      <c r="S15" s="6">
        <f>Q15-R15</f>
        <v>26.530500000000004</v>
      </c>
      <c r="T15" s="8">
        <f>IFERROR(S15/Q15,0)</f>
        <v>0.59431457980981395</v>
      </c>
    </row>
    <row r="16" spans="1:20" ht="15.75" x14ac:dyDescent="0.25">
      <c r="A16" s="2">
        <v>1908</v>
      </c>
      <c r="B16" s="3">
        <v>46026</v>
      </c>
      <c r="C16" s="10">
        <f>YEAR(SalesDataTable[[#This Row],[Order Date]])</f>
        <v>2026</v>
      </c>
      <c r="D16" s="13" t="str">
        <f>"Q"&amp;ROUNDUP(MONTH(SalesDataTable[[#This Row],[Order Date]])/3,0)</f>
        <v>Q1</v>
      </c>
      <c r="E16" s="13">
        <f>MONTH(SalesDataTable[[#This Row],[Order Date]])</f>
        <v>1</v>
      </c>
      <c r="F16" s="10" t="str">
        <f>TEXT(SalesDataTable[[#This Row],[Order Date]],"MMM")</f>
        <v>Jan</v>
      </c>
      <c r="G16" s="4" t="s">
        <v>36</v>
      </c>
      <c r="H16" s="4" t="s">
        <v>49</v>
      </c>
      <c r="I16" s="4" t="s">
        <v>18</v>
      </c>
      <c r="J16" s="4" t="s">
        <v>29</v>
      </c>
      <c r="K16" s="4" t="s">
        <v>50</v>
      </c>
      <c r="L16" s="4" t="s">
        <v>51</v>
      </c>
      <c r="M16" s="5">
        <v>1</v>
      </c>
      <c r="N16" s="6">
        <v>40</v>
      </c>
      <c r="O16" s="7">
        <v>0</v>
      </c>
      <c r="P16" s="6">
        <v>15.04</v>
      </c>
      <c r="Q16" s="6">
        <f>M16*N16*(1-O16)</f>
        <v>40</v>
      </c>
      <c r="R16" s="6">
        <f>M16*P16</f>
        <v>15.04</v>
      </c>
      <c r="S16" s="6">
        <f>Q16-R16</f>
        <v>24.96</v>
      </c>
      <c r="T16" s="8">
        <f>IFERROR(S16/Q16,0)</f>
        <v>0.624</v>
      </c>
    </row>
    <row r="17" spans="1:20" ht="15.75" x14ac:dyDescent="0.25">
      <c r="A17" s="2">
        <v>2245</v>
      </c>
      <c r="B17" s="3">
        <v>46026</v>
      </c>
      <c r="C17" s="10">
        <f>YEAR(SalesDataTable[[#This Row],[Order Date]])</f>
        <v>2026</v>
      </c>
      <c r="D17" s="13" t="str">
        <f>"Q"&amp;ROUNDUP(MONTH(SalesDataTable[[#This Row],[Order Date]])/3,0)</f>
        <v>Q1</v>
      </c>
      <c r="E17" s="13">
        <f>MONTH(SalesDataTable[[#This Row],[Order Date]])</f>
        <v>1</v>
      </c>
      <c r="F17" s="10" t="str">
        <f>TEXT(SalesDataTable[[#This Row],[Order Date]],"MMM")</f>
        <v>Jan</v>
      </c>
      <c r="G17" s="4" t="s">
        <v>16</v>
      </c>
      <c r="H17" s="4" t="s">
        <v>52</v>
      </c>
      <c r="I17" s="4" t="s">
        <v>18</v>
      </c>
      <c r="J17" s="4" t="s">
        <v>29</v>
      </c>
      <c r="K17" s="4" t="s">
        <v>25</v>
      </c>
      <c r="L17" s="4" t="s">
        <v>53</v>
      </c>
      <c r="M17" s="5">
        <v>1</v>
      </c>
      <c r="N17" s="6">
        <v>153.38999999999999</v>
      </c>
      <c r="O17" s="7">
        <v>0</v>
      </c>
      <c r="P17" s="6">
        <v>78.59</v>
      </c>
      <c r="Q17" s="6">
        <f>M17*N17*(1-O17)</f>
        <v>153.38999999999999</v>
      </c>
      <c r="R17" s="6">
        <f>M17*P17</f>
        <v>78.59</v>
      </c>
      <c r="S17" s="6">
        <f>Q17-R17</f>
        <v>74.799999999999983</v>
      </c>
      <c r="T17" s="8">
        <f>IFERROR(S17/Q17,0)</f>
        <v>0.48764587000456344</v>
      </c>
    </row>
    <row r="18" spans="1:20" ht="15.75" x14ac:dyDescent="0.25">
      <c r="A18" s="2">
        <v>2928</v>
      </c>
      <c r="B18" s="3">
        <v>46026</v>
      </c>
      <c r="C18" s="10">
        <f>YEAR(SalesDataTable[[#This Row],[Order Date]])</f>
        <v>2026</v>
      </c>
      <c r="D18" s="13" t="str">
        <f>"Q"&amp;ROUNDUP(MONTH(SalesDataTable[[#This Row],[Order Date]])/3,0)</f>
        <v>Q1</v>
      </c>
      <c r="E18" s="13">
        <f>MONTH(SalesDataTable[[#This Row],[Order Date]])</f>
        <v>1</v>
      </c>
      <c r="F18" s="10" t="str">
        <f>TEXT(SalesDataTable[[#This Row],[Order Date]],"MMM")</f>
        <v>Jan</v>
      </c>
      <c r="G18" s="4" t="s">
        <v>22</v>
      </c>
      <c r="H18" s="4" t="s">
        <v>43</v>
      </c>
      <c r="I18" s="4" t="s">
        <v>18</v>
      </c>
      <c r="J18" s="4" t="s">
        <v>19</v>
      </c>
      <c r="K18" s="4" t="s">
        <v>50</v>
      </c>
      <c r="L18" s="4" t="s">
        <v>54</v>
      </c>
      <c r="M18" s="5">
        <v>2</v>
      </c>
      <c r="N18" s="6">
        <v>124.97</v>
      </c>
      <c r="O18" s="7">
        <v>0.1</v>
      </c>
      <c r="P18" s="6">
        <v>67.36</v>
      </c>
      <c r="Q18" s="6">
        <f>M18*N18*(1-O18)</f>
        <v>224.946</v>
      </c>
      <c r="R18" s="6">
        <f>M18*P18</f>
        <v>134.72</v>
      </c>
      <c r="S18" s="6">
        <f>Q18-R18</f>
        <v>90.225999999999999</v>
      </c>
      <c r="T18" s="8">
        <f>IFERROR(S18/Q18,0)</f>
        <v>0.40110070861451191</v>
      </c>
    </row>
    <row r="19" spans="1:20" ht="15.75" x14ac:dyDescent="0.25">
      <c r="A19" s="2">
        <v>4249</v>
      </c>
      <c r="B19" s="3">
        <v>46026</v>
      </c>
      <c r="C19" s="10">
        <f>YEAR(SalesDataTable[[#This Row],[Order Date]])</f>
        <v>2026</v>
      </c>
      <c r="D19" s="13" t="str">
        <f>"Q"&amp;ROUNDUP(MONTH(SalesDataTable[[#This Row],[Order Date]])/3,0)</f>
        <v>Q1</v>
      </c>
      <c r="E19" s="13">
        <f>MONTH(SalesDataTable[[#This Row],[Order Date]])</f>
        <v>1</v>
      </c>
      <c r="F19" s="10" t="str">
        <f>TEXT(SalesDataTable[[#This Row],[Order Date]],"MMM")</f>
        <v>Jan</v>
      </c>
      <c r="G19" s="4" t="s">
        <v>36</v>
      </c>
      <c r="H19" s="4" t="s">
        <v>37</v>
      </c>
      <c r="I19" s="4" t="s">
        <v>44</v>
      </c>
      <c r="J19" s="4" t="s">
        <v>29</v>
      </c>
      <c r="K19" s="4" t="s">
        <v>20</v>
      </c>
      <c r="L19" s="4" t="s">
        <v>46</v>
      </c>
      <c r="M19" s="5">
        <v>2</v>
      </c>
      <c r="N19" s="6">
        <v>100.12</v>
      </c>
      <c r="O19" s="7">
        <v>0.1</v>
      </c>
      <c r="P19" s="6">
        <v>49.67</v>
      </c>
      <c r="Q19" s="6">
        <f>M19*N19*(1-O19)</f>
        <v>180.21600000000001</v>
      </c>
      <c r="R19" s="6">
        <f>M19*P19</f>
        <v>99.34</v>
      </c>
      <c r="S19" s="6">
        <f>Q19-R19</f>
        <v>80.876000000000005</v>
      </c>
      <c r="T19" s="8">
        <f>IFERROR(S19/Q19,0)</f>
        <v>0.44877258401029874</v>
      </c>
    </row>
    <row r="20" spans="1:20" ht="15.75" x14ac:dyDescent="0.25">
      <c r="A20" s="2">
        <v>1734</v>
      </c>
      <c r="B20" s="3">
        <v>46027</v>
      </c>
      <c r="C20" s="10">
        <f>YEAR(SalesDataTable[[#This Row],[Order Date]])</f>
        <v>2026</v>
      </c>
      <c r="D20" s="13" t="str">
        <f>"Q"&amp;ROUNDUP(MONTH(SalesDataTable[[#This Row],[Order Date]])/3,0)</f>
        <v>Q1</v>
      </c>
      <c r="E20" s="13">
        <f>MONTH(SalesDataTable[[#This Row],[Order Date]])</f>
        <v>1</v>
      </c>
      <c r="F20" s="10" t="str">
        <f>TEXT(SalesDataTable[[#This Row],[Order Date]],"MMM")</f>
        <v>Jan</v>
      </c>
      <c r="G20" s="4" t="s">
        <v>36</v>
      </c>
      <c r="H20" s="4" t="s">
        <v>49</v>
      </c>
      <c r="I20" s="4" t="s">
        <v>44</v>
      </c>
      <c r="J20" s="4" t="s">
        <v>19</v>
      </c>
      <c r="K20" s="4" t="s">
        <v>50</v>
      </c>
      <c r="L20" s="4" t="s">
        <v>51</v>
      </c>
      <c r="M20" s="5">
        <v>1</v>
      </c>
      <c r="N20" s="6">
        <v>40.6</v>
      </c>
      <c r="O20" s="7">
        <v>0.15</v>
      </c>
      <c r="P20" s="6">
        <v>14.61</v>
      </c>
      <c r="Q20" s="6">
        <f>M20*N20*(1-O20)</f>
        <v>34.51</v>
      </c>
      <c r="R20" s="6">
        <f>M20*P20</f>
        <v>14.61</v>
      </c>
      <c r="S20" s="6">
        <f>Q20-R20</f>
        <v>19.899999999999999</v>
      </c>
      <c r="T20" s="8">
        <f>IFERROR(S20/Q20,0)</f>
        <v>0.57664445088380178</v>
      </c>
    </row>
    <row r="21" spans="1:20" ht="15.75" x14ac:dyDescent="0.25">
      <c r="A21" s="2">
        <v>2331</v>
      </c>
      <c r="B21" s="3">
        <v>46027</v>
      </c>
      <c r="C21" s="10">
        <f>YEAR(SalesDataTable[[#This Row],[Order Date]])</f>
        <v>2026</v>
      </c>
      <c r="D21" s="13" t="str">
        <f>"Q"&amp;ROUNDUP(MONTH(SalesDataTable[[#This Row],[Order Date]])/3,0)</f>
        <v>Q1</v>
      </c>
      <c r="E21" s="13">
        <f>MONTH(SalesDataTable[[#This Row],[Order Date]])</f>
        <v>1</v>
      </c>
      <c r="F21" s="10" t="str">
        <f>TEXT(SalesDataTable[[#This Row],[Order Date]],"MMM")</f>
        <v>Jan</v>
      </c>
      <c r="G21" s="4" t="s">
        <v>36</v>
      </c>
      <c r="H21" s="4" t="s">
        <v>49</v>
      </c>
      <c r="I21" s="4" t="s">
        <v>18</v>
      </c>
      <c r="J21" s="4" t="s">
        <v>29</v>
      </c>
      <c r="K21" s="4" t="s">
        <v>20</v>
      </c>
      <c r="L21" s="4" t="s">
        <v>46</v>
      </c>
      <c r="M21" s="5">
        <v>1</v>
      </c>
      <c r="N21" s="6">
        <v>104.23</v>
      </c>
      <c r="O21" s="7">
        <v>0.1</v>
      </c>
      <c r="P21" s="6">
        <v>51.6</v>
      </c>
      <c r="Q21" s="6">
        <f>M21*N21*(1-O21)</f>
        <v>93.807000000000002</v>
      </c>
      <c r="R21" s="6">
        <f>M21*P21</f>
        <v>51.6</v>
      </c>
      <c r="S21" s="6">
        <f>Q21-R21</f>
        <v>42.207000000000001</v>
      </c>
      <c r="T21" s="8">
        <f>IFERROR(S21/Q21,0)</f>
        <v>0.44993443986056475</v>
      </c>
    </row>
    <row r="22" spans="1:20" ht="15.75" x14ac:dyDescent="0.25">
      <c r="A22" s="2">
        <v>2475</v>
      </c>
      <c r="B22" s="3">
        <v>46027</v>
      </c>
      <c r="C22" s="10">
        <f>YEAR(SalesDataTable[[#This Row],[Order Date]])</f>
        <v>2026</v>
      </c>
      <c r="D22" s="13" t="str">
        <f>"Q"&amp;ROUNDUP(MONTH(SalesDataTable[[#This Row],[Order Date]])/3,0)</f>
        <v>Q1</v>
      </c>
      <c r="E22" s="13">
        <f>MONTH(SalesDataTable[[#This Row],[Order Date]])</f>
        <v>1</v>
      </c>
      <c r="F22" s="10" t="str">
        <f>TEXT(SalesDataTable[[#This Row],[Order Date]],"MMM")</f>
        <v>Jan</v>
      </c>
      <c r="G22" s="4" t="s">
        <v>22</v>
      </c>
      <c r="H22" s="4" t="s">
        <v>23</v>
      </c>
      <c r="I22" s="4" t="s">
        <v>35</v>
      </c>
      <c r="J22" s="4" t="s">
        <v>19</v>
      </c>
      <c r="K22" s="4" t="s">
        <v>50</v>
      </c>
      <c r="L22" s="4" t="s">
        <v>54</v>
      </c>
      <c r="M22" s="5">
        <v>5</v>
      </c>
      <c r="N22" s="6">
        <v>122.87</v>
      </c>
      <c r="O22" s="7">
        <v>0.05</v>
      </c>
      <c r="P22" s="6">
        <v>69.67</v>
      </c>
      <c r="Q22" s="6">
        <f>M22*N22*(1-O22)</f>
        <v>583.63250000000005</v>
      </c>
      <c r="R22" s="6">
        <f>M22*P22</f>
        <v>348.35</v>
      </c>
      <c r="S22" s="6">
        <f>Q22-R22</f>
        <v>235.28250000000003</v>
      </c>
      <c r="T22" s="8">
        <f>IFERROR(S22/Q22,0)</f>
        <v>0.40313467807224584</v>
      </c>
    </row>
    <row r="23" spans="1:20" ht="15.75" x14ac:dyDescent="0.25">
      <c r="A23" s="2">
        <v>1433</v>
      </c>
      <c r="B23" s="3">
        <v>46028</v>
      </c>
      <c r="C23" s="10">
        <f>YEAR(SalesDataTable[[#This Row],[Order Date]])</f>
        <v>2026</v>
      </c>
      <c r="D23" s="13" t="str">
        <f>"Q"&amp;ROUNDUP(MONTH(SalesDataTable[[#This Row],[Order Date]])/3,0)</f>
        <v>Q1</v>
      </c>
      <c r="E23" s="13">
        <f>MONTH(SalesDataTable[[#This Row],[Order Date]])</f>
        <v>1</v>
      </c>
      <c r="F23" s="10" t="str">
        <f>TEXT(SalesDataTable[[#This Row],[Order Date]],"MMM")</f>
        <v>Jan</v>
      </c>
      <c r="G23" s="4" t="s">
        <v>27</v>
      </c>
      <c r="H23" s="4" t="s">
        <v>55</v>
      </c>
      <c r="I23" s="4" t="s">
        <v>18</v>
      </c>
      <c r="J23" s="4" t="s">
        <v>29</v>
      </c>
      <c r="K23" s="4" t="s">
        <v>30</v>
      </c>
      <c r="L23" s="4" t="s">
        <v>31</v>
      </c>
      <c r="M23" s="5">
        <v>2</v>
      </c>
      <c r="N23" s="6">
        <v>36.619999999999997</v>
      </c>
      <c r="O23" s="7">
        <v>0.05</v>
      </c>
      <c r="P23" s="6">
        <v>13.87</v>
      </c>
      <c r="Q23" s="6">
        <f>M23*N23*(1-O23)</f>
        <v>69.577999999999989</v>
      </c>
      <c r="R23" s="6">
        <f>M23*P23</f>
        <v>27.74</v>
      </c>
      <c r="S23" s="6">
        <f>Q23-R23</f>
        <v>41.837999999999994</v>
      </c>
      <c r="T23" s="8">
        <f>IFERROR(S23/Q23,0)</f>
        <v>0.60131075914800658</v>
      </c>
    </row>
    <row r="24" spans="1:20" ht="15.75" x14ac:dyDescent="0.25">
      <c r="A24" s="2">
        <v>3624</v>
      </c>
      <c r="B24" s="3">
        <v>46028</v>
      </c>
      <c r="C24" s="10">
        <f>YEAR(SalesDataTable[[#This Row],[Order Date]])</f>
        <v>2026</v>
      </c>
      <c r="D24" s="13" t="str">
        <f>"Q"&amp;ROUNDUP(MONTH(SalesDataTable[[#This Row],[Order Date]])/3,0)</f>
        <v>Q1</v>
      </c>
      <c r="E24" s="13">
        <f>MONTH(SalesDataTable[[#This Row],[Order Date]])</f>
        <v>1</v>
      </c>
      <c r="F24" s="10" t="str">
        <f>TEXT(SalesDataTable[[#This Row],[Order Date]],"MMM")</f>
        <v>Jan</v>
      </c>
      <c r="G24" s="4" t="s">
        <v>36</v>
      </c>
      <c r="H24" s="4" t="s">
        <v>47</v>
      </c>
      <c r="I24" s="4" t="s">
        <v>18</v>
      </c>
      <c r="J24" s="4" t="s">
        <v>29</v>
      </c>
      <c r="K24" s="4" t="s">
        <v>25</v>
      </c>
      <c r="L24" s="4" t="s">
        <v>26</v>
      </c>
      <c r="M24" s="5">
        <v>1</v>
      </c>
      <c r="N24" s="6">
        <v>93.4</v>
      </c>
      <c r="O24" s="7">
        <v>0</v>
      </c>
      <c r="P24" s="6">
        <v>46.11</v>
      </c>
      <c r="Q24" s="6">
        <f>M24*N24*(1-O24)</f>
        <v>93.4</v>
      </c>
      <c r="R24" s="6">
        <f>M24*P24</f>
        <v>46.11</v>
      </c>
      <c r="S24" s="6">
        <f>Q24-R24</f>
        <v>47.290000000000006</v>
      </c>
      <c r="T24" s="8">
        <f>IFERROR(S24/Q24,0)</f>
        <v>0.50631691648822275</v>
      </c>
    </row>
    <row r="25" spans="1:20" ht="15.75" x14ac:dyDescent="0.25">
      <c r="A25" s="2">
        <v>4680</v>
      </c>
      <c r="B25" s="3">
        <v>46028</v>
      </c>
      <c r="C25" s="10">
        <f>YEAR(SalesDataTable[[#This Row],[Order Date]])</f>
        <v>2026</v>
      </c>
      <c r="D25" s="13" t="str">
        <f>"Q"&amp;ROUNDUP(MONTH(SalesDataTable[[#This Row],[Order Date]])/3,0)</f>
        <v>Q1</v>
      </c>
      <c r="E25" s="13">
        <f>MONTH(SalesDataTable[[#This Row],[Order Date]])</f>
        <v>1</v>
      </c>
      <c r="F25" s="10" t="str">
        <f>TEXT(SalesDataTable[[#This Row],[Order Date]],"MMM")</f>
        <v>Jan</v>
      </c>
      <c r="G25" s="4" t="s">
        <v>22</v>
      </c>
      <c r="H25" s="4" t="s">
        <v>23</v>
      </c>
      <c r="I25" s="4" t="s">
        <v>44</v>
      </c>
      <c r="J25" s="4" t="s">
        <v>29</v>
      </c>
      <c r="K25" s="4" t="s">
        <v>39</v>
      </c>
      <c r="L25" s="4" t="s">
        <v>56</v>
      </c>
      <c r="M25" s="5">
        <v>2</v>
      </c>
      <c r="N25" s="6">
        <v>81.260000000000005</v>
      </c>
      <c r="O25" s="7">
        <v>0</v>
      </c>
      <c r="P25" s="6">
        <v>39.119999999999997</v>
      </c>
      <c r="Q25" s="6">
        <f>M25*N25*(1-O25)</f>
        <v>162.52000000000001</v>
      </c>
      <c r="R25" s="6">
        <f>M25*P25</f>
        <v>78.239999999999995</v>
      </c>
      <c r="S25" s="6">
        <f>Q25-R25</f>
        <v>84.280000000000015</v>
      </c>
      <c r="T25" s="8">
        <f>IFERROR(S25/Q25,0)</f>
        <v>0.51858232832882112</v>
      </c>
    </row>
    <row r="26" spans="1:20" ht="15.75" x14ac:dyDescent="0.25">
      <c r="A26" s="2">
        <v>4803</v>
      </c>
      <c r="B26" s="3">
        <v>46028</v>
      </c>
      <c r="C26" s="10">
        <f>YEAR(SalesDataTable[[#This Row],[Order Date]])</f>
        <v>2026</v>
      </c>
      <c r="D26" s="13" t="str">
        <f>"Q"&amp;ROUNDUP(MONTH(SalesDataTable[[#This Row],[Order Date]])/3,0)</f>
        <v>Q1</v>
      </c>
      <c r="E26" s="13">
        <f>MONTH(SalesDataTable[[#This Row],[Order Date]])</f>
        <v>1</v>
      </c>
      <c r="F26" s="10" t="str">
        <f>TEXT(SalesDataTable[[#This Row],[Order Date]],"MMM")</f>
        <v>Jan</v>
      </c>
      <c r="G26" s="4" t="s">
        <v>22</v>
      </c>
      <c r="H26" s="4" t="s">
        <v>57</v>
      </c>
      <c r="I26" s="4" t="s">
        <v>44</v>
      </c>
      <c r="J26" s="4" t="s">
        <v>29</v>
      </c>
      <c r="K26" s="4" t="s">
        <v>50</v>
      </c>
      <c r="L26" s="4" t="s">
        <v>58</v>
      </c>
      <c r="M26" s="5">
        <v>2</v>
      </c>
      <c r="N26" s="6">
        <v>35.78</v>
      </c>
      <c r="O26" s="7">
        <v>0</v>
      </c>
      <c r="P26" s="6">
        <v>13.84</v>
      </c>
      <c r="Q26" s="6">
        <f>M26*N26*(1-O26)</f>
        <v>71.56</v>
      </c>
      <c r="R26" s="6">
        <f>M26*P26</f>
        <v>27.68</v>
      </c>
      <c r="S26" s="6">
        <f>Q26-R26</f>
        <v>43.88</v>
      </c>
      <c r="T26" s="8">
        <f>IFERROR(S26/Q26,0)</f>
        <v>0.61319172722191173</v>
      </c>
    </row>
    <row r="27" spans="1:20" ht="15.75" x14ac:dyDescent="0.25">
      <c r="A27" s="2">
        <v>248</v>
      </c>
      <c r="B27" s="3">
        <v>46029</v>
      </c>
      <c r="C27" s="10">
        <f>YEAR(SalesDataTable[[#This Row],[Order Date]])</f>
        <v>2026</v>
      </c>
      <c r="D27" s="13" t="str">
        <f>"Q"&amp;ROUNDUP(MONTH(SalesDataTable[[#This Row],[Order Date]])/3,0)</f>
        <v>Q1</v>
      </c>
      <c r="E27" s="13">
        <f>MONTH(SalesDataTable[[#This Row],[Order Date]])</f>
        <v>1</v>
      </c>
      <c r="F27" s="10" t="str">
        <f>TEXT(SalesDataTable[[#This Row],[Order Date]],"MMM")</f>
        <v>Jan</v>
      </c>
      <c r="G27" s="4" t="s">
        <v>22</v>
      </c>
      <c r="H27" s="4" t="s">
        <v>59</v>
      </c>
      <c r="I27" s="4" t="s">
        <v>44</v>
      </c>
      <c r="J27" s="4" t="s">
        <v>29</v>
      </c>
      <c r="K27" s="4" t="s">
        <v>20</v>
      </c>
      <c r="L27" s="4" t="s">
        <v>21</v>
      </c>
      <c r="M27" s="5">
        <v>3</v>
      </c>
      <c r="N27" s="6">
        <v>81.64</v>
      </c>
      <c r="O27" s="7">
        <v>0</v>
      </c>
      <c r="P27" s="6">
        <v>43.84</v>
      </c>
      <c r="Q27" s="6">
        <f>M27*N27*(1-O27)</f>
        <v>244.92000000000002</v>
      </c>
      <c r="R27" s="6">
        <f>M27*P27</f>
        <v>131.52000000000001</v>
      </c>
      <c r="S27" s="6">
        <f>Q27-R27</f>
        <v>113.4</v>
      </c>
      <c r="T27" s="8">
        <f>IFERROR(S27/Q27,0)</f>
        <v>0.46300832925036745</v>
      </c>
    </row>
    <row r="28" spans="1:20" ht="15.75" x14ac:dyDescent="0.25">
      <c r="A28" s="2">
        <v>1118</v>
      </c>
      <c r="B28" s="3">
        <v>46029</v>
      </c>
      <c r="C28" s="10">
        <f>YEAR(SalesDataTable[[#This Row],[Order Date]])</f>
        <v>2026</v>
      </c>
      <c r="D28" s="13" t="str">
        <f>"Q"&amp;ROUNDUP(MONTH(SalesDataTable[[#This Row],[Order Date]])/3,0)</f>
        <v>Q1</v>
      </c>
      <c r="E28" s="13">
        <f>MONTH(SalesDataTable[[#This Row],[Order Date]])</f>
        <v>1</v>
      </c>
      <c r="F28" s="10" t="str">
        <f>TEXT(SalesDataTable[[#This Row],[Order Date]],"MMM")</f>
        <v>Jan</v>
      </c>
      <c r="G28" s="4" t="s">
        <v>22</v>
      </c>
      <c r="H28" s="4" t="s">
        <v>59</v>
      </c>
      <c r="I28" s="4" t="s">
        <v>18</v>
      </c>
      <c r="J28" s="4" t="s">
        <v>19</v>
      </c>
      <c r="K28" s="4" t="s">
        <v>30</v>
      </c>
      <c r="L28" s="4" t="s">
        <v>60</v>
      </c>
      <c r="M28" s="5">
        <v>2</v>
      </c>
      <c r="N28" s="6">
        <v>131.63999999999999</v>
      </c>
      <c r="O28" s="7">
        <v>0.05</v>
      </c>
      <c r="P28" s="6">
        <v>69.02</v>
      </c>
      <c r="Q28" s="6">
        <f>M28*N28*(1-O28)</f>
        <v>250.11599999999996</v>
      </c>
      <c r="R28" s="6">
        <f>M28*P28</f>
        <v>138.04</v>
      </c>
      <c r="S28" s="6">
        <f>Q28-R28</f>
        <v>112.07599999999996</v>
      </c>
      <c r="T28" s="8">
        <f>IFERROR(S28/Q28,0)</f>
        <v>0.44809608341729429</v>
      </c>
    </row>
    <row r="29" spans="1:20" ht="15.75" x14ac:dyDescent="0.25">
      <c r="A29" s="2">
        <v>3023</v>
      </c>
      <c r="B29" s="3">
        <v>46029</v>
      </c>
      <c r="C29" s="10">
        <f>YEAR(SalesDataTable[[#This Row],[Order Date]])</f>
        <v>2026</v>
      </c>
      <c r="D29" s="13" t="str">
        <f>"Q"&amp;ROUNDUP(MONTH(SalesDataTable[[#This Row],[Order Date]])/3,0)</f>
        <v>Q1</v>
      </c>
      <c r="E29" s="13">
        <f>MONTH(SalesDataTable[[#This Row],[Order Date]])</f>
        <v>1</v>
      </c>
      <c r="F29" s="10" t="str">
        <f>TEXT(SalesDataTable[[#This Row],[Order Date]],"MMM")</f>
        <v>Jan</v>
      </c>
      <c r="G29" s="4" t="s">
        <v>27</v>
      </c>
      <c r="H29" s="4" t="s">
        <v>34</v>
      </c>
      <c r="I29" s="4" t="s">
        <v>44</v>
      </c>
      <c r="J29" s="4" t="s">
        <v>29</v>
      </c>
      <c r="K29" s="4" t="s">
        <v>25</v>
      </c>
      <c r="L29" s="4" t="s">
        <v>53</v>
      </c>
      <c r="M29" s="5">
        <v>2</v>
      </c>
      <c r="N29" s="6">
        <v>155.35</v>
      </c>
      <c r="O29" s="7">
        <v>0</v>
      </c>
      <c r="P29" s="6">
        <v>80.790000000000006</v>
      </c>
      <c r="Q29" s="6">
        <f>M29*N29*(1-O29)</f>
        <v>310.7</v>
      </c>
      <c r="R29" s="6">
        <f>M29*P29</f>
        <v>161.58000000000001</v>
      </c>
      <c r="S29" s="6">
        <f>Q29-R29</f>
        <v>149.11999999999998</v>
      </c>
      <c r="T29" s="8">
        <f>IFERROR(S29/Q29,0)</f>
        <v>0.47994850337946565</v>
      </c>
    </row>
    <row r="30" spans="1:20" ht="15.75" x14ac:dyDescent="0.25">
      <c r="A30" s="2">
        <v>3903</v>
      </c>
      <c r="B30" s="3">
        <v>46029</v>
      </c>
      <c r="C30" s="10">
        <f>YEAR(SalesDataTable[[#This Row],[Order Date]])</f>
        <v>2026</v>
      </c>
      <c r="D30" s="13" t="str">
        <f>"Q"&amp;ROUNDUP(MONTH(SalesDataTable[[#This Row],[Order Date]])/3,0)</f>
        <v>Q1</v>
      </c>
      <c r="E30" s="13">
        <f>MONTH(SalesDataTable[[#This Row],[Order Date]])</f>
        <v>1</v>
      </c>
      <c r="F30" s="10" t="str">
        <f>TEXT(SalesDataTable[[#This Row],[Order Date]],"MMM")</f>
        <v>Jan</v>
      </c>
      <c r="G30" s="4" t="s">
        <v>36</v>
      </c>
      <c r="H30" s="4" t="s">
        <v>49</v>
      </c>
      <c r="I30" s="4" t="s">
        <v>18</v>
      </c>
      <c r="J30" s="4" t="s">
        <v>19</v>
      </c>
      <c r="K30" s="4" t="s">
        <v>50</v>
      </c>
      <c r="L30" s="4" t="s">
        <v>61</v>
      </c>
      <c r="M30" s="5">
        <v>2</v>
      </c>
      <c r="N30" s="6">
        <v>51.56</v>
      </c>
      <c r="O30" s="7">
        <v>0.05</v>
      </c>
      <c r="P30" s="6">
        <v>22.26</v>
      </c>
      <c r="Q30" s="6">
        <f>M30*N30*(1-O30)</f>
        <v>97.963999999999999</v>
      </c>
      <c r="R30" s="6">
        <f>M30*P30</f>
        <v>44.52</v>
      </c>
      <c r="S30" s="6">
        <f>Q30-R30</f>
        <v>53.443999999999996</v>
      </c>
      <c r="T30" s="8">
        <f>IFERROR(S30/Q30,0)</f>
        <v>0.54554734392225712</v>
      </c>
    </row>
    <row r="31" spans="1:20" ht="15.75" x14ac:dyDescent="0.25">
      <c r="A31" s="2">
        <v>62</v>
      </c>
      <c r="B31" s="3">
        <v>46030</v>
      </c>
      <c r="C31" s="10">
        <f>YEAR(SalesDataTable[[#This Row],[Order Date]])</f>
        <v>2026</v>
      </c>
      <c r="D31" s="13" t="str">
        <f>"Q"&amp;ROUNDUP(MONTH(SalesDataTable[[#This Row],[Order Date]])/3,0)</f>
        <v>Q1</v>
      </c>
      <c r="E31" s="13">
        <f>MONTH(SalesDataTable[[#This Row],[Order Date]])</f>
        <v>1</v>
      </c>
      <c r="F31" s="10" t="str">
        <f>TEXT(SalesDataTable[[#This Row],[Order Date]],"MMM")</f>
        <v>Jan</v>
      </c>
      <c r="G31" s="4" t="s">
        <v>22</v>
      </c>
      <c r="H31" s="4" t="s">
        <v>59</v>
      </c>
      <c r="I31" s="4" t="s">
        <v>18</v>
      </c>
      <c r="J31" s="4" t="s">
        <v>29</v>
      </c>
      <c r="K31" s="4" t="s">
        <v>20</v>
      </c>
      <c r="L31" s="4" t="s">
        <v>38</v>
      </c>
      <c r="M31" s="5">
        <v>2</v>
      </c>
      <c r="N31" s="6">
        <v>51.63</v>
      </c>
      <c r="O31" s="7">
        <v>0</v>
      </c>
      <c r="P31" s="6">
        <v>22.54</v>
      </c>
      <c r="Q31" s="6">
        <f>M31*N31*(1-O31)</f>
        <v>103.26</v>
      </c>
      <c r="R31" s="6">
        <f>M31*P31</f>
        <v>45.08</v>
      </c>
      <c r="S31" s="6">
        <f>Q31-R31</f>
        <v>58.180000000000007</v>
      </c>
      <c r="T31" s="8">
        <f>IFERROR(S31/Q31,0)</f>
        <v>0.5634321131125315</v>
      </c>
    </row>
    <row r="32" spans="1:20" ht="15.75" x14ac:dyDescent="0.25">
      <c r="A32" s="2">
        <v>142</v>
      </c>
      <c r="B32" s="3">
        <v>46030</v>
      </c>
      <c r="C32" s="10">
        <f>YEAR(SalesDataTable[[#This Row],[Order Date]])</f>
        <v>2026</v>
      </c>
      <c r="D32" s="13" t="str">
        <f>"Q"&amp;ROUNDUP(MONTH(SalesDataTable[[#This Row],[Order Date]])/3,0)</f>
        <v>Q1</v>
      </c>
      <c r="E32" s="13">
        <f>MONTH(SalesDataTable[[#This Row],[Order Date]])</f>
        <v>1</v>
      </c>
      <c r="F32" s="10" t="str">
        <f>TEXT(SalesDataTable[[#This Row],[Order Date]],"MMM")</f>
        <v>Jan</v>
      </c>
      <c r="G32" s="4" t="s">
        <v>16</v>
      </c>
      <c r="H32" s="4" t="s">
        <v>52</v>
      </c>
      <c r="I32" s="4" t="s">
        <v>24</v>
      </c>
      <c r="J32" s="4" t="s">
        <v>32</v>
      </c>
      <c r="K32" s="4" t="s">
        <v>39</v>
      </c>
      <c r="L32" s="4" t="s">
        <v>40</v>
      </c>
      <c r="M32" s="5">
        <v>5</v>
      </c>
      <c r="N32" s="6">
        <v>344.88</v>
      </c>
      <c r="O32" s="7">
        <v>0.15</v>
      </c>
      <c r="P32" s="6">
        <v>190.66</v>
      </c>
      <c r="Q32" s="6">
        <f>M32*N32*(1-O32)</f>
        <v>1465.74</v>
      </c>
      <c r="R32" s="6">
        <f>M32*P32</f>
        <v>953.3</v>
      </c>
      <c r="S32" s="6">
        <f>Q32-R32</f>
        <v>512.44000000000005</v>
      </c>
      <c r="T32" s="8">
        <f>IFERROR(S32/Q32,0)</f>
        <v>0.34961180018284282</v>
      </c>
    </row>
    <row r="33" spans="1:20" ht="15.75" x14ac:dyDescent="0.25">
      <c r="A33" s="2">
        <v>450</v>
      </c>
      <c r="B33" s="3">
        <v>46030</v>
      </c>
      <c r="C33" s="10">
        <f>YEAR(SalesDataTable[[#This Row],[Order Date]])</f>
        <v>2026</v>
      </c>
      <c r="D33" s="13" t="str">
        <f>"Q"&amp;ROUNDUP(MONTH(SalesDataTable[[#This Row],[Order Date]])/3,0)</f>
        <v>Q1</v>
      </c>
      <c r="E33" s="13">
        <f>MONTH(SalesDataTable[[#This Row],[Order Date]])</f>
        <v>1</v>
      </c>
      <c r="F33" s="10" t="str">
        <f>TEXT(SalesDataTable[[#This Row],[Order Date]],"MMM")</f>
        <v>Jan</v>
      </c>
      <c r="G33" s="4" t="s">
        <v>27</v>
      </c>
      <c r="H33" s="4" t="s">
        <v>34</v>
      </c>
      <c r="I33" s="4" t="s">
        <v>35</v>
      </c>
      <c r="J33" s="4" t="s">
        <v>29</v>
      </c>
      <c r="K33" s="4" t="s">
        <v>25</v>
      </c>
      <c r="L33" s="4" t="s">
        <v>26</v>
      </c>
      <c r="M33" s="5">
        <v>2</v>
      </c>
      <c r="N33" s="6">
        <v>94.06</v>
      </c>
      <c r="O33" s="7">
        <v>0.15</v>
      </c>
      <c r="P33" s="6">
        <v>46.33</v>
      </c>
      <c r="Q33" s="6">
        <f>M33*N33*(1-O33)</f>
        <v>159.90199999999999</v>
      </c>
      <c r="R33" s="6">
        <f>M33*P33</f>
        <v>92.66</v>
      </c>
      <c r="S33" s="6">
        <f>Q33-R33</f>
        <v>67.24199999999999</v>
      </c>
      <c r="T33" s="8">
        <f>IFERROR(S33/Q33,0)</f>
        <v>0.42052006854198193</v>
      </c>
    </row>
    <row r="34" spans="1:20" ht="15.75" x14ac:dyDescent="0.25">
      <c r="A34" s="2">
        <v>4397</v>
      </c>
      <c r="B34" s="3">
        <v>46030</v>
      </c>
      <c r="C34" s="10">
        <f>YEAR(SalesDataTable[[#This Row],[Order Date]])</f>
        <v>2026</v>
      </c>
      <c r="D34" s="13" t="str">
        <f>"Q"&amp;ROUNDUP(MONTH(SalesDataTable[[#This Row],[Order Date]])/3,0)</f>
        <v>Q1</v>
      </c>
      <c r="E34" s="13">
        <f>MONTH(SalesDataTable[[#This Row],[Order Date]])</f>
        <v>1</v>
      </c>
      <c r="F34" s="10" t="str">
        <f>TEXT(SalesDataTable[[#This Row],[Order Date]],"MMM")</f>
        <v>Jan</v>
      </c>
      <c r="G34" s="4" t="s">
        <v>16</v>
      </c>
      <c r="H34" s="4" t="s">
        <v>17</v>
      </c>
      <c r="I34" s="4" t="s">
        <v>18</v>
      </c>
      <c r="J34" s="4" t="s">
        <v>32</v>
      </c>
      <c r="K34" s="4" t="s">
        <v>25</v>
      </c>
      <c r="L34" s="4" t="s">
        <v>62</v>
      </c>
      <c r="M34" s="5">
        <v>1</v>
      </c>
      <c r="N34" s="6">
        <v>72.38</v>
      </c>
      <c r="O34" s="7">
        <v>0</v>
      </c>
      <c r="P34" s="6">
        <v>31.65</v>
      </c>
      <c r="Q34" s="6">
        <f>M34*N34*(1-O34)</f>
        <v>72.38</v>
      </c>
      <c r="R34" s="6">
        <f>M34*P34</f>
        <v>31.65</v>
      </c>
      <c r="S34" s="6">
        <f>Q34-R34</f>
        <v>40.729999999999997</v>
      </c>
      <c r="T34" s="8">
        <f>IFERROR(S34/Q34,0)</f>
        <v>0.56272450953302011</v>
      </c>
    </row>
    <row r="35" spans="1:20" ht="15.75" x14ac:dyDescent="0.25">
      <c r="A35" s="2">
        <v>4798</v>
      </c>
      <c r="B35" s="3">
        <v>46030</v>
      </c>
      <c r="C35" s="10">
        <f>YEAR(SalesDataTable[[#This Row],[Order Date]])</f>
        <v>2026</v>
      </c>
      <c r="D35" s="13" t="str">
        <f>"Q"&amp;ROUNDUP(MONTH(SalesDataTable[[#This Row],[Order Date]])/3,0)</f>
        <v>Q1</v>
      </c>
      <c r="E35" s="13">
        <f>MONTH(SalesDataTable[[#This Row],[Order Date]])</f>
        <v>1</v>
      </c>
      <c r="F35" s="10" t="str">
        <f>TEXT(SalesDataTable[[#This Row],[Order Date]],"MMM")</f>
        <v>Jan</v>
      </c>
      <c r="G35" s="4" t="s">
        <v>22</v>
      </c>
      <c r="H35" s="4" t="s">
        <v>43</v>
      </c>
      <c r="I35" s="4" t="s">
        <v>18</v>
      </c>
      <c r="J35" s="4" t="s">
        <v>29</v>
      </c>
      <c r="K35" s="4" t="s">
        <v>25</v>
      </c>
      <c r="L35" s="4" t="s">
        <v>53</v>
      </c>
      <c r="M35" s="5">
        <v>1</v>
      </c>
      <c r="N35" s="6">
        <v>153.69</v>
      </c>
      <c r="O35" s="7">
        <v>0</v>
      </c>
      <c r="P35" s="6">
        <v>77.47</v>
      </c>
      <c r="Q35" s="6">
        <f>M35*N35*(1-O35)</f>
        <v>153.69</v>
      </c>
      <c r="R35" s="6">
        <f>M35*P35</f>
        <v>77.47</v>
      </c>
      <c r="S35" s="6">
        <f>Q35-R35</f>
        <v>76.22</v>
      </c>
      <c r="T35" s="8">
        <f>IFERROR(S35/Q35,0)</f>
        <v>0.49593337237295854</v>
      </c>
    </row>
    <row r="36" spans="1:20" ht="15.75" x14ac:dyDescent="0.25">
      <c r="A36" s="2">
        <v>136</v>
      </c>
      <c r="B36" s="3">
        <v>46031</v>
      </c>
      <c r="C36" s="10">
        <f>YEAR(SalesDataTable[[#This Row],[Order Date]])</f>
        <v>2026</v>
      </c>
      <c r="D36" s="13" t="str">
        <f>"Q"&amp;ROUNDUP(MONTH(SalesDataTable[[#This Row],[Order Date]])/3,0)</f>
        <v>Q1</v>
      </c>
      <c r="E36" s="13">
        <f>MONTH(SalesDataTable[[#This Row],[Order Date]])</f>
        <v>1</v>
      </c>
      <c r="F36" s="10" t="str">
        <f>TEXT(SalesDataTable[[#This Row],[Order Date]],"MMM")</f>
        <v>Jan</v>
      </c>
      <c r="G36" s="4" t="s">
        <v>36</v>
      </c>
      <c r="H36" s="4" t="s">
        <v>63</v>
      </c>
      <c r="I36" s="4" t="s">
        <v>24</v>
      </c>
      <c r="J36" s="4" t="s">
        <v>32</v>
      </c>
      <c r="K36" s="4" t="s">
        <v>30</v>
      </c>
      <c r="L36" s="4" t="s">
        <v>64</v>
      </c>
      <c r="M36" s="5">
        <v>15</v>
      </c>
      <c r="N36" s="6">
        <v>168.62</v>
      </c>
      <c r="O36" s="7">
        <v>0.05</v>
      </c>
      <c r="P36" s="6">
        <v>86.09</v>
      </c>
      <c r="Q36" s="6">
        <f>M36*N36*(1-O36)</f>
        <v>2402.835</v>
      </c>
      <c r="R36" s="6">
        <f>M36*P36</f>
        <v>1291.3500000000001</v>
      </c>
      <c r="S36" s="6">
        <f>Q36-R36</f>
        <v>1111.4849999999999</v>
      </c>
      <c r="T36" s="8">
        <f>IFERROR(S36/Q36,0)</f>
        <v>0.46257233642759488</v>
      </c>
    </row>
    <row r="37" spans="1:20" ht="15.75" x14ac:dyDescent="0.25">
      <c r="A37" s="2">
        <v>2782</v>
      </c>
      <c r="B37" s="3">
        <v>46031</v>
      </c>
      <c r="C37" s="10">
        <f>YEAR(SalesDataTable[[#This Row],[Order Date]])</f>
        <v>2026</v>
      </c>
      <c r="D37" s="13" t="str">
        <f>"Q"&amp;ROUNDUP(MONTH(SalesDataTable[[#This Row],[Order Date]])/3,0)</f>
        <v>Q1</v>
      </c>
      <c r="E37" s="13">
        <f>MONTH(SalesDataTable[[#This Row],[Order Date]])</f>
        <v>1</v>
      </c>
      <c r="F37" s="10" t="str">
        <f>TEXT(SalesDataTable[[#This Row],[Order Date]],"MMM")</f>
        <v>Jan</v>
      </c>
      <c r="G37" s="4" t="s">
        <v>36</v>
      </c>
      <c r="H37" s="4" t="s">
        <v>37</v>
      </c>
      <c r="I37" s="4" t="s">
        <v>18</v>
      </c>
      <c r="J37" s="4" t="s">
        <v>29</v>
      </c>
      <c r="K37" s="4" t="s">
        <v>25</v>
      </c>
      <c r="L37" s="4" t="s">
        <v>53</v>
      </c>
      <c r="M37" s="5">
        <v>1</v>
      </c>
      <c r="N37" s="6">
        <v>152.75</v>
      </c>
      <c r="O37" s="7">
        <v>0.05</v>
      </c>
      <c r="P37" s="6">
        <v>79.88</v>
      </c>
      <c r="Q37" s="6">
        <f>M37*N37*(1-O37)</f>
        <v>145.11249999999998</v>
      </c>
      <c r="R37" s="6">
        <f>M37*P37</f>
        <v>79.88</v>
      </c>
      <c r="S37" s="6">
        <f>Q37-R37</f>
        <v>65.232499999999987</v>
      </c>
      <c r="T37" s="8">
        <f>IFERROR(S37/Q37,0)</f>
        <v>0.44953053665259707</v>
      </c>
    </row>
    <row r="38" spans="1:20" ht="15.75" x14ac:dyDescent="0.25">
      <c r="A38" s="2">
        <v>4704</v>
      </c>
      <c r="B38" s="3">
        <v>46031</v>
      </c>
      <c r="C38" s="10">
        <f>YEAR(SalesDataTable[[#This Row],[Order Date]])</f>
        <v>2026</v>
      </c>
      <c r="D38" s="13" t="str">
        <f>"Q"&amp;ROUNDUP(MONTH(SalesDataTable[[#This Row],[Order Date]])/3,0)</f>
        <v>Q1</v>
      </c>
      <c r="E38" s="13">
        <f>MONTH(SalesDataTable[[#This Row],[Order Date]])</f>
        <v>1</v>
      </c>
      <c r="F38" s="10" t="str">
        <f>TEXT(SalesDataTable[[#This Row],[Order Date]],"MMM")</f>
        <v>Jan</v>
      </c>
      <c r="G38" s="4" t="s">
        <v>22</v>
      </c>
      <c r="H38" s="4" t="s">
        <v>65</v>
      </c>
      <c r="I38" s="4" t="s">
        <v>44</v>
      </c>
      <c r="J38" s="4" t="s">
        <v>29</v>
      </c>
      <c r="K38" s="4" t="s">
        <v>50</v>
      </c>
      <c r="L38" s="4" t="s">
        <v>58</v>
      </c>
      <c r="M38" s="5">
        <v>2</v>
      </c>
      <c r="N38" s="6">
        <v>36.72</v>
      </c>
      <c r="O38" s="7">
        <v>0.05</v>
      </c>
      <c r="P38" s="6">
        <v>14.15</v>
      </c>
      <c r="Q38" s="6">
        <f>M38*N38*(1-O38)</f>
        <v>69.768000000000001</v>
      </c>
      <c r="R38" s="6">
        <f>M38*P38</f>
        <v>28.3</v>
      </c>
      <c r="S38" s="6">
        <f>Q38-R38</f>
        <v>41.468000000000004</v>
      </c>
      <c r="T38" s="8">
        <f>IFERROR(S38/Q38,0)</f>
        <v>0.59436991170737308</v>
      </c>
    </row>
    <row r="39" spans="1:20" ht="15.75" x14ac:dyDescent="0.25">
      <c r="A39" s="2">
        <v>69</v>
      </c>
      <c r="B39" s="3">
        <v>46032</v>
      </c>
      <c r="C39" s="10">
        <f>YEAR(SalesDataTable[[#This Row],[Order Date]])</f>
        <v>2026</v>
      </c>
      <c r="D39" s="13" t="str">
        <f>"Q"&amp;ROUNDUP(MONTH(SalesDataTable[[#This Row],[Order Date]])/3,0)</f>
        <v>Q1</v>
      </c>
      <c r="E39" s="13">
        <f>MONTH(SalesDataTable[[#This Row],[Order Date]])</f>
        <v>1</v>
      </c>
      <c r="F39" s="10" t="str">
        <f>TEXT(SalesDataTable[[#This Row],[Order Date]],"MMM")</f>
        <v>Jan</v>
      </c>
      <c r="G39" s="4" t="s">
        <v>16</v>
      </c>
      <c r="H39" s="4" t="s">
        <v>66</v>
      </c>
      <c r="I39" s="4" t="s">
        <v>18</v>
      </c>
      <c r="J39" s="4" t="s">
        <v>19</v>
      </c>
      <c r="K39" s="4" t="s">
        <v>25</v>
      </c>
      <c r="L39" s="4" t="s">
        <v>33</v>
      </c>
      <c r="M39" s="5">
        <v>6</v>
      </c>
      <c r="N39" s="6">
        <v>141.31</v>
      </c>
      <c r="O39" s="7">
        <v>0.05</v>
      </c>
      <c r="P39" s="6">
        <v>79.349999999999994</v>
      </c>
      <c r="Q39" s="6">
        <f>M39*N39*(1-O39)</f>
        <v>805.46699999999998</v>
      </c>
      <c r="R39" s="6">
        <f>M39*P39</f>
        <v>476.09999999999997</v>
      </c>
      <c r="S39" s="6">
        <f>Q39-R39</f>
        <v>329.36700000000002</v>
      </c>
      <c r="T39" s="8">
        <f>IFERROR(S39/Q39,0)</f>
        <v>0.4089143316858419</v>
      </c>
    </row>
    <row r="40" spans="1:20" ht="15.75" x14ac:dyDescent="0.25">
      <c r="A40" s="2">
        <v>490</v>
      </c>
      <c r="B40" s="3">
        <v>46032</v>
      </c>
      <c r="C40" s="10">
        <f>YEAR(SalesDataTable[[#This Row],[Order Date]])</f>
        <v>2026</v>
      </c>
      <c r="D40" s="13" t="str">
        <f>"Q"&amp;ROUNDUP(MONTH(SalesDataTable[[#This Row],[Order Date]])/3,0)</f>
        <v>Q1</v>
      </c>
      <c r="E40" s="13">
        <f>MONTH(SalesDataTable[[#This Row],[Order Date]])</f>
        <v>1</v>
      </c>
      <c r="F40" s="10" t="str">
        <f>TEXT(SalesDataTable[[#This Row],[Order Date]],"MMM")</f>
        <v>Jan</v>
      </c>
      <c r="G40" s="4" t="s">
        <v>27</v>
      </c>
      <c r="H40" s="4" t="s">
        <v>55</v>
      </c>
      <c r="I40" s="4" t="s">
        <v>18</v>
      </c>
      <c r="J40" s="4" t="s">
        <v>32</v>
      </c>
      <c r="K40" s="4" t="s">
        <v>39</v>
      </c>
      <c r="L40" s="4" t="s">
        <v>67</v>
      </c>
      <c r="M40" s="5">
        <v>2</v>
      </c>
      <c r="N40" s="6">
        <v>121.23</v>
      </c>
      <c r="O40" s="7">
        <v>0</v>
      </c>
      <c r="P40" s="6">
        <v>59.66</v>
      </c>
      <c r="Q40" s="6">
        <f>M40*N40*(1-O40)</f>
        <v>242.46</v>
      </c>
      <c r="R40" s="6">
        <f>M40*P40</f>
        <v>119.32</v>
      </c>
      <c r="S40" s="6">
        <f>Q40-R40</f>
        <v>123.14000000000001</v>
      </c>
      <c r="T40" s="8">
        <f>IFERROR(S40/Q40,0)</f>
        <v>0.50787758805576178</v>
      </c>
    </row>
    <row r="41" spans="1:20" ht="15.75" x14ac:dyDescent="0.25">
      <c r="A41" s="2">
        <v>3685</v>
      </c>
      <c r="B41" s="3">
        <v>46032</v>
      </c>
      <c r="C41" s="10">
        <f>YEAR(SalesDataTable[[#This Row],[Order Date]])</f>
        <v>2026</v>
      </c>
      <c r="D41" s="13" t="str">
        <f>"Q"&amp;ROUNDUP(MONTH(SalesDataTable[[#This Row],[Order Date]])/3,0)</f>
        <v>Q1</v>
      </c>
      <c r="E41" s="13">
        <f>MONTH(SalesDataTable[[#This Row],[Order Date]])</f>
        <v>1</v>
      </c>
      <c r="F41" s="10" t="str">
        <f>TEXT(SalesDataTable[[#This Row],[Order Date]],"MMM")</f>
        <v>Jan</v>
      </c>
      <c r="G41" s="4" t="s">
        <v>36</v>
      </c>
      <c r="H41" s="4" t="s">
        <v>49</v>
      </c>
      <c r="I41" s="4" t="s">
        <v>18</v>
      </c>
      <c r="J41" s="4" t="s">
        <v>29</v>
      </c>
      <c r="K41" s="4" t="s">
        <v>30</v>
      </c>
      <c r="L41" s="4" t="s">
        <v>64</v>
      </c>
      <c r="M41" s="5">
        <v>3</v>
      </c>
      <c r="N41" s="6">
        <v>161.58000000000001</v>
      </c>
      <c r="O41" s="7">
        <v>0</v>
      </c>
      <c r="P41" s="6">
        <v>85.58</v>
      </c>
      <c r="Q41" s="6">
        <f>M41*N41*(1-O41)</f>
        <v>484.74</v>
      </c>
      <c r="R41" s="6">
        <f>M41*P41</f>
        <v>256.74</v>
      </c>
      <c r="S41" s="6">
        <f>Q41-R41</f>
        <v>228</v>
      </c>
      <c r="T41" s="8">
        <f>IFERROR(S41/Q41,0)</f>
        <v>0.47035524198539425</v>
      </c>
    </row>
    <row r="42" spans="1:20" ht="15.75" x14ac:dyDescent="0.25">
      <c r="A42" s="2">
        <v>3796</v>
      </c>
      <c r="B42" s="3">
        <v>46032</v>
      </c>
      <c r="C42" s="10">
        <f>YEAR(SalesDataTable[[#This Row],[Order Date]])</f>
        <v>2026</v>
      </c>
      <c r="D42" s="13" t="str">
        <f>"Q"&amp;ROUNDUP(MONTH(SalesDataTable[[#This Row],[Order Date]])/3,0)</f>
        <v>Q1</v>
      </c>
      <c r="E42" s="13">
        <f>MONTH(SalesDataTable[[#This Row],[Order Date]])</f>
        <v>1</v>
      </c>
      <c r="F42" s="10" t="str">
        <f>TEXT(SalesDataTable[[#This Row],[Order Date]],"MMM")</f>
        <v>Jan</v>
      </c>
      <c r="G42" s="4" t="s">
        <v>36</v>
      </c>
      <c r="H42" s="4" t="s">
        <v>49</v>
      </c>
      <c r="I42" s="4" t="s">
        <v>35</v>
      </c>
      <c r="J42" s="4" t="s">
        <v>19</v>
      </c>
      <c r="K42" s="4" t="s">
        <v>30</v>
      </c>
      <c r="L42" s="4" t="s">
        <v>64</v>
      </c>
      <c r="M42" s="5">
        <v>2</v>
      </c>
      <c r="N42" s="6">
        <v>166.84</v>
      </c>
      <c r="O42" s="7">
        <v>0</v>
      </c>
      <c r="P42" s="6">
        <v>88.67</v>
      </c>
      <c r="Q42" s="6">
        <f>M42*N42*(1-O42)</f>
        <v>333.68</v>
      </c>
      <c r="R42" s="6">
        <f>M42*P42</f>
        <v>177.34</v>
      </c>
      <c r="S42" s="6">
        <f>Q42-R42</f>
        <v>156.34</v>
      </c>
      <c r="T42" s="8">
        <f>IFERROR(S42/Q42,0)</f>
        <v>0.4685327259649964</v>
      </c>
    </row>
    <row r="43" spans="1:20" ht="15.75" x14ac:dyDescent="0.25">
      <c r="A43" s="2">
        <v>387</v>
      </c>
      <c r="B43" s="3">
        <v>46033</v>
      </c>
      <c r="C43" s="10">
        <f>YEAR(SalesDataTable[[#This Row],[Order Date]])</f>
        <v>2026</v>
      </c>
      <c r="D43" s="13" t="str">
        <f>"Q"&amp;ROUNDUP(MONTH(SalesDataTable[[#This Row],[Order Date]])/3,0)</f>
        <v>Q1</v>
      </c>
      <c r="E43" s="13">
        <f>MONTH(SalesDataTable[[#This Row],[Order Date]])</f>
        <v>1</v>
      </c>
      <c r="F43" s="10" t="str">
        <f>TEXT(SalesDataTable[[#This Row],[Order Date]],"MMM")</f>
        <v>Jan</v>
      </c>
      <c r="G43" s="4" t="s">
        <v>27</v>
      </c>
      <c r="H43" s="4" t="s">
        <v>41</v>
      </c>
      <c r="I43" s="4" t="s">
        <v>18</v>
      </c>
      <c r="J43" s="4" t="s">
        <v>19</v>
      </c>
      <c r="K43" s="4" t="s">
        <v>25</v>
      </c>
      <c r="L43" s="4" t="s">
        <v>53</v>
      </c>
      <c r="M43" s="5">
        <v>1</v>
      </c>
      <c r="N43" s="6">
        <v>150.96</v>
      </c>
      <c r="O43" s="7">
        <v>0</v>
      </c>
      <c r="P43" s="6">
        <v>77.5</v>
      </c>
      <c r="Q43" s="6">
        <f>M43*N43*(1-O43)</f>
        <v>150.96</v>
      </c>
      <c r="R43" s="6">
        <f>M43*P43</f>
        <v>77.5</v>
      </c>
      <c r="S43" s="6">
        <f>Q43-R43</f>
        <v>73.460000000000008</v>
      </c>
      <c r="T43" s="8">
        <f>IFERROR(S43/Q43,0)</f>
        <v>0.48661897191308956</v>
      </c>
    </row>
    <row r="44" spans="1:20" ht="15.75" x14ac:dyDescent="0.25">
      <c r="A44" s="2">
        <v>2796</v>
      </c>
      <c r="B44" s="3">
        <v>46033</v>
      </c>
      <c r="C44" s="10">
        <f>YEAR(SalesDataTable[[#This Row],[Order Date]])</f>
        <v>2026</v>
      </c>
      <c r="D44" s="13" t="str">
        <f>"Q"&amp;ROUNDUP(MONTH(SalesDataTable[[#This Row],[Order Date]])/3,0)</f>
        <v>Q1</v>
      </c>
      <c r="E44" s="13">
        <f>MONTH(SalesDataTable[[#This Row],[Order Date]])</f>
        <v>1</v>
      </c>
      <c r="F44" s="10" t="str">
        <f>TEXT(SalesDataTable[[#This Row],[Order Date]],"MMM")</f>
        <v>Jan</v>
      </c>
      <c r="G44" s="4" t="s">
        <v>36</v>
      </c>
      <c r="H44" s="4" t="s">
        <v>47</v>
      </c>
      <c r="I44" s="4" t="s">
        <v>35</v>
      </c>
      <c r="J44" s="4" t="s">
        <v>19</v>
      </c>
      <c r="K44" s="4" t="s">
        <v>30</v>
      </c>
      <c r="L44" s="4" t="s">
        <v>31</v>
      </c>
      <c r="M44" s="5">
        <v>3</v>
      </c>
      <c r="N44" s="6">
        <v>36.33</v>
      </c>
      <c r="O44" s="7">
        <v>0.05</v>
      </c>
      <c r="P44" s="6">
        <v>13.27</v>
      </c>
      <c r="Q44" s="6">
        <f>M44*N44*(1-O44)</f>
        <v>103.54049999999999</v>
      </c>
      <c r="R44" s="6">
        <f>M44*P44</f>
        <v>39.81</v>
      </c>
      <c r="S44" s="6">
        <f>Q44-R44</f>
        <v>63.730499999999992</v>
      </c>
      <c r="T44" s="8">
        <f>IFERROR(S44/Q44,0)</f>
        <v>0.61551277036521934</v>
      </c>
    </row>
    <row r="45" spans="1:20" ht="15.75" x14ac:dyDescent="0.25">
      <c r="A45" s="2">
        <v>3703</v>
      </c>
      <c r="B45" s="3">
        <v>46033</v>
      </c>
      <c r="C45" s="10">
        <f>YEAR(SalesDataTable[[#This Row],[Order Date]])</f>
        <v>2026</v>
      </c>
      <c r="D45" s="13" t="str">
        <f>"Q"&amp;ROUNDUP(MONTH(SalesDataTable[[#This Row],[Order Date]])/3,0)</f>
        <v>Q1</v>
      </c>
      <c r="E45" s="13">
        <f>MONTH(SalesDataTable[[#This Row],[Order Date]])</f>
        <v>1</v>
      </c>
      <c r="F45" s="10" t="str">
        <f>TEXT(SalesDataTable[[#This Row],[Order Date]],"MMM")</f>
        <v>Jan</v>
      </c>
      <c r="G45" s="4" t="s">
        <v>36</v>
      </c>
      <c r="H45" s="4" t="s">
        <v>49</v>
      </c>
      <c r="I45" s="4" t="s">
        <v>18</v>
      </c>
      <c r="J45" s="4" t="s">
        <v>19</v>
      </c>
      <c r="K45" s="4" t="s">
        <v>30</v>
      </c>
      <c r="L45" s="4" t="s">
        <v>31</v>
      </c>
      <c r="M45" s="5">
        <v>1</v>
      </c>
      <c r="N45" s="6">
        <v>35.340000000000003</v>
      </c>
      <c r="O45" s="7">
        <v>0.1</v>
      </c>
      <c r="P45" s="6">
        <v>13.36</v>
      </c>
      <c r="Q45" s="6">
        <f>M45*N45*(1-O45)</f>
        <v>31.806000000000004</v>
      </c>
      <c r="R45" s="6">
        <f>M45*P45</f>
        <v>13.36</v>
      </c>
      <c r="S45" s="6">
        <f>Q45-R45</f>
        <v>18.446000000000005</v>
      </c>
      <c r="T45" s="8">
        <f>IFERROR(S45/Q45,0)</f>
        <v>0.5799534678991386</v>
      </c>
    </row>
    <row r="46" spans="1:20" ht="15.75" x14ac:dyDescent="0.25">
      <c r="A46" s="2">
        <v>4674</v>
      </c>
      <c r="B46" s="3">
        <v>46033</v>
      </c>
      <c r="C46" s="10">
        <f>YEAR(SalesDataTable[[#This Row],[Order Date]])</f>
        <v>2026</v>
      </c>
      <c r="D46" s="13" t="str">
        <f>"Q"&amp;ROUNDUP(MONTH(SalesDataTable[[#This Row],[Order Date]])/3,0)</f>
        <v>Q1</v>
      </c>
      <c r="E46" s="13">
        <f>MONTH(SalesDataTable[[#This Row],[Order Date]])</f>
        <v>1</v>
      </c>
      <c r="F46" s="10" t="str">
        <f>TEXT(SalesDataTable[[#This Row],[Order Date]],"MMM")</f>
        <v>Jan</v>
      </c>
      <c r="G46" s="4" t="s">
        <v>36</v>
      </c>
      <c r="H46" s="4" t="s">
        <v>49</v>
      </c>
      <c r="I46" s="4" t="s">
        <v>18</v>
      </c>
      <c r="J46" s="4" t="s">
        <v>19</v>
      </c>
      <c r="K46" s="4" t="s">
        <v>30</v>
      </c>
      <c r="L46" s="4" t="s">
        <v>48</v>
      </c>
      <c r="M46" s="5">
        <v>2</v>
      </c>
      <c r="N46" s="6">
        <v>46.27</v>
      </c>
      <c r="O46" s="7">
        <v>0</v>
      </c>
      <c r="P46" s="6">
        <v>18.23</v>
      </c>
      <c r="Q46" s="6">
        <f>M46*N46*(1-O46)</f>
        <v>92.54</v>
      </c>
      <c r="R46" s="6">
        <f>M46*P46</f>
        <v>36.46</v>
      </c>
      <c r="S46" s="6">
        <f>Q46-R46</f>
        <v>56.080000000000005</v>
      </c>
      <c r="T46" s="8">
        <f>IFERROR(S46/Q46,0)</f>
        <v>0.60600821266479366</v>
      </c>
    </row>
    <row r="47" spans="1:20" ht="15.75" x14ac:dyDescent="0.25">
      <c r="A47" s="2">
        <v>4789</v>
      </c>
      <c r="B47" s="3">
        <v>46033</v>
      </c>
      <c r="C47" s="10">
        <f>YEAR(SalesDataTable[[#This Row],[Order Date]])</f>
        <v>2026</v>
      </c>
      <c r="D47" s="13" t="str">
        <f>"Q"&amp;ROUNDUP(MONTH(SalesDataTable[[#This Row],[Order Date]])/3,0)</f>
        <v>Q1</v>
      </c>
      <c r="E47" s="13">
        <f>MONTH(SalesDataTable[[#This Row],[Order Date]])</f>
        <v>1</v>
      </c>
      <c r="F47" s="10" t="str">
        <f>TEXT(SalesDataTable[[#This Row],[Order Date]],"MMM")</f>
        <v>Jan</v>
      </c>
      <c r="G47" s="4" t="s">
        <v>36</v>
      </c>
      <c r="H47" s="4" t="s">
        <v>47</v>
      </c>
      <c r="I47" s="4" t="s">
        <v>18</v>
      </c>
      <c r="J47" s="4" t="s">
        <v>19</v>
      </c>
      <c r="K47" s="4" t="s">
        <v>20</v>
      </c>
      <c r="L47" s="4" t="s">
        <v>21</v>
      </c>
      <c r="M47" s="5">
        <v>1</v>
      </c>
      <c r="N47" s="6">
        <v>79.930000000000007</v>
      </c>
      <c r="O47" s="7">
        <v>0.05</v>
      </c>
      <c r="P47" s="6">
        <v>43.73</v>
      </c>
      <c r="Q47" s="6">
        <f>M47*N47*(1-O47)</f>
        <v>75.933500000000009</v>
      </c>
      <c r="R47" s="6">
        <f>M47*P47</f>
        <v>43.73</v>
      </c>
      <c r="S47" s="6">
        <f>Q47-R47</f>
        <v>32.203500000000012</v>
      </c>
      <c r="T47" s="8">
        <f>IFERROR(S47/Q47,0)</f>
        <v>0.42410135184075554</v>
      </c>
    </row>
    <row r="48" spans="1:20" ht="15.75" x14ac:dyDescent="0.25">
      <c r="A48" s="2">
        <v>804</v>
      </c>
      <c r="B48" s="3">
        <v>46034</v>
      </c>
      <c r="C48" s="10">
        <f>YEAR(SalesDataTable[[#This Row],[Order Date]])</f>
        <v>2026</v>
      </c>
      <c r="D48" s="13" t="str">
        <f>"Q"&amp;ROUNDUP(MONTH(SalesDataTable[[#This Row],[Order Date]])/3,0)</f>
        <v>Q1</v>
      </c>
      <c r="E48" s="13">
        <f>MONTH(SalesDataTable[[#This Row],[Order Date]])</f>
        <v>1</v>
      </c>
      <c r="F48" s="10" t="str">
        <f>TEXT(SalesDataTable[[#This Row],[Order Date]],"MMM")</f>
        <v>Jan</v>
      </c>
      <c r="G48" s="4" t="s">
        <v>22</v>
      </c>
      <c r="H48" s="4" t="s">
        <v>59</v>
      </c>
      <c r="I48" s="4" t="s">
        <v>35</v>
      </c>
      <c r="J48" s="4" t="s">
        <v>29</v>
      </c>
      <c r="K48" s="4" t="s">
        <v>25</v>
      </c>
      <c r="L48" s="4" t="s">
        <v>33</v>
      </c>
      <c r="M48" s="5">
        <v>1</v>
      </c>
      <c r="N48" s="6">
        <v>141.25</v>
      </c>
      <c r="O48" s="7">
        <v>0</v>
      </c>
      <c r="P48" s="6">
        <v>78.72</v>
      </c>
      <c r="Q48" s="6">
        <f>M48*N48*(1-O48)</f>
        <v>141.25</v>
      </c>
      <c r="R48" s="6">
        <f>M48*P48</f>
        <v>78.72</v>
      </c>
      <c r="S48" s="6">
        <f>Q48-R48</f>
        <v>62.53</v>
      </c>
      <c r="T48" s="8">
        <f>IFERROR(S48/Q48,0)</f>
        <v>0.44269026548672569</v>
      </c>
    </row>
    <row r="49" spans="1:20" ht="15.75" x14ac:dyDescent="0.25">
      <c r="A49" s="2">
        <v>1780</v>
      </c>
      <c r="B49" s="3">
        <v>46034</v>
      </c>
      <c r="C49" s="10">
        <f>YEAR(SalesDataTable[[#This Row],[Order Date]])</f>
        <v>2026</v>
      </c>
      <c r="D49" s="13" t="str">
        <f>"Q"&amp;ROUNDUP(MONTH(SalesDataTable[[#This Row],[Order Date]])/3,0)</f>
        <v>Q1</v>
      </c>
      <c r="E49" s="13">
        <f>MONTH(SalesDataTable[[#This Row],[Order Date]])</f>
        <v>1</v>
      </c>
      <c r="F49" s="10" t="str">
        <f>TEXT(SalesDataTable[[#This Row],[Order Date]],"MMM")</f>
        <v>Jan</v>
      </c>
      <c r="G49" s="4" t="s">
        <v>36</v>
      </c>
      <c r="H49" s="4" t="s">
        <v>49</v>
      </c>
      <c r="I49" s="4" t="s">
        <v>18</v>
      </c>
      <c r="J49" s="4" t="s">
        <v>19</v>
      </c>
      <c r="K49" s="4" t="s">
        <v>20</v>
      </c>
      <c r="L49" s="4" t="s">
        <v>46</v>
      </c>
      <c r="M49" s="5">
        <v>2</v>
      </c>
      <c r="N49" s="6">
        <v>103.64</v>
      </c>
      <c r="O49" s="7">
        <v>0.1</v>
      </c>
      <c r="P49" s="6">
        <v>50.96</v>
      </c>
      <c r="Q49" s="6">
        <f>M49*N49*(1-O49)</f>
        <v>186.55199999999999</v>
      </c>
      <c r="R49" s="6">
        <f>M49*P49</f>
        <v>101.92</v>
      </c>
      <c r="S49" s="6">
        <f>Q49-R49</f>
        <v>84.631999999999991</v>
      </c>
      <c r="T49" s="8">
        <f>IFERROR(S49/Q49,0)</f>
        <v>0.45366439384193147</v>
      </c>
    </row>
    <row r="50" spans="1:20" ht="15.75" x14ac:dyDescent="0.25">
      <c r="A50" s="2">
        <v>2844</v>
      </c>
      <c r="B50" s="3">
        <v>46034</v>
      </c>
      <c r="C50" s="10">
        <f>YEAR(SalesDataTable[[#This Row],[Order Date]])</f>
        <v>2026</v>
      </c>
      <c r="D50" s="13" t="str">
        <f>"Q"&amp;ROUNDUP(MONTH(SalesDataTable[[#This Row],[Order Date]])/3,0)</f>
        <v>Q1</v>
      </c>
      <c r="E50" s="13">
        <f>MONTH(SalesDataTable[[#This Row],[Order Date]])</f>
        <v>1</v>
      </c>
      <c r="F50" s="10" t="str">
        <f>TEXT(SalesDataTable[[#This Row],[Order Date]],"MMM")</f>
        <v>Jan</v>
      </c>
      <c r="G50" s="4" t="s">
        <v>16</v>
      </c>
      <c r="H50" s="4" t="s">
        <v>17</v>
      </c>
      <c r="I50" s="4" t="s">
        <v>18</v>
      </c>
      <c r="J50" s="4" t="s">
        <v>29</v>
      </c>
      <c r="K50" s="4" t="s">
        <v>30</v>
      </c>
      <c r="L50" s="4" t="s">
        <v>60</v>
      </c>
      <c r="M50" s="5">
        <v>1</v>
      </c>
      <c r="N50" s="6">
        <v>136.18</v>
      </c>
      <c r="O50" s="7">
        <v>0</v>
      </c>
      <c r="P50" s="6">
        <v>68.34</v>
      </c>
      <c r="Q50" s="6">
        <f>M50*N50*(1-O50)</f>
        <v>136.18</v>
      </c>
      <c r="R50" s="6">
        <f>M50*P50</f>
        <v>68.34</v>
      </c>
      <c r="S50" s="6">
        <f>Q50-R50</f>
        <v>67.84</v>
      </c>
      <c r="T50" s="8">
        <f>IFERROR(S50/Q50,0)</f>
        <v>0.498164194448524</v>
      </c>
    </row>
    <row r="51" spans="1:20" ht="15.75" x14ac:dyDescent="0.25">
      <c r="A51" s="2">
        <v>3068</v>
      </c>
      <c r="B51" s="3">
        <v>46034</v>
      </c>
      <c r="C51" s="10">
        <f>YEAR(SalesDataTable[[#This Row],[Order Date]])</f>
        <v>2026</v>
      </c>
      <c r="D51" s="13" t="str">
        <f>"Q"&amp;ROUNDUP(MONTH(SalesDataTable[[#This Row],[Order Date]])/3,0)</f>
        <v>Q1</v>
      </c>
      <c r="E51" s="13">
        <f>MONTH(SalesDataTable[[#This Row],[Order Date]])</f>
        <v>1</v>
      </c>
      <c r="F51" s="10" t="str">
        <f>TEXT(SalesDataTable[[#This Row],[Order Date]],"MMM")</f>
        <v>Jan</v>
      </c>
      <c r="G51" s="4" t="s">
        <v>27</v>
      </c>
      <c r="H51" s="4" t="s">
        <v>28</v>
      </c>
      <c r="I51" s="4" t="s">
        <v>44</v>
      </c>
      <c r="J51" s="4" t="s">
        <v>29</v>
      </c>
      <c r="K51" s="4" t="s">
        <v>50</v>
      </c>
      <c r="L51" s="4" t="s">
        <v>58</v>
      </c>
      <c r="M51" s="5">
        <v>1</v>
      </c>
      <c r="N51" s="6">
        <v>36.43</v>
      </c>
      <c r="O51" s="7">
        <v>0</v>
      </c>
      <c r="P51" s="6">
        <v>14.33</v>
      </c>
      <c r="Q51" s="6">
        <f>M51*N51*(1-O51)</f>
        <v>36.43</v>
      </c>
      <c r="R51" s="6">
        <f>M51*P51</f>
        <v>14.33</v>
      </c>
      <c r="S51" s="6">
        <f>Q51-R51</f>
        <v>22.1</v>
      </c>
      <c r="T51" s="8">
        <f>IFERROR(S51/Q51,0)</f>
        <v>0.60664287674993145</v>
      </c>
    </row>
    <row r="52" spans="1:20" ht="15.75" x14ac:dyDescent="0.25">
      <c r="A52" s="2">
        <v>3096</v>
      </c>
      <c r="B52" s="3">
        <v>46034</v>
      </c>
      <c r="C52" s="10">
        <f>YEAR(SalesDataTable[[#This Row],[Order Date]])</f>
        <v>2026</v>
      </c>
      <c r="D52" s="13" t="str">
        <f>"Q"&amp;ROUNDUP(MONTH(SalesDataTable[[#This Row],[Order Date]])/3,0)</f>
        <v>Q1</v>
      </c>
      <c r="E52" s="13">
        <f>MONTH(SalesDataTable[[#This Row],[Order Date]])</f>
        <v>1</v>
      </c>
      <c r="F52" s="10" t="str">
        <f>TEXT(SalesDataTable[[#This Row],[Order Date]],"MMM")</f>
        <v>Jan</v>
      </c>
      <c r="G52" s="4" t="s">
        <v>36</v>
      </c>
      <c r="H52" s="4" t="s">
        <v>47</v>
      </c>
      <c r="I52" s="4" t="s">
        <v>18</v>
      </c>
      <c r="J52" s="4" t="s">
        <v>29</v>
      </c>
      <c r="K52" s="4" t="s">
        <v>50</v>
      </c>
      <c r="L52" s="4" t="s">
        <v>61</v>
      </c>
      <c r="M52" s="5">
        <v>2</v>
      </c>
      <c r="N52" s="6">
        <v>50.51</v>
      </c>
      <c r="O52" s="7">
        <v>0.1</v>
      </c>
      <c r="P52" s="6">
        <v>21.84</v>
      </c>
      <c r="Q52" s="6">
        <f>M52*N52*(1-O52)</f>
        <v>90.917999999999992</v>
      </c>
      <c r="R52" s="6">
        <f>M52*P52</f>
        <v>43.68</v>
      </c>
      <c r="S52" s="6">
        <f>Q52-R52</f>
        <v>47.237999999999992</v>
      </c>
      <c r="T52" s="8">
        <f>IFERROR(S52/Q52,0)</f>
        <v>0.5195670824259222</v>
      </c>
    </row>
    <row r="53" spans="1:20" ht="15.75" x14ac:dyDescent="0.25">
      <c r="A53" s="2">
        <v>3129</v>
      </c>
      <c r="B53" s="3">
        <v>46034</v>
      </c>
      <c r="C53" s="10">
        <f>YEAR(SalesDataTable[[#This Row],[Order Date]])</f>
        <v>2026</v>
      </c>
      <c r="D53" s="13" t="str">
        <f>"Q"&amp;ROUNDUP(MONTH(SalesDataTable[[#This Row],[Order Date]])/3,0)</f>
        <v>Q1</v>
      </c>
      <c r="E53" s="13">
        <f>MONTH(SalesDataTable[[#This Row],[Order Date]])</f>
        <v>1</v>
      </c>
      <c r="F53" s="10" t="str">
        <f>TEXT(SalesDataTable[[#This Row],[Order Date]],"MMM")</f>
        <v>Jan</v>
      </c>
      <c r="G53" s="4" t="s">
        <v>36</v>
      </c>
      <c r="H53" s="4" t="s">
        <v>63</v>
      </c>
      <c r="I53" s="4" t="s">
        <v>35</v>
      </c>
      <c r="J53" s="4" t="s">
        <v>19</v>
      </c>
      <c r="K53" s="4" t="s">
        <v>50</v>
      </c>
      <c r="L53" s="4" t="s">
        <v>54</v>
      </c>
      <c r="M53" s="5">
        <v>1</v>
      </c>
      <c r="N53" s="6">
        <v>123</v>
      </c>
      <c r="O53" s="7">
        <v>0</v>
      </c>
      <c r="P53" s="6">
        <v>67.3</v>
      </c>
      <c r="Q53" s="6">
        <f>M53*N53*(1-O53)</f>
        <v>123</v>
      </c>
      <c r="R53" s="6">
        <f>M53*P53</f>
        <v>67.3</v>
      </c>
      <c r="S53" s="6">
        <f>Q53-R53</f>
        <v>55.7</v>
      </c>
      <c r="T53" s="8">
        <f>IFERROR(S53/Q53,0)</f>
        <v>0.45284552845528458</v>
      </c>
    </row>
    <row r="54" spans="1:20" ht="15.75" x14ac:dyDescent="0.25">
      <c r="A54" s="2">
        <v>3948</v>
      </c>
      <c r="B54" s="3">
        <v>46034</v>
      </c>
      <c r="C54" s="10">
        <f>YEAR(SalesDataTable[[#This Row],[Order Date]])</f>
        <v>2026</v>
      </c>
      <c r="D54" s="13" t="str">
        <f>"Q"&amp;ROUNDUP(MONTH(SalesDataTable[[#This Row],[Order Date]])/3,0)</f>
        <v>Q1</v>
      </c>
      <c r="E54" s="13">
        <f>MONTH(SalesDataTable[[#This Row],[Order Date]])</f>
        <v>1</v>
      </c>
      <c r="F54" s="10" t="str">
        <f>TEXT(SalesDataTable[[#This Row],[Order Date]],"MMM")</f>
        <v>Jan</v>
      </c>
      <c r="G54" s="4" t="s">
        <v>22</v>
      </c>
      <c r="H54" s="4" t="s">
        <v>65</v>
      </c>
      <c r="I54" s="4" t="s">
        <v>18</v>
      </c>
      <c r="J54" s="4" t="s">
        <v>29</v>
      </c>
      <c r="K54" s="4" t="s">
        <v>25</v>
      </c>
      <c r="L54" s="4" t="s">
        <v>62</v>
      </c>
      <c r="M54" s="5">
        <v>2</v>
      </c>
      <c r="N54" s="6">
        <v>72.239999999999995</v>
      </c>
      <c r="O54" s="7">
        <v>0</v>
      </c>
      <c r="P54" s="6">
        <v>32.94</v>
      </c>
      <c r="Q54" s="6">
        <f>M54*N54*(1-O54)</f>
        <v>144.47999999999999</v>
      </c>
      <c r="R54" s="6">
        <f>M54*P54</f>
        <v>65.88</v>
      </c>
      <c r="S54" s="6">
        <f>Q54-R54</f>
        <v>78.599999999999994</v>
      </c>
      <c r="T54" s="8">
        <f>IFERROR(S54/Q54,0)</f>
        <v>0.54401993355481726</v>
      </c>
    </row>
    <row r="55" spans="1:20" ht="15.75" x14ac:dyDescent="0.25">
      <c r="A55" s="2">
        <v>5036</v>
      </c>
      <c r="B55" s="3">
        <v>46034</v>
      </c>
      <c r="C55" s="10">
        <f>YEAR(SalesDataTable[[#This Row],[Order Date]])</f>
        <v>2026</v>
      </c>
      <c r="D55" s="13" t="str">
        <f>"Q"&amp;ROUNDUP(MONTH(SalesDataTable[[#This Row],[Order Date]])/3,0)</f>
        <v>Q1</v>
      </c>
      <c r="E55" s="13">
        <f>MONTH(SalesDataTable[[#This Row],[Order Date]])</f>
        <v>1</v>
      </c>
      <c r="F55" s="10" t="str">
        <f>TEXT(SalesDataTable[[#This Row],[Order Date]],"MMM")</f>
        <v>Jan</v>
      </c>
      <c r="G55" s="4" t="s">
        <v>27</v>
      </c>
      <c r="H55" s="4" t="s">
        <v>34</v>
      </c>
      <c r="I55" s="4" t="s">
        <v>35</v>
      </c>
      <c r="J55" s="4" t="s">
        <v>19</v>
      </c>
      <c r="K55" s="4" t="s">
        <v>25</v>
      </c>
      <c r="L55" s="4" t="s">
        <v>53</v>
      </c>
      <c r="M55" s="5">
        <v>1</v>
      </c>
      <c r="N55" s="6">
        <v>151.11000000000001</v>
      </c>
      <c r="O55" s="7">
        <v>0.15</v>
      </c>
      <c r="P55" s="6">
        <v>79.650000000000006</v>
      </c>
      <c r="Q55" s="6">
        <f>M55*N55*(1-O55)</f>
        <v>128.4435</v>
      </c>
      <c r="R55" s="6">
        <f>M55*P55</f>
        <v>79.650000000000006</v>
      </c>
      <c r="S55" s="6">
        <f>Q55-R55</f>
        <v>48.793499999999995</v>
      </c>
      <c r="T55" s="8">
        <f>IFERROR(S55/Q55,0)</f>
        <v>0.37988298356865075</v>
      </c>
    </row>
    <row r="56" spans="1:20" ht="15.75" x14ac:dyDescent="0.25">
      <c r="A56" s="2">
        <v>2681</v>
      </c>
      <c r="B56" s="3">
        <v>46035</v>
      </c>
      <c r="C56" s="10">
        <f>YEAR(SalesDataTable[[#This Row],[Order Date]])</f>
        <v>2026</v>
      </c>
      <c r="D56" s="13" t="str">
        <f>"Q"&amp;ROUNDUP(MONTH(SalesDataTable[[#This Row],[Order Date]])/3,0)</f>
        <v>Q1</v>
      </c>
      <c r="E56" s="13">
        <f>MONTH(SalesDataTable[[#This Row],[Order Date]])</f>
        <v>1</v>
      </c>
      <c r="F56" s="10" t="str">
        <f>TEXT(SalesDataTable[[#This Row],[Order Date]],"MMM")</f>
        <v>Jan</v>
      </c>
      <c r="G56" s="4" t="s">
        <v>36</v>
      </c>
      <c r="H56" s="4" t="s">
        <v>37</v>
      </c>
      <c r="I56" s="4" t="s">
        <v>18</v>
      </c>
      <c r="J56" s="4" t="s">
        <v>29</v>
      </c>
      <c r="K56" s="4" t="s">
        <v>25</v>
      </c>
      <c r="L56" s="4" t="s">
        <v>26</v>
      </c>
      <c r="M56" s="5">
        <v>1</v>
      </c>
      <c r="N56" s="6">
        <v>94.32</v>
      </c>
      <c r="O56" s="7">
        <v>0</v>
      </c>
      <c r="P56" s="6">
        <v>45.93</v>
      </c>
      <c r="Q56" s="6">
        <f>M56*N56*(1-O56)</f>
        <v>94.32</v>
      </c>
      <c r="R56" s="6">
        <f>M56*P56</f>
        <v>45.93</v>
      </c>
      <c r="S56" s="6">
        <f>Q56-R56</f>
        <v>48.389999999999993</v>
      </c>
      <c r="T56" s="8">
        <f>IFERROR(S56/Q56,0)</f>
        <v>0.51304071246819338</v>
      </c>
    </row>
    <row r="57" spans="1:20" ht="15.75" x14ac:dyDescent="0.25">
      <c r="A57" s="2">
        <v>5101</v>
      </c>
      <c r="B57" s="3">
        <v>46035</v>
      </c>
      <c r="C57" s="10">
        <f>YEAR(SalesDataTable[[#This Row],[Order Date]])</f>
        <v>2026</v>
      </c>
      <c r="D57" s="13" t="str">
        <f>"Q"&amp;ROUNDUP(MONTH(SalesDataTable[[#This Row],[Order Date]])/3,0)</f>
        <v>Q1</v>
      </c>
      <c r="E57" s="13">
        <f>MONTH(SalesDataTable[[#This Row],[Order Date]])</f>
        <v>1</v>
      </c>
      <c r="F57" s="10" t="str">
        <f>TEXT(SalesDataTable[[#This Row],[Order Date]],"MMM")</f>
        <v>Jan</v>
      </c>
      <c r="G57" s="4" t="s">
        <v>22</v>
      </c>
      <c r="H57" s="4" t="s">
        <v>59</v>
      </c>
      <c r="I57" s="4" t="s">
        <v>18</v>
      </c>
      <c r="J57" s="4" t="s">
        <v>19</v>
      </c>
      <c r="K57" s="4" t="s">
        <v>20</v>
      </c>
      <c r="L57" s="4" t="s">
        <v>38</v>
      </c>
      <c r="M57" s="5">
        <v>3</v>
      </c>
      <c r="N57" s="6">
        <v>51.52</v>
      </c>
      <c r="O57" s="7">
        <v>0</v>
      </c>
      <c r="P57" s="6">
        <v>21.92</v>
      </c>
      <c r="Q57" s="6">
        <f>M57*N57*(1-O57)</f>
        <v>154.56</v>
      </c>
      <c r="R57" s="6">
        <f>M57*P57</f>
        <v>65.760000000000005</v>
      </c>
      <c r="S57" s="6">
        <f>Q57-R57</f>
        <v>88.8</v>
      </c>
      <c r="T57" s="8">
        <f>IFERROR(S57/Q57,0)</f>
        <v>0.57453416149068315</v>
      </c>
    </row>
    <row r="58" spans="1:20" ht="15.75" x14ac:dyDescent="0.25">
      <c r="A58" s="2">
        <v>3871</v>
      </c>
      <c r="B58" s="3">
        <v>46036</v>
      </c>
      <c r="C58" s="10">
        <f>YEAR(SalesDataTable[[#This Row],[Order Date]])</f>
        <v>2026</v>
      </c>
      <c r="D58" s="13" t="str">
        <f>"Q"&amp;ROUNDUP(MONTH(SalesDataTable[[#This Row],[Order Date]])/3,0)</f>
        <v>Q1</v>
      </c>
      <c r="E58" s="13">
        <f>MONTH(SalesDataTable[[#This Row],[Order Date]])</f>
        <v>1</v>
      </c>
      <c r="F58" s="10" t="str">
        <f>TEXT(SalesDataTable[[#This Row],[Order Date]],"MMM")</f>
        <v>Jan</v>
      </c>
      <c r="G58" s="4" t="s">
        <v>16</v>
      </c>
      <c r="H58" s="4" t="s">
        <v>66</v>
      </c>
      <c r="I58" s="4" t="s">
        <v>18</v>
      </c>
      <c r="J58" s="4" t="s">
        <v>29</v>
      </c>
      <c r="K58" s="4" t="s">
        <v>25</v>
      </c>
      <c r="L58" s="4" t="s">
        <v>33</v>
      </c>
      <c r="M58" s="5">
        <v>2</v>
      </c>
      <c r="N58" s="6">
        <v>146.4</v>
      </c>
      <c r="O58" s="7">
        <v>0.05</v>
      </c>
      <c r="P58" s="6">
        <v>81.72</v>
      </c>
      <c r="Q58" s="6">
        <f>M58*N58*(1-O58)</f>
        <v>278.16000000000003</v>
      </c>
      <c r="R58" s="6">
        <f>M58*P58</f>
        <v>163.44</v>
      </c>
      <c r="S58" s="6">
        <f>Q58-R58</f>
        <v>114.72000000000003</v>
      </c>
      <c r="T58" s="8">
        <f>IFERROR(S58/Q58,0)</f>
        <v>0.4124245038826575</v>
      </c>
    </row>
    <row r="59" spans="1:20" ht="15.75" x14ac:dyDescent="0.25">
      <c r="A59" s="2">
        <v>4643</v>
      </c>
      <c r="B59" s="3">
        <v>46036</v>
      </c>
      <c r="C59" s="10">
        <f>YEAR(SalesDataTable[[#This Row],[Order Date]])</f>
        <v>2026</v>
      </c>
      <c r="D59" s="13" t="str">
        <f>"Q"&amp;ROUNDUP(MONTH(SalesDataTable[[#This Row],[Order Date]])/3,0)</f>
        <v>Q1</v>
      </c>
      <c r="E59" s="13">
        <f>MONTH(SalesDataTable[[#This Row],[Order Date]])</f>
        <v>1</v>
      </c>
      <c r="F59" s="10" t="str">
        <f>TEXT(SalesDataTable[[#This Row],[Order Date]],"MMM")</f>
        <v>Jan</v>
      </c>
      <c r="G59" s="4" t="s">
        <v>16</v>
      </c>
      <c r="H59" s="4" t="s">
        <v>17</v>
      </c>
      <c r="I59" s="4" t="s">
        <v>24</v>
      </c>
      <c r="J59" s="4" t="s">
        <v>32</v>
      </c>
      <c r="K59" s="4" t="s">
        <v>30</v>
      </c>
      <c r="L59" s="4" t="s">
        <v>48</v>
      </c>
      <c r="M59" s="5">
        <v>3</v>
      </c>
      <c r="N59" s="6">
        <v>47.32</v>
      </c>
      <c r="O59" s="7">
        <v>0.1</v>
      </c>
      <c r="P59" s="6">
        <v>18.420000000000002</v>
      </c>
      <c r="Q59" s="6">
        <f>M59*N59*(1-O59)</f>
        <v>127.76400000000001</v>
      </c>
      <c r="R59" s="6">
        <f>M59*P59</f>
        <v>55.260000000000005</v>
      </c>
      <c r="S59" s="6">
        <f>Q59-R59</f>
        <v>72.504000000000005</v>
      </c>
      <c r="T59" s="8">
        <f>IFERROR(S59/Q59,0)</f>
        <v>0.56748379825302897</v>
      </c>
    </row>
    <row r="60" spans="1:20" ht="15.75" x14ac:dyDescent="0.25">
      <c r="A60" s="2">
        <v>4703</v>
      </c>
      <c r="B60" s="3">
        <v>46036</v>
      </c>
      <c r="C60" s="10">
        <f>YEAR(SalesDataTable[[#This Row],[Order Date]])</f>
        <v>2026</v>
      </c>
      <c r="D60" s="13" t="str">
        <f>"Q"&amp;ROUNDUP(MONTH(SalesDataTable[[#This Row],[Order Date]])/3,0)</f>
        <v>Q1</v>
      </c>
      <c r="E60" s="13">
        <f>MONTH(SalesDataTable[[#This Row],[Order Date]])</f>
        <v>1</v>
      </c>
      <c r="F60" s="10" t="str">
        <f>TEXT(SalesDataTable[[#This Row],[Order Date]],"MMM")</f>
        <v>Jan</v>
      </c>
      <c r="G60" s="4" t="s">
        <v>36</v>
      </c>
      <c r="H60" s="4" t="s">
        <v>63</v>
      </c>
      <c r="I60" s="4" t="s">
        <v>35</v>
      </c>
      <c r="J60" s="4" t="s">
        <v>32</v>
      </c>
      <c r="K60" s="4" t="s">
        <v>50</v>
      </c>
      <c r="L60" s="4" t="s">
        <v>51</v>
      </c>
      <c r="M60" s="5">
        <v>2</v>
      </c>
      <c r="N60" s="6">
        <v>40.450000000000003</v>
      </c>
      <c r="O60" s="7">
        <v>0.05</v>
      </c>
      <c r="P60" s="6">
        <v>15.14</v>
      </c>
      <c r="Q60" s="6">
        <f>M60*N60*(1-O60)</f>
        <v>76.855000000000004</v>
      </c>
      <c r="R60" s="6">
        <f>M60*P60</f>
        <v>30.28</v>
      </c>
      <c r="S60" s="6">
        <f>Q60-R60</f>
        <v>46.575000000000003</v>
      </c>
      <c r="T60" s="8">
        <f>IFERROR(S60/Q60,0)</f>
        <v>0.60601132001821612</v>
      </c>
    </row>
    <row r="61" spans="1:20" ht="15.75" x14ac:dyDescent="0.25">
      <c r="A61" s="2">
        <v>5068</v>
      </c>
      <c r="B61" s="3">
        <v>46036</v>
      </c>
      <c r="C61" s="10">
        <f>YEAR(SalesDataTable[[#This Row],[Order Date]])</f>
        <v>2026</v>
      </c>
      <c r="D61" s="13" t="str">
        <f>"Q"&amp;ROUNDUP(MONTH(SalesDataTable[[#This Row],[Order Date]])/3,0)</f>
        <v>Q1</v>
      </c>
      <c r="E61" s="13">
        <f>MONTH(SalesDataTable[[#This Row],[Order Date]])</f>
        <v>1</v>
      </c>
      <c r="F61" s="10" t="str">
        <f>TEXT(SalesDataTable[[#This Row],[Order Date]],"MMM")</f>
        <v>Jan</v>
      </c>
      <c r="G61" s="4" t="s">
        <v>16</v>
      </c>
      <c r="H61" s="4" t="s">
        <v>17</v>
      </c>
      <c r="I61" s="4" t="s">
        <v>18</v>
      </c>
      <c r="J61" s="4" t="s">
        <v>19</v>
      </c>
      <c r="K61" s="4" t="s">
        <v>30</v>
      </c>
      <c r="L61" s="4" t="s">
        <v>48</v>
      </c>
      <c r="M61" s="5">
        <v>2</v>
      </c>
      <c r="N61" s="6">
        <v>47.05</v>
      </c>
      <c r="O61" s="7">
        <v>0.1</v>
      </c>
      <c r="P61" s="6">
        <v>18.8</v>
      </c>
      <c r="Q61" s="6">
        <f>M61*N61*(1-O61)</f>
        <v>84.69</v>
      </c>
      <c r="R61" s="6">
        <f>M61*P61</f>
        <v>37.6</v>
      </c>
      <c r="S61" s="6">
        <f>Q61-R61</f>
        <v>47.089999999999996</v>
      </c>
      <c r="T61" s="8">
        <f>IFERROR(S61/Q61,0)</f>
        <v>0.55602786633604906</v>
      </c>
    </row>
    <row r="62" spans="1:20" ht="15.75" x14ac:dyDescent="0.25">
      <c r="A62" s="2">
        <v>1539</v>
      </c>
      <c r="B62" s="3">
        <v>46037</v>
      </c>
      <c r="C62" s="10">
        <f>YEAR(SalesDataTable[[#This Row],[Order Date]])</f>
        <v>2026</v>
      </c>
      <c r="D62" s="13" t="str">
        <f>"Q"&amp;ROUNDUP(MONTH(SalesDataTable[[#This Row],[Order Date]])/3,0)</f>
        <v>Q1</v>
      </c>
      <c r="E62" s="13">
        <f>MONTH(SalesDataTable[[#This Row],[Order Date]])</f>
        <v>1</v>
      </c>
      <c r="F62" s="10" t="str">
        <f>TEXT(SalesDataTable[[#This Row],[Order Date]],"MMM")</f>
        <v>Jan</v>
      </c>
      <c r="G62" s="4" t="s">
        <v>36</v>
      </c>
      <c r="H62" s="4" t="s">
        <v>49</v>
      </c>
      <c r="I62" s="4" t="s">
        <v>35</v>
      </c>
      <c r="J62" s="4" t="s">
        <v>32</v>
      </c>
      <c r="K62" s="4" t="s">
        <v>50</v>
      </c>
      <c r="L62" s="4" t="s">
        <v>54</v>
      </c>
      <c r="M62" s="5">
        <v>3</v>
      </c>
      <c r="N62" s="6">
        <v>123.14</v>
      </c>
      <c r="O62" s="7">
        <v>0.05</v>
      </c>
      <c r="P62" s="6">
        <v>70.67</v>
      </c>
      <c r="Q62" s="6">
        <f>M62*N62*(1-O62)</f>
        <v>350.94900000000001</v>
      </c>
      <c r="R62" s="6">
        <f>M62*P62</f>
        <v>212.01</v>
      </c>
      <c r="S62" s="6">
        <f>Q62-R62</f>
        <v>138.93900000000002</v>
      </c>
      <c r="T62" s="8">
        <f>IFERROR(S62/Q62,0)</f>
        <v>0.39589513006163296</v>
      </c>
    </row>
    <row r="63" spans="1:20" ht="15.75" x14ac:dyDescent="0.25">
      <c r="A63" s="2">
        <v>1709</v>
      </c>
      <c r="B63" s="3">
        <v>46037</v>
      </c>
      <c r="C63" s="10">
        <f>YEAR(SalesDataTable[[#This Row],[Order Date]])</f>
        <v>2026</v>
      </c>
      <c r="D63" s="13" t="str">
        <f>"Q"&amp;ROUNDUP(MONTH(SalesDataTable[[#This Row],[Order Date]])/3,0)</f>
        <v>Q1</v>
      </c>
      <c r="E63" s="13">
        <f>MONTH(SalesDataTable[[#This Row],[Order Date]])</f>
        <v>1</v>
      </c>
      <c r="F63" s="10" t="str">
        <f>TEXT(SalesDataTable[[#This Row],[Order Date]],"MMM")</f>
        <v>Jan</v>
      </c>
      <c r="G63" s="4" t="s">
        <v>36</v>
      </c>
      <c r="H63" s="4" t="s">
        <v>63</v>
      </c>
      <c r="I63" s="4" t="s">
        <v>18</v>
      </c>
      <c r="J63" s="4" t="s">
        <v>19</v>
      </c>
      <c r="K63" s="4" t="s">
        <v>25</v>
      </c>
      <c r="L63" s="4" t="s">
        <v>53</v>
      </c>
      <c r="M63" s="5">
        <v>2</v>
      </c>
      <c r="N63" s="6">
        <v>151.33000000000001</v>
      </c>
      <c r="O63" s="7">
        <v>0.1</v>
      </c>
      <c r="P63" s="6">
        <v>78.44</v>
      </c>
      <c r="Q63" s="6">
        <f>M63*N63*(1-O63)</f>
        <v>272.39400000000001</v>
      </c>
      <c r="R63" s="6">
        <f>M63*P63</f>
        <v>156.88</v>
      </c>
      <c r="S63" s="6">
        <f>Q63-R63</f>
        <v>115.51400000000001</v>
      </c>
      <c r="T63" s="8">
        <f>IFERROR(S63/Q63,0)</f>
        <v>0.42406954631893512</v>
      </c>
    </row>
    <row r="64" spans="1:20" ht="15.75" x14ac:dyDescent="0.25">
      <c r="A64" s="2">
        <v>2702</v>
      </c>
      <c r="B64" s="3">
        <v>46037</v>
      </c>
      <c r="C64" s="10">
        <f>YEAR(SalesDataTable[[#This Row],[Order Date]])</f>
        <v>2026</v>
      </c>
      <c r="D64" s="13" t="str">
        <f>"Q"&amp;ROUNDUP(MONTH(SalesDataTable[[#This Row],[Order Date]])/3,0)</f>
        <v>Q1</v>
      </c>
      <c r="E64" s="13">
        <f>MONTH(SalesDataTable[[#This Row],[Order Date]])</f>
        <v>1</v>
      </c>
      <c r="F64" s="10" t="str">
        <f>TEXT(SalesDataTable[[#This Row],[Order Date]],"MMM")</f>
        <v>Jan</v>
      </c>
      <c r="G64" s="4" t="s">
        <v>22</v>
      </c>
      <c r="H64" s="4" t="s">
        <v>65</v>
      </c>
      <c r="I64" s="4" t="s">
        <v>18</v>
      </c>
      <c r="J64" s="4" t="s">
        <v>19</v>
      </c>
      <c r="K64" s="4" t="s">
        <v>25</v>
      </c>
      <c r="L64" s="4" t="s">
        <v>33</v>
      </c>
      <c r="M64" s="5">
        <v>5</v>
      </c>
      <c r="N64" s="6">
        <v>144.01</v>
      </c>
      <c r="O64" s="7">
        <v>0.05</v>
      </c>
      <c r="P64" s="6">
        <v>79.64</v>
      </c>
      <c r="Q64" s="6">
        <f>M64*N64*(1-O64)</f>
        <v>684.0474999999999</v>
      </c>
      <c r="R64" s="6">
        <f>M64*P64</f>
        <v>398.2</v>
      </c>
      <c r="S64" s="6">
        <f>Q64-R64</f>
        <v>285.84749999999991</v>
      </c>
      <c r="T64" s="8">
        <f>IFERROR(S64/Q64,0)</f>
        <v>0.41787668254032062</v>
      </c>
    </row>
    <row r="65" spans="1:20" ht="15.75" x14ac:dyDescent="0.25">
      <c r="A65" s="2">
        <v>3176</v>
      </c>
      <c r="B65" s="3">
        <v>46037</v>
      </c>
      <c r="C65" s="10">
        <f>YEAR(SalesDataTable[[#This Row],[Order Date]])</f>
        <v>2026</v>
      </c>
      <c r="D65" s="13" t="str">
        <f>"Q"&amp;ROUNDUP(MONTH(SalesDataTable[[#This Row],[Order Date]])/3,0)</f>
        <v>Q1</v>
      </c>
      <c r="E65" s="13">
        <f>MONTH(SalesDataTable[[#This Row],[Order Date]])</f>
        <v>1</v>
      </c>
      <c r="F65" s="10" t="str">
        <f>TEXT(SalesDataTable[[#This Row],[Order Date]],"MMM")</f>
        <v>Jan</v>
      </c>
      <c r="G65" s="4" t="s">
        <v>36</v>
      </c>
      <c r="H65" s="4" t="s">
        <v>49</v>
      </c>
      <c r="I65" s="4" t="s">
        <v>18</v>
      </c>
      <c r="J65" s="4" t="s">
        <v>19</v>
      </c>
      <c r="K65" s="4" t="s">
        <v>25</v>
      </c>
      <c r="L65" s="4" t="s">
        <v>26</v>
      </c>
      <c r="M65" s="5">
        <v>3</v>
      </c>
      <c r="N65" s="6">
        <v>91.19</v>
      </c>
      <c r="O65" s="7">
        <v>0</v>
      </c>
      <c r="P65" s="6">
        <v>44.47</v>
      </c>
      <c r="Q65" s="6">
        <f>M65*N65*(1-O65)</f>
        <v>273.57</v>
      </c>
      <c r="R65" s="6">
        <f>M65*P65</f>
        <v>133.41</v>
      </c>
      <c r="S65" s="6">
        <f>Q65-R65</f>
        <v>140.16</v>
      </c>
      <c r="T65" s="8">
        <f>IFERROR(S65/Q65,0)</f>
        <v>0.5123368790437548</v>
      </c>
    </row>
    <row r="66" spans="1:20" ht="15.75" x14ac:dyDescent="0.25">
      <c r="A66" s="2">
        <v>3705</v>
      </c>
      <c r="B66" s="3">
        <v>46037</v>
      </c>
      <c r="C66" s="10">
        <f>YEAR(SalesDataTable[[#This Row],[Order Date]])</f>
        <v>2026</v>
      </c>
      <c r="D66" s="13" t="str">
        <f>"Q"&amp;ROUNDUP(MONTH(SalesDataTable[[#This Row],[Order Date]])/3,0)</f>
        <v>Q1</v>
      </c>
      <c r="E66" s="13">
        <f>MONTH(SalesDataTable[[#This Row],[Order Date]])</f>
        <v>1</v>
      </c>
      <c r="F66" s="10" t="str">
        <f>TEXT(SalesDataTable[[#This Row],[Order Date]],"MMM")</f>
        <v>Jan</v>
      </c>
      <c r="G66" s="4" t="s">
        <v>36</v>
      </c>
      <c r="H66" s="4" t="s">
        <v>47</v>
      </c>
      <c r="I66" s="4" t="s">
        <v>35</v>
      </c>
      <c r="J66" s="4" t="s">
        <v>29</v>
      </c>
      <c r="K66" s="4" t="s">
        <v>30</v>
      </c>
      <c r="L66" s="4" t="s">
        <v>48</v>
      </c>
      <c r="M66" s="5">
        <v>2</v>
      </c>
      <c r="N66" s="6">
        <v>45.45</v>
      </c>
      <c r="O66" s="7">
        <v>0</v>
      </c>
      <c r="P66" s="6">
        <v>18.190000000000001</v>
      </c>
      <c r="Q66" s="6">
        <f>M66*N66*(1-O66)</f>
        <v>90.9</v>
      </c>
      <c r="R66" s="6">
        <f>M66*P66</f>
        <v>36.380000000000003</v>
      </c>
      <c r="S66" s="6">
        <f>Q66-R66</f>
        <v>54.52</v>
      </c>
      <c r="T66" s="8">
        <f>IFERROR(S66/Q66,0)</f>
        <v>0.59977997799779981</v>
      </c>
    </row>
    <row r="67" spans="1:20" ht="15.75" x14ac:dyDescent="0.25">
      <c r="A67" s="2">
        <v>3736</v>
      </c>
      <c r="B67" s="3">
        <v>46037</v>
      </c>
      <c r="C67" s="10">
        <f>YEAR(SalesDataTable[[#This Row],[Order Date]])</f>
        <v>2026</v>
      </c>
      <c r="D67" s="13" t="str">
        <f>"Q"&amp;ROUNDUP(MONTH(SalesDataTable[[#This Row],[Order Date]])/3,0)</f>
        <v>Q1</v>
      </c>
      <c r="E67" s="13">
        <f>MONTH(SalesDataTable[[#This Row],[Order Date]])</f>
        <v>1</v>
      </c>
      <c r="F67" s="10" t="str">
        <f>TEXT(SalesDataTable[[#This Row],[Order Date]],"MMM")</f>
        <v>Jan</v>
      </c>
      <c r="G67" s="4" t="s">
        <v>22</v>
      </c>
      <c r="H67" s="4" t="s">
        <v>23</v>
      </c>
      <c r="I67" s="4" t="s">
        <v>44</v>
      </c>
      <c r="J67" s="4" t="s">
        <v>29</v>
      </c>
      <c r="K67" s="4" t="s">
        <v>50</v>
      </c>
      <c r="L67" s="4" t="s">
        <v>51</v>
      </c>
      <c r="M67" s="5">
        <v>1</v>
      </c>
      <c r="N67" s="6">
        <v>40.72</v>
      </c>
      <c r="O67" s="7">
        <v>0</v>
      </c>
      <c r="P67" s="6">
        <v>14.94</v>
      </c>
      <c r="Q67" s="6">
        <f>M67*N67*(1-O67)</f>
        <v>40.72</v>
      </c>
      <c r="R67" s="6">
        <f>M67*P67</f>
        <v>14.94</v>
      </c>
      <c r="S67" s="6">
        <f>Q67-R67</f>
        <v>25.78</v>
      </c>
      <c r="T67" s="8">
        <f>IFERROR(S67/Q67,0)</f>
        <v>0.6331041257367388</v>
      </c>
    </row>
    <row r="68" spans="1:20" ht="15.75" x14ac:dyDescent="0.25">
      <c r="A68" s="2">
        <v>3967</v>
      </c>
      <c r="B68" s="3">
        <v>46037</v>
      </c>
      <c r="C68" s="10">
        <f>YEAR(SalesDataTable[[#This Row],[Order Date]])</f>
        <v>2026</v>
      </c>
      <c r="D68" s="13" t="str">
        <f>"Q"&amp;ROUNDUP(MONTH(SalesDataTable[[#This Row],[Order Date]])/3,0)</f>
        <v>Q1</v>
      </c>
      <c r="E68" s="13">
        <f>MONTH(SalesDataTable[[#This Row],[Order Date]])</f>
        <v>1</v>
      </c>
      <c r="F68" s="10" t="str">
        <f>TEXT(SalesDataTable[[#This Row],[Order Date]],"MMM")</f>
        <v>Jan</v>
      </c>
      <c r="G68" s="4" t="s">
        <v>22</v>
      </c>
      <c r="H68" s="4" t="s">
        <v>59</v>
      </c>
      <c r="I68" s="4" t="s">
        <v>18</v>
      </c>
      <c r="J68" s="4" t="s">
        <v>32</v>
      </c>
      <c r="K68" s="4" t="s">
        <v>30</v>
      </c>
      <c r="L68" s="4" t="s">
        <v>31</v>
      </c>
      <c r="M68" s="5">
        <v>2</v>
      </c>
      <c r="N68" s="6">
        <v>37.090000000000003</v>
      </c>
      <c r="O68" s="7">
        <v>0</v>
      </c>
      <c r="P68" s="6">
        <v>13.29</v>
      </c>
      <c r="Q68" s="6">
        <f>M68*N68*(1-O68)</f>
        <v>74.180000000000007</v>
      </c>
      <c r="R68" s="6">
        <f>M68*P68</f>
        <v>26.58</v>
      </c>
      <c r="S68" s="6">
        <f>Q68-R68</f>
        <v>47.600000000000009</v>
      </c>
      <c r="T68" s="8">
        <f>IFERROR(S68/Q68,0)</f>
        <v>0.64168239417632789</v>
      </c>
    </row>
    <row r="69" spans="1:20" ht="15.75" x14ac:dyDescent="0.25">
      <c r="A69" s="2">
        <v>170</v>
      </c>
      <c r="B69" s="3">
        <v>46038</v>
      </c>
      <c r="C69" s="10">
        <f>YEAR(SalesDataTable[[#This Row],[Order Date]])</f>
        <v>2026</v>
      </c>
      <c r="D69" s="13" t="str">
        <f>"Q"&amp;ROUNDUP(MONTH(SalesDataTable[[#This Row],[Order Date]])/3,0)</f>
        <v>Q1</v>
      </c>
      <c r="E69" s="13">
        <f>MONTH(SalesDataTable[[#This Row],[Order Date]])</f>
        <v>1</v>
      </c>
      <c r="F69" s="10" t="str">
        <f>TEXT(SalesDataTable[[#This Row],[Order Date]],"MMM")</f>
        <v>Jan</v>
      </c>
      <c r="G69" s="4" t="s">
        <v>27</v>
      </c>
      <c r="H69" s="4" t="s">
        <v>55</v>
      </c>
      <c r="I69" s="4" t="s">
        <v>18</v>
      </c>
      <c r="J69" s="4" t="s">
        <v>29</v>
      </c>
      <c r="K69" s="4" t="s">
        <v>39</v>
      </c>
      <c r="L69" s="4" t="s">
        <v>67</v>
      </c>
      <c r="M69" s="5">
        <v>1</v>
      </c>
      <c r="N69" s="6">
        <v>124.45</v>
      </c>
      <c r="O69" s="7">
        <v>0.15</v>
      </c>
      <c r="P69" s="6">
        <v>59.77</v>
      </c>
      <c r="Q69" s="6">
        <f>M69*N69*(1-O69)</f>
        <v>105.7825</v>
      </c>
      <c r="R69" s="6">
        <f>M69*P69</f>
        <v>59.77</v>
      </c>
      <c r="S69" s="6">
        <f>Q69-R69</f>
        <v>46.012499999999996</v>
      </c>
      <c r="T69" s="8">
        <f>IFERROR(S69/Q69,0)</f>
        <v>0.43497270342447941</v>
      </c>
    </row>
    <row r="70" spans="1:20" ht="15.75" x14ac:dyDescent="0.25">
      <c r="A70" s="2">
        <v>1040</v>
      </c>
      <c r="B70" s="3">
        <v>46038</v>
      </c>
      <c r="C70" s="10">
        <f>YEAR(SalesDataTable[[#This Row],[Order Date]])</f>
        <v>2026</v>
      </c>
      <c r="D70" s="13" t="str">
        <f>"Q"&amp;ROUNDUP(MONTH(SalesDataTable[[#This Row],[Order Date]])/3,0)</f>
        <v>Q1</v>
      </c>
      <c r="E70" s="13">
        <f>MONTH(SalesDataTable[[#This Row],[Order Date]])</f>
        <v>1</v>
      </c>
      <c r="F70" s="10" t="str">
        <f>TEXT(SalesDataTable[[#This Row],[Order Date]],"MMM")</f>
        <v>Jan</v>
      </c>
      <c r="G70" s="4" t="s">
        <v>16</v>
      </c>
      <c r="H70" s="4" t="s">
        <v>17</v>
      </c>
      <c r="I70" s="4" t="s">
        <v>35</v>
      </c>
      <c r="J70" s="4" t="s">
        <v>29</v>
      </c>
      <c r="K70" s="4" t="s">
        <v>30</v>
      </c>
      <c r="L70" s="4" t="s">
        <v>31</v>
      </c>
      <c r="M70" s="5">
        <v>1</v>
      </c>
      <c r="N70" s="6">
        <v>35.93</v>
      </c>
      <c r="O70" s="7">
        <v>0.05</v>
      </c>
      <c r="P70" s="6">
        <v>13.33</v>
      </c>
      <c r="Q70" s="6">
        <f>M70*N70*(1-O70)</f>
        <v>34.133499999999998</v>
      </c>
      <c r="R70" s="6">
        <f>M70*P70</f>
        <v>13.33</v>
      </c>
      <c r="S70" s="6">
        <f>Q70-R70</f>
        <v>20.8035</v>
      </c>
      <c r="T70" s="8">
        <f>IFERROR(S70/Q70,0)</f>
        <v>0.60947456311248482</v>
      </c>
    </row>
    <row r="71" spans="1:20" ht="15.75" x14ac:dyDescent="0.25">
      <c r="A71" s="2">
        <v>2380</v>
      </c>
      <c r="B71" s="3">
        <v>46038</v>
      </c>
      <c r="C71" s="10">
        <f>YEAR(SalesDataTable[[#This Row],[Order Date]])</f>
        <v>2026</v>
      </c>
      <c r="D71" s="13" t="str">
        <f>"Q"&amp;ROUNDUP(MONTH(SalesDataTable[[#This Row],[Order Date]])/3,0)</f>
        <v>Q1</v>
      </c>
      <c r="E71" s="13">
        <f>MONTH(SalesDataTable[[#This Row],[Order Date]])</f>
        <v>1</v>
      </c>
      <c r="F71" s="10" t="str">
        <f>TEXT(SalesDataTable[[#This Row],[Order Date]],"MMM")</f>
        <v>Jan</v>
      </c>
      <c r="G71" s="4" t="s">
        <v>36</v>
      </c>
      <c r="H71" s="4" t="s">
        <v>63</v>
      </c>
      <c r="I71" s="4" t="s">
        <v>18</v>
      </c>
      <c r="J71" s="4" t="s">
        <v>19</v>
      </c>
      <c r="K71" s="4" t="s">
        <v>39</v>
      </c>
      <c r="L71" s="4" t="s">
        <v>67</v>
      </c>
      <c r="M71" s="5">
        <v>4</v>
      </c>
      <c r="N71" s="6">
        <v>121.8</v>
      </c>
      <c r="O71" s="7">
        <v>0.05</v>
      </c>
      <c r="P71" s="6">
        <v>59.57</v>
      </c>
      <c r="Q71" s="6">
        <f>M71*N71*(1-O71)</f>
        <v>462.84</v>
      </c>
      <c r="R71" s="6">
        <f>M71*P71</f>
        <v>238.28</v>
      </c>
      <c r="S71" s="6">
        <f>Q71-R71</f>
        <v>224.55999999999997</v>
      </c>
      <c r="T71" s="8">
        <f>IFERROR(S71/Q71,0)</f>
        <v>0.48517846339987897</v>
      </c>
    </row>
    <row r="72" spans="1:20" ht="15.75" x14ac:dyDescent="0.25">
      <c r="A72" s="2">
        <v>3219</v>
      </c>
      <c r="B72" s="3">
        <v>46038</v>
      </c>
      <c r="C72" s="10">
        <f>YEAR(SalesDataTable[[#This Row],[Order Date]])</f>
        <v>2026</v>
      </c>
      <c r="D72" s="13" t="str">
        <f>"Q"&amp;ROUNDUP(MONTH(SalesDataTable[[#This Row],[Order Date]])/3,0)</f>
        <v>Q1</v>
      </c>
      <c r="E72" s="13">
        <f>MONTH(SalesDataTable[[#This Row],[Order Date]])</f>
        <v>1</v>
      </c>
      <c r="F72" s="10" t="str">
        <f>TEXT(SalesDataTable[[#This Row],[Order Date]],"MMM")</f>
        <v>Jan</v>
      </c>
      <c r="G72" s="4" t="s">
        <v>22</v>
      </c>
      <c r="H72" s="4" t="s">
        <v>57</v>
      </c>
      <c r="I72" s="4" t="s">
        <v>35</v>
      </c>
      <c r="J72" s="4" t="s">
        <v>19</v>
      </c>
      <c r="K72" s="4" t="s">
        <v>25</v>
      </c>
      <c r="L72" s="4" t="s">
        <v>26</v>
      </c>
      <c r="M72" s="5">
        <v>1</v>
      </c>
      <c r="N72" s="6">
        <v>92.6</v>
      </c>
      <c r="O72" s="7">
        <v>0.05</v>
      </c>
      <c r="P72" s="6">
        <v>44.15</v>
      </c>
      <c r="Q72" s="6">
        <f>M72*N72*(1-O72)</f>
        <v>87.969999999999985</v>
      </c>
      <c r="R72" s="6">
        <f>M72*P72</f>
        <v>44.15</v>
      </c>
      <c r="S72" s="6">
        <f>Q72-R72</f>
        <v>43.819999999999986</v>
      </c>
      <c r="T72" s="8">
        <f>IFERROR(S72/Q72,0)</f>
        <v>0.4981243605774695</v>
      </c>
    </row>
    <row r="73" spans="1:20" ht="15.75" x14ac:dyDescent="0.25">
      <c r="A73" s="2">
        <v>4425</v>
      </c>
      <c r="B73" s="3">
        <v>46038</v>
      </c>
      <c r="C73" s="10">
        <f>YEAR(SalesDataTable[[#This Row],[Order Date]])</f>
        <v>2026</v>
      </c>
      <c r="D73" s="13" t="str">
        <f>"Q"&amp;ROUNDUP(MONTH(SalesDataTable[[#This Row],[Order Date]])/3,0)</f>
        <v>Q1</v>
      </c>
      <c r="E73" s="13">
        <f>MONTH(SalesDataTable[[#This Row],[Order Date]])</f>
        <v>1</v>
      </c>
      <c r="F73" s="10" t="str">
        <f>TEXT(SalesDataTable[[#This Row],[Order Date]],"MMM")</f>
        <v>Jan</v>
      </c>
      <c r="G73" s="4" t="s">
        <v>22</v>
      </c>
      <c r="H73" s="4" t="s">
        <v>59</v>
      </c>
      <c r="I73" s="4" t="s">
        <v>24</v>
      </c>
      <c r="J73" s="4" t="s">
        <v>32</v>
      </c>
      <c r="K73" s="4" t="s">
        <v>20</v>
      </c>
      <c r="L73" s="4" t="s">
        <v>46</v>
      </c>
      <c r="M73" s="5">
        <v>10</v>
      </c>
      <c r="N73" s="6">
        <v>102.68</v>
      </c>
      <c r="O73" s="7">
        <v>0.15</v>
      </c>
      <c r="P73" s="6">
        <v>51.07</v>
      </c>
      <c r="Q73" s="6">
        <f>M73*N73*(1-O73)</f>
        <v>872.78000000000009</v>
      </c>
      <c r="R73" s="6">
        <f>M73*P73</f>
        <v>510.7</v>
      </c>
      <c r="S73" s="6">
        <f>Q73-R73</f>
        <v>362.0800000000001</v>
      </c>
      <c r="T73" s="8">
        <f>IFERROR(S73/Q73,0)</f>
        <v>0.41485826897958256</v>
      </c>
    </row>
    <row r="74" spans="1:20" ht="15.75" x14ac:dyDescent="0.25">
      <c r="A74" s="2">
        <v>4508</v>
      </c>
      <c r="B74" s="3">
        <v>46038</v>
      </c>
      <c r="C74" s="10">
        <f>YEAR(SalesDataTable[[#This Row],[Order Date]])</f>
        <v>2026</v>
      </c>
      <c r="D74" s="13" t="str">
        <f>"Q"&amp;ROUNDUP(MONTH(SalesDataTable[[#This Row],[Order Date]])/3,0)</f>
        <v>Q1</v>
      </c>
      <c r="E74" s="13">
        <f>MONTH(SalesDataTable[[#This Row],[Order Date]])</f>
        <v>1</v>
      </c>
      <c r="F74" s="10" t="str">
        <f>TEXT(SalesDataTable[[#This Row],[Order Date]],"MMM")</f>
        <v>Jan</v>
      </c>
      <c r="G74" s="4" t="s">
        <v>36</v>
      </c>
      <c r="H74" s="4" t="s">
        <v>63</v>
      </c>
      <c r="I74" s="4" t="s">
        <v>44</v>
      </c>
      <c r="J74" s="4" t="s">
        <v>29</v>
      </c>
      <c r="K74" s="4" t="s">
        <v>20</v>
      </c>
      <c r="L74" s="4" t="s">
        <v>42</v>
      </c>
      <c r="M74" s="5">
        <v>3</v>
      </c>
      <c r="N74" s="6">
        <v>40.92</v>
      </c>
      <c r="O74" s="7">
        <v>0.15</v>
      </c>
      <c r="P74" s="6">
        <v>16.71</v>
      </c>
      <c r="Q74" s="6">
        <f>M74*N74*(1-O74)</f>
        <v>104.346</v>
      </c>
      <c r="R74" s="6">
        <f>M74*P74</f>
        <v>50.13</v>
      </c>
      <c r="S74" s="6">
        <f>Q74-R74</f>
        <v>54.216000000000001</v>
      </c>
      <c r="T74" s="8">
        <f>IFERROR(S74/Q74,0)</f>
        <v>0.51957909263412105</v>
      </c>
    </row>
    <row r="75" spans="1:20" ht="15.75" x14ac:dyDescent="0.25">
      <c r="A75" s="2">
        <v>4806</v>
      </c>
      <c r="B75" s="3">
        <v>46038</v>
      </c>
      <c r="C75" s="10">
        <f>YEAR(SalesDataTable[[#This Row],[Order Date]])</f>
        <v>2026</v>
      </c>
      <c r="D75" s="13" t="str">
        <f>"Q"&amp;ROUNDUP(MONTH(SalesDataTable[[#This Row],[Order Date]])/3,0)</f>
        <v>Q1</v>
      </c>
      <c r="E75" s="13">
        <f>MONTH(SalesDataTable[[#This Row],[Order Date]])</f>
        <v>1</v>
      </c>
      <c r="F75" s="10" t="str">
        <f>TEXT(SalesDataTable[[#This Row],[Order Date]],"MMM")</f>
        <v>Jan</v>
      </c>
      <c r="G75" s="4" t="s">
        <v>27</v>
      </c>
      <c r="H75" s="4" t="s">
        <v>68</v>
      </c>
      <c r="I75" s="4" t="s">
        <v>35</v>
      </c>
      <c r="J75" s="4" t="s">
        <v>29</v>
      </c>
      <c r="K75" s="4" t="s">
        <v>20</v>
      </c>
      <c r="L75" s="4" t="s">
        <v>46</v>
      </c>
      <c r="M75" s="5">
        <v>4</v>
      </c>
      <c r="N75" s="6">
        <v>102.68</v>
      </c>
      <c r="O75" s="7">
        <v>0</v>
      </c>
      <c r="P75" s="6">
        <v>50.83</v>
      </c>
      <c r="Q75" s="6">
        <f>M75*N75*(1-O75)</f>
        <v>410.72</v>
      </c>
      <c r="R75" s="6">
        <f>M75*P75</f>
        <v>203.32</v>
      </c>
      <c r="S75" s="6">
        <f>Q75-R75</f>
        <v>207.40000000000003</v>
      </c>
      <c r="T75" s="8">
        <f>IFERROR(S75/Q75,0)</f>
        <v>0.50496688741721862</v>
      </c>
    </row>
    <row r="76" spans="1:20" ht="15.75" x14ac:dyDescent="0.25">
      <c r="A76" s="2">
        <v>755</v>
      </c>
      <c r="B76" s="3">
        <v>46039</v>
      </c>
      <c r="C76" s="10">
        <f>YEAR(SalesDataTable[[#This Row],[Order Date]])</f>
        <v>2026</v>
      </c>
      <c r="D76" s="13" t="str">
        <f>"Q"&amp;ROUNDUP(MONTH(SalesDataTable[[#This Row],[Order Date]])/3,0)</f>
        <v>Q1</v>
      </c>
      <c r="E76" s="13">
        <f>MONTH(SalesDataTable[[#This Row],[Order Date]])</f>
        <v>1</v>
      </c>
      <c r="F76" s="10" t="str">
        <f>TEXT(SalesDataTable[[#This Row],[Order Date]],"MMM")</f>
        <v>Jan</v>
      </c>
      <c r="G76" s="4" t="s">
        <v>16</v>
      </c>
      <c r="H76" s="4" t="s">
        <v>52</v>
      </c>
      <c r="I76" s="4" t="s">
        <v>44</v>
      </c>
      <c r="J76" s="4" t="s">
        <v>29</v>
      </c>
      <c r="K76" s="4" t="s">
        <v>30</v>
      </c>
      <c r="L76" s="4" t="s">
        <v>64</v>
      </c>
      <c r="M76" s="5">
        <v>2</v>
      </c>
      <c r="N76" s="6">
        <v>164.38</v>
      </c>
      <c r="O76" s="7">
        <v>0.05</v>
      </c>
      <c r="P76" s="6">
        <v>85.93</v>
      </c>
      <c r="Q76" s="6">
        <f>M76*N76*(1-O76)</f>
        <v>312.322</v>
      </c>
      <c r="R76" s="6">
        <f>M76*P76</f>
        <v>171.86</v>
      </c>
      <c r="S76" s="6">
        <f>Q76-R76</f>
        <v>140.46199999999999</v>
      </c>
      <c r="T76" s="8">
        <f>IFERROR(S76/Q76,0)</f>
        <v>0.44973456881039436</v>
      </c>
    </row>
    <row r="77" spans="1:20" ht="15.75" x14ac:dyDescent="0.25">
      <c r="A77" s="2">
        <v>3171</v>
      </c>
      <c r="B77" s="3">
        <v>46039</v>
      </c>
      <c r="C77" s="10">
        <f>YEAR(SalesDataTable[[#This Row],[Order Date]])</f>
        <v>2026</v>
      </c>
      <c r="D77" s="13" t="str">
        <f>"Q"&amp;ROUNDUP(MONTH(SalesDataTable[[#This Row],[Order Date]])/3,0)</f>
        <v>Q1</v>
      </c>
      <c r="E77" s="13">
        <f>MONTH(SalesDataTable[[#This Row],[Order Date]])</f>
        <v>1</v>
      </c>
      <c r="F77" s="10" t="str">
        <f>TEXT(SalesDataTable[[#This Row],[Order Date]],"MMM")</f>
        <v>Jan</v>
      </c>
      <c r="G77" s="4" t="s">
        <v>16</v>
      </c>
      <c r="H77" s="4" t="s">
        <v>66</v>
      </c>
      <c r="I77" s="4" t="s">
        <v>35</v>
      </c>
      <c r="J77" s="4" t="s">
        <v>19</v>
      </c>
      <c r="K77" s="4" t="s">
        <v>20</v>
      </c>
      <c r="L77" s="4" t="s">
        <v>38</v>
      </c>
      <c r="M77" s="5">
        <v>1</v>
      </c>
      <c r="N77" s="6">
        <v>51.78</v>
      </c>
      <c r="O77" s="7">
        <v>0</v>
      </c>
      <c r="P77" s="6">
        <v>22.64</v>
      </c>
      <c r="Q77" s="6">
        <f>M77*N77*(1-O77)</f>
        <v>51.78</v>
      </c>
      <c r="R77" s="6">
        <f>M77*P77</f>
        <v>22.64</v>
      </c>
      <c r="S77" s="6">
        <f>Q77-R77</f>
        <v>29.14</v>
      </c>
      <c r="T77" s="8">
        <f>IFERROR(S77/Q77,0)</f>
        <v>0.56276554654306687</v>
      </c>
    </row>
    <row r="78" spans="1:20" ht="15.75" x14ac:dyDescent="0.25">
      <c r="A78" s="2">
        <v>4277</v>
      </c>
      <c r="B78" s="3">
        <v>46039</v>
      </c>
      <c r="C78" s="10">
        <f>YEAR(SalesDataTable[[#This Row],[Order Date]])</f>
        <v>2026</v>
      </c>
      <c r="D78" s="13" t="str">
        <f>"Q"&amp;ROUNDUP(MONTH(SalesDataTable[[#This Row],[Order Date]])/3,0)</f>
        <v>Q1</v>
      </c>
      <c r="E78" s="13">
        <f>MONTH(SalesDataTable[[#This Row],[Order Date]])</f>
        <v>1</v>
      </c>
      <c r="F78" s="10" t="str">
        <f>TEXT(SalesDataTable[[#This Row],[Order Date]],"MMM")</f>
        <v>Jan</v>
      </c>
      <c r="G78" s="4" t="s">
        <v>22</v>
      </c>
      <c r="H78" s="4" t="s">
        <v>57</v>
      </c>
      <c r="I78" s="4" t="s">
        <v>35</v>
      </c>
      <c r="J78" s="4" t="s">
        <v>19</v>
      </c>
      <c r="K78" s="4" t="s">
        <v>50</v>
      </c>
      <c r="L78" s="4" t="s">
        <v>61</v>
      </c>
      <c r="M78" s="5">
        <v>1</v>
      </c>
      <c r="N78" s="6">
        <v>50.52</v>
      </c>
      <c r="O78" s="7">
        <v>0.05</v>
      </c>
      <c r="P78" s="6">
        <v>22.37</v>
      </c>
      <c r="Q78" s="6">
        <f>M78*N78*(1-O78)</f>
        <v>47.994</v>
      </c>
      <c r="R78" s="6">
        <f>M78*P78</f>
        <v>22.37</v>
      </c>
      <c r="S78" s="6">
        <f>Q78-R78</f>
        <v>25.623999999999999</v>
      </c>
      <c r="T78" s="8">
        <f>IFERROR(S78/Q78,0)</f>
        <v>0.5339000708421886</v>
      </c>
    </row>
    <row r="79" spans="1:20" ht="15.75" x14ac:dyDescent="0.25">
      <c r="A79" s="2">
        <v>4648</v>
      </c>
      <c r="B79" s="3">
        <v>46039</v>
      </c>
      <c r="C79" s="10">
        <f>YEAR(SalesDataTable[[#This Row],[Order Date]])</f>
        <v>2026</v>
      </c>
      <c r="D79" s="13" t="str">
        <f>"Q"&amp;ROUNDUP(MONTH(SalesDataTable[[#This Row],[Order Date]])/3,0)</f>
        <v>Q1</v>
      </c>
      <c r="E79" s="13">
        <f>MONTH(SalesDataTable[[#This Row],[Order Date]])</f>
        <v>1</v>
      </c>
      <c r="F79" s="10" t="str">
        <f>TEXT(SalesDataTable[[#This Row],[Order Date]],"MMM")</f>
        <v>Jan</v>
      </c>
      <c r="G79" s="4" t="s">
        <v>22</v>
      </c>
      <c r="H79" s="4" t="s">
        <v>65</v>
      </c>
      <c r="I79" s="4" t="s">
        <v>44</v>
      </c>
      <c r="J79" s="4" t="s">
        <v>29</v>
      </c>
      <c r="K79" s="4" t="s">
        <v>39</v>
      </c>
      <c r="L79" s="4" t="s">
        <v>45</v>
      </c>
      <c r="M79" s="5">
        <v>1</v>
      </c>
      <c r="N79" s="6">
        <v>199.02</v>
      </c>
      <c r="O79" s="7">
        <v>0</v>
      </c>
      <c r="P79" s="6">
        <v>106.49</v>
      </c>
      <c r="Q79" s="6">
        <f>M79*N79*(1-O79)</f>
        <v>199.02</v>
      </c>
      <c r="R79" s="6">
        <f>M79*P79</f>
        <v>106.49</v>
      </c>
      <c r="S79" s="6">
        <f>Q79-R79</f>
        <v>92.530000000000015</v>
      </c>
      <c r="T79" s="8">
        <f>IFERROR(S79/Q79,0)</f>
        <v>0.46492814792483173</v>
      </c>
    </row>
    <row r="80" spans="1:20" ht="15.75" x14ac:dyDescent="0.25">
      <c r="A80" s="2">
        <v>157</v>
      </c>
      <c r="B80" s="3">
        <v>46040</v>
      </c>
      <c r="C80" s="10">
        <f>YEAR(SalesDataTable[[#This Row],[Order Date]])</f>
        <v>2026</v>
      </c>
      <c r="D80" s="13" t="str">
        <f>"Q"&amp;ROUNDUP(MONTH(SalesDataTable[[#This Row],[Order Date]])/3,0)</f>
        <v>Q1</v>
      </c>
      <c r="E80" s="13">
        <f>MONTH(SalesDataTable[[#This Row],[Order Date]])</f>
        <v>1</v>
      </c>
      <c r="F80" s="10" t="str">
        <f>TEXT(SalesDataTable[[#This Row],[Order Date]],"MMM")</f>
        <v>Jan</v>
      </c>
      <c r="G80" s="4" t="s">
        <v>36</v>
      </c>
      <c r="H80" s="4" t="s">
        <v>49</v>
      </c>
      <c r="I80" s="4" t="s">
        <v>35</v>
      </c>
      <c r="J80" s="4" t="s">
        <v>19</v>
      </c>
      <c r="K80" s="4" t="s">
        <v>39</v>
      </c>
      <c r="L80" s="4" t="s">
        <v>56</v>
      </c>
      <c r="M80" s="5">
        <v>3</v>
      </c>
      <c r="N80" s="6">
        <v>80.27</v>
      </c>
      <c r="O80" s="7">
        <v>0.1</v>
      </c>
      <c r="P80" s="6">
        <v>39.26</v>
      </c>
      <c r="Q80" s="6">
        <f>M80*N80*(1-O80)</f>
        <v>216.72900000000001</v>
      </c>
      <c r="R80" s="6">
        <f>M80*P80</f>
        <v>117.78</v>
      </c>
      <c r="S80" s="6">
        <f>Q80-R80</f>
        <v>98.949000000000012</v>
      </c>
      <c r="T80" s="8">
        <f>IFERROR(S80/Q80,0)</f>
        <v>0.45655634455933447</v>
      </c>
    </row>
    <row r="81" spans="1:20" ht="15.75" x14ac:dyDescent="0.25">
      <c r="A81" s="2">
        <v>2271</v>
      </c>
      <c r="B81" s="3">
        <v>46040</v>
      </c>
      <c r="C81" s="10">
        <f>YEAR(SalesDataTable[[#This Row],[Order Date]])</f>
        <v>2026</v>
      </c>
      <c r="D81" s="13" t="str">
        <f>"Q"&amp;ROUNDUP(MONTH(SalesDataTable[[#This Row],[Order Date]])/3,0)</f>
        <v>Q1</v>
      </c>
      <c r="E81" s="13">
        <f>MONTH(SalesDataTable[[#This Row],[Order Date]])</f>
        <v>1</v>
      </c>
      <c r="F81" s="10" t="str">
        <f>TEXT(SalesDataTable[[#This Row],[Order Date]],"MMM")</f>
        <v>Jan</v>
      </c>
      <c r="G81" s="4" t="s">
        <v>22</v>
      </c>
      <c r="H81" s="4" t="s">
        <v>23</v>
      </c>
      <c r="I81" s="4" t="s">
        <v>35</v>
      </c>
      <c r="J81" s="4" t="s">
        <v>29</v>
      </c>
      <c r="K81" s="4" t="s">
        <v>39</v>
      </c>
      <c r="L81" s="4" t="s">
        <v>40</v>
      </c>
      <c r="M81" s="5">
        <v>4</v>
      </c>
      <c r="N81" s="6">
        <v>333.28</v>
      </c>
      <c r="O81" s="7">
        <v>0</v>
      </c>
      <c r="P81" s="6">
        <v>195.76</v>
      </c>
      <c r="Q81" s="6">
        <f>M81*N81*(1-O81)</f>
        <v>1333.12</v>
      </c>
      <c r="R81" s="6">
        <f>M81*P81</f>
        <v>783.04</v>
      </c>
      <c r="S81" s="6">
        <f>Q81-R81</f>
        <v>550.07999999999993</v>
      </c>
      <c r="T81" s="8">
        <f>IFERROR(S81/Q81,0)</f>
        <v>0.41262602016322608</v>
      </c>
    </row>
    <row r="82" spans="1:20" ht="15.75" x14ac:dyDescent="0.25">
      <c r="A82" s="2">
        <v>3330</v>
      </c>
      <c r="B82" s="3">
        <v>46040</v>
      </c>
      <c r="C82" s="10">
        <f>YEAR(SalesDataTable[[#This Row],[Order Date]])</f>
        <v>2026</v>
      </c>
      <c r="D82" s="13" t="str">
        <f>"Q"&amp;ROUNDUP(MONTH(SalesDataTable[[#This Row],[Order Date]])/3,0)</f>
        <v>Q1</v>
      </c>
      <c r="E82" s="13">
        <f>MONTH(SalesDataTable[[#This Row],[Order Date]])</f>
        <v>1</v>
      </c>
      <c r="F82" s="10" t="str">
        <f>TEXT(SalesDataTable[[#This Row],[Order Date]],"MMM")</f>
        <v>Jan</v>
      </c>
      <c r="G82" s="4" t="s">
        <v>36</v>
      </c>
      <c r="H82" s="4" t="s">
        <v>63</v>
      </c>
      <c r="I82" s="4" t="s">
        <v>44</v>
      </c>
      <c r="J82" s="4" t="s">
        <v>29</v>
      </c>
      <c r="K82" s="4" t="s">
        <v>20</v>
      </c>
      <c r="L82" s="4" t="s">
        <v>46</v>
      </c>
      <c r="M82" s="5">
        <v>1</v>
      </c>
      <c r="N82" s="6">
        <v>104.36</v>
      </c>
      <c r="O82" s="7">
        <v>0</v>
      </c>
      <c r="P82" s="6">
        <v>51.63</v>
      </c>
      <c r="Q82" s="6">
        <f>M82*N82*(1-O82)</f>
        <v>104.36</v>
      </c>
      <c r="R82" s="6">
        <f>M82*P82</f>
        <v>51.63</v>
      </c>
      <c r="S82" s="6">
        <f>Q82-R82</f>
        <v>52.73</v>
      </c>
      <c r="T82" s="8">
        <f>IFERROR(S82/Q82,0)</f>
        <v>0.50527021847451126</v>
      </c>
    </row>
    <row r="83" spans="1:20" ht="15.75" x14ac:dyDescent="0.25">
      <c r="A83" s="2">
        <v>4547</v>
      </c>
      <c r="B83" s="3">
        <v>46040</v>
      </c>
      <c r="C83" s="10">
        <f>YEAR(SalesDataTable[[#This Row],[Order Date]])</f>
        <v>2026</v>
      </c>
      <c r="D83" s="13" t="str">
        <f>"Q"&amp;ROUNDUP(MONTH(SalesDataTable[[#This Row],[Order Date]])/3,0)</f>
        <v>Q1</v>
      </c>
      <c r="E83" s="13">
        <f>MONTH(SalesDataTable[[#This Row],[Order Date]])</f>
        <v>1</v>
      </c>
      <c r="F83" s="10" t="str">
        <f>TEXT(SalesDataTable[[#This Row],[Order Date]],"MMM")</f>
        <v>Jan</v>
      </c>
      <c r="G83" s="4" t="s">
        <v>27</v>
      </c>
      <c r="H83" s="4" t="s">
        <v>41</v>
      </c>
      <c r="I83" s="4" t="s">
        <v>44</v>
      </c>
      <c r="J83" s="4" t="s">
        <v>29</v>
      </c>
      <c r="K83" s="4" t="s">
        <v>20</v>
      </c>
      <c r="L83" s="4" t="s">
        <v>21</v>
      </c>
      <c r="M83" s="5">
        <v>1</v>
      </c>
      <c r="N83" s="6">
        <v>83.52</v>
      </c>
      <c r="O83" s="7">
        <v>0.05</v>
      </c>
      <c r="P83" s="6">
        <v>42.97</v>
      </c>
      <c r="Q83" s="6">
        <f>M83*N83*(1-O83)</f>
        <v>79.343999999999994</v>
      </c>
      <c r="R83" s="6">
        <f>M83*P83</f>
        <v>42.97</v>
      </c>
      <c r="S83" s="6">
        <f>Q83-R83</f>
        <v>36.373999999999995</v>
      </c>
      <c r="T83" s="8">
        <f>IFERROR(S83/Q83,0)</f>
        <v>0.45843416011292598</v>
      </c>
    </row>
    <row r="84" spans="1:20" ht="15.75" x14ac:dyDescent="0.25">
      <c r="A84" s="2">
        <v>1840</v>
      </c>
      <c r="B84" s="3">
        <v>46041</v>
      </c>
      <c r="C84" s="10">
        <f>YEAR(SalesDataTable[[#This Row],[Order Date]])</f>
        <v>2026</v>
      </c>
      <c r="D84" s="13" t="str">
        <f>"Q"&amp;ROUNDUP(MONTH(SalesDataTable[[#This Row],[Order Date]])/3,0)</f>
        <v>Q1</v>
      </c>
      <c r="E84" s="13">
        <f>MONTH(SalesDataTable[[#This Row],[Order Date]])</f>
        <v>1</v>
      </c>
      <c r="F84" s="10" t="str">
        <f>TEXT(SalesDataTable[[#This Row],[Order Date]],"MMM")</f>
        <v>Jan</v>
      </c>
      <c r="G84" s="4" t="s">
        <v>27</v>
      </c>
      <c r="H84" s="4" t="s">
        <v>55</v>
      </c>
      <c r="I84" s="4" t="s">
        <v>18</v>
      </c>
      <c r="J84" s="4" t="s">
        <v>29</v>
      </c>
      <c r="K84" s="4" t="s">
        <v>50</v>
      </c>
      <c r="L84" s="4" t="s">
        <v>54</v>
      </c>
      <c r="M84" s="5">
        <v>2</v>
      </c>
      <c r="N84" s="6">
        <v>125.93</v>
      </c>
      <c r="O84" s="7">
        <v>0</v>
      </c>
      <c r="P84" s="6">
        <v>69.150000000000006</v>
      </c>
      <c r="Q84" s="6">
        <f>M84*N84*(1-O84)</f>
        <v>251.86</v>
      </c>
      <c r="R84" s="6">
        <f>M84*P84</f>
        <v>138.30000000000001</v>
      </c>
      <c r="S84" s="6">
        <f>Q84-R84</f>
        <v>113.56</v>
      </c>
      <c r="T84" s="8">
        <f>IFERROR(S84/Q84,0)</f>
        <v>0.45088541253077102</v>
      </c>
    </row>
    <row r="85" spans="1:20" ht="15.75" x14ac:dyDescent="0.25">
      <c r="A85" s="2">
        <v>1850</v>
      </c>
      <c r="B85" s="3">
        <v>46041</v>
      </c>
      <c r="C85" s="10">
        <f>YEAR(SalesDataTable[[#This Row],[Order Date]])</f>
        <v>2026</v>
      </c>
      <c r="D85" s="13" t="str">
        <f>"Q"&amp;ROUNDUP(MONTH(SalesDataTable[[#This Row],[Order Date]])/3,0)</f>
        <v>Q1</v>
      </c>
      <c r="E85" s="13">
        <f>MONTH(SalesDataTable[[#This Row],[Order Date]])</f>
        <v>1</v>
      </c>
      <c r="F85" s="10" t="str">
        <f>TEXT(SalesDataTable[[#This Row],[Order Date]],"MMM")</f>
        <v>Jan</v>
      </c>
      <c r="G85" s="4" t="s">
        <v>22</v>
      </c>
      <c r="H85" s="4" t="s">
        <v>43</v>
      </c>
      <c r="I85" s="4" t="s">
        <v>18</v>
      </c>
      <c r="J85" s="4" t="s">
        <v>32</v>
      </c>
      <c r="K85" s="4" t="s">
        <v>20</v>
      </c>
      <c r="L85" s="4" t="s">
        <v>38</v>
      </c>
      <c r="M85" s="5">
        <v>1</v>
      </c>
      <c r="N85" s="6">
        <v>49.85</v>
      </c>
      <c r="O85" s="7">
        <v>0</v>
      </c>
      <c r="P85" s="6">
        <v>23.07</v>
      </c>
      <c r="Q85" s="6">
        <f>M85*N85*(1-O85)</f>
        <v>49.85</v>
      </c>
      <c r="R85" s="6">
        <f>M85*P85</f>
        <v>23.07</v>
      </c>
      <c r="S85" s="6">
        <f>Q85-R85</f>
        <v>26.78</v>
      </c>
      <c r="T85" s="8">
        <f>IFERROR(S85/Q85,0)</f>
        <v>0.53721163490471413</v>
      </c>
    </row>
    <row r="86" spans="1:20" ht="15.75" x14ac:dyDescent="0.25">
      <c r="A86" s="2">
        <v>1858</v>
      </c>
      <c r="B86" s="3">
        <v>46041</v>
      </c>
      <c r="C86" s="10">
        <f>YEAR(SalesDataTable[[#This Row],[Order Date]])</f>
        <v>2026</v>
      </c>
      <c r="D86" s="13" t="str">
        <f>"Q"&amp;ROUNDUP(MONTH(SalesDataTable[[#This Row],[Order Date]])/3,0)</f>
        <v>Q1</v>
      </c>
      <c r="E86" s="13">
        <f>MONTH(SalesDataTable[[#This Row],[Order Date]])</f>
        <v>1</v>
      </c>
      <c r="F86" s="10" t="str">
        <f>TEXT(SalesDataTable[[#This Row],[Order Date]],"MMM")</f>
        <v>Jan</v>
      </c>
      <c r="G86" s="4" t="s">
        <v>22</v>
      </c>
      <c r="H86" s="4" t="s">
        <v>23</v>
      </c>
      <c r="I86" s="4" t="s">
        <v>18</v>
      </c>
      <c r="J86" s="4" t="s">
        <v>19</v>
      </c>
      <c r="K86" s="4" t="s">
        <v>30</v>
      </c>
      <c r="L86" s="4" t="s">
        <v>31</v>
      </c>
      <c r="M86" s="5">
        <v>1</v>
      </c>
      <c r="N86" s="6">
        <v>36.130000000000003</v>
      </c>
      <c r="O86" s="7">
        <v>0</v>
      </c>
      <c r="P86" s="6">
        <v>13.39</v>
      </c>
      <c r="Q86" s="6">
        <f>M86*N86*(1-O86)</f>
        <v>36.130000000000003</v>
      </c>
      <c r="R86" s="6">
        <f>M86*P86</f>
        <v>13.39</v>
      </c>
      <c r="S86" s="6">
        <f>Q86-R86</f>
        <v>22.740000000000002</v>
      </c>
      <c r="T86" s="8">
        <f>IFERROR(S86/Q86,0)</f>
        <v>0.62939385552172711</v>
      </c>
    </row>
    <row r="87" spans="1:20" ht="15.75" x14ac:dyDescent="0.25">
      <c r="A87" s="2">
        <v>2910</v>
      </c>
      <c r="B87" s="3">
        <v>46041</v>
      </c>
      <c r="C87" s="10">
        <f>YEAR(SalesDataTable[[#This Row],[Order Date]])</f>
        <v>2026</v>
      </c>
      <c r="D87" s="13" t="str">
        <f>"Q"&amp;ROUNDUP(MONTH(SalesDataTable[[#This Row],[Order Date]])/3,0)</f>
        <v>Q1</v>
      </c>
      <c r="E87" s="13">
        <f>MONTH(SalesDataTable[[#This Row],[Order Date]])</f>
        <v>1</v>
      </c>
      <c r="F87" s="10" t="str">
        <f>TEXT(SalesDataTable[[#This Row],[Order Date]],"MMM")</f>
        <v>Jan</v>
      </c>
      <c r="G87" s="4" t="s">
        <v>36</v>
      </c>
      <c r="H87" s="4" t="s">
        <v>63</v>
      </c>
      <c r="I87" s="4" t="s">
        <v>35</v>
      </c>
      <c r="J87" s="4" t="s">
        <v>19</v>
      </c>
      <c r="K87" s="4" t="s">
        <v>20</v>
      </c>
      <c r="L87" s="4" t="s">
        <v>46</v>
      </c>
      <c r="M87" s="5">
        <v>1</v>
      </c>
      <c r="N87" s="6">
        <v>104.83</v>
      </c>
      <c r="O87" s="7">
        <v>0.05</v>
      </c>
      <c r="P87" s="6">
        <v>51.06</v>
      </c>
      <c r="Q87" s="6">
        <f>M87*N87*(1-O87)</f>
        <v>99.588499999999996</v>
      </c>
      <c r="R87" s="6">
        <f>M87*P87</f>
        <v>51.06</v>
      </c>
      <c r="S87" s="6">
        <f>Q87-R87</f>
        <v>48.528499999999994</v>
      </c>
      <c r="T87" s="8">
        <f>IFERROR(S87/Q87,0)</f>
        <v>0.48729019916958277</v>
      </c>
    </row>
    <row r="88" spans="1:20" ht="15.75" x14ac:dyDescent="0.25">
      <c r="A88" s="2">
        <v>3694</v>
      </c>
      <c r="B88" s="3">
        <v>46041</v>
      </c>
      <c r="C88" s="10">
        <f>YEAR(SalesDataTable[[#This Row],[Order Date]])</f>
        <v>2026</v>
      </c>
      <c r="D88" s="13" t="str">
        <f>"Q"&amp;ROUNDUP(MONTH(SalesDataTable[[#This Row],[Order Date]])/3,0)</f>
        <v>Q1</v>
      </c>
      <c r="E88" s="13">
        <f>MONTH(SalesDataTable[[#This Row],[Order Date]])</f>
        <v>1</v>
      </c>
      <c r="F88" s="10" t="str">
        <f>TEXT(SalesDataTable[[#This Row],[Order Date]],"MMM")</f>
        <v>Jan</v>
      </c>
      <c r="G88" s="4" t="s">
        <v>16</v>
      </c>
      <c r="H88" s="4" t="s">
        <v>17</v>
      </c>
      <c r="I88" s="4" t="s">
        <v>35</v>
      </c>
      <c r="J88" s="4" t="s">
        <v>19</v>
      </c>
      <c r="K88" s="4" t="s">
        <v>30</v>
      </c>
      <c r="L88" s="4" t="s">
        <v>31</v>
      </c>
      <c r="M88" s="5">
        <v>1</v>
      </c>
      <c r="N88" s="6">
        <v>35.46</v>
      </c>
      <c r="O88" s="7">
        <v>0.05</v>
      </c>
      <c r="P88" s="6">
        <v>13.81</v>
      </c>
      <c r="Q88" s="6">
        <f>M88*N88*(1-O88)</f>
        <v>33.686999999999998</v>
      </c>
      <c r="R88" s="6">
        <f>M88*P88</f>
        <v>13.81</v>
      </c>
      <c r="S88" s="6">
        <f>Q88-R88</f>
        <v>19.876999999999995</v>
      </c>
      <c r="T88" s="8">
        <f>IFERROR(S88/Q88,0)</f>
        <v>0.59004957401965141</v>
      </c>
    </row>
    <row r="89" spans="1:20" ht="15.75" x14ac:dyDescent="0.25">
      <c r="A89" s="2">
        <v>631</v>
      </c>
      <c r="B89" s="3">
        <v>46042</v>
      </c>
      <c r="C89" s="10">
        <f>YEAR(SalesDataTable[[#This Row],[Order Date]])</f>
        <v>2026</v>
      </c>
      <c r="D89" s="13" t="str">
        <f>"Q"&amp;ROUNDUP(MONTH(SalesDataTable[[#This Row],[Order Date]])/3,0)</f>
        <v>Q1</v>
      </c>
      <c r="E89" s="13">
        <f>MONTH(SalesDataTable[[#This Row],[Order Date]])</f>
        <v>1</v>
      </c>
      <c r="F89" s="10" t="str">
        <f>TEXT(SalesDataTable[[#This Row],[Order Date]],"MMM")</f>
        <v>Jan</v>
      </c>
      <c r="G89" s="4" t="s">
        <v>36</v>
      </c>
      <c r="H89" s="4" t="s">
        <v>49</v>
      </c>
      <c r="I89" s="4" t="s">
        <v>44</v>
      </c>
      <c r="J89" s="4" t="s">
        <v>19</v>
      </c>
      <c r="K89" s="4" t="s">
        <v>30</v>
      </c>
      <c r="L89" s="4" t="s">
        <v>64</v>
      </c>
      <c r="M89" s="5">
        <v>1</v>
      </c>
      <c r="N89" s="6">
        <v>165.42</v>
      </c>
      <c r="O89" s="7">
        <v>0</v>
      </c>
      <c r="P89" s="6">
        <v>85.69</v>
      </c>
      <c r="Q89" s="6">
        <f>M89*N89*(1-O89)</f>
        <v>165.42</v>
      </c>
      <c r="R89" s="6">
        <f>M89*P89</f>
        <v>85.69</v>
      </c>
      <c r="S89" s="6">
        <f>Q89-R89</f>
        <v>79.72999999999999</v>
      </c>
      <c r="T89" s="8">
        <f>IFERROR(S89/Q89,0)</f>
        <v>0.48198524966751299</v>
      </c>
    </row>
    <row r="90" spans="1:20" ht="15.75" x14ac:dyDescent="0.25">
      <c r="A90" s="2">
        <v>1113</v>
      </c>
      <c r="B90" s="3">
        <v>46042</v>
      </c>
      <c r="C90" s="10">
        <f>YEAR(SalesDataTable[[#This Row],[Order Date]])</f>
        <v>2026</v>
      </c>
      <c r="D90" s="13" t="str">
        <f>"Q"&amp;ROUNDUP(MONTH(SalesDataTable[[#This Row],[Order Date]])/3,0)</f>
        <v>Q1</v>
      </c>
      <c r="E90" s="13">
        <f>MONTH(SalesDataTable[[#This Row],[Order Date]])</f>
        <v>1</v>
      </c>
      <c r="F90" s="10" t="str">
        <f>TEXT(SalesDataTable[[#This Row],[Order Date]],"MMM")</f>
        <v>Jan</v>
      </c>
      <c r="G90" s="4" t="s">
        <v>27</v>
      </c>
      <c r="H90" s="4" t="s">
        <v>41</v>
      </c>
      <c r="I90" s="4" t="s">
        <v>18</v>
      </c>
      <c r="J90" s="4" t="s">
        <v>19</v>
      </c>
      <c r="K90" s="4" t="s">
        <v>39</v>
      </c>
      <c r="L90" s="4" t="s">
        <v>67</v>
      </c>
      <c r="M90" s="5">
        <v>1</v>
      </c>
      <c r="N90" s="6">
        <v>122.86</v>
      </c>
      <c r="O90" s="7">
        <v>0.05</v>
      </c>
      <c r="P90" s="6">
        <v>60.36</v>
      </c>
      <c r="Q90" s="6">
        <f>M90*N90*(1-O90)</f>
        <v>116.717</v>
      </c>
      <c r="R90" s="6">
        <f>M90*P90</f>
        <v>60.36</v>
      </c>
      <c r="S90" s="6">
        <f>Q90-R90</f>
        <v>56.356999999999999</v>
      </c>
      <c r="T90" s="8">
        <f>IFERROR(S90/Q90,0)</f>
        <v>0.48285168398776529</v>
      </c>
    </row>
    <row r="91" spans="1:20" ht="15.75" x14ac:dyDescent="0.25">
      <c r="A91" s="2">
        <v>1525</v>
      </c>
      <c r="B91" s="3">
        <v>46042</v>
      </c>
      <c r="C91" s="10">
        <f>YEAR(SalesDataTable[[#This Row],[Order Date]])</f>
        <v>2026</v>
      </c>
      <c r="D91" s="13" t="str">
        <f>"Q"&amp;ROUNDUP(MONTH(SalesDataTable[[#This Row],[Order Date]])/3,0)</f>
        <v>Q1</v>
      </c>
      <c r="E91" s="13">
        <f>MONTH(SalesDataTable[[#This Row],[Order Date]])</f>
        <v>1</v>
      </c>
      <c r="F91" s="10" t="str">
        <f>TEXT(SalesDataTable[[#This Row],[Order Date]],"MMM")</f>
        <v>Jan</v>
      </c>
      <c r="G91" s="4" t="s">
        <v>16</v>
      </c>
      <c r="H91" s="4" t="s">
        <v>17</v>
      </c>
      <c r="I91" s="4" t="s">
        <v>35</v>
      </c>
      <c r="J91" s="4" t="s">
        <v>19</v>
      </c>
      <c r="K91" s="4" t="s">
        <v>50</v>
      </c>
      <c r="L91" s="4" t="s">
        <v>58</v>
      </c>
      <c r="M91" s="5">
        <v>2</v>
      </c>
      <c r="N91" s="6">
        <v>35.82</v>
      </c>
      <c r="O91" s="7">
        <v>0</v>
      </c>
      <c r="P91" s="6">
        <v>14.09</v>
      </c>
      <c r="Q91" s="6">
        <f>M91*N91*(1-O91)</f>
        <v>71.64</v>
      </c>
      <c r="R91" s="6">
        <f>M91*P91</f>
        <v>28.18</v>
      </c>
      <c r="S91" s="6">
        <f>Q91-R91</f>
        <v>43.46</v>
      </c>
      <c r="T91" s="8">
        <f>IFERROR(S91/Q91,0)</f>
        <v>0.60664433277498608</v>
      </c>
    </row>
    <row r="92" spans="1:20" ht="15.75" x14ac:dyDescent="0.25">
      <c r="A92" s="2">
        <v>3233</v>
      </c>
      <c r="B92" s="3">
        <v>46042</v>
      </c>
      <c r="C92" s="10">
        <f>YEAR(SalesDataTable[[#This Row],[Order Date]])</f>
        <v>2026</v>
      </c>
      <c r="D92" s="13" t="str">
        <f>"Q"&amp;ROUNDUP(MONTH(SalesDataTable[[#This Row],[Order Date]])/3,0)</f>
        <v>Q1</v>
      </c>
      <c r="E92" s="13">
        <f>MONTH(SalesDataTable[[#This Row],[Order Date]])</f>
        <v>1</v>
      </c>
      <c r="F92" s="10" t="str">
        <f>TEXT(SalesDataTable[[#This Row],[Order Date]],"MMM")</f>
        <v>Jan</v>
      </c>
      <c r="G92" s="4" t="s">
        <v>16</v>
      </c>
      <c r="H92" s="4" t="s">
        <v>17</v>
      </c>
      <c r="I92" s="4" t="s">
        <v>18</v>
      </c>
      <c r="J92" s="4" t="s">
        <v>29</v>
      </c>
      <c r="K92" s="4" t="s">
        <v>39</v>
      </c>
      <c r="L92" s="4" t="s">
        <v>67</v>
      </c>
      <c r="M92" s="5">
        <v>3</v>
      </c>
      <c r="N92" s="6">
        <v>120.29</v>
      </c>
      <c r="O92" s="7">
        <v>0.1</v>
      </c>
      <c r="P92" s="6">
        <v>62.41</v>
      </c>
      <c r="Q92" s="6">
        <f>M92*N92*(1-O92)</f>
        <v>324.78300000000002</v>
      </c>
      <c r="R92" s="6">
        <f>M92*P92</f>
        <v>187.23</v>
      </c>
      <c r="S92" s="6">
        <f>Q92-R92</f>
        <v>137.55300000000003</v>
      </c>
      <c r="T92" s="8">
        <f>IFERROR(S92/Q92,0)</f>
        <v>0.42352278290427769</v>
      </c>
    </row>
    <row r="93" spans="1:20" ht="15.75" x14ac:dyDescent="0.25">
      <c r="A93" s="2">
        <v>4455</v>
      </c>
      <c r="B93" s="3">
        <v>46042</v>
      </c>
      <c r="C93" s="10">
        <f>YEAR(SalesDataTable[[#This Row],[Order Date]])</f>
        <v>2026</v>
      </c>
      <c r="D93" s="13" t="str">
        <f>"Q"&amp;ROUNDUP(MONTH(SalesDataTable[[#This Row],[Order Date]])/3,0)</f>
        <v>Q1</v>
      </c>
      <c r="E93" s="13">
        <f>MONTH(SalesDataTable[[#This Row],[Order Date]])</f>
        <v>1</v>
      </c>
      <c r="F93" s="10" t="str">
        <f>TEXT(SalesDataTable[[#This Row],[Order Date]],"MMM")</f>
        <v>Jan</v>
      </c>
      <c r="G93" s="4" t="s">
        <v>22</v>
      </c>
      <c r="H93" s="4" t="s">
        <v>57</v>
      </c>
      <c r="I93" s="4" t="s">
        <v>44</v>
      </c>
      <c r="J93" s="4" t="s">
        <v>19</v>
      </c>
      <c r="K93" s="4" t="s">
        <v>39</v>
      </c>
      <c r="L93" s="4" t="s">
        <v>56</v>
      </c>
      <c r="M93" s="5">
        <v>1</v>
      </c>
      <c r="N93" s="6">
        <v>80.239999999999995</v>
      </c>
      <c r="O93" s="7">
        <v>0.1</v>
      </c>
      <c r="P93" s="6">
        <v>39.950000000000003</v>
      </c>
      <c r="Q93" s="6">
        <f>M93*N93*(1-O93)</f>
        <v>72.215999999999994</v>
      </c>
      <c r="R93" s="6">
        <f>M93*P93</f>
        <v>39.950000000000003</v>
      </c>
      <c r="S93" s="6">
        <f>Q93-R93</f>
        <v>32.265999999999991</v>
      </c>
      <c r="T93" s="8">
        <f>IFERROR(S93/Q93,0)</f>
        <v>0.44679849340866279</v>
      </c>
    </row>
    <row r="94" spans="1:20" ht="15.75" x14ac:dyDescent="0.25">
      <c r="A94" s="2">
        <v>1769</v>
      </c>
      <c r="B94" s="3">
        <v>46043</v>
      </c>
      <c r="C94" s="10">
        <f>YEAR(SalesDataTable[[#This Row],[Order Date]])</f>
        <v>2026</v>
      </c>
      <c r="D94" s="13" t="str">
        <f>"Q"&amp;ROUNDUP(MONTH(SalesDataTable[[#This Row],[Order Date]])/3,0)</f>
        <v>Q1</v>
      </c>
      <c r="E94" s="13">
        <f>MONTH(SalesDataTable[[#This Row],[Order Date]])</f>
        <v>1</v>
      </c>
      <c r="F94" s="10" t="str">
        <f>TEXT(SalesDataTable[[#This Row],[Order Date]],"MMM")</f>
        <v>Jan</v>
      </c>
      <c r="G94" s="4" t="s">
        <v>16</v>
      </c>
      <c r="H94" s="4" t="s">
        <v>66</v>
      </c>
      <c r="I94" s="4" t="s">
        <v>35</v>
      </c>
      <c r="J94" s="4" t="s">
        <v>29</v>
      </c>
      <c r="K94" s="4" t="s">
        <v>50</v>
      </c>
      <c r="L94" s="4" t="s">
        <v>58</v>
      </c>
      <c r="M94" s="5">
        <v>2</v>
      </c>
      <c r="N94" s="6">
        <v>35.97</v>
      </c>
      <c r="O94" s="7">
        <v>0</v>
      </c>
      <c r="P94" s="6">
        <v>13.55</v>
      </c>
      <c r="Q94" s="6">
        <f>M94*N94*(1-O94)</f>
        <v>71.94</v>
      </c>
      <c r="R94" s="6">
        <f>M94*P94</f>
        <v>27.1</v>
      </c>
      <c r="S94" s="6">
        <f>Q94-R94</f>
        <v>44.839999999999996</v>
      </c>
      <c r="T94" s="8">
        <f>IFERROR(S94/Q94,0)</f>
        <v>0.62329719210453149</v>
      </c>
    </row>
    <row r="95" spans="1:20" ht="15.75" x14ac:dyDescent="0.25">
      <c r="A95" s="2">
        <v>3467</v>
      </c>
      <c r="B95" s="3">
        <v>46043</v>
      </c>
      <c r="C95" s="10">
        <f>YEAR(SalesDataTable[[#This Row],[Order Date]])</f>
        <v>2026</v>
      </c>
      <c r="D95" s="13" t="str">
        <f>"Q"&amp;ROUNDUP(MONTH(SalesDataTable[[#This Row],[Order Date]])/3,0)</f>
        <v>Q1</v>
      </c>
      <c r="E95" s="13">
        <f>MONTH(SalesDataTable[[#This Row],[Order Date]])</f>
        <v>1</v>
      </c>
      <c r="F95" s="10" t="str">
        <f>TEXT(SalesDataTable[[#This Row],[Order Date]],"MMM")</f>
        <v>Jan</v>
      </c>
      <c r="G95" s="4" t="s">
        <v>22</v>
      </c>
      <c r="H95" s="4" t="s">
        <v>57</v>
      </c>
      <c r="I95" s="4" t="s">
        <v>18</v>
      </c>
      <c r="J95" s="4" t="s">
        <v>29</v>
      </c>
      <c r="K95" s="4" t="s">
        <v>25</v>
      </c>
      <c r="L95" s="4" t="s">
        <v>62</v>
      </c>
      <c r="M95" s="5">
        <v>1</v>
      </c>
      <c r="N95" s="6">
        <v>72.239999999999995</v>
      </c>
      <c r="O95" s="7">
        <v>0</v>
      </c>
      <c r="P95" s="6">
        <v>33.26</v>
      </c>
      <c r="Q95" s="6">
        <f>M95*N95*(1-O95)</f>
        <v>72.239999999999995</v>
      </c>
      <c r="R95" s="6">
        <f>M95*P95</f>
        <v>33.26</v>
      </c>
      <c r="S95" s="6">
        <f>Q95-R95</f>
        <v>38.979999999999997</v>
      </c>
      <c r="T95" s="8">
        <f>IFERROR(S95/Q95,0)</f>
        <v>0.53959025470653377</v>
      </c>
    </row>
    <row r="96" spans="1:20" ht="15.75" x14ac:dyDescent="0.25">
      <c r="A96" s="2">
        <v>3911</v>
      </c>
      <c r="B96" s="3">
        <v>46043</v>
      </c>
      <c r="C96" s="10">
        <f>YEAR(SalesDataTable[[#This Row],[Order Date]])</f>
        <v>2026</v>
      </c>
      <c r="D96" s="13" t="str">
        <f>"Q"&amp;ROUNDUP(MONTH(SalesDataTable[[#This Row],[Order Date]])/3,0)</f>
        <v>Q1</v>
      </c>
      <c r="E96" s="13">
        <f>MONTH(SalesDataTable[[#This Row],[Order Date]])</f>
        <v>1</v>
      </c>
      <c r="F96" s="10" t="str">
        <f>TEXT(SalesDataTable[[#This Row],[Order Date]],"MMM")</f>
        <v>Jan</v>
      </c>
      <c r="G96" s="4" t="s">
        <v>16</v>
      </c>
      <c r="H96" s="4" t="s">
        <v>66</v>
      </c>
      <c r="I96" s="4" t="s">
        <v>18</v>
      </c>
      <c r="J96" s="4" t="s">
        <v>19</v>
      </c>
      <c r="K96" s="4" t="s">
        <v>25</v>
      </c>
      <c r="L96" s="4" t="s">
        <v>53</v>
      </c>
      <c r="M96" s="5">
        <v>5</v>
      </c>
      <c r="N96" s="6">
        <v>152.81</v>
      </c>
      <c r="O96" s="7">
        <v>0</v>
      </c>
      <c r="P96" s="6">
        <v>78.989999999999995</v>
      </c>
      <c r="Q96" s="6">
        <f>M96*N96*(1-O96)</f>
        <v>764.05</v>
      </c>
      <c r="R96" s="6">
        <f>M96*P96</f>
        <v>394.95</v>
      </c>
      <c r="S96" s="6">
        <f>Q96-R96</f>
        <v>369.09999999999997</v>
      </c>
      <c r="T96" s="8">
        <f>IFERROR(S96/Q96,0)</f>
        <v>0.48308356782933054</v>
      </c>
    </row>
    <row r="97" spans="1:20" ht="15.75" x14ac:dyDescent="0.25">
      <c r="A97" s="2">
        <v>4401</v>
      </c>
      <c r="B97" s="3">
        <v>46043</v>
      </c>
      <c r="C97" s="10">
        <f>YEAR(SalesDataTable[[#This Row],[Order Date]])</f>
        <v>2026</v>
      </c>
      <c r="D97" s="13" t="str">
        <f>"Q"&amp;ROUNDUP(MONTH(SalesDataTable[[#This Row],[Order Date]])/3,0)</f>
        <v>Q1</v>
      </c>
      <c r="E97" s="13">
        <f>MONTH(SalesDataTable[[#This Row],[Order Date]])</f>
        <v>1</v>
      </c>
      <c r="F97" s="10" t="str">
        <f>TEXT(SalesDataTable[[#This Row],[Order Date]],"MMM")</f>
        <v>Jan</v>
      </c>
      <c r="G97" s="4" t="s">
        <v>16</v>
      </c>
      <c r="H97" s="4" t="s">
        <v>66</v>
      </c>
      <c r="I97" s="4" t="s">
        <v>18</v>
      </c>
      <c r="J97" s="4" t="s">
        <v>29</v>
      </c>
      <c r="K97" s="4" t="s">
        <v>20</v>
      </c>
      <c r="L97" s="4" t="s">
        <v>21</v>
      </c>
      <c r="M97" s="5">
        <v>3</v>
      </c>
      <c r="N97" s="6">
        <v>83.34</v>
      </c>
      <c r="O97" s="7">
        <v>0</v>
      </c>
      <c r="P97" s="6">
        <v>41.44</v>
      </c>
      <c r="Q97" s="6">
        <f>M97*N97*(1-O97)</f>
        <v>250.02</v>
      </c>
      <c r="R97" s="6">
        <f>M97*P97</f>
        <v>124.32</v>
      </c>
      <c r="S97" s="6">
        <f>Q97-R97</f>
        <v>125.70000000000002</v>
      </c>
      <c r="T97" s="8">
        <f>IFERROR(S97/Q97,0)</f>
        <v>0.50275977921766268</v>
      </c>
    </row>
    <row r="98" spans="1:20" ht="15.75" x14ac:dyDescent="0.25">
      <c r="A98" s="2">
        <v>4864</v>
      </c>
      <c r="B98" s="3">
        <v>46043</v>
      </c>
      <c r="C98" s="10">
        <f>YEAR(SalesDataTable[[#This Row],[Order Date]])</f>
        <v>2026</v>
      </c>
      <c r="D98" s="13" t="str">
        <f>"Q"&amp;ROUNDUP(MONTH(SalesDataTable[[#This Row],[Order Date]])/3,0)</f>
        <v>Q1</v>
      </c>
      <c r="E98" s="13">
        <f>MONTH(SalesDataTable[[#This Row],[Order Date]])</f>
        <v>1</v>
      </c>
      <c r="F98" s="10" t="str">
        <f>TEXT(SalesDataTable[[#This Row],[Order Date]],"MMM")</f>
        <v>Jan</v>
      </c>
      <c r="G98" s="4" t="s">
        <v>36</v>
      </c>
      <c r="H98" s="4" t="s">
        <v>63</v>
      </c>
      <c r="I98" s="4" t="s">
        <v>18</v>
      </c>
      <c r="J98" s="4" t="s">
        <v>19</v>
      </c>
      <c r="K98" s="4" t="s">
        <v>50</v>
      </c>
      <c r="L98" s="4" t="s">
        <v>58</v>
      </c>
      <c r="M98" s="5">
        <v>1</v>
      </c>
      <c r="N98" s="6">
        <v>35.869999999999997</v>
      </c>
      <c r="O98" s="7">
        <v>0</v>
      </c>
      <c r="P98" s="6">
        <v>13.64</v>
      </c>
      <c r="Q98" s="6">
        <f>M98*N98*(1-O98)</f>
        <v>35.869999999999997</v>
      </c>
      <c r="R98" s="6">
        <f>M98*P98</f>
        <v>13.64</v>
      </c>
      <c r="S98" s="6">
        <f>Q98-R98</f>
        <v>22.229999999999997</v>
      </c>
      <c r="T98" s="8">
        <f>IFERROR(S98/Q98,0)</f>
        <v>0.61973794257039305</v>
      </c>
    </row>
    <row r="99" spans="1:20" ht="15.75" x14ac:dyDescent="0.25">
      <c r="A99" s="2">
        <v>347</v>
      </c>
      <c r="B99" s="3">
        <v>46044</v>
      </c>
      <c r="C99" s="10">
        <f>YEAR(SalesDataTable[[#This Row],[Order Date]])</f>
        <v>2026</v>
      </c>
      <c r="D99" s="13" t="str">
        <f>"Q"&amp;ROUNDUP(MONTH(SalesDataTable[[#This Row],[Order Date]])/3,0)</f>
        <v>Q1</v>
      </c>
      <c r="E99" s="13">
        <f>MONTH(SalesDataTable[[#This Row],[Order Date]])</f>
        <v>1</v>
      </c>
      <c r="F99" s="10" t="str">
        <f>TEXT(SalesDataTable[[#This Row],[Order Date]],"MMM")</f>
        <v>Jan</v>
      </c>
      <c r="G99" s="4" t="s">
        <v>36</v>
      </c>
      <c r="H99" s="4" t="s">
        <v>37</v>
      </c>
      <c r="I99" s="4" t="s">
        <v>44</v>
      </c>
      <c r="J99" s="4" t="s">
        <v>29</v>
      </c>
      <c r="K99" s="4" t="s">
        <v>39</v>
      </c>
      <c r="L99" s="4" t="s">
        <v>45</v>
      </c>
      <c r="M99" s="5">
        <v>1</v>
      </c>
      <c r="N99" s="6">
        <v>199.42</v>
      </c>
      <c r="O99" s="7">
        <v>0.05</v>
      </c>
      <c r="P99" s="6">
        <v>101.82</v>
      </c>
      <c r="Q99" s="6">
        <f>M99*N99*(1-O99)</f>
        <v>189.44899999999998</v>
      </c>
      <c r="R99" s="6">
        <f>M99*P99</f>
        <v>101.82</v>
      </c>
      <c r="S99" s="6">
        <f>Q99-R99</f>
        <v>87.628999999999991</v>
      </c>
      <c r="T99" s="8">
        <f>IFERROR(S99/Q99,0)</f>
        <v>0.46254664843836601</v>
      </c>
    </row>
    <row r="100" spans="1:20" ht="15.75" x14ac:dyDescent="0.25">
      <c r="A100" s="2">
        <v>2051</v>
      </c>
      <c r="B100" s="3">
        <v>46044</v>
      </c>
      <c r="C100" s="10">
        <f>YEAR(SalesDataTable[[#This Row],[Order Date]])</f>
        <v>2026</v>
      </c>
      <c r="D100" s="13" t="str">
        <f>"Q"&amp;ROUNDUP(MONTH(SalesDataTable[[#This Row],[Order Date]])/3,0)</f>
        <v>Q1</v>
      </c>
      <c r="E100" s="13">
        <f>MONTH(SalesDataTable[[#This Row],[Order Date]])</f>
        <v>1</v>
      </c>
      <c r="F100" s="10" t="str">
        <f>TEXT(SalesDataTable[[#This Row],[Order Date]],"MMM")</f>
        <v>Jan</v>
      </c>
      <c r="G100" s="4" t="s">
        <v>27</v>
      </c>
      <c r="H100" s="4" t="s">
        <v>41</v>
      </c>
      <c r="I100" s="4" t="s">
        <v>18</v>
      </c>
      <c r="J100" s="4" t="s">
        <v>29</v>
      </c>
      <c r="K100" s="4" t="s">
        <v>39</v>
      </c>
      <c r="L100" s="4" t="s">
        <v>40</v>
      </c>
      <c r="M100" s="5">
        <v>3</v>
      </c>
      <c r="N100" s="6">
        <v>347.41</v>
      </c>
      <c r="O100" s="7">
        <v>0.1</v>
      </c>
      <c r="P100" s="6">
        <v>192.13</v>
      </c>
      <c r="Q100" s="6">
        <f>M100*N100*(1-O100)</f>
        <v>938.00700000000006</v>
      </c>
      <c r="R100" s="6">
        <f>M100*P100</f>
        <v>576.39</v>
      </c>
      <c r="S100" s="6">
        <f>Q100-R100</f>
        <v>361.61700000000008</v>
      </c>
      <c r="T100" s="8">
        <f>IFERROR(S100/Q100,0)</f>
        <v>0.38551631277804971</v>
      </c>
    </row>
    <row r="101" spans="1:20" ht="15.75" x14ac:dyDescent="0.25">
      <c r="A101" s="2">
        <v>2314</v>
      </c>
      <c r="B101" s="3">
        <v>46044</v>
      </c>
      <c r="C101" s="10">
        <f>YEAR(SalesDataTable[[#This Row],[Order Date]])</f>
        <v>2026</v>
      </c>
      <c r="D101" s="13" t="str">
        <f>"Q"&amp;ROUNDUP(MONTH(SalesDataTable[[#This Row],[Order Date]])/3,0)</f>
        <v>Q1</v>
      </c>
      <c r="E101" s="13">
        <f>MONTH(SalesDataTable[[#This Row],[Order Date]])</f>
        <v>1</v>
      </c>
      <c r="F101" s="10" t="str">
        <f>TEXT(SalesDataTable[[#This Row],[Order Date]],"MMM")</f>
        <v>Jan</v>
      </c>
      <c r="G101" s="4" t="s">
        <v>16</v>
      </c>
      <c r="H101" s="4" t="s">
        <v>52</v>
      </c>
      <c r="I101" s="4" t="s">
        <v>18</v>
      </c>
      <c r="J101" s="4" t="s">
        <v>29</v>
      </c>
      <c r="K101" s="4" t="s">
        <v>20</v>
      </c>
      <c r="L101" s="4" t="s">
        <v>42</v>
      </c>
      <c r="M101" s="5">
        <v>1</v>
      </c>
      <c r="N101" s="6">
        <v>40.28</v>
      </c>
      <c r="O101" s="7">
        <v>0</v>
      </c>
      <c r="P101" s="6">
        <v>16.79</v>
      </c>
      <c r="Q101" s="6">
        <f>M101*N101*(1-O101)</f>
        <v>40.28</v>
      </c>
      <c r="R101" s="6">
        <f>M101*P101</f>
        <v>16.79</v>
      </c>
      <c r="S101" s="6">
        <f>Q101-R101</f>
        <v>23.490000000000002</v>
      </c>
      <c r="T101" s="8">
        <f>IFERROR(S101/Q101,0)</f>
        <v>0.58316782522343602</v>
      </c>
    </row>
    <row r="102" spans="1:20" ht="15.75" x14ac:dyDescent="0.25">
      <c r="A102" s="2">
        <v>3861</v>
      </c>
      <c r="B102" s="3">
        <v>46044</v>
      </c>
      <c r="C102" s="10">
        <f>YEAR(SalesDataTable[[#This Row],[Order Date]])</f>
        <v>2026</v>
      </c>
      <c r="D102" s="13" t="str">
        <f>"Q"&amp;ROUNDUP(MONTH(SalesDataTable[[#This Row],[Order Date]])/3,0)</f>
        <v>Q1</v>
      </c>
      <c r="E102" s="13">
        <f>MONTH(SalesDataTable[[#This Row],[Order Date]])</f>
        <v>1</v>
      </c>
      <c r="F102" s="10" t="str">
        <f>TEXT(SalesDataTable[[#This Row],[Order Date]],"MMM")</f>
        <v>Jan</v>
      </c>
      <c r="G102" s="4" t="s">
        <v>36</v>
      </c>
      <c r="H102" s="4" t="s">
        <v>63</v>
      </c>
      <c r="I102" s="4" t="s">
        <v>18</v>
      </c>
      <c r="J102" s="4" t="s">
        <v>19</v>
      </c>
      <c r="K102" s="4" t="s">
        <v>39</v>
      </c>
      <c r="L102" s="4" t="s">
        <v>45</v>
      </c>
      <c r="M102" s="5">
        <v>3</v>
      </c>
      <c r="N102" s="6">
        <v>195.49</v>
      </c>
      <c r="O102" s="7">
        <v>0.05</v>
      </c>
      <c r="P102" s="6">
        <v>106.38</v>
      </c>
      <c r="Q102" s="6">
        <f>M102*N102*(1-O102)</f>
        <v>557.14649999999995</v>
      </c>
      <c r="R102" s="6">
        <f>M102*P102</f>
        <v>319.14</v>
      </c>
      <c r="S102" s="6">
        <f>Q102-R102</f>
        <v>238.00649999999996</v>
      </c>
      <c r="T102" s="8">
        <f>IFERROR(S102/Q102,0)</f>
        <v>0.42718836069148775</v>
      </c>
    </row>
    <row r="103" spans="1:20" ht="15.75" x14ac:dyDescent="0.25">
      <c r="A103" s="2">
        <v>843</v>
      </c>
      <c r="B103" s="3">
        <v>46045</v>
      </c>
      <c r="C103" s="10">
        <f>YEAR(SalesDataTable[[#This Row],[Order Date]])</f>
        <v>2026</v>
      </c>
      <c r="D103" s="13" t="str">
        <f>"Q"&amp;ROUNDUP(MONTH(SalesDataTable[[#This Row],[Order Date]])/3,0)</f>
        <v>Q1</v>
      </c>
      <c r="E103" s="13">
        <f>MONTH(SalesDataTable[[#This Row],[Order Date]])</f>
        <v>1</v>
      </c>
      <c r="F103" s="10" t="str">
        <f>TEXT(SalesDataTable[[#This Row],[Order Date]],"MMM")</f>
        <v>Jan</v>
      </c>
      <c r="G103" s="4" t="s">
        <v>22</v>
      </c>
      <c r="H103" s="4" t="s">
        <v>57</v>
      </c>
      <c r="I103" s="4" t="s">
        <v>18</v>
      </c>
      <c r="J103" s="4" t="s">
        <v>19</v>
      </c>
      <c r="K103" s="4" t="s">
        <v>50</v>
      </c>
      <c r="L103" s="4" t="s">
        <v>58</v>
      </c>
      <c r="M103" s="5">
        <v>2</v>
      </c>
      <c r="N103" s="6">
        <v>35.75</v>
      </c>
      <c r="O103" s="7">
        <v>0</v>
      </c>
      <c r="P103" s="6">
        <v>13.94</v>
      </c>
      <c r="Q103" s="6">
        <f>M103*N103*(1-O103)</f>
        <v>71.5</v>
      </c>
      <c r="R103" s="6">
        <f>M103*P103</f>
        <v>27.88</v>
      </c>
      <c r="S103" s="6">
        <f>Q103-R103</f>
        <v>43.620000000000005</v>
      </c>
      <c r="T103" s="8">
        <f>IFERROR(S103/Q103,0)</f>
        <v>0.61006993006993016</v>
      </c>
    </row>
    <row r="104" spans="1:20" ht="15.75" x14ac:dyDescent="0.25">
      <c r="A104" s="2">
        <v>868</v>
      </c>
      <c r="B104" s="3">
        <v>46045</v>
      </c>
      <c r="C104" s="10">
        <f>YEAR(SalesDataTable[[#This Row],[Order Date]])</f>
        <v>2026</v>
      </c>
      <c r="D104" s="13" t="str">
        <f>"Q"&amp;ROUNDUP(MONTH(SalesDataTable[[#This Row],[Order Date]])/3,0)</f>
        <v>Q1</v>
      </c>
      <c r="E104" s="13">
        <f>MONTH(SalesDataTable[[#This Row],[Order Date]])</f>
        <v>1</v>
      </c>
      <c r="F104" s="10" t="str">
        <f>TEXT(SalesDataTable[[#This Row],[Order Date]],"MMM")</f>
        <v>Jan</v>
      </c>
      <c r="G104" s="4" t="s">
        <v>16</v>
      </c>
      <c r="H104" s="4" t="s">
        <v>66</v>
      </c>
      <c r="I104" s="4" t="s">
        <v>18</v>
      </c>
      <c r="J104" s="4" t="s">
        <v>19</v>
      </c>
      <c r="K104" s="4" t="s">
        <v>20</v>
      </c>
      <c r="L104" s="4" t="s">
        <v>46</v>
      </c>
      <c r="M104" s="5">
        <v>1</v>
      </c>
      <c r="N104" s="6">
        <v>103.39</v>
      </c>
      <c r="O104" s="7">
        <v>0</v>
      </c>
      <c r="P104" s="6">
        <v>51.32</v>
      </c>
      <c r="Q104" s="6">
        <f>M104*N104*(1-O104)</f>
        <v>103.39</v>
      </c>
      <c r="R104" s="6">
        <f>M104*P104</f>
        <v>51.32</v>
      </c>
      <c r="S104" s="6">
        <f>Q104-R104</f>
        <v>52.07</v>
      </c>
      <c r="T104" s="8">
        <f>IFERROR(S104/Q104,0)</f>
        <v>0.50362704323435536</v>
      </c>
    </row>
    <row r="105" spans="1:20" ht="15.75" x14ac:dyDescent="0.25">
      <c r="A105" s="2">
        <v>890</v>
      </c>
      <c r="B105" s="3">
        <v>46045</v>
      </c>
      <c r="C105" s="10">
        <f>YEAR(SalesDataTable[[#This Row],[Order Date]])</f>
        <v>2026</v>
      </c>
      <c r="D105" s="13" t="str">
        <f>"Q"&amp;ROUNDUP(MONTH(SalesDataTable[[#This Row],[Order Date]])/3,0)</f>
        <v>Q1</v>
      </c>
      <c r="E105" s="13">
        <f>MONTH(SalesDataTable[[#This Row],[Order Date]])</f>
        <v>1</v>
      </c>
      <c r="F105" s="10" t="str">
        <f>TEXT(SalesDataTable[[#This Row],[Order Date]],"MMM")</f>
        <v>Jan</v>
      </c>
      <c r="G105" s="4" t="s">
        <v>16</v>
      </c>
      <c r="H105" s="4" t="s">
        <v>66</v>
      </c>
      <c r="I105" s="4" t="s">
        <v>18</v>
      </c>
      <c r="J105" s="4" t="s">
        <v>29</v>
      </c>
      <c r="K105" s="4" t="s">
        <v>39</v>
      </c>
      <c r="L105" s="4" t="s">
        <v>56</v>
      </c>
      <c r="M105" s="5">
        <v>3</v>
      </c>
      <c r="N105" s="6">
        <v>81.98</v>
      </c>
      <c r="O105" s="7">
        <v>0.1</v>
      </c>
      <c r="P105" s="6">
        <v>40.229999999999997</v>
      </c>
      <c r="Q105" s="6">
        <f>M105*N105*(1-O105)</f>
        <v>221.346</v>
      </c>
      <c r="R105" s="6">
        <f>M105*P105</f>
        <v>120.69</v>
      </c>
      <c r="S105" s="6">
        <f>Q105-R105</f>
        <v>100.65600000000001</v>
      </c>
      <c r="T105" s="8">
        <f>IFERROR(S105/Q105,0)</f>
        <v>0.45474505977067581</v>
      </c>
    </row>
    <row r="106" spans="1:20" ht="15.75" x14ac:dyDescent="0.25">
      <c r="A106" s="2">
        <v>2185</v>
      </c>
      <c r="B106" s="3">
        <v>46045</v>
      </c>
      <c r="C106" s="10">
        <f>YEAR(SalesDataTable[[#This Row],[Order Date]])</f>
        <v>2026</v>
      </c>
      <c r="D106" s="13" t="str">
        <f>"Q"&amp;ROUNDUP(MONTH(SalesDataTable[[#This Row],[Order Date]])/3,0)</f>
        <v>Q1</v>
      </c>
      <c r="E106" s="13">
        <f>MONTH(SalesDataTable[[#This Row],[Order Date]])</f>
        <v>1</v>
      </c>
      <c r="F106" s="10" t="str">
        <f>TEXT(SalesDataTable[[#This Row],[Order Date]],"MMM")</f>
        <v>Jan</v>
      </c>
      <c r="G106" s="4" t="s">
        <v>27</v>
      </c>
      <c r="H106" s="4" t="s">
        <v>28</v>
      </c>
      <c r="I106" s="4" t="s">
        <v>24</v>
      </c>
      <c r="J106" s="4" t="s">
        <v>32</v>
      </c>
      <c r="K106" s="4" t="s">
        <v>39</v>
      </c>
      <c r="L106" s="4" t="s">
        <v>40</v>
      </c>
      <c r="M106" s="5">
        <v>10</v>
      </c>
      <c r="N106" s="6">
        <v>337.69</v>
      </c>
      <c r="O106" s="7">
        <v>0.1</v>
      </c>
      <c r="P106" s="6">
        <v>200.27</v>
      </c>
      <c r="Q106" s="6">
        <f>M106*N106*(1-O106)</f>
        <v>3039.21</v>
      </c>
      <c r="R106" s="6">
        <f>M106*P106</f>
        <v>2002.7</v>
      </c>
      <c r="S106" s="6">
        <f>Q106-R106</f>
        <v>1036.51</v>
      </c>
      <c r="T106" s="8">
        <f>IFERROR(S106/Q106,0)</f>
        <v>0.34104586389226149</v>
      </c>
    </row>
    <row r="107" spans="1:20" ht="15.75" x14ac:dyDescent="0.25">
      <c r="A107" s="2">
        <v>2335</v>
      </c>
      <c r="B107" s="3">
        <v>46045</v>
      </c>
      <c r="C107" s="10">
        <f>YEAR(SalesDataTable[[#This Row],[Order Date]])</f>
        <v>2026</v>
      </c>
      <c r="D107" s="13" t="str">
        <f>"Q"&amp;ROUNDUP(MONTH(SalesDataTable[[#This Row],[Order Date]])/3,0)</f>
        <v>Q1</v>
      </c>
      <c r="E107" s="13">
        <f>MONTH(SalesDataTable[[#This Row],[Order Date]])</f>
        <v>1</v>
      </c>
      <c r="F107" s="10" t="str">
        <f>TEXT(SalesDataTable[[#This Row],[Order Date]],"MMM")</f>
        <v>Jan</v>
      </c>
      <c r="G107" s="4" t="s">
        <v>36</v>
      </c>
      <c r="H107" s="4" t="s">
        <v>49</v>
      </c>
      <c r="I107" s="4" t="s">
        <v>18</v>
      </c>
      <c r="J107" s="4" t="s">
        <v>29</v>
      </c>
      <c r="K107" s="4" t="s">
        <v>39</v>
      </c>
      <c r="L107" s="4" t="s">
        <v>40</v>
      </c>
      <c r="M107" s="5">
        <v>2</v>
      </c>
      <c r="N107" s="6">
        <v>333.29</v>
      </c>
      <c r="O107" s="7">
        <v>0</v>
      </c>
      <c r="P107" s="6">
        <v>197.18</v>
      </c>
      <c r="Q107" s="6">
        <f>M107*N107*(1-O107)</f>
        <v>666.58</v>
      </c>
      <c r="R107" s="6">
        <f>M107*P107</f>
        <v>394.36</v>
      </c>
      <c r="S107" s="6">
        <f>Q107-R107</f>
        <v>272.22000000000003</v>
      </c>
      <c r="T107" s="8">
        <f>IFERROR(S107/Q107,0)</f>
        <v>0.40838308980167426</v>
      </c>
    </row>
    <row r="108" spans="1:20" ht="15.75" x14ac:dyDescent="0.25">
      <c r="A108" s="2">
        <v>2784</v>
      </c>
      <c r="B108" s="3">
        <v>46045</v>
      </c>
      <c r="C108" s="10">
        <f>YEAR(SalesDataTable[[#This Row],[Order Date]])</f>
        <v>2026</v>
      </c>
      <c r="D108" s="13" t="str">
        <f>"Q"&amp;ROUNDUP(MONTH(SalesDataTable[[#This Row],[Order Date]])/3,0)</f>
        <v>Q1</v>
      </c>
      <c r="E108" s="13">
        <f>MONTH(SalesDataTable[[#This Row],[Order Date]])</f>
        <v>1</v>
      </c>
      <c r="F108" s="10" t="str">
        <f>TEXT(SalesDataTable[[#This Row],[Order Date]],"MMM")</f>
        <v>Jan</v>
      </c>
      <c r="G108" s="4" t="s">
        <v>16</v>
      </c>
      <c r="H108" s="4" t="s">
        <v>66</v>
      </c>
      <c r="I108" s="4" t="s">
        <v>35</v>
      </c>
      <c r="J108" s="4" t="s">
        <v>29</v>
      </c>
      <c r="K108" s="4" t="s">
        <v>20</v>
      </c>
      <c r="L108" s="4" t="s">
        <v>21</v>
      </c>
      <c r="M108" s="5">
        <v>1</v>
      </c>
      <c r="N108" s="6">
        <v>80.11</v>
      </c>
      <c r="O108" s="7">
        <v>0.05</v>
      </c>
      <c r="P108" s="6">
        <v>43.54</v>
      </c>
      <c r="Q108" s="6">
        <f>M108*N108*(1-O108)</f>
        <v>76.104500000000002</v>
      </c>
      <c r="R108" s="6">
        <f>M108*P108</f>
        <v>43.54</v>
      </c>
      <c r="S108" s="6">
        <f>Q108-R108</f>
        <v>32.564500000000002</v>
      </c>
      <c r="T108" s="8">
        <f>IFERROR(S108/Q108,0)</f>
        <v>0.42789191177919839</v>
      </c>
    </row>
    <row r="109" spans="1:20" ht="15.75" x14ac:dyDescent="0.25">
      <c r="A109" s="2">
        <v>3820</v>
      </c>
      <c r="B109" s="3">
        <v>46045</v>
      </c>
      <c r="C109" s="10">
        <f>YEAR(SalesDataTable[[#This Row],[Order Date]])</f>
        <v>2026</v>
      </c>
      <c r="D109" s="13" t="str">
        <f>"Q"&amp;ROUNDUP(MONTH(SalesDataTable[[#This Row],[Order Date]])/3,0)</f>
        <v>Q1</v>
      </c>
      <c r="E109" s="13">
        <f>MONTH(SalesDataTable[[#This Row],[Order Date]])</f>
        <v>1</v>
      </c>
      <c r="F109" s="10" t="str">
        <f>TEXT(SalesDataTable[[#This Row],[Order Date]],"MMM")</f>
        <v>Jan</v>
      </c>
      <c r="G109" s="4" t="s">
        <v>36</v>
      </c>
      <c r="H109" s="4" t="s">
        <v>63</v>
      </c>
      <c r="I109" s="4" t="s">
        <v>35</v>
      </c>
      <c r="J109" s="4" t="s">
        <v>29</v>
      </c>
      <c r="K109" s="4" t="s">
        <v>39</v>
      </c>
      <c r="L109" s="4" t="s">
        <v>56</v>
      </c>
      <c r="M109" s="5">
        <v>1</v>
      </c>
      <c r="N109" s="6">
        <v>82.6</v>
      </c>
      <c r="O109" s="7">
        <v>0.05</v>
      </c>
      <c r="P109" s="6">
        <v>38.299999999999997</v>
      </c>
      <c r="Q109" s="6">
        <f>M109*N109*(1-O109)</f>
        <v>78.469999999999985</v>
      </c>
      <c r="R109" s="6">
        <f>M109*P109</f>
        <v>38.299999999999997</v>
      </c>
      <c r="S109" s="6">
        <f>Q109-R109</f>
        <v>40.169999999999987</v>
      </c>
      <c r="T109" s="8">
        <f>IFERROR(S109/Q109,0)</f>
        <v>0.51191538167452522</v>
      </c>
    </row>
    <row r="110" spans="1:20" ht="15.75" x14ac:dyDescent="0.25">
      <c r="A110" s="2">
        <v>994</v>
      </c>
      <c r="B110" s="3">
        <v>46046</v>
      </c>
      <c r="C110" s="10">
        <f>YEAR(SalesDataTable[[#This Row],[Order Date]])</f>
        <v>2026</v>
      </c>
      <c r="D110" s="13" t="str">
        <f>"Q"&amp;ROUNDUP(MONTH(SalesDataTable[[#This Row],[Order Date]])/3,0)</f>
        <v>Q1</v>
      </c>
      <c r="E110" s="13">
        <f>MONTH(SalesDataTable[[#This Row],[Order Date]])</f>
        <v>1</v>
      </c>
      <c r="F110" s="10" t="str">
        <f>TEXT(SalesDataTable[[#This Row],[Order Date]],"MMM")</f>
        <v>Jan</v>
      </c>
      <c r="G110" s="4" t="s">
        <v>16</v>
      </c>
      <c r="H110" s="4" t="s">
        <v>66</v>
      </c>
      <c r="I110" s="4" t="s">
        <v>18</v>
      </c>
      <c r="J110" s="4" t="s">
        <v>19</v>
      </c>
      <c r="K110" s="4" t="s">
        <v>25</v>
      </c>
      <c r="L110" s="4" t="s">
        <v>26</v>
      </c>
      <c r="M110" s="5">
        <v>1</v>
      </c>
      <c r="N110" s="6">
        <v>94.07</v>
      </c>
      <c r="O110" s="7">
        <v>0</v>
      </c>
      <c r="P110" s="6">
        <v>46.28</v>
      </c>
      <c r="Q110" s="6">
        <f>M110*N110*(1-O110)</f>
        <v>94.07</v>
      </c>
      <c r="R110" s="6">
        <f>M110*P110</f>
        <v>46.28</v>
      </c>
      <c r="S110" s="6">
        <f>Q110-R110</f>
        <v>47.789999999999992</v>
      </c>
      <c r="T110" s="8">
        <f>IFERROR(S110/Q110,0)</f>
        <v>0.50802593813117891</v>
      </c>
    </row>
    <row r="111" spans="1:20" ht="15.75" x14ac:dyDescent="0.25">
      <c r="A111" s="2">
        <v>1643</v>
      </c>
      <c r="B111" s="3">
        <v>46046</v>
      </c>
      <c r="C111" s="10">
        <f>YEAR(SalesDataTable[[#This Row],[Order Date]])</f>
        <v>2026</v>
      </c>
      <c r="D111" s="13" t="str">
        <f>"Q"&amp;ROUNDUP(MONTH(SalesDataTable[[#This Row],[Order Date]])/3,0)</f>
        <v>Q1</v>
      </c>
      <c r="E111" s="13">
        <f>MONTH(SalesDataTable[[#This Row],[Order Date]])</f>
        <v>1</v>
      </c>
      <c r="F111" s="10" t="str">
        <f>TEXT(SalesDataTable[[#This Row],[Order Date]],"MMM")</f>
        <v>Jan</v>
      </c>
      <c r="G111" s="4" t="s">
        <v>16</v>
      </c>
      <c r="H111" s="4" t="s">
        <v>66</v>
      </c>
      <c r="I111" s="4" t="s">
        <v>18</v>
      </c>
      <c r="J111" s="4" t="s">
        <v>19</v>
      </c>
      <c r="K111" s="4" t="s">
        <v>30</v>
      </c>
      <c r="L111" s="4" t="s">
        <v>64</v>
      </c>
      <c r="M111" s="5">
        <v>1</v>
      </c>
      <c r="N111" s="6">
        <v>163.71</v>
      </c>
      <c r="O111" s="7">
        <v>0</v>
      </c>
      <c r="P111" s="6">
        <v>90.06</v>
      </c>
      <c r="Q111" s="6">
        <f>M111*N111*(1-O111)</f>
        <v>163.71</v>
      </c>
      <c r="R111" s="6">
        <f>M111*P111</f>
        <v>90.06</v>
      </c>
      <c r="S111" s="6">
        <f>Q111-R111</f>
        <v>73.650000000000006</v>
      </c>
      <c r="T111" s="8">
        <f>IFERROR(S111/Q111,0)</f>
        <v>0.44988088693421296</v>
      </c>
    </row>
    <row r="112" spans="1:20" ht="15.75" x14ac:dyDescent="0.25">
      <c r="A112" s="2">
        <v>1971</v>
      </c>
      <c r="B112" s="3">
        <v>46046</v>
      </c>
      <c r="C112" s="10">
        <f>YEAR(SalesDataTable[[#This Row],[Order Date]])</f>
        <v>2026</v>
      </c>
      <c r="D112" s="13" t="str">
        <f>"Q"&amp;ROUNDUP(MONTH(SalesDataTable[[#This Row],[Order Date]])/3,0)</f>
        <v>Q1</v>
      </c>
      <c r="E112" s="13">
        <f>MONTH(SalesDataTable[[#This Row],[Order Date]])</f>
        <v>1</v>
      </c>
      <c r="F112" s="10" t="str">
        <f>TEXT(SalesDataTable[[#This Row],[Order Date]],"MMM")</f>
        <v>Jan</v>
      </c>
      <c r="G112" s="4" t="s">
        <v>36</v>
      </c>
      <c r="H112" s="4" t="s">
        <v>49</v>
      </c>
      <c r="I112" s="4" t="s">
        <v>35</v>
      </c>
      <c r="J112" s="4" t="s">
        <v>19</v>
      </c>
      <c r="K112" s="4" t="s">
        <v>39</v>
      </c>
      <c r="L112" s="4" t="s">
        <v>45</v>
      </c>
      <c r="M112" s="5">
        <v>4</v>
      </c>
      <c r="N112" s="6">
        <v>191.43</v>
      </c>
      <c r="O112" s="7">
        <v>0</v>
      </c>
      <c r="P112" s="6">
        <v>106.82</v>
      </c>
      <c r="Q112" s="6">
        <f>M112*N112*(1-O112)</f>
        <v>765.72</v>
      </c>
      <c r="R112" s="6">
        <f>M112*P112</f>
        <v>427.28</v>
      </c>
      <c r="S112" s="6">
        <f>Q112-R112</f>
        <v>338.44000000000005</v>
      </c>
      <c r="T112" s="8">
        <f>IFERROR(S112/Q112,0)</f>
        <v>0.441989238886277</v>
      </c>
    </row>
    <row r="113" spans="1:20" ht="15.75" x14ac:dyDescent="0.25">
      <c r="A113" s="2">
        <v>2828</v>
      </c>
      <c r="B113" s="3">
        <v>46046</v>
      </c>
      <c r="C113" s="10">
        <f>YEAR(SalesDataTable[[#This Row],[Order Date]])</f>
        <v>2026</v>
      </c>
      <c r="D113" s="13" t="str">
        <f>"Q"&amp;ROUNDUP(MONTH(SalesDataTable[[#This Row],[Order Date]])/3,0)</f>
        <v>Q1</v>
      </c>
      <c r="E113" s="13">
        <f>MONTH(SalesDataTable[[#This Row],[Order Date]])</f>
        <v>1</v>
      </c>
      <c r="F113" s="10" t="str">
        <f>TEXT(SalesDataTable[[#This Row],[Order Date]],"MMM")</f>
        <v>Jan</v>
      </c>
      <c r="G113" s="4" t="s">
        <v>22</v>
      </c>
      <c r="H113" s="4" t="s">
        <v>57</v>
      </c>
      <c r="I113" s="4" t="s">
        <v>24</v>
      </c>
      <c r="J113" s="4" t="s">
        <v>32</v>
      </c>
      <c r="K113" s="4" t="s">
        <v>30</v>
      </c>
      <c r="L113" s="4" t="s">
        <v>48</v>
      </c>
      <c r="M113" s="5">
        <v>3</v>
      </c>
      <c r="N113" s="6">
        <v>46.94</v>
      </c>
      <c r="O113" s="7">
        <v>0.05</v>
      </c>
      <c r="P113" s="6">
        <v>18.18</v>
      </c>
      <c r="Q113" s="6">
        <f>M113*N113*(1-O113)</f>
        <v>133.779</v>
      </c>
      <c r="R113" s="6">
        <f>M113*P113</f>
        <v>54.54</v>
      </c>
      <c r="S113" s="6">
        <f>Q113-R113</f>
        <v>79.239000000000004</v>
      </c>
      <c r="T113" s="8">
        <f>IFERROR(S113/Q113,0)</f>
        <v>0.59231269481757232</v>
      </c>
    </row>
    <row r="114" spans="1:20" ht="15.75" x14ac:dyDescent="0.25">
      <c r="A114" s="2">
        <v>5175</v>
      </c>
      <c r="B114" s="3">
        <v>46046</v>
      </c>
      <c r="C114" s="10">
        <f>YEAR(SalesDataTable[[#This Row],[Order Date]])</f>
        <v>2026</v>
      </c>
      <c r="D114" s="13" t="str">
        <f>"Q"&amp;ROUNDUP(MONTH(SalesDataTable[[#This Row],[Order Date]])/3,0)</f>
        <v>Q1</v>
      </c>
      <c r="E114" s="13">
        <f>MONTH(SalesDataTable[[#This Row],[Order Date]])</f>
        <v>1</v>
      </c>
      <c r="F114" s="10" t="str">
        <f>TEXT(SalesDataTable[[#This Row],[Order Date]],"MMM")</f>
        <v>Jan</v>
      </c>
      <c r="G114" s="4" t="s">
        <v>36</v>
      </c>
      <c r="H114" s="4" t="s">
        <v>47</v>
      </c>
      <c r="I114" s="4" t="s">
        <v>18</v>
      </c>
      <c r="J114" s="4" t="s">
        <v>19</v>
      </c>
      <c r="K114" s="4" t="s">
        <v>25</v>
      </c>
      <c r="L114" s="4" t="s">
        <v>33</v>
      </c>
      <c r="M114" s="5">
        <v>1</v>
      </c>
      <c r="N114" s="6">
        <v>147.21</v>
      </c>
      <c r="O114" s="7">
        <v>0</v>
      </c>
      <c r="P114" s="6">
        <v>79.510000000000005</v>
      </c>
      <c r="Q114" s="6">
        <f>M114*N114*(1-O114)</f>
        <v>147.21</v>
      </c>
      <c r="R114" s="6">
        <f>M114*P114</f>
        <v>79.510000000000005</v>
      </c>
      <c r="S114" s="6">
        <f>Q114-R114</f>
        <v>67.7</v>
      </c>
      <c r="T114" s="8">
        <f>IFERROR(S114/Q114,0)</f>
        <v>0.45988723592147274</v>
      </c>
    </row>
    <row r="115" spans="1:20" ht="15.75" x14ac:dyDescent="0.25">
      <c r="A115" s="2">
        <v>1874</v>
      </c>
      <c r="B115" s="3">
        <v>46047</v>
      </c>
      <c r="C115" s="10">
        <f>YEAR(SalesDataTable[[#This Row],[Order Date]])</f>
        <v>2026</v>
      </c>
      <c r="D115" s="13" t="str">
        <f>"Q"&amp;ROUNDUP(MONTH(SalesDataTable[[#This Row],[Order Date]])/3,0)</f>
        <v>Q1</v>
      </c>
      <c r="E115" s="13">
        <f>MONTH(SalesDataTable[[#This Row],[Order Date]])</f>
        <v>1</v>
      </c>
      <c r="F115" s="10" t="str">
        <f>TEXT(SalesDataTable[[#This Row],[Order Date]],"MMM")</f>
        <v>Jan</v>
      </c>
      <c r="G115" s="4" t="s">
        <v>16</v>
      </c>
      <c r="H115" s="4" t="s">
        <v>17</v>
      </c>
      <c r="I115" s="4" t="s">
        <v>18</v>
      </c>
      <c r="J115" s="4" t="s">
        <v>32</v>
      </c>
      <c r="K115" s="4" t="s">
        <v>30</v>
      </c>
      <c r="L115" s="4" t="s">
        <v>31</v>
      </c>
      <c r="M115" s="5">
        <v>1</v>
      </c>
      <c r="N115" s="6">
        <v>35.729999999999997</v>
      </c>
      <c r="O115" s="7">
        <v>0</v>
      </c>
      <c r="P115" s="6">
        <v>13.57</v>
      </c>
      <c r="Q115" s="6">
        <f>M115*N115*(1-O115)</f>
        <v>35.729999999999997</v>
      </c>
      <c r="R115" s="6">
        <f>M115*P115</f>
        <v>13.57</v>
      </c>
      <c r="S115" s="6">
        <f>Q115-R115</f>
        <v>22.159999999999997</v>
      </c>
      <c r="T115" s="8">
        <f>IFERROR(S115/Q115,0)</f>
        <v>0.62020710887209629</v>
      </c>
    </row>
    <row r="116" spans="1:20" ht="15.75" x14ac:dyDescent="0.25">
      <c r="A116" s="2">
        <v>2490</v>
      </c>
      <c r="B116" s="3">
        <v>46047</v>
      </c>
      <c r="C116" s="10">
        <f>YEAR(SalesDataTable[[#This Row],[Order Date]])</f>
        <v>2026</v>
      </c>
      <c r="D116" s="13" t="str">
        <f>"Q"&amp;ROUNDUP(MONTH(SalesDataTable[[#This Row],[Order Date]])/3,0)</f>
        <v>Q1</v>
      </c>
      <c r="E116" s="13">
        <f>MONTH(SalesDataTable[[#This Row],[Order Date]])</f>
        <v>1</v>
      </c>
      <c r="F116" s="10" t="str">
        <f>TEXT(SalesDataTable[[#This Row],[Order Date]],"MMM")</f>
        <v>Jan</v>
      </c>
      <c r="G116" s="4" t="s">
        <v>22</v>
      </c>
      <c r="H116" s="4" t="s">
        <v>65</v>
      </c>
      <c r="I116" s="4" t="s">
        <v>18</v>
      </c>
      <c r="J116" s="4" t="s">
        <v>29</v>
      </c>
      <c r="K116" s="4" t="s">
        <v>20</v>
      </c>
      <c r="L116" s="4" t="s">
        <v>46</v>
      </c>
      <c r="M116" s="5">
        <v>2</v>
      </c>
      <c r="N116" s="6">
        <v>103.99</v>
      </c>
      <c r="O116" s="7">
        <v>0.15</v>
      </c>
      <c r="P116" s="6">
        <v>51.94</v>
      </c>
      <c r="Q116" s="6">
        <f>M116*N116*(1-O116)</f>
        <v>176.78299999999999</v>
      </c>
      <c r="R116" s="6">
        <f>M116*P116</f>
        <v>103.88</v>
      </c>
      <c r="S116" s="6">
        <f>Q116-R116</f>
        <v>72.902999999999992</v>
      </c>
      <c r="T116" s="8">
        <f>IFERROR(S116/Q116,0)</f>
        <v>0.41238693765803269</v>
      </c>
    </row>
    <row r="117" spans="1:20" ht="15.75" x14ac:dyDescent="0.25">
      <c r="A117" s="2">
        <v>5078</v>
      </c>
      <c r="B117" s="3">
        <v>46047</v>
      </c>
      <c r="C117" s="10">
        <f>YEAR(SalesDataTable[[#This Row],[Order Date]])</f>
        <v>2026</v>
      </c>
      <c r="D117" s="13" t="str">
        <f>"Q"&amp;ROUNDUP(MONTH(SalesDataTable[[#This Row],[Order Date]])/3,0)</f>
        <v>Q1</v>
      </c>
      <c r="E117" s="13">
        <f>MONTH(SalesDataTable[[#This Row],[Order Date]])</f>
        <v>1</v>
      </c>
      <c r="F117" s="10" t="str">
        <f>TEXT(SalesDataTable[[#This Row],[Order Date]],"MMM")</f>
        <v>Jan</v>
      </c>
      <c r="G117" s="4" t="s">
        <v>22</v>
      </c>
      <c r="H117" s="4" t="s">
        <v>59</v>
      </c>
      <c r="I117" s="4" t="s">
        <v>18</v>
      </c>
      <c r="J117" s="4" t="s">
        <v>19</v>
      </c>
      <c r="K117" s="4" t="s">
        <v>25</v>
      </c>
      <c r="L117" s="4" t="s">
        <v>62</v>
      </c>
      <c r="M117" s="5">
        <v>2</v>
      </c>
      <c r="N117" s="6">
        <v>72.739999999999995</v>
      </c>
      <c r="O117" s="7">
        <v>0</v>
      </c>
      <c r="P117" s="6">
        <v>31.96</v>
      </c>
      <c r="Q117" s="6">
        <f>M117*N117*(1-O117)</f>
        <v>145.47999999999999</v>
      </c>
      <c r="R117" s="6">
        <f>M117*P117</f>
        <v>63.92</v>
      </c>
      <c r="S117" s="6">
        <f>Q117-R117</f>
        <v>81.559999999999988</v>
      </c>
      <c r="T117" s="8">
        <f>IFERROR(S117/Q117,0)</f>
        <v>0.56062689029419843</v>
      </c>
    </row>
    <row r="118" spans="1:20" ht="15.75" x14ac:dyDescent="0.25">
      <c r="A118" s="2">
        <v>230</v>
      </c>
      <c r="B118" s="3">
        <v>46048</v>
      </c>
      <c r="C118" s="10">
        <f>YEAR(SalesDataTable[[#This Row],[Order Date]])</f>
        <v>2026</v>
      </c>
      <c r="D118" s="13" t="str">
        <f>"Q"&amp;ROUNDUP(MONTH(SalesDataTable[[#This Row],[Order Date]])/3,0)</f>
        <v>Q1</v>
      </c>
      <c r="E118" s="13">
        <f>MONTH(SalesDataTable[[#This Row],[Order Date]])</f>
        <v>1</v>
      </c>
      <c r="F118" s="10" t="str">
        <f>TEXT(SalesDataTable[[#This Row],[Order Date]],"MMM")</f>
        <v>Jan</v>
      </c>
      <c r="G118" s="4" t="s">
        <v>27</v>
      </c>
      <c r="H118" s="4" t="s">
        <v>55</v>
      </c>
      <c r="I118" s="4" t="s">
        <v>35</v>
      </c>
      <c r="J118" s="4" t="s">
        <v>19</v>
      </c>
      <c r="K118" s="4" t="s">
        <v>20</v>
      </c>
      <c r="L118" s="4" t="s">
        <v>46</v>
      </c>
      <c r="M118" s="5">
        <v>1</v>
      </c>
      <c r="N118" s="6">
        <v>100.01</v>
      </c>
      <c r="O118" s="7">
        <v>0.05</v>
      </c>
      <c r="P118" s="6">
        <v>49.41</v>
      </c>
      <c r="Q118" s="6">
        <f>M118*N118*(1-O118)</f>
        <v>95.009500000000003</v>
      </c>
      <c r="R118" s="6">
        <f>M118*P118</f>
        <v>49.41</v>
      </c>
      <c r="S118" s="6">
        <f>Q118-R118</f>
        <v>45.599500000000006</v>
      </c>
      <c r="T118" s="8">
        <f>IFERROR(S118/Q118,0)</f>
        <v>0.47994674216788852</v>
      </c>
    </row>
    <row r="119" spans="1:20" ht="15.75" x14ac:dyDescent="0.25">
      <c r="A119" s="2">
        <v>1757</v>
      </c>
      <c r="B119" s="3">
        <v>46048</v>
      </c>
      <c r="C119" s="10">
        <f>YEAR(SalesDataTable[[#This Row],[Order Date]])</f>
        <v>2026</v>
      </c>
      <c r="D119" s="13" t="str">
        <f>"Q"&amp;ROUNDUP(MONTH(SalesDataTable[[#This Row],[Order Date]])/3,0)</f>
        <v>Q1</v>
      </c>
      <c r="E119" s="13">
        <f>MONTH(SalesDataTable[[#This Row],[Order Date]])</f>
        <v>1</v>
      </c>
      <c r="F119" s="10" t="str">
        <f>TEXT(SalesDataTable[[#This Row],[Order Date]],"MMM")</f>
        <v>Jan</v>
      </c>
      <c r="G119" s="4" t="s">
        <v>36</v>
      </c>
      <c r="H119" s="4" t="s">
        <v>47</v>
      </c>
      <c r="I119" s="4" t="s">
        <v>18</v>
      </c>
      <c r="J119" s="4" t="s">
        <v>32</v>
      </c>
      <c r="K119" s="4" t="s">
        <v>30</v>
      </c>
      <c r="L119" s="4" t="s">
        <v>48</v>
      </c>
      <c r="M119" s="5">
        <v>2</v>
      </c>
      <c r="N119" s="6">
        <v>45.73</v>
      </c>
      <c r="O119" s="7">
        <v>0</v>
      </c>
      <c r="P119" s="6">
        <v>18.11</v>
      </c>
      <c r="Q119" s="6">
        <f>M119*N119*(1-O119)</f>
        <v>91.46</v>
      </c>
      <c r="R119" s="6">
        <f>M119*P119</f>
        <v>36.22</v>
      </c>
      <c r="S119" s="6">
        <f>Q119-R119</f>
        <v>55.239999999999995</v>
      </c>
      <c r="T119" s="8">
        <f>IFERROR(S119/Q119,0)</f>
        <v>0.60397988191559149</v>
      </c>
    </row>
    <row r="120" spans="1:20" ht="15.75" x14ac:dyDescent="0.25">
      <c r="A120" s="2">
        <v>1944</v>
      </c>
      <c r="B120" s="3">
        <v>46048</v>
      </c>
      <c r="C120" s="10">
        <f>YEAR(SalesDataTable[[#This Row],[Order Date]])</f>
        <v>2026</v>
      </c>
      <c r="D120" s="13" t="str">
        <f>"Q"&amp;ROUNDUP(MONTH(SalesDataTable[[#This Row],[Order Date]])/3,0)</f>
        <v>Q1</v>
      </c>
      <c r="E120" s="13">
        <f>MONTH(SalesDataTable[[#This Row],[Order Date]])</f>
        <v>1</v>
      </c>
      <c r="F120" s="10" t="str">
        <f>TEXT(SalesDataTable[[#This Row],[Order Date]],"MMM")</f>
        <v>Jan</v>
      </c>
      <c r="G120" s="4" t="s">
        <v>27</v>
      </c>
      <c r="H120" s="4" t="s">
        <v>68</v>
      </c>
      <c r="I120" s="4" t="s">
        <v>18</v>
      </c>
      <c r="J120" s="4" t="s">
        <v>19</v>
      </c>
      <c r="K120" s="4" t="s">
        <v>25</v>
      </c>
      <c r="L120" s="4" t="s">
        <v>33</v>
      </c>
      <c r="M120" s="5">
        <v>2</v>
      </c>
      <c r="N120" s="6">
        <v>143.66</v>
      </c>
      <c r="O120" s="7">
        <v>0.15</v>
      </c>
      <c r="P120" s="6">
        <v>78.14</v>
      </c>
      <c r="Q120" s="6">
        <f>M120*N120*(1-O120)</f>
        <v>244.22199999999998</v>
      </c>
      <c r="R120" s="6">
        <f>M120*P120</f>
        <v>156.28</v>
      </c>
      <c r="S120" s="6">
        <f>Q120-R120</f>
        <v>87.941999999999979</v>
      </c>
      <c r="T120" s="8">
        <f>IFERROR(S120/Q120,0)</f>
        <v>0.36009040954541355</v>
      </c>
    </row>
    <row r="121" spans="1:20" ht="15.75" x14ac:dyDescent="0.25">
      <c r="A121" s="2">
        <v>3485</v>
      </c>
      <c r="B121" s="3">
        <v>46048</v>
      </c>
      <c r="C121" s="10">
        <f>YEAR(SalesDataTable[[#This Row],[Order Date]])</f>
        <v>2026</v>
      </c>
      <c r="D121" s="13" t="str">
        <f>"Q"&amp;ROUNDUP(MONTH(SalesDataTable[[#This Row],[Order Date]])/3,0)</f>
        <v>Q1</v>
      </c>
      <c r="E121" s="13">
        <f>MONTH(SalesDataTable[[#This Row],[Order Date]])</f>
        <v>1</v>
      </c>
      <c r="F121" s="10" t="str">
        <f>TEXT(SalesDataTable[[#This Row],[Order Date]],"MMM")</f>
        <v>Jan</v>
      </c>
      <c r="G121" s="4" t="s">
        <v>27</v>
      </c>
      <c r="H121" s="4" t="s">
        <v>55</v>
      </c>
      <c r="I121" s="4" t="s">
        <v>18</v>
      </c>
      <c r="J121" s="4" t="s">
        <v>32</v>
      </c>
      <c r="K121" s="4" t="s">
        <v>39</v>
      </c>
      <c r="L121" s="4" t="s">
        <v>67</v>
      </c>
      <c r="M121" s="5">
        <v>2</v>
      </c>
      <c r="N121" s="6">
        <v>121.88</v>
      </c>
      <c r="O121" s="7">
        <v>0.05</v>
      </c>
      <c r="P121" s="6">
        <v>62.17</v>
      </c>
      <c r="Q121" s="6">
        <f>M121*N121*(1-O121)</f>
        <v>231.57199999999997</v>
      </c>
      <c r="R121" s="6">
        <f>M121*P121</f>
        <v>124.34</v>
      </c>
      <c r="S121" s="6">
        <f>Q121-R121</f>
        <v>107.23199999999997</v>
      </c>
      <c r="T121" s="8">
        <f>IFERROR(S121/Q121,0)</f>
        <v>0.46306116456220953</v>
      </c>
    </row>
    <row r="122" spans="1:20" ht="15.75" x14ac:dyDescent="0.25">
      <c r="A122" s="2">
        <v>4002</v>
      </c>
      <c r="B122" s="3">
        <v>46048</v>
      </c>
      <c r="C122" s="10">
        <f>YEAR(SalesDataTable[[#This Row],[Order Date]])</f>
        <v>2026</v>
      </c>
      <c r="D122" s="13" t="str">
        <f>"Q"&amp;ROUNDUP(MONTH(SalesDataTable[[#This Row],[Order Date]])/3,0)</f>
        <v>Q1</v>
      </c>
      <c r="E122" s="13">
        <f>MONTH(SalesDataTable[[#This Row],[Order Date]])</f>
        <v>1</v>
      </c>
      <c r="F122" s="10" t="str">
        <f>TEXT(SalesDataTable[[#This Row],[Order Date]],"MMM")</f>
        <v>Jan</v>
      </c>
      <c r="G122" s="4" t="s">
        <v>16</v>
      </c>
      <c r="H122" s="4" t="s">
        <v>66</v>
      </c>
      <c r="I122" s="4" t="s">
        <v>18</v>
      </c>
      <c r="J122" s="4" t="s">
        <v>19</v>
      </c>
      <c r="K122" s="4" t="s">
        <v>50</v>
      </c>
      <c r="L122" s="4" t="s">
        <v>61</v>
      </c>
      <c r="M122" s="5">
        <v>3</v>
      </c>
      <c r="N122" s="6">
        <v>50.92</v>
      </c>
      <c r="O122" s="7">
        <v>0.05</v>
      </c>
      <c r="P122" s="6">
        <v>21.87</v>
      </c>
      <c r="Q122" s="6">
        <f>M122*N122*(1-O122)</f>
        <v>145.12199999999999</v>
      </c>
      <c r="R122" s="6">
        <f>M122*P122</f>
        <v>65.61</v>
      </c>
      <c r="S122" s="6">
        <f>Q122-R122</f>
        <v>79.511999999999986</v>
      </c>
      <c r="T122" s="8">
        <f>IFERROR(S122/Q122,0)</f>
        <v>0.54789763095877941</v>
      </c>
    </row>
    <row r="123" spans="1:20" ht="15.75" x14ac:dyDescent="0.25">
      <c r="A123" s="2">
        <v>818</v>
      </c>
      <c r="B123" s="3">
        <v>46049</v>
      </c>
      <c r="C123" s="10">
        <f>YEAR(SalesDataTable[[#This Row],[Order Date]])</f>
        <v>2026</v>
      </c>
      <c r="D123" s="13" t="str">
        <f>"Q"&amp;ROUNDUP(MONTH(SalesDataTable[[#This Row],[Order Date]])/3,0)</f>
        <v>Q1</v>
      </c>
      <c r="E123" s="13">
        <f>MONTH(SalesDataTable[[#This Row],[Order Date]])</f>
        <v>1</v>
      </c>
      <c r="F123" s="10" t="str">
        <f>TEXT(SalesDataTable[[#This Row],[Order Date]],"MMM")</f>
        <v>Jan</v>
      </c>
      <c r="G123" s="4" t="s">
        <v>16</v>
      </c>
      <c r="H123" s="4" t="s">
        <v>17</v>
      </c>
      <c r="I123" s="4" t="s">
        <v>18</v>
      </c>
      <c r="J123" s="4" t="s">
        <v>19</v>
      </c>
      <c r="K123" s="4" t="s">
        <v>20</v>
      </c>
      <c r="L123" s="4" t="s">
        <v>46</v>
      </c>
      <c r="M123" s="5">
        <v>1</v>
      </c>
      <c r="N123" s="6">
        <v>103.78</v>
      </c>
      <c r="O123" s="7">
        <v>0</v>
      </c>
      <c r="P123" s="6">
        <v>49.36</v>
      </c>
      <c r="Q123" s="6">
        <f>M123*N123*(1-O123)</f>
        <v>103.78</v>
      </c>
      <c r="R123" s="6">
        <f>M123*P123</f>
        <v>49.36</v>
      </c>
      <c r="S123" s="6">
        <f>Q123-R123</f>
        <v>54.42</v>
      </c>
      <c r="T123" s="8">
        <f>IFERROR(S123/Q123,0)</f>
        <v>0.52437849296588934</v>
      </c>
    </row>
    <row r="124" spans="1:20" ht="15.75" x14ac:dyDescent="0.25">
      <c r="A124" s="2">
        <v>1439</v>
      </c>
      <c r="B124" s="3">
        <v>46049</v>
      </c>
      <c r="C124" s="10">
        <f>YEAR(SalesDataTable[[#This Row],[Order Date]])</f>
        <v>2026</v>
      </c>
      <c r="D124" s="13" t="str">
        <f>"Q"&amp;ROUNDUP(MONTH(SalesDataTable[[#This Row],[Order Date]])/3,0)</f>
        <v>Q1</v>
      </c>
      <c r="E124" s="13">
        <f>MONTH(SalesDataTable[[#This Row],[Order Date]])</f>
        <v>1</v>
      </c>
      <c r="F124" s="10" t="str">
        <f>TEXT(SalesDataTable[[#This Row],[Order Date]],"MMM")</f>
        <v>Jan</v>
      </c>
      <c r="G124" s="4" t="s">
        <v>22</v>
      </c>
      <c r="H124" s="4" t="s">
        <v>43</v>
      </c>
      <c r="I124" s="4" t="s">
        <v>44</v>
      </c>
      <c r="J124" s="4" t="s">
        <v>29</v>
      </c>
      <c r="K124" s="4" t="s">
        <v>25</v>
      </c>
      <c r="L124" s="4" t="s">
        <v>53</v>
      </c>
      <c r="M124" s="5">
        <v>2</v>
      </c>
      <c r="N124" s="6">
        <v>157.16999999999999</v>
      </c>
      <c r="O124" s="7">
        <v>0</v>
      </c>
      <c r="P124" s="6">
        <v>81.260000000000005</v>
      </c>
      <c r="Q124" s="6">
        <f>M124*N124*(1-O124)</f>
        <v>314.33999999999997</v>
      </c>
      <c r="R124" s="6">
        <f>M124*P124</f>
        <v>162.52000000000001</v>
      </c>
      <c r="S124" s="6">
        <f>Q124-R124</f>
        <v>151.81999999999996</v>
      </c>
      <c r="T124" s="8">
        <f>IFERROR(S124/Q124,0)</f>
        <v>0.4829802125087484</v>
      </c>
    </row>
    <row r="125" spans="1:20" ht="15.75" x14ac:dyDescent="0.25">
      <c r="A125" s="2">
        <v>1616</v>
      </c>
      <c r="B125" s="3">
        <v>46049</v>
      </c>
      <c r="C125" s="10">
        <f>YEAR(SalesDataTable[[#This Row],[Order Date]])</f>
        <v>2026</v>
      </c>
      <c r="D125" s="13" t="str">
        <f>"Q"&amp;ROUNDUP(MONTH(SalesDataTable[[#This Row],[Order Date]])/3,0)</f>
        <v>Q1</v>
      </c>
      <c r="E125" s="13">
        <f>MONTH(SalesDataTable[[#This Row],[Order Date]])</f>
        <v>1</v>
      </c>
      <c r="F125" s="10" t="str">
        <f>TEXT(SalesDataTable[[#This Row],[Order Date]],"MMM")</f>
        <v>Jan</v>
      </c>
      <c r="G125" s="4" t="s">
        <v>22</v>
      </c>
      <c r="H125" s="4" t="s">
        <v>59</v>
      </c>
      <c r="I125" s="4" t="s">
        <v>18</v>
      </c>
      <c r="J125" s="4" t="s">
        <v>32</v>
      </c>
      <c r="K125" s="4" t="s">
        <v>30</v>
      </c>
      <c r="L125" s="4" t="s">
        <v>60</v>
      </c>
      <c r="M125" s="5">
        <v>2</v>
      </c>
      <c r="N125" s="6">
        <v>132.91999999999999</v>
      </c>
      <c r="O125" s="7">
        <v>0</v>
      </c>
      <c r="P125" s="6">
        <v>69.02</v>
      </c>
      <c r="Q125" s="6">
        <f>M125*N125*(1-O125)</f>
        <v>265.83999999999997</v>
      </c>
      <c r="R125" s="6">
        <f>M125*P125</f>
        <v>138.04</v>
      </c>
      <c r="S125" s="6">
        <f>Q125-R125</f>
        <v>127.79999999999998</v>
      </c>
      <c r="T125" s="8">
        <f>IFERROR(S125/Q125,0)</f>
        <v>0.48074029491423409</v>
      </c>
    </row>
    <row r="126" spans="1:20" ht="15.75" x14ac:dyDescent="0.25">
      <c r="A126" s="2">
        <v>1798</v>
      </c>
      <c r="B126" s="3">
        <v>46049</v>
      </c>
      <c r="C126" s="10">
        <f>YEAR(SalesDataTable[[#This Row],[Order Date]])</f>
        <v>2026</v>
      </c>
      <c r="D126" s="13" t="str">
        <f>"Q"&amp;ROUNDUP(MONTH(SalesDataTable[[#This Row],[Order Date]])/3,0)</f>
        <v>Q1</v>
      </c>
      <c r="E126" s="13">
        <f>MONTH(SalesDataTable[[#This Row],[Order Date]])</f>
        <v>1</v>
      </c>
      <c r="F126" s="10" t="str">
        <f>TEXT(SalesDataTable[[#This Row],[Order Date]],"MMM")</f>
        <v>Jan</v>
      </c>
      <c r="G126" s="4" t="s">
        <v>36</v>
      </c>
      <c r="H126" s="4" t="s">
        <v>49</v>
      </c>
      <c r="I126" s="4" t="s">
        <v>35</v>
      </c>
      <c r="J126" s="4" t="s">
        <v>19</v>
      </c>
      <c r="K126" s="4" t="s">
        <v>25</v>
      </c>
      <c r="L126" s="4" t="s">
        <v>62</v>
      </c>
      <c r="M126" s="5">
        <v>1</v>
      </c>
      <c r="N126" s="6">
        <v>71.41</v>
      </c>
      <c r="O126" s="7">
        <v>0.05</v>
      </c>
      <c r="P126" s="6">
        <v>32.28</v>
      </c>
      <c r="Q126" s="6">
        <f>M126*N126*(1-O126)</f>
        <v>67.839499999999987</v>
      </c>
      <c r="R126" s="6">
        <f>M126*P126</f>
        <v>32.28</v>
      </c>
      <c r="S126" s="6">
        <f>Q126-R126</f>
        <v>35.559499999999986</v>
      </c>
      <c r="T126" s="8">
        <f>IFERROR(S126/Q126,0)</f>
        <v>0.52417102130764515</v>
      </c>
    </row>
    <row r="127" spans="1:20" ht="15.75" x14ac:dyDescent="0.25">
      <c r="A127" s="2">
        <v>4449</v>
      </c>
      <c r="B127" s="3">
        <v>46049</v>
      </c>
      <c r="C127" s="10">
        <f>YEAR(SalesDataTable[[#This Row],[Order Date]])</f>
        <v>2026</v>
      </c>
      <c r="D127" s="13" t="str">
        <f>"Q"&amp;ROUNDUP(MONTH(SalesDataTable[[#This Row],[Order Date]])/3,0)</f>
        <v>Q1</v>
      </c>
      <c r="E127" s="13">
        <f>MONTH(SalesDataTable[[#This Row],[Order Date]])</f>
        <v>1</v>
      </c>
      <c r="F127" s="10" t="str">
        <f>TEXT(SalesDataTable[[#This Row],[Order Date]],"MMM")</f>
        <v>Jan</v>
      </c>
      <c r="G127" s="4" t="s">
        <v>36</v>
      </c>
      <c r="H127" s="4" t="s">
        <v>49</v>
      </c>
      <c r="I127" s="4" t="s">
        <v>18</v>
      </c>
      <c r="J127" s="4" t="s">
        <v>29</v>
      </c>
      <c r="K127" s="4" t="s">
        <v>39</v>
      </c>
      <c r="L127" s="4" t="s">
        <v>45</v>
      </c>
      <c r="M127" s="5">
        <v>1</v>
      </c>
      <c r="N127" s="6">
        <v>199.67</v>
      </c>
      <c r="O127" s="7">
        <v>0</v>
      </c>
      <c r="P127" s="6">
        <v>103.81</v>
      </c>
      <c r="Q127" s="6">
        <f>M127*N127*(1-O127)</f>
        <v>199.67</v>
      </c>
      <c r="R127" s="6">
        <f>M127*P127</f>
        <v>103.81</v>
      </c>
      <c r="S127" s="6">
        <f>Q127-R127</f>
        <v>95.859999999999985</v>
      </c>
      <c r="T127" s="8">
        <f>IFERROR(S127/Q127,0)</f>
        <v>0.4800921520508839</v>
      </c>
    </row>
    <row r="128" spans="1:20" ht="15.75" x14ac:dyDescent="0.25">
      <c r="A128" s="2">
        <v>4473</v>
      </c>
      <c r="B128" s="3">
        <v>46049</v>
      </c>
      <c r="C128" s="10">
        <f>YEAR(SalesDataTable[[#This Row],[Order Date]])</f>
        <v>2026</v>
      </c>
      <c r="D128" s="13" t="str">
        <f>"Q"&amp;ROUNDUP(MONTH(SalesDataTable[[#This Row],[Order Date]])/3,0)</f>
        <v>Q1</v>
      </c>
      <c r="E128" s="13">
        <f>MONTH(SalesDataTable[[#This Row],[Order Date]])</f>
        <v>1</v>
      </c>
      <c r="F128" s="10" t="str">
        <f>TEXT(SalesDataTable[[#This Row],[Order Date]],"MMM")</f>
        <v>Jan</v>
      </c>
      <c r="G128" s="4" t="s">
        <v>16</v>
      </c>
      <c r="H128" s="4" t="s">
        <v>17</v>
      </c>
      <c r="I128" s="4" t="s">
        <v>35</v>
      </c>
      <c r="J128" s="4" t="s">
        <v>19</v>
      </c>
      <c r="K128" s="4" t="s">
        <v>39</v>
      </c>
      <c r="L128" s="4" t="s">
        <v>45</v>
      </c>
      <c r="M128" s="5">
        <v>1</v>
      </c>
      <c r="N128" s="6">
        <v>196.88</v>
      </c>
      <c r="O128" s="7">
        <v>0</v>
      </c>
      <c r="P128" s="6">
        <v>102.76</v>
      </c>
      <c r="Q128" s="6">
        <f>M128*N128*(1-O128)</f>
        <v>196.88</v>
      </c>
      <c r="R128" s="6">
        <f>M128*P128</f>
        <v>102.76</v>
      </c>
      <c r="S128" s="6">
        <f>Q128-R128</f>
        <v>94.11999999999999</v>
      </c>
      <c r="T128" s="8">
        <f>IFERROR(S128/Q128,0)</f>
        <v>0.47805770012190163</v>
      </c>
    </row>
    <row r="129" spans="1:20" ht="15.75" x14ac:dyDescent="0.25">
      <c r="A129" s="2">
        <v>203</v>
      </c>
      <c r="B129" s="3">
        <v>46050</v>
      </c>
      <c r="C129" s="10">
        <f>YEAR(SalesDataTable[[#This Row],[Order Date]])</f>
        <v>2026</v>
      </c>
      <c r="D129" s="13" t="str">
        <f>"Q"&amp;ROUNDUP(MONTH(SalesDataTable[[#This Row],[Order Date]])/3,0)</f>
        <v>Q1</v>
      </c>
      <c r="E129" s="13">
        <f>MONTH(SalesDataTable[[#This Row],[Order Date]])</f>
        <v>1</v>
      </c>
      <c r="F129" s="10" t="str">
        <f>TEXT(SalesDataTable[[#This Row],[Order Date]],"MMM")</f>
        <v>Jan</v>
      </c>
      <c r="G129" s="4" t="s">
        <v>36</v>
      </c>
      <c r="H129" s="4" t="s">
        <v>47</v>
      </c>
      <c r="I129" s="4" t="s">
        <v>18</v>
      </c>
      <c r="J129" s="4" t="s">
        <v>19</v>
      </c>
      <c r="K129" s="4" t="s">
        <v>20</v>
      </c>
      <c r="L129" s="4" t="s">
        <v>38</v>
      </c>
      <c r="M129" s="5">
        <v>3</v>
      </c>
      <c r="N129" s="6">
        <v>49.95</v>
      </c>
      <c r="O129" s="7">
        <v>0</v>
      </c>
      <c r="P129" s="6">
        <v>22.55</v>
      </c>
      <c r="Q129" s="6">
        <f>M129*N129*(1-O129)</f>
        <v>149.85000000000002</v>
      </c>
      <c r="R129" s="6">
        <f>M129*P129</f>
        <v>67.650000000000006</v>
      </c>
      <c r="S129" s="6">
        <f>Q129-R129</f>
        <v>82.200000000000017</v>
      </c>
      <c r="T129" s="8">
        <f>IFERROR(S129/Q129,0)</f>
        <v>0.54854854854854862</v>
      </c>
    </row>
    <row r="130" spans="1:20" ht="15.75" x14ac:dyDescent="0.25">
      <c r="A130" s="2">
        <v>1654</v>
      </c>
      <c r="B130" s="3">
        <v>46050</v>
      </c>
      <c r="C130" s="10">
        <f>YEAR(SalesDataTable[[#This Row],[Order Date]])</f>
        <v>2026</v>
      </c>
      <c r="D130" s="13" t="str">
        <f>"Q"&amp;ROUNDUP(MONTH(SalesDataTable[[#This Row],[Order Date]])/3,0)</f>
        <v>Q1</v>
      </c>
      <c r="E130" s="13">
        <f>MONTH(SalesDataTable[[#This Row],[Order Date]])</f>
        <v>1</v>
      </c>
      <c r="F130" s="10" t="str">
        <f>TEXT(SalesDataTable[[#This Row],[Order Date]],"MMM")</f>
        <v>Jan</v>
      </c>
      <c r="G130" s="4" t="s">
        <v>22</v>
      </c>
      <c r="H130" s="4" t="s">
        <v>43</v>
      </c>
      <c r="I130" s="4" t="s">
        <v>44</v>
      </c>
      <c r="J130" s="4" t="s">
        <v>32</v>
      </c>
      <c r="K130" s="4" t="s">
        <v>25</v>
      </c>
      <c r="L130" s="4" t="s">
        <v>62</v>
      </c>
      <c r="M130" s="5">
        <v>1</v>
      </c>
      <c r="N130" s="6">
        <v>70.41</v>
      </c>
      <c r="O130" s="7">
        <v>0</v>
      </c>
      <c r="P130" s="6">
        <v>32.74</v>
      </c>
      <c r="Q130" s="6">
        <f>M130*N130*(1-O130)</f>
        <v>70.41</v>
      </c>
      <c r="R130" s="6">
        <f>M130*P130</f>
        <v>32.74</v>
      </c>
      <c r="S130" s="6">
        <f>Q130-R130</f>
        <v>37.669999999999995</v>
      </c>
      <c r="T130" s="8">
        <f>IFERROR(S130/Q130,0)</f>
        <v>0.53500923164323244</v>
      </c>
    </row>
    <row r="131" spans="1:20" ht="15.75" x14ac:dyDescent="0.25">
      <c r="A131" s="2">
        <v>2203</v>
      </c>
      <c r="B131" s="3">
        <v>46050</v>
      </c>
      <c r="C131" s="10">
        <f>YEAR(SalesDataTable[[#This Row],[Order Date]])</f>
        <v>2026</v>
      </c>
      <c r="D131" s="13" t="str">
        <f>"Q"&amp;ROUNDUP(MONTH(SalesDataTable[[#This Row],[Order Date]])/3,0)</f>
        <v>Q1</v>
      </c>
      <c r="E131" s="13">
        <f>MONTH(SalesDataTable[[#This Row],[Order Date]])</f>
        <v>1</v>
      </c>
      <c r="F131" s="10" t="str">
        <f>TEXT(SalesDataTable[[#This Row],[Order Date]],"MMM")</f>
        <v>Jan</v>
      </c>
      <c r="G131" s="4" t="s">
        <v>27</v>
      </c>
      <c r="H131" s="4" t="s">
        <v>68</v>
      </c>
      <c r="I131" s="4" t="s">
        <v>44</v>
      </c>
      <c r="J131" s="4" t="s">
        <v>19</v>
      </c>
      <c r="K131" s="4" t="s">
        <v>25</v>
      </c>
      <c r="L131" s="4" t="s">
        <v>62</v>
      </c>
      <c r="M131" s="5">
        <v>2</v>
      </c>
      <c r="N131" s="6">
        <v>70.290000000000006</v>
      </c>
      <c r="O131" s="7">
        <v>0.15</v>
      </c>
      <c r="P131" s="6">
        <v>31.84</v>
      </c>
      <c r="Q131" s="6">
        <f>M131*N131*(1-O131)</f>
        <v>119.49300000000001</v>
      </c>
      <c r="R131" s="6">
        <f>M131*P131</f>
        <v>63.68</v>
      </c>
      <c r="S131" s="6">
        <f>Q131-R131</f>
        <v>55.813000000000009</v>
      </c>
      <c r="T131" s="8">
        <f>IFERROR(S131/Q131,0)</f>
        <v>0.46708175374289712</v>
      </c>
    </row>
    <row r="132" spans="1:20" ht="15.75" x14ac:dyDescent="0.25">
      <c r="A132" s="2">
        <v>3352</v>
      </c>
      <c r="B132" s="3">
        <v>46050</v>
      </c>
      <c r="C132" s="10">
        <f>YEAR(SalesDataTable[[#This Row],[Order Date]])</f>
        <v>2026</v>
      </c>
      <c r="D132" s="13" t="str">
        <f>"Q"&amp;ROUNDUP(MONTH(SalesDataTable[[#This Row],[Order Date]])/3,0)</f>
        <v>Q1</v>
      </c>
      <c r="E132" s="13">
        <f>MONTH(SalesDataTable[[#This Row],[Order Date]])</f>
        <v>1</v>
      </c>
      <c r="F132" s="10" t="str">
        <f>TEXT(SalesDataTable[[#This Row],[Order Date]],"MMM")</f>
        <v>Jan</v>
      </c>
      <c r="G132" s="4" t="s">
        <v>27</v>
      </c>
      <c r="H132" s="4" t="s">
        <v>68</v>
      </c>
      <c r="I132" s="4" t="s">
        <v>18</v>
      </c>
      <c r="J132" s="4" t="s">
        <v>32</v>
      </c>
      <c r="K132" s="4" t="s">
        <v>25</v>
      </c>
      <c r="L132" s="4" t="s">
        <v>26</v>
      </c>
      <c r="M132" s="5">
        <v>4</v>
      </c>
      <c r="N132" s="6">
        <v>91.46</v>
      </c>
      <c r="O132" s="7">
        <v>0</v>
      </c>
      <c r="P132" s="6">
        <v>44.04</v>
      </c>
      <c r="Q132" s="6">
        <f>M132*N132*(1-O132)</f>
        <v>365.84</v>
      </c>
      <c r="R132" s="6">
        <f>M132*P132</f>
        <v>176.16</v>
      </c>
      <c r="S132" s="6">
        <f>Q132-R132</f>
        <v>189.67999999999998</v>
      </c>
      <c r="T132" s="8">
        <f>IFERROR(S132/Q132,0)</f>
        <v>0.51847802317953207</v>
      </c>
    </row>
    <row r="133" spans="1:20" ht="15.75" x14ac:dyDescent="0.25">
      <c r="A133" s="2">
        <v>183</v>
      </c>
      <c r="B133" s="3">
        <v>46051</v>
      </c>
      <c r="C133" s="10">
        <f>YEAR(SalesDataTable[[#This Row],[Order Date]])</f>
        <v>2026</v>
      </c>
      <c r="D133" s="13" t="str">
        <f>"Q"&amp;ROUNDUP(MONTH(SalesDataTable[[#This Row],[Order Date]])/3,0)</f>
        <v>Q1</v>
      </c>
      <c r="E133" s="13">
        <f>MONTH(SalesDataTable[[#This Row],[Order Date]])</f>
        <v>1</v>
      </c>
      <c r="F133" s="10" t="str">
        <f>TEXT(SalesDataTable[[#This Row],[Order Date]],"MMM")</f>
        <v>Jan</v>
      </c>
      <c r="G133" s="4" t="s">
        <v>22</v>
      </c>
      <c r="H133" s="4" t="s">
        <v>59</v>
      </c>
      <c r="I133" s="4" t="s">
        <v>18</v>
      </c>
      <c r="J133" s="4" t="s">
        <v>29</v>
      </c>
      <c r="K133" s="4" t="s">
        <v>39</v>
      </c>
      <c r="L133" s="4" t="s">
        <v>67</v>
      </c>
      <c r="M133" s="5">
        <v>2</v>
      </c>
      <c r="N133" s="6">
        <v>123.27</v>
      </c>
      <c r="O133" s="7">
        <v>0</v>
      </c>
      <c r="P133" s="6">
        <v>60.26</v>
      </c>
      <c r="Q133" s="6">
        <f>M133*N133*(1-O133)</f>
        <v>246.54</v>
      </c>
      <c r="R133" s="6">
        <f>M133*P133</f>
        <v>120.52</v>
      </c>
      <c r="S133" s="6">
        <f>Q133-R133</f>
        <v>126.02</v>
      </c>
      <c r="T133" s="8">
        <f>IFERROR(S133/Q133,0)</f>
        <v>0.51115437657175311</v>
      </c>
    </row>
    <row r="134" spans="1:20" ht="15.75" x14ac:dyDescent="0.25">
      <c r="A134" s="2">
        <v>3525</v>
      </c>
      <c r="B134" s="3">
        <v>46051</v>
      </c>
      <c r="C134" s="10">
        <f>YEAR(SalesDataTable[[#This Row],[Order Date]])</f>
        <v>2026</v>
      </c>
      <c r="D134" s="13" t="str">
        <f>"Q"&amp;ROUNDUP(MONTH(SalesDataTable[[#This Row],[Order Date]])/3,0)</f>
        <v>Q1</v>
      </c>
      <c r="E134" s="13">
        <f>MONTH(SalesDataTable[[#This Row],[Order Date]])</f>
        <v>1</v>
      </c>
      <c r="F134" s="10" t="str">
        <f>TEXT(SalesDataTable[[#This Row],[Order Date]],"MMM")</f>
        <v>Jan</v>
      </c>
      <c r="G134" s="4" t="s">
        <v>27</v>
      </c>
      <c r="H134" s="4" t="s">
        <v>41</v>
      </c>
      <c r="I134" s="4" t="s">
        <v>24</v>
      </c>
      <c r="J134" s="4" t="s">
        <v>32</v>
      </c>
      <c r="K134" s="4" t="s">
        <v>50</v>
      </c>
      <c r="L134" s="4" t="s">
        <v>61</v>
      </c>
      <c r="M134" s="5">
        <v>3</v>
      </c>
      <c r="N134" s="6">
        <v>49.63</v>
      </c>
      <c r="O134" s="7">
        <v>0.1</v>
      </c>
      <c r="P134" s="6">
        <v>22.06</v>
      </c>
      <c r="Q134" s="6">
        <f>M134*N134*(1-O134)</f>
        <v>134.001</v>
      </c>
      <c r="R134" s="6">
        <f>M134*P134</f>
        <v>66.179999999999993</v>
      </c>
      <c r="S134" s="6">
        <f>Q134-R134</f>
        <v>67.821000000000012</v>
      </c>
      <c r="T134" s="8">
        <f>IFERROR(S134/Q134,0)</f>
        <v>0.50612308863366695</v>
      </c>
    </row>
    <row r="135" spans="1:20" ht="15.75" x14ac:dyDescent="0.25">
      <c r="A135" s="2">
        <v>4299</v>
      </c>
      <c r="B135" s="3">
        <v>46051</v>
      </c>
      <c r="C135" s="10">
        <f>YEAR(SalesDataTable[[#This Row],[Order Date]])</f>
        <v>2026</v>
      </c>
      <c r="D135" s="13" t="str">
        <f>"Q"&amp;ROUNDUP(MONTH(SalesDataTable[[#This Row],[Order Date]])/3,0)</f>
        <v>Q1</v>
      </c>
      <c r="E135" s="13">
        <f>MONTH(SalesDataTable[[#This Row],[Order Date]])</f>
        <v>1</v>
      </c>
      <c r="F135" s="10" t="str">
        <f>TEXT(SalesDataTable[[#This Row],[Order Date]],"MMM")</f>
        <v>Jan</v>
      </c>
      <c r="G135" s="4" t="s">
        <v>16</v>
      </c>
      <c r="H135" s="4" t="s">
        <v>52</v>
      </c>
      <c r="I135" s="4" t="s">
        <v>24</v>
      </c>
      <c r="J135" s="4" t="s">
        <v>32</v>
      </c>
      <c r="K135" s="4" t="s">
        <v>30</v>
      </c>
      <c r="L135" s="4" t="s">
        <v>60</v>
      </c>
      <c r="M135" s="5">
        <v>12</v>
      </c>
      <c r="N135" s="6">
        <v>132.21</v>
      </c>
      <c r="O135" s="7">
        <v>0.1</v>
      </c>
      <c r="P135" s="6">
        <v>68.95</v>
      </c>
      <c r="Q135" s="6">
        <f>M135*N135*(1-O135)</f>
        <v>1427.8679999999999</v>
      </c>
      <c r="R135" s="6">
        <f>M135*P135</f>
        <v>827.40000000000009</v>
      </c>
      <c r="S135" s="6">
        <f>Q135-R135</f>
        <v>600.46799999999985</v>
      </c>
      <c r="T135" s="8">
        <f>IFERROR(S135/Q135,0)</f>
        <v>0.42053467127213429</v>
      </c>
    </row>
    <row r="136" spans="1:20" ht="15.75" x14ac:dyDescent="0.25">
      <c r="A136" s="2">
        <v>748</v>
      </c>
      <c r="B136" s="3">
        <v>46052</v>
      </c>
      <c r="C136" s="10">
        <f>YEAR(SalesDataTable[[#This Row],[Order Date]])</f>
        <v>2026</v>
      </c>
      <c r="D136" s="13" t="str">
        <f>"Q"&amp;ROUNDUP(MONTH(SalesDataTable[[#This Row],[Order Date]])/3,0)</f>
        <v>Q1</v>
      </c>
      <c r="E136" s="13">
        <f>MONTH(SalesDataTable[[#This Row],[Order Date]])</f>
        <v>1</v>
      </c>
      <c r="F136" s="10" t="str">
        <f>TEXT(SalesDataTable[[#This Row],[Order Date]],"MMM")</f>
        <v>Jan</v>
      </c>
      <c r="G136" s="4" t="s">
        <v>22</v>
      </c>
      <c r="H136" s="4" t="s">
        <v>23</v>
      </c>
      <c r="I136" s="4" t="s">
        <v>35</v>
      </c>
      <c r="J136" s="4" t="s">
        <v>32</v>
      </c>
      <c r="K136" s="4" t="s">
        <v>20</v>
      </c>
      <c r="L136" s="4" t="s">
        <v>42</v>
      </c>
      <c r="M136" s="5">
        <v>1</v>
      </c>
      <c r="N136" s="6">
        <v>39.549999999999997</v>
      </c>
      <c r="O136" s="7">
        <v>0</v>
      </c>
      <c r="P136" s="6">
        <v>17.059999999999999</v>
      </c>
      <c r="Q136" s="6">
        <f>M136*N136*(1-O136)</f>
        <v>39.549999999999997</v>
      </c>
      <c r="R136" s="6">
        <f>M136*P136</f>
        <v>17.059999999999999</v>
      </c>
      <c r="S136" s="6">
        <f>Q136-R136</f>
        <v>22.49</v>
      </c>
      <c r="T136" s="8">
        <f>IFERROR(S136/Q136,0)</f>
        <v>0.56864728192161818</v>
      </c>
    </row>
    <row r="137" spans="1:20" ht="15.75" x14ac:dyDescent="0.25">
      <c r="A137" s="2">
        <v>3117</v>
      </c>
      <c r="B137" s="3">
        <v>46052</v>
      </c>
      <c r="C137" s="10">
        <f>YEAR(SalesDataTable[[#This Row],[Order Date]])</f>
        <v>2026</v>
      </c>
      <c r="D137" s="13" t="str">
        <f>"Q"&amp;ROUNDUP(MONTH(SalesDataTable[[#This Row],[Order Date]])/3,0)</f>
        <v>Q1</v>
      </c>
      <c r="E137" s="13">
        <f>MONTH(SalesDataTable[[#This Row],[Order Date]])</f>
        <v>1</v>
      </c>
      <c r="F137" s="10" t="str">
        <f>TEXT(SalesDataTable[[#This Row],[Order Date]],"MMM")</f>
        <v>Jan</v>
      </c>
      <c r="G137" s="4" t="s">
        <v>22</v>
      </c>
      <c r="H137" s="4" t="s">
        <v>59</v>
      </c>
      <c r="I137" s="4" t="s">
        <v>18</v>
      </c>
      <c r="J137" s="4" t="s">
        <v>29</v>
      </c>
      <c r="K137" s="4" t="s">
        <v>39</v>
      </c>
      <c r="L137" s="4" t="s">
        <v>56</v>
      </c>
      <c r="M137" s="5">
        <v>3</v>
      </c>
      <c r="N137" s="6">
        <v>80.08</v>
      </c>
      <c r="O137" s="7">
        <v>0</v>
      </c>
      <c r="P137" s="6">
        <v>39.450000000000003</v>
      </c>
      <c r="Q137" s="6">
        <f>M137*N137*(1-O137)</f>
        <v>240.24</v>
      </c>
      <c r="R137" s="6">
        <f>M137*P137</f>
        <v>118.35000000000001</v>
      </c>
      <c r="S137" s="6">
        <f>Q137-R137</f>
        <v>121.89</v>
      </c>
      <c r="T137" s="8">
        <f>IFERROR(S137/Q137,0)</f>
        <v>0.50736763236763238</v>
      </c>
    </row>
    <row r="138" spans="1:20" ht="15.75" x14ac:dyDescent="0.25">
      <c r="A138" s="2">
        <v>3328</v>
      </c>
      <c r="B138" s="3">
        <v>46052</v>
      </c>
      <c r="C138" s="10">
        <f>YEAR(SalesDataTable[[#This Row],[Order Date]])</f>
        <v>2026</v>
      </c>
      <c r="D138" s="13" t="str">
        <f>"Q"&amp;ROUNDUP(MONTH(SalesDataTable[[#This Row],[Order Date]])/3,0)</f>
        <v>Q1</v>
      </c>
      <c r="E138" s="13">
        <f>MONTH(SalesDataTable[[#This Row],[Order Date]])</f>
        <v>1</v>
      </c>
      <c r="F138" s="10" t="str">
        <f>TEXT(SalesDataTable[[#This Row],[Order Date]],"MMM")</f>
        <v>Jan</v>
      </c>
      <c r="G138" s="4" t="s">
        <v>27</v>
      </c>
      <c r="H138" s="4" t="s">
        <v>41</v>
      </c>
      <c r="I138" s="4" t="s">
        <v>35</v>
      </c>
      <c r="J138" s="4" t="s">
        <v>19</v>
      </c>
      <c r="K138" s="4" t="s">
        <v>50</v>
      </c>
      <c r="L138" s="4" t="s">
        <v>54</v>
      </c>
      <c r="M138" s="5">
        <v>1</v>
      </c>
      <c r="N138" s="6">
        <v>120.48</v>
      </c>
      <c r="O138" s="7">
        <v>0</v>
      </c>
      <c r="P138" s="6">
        <v>69.55</v>
      </c>
      <c r="Q138" s="6">
        <f>M138*N138*(1-O138)</f>
        <v>120.48</v>
      </c>
      <c r="R138" s="6">
        <f>M138*P138</f>
        <v>69.55</v>
      </c>
      <c r="S138" s="6">
        <f>Q138-R138</f>
        <v>50.930000000000007</v>
      </c>
      <c r="T138" s="8">
        <f>IFERROR(S138/Q138,0)</f>
        <v>0.42272576361221786</v>
      </c>
    </row>
    <row r="139" spans="1:20" ht="15.75" x14ac:dyDescent="0.25">
      <c r="A139" s="2">
        <v>3822</v>
      </c>
      <c r="B139" s="3">
        <v>46052</v>
      </c>
      <c r="C139" s="10">
        <f>YEAR(SalesDataTable[[#This Row],[Order Date]])</f>
        <v>2026</v>
      </c>
      <c r="D139" s="13" t="str">
        <f>"Q"&amp;ROUNDUP(MONTH(SalesDataTable[[#This Row],[Order Date]])/3,0)</f>
        <v>Q1</v>
      </c>
      <c r="E139" s="13">
        <f>MONTH(SalesDataTable[[#This Row],[Order Date]])</f>
        <v>1</v>
      </c>
      <c r="F139" s="10" t="str">
        <f>TEXT(SalesDataTable[[#This Row],[Order Date]],"MMM")</f>
        <v>Jan</v>
      </c>
      <c r="G139" s="4" t="s">
        <v>36</v>
      </c>
      <c r="H139" s="4" t="s">
        <v>47</v>
      </c>
      <c r="I139" s="4" t="s">
        <v>18</v>
      </c>
      <c r="J139" s="4" t="s">
        <v>19</v>
      </c>
      <c r="K139" s="4" t="s">
        <v>50</v>
      </c>
      <c r="L139" s="4" t="s">
        <v>51</v>
      </c>
      <c r="M139" s="5">
        <v>1</v>
      </c>
      <c r="N139" s="6">
        <v>39.369999999999997</v>
      </c>
      <c r="O139" s="7">
        <v>0.05</v>
      </c>
      <c r="P139" s="6">
        <v>14.66</v>
      </c>
      <c r="Q139" s="6">
        <f>M139*N139*(1-O139)</f>
        <v>37.401499999999999</v>
      </c>
      <c r="R139" s="6">
        <f>M139*P139</f>
        <v>14.66</v>
      </c>
      <c r="S139" s="6">
        <f>Q139-R139</f>
        <v>22.741499999999998</v>
      </c>
      <c r="T139" s="8">
        <f>IFERROR(S139/Q139,0)</f>
        <v>0.60803711081106371</v>
      </c>
    </row>
    <row r="140" spans="1:20" ht="15.75" x14ac:dyDescent="0.25">
      <c r="A140" s="2">
        <v>4125</v>
      </c>
      <c r="B140" s="3">
        <v>46052</v>
      </c>
      <c r="C140" s="10">
        <f>YEAR(SalesDataTable[[#This Row],[Order Date]])</f>
        <v>2026</v>
      </c>
      <c r="D140" s="13" t="str">
        <f>"Q"&amp;ROUNDUP(MONTH(SalesDataTable[[#This Row],[Order Date]])/3,0)</f>
        <v>Q1</v>
      </c>
      <c r="E140" s="13">
        <f>MONTH(SalesDataTable[[#This Row],[Order Date]])</f>
        <v>1</v>
      </c>
      <c r="F140" s="10" t="str">
        <f>TEXT(SalesDataTable[[#This Row],[Order Date]],"MMM")</f>
        <v>Jan</v>
      </c>
      <c r="G140" s="4" t="s">
        <v>22</v>
      </c>
      <c r="H140" s="4" t="s">
        <v>59</v>
      </c>
      <c r="I140" s="4" t="s">
        <v>24</v>
      </c>
      <c r="J140" s="4" t="s">
        <v>32</v>
      </c>
      <c r="K140" s="4" t="s">
        <v>39</v>
      </c>
      <c r="L140" s="4" t="s">
        <v>56</v>
      </c>
      <c r="M140" s="5">
        <v>8</v>
      </c>
      <c r="N140" s="6">
        <v>81.06</v>
      </c>
      <c r="O140" s="7">
        <v>0.15</v>
      </c>
      <c r="P140" s="6">
        <v>39.549999999999997</v>
      </c>
      <c r="Q140" s="6">
        <f>M140*N140*(1-O140)</f>
        <v>551.20799999999997</v>
      </c>
      <c r="R140" s="6">
        <f>M140*P140</f>
        <v>316.39999999999998</v>
      </c>
      <c r="S140" s="6">
        <f>Q140-R140</f>
        <v>234.80799999999999</v>
      </c>
      <c r="T140" s="8">
        <f>IFERROR(S140/Q140,0)</f>
        <v>0.42598801178502488</v>
      </c>
    </row>
    <row r="141" spans="1:20" ht="15.75" x14ac:dyDescent="0.25">
      <c r="A141" s="2">
        <v>4592</v>
      </c>
      <c r="B141" s="3">
        <v>46052</v>
      </c>
      <c r="C141" s="10">
        <f>YEAR(SalesDataTable[[#This Row],[Order Date]])</f>
        <v>2026</v>
      </c>
      <c r="D141" s="13" t="str">
        <f>"Q"&amp;ROUNDUP(MONTH(SalesDataTable[[#This Row],[Order Date]])/3,0)</f>
        <v>Q1</v>
      </c>
      <c r="E141" s="13">
        <f>MONTH(SalesDataTable[[#This Row],[Order Date]])</f>
        <v>1</v>
      </c>
      <c r="F141" s="10" t="str">
        <f>TEXT(SalesDataTable[[#This Row],[Order Date]],"MMM")</f>
        <v>Jan</v>
      </c>
      <c r="G141" s="4" t="s">
        <v>22</v>
      </c>
      <c r="H141" s="4" t="s">
        <v>59</v>
      </c>
      <c r="I141" s="4" t="s">
        <v>44</v>
      </c>
      <c r="J141" s="4" t="s">
        <v>19</v>
      </c>
      <c r="K141" s="4" t="s">
        <v>50</v>
      </c>
      <c r="L141" s="4" t="s">
        <v>54</v>
      </c>
      <c r="M141" s="5">
        <v>5</v>
      </c>
      <c r="N141" s="6">
        <v>120.4</v>
      </c>
      <c r="O141" s="7">
        <v>0</v>
      </c>
      <c r="P141" s="6">
        <v>69.510000000000005</v>
      </c>
      <c r="Q141" s="6">
        <f>M141*N141*(1-O141)</f>
        <v>602</v>
      </c>
      <c r="R141" s="6">
        <f>M141*P141</f>
        <v>347.55</v>
      </c>
      <c r="S141" s="6">
        <f>Q141-R141</f>
        <v>254.45</v>
      </c>
      <c r="T141" s="8">
        <f>IFERROR(S141/Q141,0)</f>
        <v>0.42267441860465116</v>
      </c>
    </row>
    <row r="142" spans="1:20" ht="15.75" x14ac:dyDescent="0.25">
      <c r="A142" s="2">
        <v>373</v>
      </c>
      <c r="B142" s="3">
        <v>46053</v>
      </c>
      <c r="C142" s="10">
        <f>YEAR(SalesDataTable[[#This Row],[Order Date]])</f>
        <v>2026</v>
      </c>
      <c r="D142" s="13" t="str">
        <f>"Q"&amp;ROUNDUP(MONTH(SalesDataTable[[#This Row],[Order Date]])/3,0)</f>
        <v>Q1</v>
      </c>
      <c r="E142" s="13">
        <f>MONTH(SalesDataTable[[#This Row],[Order Date]])</f>
        <v>1</v>
      </c>
      <c r="F142" s="10" t="str">
        <f>TEXT(SalesDataTable[[#This Row],[Order Date]],"MMM")</f>
        <v>Jan</v>
      </c>
      <c r="G142" s="4" t="s">
        <v>27</v>
      </c>
      <c r="H142" s="4" t="s">
        <v>55</v>
      </c>
      <c r="I142" s="4" t="s">
        <v>24</v>
      </c>
      <c r="J142" s="4" t="s">
        <v>32</v>
      </c>
      <c r="K142" s="4" t="s">
        <v>30</v>
      </c>
      <c r="L142" s="4" t="s">
        <v>48</v>
      </c>
      <c r="M142" s="5">
        <v>10</v>
      </c>
      <c r="N142" s="6">
        <v>47.71</v>
      </c>
      <c r="O142" s="7">
        <v>0.1</v>
      </c>
      <c r="P142" s="6">
        <v>18.649999999999999</v>
      </c>
      <c r="Q142" s="6">
        <f>M142*N142*(1-O142)</f>
        <v>429.39000000000004</v>
      </c>
      <c r="R142" s="6">
        <f>M142*P142</f>
        <v>186.5</v>
      </c>
      <c r="S142" s="6">
        <f>Q142-R142</f>
        <v>242.89000000000004</v>
      </c>
      <c r="T142" s="8">
        <f>IFERROR(S142/Q142,0)</f>
        <v>0.56566291716155481</v>
      </c>
    </row>
    <row r="143" spans="1:20" ht="15.75" x14ac:dyDescent="0.25">
      <c r="A143" s="2">
        <v>672</v>
      </c>
      <c r="B143" s="3">
        <v>46053</v>
      </c>
      <c r="C143" s="10">
        <f>YEAR(SalesDataTable[[#This Row],[Order Date]])</f>
        <v>2026</v>
      </c>
      <c r="D143" s="13" t="str">
        <f>"Q"&amp;ROUNDUP(MONTH(SalesDataTable[[#This Row],[Order Date]])/3,0)</f>
        <v>Q1</v>
      </c>
      <c r="E143" s="13">
        <f>MONTH(SalesDataTable[[#This Row],[Order Date]])</f>
        <v>1</v>
      </c>
      <c r="F143" s="10" t="str">
        <f>TEXT(SalesDataTable[[#This Row],[Order Date]],"MMM")</f>
        <v>Jan</v>
      </c>
      <c r="G143" s="4" t="s">
        <v>16</v>
      </c>
      <c r="H143" s="4" t="s">
        <v>52</v>
      </c>
      <c r="I143" s="4" t="s">
        <v>18</v>
      </c>
      <c r="J143" s="4" t="s">
        <v>32</v>
      </c>
      <c r="K143" s="4" t="s">
        <v>20</v>
      </c>
      <c r="L143" s="4" t="s">
        <v>46</v>
      </c>
      <c r="M143" s="5">
        <v>1</v>
      </c>
      <c r="N143" s="6">
        <v>102.92</v>
      </c>
      <c r="O143" s="7">
        <v>0.05</v>
      </c>
      <c r="P143" s="6">
        <v>50.92</v>
      </c>
      <c r="Q143" s="6">
        <f>M143*N143*(1-O143)</f>
        <v>97.774000000000001</v>
      </c>
      <c r="R143" s="6">
        <f>M143*P143</f>
        <v>50.92</v>
      </c>
      <c r="S143" s="6">
        <f>Q143-R143</f>
        <v>46.853999999999999</v>
      </c>
      <c r="T143" s="8">
        <f>IFERROR(S143/Q143,0)</f>
        <v>0.4792071511853867</v>
      </c>
    </row>
    <row r="144" spans="1:20" ht="15.75" x14ac:dyDescent="0.25">
      <c r="A144" s="2">
        <v>1125</v>
      </c>
      <c r="B144" s="3">
        <v>46053</v>
      </c>
      <c r="C144" s="10">
        <f>YEAR(SalesDataTable[[#This Row],[Order Date]])</f>
        <v>2026</v>
      </c>
      <c r="D144" s="13" t="str">
        <f>"Q"&amp;ROUNDUP(MONTH(SalesDataTable[[#This Row],[Order Date]])/3,0)</f>
        <v>Q1</v>
      </c>
      <c r="E144" s="13">
        <f>MONTH(SalesDataTable[[#This Row],[Order Date]])</f>
        <v>1</v>
      </c>
      <c r="F144" s="10" t="str">
        <f>TEXT(SalesDataTable[[#This Row],[Order Date]],"MMM")</f>
        <v>Jan</v>
      </c>
      <c r="G144" s="4" t="s">
        <v>22</v>
      </c>
      <c r="H144" s="4" t="s">
        <v>23</v>
      </c>
      <c r="I144" s="4" t="s">
        <v>18</v>
      </c>
      <c r="J144" s="4" t="s">
        <v>19</v>
      </c>
      <c r="K144" s="4" t="s">
        <v>25</v>
      </c>
      <c r="L144" s="4" t="s">
        <v>62</v>
      </c>
      <c r="M144" s="5">
        <v>1</v>
      </c>
      <c r="N144" s="6">
        <v>72.69</v>
      </c>
      <c r="O144" s="7">
        <v>0.1</v>
      </c>
      <c r="P144" s="6">
        <v>32.67</v>
      </c>
      <c r="Q144" s="6">
        <f>M144*N144*(1-O144)</f>
        <v>65.421000000000006</v>
      </c>
      <c r="R144" s="6">
        <f>M144*P144</f>
        <v>32.67</v>
      </c>
      <c r="S144" s="6">
        <f>Q144-R144</f>
        <v>32.751000000000005</v>
      </c>
      <c r="T144" s="8">
        <f>IFERROR(S144/Q144,0)</f>
        <v>0.50061906727197691</v>
      </c>
    </row>
    <row r="145" spans="1:20" ht="15.75" x14ac:dyDescent="0.25">
      <c r="A145" s="2">
        <v>1164</v>
      </c>
      <c r="B145" s="3">
        <v>46053</v>
      </c>
      <c r="C145" s="10">
        <f>YEAR(SalesDataTable[[#This Row],[Order Date]])</f>
        <v>2026</v>
      </c>
      <c r="D145" s="13" t="str">
        <f>"Q"&amp;ROUNDUP(MONTH(SalesDataTable[[#This Row],[Order Date]])/3,0)</f>
        <v>Q1</v>
      </c>
      <c r="E145" s="13">
        <f>MONTH(SalesDataTable[[#This Row],[Order Date]])</f>
        <v>1</v>
      </c>
      <c r="F145" s="10" t="str">
        <f>TEXT(SalesDataTable[[#This Row],[Order Date]],"MMM")</f>
        <v>Jan</v>
      </c>
      <c r="G145" s="4" t="s">
        <v>16</v>
      </c>
      <c r="H145" s="4" t="s">
        <v>17</v>
      </c>
      <c r="I145" s="4" t="s">
        <v>18</v>
      </c>
      <c r="J145" s="4" t="s">
        <v>29</v>
      </c>
      <c r="K145" s="4" t="s">
        <v>20</v>
      </c>
      <c r="L145" s="4" t="s">
        <v>21</v>
      </c>
      <c r="M145" s="5">
        <v>1</v>
      </c>
      <c r="N145" s="6">
        <v>79.989999999999995</v>
      </c>
      <c r="O145" s="7">
        <v>0.05</v>
      </c>
      <c r="P145" s="6">
        <v>43.02</v>
      </c>
      <c r="Q145" s="6">
        <f>M145*N145*(1-O145)</f>
        <v>75.990499999999997</v>
      </c>
      <c r="R145" s="6">
        <f>M145*P145</f>
        <v>43.02</v>
      </c>
      <c r="S145" s="6">
        <f>Q145-R145</f>
        <v>32.970499999999994</v>
      </c>
      <c r="T145" s="8">
        <f>IFERROR(S145/Q145,0)</f>
        <v>0.43387660299642711</v>
      </c>
    </row>
    <row r="146" spans="1:20" ht="15.75" x14ac:dyDescent="0.25">
      <c r="A146" s="2">
        <v>1613</v>
      </c>
      <c r="B146" s="3">
        <v>46053</v>
      </c>
      <c r="C146" s="10">
        <f>YEAR(SalesDataTable[[#This Row],[Order Date]])</f>
        <v>2026</v>
      </c>
      <c r="D146" s="13" t="str">
        <f>"Q"&amp;ROUNDUP(MONTH(SalesDataTable[[#This Row],[Order Date]])/3,0)</f>
        <v>Q1</v>
      </c>
      <c r="E146" s="13">
        <f>MONTH(SalesDataTable[[#This Row],[Order Date]])</f>
        <v>1</v>
      </c>
      <c r="F146" s="10" t="str">
        <f>TEXT(SalesDataTable[[#This Row],[Order Date]],"MMM")</f>
        <v>Jan</v>
      </c>
      <c r="G146" s="4" t="s">
        <v>22</v>
      </c>
      <c r="H146" s="4" t="s">
        <v>43</v>
      </c>
      <c r="I146" s="4" t="s">
        <v>24</v>
      </c>
      <c r="J146" s="4" t="s">
        <v>32</v>
      </c>
      <c r="K146" s="4" t="s">
        <v>50</v>
      </c>
      <c r="L146" s="4" t="s">
        <v>61</v>
      </c>
      <c r="M146" s="5">
        <v>4</v>
      </c>
      <c r="N146" s="6">
        <v>51.11</v>
      </c>
      <c r="O146" s="7">
        <v>0.15</v>
      </c>
      <c r="P146" s="6">
        <v>22.25</v>
      </c>
      <c r="Q146" s="6">
        <f>M146*N146*(1-O146)</f>
        <v>173.774</v>
      </c>
      <c r="R146" s="6">
        <f>M146*P146</f>
        <v>89</v>
      </c>
      <c r="S146" s="6">
        <f>Q146-R146</f>
        <v>84.774000000000001</v>
      </c>
      <c r="T146" s="8">
        <f>IFERROR(S146/Q146,0)</f>
        <v>0.48784052850253778</v>
      </c>
    </row>
    <row r="147" spans="1:20" ht="15.75" x14ac:dyDescent="0.25">
      <c r="A147" s="2">
        <v>2149</v>
      </c>
      <c r="B147" s="3">
        <v>46053</v>
      </c>
      <c r="C147" s="10">
        <f>YEAR(SalesDataTable[[#This Row],[Order Date]])</f>
        <v>2026</v>
      </c>
      <c r="D147" s="13" t="str">
        <f>"Q"&amp;ROUNDUP(MONTH(SalesDataTable[[#This Row],[Order Date]])/3,0)</f>
        <v>Q1</v>
      </c>
      <c r="E147" s="13">
        <f>MONTH(SalesDataTable[[#This Row],[Order Date]])</f>
        <v>1</v>
      </c>
      <c r="F147" s="10" t="str">
        <f>TEXT(SalesDataTable[[#This Row],[Order Date]],"MMM")</f>
        <v>Jan</v>
      </c>
      <c r="G147" s="4" t="s">
        <v>16</v>
      </c>
      <c r="H147" s="4" t="s">
        <v>66</v>
      </c>
      <c r="I147" s="4" t="s">
        <v>18</v>
      </c>
      <c r="J147" s="4" t="s">
        <v>19</v>
      </c>
      <c r="K147" s="4" t="s">
        <v>50</v>
      </c>
      <c r="L147" s="4" t="s">
        <v>54</v>
      </c>
      <c r="M147" s="5">
        <v>2</v>
      </c>
      <c r="N147" s="6">
        <v>124.83</v>
      </c>
      <c r="O147" s="7">
        <v>0</v>
      </c>
      <c r="P147" s="6">
        <v>70.91</v>
      </c>
      <c r="Q147" s="6">
        <f>M147*N147*(1-O147)</f>
        <v>249.66</v>
      </c>
      <c r="R147" s="6">
        <f>M147*P147</f>
        <v>141.82</v>
      </c>
      <c r="S147" s="6">
        <f>Q147-R147</f>
        <v>107.84</v>
      </c>
      <c r="T147" s="8">
        <f>IFERROR(S147/Q147,0)</f>
        <v>0.43194744853000083</v>
      </c>
    </row>
    <row r="148" spans="1:20" ht="15.75" x14ac:dyDescent="0.25">
      <c r="A148" s="2">
        <v>2593</v>
      </c>
      <c r="B148" s="3">
        <v>46053</v>
      </c>
      <c r="C148" s="10">
        <f>YEAR(SalesDataTable[[#This Row],[Order Date]])</f>
        <v>2026</v>
      </c>
      <c r="D148" s="13" t="str">
        <f>"Q"&amp;ROUNDUP(MONTH(SalesDataTable[[#This Row],[Order Date]])/3,0)</f>
        <v>Q1</v>
      </c>
      <c r="E148" s="13">
        <f>MONTH(SalesDataTable[[#This Row],[Order Date]])</f>
        <v>1</v>
      </c>
      <c r="F148" s="10" t="str">
        <f>TEXT(SalesDataTable[[#This Row],[Order Date]],"MMM")</f>
        <v>Jan</v>
      </c>
      <c r="G148" s="4" t="s">
        <v>22</v>
      </c>
      <c r="H148" s="4" t="s">
        <v>57</v>
      </c>
      <c r="I148" s="4" t="s">
        <v>35</v>
      </c>
      <c r="J148" s="4" t="s">
        <v>29</v>
      </c>
      <c r="K148" s="4" t="s">
        <v>20</v>
      </c>
      <c r="L148" s="4" t="s">
        <v>42</v>
      </c>
      <c r="M148" s="5">
        <v>6</v>
      </c>
      <c r="N148" s="6">
        <v>41.07</v>
      </c>
      <c r="O148" s="7">
        <v>0.1</v>
      </c>
      <c r="P148" s="6">
        <v>16.29</v>
      </c>
      <c r="Q148" s="6">
        <f>M148*N148*(1-O148)</f>
        <v>221.77800000000002</v>
      </c>
      <c r="R148" s="6">
        <f>M148*P148</f>
        <v>97.74</v>
      </c>
      <c r="S148" s="6">
        <f>Q148-R148</f>
        <v>124.03800000000003</v>
      </c>
      <c r="T148" s="8">
        <f>IFERROR(S148/Q148,0)</f>
        <v>0.55928901874847825</v>
      </c>
    </row>
    <row r="149" spans="1:20" ht="15.75" x14ac:dyDescent="0.25">
      <c r="A149" s="2">
        <v>2659</v>
      </c>
      <c r="B149" s="3">
        <v>46053</v>
      </c>
      <c r="C149" s="10">
        <f>YEAR(SalesDataTable[[#This Row],[Order Date]])</f>
        <v>2026</v>
      </c>
      <c r="D149" s="13" t="str">
        <f>"Q"&amp;ROUNDUP(MONTH(SalesDataTable[[#This Row],[Order Date]])/3,0)</f>
        <v>Q1</v>
      </c>
      <c r="E149" s="13">
        <f>MONTH(SalesDataTable[[#This Row],[Order Date]])</f>
        <v>1</v>
      </c>
      <c r="F149" s="10" t="str">
        <f>TEXT(SalesDataTable[[#This Row],[Order Date]],"MMM")</f>
        <v>Jan</v>
      </c>
      <c r="G149" s="4" t="s">
        <v>16</v>
      </c>
      <c r="H149" s="4" t="s">
        <v>66</v>
      </c>
      <c r="I149" s="4" t="s">
        <v>18</v>
      </c>
      <c r="J149" s="4" t="s">
        <v>29</v>
      </c>
      <c r="K149" s="4" t="s">
        <v>30</v>
      </c>
      <c r="L149" s="4" t="s">
        <v>31</v>
      </c>
      <c r="M149" s="5">
        <v>1</v>
      </c>
      <c r="N149" s="6">
        <v>36.020000000000003</v>
      </c>
      <c r="O149" s="7">
        <v>0</v>
      </c>
      <c r="P149" s="6">
        <v>13.34</v>
      </c>
      <c r="Q149" s="6">
        <f>M149*N149*(1-O149)</f>
        <v>36.020000000000003</v>
      </c>
      <c r="R149" s="6">
        <f>M149*P149</f>
        <v>13.34</v>
      </c>
      <c r="S149" s="6">
        <f>Q149-R149</f>
        <v>22.680000000000003</v>
      </c>
      <c r="T149" s="8">
        <f>IFERROR(S149/Q149,0)</f>
        <v>0.62965019433647973</v>
      </c>
    </row>
    <row r="150" spans="1:20" ht="15.75" x14ac:dyDescent="0.25">
      <c r="A150" s="2">
        <v>3496</v>
      </c>
      <c r="B150" s="3">
        <v>46053</v>
      </c>
      <c r="C150" s="10">
        <f>YEAR(SalesDataTable[[#This Row],[Order Date]])</f>
        <v>2026</v>
      </c>
      <c r="D150" s="13" t="str">
        <f>"Q"&amp;ROUNDUP(MONTH(SalesDataTable[[#This Row],[Order Date]])/3,0)</f>
        <v>Q1</v>
      </c>
      <c r="E150" s="13">
        <f>MONTH(SalesDataTable[[#This Row],[Order Date]])</f>
        <v>1</v>
      </c>
      <c r="F150" s="10" t="str">
        <f>TEXT(SalesDataTable[[#This Row],[Order Date]],"MMM")</f>
        <v>Jan</v>
      </c>
      <c r="G150" s="4" t="s">
        <v>16</v>
      </c>
      <c r="H150" s="4" t="s">
        <v>17</v>
      </c>
      <c r="I150" s="4" t="s">
        <v>35</v>
      </c>
      <c r="J150" s="4" t="s">
        <v>19</v>
      </c>
      <c r="K150" s="4" t="s">
        <v>50</v>
      </c>
      <c r="L150" s="4" t="s">
        <v>58</v>
      </c>
      <c r="M150" s="5">
        <v>1</v>
      </c>
      <c r="N150" s="6">
        <v>35.82</v>
      </c>
      <c r="O150" s="7">
        <v>0.05</v>
      </c>
      <c r="P150" s="6">
        <v>14.32</v>
      </c>
      <c r="Q150" s="6">
        <f>M150*N150*(1-O150)</f>
        <v>34.028999999999996</v>
      </c>
      <c r="R150" s="6">
        <f>M150*P150</f>
        <v>14.32</v>
      </c>
      <c r="S150" s="6">
        <f>Q150-R150</f>
        <v>19.708999999999996</v>
      </c>
      <c r="T150" s="8">
        <f>IFERROR(S150/Q150,0)</f>
        <v>0.57918246201769075</v>
      </c>
    </row>
    <row r="151" spans="1:20" ht="15.75" x14ac:dyDescent="0.25">
      <c r="A151" s="2">
        <v>3889</v>
      </c>
      <c r="B151" s="3">
        <v>46053</v>
      </c>
      <c r="C151" s="10">
        <f>YEAR(SalesDataTable[[#This Row],[Order Date]])</f>
        <v>2026</v>
      </c>
      <c r="D151" s="13" t="str">
        <f>"Q"&amp;ROUNDUP(MONTH(SalesDataTable[[#This Row],[Order Date]])/3,0)</f>
        <v>Q1</v>
      </c>
      <c r="E151" s="13">
        <f>MONTH(SalesDataTable[[#This Row],[Order Date]])</f>
        <v>1</v>
      </c>
      <c r="F151" s="10" t="str">
        <f>TEXT(SalesDataTable[[#This Row],[Order Date]],"MMM")</f>
        <v>Jan</v>
      </c>
      <c r="G151" s="4" t="s">
        <v>27</v>
      </c>
      <c r="H151" s="4" t="s">
        <v>34</v>
      </c>
      <c r="I151" s="4" t="s">
        <v>35</v>
      </c>
      <c r="J151" s="4" t="s">
        <v>19</v>
      </c>
      <c r="K151" s="4" t="s">
        <v>20</v>
      </c>
      <c r="L151" s="4" t="s">
        <v>46</v>
      </c>
      <c r="M151" s="5">
        <v>3</v>
      </c>
      <c r="N151" s="6">
        <v>103.94</v>
      </c>
      <c r="O151" s="7">
        <v>0.1</v>
      </c>
      <c r="P151" s="6">
        <v>50.67</v>
      </c>
      <c r="Q151" s="6">
        <f>M151*N151*(1-O151)</f>
        <v>280.63799999999998</v>
      </c>
      <c r="R151" s="6">
        <f>M151*P151</f>
        <v>152.01</v>
      </c>
      <c r="S151" s="6">
        <f>Q151-R151</f>
        <v>128.62799999999999</v>
      </c>
      <c r="T151" s="8">
        <f>IFERROR(S151/Q151,0)</f>
        <v>0.45834135077929572</v>
      </c>
    </row>
    <row r="152" spans="1:20" ht="15.75" x14ac:dyDescent="0.25">
      <c r="A152" s="2">
        <v>1432</v>
      </c>
      <c r="B152" s="3">
        <v>46054</v>
      </c>
      <c r="C152" s="10">
        <f>YEAR(SalesDataTable[[#This Row],[Order Date]])</f>
        <v>2026</v>
      </c>
      <c r="D152" s="13" t="str">
        <f>"Q"&amp;ROUNDUP(MONTH(SalesDataTable[[#This Row],[Order Date]])/3,0)</f>
        <v>Q1</v>
      </c>
      <c r="E152" s="13">
        <f>MONTH(SalesDataTable[[#This Row],[Order Date]])</f>
        <v>2</v>
      </c>
      <c r="F152" s="10" t="str">
        <f>TEXT(SalesDataTable[[#This Row],[Order Date]],"MMM")</f>
        <v>Feb</v>
      </c>
      <c r="G152" s="4" t="s">
        <v>16</v>
      </c>
      <c r="H152" s="4" t="s">
        <v>17</v>
      </c>
      <c r="I152" s="4" t="s">
        <v>18</v>
      </c>
      <c r="J152" s="4" t="s">
        <v>19</v>
      </c>
      <c r="K152" s="4" t="s">
        <v>25</v>
      </c>
      <c r="L152" s="4" t="s">
        <v>33</v>
      </c>
      <c r="M152" s="5">
        <v>1</v>
      </c>
      <c r="N152" s="6">
        <v>140.53</v>
      </c>
      <c r="O152" s="7">
        <v>0</v>
      </c>
      <c r="P152" s="6">
        <v>77.36</v>
      </c>
      <c r="Q152" s="6">
        <f>M152*N152*(1-O152)</f>
        <v>140.53</v>
      </c>
      <c r="R152" s="6">
        <f>M152*P152</f>
        <v>77.36</v>
      </c>
      <c r="S152" s="6">
        <f>Q152-R152</f>
        <v>63.17</v>
      </c>
      <c r="T152" s="8">
        <f>IFERROR(S152/Q152,0)</f>
        <v>0.44951255959581587</v>
      </c>
    </row>
    <row r="153" spans="1:20" ht="15.75" x14ac:dyDescent="0.25">
      <c r="A153" s="2">
        <v>1778</v>
      </c>
      <c r="B153" s="3">
        <v>46054</v>
      </c>
      <c r="C153" s="10">
        <f>YEAR(SalesDataTable[[#This Row],[Order Date]])</f>
        <v>2026</v>
      </c>
      <c r="D153" s="13" t="str">
        <f>"Q"&amp;ROUNDUP(MONTH(SalesDataTable[[#This Row],[Order Date]])/3,0)</f>
        <v>Q1</v>
      </c>
      <c r="E153" s="13">
        <f>MONTH(SalesDataTable[[#This Row],[Order Date]])</f>
        <v>2</v>
      </c>
      <c r="F153" s="10" t="str">
        <f>TEXT(SalesDataTable[[#This Row],[Order Date]],"MMM")</f>
        <v>Feb</v>
      </c>
      <c r="G153" s="4" t="s">
        <v>36</v>
      </c>
      <c r="H153" s="4" t="s">
        <v>47</v>
      </c>
      <c r="I153" s="4" t="s">
        <v>35</v>
      </c>
      <c r="J153" s="4" t="s">
        <v>19</v>
      </c>
      <c r="K153" s="4" t="s">
        <v>25</v>
      </c>
      <c r="L153" s="4" t="s">
        <v>33</v>
      </c>
      <c r="M153" s="5">
        <v>1</v>
      </c>
      <c r="N153" s="6">
        <v>142.03</v>
      </c>
      <c r="O153" s="7">
        <v>0.05</v>
      </c>
      <c r="P153" s="6">
        <v>77.069999999999993</v>
      </c>
      <c r="Q153" s="6">
        <f>M153*N153*(1-O153)</f>
        <v>134.92849999999999</v>
      </c>
      <c r="R153" s="6">
        <f>M153*P153</f>
        <v>77.069999999999993</v>
      </c>
      <c r="S153" s="6">
        <f>Q153-R153</f>
        <v>57.858499999999992</v>
      </c>
      <c r="T153" s="8">
        <f>IFERROR(S153/Q153,0)</f>
        <v>0.42880859121682963</v>
      </c>
    </row>
    <row r="154" spans="1:20" ht="15.75" x14ac:dyDescent="0.25">
      <c r="A154" s="2">
        <v>2047</v>
      </c>
      <c r="B154" s="3">
        <v>46054</v>
      </c>
      <c r="C154" s="10">
        <f>YEAR(SalesDataTable[[#This Row],[Order Date]])</f>
        <v>2026</v>
      </c>
      <c r="D154" s="13" t="str">
        <f>"Q"&amp;ROUNDUP(MONTH(SalesDataTable[[#This Row],[Order Date]])/3,0)</f>
        <v>Q1</v>
      </c>
      <c r="E154" s="13">
        <f>MONTH(SalesDataTable[[#This Row],[Order Date]])</f>
        <v>2</v>
      </c>
      <c r="F154" s="10" t="str">
        <f>TEXT(SalesDataTable[[#This Row],[Order Date]],"MMM")</f>
        <v>Feb</v>
      </c>
      <c r="G154" s="4" t="s">
        <v>27</v>
      </c>
      <c r="H154" s="4" t="s">
        <v>41</v>
      </c>
      <c r="I154" s="4" t="s">
        <v>24</v>
      </c>
      <c r="J154" s="4" t="s">
        <v>32</v>
      </c>
      <c r="K154" s="4" t="s">
        <v>39</v>
      </c>
      <c r="L154" s="4" t="s">
        <v>67</v>
      </c>
      <c r="M154" s="5">
        <v>12</v>
      </c>
      <c r="N154" s="6">
        <v>124.84</v>
      </c>
      <c r="O154" s="7">
        <v>0.1</v>
      </c>
      <c r="P154" s="6">
        <v>59.47</v>
      </c>
      <c r="Q154" s="6">
        <f>M154*N154*(1-O154)</f>
        <v>1348.2719999999999</v>
      </c>
      <c r="R154" s="6">
        <f>M154*P154</f>
        <v>713.64</v>
      </c>
      <c r="S154" s="6">
        <f>Q154-R154</f>
        <v>634.63199999999995</v>
      </c>
      <c r="T154" s="8">
        <f>IFERROR(S154/Q154,0)</f>
        <v>0.47070027412866244</v>
      </c>
    </row>
    <row r="155" spans="1:20" ht="15.75" x14ac:dyDescent="0.25">
      <c r="A155" s="2">
        <v>2668</v>
      </c>
      <c r="B155" s="3">
        <v>46054</v>
      </c>
      <c r="C155" s="10">
        <f>YEAR(SalesDataTable[[#This Row],[Order Date]])</f>
        <v>2026</v>
      </c>
      <c r="D155" s="13" t="str">
        <f>"Q"&amp;ROUNDUP(MONTH(SalesDataTable[[#This Row],[Order Date]])/3,0)</f>
        <v>Q1</v>
      </c>
      <c r="E155" s="13">
        <f>MONTH(SalesDataTable[[#This Row],[Order Date]])</f>
        <v>2</v>
      </c>
      <c r="F155" s="10" t="str">
        <f>TEXT(SalesDataTable[[#This Row],[Order Date]],"MMM")</f>
        <v>Feb</v>
      </c>
      <c r="G155" s="4" t="s">
        <v>22</v>
      </c>
      <c r="H155" s="4" t="s">
        <v>59</v>
      </c>
      <c r="I155" s="4" t="s">
        <v>18</v>
      </c>
      <c r="J155" s="4" t="s">
        <v>19</v>
      </c>
      <c r="K155" s="4" t="s">
        <v>50</v>
      </c>
      <c r="L155" s="4" t="s">
        <v>58</v>
      </c>
      <c r="M155" s="5">
        <v>3</v>
      </c>
      <c r="N155" s="6">
        <v>35.36</v>
      </c>
      <c r="O155" s="7">
        <v>0</v>
      </c>
      <c r="P155" s="6">
        <v>13.7</v>
      </c>
      <c r="Q155" s="6">
        <f>M155*N155*(1-O155)</f>
        <v>106.08</v>
      </c>
      <c r="R155" s="6">
        <f>M155*P155</f>
        <v>41.099999999999994</v>
      </c>
      <c r="S155" s="6">
        <f>Q155-R155</f>
        <v>64.98</v>
      </c>
      <c r="T155" s="8">
        <f>IFERROR(S155/Q155,0)</f>
        <v>0.61255656108597289</v>
      </c>
    </row>
    <row r="156" spans="1:20" ht="15.75" x14ac:dyDescent="0.25">
      <c r="A156" s="2">
        <v>2706</v>
      </c>
      <c r="B156" s="3">
        <v>46054</v>
      </c>
      <c r="C156" s="10">
        <f>YEAR(SalesDataTable[[#This Row],[Order Date]])</f>
        <v>2026</v>
      </c>
      <c r="D156" s="13" t="str">
        <f>"Q"&amp;ROUNDUP(MONTH(SalesDataTable[[#This Row],[Order Date]])/3,0)</f>
        <v>Q1</v>
      </c>
      <c r="E156" s="13">
        <f>MONTH(SalesDataTable[[#This Row],[Order Date]])</f>
        <v>2</v>
      </c>
      <c r="F156" s="10" t="str">
        <f>TEXT(SalesDataTable[[#This Row],[Order Date]],"MMM")</f>
        <v>Feb</v>
      </c>
      <c r="G156" s="4" t="s">
        <v>36</v>
      </c>
      <c r="H156" s="4" t="s">
        <v>63</v>
      </c>
      <c r="I156" s="4" t="s">
        <v>44</v>
      </c>
      <c r="J156" s="4" t="s">
        <v>19</v>
      </c>
      <c r="K156" s="4" t="s">
        <v>50</v>
      </c>
      <c r="L156" s="4" t="s">
        <v>54</v>
      </c>
      <c r="M156" s="5">
        <v>2</v>
      </c>
      <c r="N156" s="6">
        <v>122.43</v>
      </c>
      <c r="O156" s="7">
        <v>0</v>
      </c>
      <c r="P156" s="6">
        <v>69.08</v>
      </c>
      <c r="Q156" s="6">
        <f>M156*N156*(1-O156)</f>
        <v>244.86</v>
      </c>
      <c r="R156" s="6">
        <f>M156*P156</f>
        <v>138.16</v>
      </c>
      <c r="S156" s="6">
        <f>Q156-R156</f>
        <v>106.70000000000002</v>
      </c>
      <c r="T156" s="8">
        <f>IFERROR(S156/Q156,0)</f>
        <v>0.43575920934411505</v>
      </c>
    </row>
    <row r="157" spans="1:20" ht="15.75" x14ac:dyDescent="0.25">
      <c r="A157" s="2">
        <v>2940</v>
      </c>
      <c r="B157" s="3">
        <v>46054</v>
      </c>
      <c r="C157" s="10">
        <f>YEAR(SalesDataTable[[#This Row],[Order Date]])</f>
        <v>2026</v>
      </c>
      <c r="D157" s="13" t="str">
        <f>"Q"&amp;ROUNDUP(MONTH(SalesDataTable[[#This Row],[Order Date]])/3,0)</f>
        <v>Q1</v>
      </c>
      <c r="E157" s="13">
        <f>MONTH(SalesDataTable[[#This Row],[Order Date]])</f>
        <v>2</v>
      </c>
      <c r="F157" s="10" t="str">
        <f>TEXT(SalesDataTable[[#This Row],[Order Date]],"MMM")</f>
        <v>Feb</v>
      </c>
      <c r="G157" s="4" t="s">
        <v>16</v>
      </c>
      <c r="H157" s="4" t="s">
        <v>66</v>
      </c>
      <c r="I157" s="4" t="s">
        <v>44</v>
      </c>
      <c r="J157" s="4" t="s">
        <v>29</v>
      </c>
      <c r="K157" s="4" t="s">
        <v>25</v>
      </c>
      <c r="L157" s="4" t="s">
        <v>33</v>
      </c>
      <c r="M157" s="5">
        <v>2</v>
      </c>
      <c r="N157" s="6">
        <v>140.47</v>
      </c>
      <c r="O157" s="7">
        <v>0.05</v>
      </c>
      <c r="P157" s="6">
        <v>78.39</v>
      </c>
      <c r="Q157" s="6">
        <f>M157*N157*(1-O157)</f>
        <v>266.89299999999997</v>
      </c>
      <c r="R157" s="6">
        <f>M157*P157</f>
        <v>156.78</v>
      </c>
      <c r="S157" s="6">
        <f>Q157-R157</f>
        <v>110.11299999999997</v>
      </c>
      <c r="T157" s="8">
        <f>IFERROR(S157/Q157,0)</f>
        <v>0.41257357817552348</v>
      </c>
    </row>
    <row r="158" spans="1:20" ht="15.75" x14ac:dyDescent="0.25">
      <c r="A158" s="2">
        <v>1263</v>
      </c>
      <c r="B158" s="3">
        <v>46055</v>
      </c>
      <c r="C158" s="10">
        <f>YEAR(SalesDataTable[[#This Row],[Order Date]])</f>
        <v>2026</v>
      </c>
      <c r="D158" s="13" t="str">
        <f>"Q"&amp;ROUNDUP(MONTH(SalesDataTable[[#This Row],[Order Date]])/3,0)</f>
        <v>Q1</v>
      </c>
      <c r="E158" s="13">
        <f>MONTH(SalesDataTable[[#This Row],[Order Date]])</f>
        <v>2</v>
      </c>
      <c r="F158" s="10" t="str">
        <f>TEXT(SalesDataTable[[#This Row],[Order Date]],"MMM")</f>
        <v>Feb</v>
      </c>
      <c r="G158" s="4" t="s">
        <v>22</v>
      </c>
      <c r="H158" s="4" t="s">
        <v>65</v>
      </c>
      <c r="I158" s="4" t="s">
        <v>18</v>
      </c>
      <c r="J158" s="4" t="s">
        <v>19</v>
      </c>
      <c r="K158" s="4" t="s">
        <v>30</v>
      </c>
      <c r="L158" s="4" t="s">
        <v>48</v>
      </c>
      <c r="M158" s="5">
        <v>1</v>
      </c>
      <c r="N158" s="6">
        <v>45.43</v>
      </c>
      <c r="O158" s="7">
        <v>0.05</v>
      </c>
      <c r="P158" s="6">
        <v>18.670000000000002</v>
      </c>
      <c r="Q158" s="6">
        <f>M158*N158*(1-O158)</f>
        <v>43.158499999999997</v>
      </c>
      <c r="R158" s="6">
        <f>M158*P158</f>
        <v>18.670000000000002</v>
      </c>
      <c r="S158" s="6">
        <f>Q158-R158</f>
        <v>24.488499999999995</v>
      </c>
      <c r="T158" s="8">
        <f>IFERROR(S158/Q158,0)</f>
        <v>0.56740850585632019</v>
      </c>
    </row>
    <row r="159" spans="1:20" ht="15.75" x14ac:dyDescent="0.25">
      <c r="A159" s="2">
        <v>1641</v>
      </c>
      <c r="B159" s="3">
        <v>46055</v>
      </c>
      <c r="C159" s="10">
        <f>YEAR(SalesDataTable[[#This Row],[Order Date]])</f>
        <v>2026</v>
      </c>
      <c r="D159" s="13" t="str">
        <f>"Q"&amp;ROUNDUP(MONTH(SalesDataTable[[#This Row],[Order Date]])/3,0)</f>
        <v>Q1</v>
      </c>
      <c r="E159" s="13">
        <f>MONTH(SalesDataTable[[#This Row],[Order Date]])</f>
        <v>2</v>
      </c>
      <c r="F159" s="10" t="str">
        <f>TEXT(SalesDataTable[[#This Row],[Order Date]],"MMM")</f>
        <v>Feb</v>
      </c>
      <c r="G159" s="4" t="s">
        <v>36</v>
      </c>
      <c r="H159" s="4" t="s">
        <v>63</v>
      </c>
      <c r="I159" s="4" t="s">
        <v>24</v>
      </c>
      <c r="J159" s="4" t="s">
        <v>32</v>
      </c>
      <c r="K159" s="4" t="s">
        <v>20</v>
      </c>
      <c r="L159" s="4" t="s">
        <v>46</v>
      </c>
      <c r="M159" s="5">
        <v>8</v>
      </c>
      <c r="N159" s="6">
        <v>102.78</v>
      </c>
      <c r="O159" s="7">
        <v>0.15</v>
      </c>
      <c r="P159" s="6">
        <v>50.39</v>
      </c>
      <c r="Q159" s="6">
        <f>M159*N159*(1-O159)</f>
        <v>698.904</v>
      </c>
      <c r="R159" s="6">
        <f>M159*P159</f>
        <v>403.12</v>
      </c>
      <c r="S159" s="6">
        <f>Q159-R159</f>
        <v>295.78399999999999</v>
      </c>
      <c r="T159" s="8">
        <f>IFERROR(S159/Q159,0)</f>
        <v>0.42321119924911005</v>
      </c>
    </row>
    <row r="160" spans="1:20" ht="15.75" x14ac:dyDescent="0.25">
      <c r="A160" s="2">
        <v>2014</v>
      </c>
      <c r="B160" s="3">
        <v>46055</v>
      </c>
      <c r="C160" s="10">
        <f>YEAR(SalesDataTable[[#This Row],[Order Date]])</f>
        <v>2026</v>
      </c>
      <c r="D160" s="13" t="str">
        <f>"Q"&amp;ROUNDUP(MONTH(SalesDataTable[[#This Row],[Order Date]])/3,0)</f>
        <v>Q1</v>
      </c>
      <c r="E160" s="13">
        <f>MONTH(SalesDataTable[[#This Row],[Order Date]])</f>
        <v>2</v>
      </c>
      <c r="F160" s="10" t="str">
        <f>TEXT(SalesDataTable[[#This Row],[Order Date]],"MMM")</f>
        <v>Feb</v>
      </c>
      <c r="G160" s="4" t="s">
        <v>22</v>
      </c>
      <c r="H160" s="4" t="s">
        <v>57</v>
      </c>
      <c r="I160" s="4" t="s">
        <v>44</v>
      </c>
      <c r="J160" s="4" t="s">
        <v>29</v>
      </c>
      <c r="K160" s="4" t="s">
        <v>39</v>
      </c>
      <c r="L160" s="4" t="s">
        <v>67</v>
      </c>
      <c r="M160" s="5">
        <v>1</v>
      </c>
      <c r="N160" s="6">
        <v>123.95</v>
      </c>
      <c r="O160" s="7">
        <v>0</v>
      </c>
      <c r="P160" s="6">
        <v>61.32</v>
      </c>
      <c r="Q160" s="6">
        <f>M160*N160*(1-O160)</f>
        <v>123.95</v>
      </c>
      <c r="R160" s="6">
        <f>M160*P160</f>
        <v>61.32</v>
      </c>
      <c r="S160" s="6">
        <f>Q160-R160</f>
        <v>62.63</v>
      </c>
      <c r="T160" s="8">
        <f>IFERROR(S160/Q160,0)</f>
        <v>0.50528438886647842</v>
      </c>
    </row>
    <row r="161" spans="1:20" ht="15.75" x14ac:dyDescent="0.25">
      <c r="A161" s="2">
        <v>2642</v>
      </c>
      <c r="B161" s="3">
        <v>46055</v>
      </c>
      <c r="C161" s="10">
        <f>YEAR(SalesDataTable[[#This Row],[Order Date]])</f>
        <v>2026</v>
      </c>
      <c r="D161" s="13" t="str">
        <f>"Q"&amp;ROUNDUP(MONTH(SalesDataTable[[#This Row],[Order Date]])/3,0)</f>
        <v>Q1</v>
      </c>
      <c r="E161" s="13">
        <f>MONTH(SalesDataTable[[#This Row],[Order Date]])</f>
        <v>2</v>
      </c>
      <c r="F161" s="10" t="str">
        <f>TEXT(SalesDataTable[[#This Row],[Order Date]],"MMM")</f>
        <v>Feb</v>
      </c>
      <c r="G161" s="4" t="s">
        <v>22</v>
      </c>
      <c r="H161" s="4" t="s">
        <v>57</v>
      </c>
      <c r="I161" s="4" t="s">
        <v>44</v>
      </c>
      <c r="J161" s="4" t="s">
        <v>19</v>
      </c>
      <c r="K161" s="4" t="s">
        <v>39</v>
      </c>
      <c r="L161" s="4" t="s">
        <v>45</v>
      </c>
      <c r="M161" s="5">
        <v>3</v>
      </c>
      <c r="N161" s="6">
        <v>199.9</v>
      </c>
      <c r="O161" s="7">
        <v>0</v>
      </c>
      <c r="P161" s="6">
        <v>104.18</v>
      </c>
      <c r="Q161" s="6">
        <f>M161*N161*(1-O161)</f>
        <v>599.70000000000005</v>
      </c>
      <c r="R161" s="6">
        <f>M161*P161</f>
        <v>312.54000000000002</v>
      </c>
      <c r="S161" s="6">
        <f>Q161-R161</f>
        <v>287.16000000000003</v>
      </c>
      <c r="T161" s="8">
        <f>IFERROR(S161/Q161,0)</f>
        <v>0.47883941970985494</v>
      </c>
    </row>
    <row r="162" spans="1:20" ht="15.75" x14ac:dyDescent="0.25">
      <c r="A162" s="2">
        <v>2929</v>
      </c>
      <c r="B162" s="3">
        <v>46055</v>
      </c>
      <c r="C162" s="10">
        <f>YEAR(SalesDataTable[[#This Row],[Order Date]])</f>
        <v>2026</v>
      </c>
      <c r="D162" s="13" t="str">
        <f>"Q"&amp;ROUNDUP(MONTH(SalesDataTable[[#This Row],[Order Date]])/3,0)</f>
        <v>Q1</v>
      </c>
      <c r="E162" s="13">
        <f>MONTH(SalesDataTable[[#This Row],[Order Date]])</f>
        <v>2</v>
      </c>
      <c r="F162" s="10" t="str">
        <f>TEXT(SalesDataTable[[#This Row],[Order Date]],"MMM")</f>
        <v>Feb</v>
      </c>
      <c r="G162" s="4" t="s">
        <v>22</v>
      </c>
      <c r="H162" s="4" t="s">
        <v>59</v>
      </c>
      <c r="I162" s="4" t="s">
        <v>44</v>
      </c>
      <c r="J162" s="4" t="s">
        <v>19</v>
      </c>
      <c r="K162" s="4" t="s">
        <v>25</v>
      </c>
      <c r="L162" s="4" t="s">
        <v>26</v>
      </c>
      <c r="M162" s="5">
        <v>1</v>
      </c>
      <c r="N162" s="6">
        <v>93.78</v>
      </c>
      <c r="O162" s="7">
        <v>0</v>
      </c>
      <c r="P162" s="6">
        <v>44.21</v>
      </c>
      <c r="Q162" s="6">
        <f>M162*N162*(1-O162)</f>
        <v>93.78</v>
      </c>
      <c r="R162" s="6">
        <f>M162*P162</f>
        <v>44.21</v>
      </c>
      <c r="S162" s="6">
        <f>Q162-R162</f>
        <v>49.57</v>
      </c>
      <c r="T162" s="8">
        <f>IFERROR(S162/Q162,0)</f>
        <v>0.52857752185967155</v>
      </c>
    </row>
    <row r="163" spans="1:20" ht="15.75" x14ac:dyDescent="0.25">
      <c r="A163" s="2">
        <v>3855</v>
      </c>
      <c r="B163" s="3">
        <v>46055</v>
      </c>
      <c r="C163" s="10">
        <f>YEAR(SalesDataTable[[#This Row],[Order Date]])</f>
        <v>2026</v>
      </c>
      <c r="D163" s="13" t="str">
        <f>"Q"&amp;ROUNDUP(MONTH(SalesDataTable[[#This Row],[Order Date]])/3,0)</f>
        <v>Q1</v>
      </c>
      <c r="E163" s="13">
        <f>MONTH(SalesDataTable[[#This Row],[Order Date]])</f>
        <v>2</v>
      </c>
      <c r="F163" s="10" t="str">
        <f>TEXT(SalesDataTable[[#This Row],[Order Date]],"MMM")</f>
        <v>Feb</v>
      </c>
      <c r="G163" s="4" t="s">
        <v>16</v>
      </c>
      <c r="H163" s="4" t="s">
        <v>17</v>
      </c>
      <c r="I163" s="4" t="s">
        <v>18</v>
      </c>
      <c r="J163" s="4" t="s">
        <v>32</v>
      </c>
      <c r="K163" s="4" t="s">
        <v>50</v>
      </c>
      <c r="L163" s="4" t="s">
        <v>51</v>
      </c>
      <c r="M163" s="5">
        <v>1</v>
      </c>
      <c r="N163" s="6">
        <v>39.39</v>
      </c>
      <c r="O163" s="7">
        <v>0.1</v>
      </c>
      <c r="P163" s="6">
        <v>15.09</v>
      </c>
      <c r="Q163" s="6">
        <f>M163*N163*(1-O163)</f>
        <v>35.451000000000001</v>
      </c>
      <c r="R163" s="6">
        <f>M163*P163</f>
        <v>15.09</v>
      </c>
      <c r="S163" s="6">
        <f>Q163-R163</f>
        <v>20.361000000000001</v>
      </c>
      <c r="T163" s="8">
        <f>IFERROR(S163/Q163,0)</f>
        <v>0.57434204958957435</v>
      </c>
    </row>
    <row r="164" spans="1:20" ht="15.75" x14ac:dyDescent="0.25">
      <c r="A164" s="2">
        <v>4031</v>
      </c>
      <c r="B164" s="3">
        <v>46055</v>
      </c>
      <c r="C164" s="10">
        <f>YEAR(SalesDataTable[[#This Row],[Order Date]])</f>
        <v>2026</v>
      </c>
      <c r="D164" s="13" t="str">
        <f>"Q"&amp;ROUNDUP(MONTH(SalesDataTable[[#This Row],[Order Date]])/3,0)</f>
        <v>Q1</v>
      </c>
      <c r="E164" s="13">
        <f>MONTH(SalesDataTable[[#This Row],[Order Date]])</f>
        <v>2</v>
      </c>
      <c r="F164" s="10" t="str">
        <f>TEXT(SalesDataTable[[#This Row],[Order Date]],"MMM")</f>
        <v>Feb</v>
      </c>
      <c r="G164" s="4" t="s">
        <v>16</v>
      </c>
      <c r="H164" s="4" t="s">
        <v>17</v>
      </c>
      <c r="I164" s="4" t="s">
        <v>18</v>
      </c>
      <c r="J164" s="4" t="s">
        <v>29</v>
      </c>
      <c r="K164" s="4" t="s">
        <v>20</v>
      </c>
      <c r="L164" s="4" t="s">
        <v>46</v>
      </c>
      <c r="M164" s="5">
        <v>6</v>
      </c>
      <c r="N164" s="6">
        <v>101.64</v>
      </c>
      <c r="O164" s="7">
        <v>0</v>
      </c>
      <c r="P164" s="6">
        <v>51.06</v>
      </c>
      <c r="Q164" s="6">
        <f>M164*N164*(1-O164)</f>
        <v>609.84</v>
      </c>
      <c r="R164" s="6">
        <f>M164*P164</f>
        <v>306.36</v>
      </c>
      <c r="S164" s="6">
        <f>Q164-R164</f>
        <v>303.48</v>
      </c>
      <c r="T164" s="8">
        <f>IFERROR(S164/Q164,0)</f>
        <v>0.49763872491145217</v>
      </c>
    </row>
    <row r="165" spans="1:20" ht="15.75" x14ac:dyDescent="0.25">
      <c r="A165" s="2">
        <v>2</v>
      </c>
      <c r="B165" s="3">
        <v>46056</v>
      </c>
      <c r="C165" s="10">
        <f>YEAR(SalesDataTable[[#This Row],[Order Date]])</f>
        <v>2026</v>
      </c>
      <c r="D165" s="13" t="str">
        <f>"Q"&amp;ROUNDUP(MONTH(SalesDataTable[[#This Row],[Order Date]])/3,0)</f>
        <v>Q1</v>
      </c>
      <c r="E165" s="13">
        <f>MONTH(SalesDataTable[[#This Row],[Order Date]])</f>
        <v>2</v>
      </c>
      <c r="F165" s="10" t="str">
        <f>TEXT(SalesDataTable[[#This Row],[Order Date]],"MMM")</f>
        <v>Feb</v>
      </c>
      <c r="G165" s="4" t="s">
        <v>16</v>
      </c>
      <c r="H165" s="4" t="s">
        <v>17</v>
      </c>
      <c r="I165" s="4" t="s">
        <v>24</v>
      </c>
      <c r="J165" s="4" t="s">
        <v>32</v>
      </c>
      <c r="K165" s="4" t="s">
        <v>50</v>
      </c>
      <c r="L165" s="4" t="s">
        <v>58</v>
      </c>
      <c r="M165" s="5">
        <v>12</v>
      </c>
      <c r="N165" s="6">
        <v>36.74</v>
      </c>
      <c r="O165" s="7">
        <v>0.2</v>
      </c>
      <c r="P165" s="6">
        <v>13.53</v>
      </c>
      <c r="Q165" s="6">
        <f>M165*N165*(1-O165)</f>
        <v>352.70400000000001</v>
      </c>
      <c r="R165" s="6">
        <f>M165*P165</f>
        <v>162.35999999999999</v>
      </c>
      <c r="S165" s="6">
        <f>Q165-R165</f>
        <v>190.34400000000002</v>
      </c>
      <c r="T165" s="8">
        <f>IFERROR(S165/Q165,0)</f>
        <v>0.53967065868263475</v>
      </c>
    </row>
    <row r="166" spans="1:20" ht="15.75" x14ac:dyDescent="0.25">
      <c r="A166" s="2">
        <v>4228</v>
      </c>
      <c r="B166" s="3">
        <v>46056</v>
      </c>
      <c r="C166" s="10">
        <f>YEAR(SalesDataTable[[#This Row],[Order Date]])</f>
        <v>2026</v>
      </c>
      <c r="D166" s="13" t="str">
        <f>"Q"&amp;ROUNDUP(MONTH(SalesDataTable[[#This Row],[Order Date]])/3,0)</f>
        <v>Q1</v>
      </c>
      <c r="E166" s="13">
        <f>MONTH(SalesDataTable[[#This Row],[Order Date]])</f>
        <v>2</v>
      </c>
      <c r="F166" s="10" t="str">
        <f>TEXT(SalesDataTable[[#This Row],[Order Date]],"MMM")</f>
        <v>Feb</v>
      </c>
      <c r="G166" s="4" t="s">
        <v>36</v>
      </c>
      <c r="H166" s="4" t="s">
        <v>49</v>
      </c>
      <c r="I166" s="4" t="s">
        <v>35</v>
      </c>
      <c r="J166" s="4" t="s">
        <v>29</v>
      </c>
      <c r="K166" s="4" t="s">
        <v>25</v>
      </c>
      <c r="L166" s="4" t="s">
        <v>53</v>
      </c>
      <c r="M166" s="5">
        <v>2</v>
      </c>
      <c r="N166" s="6">
        <v>154.62</v>
      </c>
      <c r="O166" s="7">
        <v>0</v>
      </c>
      <c r="P166" s="6">
        <v>78.209999999999994</v>
      </c>
      <c r="Q166" s="6">
        <f>M166*N166*(1-O166)</f>
        <v>309.24</v>
      </c>
      <c r="R166" s="6">
        <f>M166*P166</f>
        <v>156.41999999999999</v>
      </c>
      <c r="S166" s="6">
        <f>Q166-R166</f>
        <v>152.82000000000002</v>
      </c>
      <c r="T166" s="8">
        <f>IFERROR(S166/Q166,0)</f>
        <v>0.49417927823050062</v>
      </c>
    </row>
    <row r="167" spans="1:20" ht="15.75" x14ac:dyDescent="0.25">
      <c r="A167" s="2">
        <v>928</v>
      </c>
      <c r="B167" s="3">
        <v>46057</v>
      </c>
      <c r="C167" s="10">
        <f>YEAR(SalesDataTable[[#This Row],[Order Date]])</f>
        <v>2026</v>
      </c>
      <c r="D167" s="13" t="str">
        <f>"Q"&amp;ROUNDUP(MONTH(SalesDataTable[[#This Row],[Order Date]])/3,0)</f>
        <v>Q1</v>
      </c>
      <c r="E167" s="13">
        <f>MONTH(SalesDataTable[[#This Row],[Order Date]])</f>
        <v>2</v>
      </c>
      <c r="F167" s="10" t="str">
        <f>TEXT(SalesDataTable[[#This Row],[Order Date]],"MMM")</f>
        <v>Feb</v>
      </c>
      <c r="G167" s="4" t="s">
        <v>16</v>
      </c>
      <c r="H167" s="4" t="s">
        <v>17</v>
      </c>
      <c r="I167" s="4" t="s">
        <v>44</v>
      </c>
      <c r="J167" s="4" t="s">
        <v>29</v>
      </c>
      <c r="K167" s="4" t="s">
        <v>39</v>
      </c>
      <c r="L167" s="4" t="s">
        <v>67</v>
      </c>
      <c r="M167" s="5">
        <v>1</v>
      </c>
      <c r="N167" s="6">
        <v>125.63</v>
      </c>
      <c r="O167" s="7">
        <v>0.1</v>
      </c>
      <c r="P167" s="6">
        <v>60.38</v>
      </c>
      <c r="Q167" s="6">
        <f>M167*N167*(1-O167)</f>
        <v>113.06699999999999</v>
      </c>
      <c r="R167" s="6">
        <f>M167*P167</f>
        <v>60.38</v>
      </c>
      <c r="S167" s="6">
        <f>Q167-R167</f>
        <v>52.686999999999991</v>
      </c>
      <c r="T167" s="8">
        <f>IFERROR(S167/Q167,0)</f>
        <v>0.46598034793529497</v>
      </c>
    </row>
    <row r="168" spans="1:20" ht="15.75" x14ac:dyDescent="0.25">
      <c r="A168" s="2">
        <v>933</v>
      </c>
      <c r="B168" s="3">
        <v>46057</v>
      </c>
      <c r="C168" s="10">
        <f>YEAR(SalesDataTable[[#This Row],[Order Date]])</f>
        <v>2026</v>
      </c>
      <c r="D168" s="13" t="str">
        <f>"Q"&amp;ROUNDUP(MONTH(SalesDataTable[[#This Row],[Order Date]])/3,0)</f>
        <v>Q1</v>
      </c>
      <c r="E168" s="13">
        <f>MONTH(SalesDataTable[[#This Row],[Order Date]])</f>
        <v>2</v>
      </c>
      <c r="F168" s="10" t="str">
        <f>TEXT(SalesDataTable[[#This Row],[Order Date]],"MMM")</f>
        <v>Feb</v>
      </c>
      <c r="G168" s="4" t="s">
        <v>22</v>
      </c>
      <c r="H168" s="4" t="s">
        <v>57</v>
      </c>
      <c r="I168" s="4" t="s">
        <v>18</v>
      </c>
      <c r="J168" s="4" t="s">
        <v>29</v>
      </c>
      <c r="K168" s="4" t="s">
        <v>39</v>
      </c>
      <c r="L168" s="4" t="s">
        <v>56</v>
      </c>
      <c r="M168" s="5">
        <v>2</v>
      </c>
      <c r="N168" s="6">
        <v>81.59</v>
      </c>
      <c r="O168" s="7">
        <v>0.1</v>
      </c>
      <c r="P168" s="6">
        <v>38.64</v>
      </c>
      <c r="Q168" s="6">
        <f>M168*N168*(1-O168)</f>
        <v>146.86200000000002</v>
      </c>
      <c r="R168" s="6">
        <f>M168*P168</f>
        <v>77.28</v>
      </c>
      <c r="S168" s="6">
        <f>Q168-R168</f>
        <v>69.582000000000022</v>
      </c>
      <c r="T168" s="8">
        <f>IFERROR(S168/Q168,0)</f>
        <v>0.47379172284185161</v>
      </c>
    </row>
    <row r="169" spans="1:20" ht="15.75" x14ac:dyDescent="0.25">
      <c r="A169" s="2">
        <v>1646</v>
      </c>
      <c r="B169" s="3">
        <v>46057</v>
      </c>
      <c r="C169" s="10">
        <f>YEAR(SalesDataTable[[#This Row],[Order Date]])</f>
        <v>2026</v>
      </c>
      <c r="D169" s="13" t="str">
        <f>"Q"&amp;ROUNDUP(MONTH(SalesDataTable[[#This Row],[Order Date]])/3,0)</f>
        <v>Q1</v>
      </c>
      <c r="E169" s="13">
        <f>MONTH(SalesDataTable[[#This Row],[Order Date]])</f>
        <v>2</v>
      </c>
      <c r="F169" s="10" t="str">
        <f>TEXT(SalesDataTable[[#This Row],[Order Date]],"MMM")</f>
        <v>Feb</v>
      </c>
      <c r="G169" s="4" t="s">
        <v>27</v>
      </c>
      <c r="H169" s="4" t="s">
        <v>41</v>
      </c>
      <c r="I169" s="4" t="s">
        <v>18</v>
      </c>
      <c r="J169" s="4" t="s">
        <v>29</v>
      </c>
      <c r="K169" s="4" t="s">
        <v>30</v>
      </c>
      <c r="L169" s="4" t="s">
        <v>48</v>
      </c>
      <c r="M169" s="5">
        <v>2</v>
      </c>
      <c r="N169" s="6">
        <v>45.81</v>
      </c>
      <c r="O169" s="7">
        <v>0.1</v>
      </c>
      <c r="P169" s="6">
        <v>18.420000000000002</v>
      </c>
      <c r="Q169" s="6">
        <f>M169*N169*(1-O169)</f>
        <v>82.458000000000013</v>
      </c>
      <c r="R169" s="6">
        <f>M169*P169</f>
        <v>36.840000000000003</v>
      </c>
      <c r="S169" s="6">
        <f>Q169-R169</f>
        <v>45.618000000000009</v>
      </c>
      <c r="T169" s="8">
        <f>IFERROR(S169/Q169,0)</f>
        <v>0.55322709743141962</v>
      </c>
    </row>
    <row r="170" spans="1:20" ht="15.75" x14ac:dyDescent="0.25">
      <c r="A170" s="2">
        <v>380</v>
      </c>
      <c r="B170" s="3">
        <v>46058</v>
      </c>
      <c r="C170" s="10">
        <f>YEAR(SalesDataTable[[#This Row],[Order Date]])</f>
        <v>2026</v>
      </c>
      <c r="D170" s="13" t="str">
        <f>"Q"&amp;ROUNDUP(MONTH(SalesDataTable[[#This Row],[Order Date]])/3,0)</f>
        <v>Q1</v>
      </c>
      <c r="E170" s="13">
        <f>MONTH(SalesDataTable[[#This Row],[Order Date]])</f>
        <v>2</v>
      </c>
      <c r="F170" s="10" t="str">
        <f>TEXT(SalesDataTable[[#This Row],[Order Date]],"MMM")</f>
        <v>Feb</v>
      </c>
      <c r="G170" s="4" t="s">
        <v>22</v>
      </c>
      <c r="H170" s="4" t="s">
        <v>59</v>
      </c>
      <c r="I170" s="4" t="s">
        <v>18</v>
      </c>
      <c r="J170" s="4" t="s">
        <v>19</v>
      </c>
      <c r="K170" s="4" t="s">
        <v>50</v>
      </c>
      <c r="L170" s="4" t="s">
        <v>54</v>
      </c>
      <c r="M170" s="5">
        <v>3</v>
      </c>
      <c r="N170" s="6">
        <v>125.63</v>
      </c>
      <c r="O170" s="7">
        <v>0</v>
      </c>
      <c r="P170" s="6">
        <v>71.05</v>
      </c>
      <c r="Q170" s="6">
        <f>M170*N170*(1-O170)</f>
        <v>376.89</v>
      </c>
      <c r="R170" s="6">
        <f>M170*P170</f>
        <v>213.14999999999998</v>
      </c>
      <c r="S170" s="6">
        <f>Q170-R170</f>
        <v>163.74</v>
      </c>
      <c r="T170" s="8">
        <f>IFERROR(S170/Q170,0)</f>
        <v>0.43445037013452203</v>
      </c>
    </row>
    <row r="171" spans="1:20" ht="15.75" x14ac:dyDescent="0.25">
      <c r="A171" s="2">
        <v>1723</v>
      </c>
      <c r="B171" s="3">
        <v>46058</v>
      </c>
      <c r="C171" s="10">
        <f>YEAR(SalesDataTable[[#This Row],[Order Date]])</f>
        <v>2026</v>
      </c>
      <c r="D171" s="13" t="str">
        <f>"Q"&amp;ROUNDUP(MONTH(SalesDataTable[[#This Row],[Order Date]])/3,0)</f>
        <v>Q1</v>
      </c>
      <c r="E171" s="13">
        <f>MONTH(SalesDataTable[[#This Row],[Order Date]])</f>
        <v>2</v>
      </c>
      <c r="F171" s="10" t="str">
        <f>TEXT(SalesDataTable[[#This Row],[Order Date]],"MMM")</f>
        <v>Feb</v>
      </c>
      <c r="G171" s="4" t="s">
        <v>36</v>
      </c>
      <c r="H171" s="4" t="s">
        <v>49</v>
      </c>
      <c r="I171" s="4" t="s">
        <v>18</v>
      </c>
      <c r="J171" s="4" t="s">
        <v>19</v>
      </c>
      <c r="K171" s="4" t="s">
        <v>20</v>
      </c>
      <c r="L171" s="4" t="s">
        <v>46</v>
      </c>
      <c r="M171" s="5">
        <v>2</v>
      </c>
      <c r="N171" s="6">
        <v>101.01</v>
      </c>
      <c r="O171" s="7">
        <v>0</v>
      </c>
      <c r="P171" s="6">
        <v>50.26</v>
      </c>
      <c r="Q171" s="6">
        <f>M171*N171*(1-O171)</f>
        <v>202.02</v>
      </c>
      <c r="R171" s="6">
        <f>M171*P171</f>
        <v>100.52</v>
      </c>
      <c r="S171" s="6">
        <f>Q171-R171</f>
        <v>101.50000000000001</v>
      </c>
      <c r="T171" s="8">
        <f>IFERROR(S171/Q171,0)</f>
        <v>0.50242550242550243</v>
      </c>
    </row>
    <row r="172" spans="1:20" ht="15.75" x14ac:dyDescent="0.25">
      <c r="A172" s="2">
        <v>2529</v>
      </c>
      <c r="B172" s="3">
        <v>46058</v>
      </c>
      <c r="C172" s="10">
        <f>YEAR(SalesDataTable[[#This Row],[Order Date]])</f>
        <v>2026</v>
      </c>
      <c r="D172" s="13" t="str">
        <f>"Q"&amp;ROUNDUP(MONTH(SalesDataTable[[#This Row],[Order Date]])/3,0)</f>
        <v>Q1</v>
      </c>
      <c r="E172" s="13">
        <f>MONTH(SalesDataTable[[#This Row],[Order Date]])</f>
        <v>2</v>
      </c>
      <c r="F172" s="10" t="str">
        <f>TEXT(SalesDataTable[[#This Row],[Order Date]],"MMM")</f>
        <v>Feb</v>
      </c>
      <c r="G172" s="4" t="s">
        <v>36</v>
      </c>
      <c r="H172" s="4" t="s">
        <v>63</v>
      </c>
      <c r="I172" s="4" t="s">
        <v>18</v>
      </c>
      <c r="J172" s="4" t="s">
        <v>19</v>
      </c>
      <c r="K172" s="4" t="s">
        <v>25</v>
      </c>
      <c r="L172" s="4" t="s">
        <v>53</v>
      </c>
      <c r="M172" s="5">
        <v>6</v>
      </c>
      <c r="N172" s="6">
        <v>154.22</v>
      </c>
      <c r="O172" s="7">
        <v>0</v>
      </c>
      <c r="P172" s="6">
        <v>79.599999999999994</v>
      </c>
      <c r="Q172" s="6">
        <f>M172*N172*(1-O172)</f>
        <v>925.31999999999994</v>
      </c>
      <c r="R172" s="6">
        <f>M172*P172</f>
        <v>477.59999999999997</v>
      </c>
      <c r="S172" s="6">
        <f>Q172-R172</f>
        <v>447.71999999999997</v>
      </c>
      <c r="T172" s="8">
        <f>IFERROR(S172/Q172,0)</f>
        <v>0.4838542342108676</v>
      </c>
    </row>
    <row r="173" spans="1:20" ht="15.75" x14ac:dyDescent="0.25">
      <c r="A173" s="2">
        <v>2685</v>
      </c>
      <c r="B173" s="3">
        <v>46058</v>
      </c>
      <c r="C173" s="10">
        <f>YEAR(SalesDataTable[[#This Row],[Order Date]])</f>
        <v>2026</v>
      </c>
      <c r="D173" s="13" t="str">
        <f>"Q"&amp;ROUNDUP(MONTH(SalesDataTable[[#This Row],[Order Date]])/3,0)</f>
        <v>Q1</v>
      </c>
      <c r="E173" s="13">
        <f>MONTH(SalesDataTable[[#This Row],[Order Date]])</f>
        <v>2</v>
      </c>
      <c r="F173" s="10" t="str">
        <f>TEXT(SalesDataTable[[#This Row],[Order Date]],"MMM")</f>
        <v>Feb</v>
      </c>
      <c r="G173" s="4" t="s">
        <v>22</v>
      </c>
      <c r="H173" s="4" t="s">
        <v>65</v>
      </c>
      <c r="I173" s="4" t="s">
        <v>18</v>
      </c>
      <c r="J173" s="4" t="s">
        <v>29</v>
      </c>
      <c r="K173" s="4" t="s">
        <v>25</v>
      </c>
      <c r="L173" s="4" t="s">
        <v>62</v>
      </c>
      <c r="M173" s="5">
        <v>1</v>
      </c>
      <c r="N173" s="6">
        <v>72.78</v>
      </c>
      <c r="O173" s="7">
        <v>0.05</v>
      </c>
      <c r="P173" s="6">
        <v>33.26</v>
      </c>
      <c r="Q173" s="6">
        <f>M173*N173*(1-O173)</f>
        <v>69.140999999999991</v>
      </c>
      <c r="R173" s="6">
        <f>M173*P173</f>
        <v>33.26</v>
      </c>
      <c r="S173" s="6">
        <f>Q173-R173</f>
        <v>35.880999999999993</v>
      </c>
      <c r="T173" s="8">
        <f>IFERROR(S173/Q173,0)</f>
        <v>0.51895402149231273</v>
      </c>
    </row>
    <row r="174" spans="1:20" ht="15.75" x14ac:dyDescent="0.25">
      <c r="A174" s="2">
        <v>2793</v>
      </c>
      <c r="B174" s="3">
        <v>46058</v>
      </c>
      <c r="C174" s="10">
        <f>YEAR(SalesDataTable[[#This Row],[Order Date]])</f>
        <v>2026</v>
      </c>
      <c r="D174" s="13" t="str">
        <f>"Q"&amp;ROUNDUP(MONTH(SalesDataTable[[#This Row],[Order Date]])/3,0)</f>
        <v>Q1</v>
      </c>
      <c r="E174" s="13">
        <f>MONTH(SalesDataTable[[#This Row],[Order Date]])</f>
        <v>2</v>
      </c>
      <c r="F174" s="10" t="str">
        <f>TEXT(SalesDataTable[[#This Row],[Order Date]],"MMM")</f>
        <v>Feb</v>
      </c>
      <c r="G174" s="4" t="s">
        <v>22</v>
      </c>
      <c r="H174" s="4" t="s">
        <v>65</v>
      </c>
      <c r="I174" s="4" t="s">
        <v>24</v>
      </c>
      <c r="J174" s="4" t="s">
        <v>32</v>
      </c>
      <c r="K174" s="4" t="s">
        <v>39</v>
      </c>
      <c r="L174" s="4" t="s">
        <v>67</v>
      </c>
      <c r="M174" s="5">
        <v>3</v>
      </c>
      <c r="N174" s="6">
        <v>122.69</v>
      </c>
      <c r="O174" s="7">
        <v>0.05</v>
      </c>
      <c r="P174" s="6">
        <v>62.08</v>
      </c>
      <c r="Q174" s="6">
        <f>M174*N174*(1-O174)</f>
        <v>349.66649999999998</v>
      </c>
      <c r="R174" s="6">
        <f>M174*P174</f>
        <v>186.24</v>
      </c>
      <c r="S174" s="6">
        <f>Q174-R174</f>
        <v>163.42649999999998</v>
      </c>
      <c r="T174" s="8">
        <f>IFERROR(S174/Q174,0)</f>
        <v>0.46737820180085876</v>
      </c>
    </row>
    <row r="175" spans="1:20" ht="15.75" x14ac:dyDescent="0.25">
      <c r="A175" s="2">
        <v>346</v>
      </c>
      <c r="B175" s="3">
        <v>46059</v>
      </c>
      <c r="C175" s="10">
        <f>YEAR(SalesDataTable[[#This Row],[Order Date]])</f>
        <v>2026</v>
      </c>
      <c r="D175" s="13" t="str">
        <f>"Q"&amp;ROUNDUP(MONTH(SalesDataTable[[#This Row],[Order Date]])/3,0)</f>
        <v>Q1</v>
      </c>
      <c r="E175" s="13">
        <f>MONTH(SalesDataTable[[#This Row],[Order Date]])</f>
        <v>2</v>
      </c>
      <c r="F175" s="10" t="str">
        <f>TEXT(SalesDataTable[[#This Row],[Order Date]],"MMM")</f>
        <v>Feb</v>
      </c>
      <c r="G175" s="4" t="s">
        <v>22</v>
      </c>
      <c r="H175" s="4" t="s">
        <v>23</v>
      </c>
      <c r="I175" s="4" t="s">
        <v>18</v>
      </c>
      <c r="J175" s="4" t="s">
        <v>32</v>
      </c>
      <c r="K175" s="4" t="s">
        <v>20</v>
      </c>
      <c r="L175" s="4" t="s">
        <v>46</v>
      </c>
      <c r="M175" s="5">
        <v>3</v>
      </c>
      <c r="N175" s="6">
        <v>103.22</v>
      </c>
      <c r="O175" s="7">
        <v>0</v>
      </c>
      <c r="P175" s="6">
        <v>50.74</v>
      </c>
      <c r="Q175" s="6">
        <f>M175*N175*(1-O175)</f>
        <v>309.65999999999997</v>
      </c>
      <c r="R175" s="6">
        <f>M175*P175</f>
        <v>152.22</v>
      </c>
      <c r="S175" s="6">
        <f>Q175-R175</f>
        <v>157.43999999999997</v>
      </c>
      <c r="T175" s="8">
        <f>IFERROR(S175/Q175,0)</f>
        <v>0.50842859910869986</v>
      </c>
    </row>
    <row r="176" spans="1:20" ht="15.75" x14ac:dyDescent="0.25">
      <c r="A176" s="2">
        <v>539</v>
      </c>
      <c r="B176" s="3">
        <v>46059</v>
      </c>
      <c r="C176" s="10">
        <f>YEAR(SalesDataTable[[#This Row],[Order Date]])</f>
        <v>2026</v>
      </c>
      <c r="D176" s="13" t="str">
        <f>"Q"&amp;ROUNDUP(MONTH(SalesDataTable[[#This Row],[Order Date]])/3,0)</f>
        <v>Q1</v>
      </c>
      <c r="E176" s="13">
        <f>MONTH(SalesDataTable[[#This Row],[Order Date]])</f>
        <v>2</v>
      </c>
      <c r="F176" s="10" t="str">
        <f>TEXT(SalesDataTable[[#This Row],[Order Date]],"MMM")</f>
        <v>Feb</v>
      </c>
      <c r="G176" s="4" t="s">
        <v>16</v>
      </c>
      <c r="H176" s="4" t="s">
        <v>66</v>
      </c>
      <c r="I176" s="4" t="s">
        <v>44</v>
      </c>
      <c r="J176" s="4" t="s">
        <v>29</v>
      </c>
      <c r="K176" s="4" t="s">
        <v>25</v>
      </c>
      <c r="L176" s="4" t="s">
        <v>26</v>
      </c>
      <c r="M176" s="5">
        <v>3</v>
      </c>
      <c r="N176" s="6">
        <v>92.96</v>
      </c>
      <c r="O176" s="7">
        <v>0.15</v>
      </c>
      <c r="P176" s="6">
        <v>44.56</v>
      </c>
      <c r="Q176" s="6">
        <f>M176*N176*(1-O176)</f>
        <v>237.048</v>
      </c>
      <c r="R176" s="6">
        <f>M176*P176</f>
        <v>133.68</v>
      </c>
      <c r="S176" s="6">
        <f>Q176-R176</f>
        <v>103.36799999999999</v>
      </c>
      <c r="T176" s="8">
        <f>IFERROR(S176/Q176,0)</f>
        <v>0.43606358205932971</v>
      </c>
    </row>
    <row r="177" spans="1:20" ht="15.75" x14ac:dyDescent="0.25">
      <c r="A177" s="2">
        <v>1368</v>
      </c>
      <c r="B177" s="3">
        <v>46059</v>
      </c>
      <c r="C177" s="10">
        <f>YEAR(SalesDataTable[[#This Row],[Order Date]])</f>
        <v>2026</v>
      </c>
      <c r="D177" s="13" t="str">
        <f>"Q"&amp;ROUNDUP(MONTH(SalesDataTable[[#This Row],[Order Date]])/3,0)</f>
        <v>Q1</v>
      </c>
      <c r="E177" s="13">
        <f>MONTH(SalesDataTable[[#This Row],[Order Date]])</f>
        <v>2</v>
      </c>
      <c r="F177" s="10" t="str">
        <f>TEXT(SalesDataTable[[#This Row],[Order Date]],"MMM")</f>
        <v>Feb</v>
      </c>
      <c r="G177" s="4" t="s">
        <v>22</v>
      </c>
      <c r="H177" s="4" t="s">
        <v>59</v>
      </c>
      <c r="I177" s="4" t="s">
        <v>35</v>
      </c>
      <c r="J177" s="4" t="s">
        <v>29</v>
      </c>
      <c r="K177" s="4" t="s">
        <v>30</v>
      </c>
      <c r="L177" s="4" t="s">
        <v>31</v>
      </c>
      <c r="M177" s="5">
        <v>1</v>
      </c>
      <c r="N177" s="6">
        <v>36.520000000000003</v>
      </c>
      <c r="O177" s="7">
        <v>0</v>
      </c>
      <c r="P177" s="6">
        <v>13.94</v>
      </c>
      <c r="Q177" s="6">
        <f>M177*N177*(1-O177)</f>
        <v>36.520000000000003</v>
      </c>
      <c r="R177" s="6">
        <f>M177*P177</f>
        <v>13.94</v>
      </c>
      <c r="S177" s="6">
        <f>Q177-R177</f>
        <v>22.580000000000005</v>
      </c>
      <c r="T177" s="8">
        <f>IFERROR(S177/Q177,0)</f>
        <v>0.61829134720700996</v>
      </c>
    </row>
    <row r="178" spans="1:20" ht="15.75" x14ac:dyDescent="0.25">
      <c r="A178" s="2">
        <v>3506</v>
      </c>
      <c r="B178" s="3">
        <v>46059</v>
      </c>
      <c r="C178" s="10">
        <f>YEAR(SalesDataTable[[#This Row],[Order Date]])</f>
        <v>2026</v>
      </c>
      <c r="D178" s="13" t="str">
        <f>"Q"&amp;ROUNDUP(MONTH(SalesDataTable[[#This Row],[Order Date]])/3,0)</f>
        <v>Q1</v>
      </c>
      <c r="E178" s="13">
        <f>MONTH(SalesDataTable[[#This Row],[Order Date]])</f>
        <v>2</v>
      </c>
      <c r="F178" s="10" t="str">
        <f>TEXT(SalesDataTable[[#This Row],[Order Date]],"MMM")</f>
        <v>Feb</v>
      </c>
      <c r="G178" s="4" t="s">
        <v>16</v>
      </c>
      <c r="H178" s="4" t="s">
        <v>17</v>
      </c>
      <c r="I178" s="4" t="s">
        <v>35</v>
      </c>
      <c r="J178" s="4" t="s">
        <v>19</v>
      </c>
      <c r="K178" s="4" t="s">
        <v>50</v>
      </c>
      <c r="L178" s="4" t="s">
        <v>61</v>
      </c>
      <c r="M178" s="5">
        <v>3</v>
      </c>
      <c r="N178" s="6">
        <v>50.65</v>
      </c>
      <c r="O178" s="7">
        <v>0</v>
      </c>
      <c r="P178" s="6">
        <v>21.49</v>
      </c>
      <c r="Q178" s="6">
        <f>M178*N178*(1-O178)</f>
        <v>151.94999999999999</v>
      </c>
      <c r="R178" s="6">
        <f>M178*P178</f>
        <v>64.47</v>
      </c>
      <c r="S178" s="6">
        <f>Q178-R178</f>
        <v>87.47999999999999</v>
      </c>
      <c r="T178" s="8">
        <f>IFERROR(S178/Q178,0)</f>
        <v>0.57571569595261596</v>
      </c>
    </row>
    <row r="179" spans="1:20" ht="15.75" x14ac:dyDescent="0.25">
      <c r="A179" s="2">
        <v>1314</v>
      </c>
      <c r="B179" s="3">
        <v>46060</v>
      </c>
      <c r="C179" s="10">
        <f>YEAR(SalesDataTable[[#This Row],[Order Date]])</f>
        <v>2026</v>
      </c>
      <c r="D179" s="13" t="str">
        <f>"Q"&amp;ROUNDUP(MONTH(SalesDataTable[[#This Row],[Order Date]])/3,0)</f>
        <v>Q1</v>
      </c>
      <c r="E179" s="13">
        <f>MONTH(SalesDataTable[[#This Row],[Order Date]])</f>
        <v>2</v>
      </c>
      <c r="F179" s="10" t="str">
        <f>TEXT(SalesDataTable[[#This Row],[Order Date]],"MMM")</f>
        <v>Feb</v>
      </c>
      <c r="G179" s="4" t="s">
        <v>36</v>
      </c>
      <c r="H179" s="4" t="s">
        <v>37</v>
      </c>
      <c r="I179" s="4" t="s">
        <v>18</v>
      </c>
      <c r="J179" s="4" t="s">
        <v>19</v>
      </c>
      <c r="K179" s="4" t="s">
        <v>30</v>
      </c>
      <c r="L179" s="4" t="s">
        <v>31</v>
      </c>
      <c r="M179" s="5">
        <v>2</v>
      </c>
      <c r="N179" s="6">
        <v>37.03</v>
      </c>
      <c r="O179" s="7">
        <v>0.15</v>
      </c>
      <c r="P179" s="6">
        <v>13.87</v>
      </c>
      <c r="Q179" s="6">
        <f>M179*N179*(1-O179)</f>
        <v>62.951000000000001</v>
      </c>
      <c r="R179" s="6">
        <f>M179*P179</f>
        <v>27.74</v>
      </c>
      <c r="S179" s="6">
        <f>Q179-R179</f>
        <v>35.210999999999999</v>
      </c>
      <c r="T179" s="8">
        <f>IFERROR(S179/Q179,0)</f>
        <v>0.55933980397451988</v>
      </c>
    </row>
    <row r="180" spans="1:20" ht="15.75" x14ac:dyDescent="0.25">
      <c r="A180" s="2">
        <v>2092</v>
      </c>
      <c r="B180" s="3">
        <v>46060</v>
      </c>
      <c r="C180" s="10">
        <f>YEAR(SalesDataTable[[#This Row],[Order Date]])</f>
        <v>2026</v>
      </c>
      <c r="D180" s="13" t="str">
        <f>"Q"&amp;ROUNDUP(MONTH(SalesDataTable[[#This Row],[Order Date]])/3,0)</f>
        <v>Q1</v>
      </c>
      <c r="E180" s="13">
        <f>MONTH(SalesDataTable[[#This Row],[Order Date]])</f>
        <v>2</v>
      </c>
      <c r="F180" s="10" t="str">
        <f>TEXT(SalesDataTable[[#This Row],[Order Date]],"MMM")</f>
        <v>Feb</v>
      </c>
      <c r="G180" s="4" t="s">
        <v>27</v>
      </c>
      <c r="H180" s="4" t="s">
        <v>28</v>
      </c>
      <c r="I180" s="4" t="s">
        <v>18</v>
      </c>
      <c r="J180" s="4" t="s">
        <v>29</v>
      </c>
      <c r="K180" s="4" t="s">
        <v>50</v>
      </c>
      <c r="L180" s="4" t="s">
        <v>58</v>
      </c>
      <c r="M180" s="5">
        <v>1</v>
      </c>
      <c r="N180" s="6">
        <v>36.619999999999997</v>
      </c>
      <c r="O180" s="7">
        <v>0</v>
      </c>
      <c r="P180" s="6">
        <v>13.55</v>
      </c>
      <c r="Q180" s="6">
        <f>M180*N180*(1-O180)</f>
        <v>36.619999999999997</v>
      </c>
      <c r="R180" s="6">
        <f>M180*P180</f>
        <v>13.55</v>
      </c>
      <c r="S180" s="6">
        <f>Q180-R180</f>
        <v>23.069999999999997</v>
      </c>
      <c r="T180" s="8">
        <f>IFERROR(S180/Q180,0)</f>
        <v>0.62998361551064985</v>
      </c>
    </row>
    <row r="181" spans="1:20" ht="15.75" x14ac:dyDescent="0.25">
      <c r="A181" s="2">
        <v>5083</v>
      </c>
      <c r="B181" s="3">
        <v>46060</v>
      </c>
      <c r="C181" s="10">
        <f>YEAR(SalesDataTable[[#This Row],[Order Date]])</f>
        <v>2026</v>
      </c>
      <c r="D181" s="13" t="str">
        <f>"Q"&amp;ROUNDUP(MONTH(SalesDataTable[[#This Row],[Order Date]])/3,0)</f>
        <v>Q1</v>
      </c>
      <c r="E181" s="13">
        <f>MONTH(SalesDataTable[[#This Row],[Order Date]])</f>
        <v>2</v>
      </c>
      <c r="F181" s="10" t="str">
        <f>TEXT(SalesDataTable[[#This Row],[Order Date]],"MMM")</f>
        <v>Feb</v>
      </c>
      <c r="G181" s="4" t="s">
        <v>27</v>
      </c>
      <c r="H181" s="4" t="s">
        <v>68</v>
      </c>
      <c r="I181" s="4" t="s">
        <v>35</v>
      </c>
      <c r="J181" s="4" t="s">
        <v>19</v>
      </c>
      <c r="K181" s="4" t="s">
        <v>39</v>
      </c>
      <c r="L181" s="4" t="s">
        <v>56</v>
      </c>
      <c r="M181" s="5">
        <v>1</v>
      </c>
      <c r="N181" s="6">
        <v>81.47</v>
      </c>
      <c r="O181" s="7">
        <v>0</v>
      </c>
      <c r="P181" s="6">
        <v>39.18</v>
      </c>
      <c r="Q181" s="6">
        <f>M181*N181*(1-O181)</f>
        <v>81.47</v>
      </c>
      <c r="R181" s="6">
        <f>M181*P181</f>
        <v>39.18</v>
      </c>
      <c r="S181" s="6">
        <f>Q181-R181</f>
        <v>42.29</v>
      </c>
      <c r="T181" s="8">
        <f>IFERROR(S181/Q181,0)</f>
        <v>0.51908678040996681</v>
      </c>
    </row>
    <row r="182" spans="1:20" ht="15.75" x14ac:dyDescent="0.25">
      <c r="A182" s="2">
        <v>582</v>
      </c>
      <c r="B182" s="3">
        <v>46061</v>
      </c>
      <c r="C182" s="10">
        <f>YEAR(SalesDataTable[[#This Row],[Order Date]])</f>
        <v>2026</v>
      </c>
      <c r="D182" s="13" t="str">
        <f>"Q"&amp;ROUNDUP(MONTH(SalesDataTable[[#This Row],[Order Date]])/3,0)</f>
        <v>Q1</v>
      </c>
      <c r="E182" s="13">
        <f>MONTH(SalesDataTable[[#This Row],[Order Date]])</f>
        <v>2</v>
      </c>
      <c r="F182" s="10" t="str">
        <f>TEXT(SalesDataTable[[#This Row],[Order Date]],"MMM")</f>
        <v>Feb</v>
      </c>
      <c r="G182" s="4" t="s">
        <v>22</v>
      </c>
      <c r="H182" s="4" t="s">
        <v>23</v>
      </c>
      <c r="I182" s="4" t="s">
        <v>24</v>
      </c>
      <c r="J182" s="4" t="s">
        <v>19</v>
      </c>
      <c r="K182" s="4" t="s">
        <v>39</v>
      </c>
      <c r="L182" s="4" t="s">
        <v>67</v>
      </c>
      <c r="M182" s="5">
        <v>12</v>
      </c>
      <c r="N182" s="6">
        <v>122.75</v>
      </c>
      <c r="O182" s="7">
        <v>0.15</v>
      </c>
      <c r="P182" s="6">
        <v>62.51</v>
      </c>
      <c r="Q182" s="6">
        <f>M182*N182*(1-O182)</f>
        <v>1252.05</v>
      </c>
      <c r="R182" s="6">
        <f>M182*P182</f>
        <v>750.12</v>
      </c>
      <c r="S182" s="6">
        <f>Q182-R182</f>
        <v>501.92999999999995</v>
      </c>
      <c r="T182" s="8">
        <f>IFERROR(S182/Q182,0)</f>
        <v>0.40088654606445429</v>
      </c>
    </row>
    <row r="183" spans="1:20" ht="15.75" x14ac:dyDescent="0.25">
      <c r="A183" s="2">
        <v>902</v>
      </c>
      <c r="B183" s="3">
        <v>46061</v>
      </c>
      <c r="C183" s="10">
        <f>YEAR(SalesDataTable[[#This Row],[Order Date]])</f>
        <v>2026</v>
      </c>
      <c r="D183" s="13" t="str">
        <f>"Q"&amp;ROUNDUP(MONTH(SalesDataTable[[#This Row],[Order Date]])/3,0)</f>
        <v>Q1</v>
      </c>
      <c r="E183" s="13">
        <f>MONTH(SalesDataTable[[#This Row],[Order Date]])</f>
        <v>2</v>
      </c>
      <c r="F183" s="10" t="str">
        <f>TEXT(SalesDataTable[[#This Row],[Order Date]],"MMM")</f>
        <v>Feb</v>
      </c>
      <c r="G183" s="4" t="s">
        <v>16</v>
      </c>
      <c r="H183" s="4" t="s">
        <v>52</v>
      </c>
      <c r="I183" s="4" t="s">
        <v>18</v>
      </c>
      <c r="J183" s="4" t="s">
        <v>32</v>
      </c>
      <c r="K183" s="4" t="s">
        <v>50</v>
      </c>
      <c r="L183" s="4" t="s">
        <v>61</v>
      </c>
      <c r="M183" s="5">
        <v>1</v>
      </c>
      <c r="N183" s="6">
        <v>50.38</v>
      </c>
      <c r="O183" s="7">
        <v>0.05</v>
      </c>
      <c r="P183" s="6">
        <v>21.95</v>
      </c>
      <c r="Q183" s="6">
        <f>M183*N183*(1-O183)</f>
        <v>47.860999999999997</v>
      </c>
      <c r="R183" s="6">
        <f>M183*P183</f>
        <v>21.95</v>
      </c>
      <c r="S183" s="6">
        <f>Q183-R183</f>
        <v>25.910999999999998</v>
      </c>
      <c r="T183" s="8">
        <f>IFERROR(S183/Q183,0)</f>
        <v>0.54138024696516995</v>
      </c>
    </row>
    <row r="184" spans="1:20" ht="15.75" x14ac:dyDescent="0.25">
      <c r="A184" s="2">
        <v>2396</v>
      </c>
      <c r="B184" s="3">
        <v>46061</v>
      </c>
      <c r="C184" s="10">
        <f>YEAR(SalesDataTable[[#This Row],[Order Date]])</f>
        <v>2026</v>
      </c>
      <c r="D184" s="13" t="str">
        <f>"Q"&amp;ROUNDUP(MONTH(SalesDataTable[[#This Row],[Order Date]])/3,0)</f>
        <v>Q1</v>
      </c>
      <c r="E184" s="13">
        <f>MONTH(SalesDataTable[[#This Row],[Order Date]])</f>
        <v>2</v>
      </c>
      <c r="F184" s="10" t="str">
        <f>TEXT(SalesDataTable[[#This Row],[Order Date]],"MMM")</f>
        <v>Feb</v>
      </c>
      <c r="G184" s="4" t="s">
        <v>36</v>
      </c>
      <c r="H184" s="4" t="s">
        <v>47</v>
      </c>
      <c r="I184" s="4" t="s">
        <v>18</v>
      </c>
      <c r="J184" s="4" t="s">
        <v>32</v>
      </c>
      <c r="K184" s="4" t="s">
        <v>50</v>
      </c>
      <c r="L184" s="4" t="s">
        <v>61</v>
      </c>
      <c r="M184" s="5">
        <v>2</v>
      </c>
      <c r="N184" s="6">
        <v>50.4</v>
      </c>
      <c r="O184" s="7">
        <v>0</v>
      </c>
      <c r="P184" s="6">
        <v>21.43</v>
      </c>
      <c r="Q184" s="6">
        <f>M184*N184*(1-O184)</f>
        <v>100.8</v>
      </c>
      <c r="R184" s="6">
        <f>M184*P184</f>
        <v>42.86</v>
      </c>
      <c r="S184" s="6">
        <f>Q184-R184</f>
        <v>57.94</v>
      </c>
      <c r="T184" s="8">
        <f>IFERROR(S184/Q184,0)</f>
        <v>0.57480158730158726</v>
      </c>
    </row>
    <row r="185" spans="1:20" ht="15.75" x14ac:dyDescent="0.25">
      <c r="A185" s="2">
        <v>2494</v>
      </c>
      <c r="B185" s="3">
        <v>46061</v>
      </c>
      <c r="C185" s="10">
        <f>YEAR(SalesDataTable[[#This Row],[Order Date]])</f>
        <v>2026</v>
      </c>
      <c r="D185" s="13" t="str">
        <f>"Q"&amp;ROUNDUP(MONTH(SalesDataTable[[#This Row],[Order Date]])/3,0)</f>
        <v>Q1</v>
      </c>
      <c r="E185" s="13">
        <f>MONTH(SalesDataTable[[#This Row],[Order Date]])</f>
        <v>2</v>
      </c>
      <c r="F185" s="10" t="str">
        <f>TEXT(SalesDataTable[[#This Row],[Order Date]],"MMM")</f>
        <v>Feb</v>
      </c>
      <c r="G185" s="4" t="s">
        <v>27</v>
      </c>
      <c r="H185" s="4" t="s">
        <v>41</v>
      </c>
      <c r="I185" s="4" t="s">
        <v>18</v>
      </c>
      <c r="J185" s="4" t="s">
        <v>29</v>
      </c>
      <c r="K185" s="4" t="s">
        <v>25</v>
      </c>
      <c r="L185" s="4" t="s">
        <v>62</v>
      </c>
      <c r="M185" s="5">
        <v>1</v>
      </c>
      <c r="N185" s="6">
        <v>69.98</v>
      </c>
      <c r="O185" s="7">
        <v>0</v>
      </c>
      <c r="P185" s="6">
        <v>33.21</v>
      </c>
      <c r="Q185" s="6">
        <f>M185*N185*(1-O185)</f>
        <v>69.98</v>
      </c>
      <c r="R185" s="6">
        <f>M185*P185</f>
        <v>33.21</v>
      </c>
      <c r="S185" s="6">
        <f>Q185-R185</f>
        <v>36.770000000000003</v>
      </c>
      <c r="T185" s="8">
        <f>IFERROR(S185/Q185,0)</f>
        <v>0.52543583881108891</v>
      </c>
    </row>
    <row r="186" spans="1:20" ht="15.75" x14ac:dyDescent="0.25">
      <c r="A186" s="2">
        <v>2925</v>
      </c>
      <c r="B186" s="3">
        <v>46061</v>
      </c>
      <c r="C186" s="10">
        <f>YEAR(SalesDataTable[[#This Row],[Order Date]])</f>
        <v>2026</v>
      </c>
      <c r="D186" s="13" t="str">
        <f>"Q"&amp;ROUNDUP(MONTH(SalesDataTable[[#This Row],[Order Date]])/3,0)</f>
        <v>Q1</v>
      </c>
      <c r="E186" s="13">
        <f>MONTH(SalesDataTable[[#This Row],[Order Date]])</f>
        <v>2</v>
      </c>
      <c r="F186" s="10" t="str">
        <f>TEXT(SalesDataTable[[#This Row],[Order Date]],"MMM")</f>
        <v>Feb</v>
      </c>
      <c r="G186" s="4" t="s">
        <v>16</v>
      </c>
      <c r="H186" s="4" t="s">
        <v>17</v>
      </c>
      <c r="I186" s="4" t="s">
        <v>35</v>
      </c>
      <c r="J186" s="4" t="s">
        <v>29</v>
      </c>
      <c r="K186" s="4" t="s">
        <v>25</v>
      </c>
      <c r="L186" s="4" t="s">
        <v>26</v>
      </c>
      <c r="M186" s="5">
        <v>3</v>
      </c>
      <c r="N186" s="6">
        <v>90.04</v>
      </c>
      <c r="O186" s="7">
        <v>0.05</v>
      </c>
      <c r="P186" s="6">
        <v>45.25</v>
      </c>
      <c r="Q186" s="6">
        <f>M186*N186*(1-O186)</f>
        <v>256.61399999999998</v>
      </c>
      <c r="R186" s="6">
        <f>M186*P186</f>
        <v>135.75</v>
      </c>
      <c r="S186" s="6">
        <f>Q186-R186</f>
        <v>120.86399999999998</v>
      </c>
      <c r="T186" s="8">
        <f>IFERROR(S186/Q186,0)</f>
        <v>0.47099534709719654</v>
      </c>
    </row>
    <row r="187" spans="1:20" ht="15.75" x14ac:dyDescent="0.25">
      <c r="A187" s="2">
        <v>3614</v>
      </c>
      <c r="B187" s="3">
        <v>46061</v>
      </c>
      <c r="C187" s="10">
        <f>YEAR(SalesDataTable[[#This Row],[Order Date]])</f>
        <v>2026</v>
      </c>
      <c r="D187" s="13" t="str">
        <f>"Q"&amp;ROUNDUP(MONTH(SalesDataTable[[#This Row],[Order Date]])/3,0)</f>
        <v>Q1</v>
      </c>
      <c r="E187" s="13">
        <f>MONTH(SalesDataTable[[#This Row],[Order Date]])</f>
        <v>2</v>
      </c>
      <c r="F187" s="10" t="str">
        <f>TEXT(SalesDataTable[[#This Row],[Order Date]],"MMM")</f>
        <v>Feb</v>
      </c>
      <c r="G187" s="4" t="s">
        <v>22</v>
      </c>
      <c r="H187" s="4" t="s">
        <v>65</v>
      </c>
      <c r="I187" s="4" t="s">
        <v>18</v>
      </c>
      <c r="J187" s="4" t="s">
        <v>29</v>
      </c>
      <c r="K187" s="4" t="s">
        <v>50</v>
      </c>
      <c r="L187" s="4" t="s">
        <v>61</v>
      </c>
      <c r="M187" s="5">
        <v>3</v>
      </c>
      <c r="N187" s="6">
        <v>51.18</v>
      </c>
      <c r="O187" s="7">
        <v>0</v>
      </c>
      <c r="P187" s="6">
        <v>21.95</v>
      </c>
      <c r="Q187" s="6">
        <f>M187*N187*(1-O187)</f>
        <v>153.54</v>
      </c>
      <c r="R187" s="6">
        <f>M187*P187</f>
        <v>65.849999999999994</v>
      </c>
      <c r="S187" s="6">
        <f>Q187-R187</f>
        <v>87.69</v>
      </c>
      <c r="T187" s="8">
        <f>IFERROR(S187/Q187,0)</f>
        <v>0.57112153184837833</v>
      </c>
    </row>
    <row r="188" spans="1:20" ht="15.75" x14ac:dyDescent="0.25">
      <c r="A188" s="2">
        <v>4360</v>
      </c>
      <c r="B188" s="3">
        <v>46061</v>
      </c>
      <c r="C188" s="10">
        <f>YEAR(SalesDataTable[[#This Row],[Order Date]])</f>
        <v>2026</v>
      </c>
      <c r="D188" s="13" t="str">
        <f>"Q"&amp;ROUNDUP(MONTH(SalesDataTable[[#This Row],[Order Date]])/3,0)</f>
        <v>Q1</v>
      </c>
      <c r="E188" s="13">
        <f>MONTH(SalesDataTable[[#This Row],[Order Date]])</f>
        <v>2</v>
      </c>
      <c r="F188" s="10" t="str">
        <f>TEXT(SalesDataTable[[#This Row],[Order Date]],"MMM")</f>
        <v>Feb</v>
      </c>
      <c r="G188" s="4" t="s">
        <v>16</v>
      </c>
      <c r="H188" s="4" t="s">
        <v>66</v>
      </c>
      <c r="I188" s="4" t="s">
        <v>18</v>
      </c>
      <c r="J188" s="4" t="s">
        <v>29</v>
      </c>
      <c r="K188" s="4" t="s">
        <v>30</v>
      </c>
      <c r="L188" s="4" t="s">
        <v>31</v>
      </c>
      <c r="M188" s="5">
        <v>1</v>
      </c>
      <c r="N188" s="6">
        <v>35.69</v>
      </c>
      <c r="O188" s="7">
        <v>0</v>
      </c>
      <c r="P188" s="6">
        <v>13.38</v>
      </c>
      <c r="Q188" s="6">
        <f>M188*N188*(1-O188)</f>
        <v>35.69</v>
      </c>
      <c r="R188" s="6">
        <f>M188*P188</f>
        <v>13.38</v>
      </c>
      <c r="S188" s="6">
        <f>Q188-R188</f>
        <v>22.309999999999995</v>
      </c>
      <c r="T188" s="8">
        <f>IFERROR(S188/Q188,0)</f>
        <v>0.62510507144858496</v>
      </c>
    </row>
    <row r="189" spans="1:20" ht="15.75" x14ac:dyDescent="0.25">
      <c r="A189" s="2">
        <v>4582</v>
      </c>
      <c r="B189" s="3">
        <v>46061</v>
      </c>
      <c r="C189" s="10">
        <f>YEAR(SalesDataTable[[#This Row],[Order Date]])</f>
        <v>2026</v>
      </c>
      <c r="D189" s="13" t="str">
        <f>"Q"&amp;ROUNDUP(MONTH(SalesDataTable[[#This Row],[Order Date]])/3,0)</f>
        <v>Q1</v>
      </c>
      <c r="E189" s="13">
        <f>MONTH(SalesDataTable[[#This Row],[Order Date]])</f>
        <v>2</v>
      </c>
      <c r="F189" s="10" t="str">
        <f>TEXT(SalesDataTable[[#This Row],[Order Date]],"MMM")</f>
        <v>Feb</v>
      </c>
      <c r="G189" s="4" t="s">
        <v>36</v>
      </c>
      <c r="H189" s="4" t="s">
        <v>47</v>
      </c>
      <c r="I189" s="4" t="s">
        <v>18</v>
      </c>
      <c r="J189" s="4" t="s">
        <v>29</v>
      </c>
      <c r="K189" s="4" t="s">
        <v>20</v>
      </c>
      <c r="L189" s="4" t="s">
        <v>38</v>
      </c>
      <c r="M189" s="5">
        <v>3</v>
      </c>
      <c r="N189" s="6">
        <v>50.29</v>
      </c>
      <c r="O189" s="7">
        <v>0.05</v>
      </c>
      <c r="P189" s="6">
        <v>22.87</v>
      </c>
      <c r="Q189" s="6">
        <f>M189*N189*(1-O189)</f>
        <v>143.32650000000001</v>
      </c>
      <c r="R189" s="6">
        <f>M189*P189</f>
        <v>68.61</v>
      </c>
      <c r="S189" s="6">
        <f>Q189-R189</f>
        <v>74.716500000000011</v>
      </c>
      <c r="T189" s="8">
        <f>IFERROR(S189/Q189,0)</f>
        <v>0.52130275978273388</v>
      </c>
    </row>
    <row r="190" spans="1:20" ht="15.75" x14ac:dyDescent="0.25">
      <c r="A190" s="2">
        <v>4381</v>
      </c>
      <c r="B190" s="3">
        <v>46062</v>
      </c>
      <c r="C190" s="10">
        <f>YEAR(SalesDataTable[[#This Row],[Order Date]])</f>
        <v>2026</v>
      </c>
      <c r="D190" s="13" t="str">
        <f>"Q"&amp;ROUNDUP(MONTH(SalesDataTable[[#This Row],[Order Date]])/3,0)</f>
        <v>Q1</v>
      </c>
      <c r="E190" s="13">
        <f>MONTH(SalesDataTable[[#This Row],[Order Date]])</f>
        <v>2</v>
      </c>
      <c r="F190" s="10" t="str">
        <f>TEXT(SalesDataTable[[#This Row],[Order Date]],"MMM")</f>
        <v>Feb</v>
      </c>
      <c r="G190" s="4" t="s">
        <v>22</v>
      </c>
      <c r="H190" s="4" t="s">
        <v>59</v>
      </c>
      <c r="I190" s="4" t="s">
        <v>44</v>
      </c>
      <c r="J190" s="4" t="s">
        <v>19</v>
      </c>
      <c r="K190" s="4" t="s">
        <v>39</v>
      </c>
      <c r="L190" s="4" t="s">
        <v>45</v>
      </c>
      <c r="M190" s="5">
        <v>1</v>
      </c>
      <c r="N190" s="6">
        <v>194.32</v>
      </c>
      <c r="O190" s="7">
        <v>0.05</v>
      </c>
      <c r="P190" s="6">
        <v>102.52</v>
      </c>
      <c r="Q190" s="6">
        <f>M190*N190*(1-O190)</f>
        <v>184.60399999999998</v>
      </c>
      <c r="R190" s="6">
        <f>M190*P190</f>
        <v>102.52</v>
      </c>
      <c r="S190" s="6">
        <f>Q190-R190</f>
        <v>82.083999999999989</v>
      </c>
      <c r="T190" s="8">
        <f>IFERROR(S190/Q190,0)</f>
        <v>0.44464908669367942</v>
      </c>
    </row>
    <row r="191" spans="1:20" ht="15.75" x14ac:dyDescent="0.25">
      <c r="A191" s="2">
        <v>4964</v>
      </c>
      <c r="B191" s="3">
        <v>46062</v>
      </c>
      <c r="C191" s="10">
        <f>YEAR(SalesDataTable[[#This Row],[Order Date]])</f>
        <v>2026</v>
      </c>
      <c r="D191" s="13" t="str">
        <f>"Q"&amp;ROUNDUP(MONTH(SalesDataTable[[#This Row],[Order Date]])/3,0)</f>
        <v>Q1</v>
      </c>
      <c r="E191" s="13">
        <f>MONTH(SalesDataTable[[#This Row],[Order Date]])</f>
        <v>2</v>
      </c>
      <c r="F191" s="10" t="str">
        <f>TEXT(SalesDataTable[[#This Row],[Order Date]],"MMM")</f>
        <v>Feb</v>
      </c>
      <c r="G191" s="4" t="s">
        <v>36</v>
      </c>
      <c r="H191" s="4" t="s">
        <v>63</v>
      </c>
      <c r="I191" s="4" t="s">
        <v>35</v>
      </c>
      <c r="J191" s="4" t="s">
        <v>29</v>
      </c>
      <c r="K191" s="4" t="s">
        <v>50</v>
      </c>
      <c r="L191" s="4" t="s">
        <v>51</v>
      </c>
      <c r="M191" s="5">
        <v>4</v>
      </c>
      <c r="N191" s="6">
        <v>40.44</v>
      </c>
      <c r="O191" s="7">
        <v>0</v>
      </c>
      <c r="P191" s="6">
        <v>14.75</v>
      </c>
      <c r="Q191" s="6">
        <f>M191*N191*(1-O191)</f>
        <v>161.76</v>
      </c>
      <c r="R191" s="6">
        <f>M191*P191</f>
        <v>59</v>
      </c>
      <c r="S191" s="6">
        <f>Q191-R191</f>
        <v>102.75999999999999</v>
      </c>
      <c r="T191" s="8">
        <f>IFERROR(S191/Q191,0)</f>
        <v>0.63526211671612265</v>
      </c>
    </row>
    <row r="192" spans="1:20" ht="15.75" x14ac:dyDescent="0.25">
      <c r="A192" s="2">
        <v>255</v>
      </c>
      <c r="B192" s="3">
        <v>46063</v>
      </c>
      <c r="C192" s="10">
        <f>YEAR(SalesDataTable[[#This Row],[Order Date]])</f>
        <v>2026</v>
      </c>
      <c r="D192" s="13" t="str">
        <f>"Q"&amp;ROUNDUP(MONTH(SalesDataTable[[#This Row],[Order Date]])/3,0)</f>
        <v>Q1</v>
      </c>
      <c r="E192" s="13">
        <f>MONTH(SalesDataTable[[#This Row],[Order Date]])</f>
        <v>2</v>
      </c>
      <c r="F192" s="10" t="str">
        <f>TEXT(SalesDataTable[[#This Row],[Order Date]],"MMM")</f>
        <v>Feb</v>
      </c>
      <c r="G192" s="4" t="s">
        <v>36</v>
      </c>
      <c r="H192" s="4" t="s">
        <v>47</v>
      </c>
      <c r="I192" s="4" t="s">
        <v>18</v>
      </c>
      <c r="J192" s="4" t="s">
        <v>29</v>
      </c>
      <c r="K192" s="4" t="s">
        <v>30</v>
      </c>
      <c r="L192" s="4" t="s">
        <v>60</v>
      </c>
      <c r="M192" s="5">
        <v>3</v>
      </c>
      <c r="N192" s="6">
        <v>134.53</v>
      </c>
      <c r="O192" s="7">
        <v>0.1</v>
      </c>
      <c r="P192" s="6">
        <v>69.12</v>
      </c>
      <c r="Q192" s="6">
        <f>M192*N192*(1-O192)</f>
        <v>363.23100000000005</v>
      </c>
      <c r="R192" s="6">
        <f>M192*P192</f>
        <v>207.36</v>
      </c>
      <c r="S192" s="6">
        <f>Q192-R192</f>
        <v>155.87100000000004</v>
      </c>
      <c r="T192" s="8">
        <f>IFERROR(S192/Q192,0)</f>
        <v>0.42912361555043488</v>
      </c>
    </row>
    <row r="193" spans="1:20" ht="15.75" x14ac:dyDescent="0.25">
      <c r="A193" s="2">
        <v>2178</v>
      </c>
      <c r="B193" s="3">
        <v>46063</v>
      </c>
      <c r="C193" s="10">
        <f>YEAR(SalesDataTable[[#This Row],[Order Date]])</f>
        <v>2026</v>
      </c>
      <c r="D193" s="13" t="str">
        <f>"Q"&amp;ROUNDUP(MONTH(SalesDataTable[[#This Row],[Order Date]])/3,0)</f>
        <v>Q1</v>
      </c>
      <c r="E193" s="13">
        <f>MONTH(SalesDataTable[[#This Row],[Order Date]])</f>
        <v>2</v>
      </c>
      <c r="F193" s="10" t="str">
        <f>TEXT(SalesDataTable[[#This Row],[Order Date]],"MMM")</f>
        <v>Feb</v>
      </c>
      <c r="G193" s="4" t="s">
        <v>27</v>
      </c>
      <c r="H193" s="4" t="s">
        <v>28</v>
      </c>
      <c r="I193" s="4" t="s">
        <v>44</v>
      </c>
      <c r="J193" s="4" t="s">
        <v>29</v>
      </c>
      <c r="K193" s="4" t="s">
        <v>25</v>
      </c>
      <c r="L193" s="4" t="s">
        <v>53</v>
      </c>
      <c r="M193" s="5">
        <v>6</v>
      </c>
      <c r="N193" s="6">
        <v>154.05000000000001</v>
      </c>
      <c r="O193" s="7">
        <v>0</v>
      </c>
      <c r="P193" s="6">
        <v>79.25</v>
      </c>
      <c r="Q193" s="6">
        <f>M193*N193*(1-O193)</f>
        <v>924.30000000000007</v>
      </c>
      <c r="R193" s="6">
        <f>M193*P193</f>
        <v>475.5</v>
      </c>
      <c r="S193" s="6">
        <f>Q193-R193</f>
        <v>448.80000000000007</v>
      </c>
      <c r="T193" s="8">
        <f>IFERROR(S193/Q193,0)</f>
        <v>0.4855566374553717</v>
      </c>
    </row>
    <row r="194" spans="1:20" ht="15.75" x14ac:dyDescent="0.25">
      <c r="A194" s="2">
        <v>3416</v>
      </c>
      <c r="B194" s="3">
        <v>46063</v>
      </c>
      <c r="C194" s="10">
        <f>YEAR(SalesDataTable[[#This Row],[Order Date]])</f>
        <v>2026</v>
      </c>
      <c r="D194" s="13" t="str">
        <f>"Q"&amp;ROUNDUP(MONTH(SalesDataTable[[#This Row],[Order Date]])/3,0)</f>
        <v>Q1</v>
      </c>
      <c r="E194" s="13">
        <f>MONTH(SalesDataTable[[#This Row],[Order Date]])</f>
        <v>2</v>
      </c>
      <c r="F194" s="10" t="str">
        <f>TEXT(SalesDataTable[[#This Row],[Order Date]],"MMM")</f>
        <v>Feb</v>
      </c>
      <c r="G194" s="4" t="s">
        <v>27</v>
      </c>
      <c r="H194" s="4" t="s">
        <v>28</v>
      </c>
      <c r="I194" s="4" t="s">
        <v>18</v>
      </c>
      <c r="J194" s="4" t="s">
        <v>29</v>
      </c>
      <c r="K194" s="4" t="s">
        <v>30</v>
      </c>
      <c r="L194" s="4" t="s">
        <v>60</v>
      </c>
      <c r="M194" s="5">
        <v>1</v>
      </c>
      <c r="N194" s="6">
        <v>135.4</v>
      </c>
      <c r="O194" s="7">
        <v>0</v>
      </c>
      <c r="P194" s="6">
        <v>67.56</v>
      </c>
      <c r="Q194" s="6">
        <f>M194*N194*(1-O194)</f>
        <v>135.4</v>
      </c>
      <c r="R194" s="6">
        <f>M194*P194</f>
        <v>67.56</v>
      </c>
      <c r="S194" s="6">
        <f>Q194-R194</f>
        <v>67.84</v>
      </c>
      <c r="T194" s="8">
        <f>IFERROR(S194/Q194,0)</f>
        <v>0.50103397341211231</v>
      </c>
    </row>
    <row r="195" spans="1:20" ht="15.75" x14ac:dyDescent="0.25">
      <c r="A195" s="2">
        <v>3854</v>
      </c>
      <c r="B195" s="3">
        <v>46063</v>
      </c>
      <c r="C195" s="10">
        <f>YEAR(SalesDataTable[[#This Row],[Order Date]])</f>
        <v>2026</v>
      </c>
      <c r="D195" s="13" t="str">
        <f>"Q"&amp;ROUNDUP(MONTH(SalesDataTable[[#This Row],[Order Date]])/3,0)</f>
        <v>Q1</v>
      </c>
      <c r="E195" s="13">
        <f>MONTH(SalesDataTable[[#This Row],[Order Date]])</f>
        <v>2</v>
      </c>
      <c r="F195" s="10" t="str">
        <f>TEXT(SalesDataTable[[#This Row],[Order Date]],"MMM")</f>
        <v>Feb</v>
      </c>
      <c r="G195" s="4" t="s">
        <v>16</v>
      </c>
      <c r="H195" s="4" t="s">
        <v>17</v>
      </c>
      <c r="I195" s="4" t="s">
        <v>18</v>
      </c>
      <c r="J195" s="4" t="s">
        <v>29</v>
      </c>
      <c r="K195" s="4" t="s">
        <v>20</v>
      </c>
      <c r="L195" s="4" t="s">
        <v>42</v>
      </c>
      <c r="M195" s="5">
        <v>2</v>
      </c>
      <c r="N195" s="6">
        <v>41.03</v>
      </c>
      <c r="O195" s="7">
        <v>0</v>
      </c>
      <c r="P195" s="6">
        <v>16.260000000000002</v>
      </c>
      <c r="Q195" s="6">
        <f>M195*N195*(1-O195)</f>
        <v>82.06</v>
      </c>
      <c r="R195" s="6">
        <f>M195*P195</f>
        <v>32.520000000000003</v>
      </c>
      <c r="S195" s="6">
        <f>Q195-R195</f>
        <v>49.54</v>
      </c>
      <c r="T195" s="8">
        <f>IFERROR(S195/Q195,0)</f>
        <v>0.60370460638557155</v>
      </c>
    </row>
    <row r="196" spans="1:20" ht="15.75" x14ac:dyDescent="0.25">
      <c r="A196" s="2">
        <v>3952</v>
      </c>
      <c r="B196" s="3">
        <v>46063</v>
      </c>
      <c r="C196" s="10">
        <f>YEAR(SalesDataTable[[#This Row],[Order Date]])</f>
        <v>2026</v>
      </c>
      <c r="D196" s="13" t="str">
        <f>"Q"&amp;ROUNDUP(MONTH(SalesDataTable[[#This Row],[Order Date]])/3,0)</f>
        <v>Q1</v>
      </c>
      <c r="E196" s="13">
        <f>MONTH(SalesDataTable[[#This Row],[Order Date]])</f>
        <v>2</v>
      </c>
      <c r="F196" s="10" t="str">
        <f>TEXT(SalesDataTable[[#This Row],[Order Date]],"MMM")</f>
        <v>Feb</v>
      </c>
      <c r="G196" s="4" t="s">
        <v>36</v>
      </c>
      <c r="H196" s="4" t="s">
        <v>49</v>
      </c>
      <c r="I196" s="4" t="s">
        <v>44</v>
      </c>
      <c r="J196" s="4" t="s">
        <v>29</v>
      </c>
      <c r="K196" s="4" t="s">
        <v>20</v>
      </c>
      <c r="L196" s="4" t="s">
        <v>21</v>
      </c>
      <c r="M196" s="5">
        <v>1</v>
      </c>
      <c r="N196" s="6">
        <v>81.44</v>
      </c>
      <c r="O196" s="7">
        <v>0.05</v>
      </c>
      <c r="P196" s="6">
        <v>43.9</v>
      </c>
      <c r="Q196" s="6">
        <f>M196*N196*(1-O196)</f>
        <v>77.367999999999995</v>
      </c>
      <c r="R196" s="6">
        <f>M196*P196</f>
        <v>43.9</v>
      </c>
      <c r="S196" s="6">
        <f>Q196-R196</f>
        <v>33.467999999999996</v>
      </c>
      <c r="T196" s="8">
        <f>IFERROR(S196/Q196,0)</f>
        <v>0.43258194602419603</v>
      </c>
    </row>
    <row r="197" spans="1:20" ht="15.75" x14ac:dyDescent="0.25">
      <c r="A197" s="2">
        <v>4076</v>
      </c>
      <c r="B197" s="3">
        <v>46063</v>
      </c>
      <c r="C197" s="10">
        <f>YEAR(SalesDataTable[[#This Row],[Order Date]])</f>
        <v>2026</v>
      </c>
      <c r="D197" s="13" t="str">
        <f>"Q"&amp;ROUNDUP(MONTH(SalesDataTable[[#This Row],[Order Date]])/3,0)</f>
        <v>Q1</v>
      </c>
      <c r="E197" s="13">
        <f>MONTH(SalesDataTable[[#This Row],[Order Date]])</f>
        <v>2</v>
      </c>
      <c r="F197" s="10" t="str">
        <f>TEXT(SalesDataTable[[#This Row],[Order Date]],"MMM")</f>
        <v>Feb</v>
      </c>
      <c r="G197" s="4" t="s">
        <v>16</v>
      </c>
      <c r="H197" s="4" t="s">
        <v>17</v>
      </c>
      <c r="I197" s="4" t="s">
        <v>24</v>
      </c>
      <c r="J197" s="4" t="s">
        <v>32</v>
      </c>
      <c r="K197" s="4" t="s">
        <v>39</v>
      </c>
      <c r="L197" s="4" t="s">
        <v>67</v>
      </c>
      <c r="M197" s="5">
        <v>8</v>
      </c>
      <c r="N197" s="6">
        <v>122.19</v>
      </c>
      <c r="O197" s="7">
        <v>0.1</v>
      </c>
      <c r="P197" s="6">
        <v>60</v>
      </c>
      <c r="Q197" s="6">
        <f>M197*N197*(1-O197)</f>
        <v>879.76800000000003</v>
      </c>
      <c r="R197" s="6">
        <f>M197*P197</f>
        <v>480</v>
      </c>
      <c r="S197" s="6">
        <f>Q197-R197</f>
        <v>399.76800000000003</v>
      </c>
      <c r="T197" s="8">
        <f>IFERROR(S197/Q197,0)</f>
        <v>0.45440161497121973</v>
      </c>
    </row>
    <row r="198" spans="1:20" ht="15.75" x14ac:dyDescent="0.25">
      <c r="A198" s="2">
        <v>4156</v>
      </c>
      <c r="B198" s="3">
        <v>46063</v>
      </c>
      <c r="C198" s="10">
        <f>YEAR(SalesDataTable[[#This Row],[Order Date]])</f>
        <v>2026</v>
      </c>
      <c r="D198" s="13" t="str">
        <f>"Q"&amp;ROUNDUP(MONTH(SalesDataTable[[#This Row],[Order Date]])/3,0)</f>
        <v>Q1</v>
      </c>
      <c r="E198" s="13">
        <f>MONTH(SalesDataTable[[#This Row],[Order Date]])</f>
        <v>2</v>
      </c>
      <c r="F198" s="10" t="str">
        <f>TEXT(SalesDataTable[[#This Row],[Order Date]],"MMM")</f>
        <v>Feb</v>
      </c>
      <c r="G198" s="4" t="s">
        <v>27</v>
      </c>
      <c r="H198" s="4" t="s">
        <v>68</v>
      </c>
      <c r="I198" s="4" t="s">
        <v>35</v>
      </c>
      <c r="J198" s="4" t="s">
        <v>19</v>
      </c>
      <c r="K198" s="4" t="s">
        <v>25</v>
      </c>
      <c r="L198" s="4" t="s">
        <v>33</v>
      </c>
      <c r="M198" s="5">
        <v>2</v>
      </c>
      <c r="N198" s="6">
        <v>146.33000000000001</v>
      </c>
      <c r="O198" s="7">
        <v>0.1</v>
      </c>
      <c r="P198" s="6">
        <v>81.34</v>
      </c>
      <c r="Q198" s="6">
        <f>M198*N198*(1-O198)</f>
        <v>263.39400000000001</v>
      </c>
      <c r="R198" s="6">
        <f>M198*P198</f>
        <v>162.68</v>
      </c>
      <c r="S198" s="6">
        <f>Q198-R198</f>
        <v>100.714</v>
      </c>
      <c r="T198" s="8">
        <f>IFERROR(S198/Q198,0)</f>
        <v>0.38237013751262366</v>
      </c>
    </row>
    <row r="199" spans="1:20" ht="15.75" x14ac:dyDescent="0.25">
      <c r="A199" s="2">
        <v>4260</v>
      </c>
      <c r="B199" s="3">
        <v>46063</v>
      </c>
      <c r="C199" s="10">
        <f>YEAR(SalesDataTable[[#This Row],[Order Date]])</f>
        <v>2026</v>
      </c>
      <c r="D199" s="13" t="str">
        <f>"Q"&amp;ROUNDUP(MONTH(SalesDataTable[[#This Row],[Order Date]])/3,0)</f>
        <v>Q1</v>
      </c>
      <c r="E199" s="13">
        <f>MONTH(SalesDataTable[[#This Row],[Order Date]])</f>
        <v>2</v>
      </c>
      <c r="F199" s="10" t="str">
        <f>TEXT(SalesDataTable[[#This Row],[Order Date]],"MMM")</f>
        <v>Feb</v>
      </c>
      <c r="G199" s="4" t="s">
        <v>27</v>
      </c>
      <c r="H199" s="4" t="s">
        <v>68</v>
      </c>
      <c r="I199" s="4" t="s">
        <v>44</v>
      </c>
      <c r="J199" s="4" t="s">
        <v>19</v>
      </c>
      <c r="K199" s="4" t="s">
        <v>30</v>
      </c>
      <c r="L199" s="4" t="s">
        <v>60</v>
      </c>
      <c r="M199" s="5">
        <v>1</v>
      </c>
      <c r="N199" s="6">
        <v>131.24</v>
      </c>
      <c r="O199" s="7">
        <v>0.05</v>
      </c>
      <c r="P199" s="6">
        <v>66.14</v>
      </c>
      <c r="Q199" s="6">
        <f>M199*N199*(1-O199)</f>
        <v>124.678</v>
      </c>
      <c r="R199" s="6">
        <f>M199*P199</f>
        <v>66.14</v>
      </c>
      <c r="S199" s="6">
        <f>Q199-R199</f>
        <v>58.537999999999997</v>
      </c>
      <c r="T199" s="8">
        <f>IFERROR(S199/Q199,0)</f>
        <v>0.46951346669019395</v>
      </c>
    </row>
    <row r="200" spans="1:20" ht="15.75" x14ac:dyDescent="0.25">
      <c r="A200" s="2">
        <v>4294</v>
      </c>
      <c r="B200" s="3">
        <v>46063</v>
      </c>
      <c r="C200" s="10">
        <f>YEAR(SalesDataTable[[#This Row],[Order Date]])</f>
        <v>2026</v>
      </c>
      <c r="D200" s="13" t="str">
        <f>"Q"&amp;ROUNDUP(MONTH(SalesDataTable[[#This Row],[Order Date]])/3,0)</f>
        <v>Q1</v>
      </c>
      <c r="E200" s="13">
        <f>MONTH(SalesDataTable[[#This Row],[Order Date]])</f>
        <v>2</v>
      </c>
      <c r="F200" s="10" t="str">
        <f>TEXT(SalesDataTable[[#This Row],[Order Date]],"MMM")</f>
        <v>Feb</v>
      </c>
      <c r="G200" s="4" t="s">
        <v>22</v>
      </c>
      <c r="H200" s="4" t="s">
        <v>23</v>
      </c>
      <c r="I200" s="4" t="s">
        <v>24</v>
      </c>
      <c r="J200" s="4" t="s">
        <v>29</v>
      </c>
      <c r="K200" s="4" t="s">
        <v>50</v>
      </c>
      <c r="L200" s="4" t="s">
        <v>61</v>
      </c>
      <c r="M200" s="5">
        <v>5</v>
      </c>
      <c r="N200" s="6">
        <v>51.37</v>
      </c>
      <c r="O200" s="7">
        <v>0.05</v>
      </c>
      <c r="P200" s="6">
        <v>21.81</v>
      </c>
      <c r="Q200" s="6">
        <f>M200*N200*(1-O200)</f>
        <v>244.00749999999996</v>
      </c>
      <c r="R200" s="6">
        <f>M200*P200</f>
        <v>109.05</v>
      </c>
      <c r="S200" s="6">
        <f>Q200-R200</f>
        <v>134.95749999999998</v>
      </c>
      <c r="T200" s="8">
        <f>IFERROR(S200/Q200,0)</f>
        <v>0.55308750755612024</v>
      </c>
    </row>
    <row r="201" spans="1:20" ht="15.75" x14ac:dyDescent="0.25">
      <c r="A201" s="2">
        <v>1019</v>
      </c>
      <c r="B201" s="3">
        <v>46064</v>
      </c>
      <c r="C201" s="10">
        <f>YEAR(SalesDataTable[[#This Row],[Order Date]])</f>
        <v>2026</v>
      </c>
      <c r="D201" s="13" t="str">
        <f>"Q"&amp;ROUNDUP(MONTH(SalesDataTable[[#This Row],[Order Date]])/3,0)</f>
        <v>Q1</v>
      </c>
      <c r="E201" s="13">
        <f>MONTH(SalesDataTable[[#This Row],[Order Date]])</f>
        <v>2</v>
      </c>
      <c r="F201" s="10" t="str">
        <f>TEXT(SalesDataTable[[#This Row],[Order Date]],"MMM")</f>
        <v>Feb</v>
      </c>
      <c r="G201" s="4" t="s">
        <v>22</v>
      </c>
      <c r="H201" s="4" t="s">
        <v>59</v>
      </c>
      <c r="I201" s="4" t="s">
        <v>35</v>
      </c>
      <c r="J201" s="4" t="s">
        <v>29</v>
      </c>
      <c r="K201" s="4" t="s">
        <v>39</v>
      </c>
      <c r="L201" s="4" t="s">
        <v>67</v>
      </c>
      <c r="M201" s="5">
        <v>5</v>
      </c>
      <c r="N201" s="6">
        <v>121.94</v>
      </c>
      <c r="O201" s="7">
        <v>0</v>
      </c>
      <c r="P201" s="6">
        <v>62.3</v>
      </c>
      <c r="Q201" s="6">
        <f>M201*N201*(1-O201)</f>
        <v>609.70000000000005</v>
      </c>
      <c r="R201" s="6">
        <f>M201*P201</f>
        <v>311.5</v>
      </c>
      <c r="S201" s="6">
        <f>Q201-R201</f>
        <v>298.20000000000005</v>
      </c>
      <c r="T201" s="8">
        <f>IFERROR(S201/Q201,0)</f>
        <v>0.48909299655568317</v>
      </c>
    </row>
    <row r="202" spans="1:20" ht="15.75" x14ac:dyDescent="0.25">
      <c r="A202" s="2">
        <v>1471</v>
      </c>
      <c r="B202" s="3">
        <v>46064</v>
      </c>
      <c r="C202" s="10">
        <f>YEAR(SalesDataTable[[#This Row],[Order Date]])</f>
        <v>2026</v>
      </c>
      <c r="D202" s="13" t="str">
        <f>"Q"&amp;ROUNDUP(MONTH(SalesDataTable[[#This Row],[Order Date]])/3,0)</f>
        <v>Q1</v>
      </c>
      <c r="E202" s="13">
        <f>MONTH(SalesDataTable[[#This Row],[Order Date]])</f>
        <v>2</v>
      </c>
      <c r="F202" s="10" t="str">
        <f>TEXT(SalesDataTable[[#This Row],[Order Date]],"MMM")</f>
        <v>Feb</v>
      </c>
      <c r="G202" s="4" t="s">
        <v>16</v>
      </c>
      <c r="H202" s="4" t="s">
        <v>17</v>
      </c>
      <c r="I202" s="4" t="s">
        <v>18</v>
      </c>
      <c r="J202" s="4" t="s">
        <v>19</v>
      </c>
      <c r="K202" s="4" t="s">
        <v>39</v>
      </c>
      <c r="L202" s="4" t="s">
        <v>67</v>
      </c>
      <c r="M202" s="5">
        <v>4</v>
      </c>
      <c r="N202" s="6">
        <v>124.55</v>
      </c>
      <c r="O202" s="7">
        <v>0</v>
      </c>
      <c r="P202" s="6">
        <v>60.41</v>
      </c>
      <c r="Q202" s="6">
        <f>M202*N202*(1-O202)</f>
        <v>498.2</v>
      </c>
      <c r="R202" s="6">
        <f>M202*P202</f>
        <v>241.64</v>
      </c>
      <c r="S202" s="6">
        <f>Q202-R202</f>
        <v>256.56</v>
      </c>
      <c r="T202" s="8">
        <f>IFERROR(S202/Q202,0)</f>
        <v>0.51497390606182258</v>
      </c>
    </row>
    <row r="203" spans="1:20" ht="15.75" x14ac:dyDescent="0.25">
      <c r="A203" s="2">
        <v>2520</v>
      </c>
      <c r="B203" s="3">
        <v>46064</v>
      </c>
      <c r="C203" s="10">
        <f>YEAR(SalesDataTable[[#This Row],[Order Date]])</f>
        <v>2026</v>
      </c>
      <c r="D203" s="13" t="str">
        <f>"Q"&amp;ROUNDUP(MONTH(SalesDataTable[[#This Row],[Order Date]])/3,0)</f>
        <v>Q1</v>
      </c>
      <c r="E203" s="13">
        <f>MONTH(SalesDataTable[[#This Row],[Order Date]])</f>
        <v>2</v>
      </c>
      <c r="F203" s="10" t="str">
        <f>TEXT(SalesDataTable[[#This Row],[Order Date]],"MMM")</f>
        <v>Feb</v>
      </c>
      <c r="G203" s="4" t="s">
        <v>22</v>
      </c>
      <c r="H203" s="4" t="s">
        <v>65</v>
      </c>
      <c r="I203" s="4" t="s">
        <v>24</v>
      </c>
      <c r="J203" s="4" t="s">
        <v>32</v>
      </c>
      <c r="K203" s="4" t="s">
        <v>39</v>
      </c>
      <c r="L203" s="4" t="s">
        <v>40</v>
      </c>
      <c r="M203" s="5">
        <v>10</v>
      </c>
      <c r="N203" s="6">
        <v>343.77</v>
      </c>
      <c r="O203" s="7">
        <v>0.15</v>
      </c>
      <c r="P203" s="6">
        <v>195.29</v>
      </c>
      <c r="Q203" s="6">
        <f>M203*N203*(1-O203)</f>
        <v>2922.0449999999996</v>
      </c>
      <c r="R203" s="6">
        <f>M203*P203</f>
        <v>1952.8999999999999</v>
      </c>
      <c r="S203" s="6">
        <f>Q203-R203</f>
        <v>969.14499999999975</v>
      </c>
      <c r="T203" s="8">
        <f>IFERROR(S203/Q203,0)</f>
        <v>0.33166669233362245</v>
      </c>
    </row>
    <row r="204" spans="1:20" ht="15.75" x14ac:dyDescent="0.25">
      <c r="A204" s="2">
        <v>4649</v>
      </c>
      <c r="B204" s="3">
        <v>46064</v>
      </c>
      <c r="C204" s="10">
        <f>YEAR(SalesDataTable[[#This Row],[Order Date]])</f>
        <v>2026</v>
      </c>
      <c r="D204" s="13" t="str">
        <f>"Q"&amp;ROUNDUP(MONTH(SalesDataTable[[#This Row],[Order Date]])/3,0)</f>
        <v>Q1</v>
      </c>
      <c r="E204" s="13">
        <f>MONTH(SalesDataTable[[#This Row],[Order Date]])</f>
        <v>2</v>
      </c>
      <c r="F204" s="10" t="str">
        <f>TEXT(SalesDataTable[[#This Row],[Order Date]],"MMM")</f>
        <v>Feb</v>
      </c>
      <c r="G204" s="4" t="s">
        <v>22</v>
      </c>
      <c r="H204" s="4" t="s">
        <v>23</v>
      </c>
      <c r="I204" s="4" t="s">
        <v>44</v>
      </c>
      <c r="J204" s="4" t="s">
        <v>19</v>
      </c>
      <c r="K204" s="4" t="s">
        <v>20</v>
      </c>
      <c r="L204" s="4" t="s">
        <v>21</v>
      </c>
      <c r="M204" s="5">
        <v>1</v>
      </c>
      <c r="N204" s="6">
        <v>81.819999999999993</v>
      </c>
      <c r="O204" s="7">
        <v>0.05</v>
      </c>
      <c r="P204" s="6">
        <v>43.83</v>
      </c>
      <c r="Q204" s="6">
        <f>M204*N204*(1-O204)</f>
        <v>77.728999999999985</v>
      </c>
      <c r="R204" s="6">
        <f>M204*P204</f>
        <v>43.83</v>
      </c>
      <c r="S204" s="6">
        <f>Q204-R204</f>
        <v>33.898999999999987</v>
      </c>
      <c r="T204" s="8">
        <f>IFERROR(S204/Q204,0)</f>
        <v>0.43611779387358635</v>
      </c>
    </row>
    <row r="205" spans="1:20" ht="15.75" x14ac:dyDescent="0.25">
      <c r="A205" s="2">
        <v>4545</v>
      </c>
      <c r="B205" s="3">
        <v>46065</v>
      </c>
      <c r="C205" s="10">
        <f>YEAR(SalesDataTable[[#This Row],[Order Date]])</f>
        <v>2026</v>
      </c>
      <c r="D205" s="13" t="str">
        <f>"Q"&amp;ROUNDUP(MONTH(SalesDataTable[[#This Row],[Order Date]])/3,0)</f>
        <v>Q1</v>
      </c>
      <c r="E205" s="13">
        <f>MONTH(SalesDataTable[[#This Row],[Order Date]])</f>
        <v>2</v>
      </c>
      <c r="F205" s="10" t="str">
        <f>TEXT(SalesDataTable[[#This Row],[Order Date]],"MMM")</f>
        <v>Feb</v>
      </c>
      <c r="G205" s="4" t="s">
        <v>16</v>
      </c>
      <c r="H205" s="4" t="s">
        <v>52</v>
      </c>
      <c r="I205" s="4" t="s">
        <v>35</v>
      </c>
      <c r="J205" s="4" t="s">
        <v>29</v>
      </c>
      <c r="K205" s="4" t="s">
        <v>30</v>
      </c>
      <c r="L205" s="4" t="s">
        <v>31</v>
      </c>
      <c r="M205" s="5">
        <v>1</v>
      </c>
      <c r="N205" s="6">
        <v>36.58</v>
      </c>
      <c r="O205" s="7">
        <v>0.1</v>
      </c>
      <c r="P205" s="6">
        <v>13.76</v>
      </c>
      <c r="Q205" s="6">
        <f>M205*N205*(1-O205)</f>
        <v>32.921999999999997</v>
      </c>
      <c r="R205" s="6">
        <f>M205*P205</f>
        <v>13.76</v>
      </c>
      <c r="S205" s="6">
        <f>Q205-R205</f>
        <v>19.161999999999999</v>
      </c>
      <c r="T205" s="8">
        <f>IFERROR(S205/Q205,0)</f>
        <v>0.58204240325618128</v>
      </c>
    </row>
    <row r="206" spans="1:20" ht="15.75" x14ac:dyDescent="0.25">
      <c r="A206" s="2">
        <v>285</v>
      </c>
      <c r="B206" s="3">
        <v>46066</v>
      </c>
      <c r="C206" s="10">
        <f>YEAR(SalesDataTable[[#This Row],[Order Date]])</f>
        <v>2026</v>
      </c>
      <c r="D206" s="13" t="str">
        <f>"Q"&amp;ROUNDUP(MONTH(SalesDataTable[[#This Row],[Order Date]])/3,0)</f>
        <v>Q1</v>
      </c>
      <c r="E206" s="13">
        <f>MONTH(SalesDataTable[[#This Row],[Order Date]])</f>
        <v>2</v>
      </c>
      <c r="F206" s="10" t="str">
        <f>TEXT(SalesDataTable[[#This Row],[Order Date]],"MMM")</f>
        <v>Feb</v>
      </c>
      <c r="G206" s="4" t="s">
        <v>36</v>
      </c>
      <c r="H206" s="4" t="s">
        <v>49</v>
      </c>
      <c r="I206" s="4" t="s">
        <v>35</v>
      </c>
      <c r="J206" s="4" t="s">
        <v>29</v>
      </c>
      <c r="K206" s="4" t="s">
        <v>25</v>
      </c>
      <c r="L206" s="4" t="s">
        <v>26</v>
      </c>
      <c r="M206" s="5">
        <v>4</v>
      </c>
      <c r="N206" s="6">
        <v>92.87</v>
      </c>
      <c r="O206" s="7">
        <v>0</v>
      </c>
      <c r="P206" s="6">
        <v>44.95</v>
      </c>
      <c r="Q206" s="6">
        <f>M206*N206*(1-O206)</f>
        <v>371.48</v>
      </c>
      <c r="R206" s="6">
        <f>M206*P206</f>
        <v>179.8</v>
      </c>
      <c r="S206" s="6">
        <f>Q206-R206</f>
        <v>191.68</v>
      </c>
      <c r="T206" s="8">
        <f>IFERROR(S206/Q206,0)</f>
        <v>0.51599009367933668</v>
      </c>
    </row>
    <row r="207" spans="1:20" ht="15.75" x14ac:dyDescent="0.25">
      <c r="A207" s="2">
        <v>1499</v>
      </c>
      <c r="B207" s="3">
        <v>46066</v>
      </c>
      <c r="C207" s="10">
        <f>YEAR(SalesDataTable[[#This Row],[Order Date]])</f>
        <v>2026</v>
      </c>
      <c r="D207" s="13" t="str">
        <f>"Q"&amp;ROUNDUP(MONTH(SalesDataTable[[#This Row],[Order Date]])/3,0)</f>
        <v>Q1</v>
      </c>
      <c r="E207" s="13">
        <f>MONTH(SalesDataTable[[#This Row],[Order Date]])</f>
        <v>2</v>
      </c>
      <c r="F207" s="10" t="str">
        <f>TEXT(SalesDataTable[[#This Row],[Order Date]],"MMM")</f>
        <v>Feb</v>
      </c>
      <c r="G207" s="4" t="s">
        <v>36</v>
      </c>
      <c r="H207" s="4" t="s">
        <v>49</v>
      </c>
      <c r="I207" s="4" t="s">
        <v>18</v>
      </c>
      <c r="J207" s="4" t="s">
        <v>29</v>
      </c>
      <c r="K207" s="4" t="s">
        <v>20</v>
      </c>
      <c r="L207" s="4" t="s">
        <v>42</v>
      </c>
      <c r="M207" s="5">
        <v>2</v>
      </c>
      <c r="N207" s="6">
        <v>41.21</v>
      </c>
      <c r="O207" s="7">
        <v>0</v>
      </c>
      <c r="P207" s="6">
        <v>16.64</v>
      </c>
      <c r="Q207" s="6">
        <f>M207*N207*(1-O207)</f>
        <v>82.42</v>
      </c>
      <c r="R207" s="6">
        <f>M207*P207</f>
        <v>33.28</v>
      </c>
      <c r="S207" s="6">
        <f>Q207-R207</f>
        <v>49.14</v>
      </c>
      <c r="T207" s="8">
        <f>IFERROR(S207/Q207,0)</f>
        <v>0.59621451104100942</v>
      </c>
    </row>
    <row r="208" spans="1:20" ht="15.75" x14ac:dyDescent="0.25">
      <c r="A208" s="2">
        <v>2615</v>
      </c>
      <c r="B208" s="3">
        <v>46066</v>
      </c>
      <c r="C208" s="10">
        <f>YEAR(SalesDataTable[[#This Row],[Order Date]])</f>
        <v>2026</v>
      </c>
      <c r="D208" s="13" t="str">
        <f>"Q"&amp;ROUNDUP(MONTH(SalesDataTable[[#This Row],[Order Date]])/3,0)</f>
        <v>Q1</v>
      </c>
      <c r="E208" s="13">
        <f>MONTH(SalesDataTable[[#This Row],[Order Date]])</f>
        <v>2</v>
      </c>
      <c r="F208" s="10" t="str">
        <f>TEXT(SalesDataTable[[#This Row],[Order Date]],"MMM")</f>
        <v>Feb</v>
      </c>
      <c r="G208" s="4" t="s">
        <v>16</v>
      </c>
      <c r="H208" s="4" t="s">
        <v>66</v>
      </c>
      <c r="I208" s="4" t="s">
        <v>18</v>
      </c>
      <c r="J208" s="4" t="s">
        <v>19</v>
      </c>
      <c r="K208" s="4" t="s">
        <v>25</v>
      </c>
      <c r="L208" s="4" t="s">
        <v>53</v>
      </c>
      <c r="M208" s="5">
        <v>6</v>
      </c>
      <c r="N208" s="6">
        <v>155.79</v>
      </c>
      <c r="O208" s="7">
        <v>0</v>
      </c>
      <c r="P208" s="6">
        <v>77.48</v>
      </c>
      <c r="Q208" s="6">
        <f>M208*N208*(1-O208)</f>
        <v>934.74</v>
      </c>
      <c r="R208" s="6">
        <f>M208*P208</f>
        <v>464.88</v>
      </c>
      <c r="S208" s="6">
        <f>Q208-R208</f>
        <v>469.86</v>
      </c>
      <c r="T208" s="8">
        <f>IFERROR(S208/Q208,0)</f>
        <v>0.50266384235188399</v>
      </c>
    </row>
    <row r="209" spans="1:20" ht="15.75" x14ac:dyDescent="0.25">
      <c r="A209" s="2">
        <v>479</v>
      </c>
      <c r="B209" s="3">
        <v>46067</v>
      </c>
      <c r="C209" s="10">
        <f>YEAR(SalesDataTable[[#This Row],[Order Date]])</f>
        <v>2026</v>
      </c>
      <c r="D209" s="13" t="str">
        <f>"Q"&amp;ROUNDUP(MONTH(SalesDataTable[[#This Row],[Order Date]])/3,0)</f>
        <v>Q1</v>
      </c>
      <c r="E209" s="13">
        <f>MONTH(SalesDataTable[[#This Row],[Order Date]])</f>
        <v>2</v>
      </c>
      <c r="F209" s="10" t="str">
        <f>TEXT(SalesDataTable[[#This Row],[Order Date]],"MMM")</f>
        <v>Feb</v>
      </c>
      <c r="G209" s="4" t="s">
        <v>16</v>
      </c>
      <c r="H209" s="4" t="s">
        <v>17</v>
      </c>
      <c r="I209" s="4" t="s">
        <v>18</v>
      </c>
      <c r="J209" s="4" t="s">
        <v>19</v>
      </c>
      <c r="K209" s="4" t="s">
        <v>50</v>
      </c>
      <c r="L209" s="4" t="s">
        <v>61</v>
      </c>
      <c r="M209" s="5">
        <v>2</v>
      </c>
      <c r="N209" s="6">
        <v>50.16</v>
      </c>
      <c r="O209" s="7">
        <v>0.1</v>
      </c>
      <c r="P209" s="6">
        <v>21.48</v>
      </c>
      <c r="Q209" s="6">
        <f>M209*N209*(1-O209)</f>
        <v>90.287999999999997</v>
      </c>
      <c r="R209" s="6">
        <f>M209*P209</f>
        <v>42.96</v>
      </c>
      <c r="S209" s="6">
        <f>Q209-R209</f>
        <v>47.327999999999996</v>
      </c>
      <c r="T209" s="8">
        <f>IFERROR(S209/Q209,0)</f>
        <v>0.52418926103136632</v>
      </c>
    </row>
    <row r="210" spans="1:20" ht="15.75" x14ac:dyDescent="0.25">
      <c r="A210" s="2">
        <v>4069</v>
      </c>
      <c r="B210" s="3">
        <v>46067</v>
      </c>
      <c r="C210" s="10">
        <f>YEAR(SalesDataTable[[#This Row],[Order Date]])</f>
        <v>2026</v>
      </c>
      <c r="D210" s="13" t="str">
        <f>"Q"&amp;ROUNDUP(MONTH(SalesDataTable[[#This Row],[Order Date]])/3,0)</f>
        <v>Q1</v>
      </c>
      <c r="E210" s="13">
        <f>MONTH(SalesDataTable[[#This Row],[Order Date]])</f>
        <v>2</v>
      </c>
      <c r="F210" s="10" t="str">
        <f>TEXT(SalesDataTable[[#This Row],[Order Date]],"MMM")</f>
        <v>Feb</v>
      </c>
      <c r="G210" s="4" t="s">
        <v>36</v>
      </c>
      <c r="H210" s="4" t="s">
        <v>49</v>
      </c>
      <c r="I210" s="4" t="s">
        <v>18</v>
      </c>
      <c r="J210" s="4" t="s">
        <v>29</v>
      </c>
      <c r="K210" s="4" t="s">
        <v>25</v>
      </c>
      <c r="L210" s="4" t="s">
        <v>33</v>
      </c>
      <c r="M210" s="5">
        <v>4</v>
      </c>
      <c r="N210" s="6">
        <v>140.63999999999999</v>
      </c>
      <c r="O210" s="7">
        <v>0</v>
      </c>
      <c r="P210" s="6">
        <v>77.510000000000005</v>
      </c>
      <c r="Q210" s="6">
        <f>M210*N210*(1-O210)</f>
        <v>562.55999999999995</v>
      </c>
      <c r="R210" s="6">
        <f>M210*P210</f>
        <v>310.04000000000002</v>
      </c>
      <c r="S210" s="6">
        <f>Q210-R210</f>
        <v>252.51999999999992</v>
      </c>
      <c r="T210" s="8">
        <f>IFERROR(S210/Q210,0)</f>
        <v>0.4488765642775881</v>
      </c>
    </row>
    <row r="211" spans="1:20" ht="15.75" x14ac:dyDescent="0.25">
      <c r="A211" s="2">
        <v>4588</v>
      </c>
      <c r="B211" s="3">
        <v>46067</v>
      </c>
      <c r="C211" s="10">
        <f>YEAR(SalesDataTable[[#This Row],[Order Date]])</f>
        <v>2026</v>
      </c>
      <c r="D211" s="13" t="str">
        <f>"Q"&amp;ROUNDUP(MONTH(SalesDataTable[[#This Row],[Order Date]])/3,0)</f>
        <v>Q1</v>
      </c>
      <c r="E211" s="13">
        <f>MONTH(SalesDataTable[[#This Row],[Order Date]])</f>
        <v>2</v>
      </c>
      <c r="F211" s="10" t="str">
        <f>TEXT(SalesDataTable[[#This Row],[Order Date]],"MMM")</f>
        <v>Feb</v>
      </c>
      <c r="G211" s="4" t="s">
        <v>16</v>
      </c>
      <c r="H211" s="4" t="s">
        <v>17</v>
      </c>
      <c r="I211" s="4" t="s">
        <v>44</v>
      </c>
      <c r="J211" s="4" t="s">
        <v>29</v>
      </c>
      <c r="K211" s="4" t="s">
        <v>39</v>
      </c>
      <c r="L211" s="4" t="s">
        <v>56</v>
      </c>
      <c r="M211" s="5">
        <v>1</v>
      </c>
      <c r="N211" s="6">
        <v>80.680000000000007</v>
      </c>
      <c r="O211" s="7">
        <v>0</v>
      </c>
      <c r="P211" s="6">
        <v>39.630000000000003</v>
      </c>
      <c r="Q211" s="6">
        <f>M211*N211*(1-O211)</f>
        <v>80.680000000000007</v>
      </c>
      <c r="R211" s="6">
        <f>M211*P211</f>
        <v>39.630000000000003</v>
      </c>
      <c r="S211" s="6">
        <f>Q211-R211</f>
        <v>41.050000000000004</v>
      </c>
      <c r="T211" s="8">
        <f>IFERROR(S211/Q211,0)</f>
        <v>0.50880019831432821</v>
      </c>
    </row>
    <row r="212" spans="1:20" ht="15.75" x14ac:dyDescent="0.25">
      <c r="A212" s="2">
        <v>14</v>
      </c>
      <c r="B212" s="3">
        <v>46068</v>
      </c>
      <c r="C212" s="10">
        <f>YEAR(SalesDataTable[[#This Row],[Order Date]])</f>
        <v>2026</v>
      </c>
      <c r="D212" s="13" t="str">
        <f>"Q"&amp;ROUNDUP(MONTH(SalesDataTable[[#This Row],[Order Date]])/3,0)</f>
        <v>Q1</v>
      </c>
      <c r="E212" s="13">
        <f>MONTH(SalesDataTable[[#This Row],[Order Date]])</f>
        <v>2</v>
      </c>
      <c r="F212" s="10" t="str">
        <f>TEXT(SalesDataTable[[#This Row],[Order Date]],"MMM")</f>
        <v>Feb</v>
      </c>
      <c r="G212" s="4" t="s">
        <v>16</v>
      </c>
      <c r="H212" s="4" t="s">
        <v>17</v>
      </c>
      <c r="I212" s="4" t="s">
        <v>24</v>
      </c>
      <c r="J212" s="4" t="s">
        <v>32</v>
      </c>
      <c r="K212" s="4" t="s">
        <v>30</v>
      </c>
      <c r="L212" s="4" t="s">
        <v>64</v>
      </c>
      <c r="M212" s="5">
        <v>3</v>
      </c>
      <c r="N212" s="6">
        <v>162.44999999999999</v>
      </c>
      <c r="O212" s="7">
        <v>0.05</v>
      </c>
      <c r="P212" s="6">
        <v>86.43</v>
      </c>
      <c r="Q212" s="6">
        <f>M212*N212*(1-O212)</f>
        <v>462.98249999999996</v>
      </c>
      <c r="R212" s="6">
        <f>M212*P212</f>
        <v>259.29000000000002</v>
      </c>
      <c r="S212" s="6">
        <f>Q212-R212</f>
        <v>203.69249999999994</v>
      </c>
      <c r="T212" s="8">
        <f>IFERROR(S212/Q212,0)</f>
        <v>0.43995723380473334</v>
      </c>
    </row>
    <row r="213" spans="1:20" ht="15.75" x14ac:dyDescent="0.25">
      <c r="A213" s="2">
        <v>303</v>
      </c>
      <c r="B213" s="3">
        <v>46068</v>
      </c>
      <c r="C213" s="10">
        <f>YEAR(SalesDataTable[[#This Row],[Order Date]])</f>
        <v>2026</v>
      </c>
      <c r="D213" s="13" t="str">
        <f>"Q"&amp;ROUNDUP(MONTH(SalesDataTable[[#This Row],[Order Date]])/3,0)</f>
        <v>Q1</v>
      </c>
      <c r="E213" s="13">
        <f>MONTH(SalesDataTable[[#This Row],[Order Date]])</f>
        <v>2</v>
      </c>
      <c r="F213" s="10" t="str">
        <f>TEXT(SalesDataTable[[#This Row],[Order Date]],"MMM")</f>
        <v>Feb</v>
      </c>
      <c r="G213" s="4" t="s">
        <v>22</v>
      </c>
      <c r="H213" s="4" t="s">
        <v>43</v>
      </c>
      <c r="I213" s="4" t="s">
        <v>44</v>
      </c>
      <c r="J213" s="4" t="s">
        <v>19</v>
      </c>
      <c r="K213" s="4" t="s">
        <v>20</v>
      </c>
      <c r="L213" s="4" t="s">
        <v>46</v>
      </c>
      <c r="M213" s="5">
        <v>2</v>
      </c>
      <c r="N213" s="6">
        <v>102.12</v>
      </c>
      <c r="O213" s="7">
        <v>0.15</v>
      </c>
      <c r="P213" s="6">
        <v>51.03</v>
      </c>
      <c r="Q213" s="6">
        <f>M213*N213*(1-O213)</f>
        <v>173.60400000000001</v>
      </c>
      <c r="R213" s="6">
        <f>M213*P213</f>
        <v>102.06</v>
      </c>
      <c r="S213" s="6">
        <f>Q213-R213</f>
        <v>71.544000000000011</v>
      </c>
      <c r="T213" s="8">
        <f>IFERROR(S213/Q213,0)</f>
        <v>0.41211032003870884</v>
      </c>
    </row>
    <row r="214" spans="1:20" ht="15.75" x14ac:dyDescent="0.25">
      <c r="A214" s="2">
        <v>1197</v>
      </c>
      <c r="B214" s="3">
        <v>46069</v>
      </c>
      <c r="C214" s="10">
        <f>YEAR(SalesDataTable[[#This Row],[Order Date]])</f>
        <v>2026</v>
      </c>
      <c r="D214" s="13" t="str">
        <f>"Q"&amp;ROUNDUP(MONTH(SalesDataTable[[#This Row],[Order Date]])/3,0)</f>
        <v>Q1</v>
      </c>
      <c r="E214" s="13">
        <f>MONTH(SalesDataTable[[#This Row],[Order Date]])</f>
        <v>2</v>
      </c>
      <c r="F214" s="10" t="str">
        <f>TEXT(SalesDataTable[[#This Row],[Order Date]],"MMM")</f>
        <v>Feb</v>
      </c>
      <c r="G214" s="4" t="s">
        <v>27</v>
      </c>
      <c r="H214" s="4" t="s">
        <v>34</v>
      </c>
      <c r="I214" s="4" t="s">
        <v>18</v>
      </c>
      <c r="J214" s="4" t="s">
        <v>29</v>
      </c>
      <c r="K214" s="4" t="s">
        <v>20</v>
      </c>
      <c r="L214" s="4" t="s">
        <v>46</v>
      </c>
      <c r="M214" s="5">
        <v>2</v>
      </c>
      <c r="N214" s="6">
        <v>101.77</v>
      </c>
      <c r="O214" s="7">
        <v>0</v>
      </c>
      <c r="P214" s="6">
        <v>51.34</v>
      </c>
      <c r="Q214" s="6">
        <f>M214*N214*(1-O214)</f>
        <v>203.54</v>
      </c>
      <c r="R214" s="6">
        <f>M214*P214</f>
        <v>102.68</v>
      </c>
      <c r="S214" s="6">
        <f>Q214-R214</f>
        <v>100.85999999999999</v>
      </c>
      <c r="T214" s="8">
        <f>IFERROR(S214/Q214,0)</f>
        <v>0.49552913432249185</v>
      </c>
    </row>
    <row r="215" spans="1:20" ht="15.75" x14ac:dyDescent="0.25">
      <c r="A215" s="2">
        <v>2714</v>
      </c>
      <c r="B215" s="3">
        <v>46069</v>
      </c>
      <c r="C215" s="10">
        <f>YEAR(SalesDataTable[[#This Row],[Order Date]])</f>
        <v>2026</v>
      </c>
      <c r="D215" s="13" t="str">
        <f>"Q"&amp;ROUNDUP(MONTH(SalesDataTable[[#This Row],[Order Date]])/3,0)</f>
        <v>Q1</v>
      </c>
      <c r="E215" s="13">
        <f>MONTH(SalesDataTable[[#This Row],[Order Date]])</f>
        <v>2</v>
      </c>
      <c r="F215" s="10" t="str">
        <f>TEXT(SalesDataTable[[#This Row],[Order Date]],"MMM")</f>
        <v>Feb</v>
      </c>
      <c r="G215" s="4" t="s">
        <v>16</v>
      </c>
      <c r="H215" s="4" t="s">
        <v>66</v>
      </c>
      <c r="I215" s="4" t="s">
        <v>18</v>
      </c>
      <c r="J215" s="4" t="s">
        <v>32</v>
      </c>
      <c r="K215" s="4" t="s">
        <v>25</v>
      </c>
      <c r="L215" s="4" t="s">
        <v>53</v>
      </c>
      <c r="M215" s="5">
        <v>3</v>
      </c>
      <c r="N215" s="6">
        <v>153.24</v>
      </c>
      <c r="O215" s="7">
        <v>0.15</v>
      </c>
      <c r="P215" s="6">
        <v>77.61</v>
      </c>
      <c r="Q215" s="6">
        <f>M215*N215*(1-O215)</f>
        <v>390.762</v>
      </c>
      <c r="R215" s="6">
        <f>M215*P215</f>
        <v>232.82999999999998</v>
      </c>
      <c r="S215" s="6">
        <f>Q215-R215</f>
        <v>157.93200000000002</v>
      </c>
      <c r="T215" s="8">
        <f>IFERROR(S215/Q215,0)</f>
        <v>0.40416417154175693</v>
      </c>
    </row>
    <row r="216" spans="1:20" ht="15.75" x14ac:dyDescent="0.25">
      <c r="A216" s="2">
        <v>2753</v>
      </c>
      <c r="B216" s="3">
        <v>46069</v>
      </c>
      <c r="C216" s="10">
        <f>YEAR(SalesDataTable[[#This Row],[Order Date]])</f>
        <v>2026</v>
      </c>
      <c r="D216" s="13" t="str">
        <f>"Q"&amp;ROUNDUP(MONTH(SalesDataTable[[#This Row],[Order Date]])/3,0)</f>
        <v>Q1</v>
      </c>
      <c r="E216" s="13">
        <f>MONTH(SalesDataTable[[#This Row],[Order Date]])</f>
        <v>2</v>
      </c>
      <c r="F216" s="10" t="str">
        <f>TEXT(SalesDataTable[[#This Row],[Order Date]],"MMM")</f>
        <v>Feb</v>
      </c>
      <c r="G216" s="4" t="s">
        <v>36</v>
      </c>
      <c r="H216" s="4" t="s">
        <v>37</v>
      </c>
      <c r="I216" s="4" t="s">
        <v>44</v>
      </c>
      <c r="J216" s="4" t="s">
        <v>19</v>
      </c>
      <c r="K216" s="4" t="s">
        <v>25</v>
      </c>
      <c r="L216" s="4" t="s">
        <v>33</v>
      </c>
      <c r="M216" s="5">
        <v>1</v>
      </c>
      <c r="N216" s="6">
        <v>140.47</v>
      </c>
      <c r="O216" s="7">
        <v>0</v>
      </c>
      <c r="P216" s="6">
        <v>79.66</v>
      </c>
      <c r="Q216" s="6">
        <f>M216*N216*(1-O216)</f>
        <v>140.47</v>
      </c>
      <c r="R216" s="6">
        <f>M216*P216</f>
        <v>79.66</v>
      </c>
      <c r="S216" s="6">
        <f>Q216-R216</f>
        <v>60.81</v>
      </c>
      <c r="T216" s="8">
        <f>IFERROR(S216/Q216,0)</f>
        <v>0.43290382288033036</v>
      </c>
    </row>
    <row r="217" spans="1:20" ht="15.75" x14ac:dyDescent="0.25">
      <c r="A217" s="2">
        <v>3901</v>
      </c>
      <c r="B217" s="3">
        <v>46069</v>
      </c>
      <c r="C217" s="10">
        <f>YEAR(SalesDataTable[[#This Row],[Order Date]])</f>
        <v>2026</v>
      </c>
      <c r="D217" s="13" t="str">
        <f>"Q"&amp;ROUNDUP(MONTH(SalesDataTable[[#This Row],[Order Date]])/3,0)</f>
        <v>Q1</v>
      </c>
      <c r="E217" s="13">
        <f>MONTH(SalesDataTable[[#This Row],[Order Date]])</f>
        <v>2</v>
      </c>
      <c r="F217" s="10" t="str">
        <f>TEXT(SalesDataTable[[#This Row],[Order Date]],"MMM")</f>
        <v>Feb</v>
      </c>
      <c r="G217" s="4" t="s">
        <v>36</v>
      </c>
      <c r="H217" s="4" t="s">
        <v>47</v>
      </c>
      <c r="I217" s="4" t="s">
        <v>35</v>
      </c>
      <c r="J217" s="4" t="s">
        <v>29</v>
      </c>
      <c r="K217" s="4" t="s">
        <v>25</v>
      </c>
      <c r="L217" s="4" t="s">
        <v>62</v>
      </c>
      <c r="M217" s="5">
        <v>4</v>
      </c>
      <c r="N217" s="6">
        <v>70.67</v>
      </c>
      <c r="O217" s="7">
        <v>0.05</v>
      </c>
      <c r="P217" s="6">
        <v>32.96</v>
      </c>
      <c r="Q217" s="6">
        <f>M217*N217*(1-O217)</f>
        <v>268.54599999999999</v>
      </c>
      <c r="R217" s="6">
        <f>M217*P217</f>
        <v>131.84</v>
      </c>
      <c r="S217" s="6">
        <f>Q217-R217</f>
        <v>136.70599999999999</v>
      </c>
      <c r="T217" s="8">
        <f>IFERROR(S217/Q217,0)</f>
        <v>0.50905990035226734</v>
      </c>
    </row>
    <row r="218" spans="1:20" ht="15.75" x14ac:dyDescent="0.25">
      <c r="A218" s="2">
        <v>594</v>
      </c>
      <c r="B218" s="3">
        <v>46070</v>
      </c>
      <c r="C218" s="10">
        <f>YEAR(SalesDataTable[[#This Row],[Order Date]])</f>
        <v>2026</v>
      </c>
      <c r="D218" s="13" t="str">
        <f>"Q"&amp;ROUNDUP(MONTH(SalesDataTable[[#This Row],[Order Date]])/3,0)</f>
        <v>Q1</v>
      </c>
      <c r="E218" s="13">
        <f>MONTH(SalesDataTable[[#This Row],[Order Date]])</f>
        <v>2</v>
      </c>
      <c r="F218" s="10" t="str">
        <f>TEXT(SalesDataTable[[#This Row],[Order Date]],"MMM")</f>
        <v>Feb</v>
      </c>
      <c r="G218" s="4" t="s">
        <v>16</v>
      </c>
      <c r="H218" s="4" t="s">
        <v>66</v>
      </c>
      <c r="I218" s="4" t="s">
        <v>35</v>
      </c>
      <c r="J218" s="4" t="s">
        <v>32</v>
      </c>
      <c r="K218" s="4" t="s">
        <v>30</v>
      </c>
      <c r="L218" s="4" t="s">
        <v>60</v>
      </c>
      <c r="M218" s="5">
        <v>3</v>
      </c>
      <c r="N218" s="6">
        <v>134.91</v>
      </c>
      <c r="O218" s="7">
        <v>0</v>
      </c>
      <c r="P218" s="6">
        <v>67.69</v>
      </c>
      <c r="Q218" s="6">
        <f>M218*N218*(1-O218)</f>
        <v>404.73</v>
      </c>
      <c r="R218" s="6">
        <f>M218*P218</f>
        <v>203.07</v>
      </c>
      <c r="S218" s="6">
        <f>Q218-R218</f>
        <v>201.66000000000003</v>
      </c>
      <c r="T218" s="8">
        <f>IFERROR(S218/Q218,0)</f>
        <v>0.49825809799125348</v>
      </c>
    </row>
    <row r="219" spans="1:20" ht="15.75" x14ac:dyDescent="0.25">
      <c r="A219" s="2">
        <v>624</v>
      </c>
      <c r="B219" s="3">
        <v>46070</v>
      </c>
      <c r="C219" s="10">
        <f>YEAR(SalesDataTable[[#This Row],[Order Date]])</f>
        <v>2026</v>
      </c>
      <c r="D219" s="13" t="str">
        <f>"Q"&amp;ROUNDUP(MONTH(SalesDataTable[[#This Row],[Order Date]])/3,0)</f>
        <v>Q1</v>
      </c>
      <c r="E219" s="13">
        <f>MONTH(SalesDataTable[[#This Row],[Order Date]])</f>
        <v>2</v>
      </c>
      <c r="F219" s="10" t="str">
        <f>TEXT(SalesDataTable[[#This Row],[Order Date]],"MMM")</f>
        <v>Feb</v>
      </c>
      <c r="G219" s="4" t="s">
        <v>27</v>
      </c>
      <c r="H219" s="4" t="s">
        <v>28</v>
      </c>
      <c r="I219" s="4" t="s">
        <v>18</v>
      </c>
      <c r="J219" s="4" t="s">
        <v>32</v>
      </c>
      <c r="K219" s="4" t="s">
        <v>25</v>
      </c>
      <c r="L219" s="4" t="s">
        <v>62</v>
      </c>
      <c r="M219" s="5">
        <v>1</v>
      </c>
      <c r="N219" s="6">
        <v>70.86</v>
      </c>
      <c r="O219" s="7">
        <v>0.1</v>
      </c>
      <c r="P219" s="6">
        <v>33.299999999999997</v>
      </c>
      <c r="Q219" s="6">
        <f>M219*N219*(1-O219)</f>
        <v>63.774000000000001</v>
      </c>
      <c r="R219" s="6">
        <f>M219*P219</f>
        <v>33.299999999999997</v>
      </c>
      <c r="S219" s="6">
        <f>Q219-R219</f>
        <v>30.474000000000004</v>
      </c>
      <c r="T219" s="8">
        <f>IFERROR(S219/Q219,0)</f>
        <v>0.47784363533728486</v>
      </c>
    </row>
    <row r="220" spans="1:20" ht="15.75" x14ac:dyDescent="0.25">
      <c r="A220" s="2">
        <v>1013</v>
      </c>
      <c r="B220" s="3">
        <v>46070</v>
      </c>
      <c r="C220" s="10">
        <f>YEAR(SalesDataTable[[#This Row],[Order Date]])</f>
        <v>2026</v>
      </c>
      <c r="D220" s="13" t="str">
        <f>"Q"&amp;ROUNDUP(MONTH(SalesDataTable[[#This Row],[Order Date]])/3,0)</f>
        <v>Q1</v>
      </c>
      <c r="E220" s="13">
        <f>MONTH(SalesDataTable[[#This Row],[Order Date]])</f>
        <v>2</v>
      </c>
      <c r="F220" s="10" t="str">
        <f>TEXT(SalesDataTable[[#This Row],[Order Date]],"MMM")</f>
        <v>Feb</v>
      </c>
      <c r="G220" s="4" t="s">
        <v>22</v>
      </c>
      <c r="H220" s="4" t="s">
        <v>59</v>
      </c>
      <c r="I220" s="4" t="s">
        <v>35</v>
      </c>
      <c r="J220" s="4" t="s">
        <v>29</v>
      </c>
      <c r="K220" s="4" t="s">
        <v>20</v>
      </c>
      <c r="L220" s="4" t="s">
        <v>46</v>
      </c>
      <c r="M220" s="5">
        <v>1</v>
      </c>
      <c r="N220" s="6">
        <v>104.35</v>
      </c>
      <c r="O220" s="7">
        <v>0</v>
      </c>
      <c r="P220" s="6">
        <v>51.49</v>
      </c>
      <c r="Q220" s="6">
        <f>M220*N220*(1-O220)</f>
        <v>104.35</v>
      </c>
      <c r="R220" s="6">
        <f>M220*P220</f>
        <v>51.49</v>
      </c>
      <c r="S220" s="6">
        <f>Q220-R220</f>
        <v>52.859999999999992</v>
      </c>
      <c r="T220" s="8">
        <f>IFERROR(S220/Q220,0)</f>
        <v>0.50656444657402966</v>
      </c>
    </row>
    <row r="221" spans="1:20" ht="15.75" x14ac:dyDescent="0.25">
      <c r="A221" s="2">
        <v>1100</v>
      </c>
      <c r="B221" s="3">
        <v>46070</v>
      </c>
      <c r="C221" s="10">
        <f>YEAR(SalesDataTable[[#This Row],[Order Date]])</f>
        <v>2026</v>
      </c>
      <c r="D221" s="13" t="str">
        <f>"Q"&amp;ROUNDUP(MONTH(SalesDataTable[[#This Row],[Order Date]])/3,0)</f>
        <v>Q1</v>
      </c>
      <c r="E221" s="13">
        <f>MONTH(SalesDataTable[[#This Row],[Order Date]])</f>
        <v>2</v>
      </c>
      <c r="F221" s="10" t="str">
        <f>TEXT(SalesDataTable[[#This Row],[Order Date]],"MMM")</f>
        <v>Feb</v>
      </c>
      <c r="G221" s="4" t="s">
        <v>36</v>
      </c>
      <c r="H221" s="4" t="s">
        <v>49</v>
      </c>
      <c r="I221" s="4" t="s">
        <v>18</v>
      </c>
      <c r="J221" s="4" t="s">
        <v>19</v>
      </c>
      <c r="K221" s="4" t="s">
        <v>50</v>
      </c>
      <c r="L221" s="4" t="s">
        <v>54</v>
      </c>
      <c r="M221" s="5">
        <v>2</v>
      </c>
      <c r="N221" s="6">
        <v>120.48</v>
      </c>
      <c r="O221" s="7">
        <v>0</v>
      </c>
      <c r="P221" s="6">
        <v>70.680000000000007</v>
      </c>
      <c r="Q221" s="6">
        <f>M221*N221*(1-O221)</f>
        <v>240.96</v>
      </c>
      <c r="R221" s="6">
        <f>M221*P221</f>
        <v>141.36000000000001</v>
      </c>
      <c r="S221" s="6">
        <f>Q221-R221</f>
        <v>99.6</v>
      </c>
      <c r="T221" s="8">
        <f>IFERROR(S221/Q221,0)</f>
        <v>0.4133466135458167</v>
      </c>
    </row>
    <row r="222" spans="1:20" ht="15.75" x14ac:dyDescent="0.25">
      <c r="A222" s="2">
        <v>2353</v>
      </c>
      <c r="B222" s="3">
        <v>46070</v>
      </c>
      <c r="C222" s="10">
        <f>YEAR(SalesDataTable[[#This Row],[Order Date]])</f>
        <v>2026</v>
      </c>
      <c r="D222" s="13" t="str">
        <f>"Q"&amp;ROUNDUP(MONTH(SalesDataTable[[#This Row],[Order Date]])/3,0)</f>
        <v>Q1</v>
      </c>
      <c r="E222" s="13">
        <f>MONTH(SalesDataTable[[#This Row],[Order Date]])</f>
        <v>2</v>
      </c>
      <c r="F222" s="10" t="str">
        <f>TEXT(SalesDataTable[[#This Row],[Order Date]],"MMM")</f>
        <v>Feb</v>
      </c>
      <c r="G222" s="4" t="s">
        <v>22</v>
      </c>
      <c r="H222" s="4" t="s">
        <v>59</v>
      </c>
      <c r="I222" s="4" t="s">
        <v>18</v>
      </c>
      <c r="J222" s="4" t="s">
        <v>19</v>
      </c>
      <c r="K222" s="4" t="s">
        <v>39</v>
      </c>
      <c r="L222" s="4" t="s">
        <v>40</v>
      </c>
      <c r="M222" s="5">
        <v>1</v>
      </c>
      <c r="N222" s="6">
        <v>339.52</v>
      </c>
      <c r="O222" s="7">
        <v>0.1</v>
      </c>
      <c r="P222" s="6">
        <v>191.19</v>
      </c>
      <c r="Q222" s="6">
        <f>M222*N222*(1-O222)</f>
        <v>305.56799999999998</v>
      </c>
      <c r="R222" s="6">
        <f>M222*P222</f>
        <v>191.19</v>
      </c>
      <c r="S222" s="6">
        <f>Q222-R222</f>
        <v>114.37799999999999</v>
      </c>
      <c r="T222" s="8">
        <f>IFERROR(S222/Q222,0)</f>
        <v>0.3743127552623311</v>
      </c>
    </row>
    <row r="223" spans="1:20" ht="15.75" x14ac:dyDescent="0.25">
      <c r="A223" s="2">
        <v>3020</v>
      </c>
      <c r="B223" s="3">
        <v>46070</v>
      </c>
      <c r="C223" s="10">
        <f>YEAR(SalesDataTable[[#This Row],[Order Date]])</f>
        <v>2026</v>
      </c>
      <c r="D223" s="13" t="str">
        <f>"Q"&amp;ROUNDUP(MONTH(SalesDataTable[[#This Row],[Order Date]])/3,0)</f>
        <v>Q1</v>
      </c>
      <c r="E223" s="13">
        <f>MONTH(SalesDataTable[[#This Row],[Order Date]])</f>
        <v>2</v>
      </c>
      <c r="F223" s="10" t="str">
        <f>TEXT(SalesDataTable[[#This Row],[Order Date]],"MMM")</f>
        <v>Feb</v>
      </c>
      <c r="G223" s="4" t="s">
        <v>22</v>
      </c>
      <c r="H223" s="4" t="s">
        <v>65</v>
      </c>
      <c r="I223" s="4" t="s">
        <v>24</v>
      </c>
      <c r="J223" s="4" t="s">
        <v>32</v>
      </c>
      <c r="K223" s="4" t="s">
        <v>25</v>
      </c>
      <c r="L223" s="4" t="s">
        <v>53</v>
      </c>
      <c r="M223" s="5">
        <v>5</v>
      </c>
      <c r="N223" s="6">
        <v>154.72999999999999</v>
      </c>
      <c r="O223" s="7">
        <v>0.1</v>
      </c>
      <c r="P223" s="6">
        <v>77.42</v>
      </c>
      <c r="Q223" s="6">
        <f>M223*N223*(1-O223)</f>
        <v>696.28499999999997</v>
      </c>
      <c r="R223" s="6">
        <f>M223*P223</f>
        <v>387.1</v>
      </c>
      <c r="S223" s="6">
        <f>Q223-R223</f>
        <v>309.18499999999995</v>
      </c>
      <c r="T223" s="8">
        <f>IFERROR(S223/Q223,0)</f>
        <v>0.44404949122844806</v>
      </c>
    </row>
    <row r="224" spans="1:20" ht="15.75" x14ac:dyDescent="0.25">
      <c r="A224" s="2">
        <v>3227</v>
      </c>
      <c r="B224" s="3">
        <v>46070</v>
      </c>
      <c r="C224" s="10">
        <f>YEAR(SalesDataTable[[#This Row],[Order Date]])</f>
        <v>2026</v>
      </c>
      <c r="D224" s="13" t="str">
        <f>"Q"&amp;ROUNDUP(MONTH(SalesDataTable[[#This Row],[Order Date]])/3,0)</f>
        <v>Q1</v>
      </c>
      <c r="E224" s="13">
        <f>MONTH(SalesDataTable[[#This Row],[Order Date]])</f>
        <v>2</v>
      </c>
      <c r="F224" s="10" t="str">
        <f>TEXT(SalesDataTable[[#This Row],[Order Date]],"MMM")</f>
        <v>Feb</v>
      </c>
      <c r="G224" s="4" t="s">
        <v>27</v>
      </c>
      <c r="H224" s="4" t="s">
        <v>41</v>
      </c>
      <c r="I224" s="4" t="s">
        <v>35</v>
      </c>
      <c r="J224" s="4" t="s">
        <v>32</v>
      </c>
      <c r="K224" s="4" t="s">
        <v>25</v>
      </c>
      <c r="L224" s="4" t="s">
        <v>26</v>
      </c>
      <c r="M224" s="5">
        <v>4</v>
      </c>
      <c r="N224" s="6">
        <v>93.98</v>
      </c>
      <c r="O224" s="7">
        <v>0.05</v>
      </c>
      <c r="P224" s="6">
        <v>44.6</v>
      </c>
      <c r="Q224" s="6">
        <f>M224*N224*(1-O224)</f>
        <v>357.12400000000002</v>
      </c>
      <c r="R224" s="6">
        <f>M224*P224</f>
        <v>178.4</v>
      </c>
      <c r="S224" s="6">
        <f>Q224-R224</f>
        <v>178.72400000000002</v>
      </c>
      <c r="T224" s="8">
        <f>IFERROR(S224/Q224,0)</f>
        <v>0.50045362395134463</v>
      </c>
    </row>
    <row r="225" spans="1:20" ht="15.75" x14ac:dyDescent="0.25">
      <c r="A225" s="2">
        <v>3530</v>
      </c>
      <c r="B225" s="3">
        <v>46070</v>
      </c>
      <c r="C225" s="10">
        <f>YEAR(SalesDataTable[[#This Row],[Order Date]])</f>
        <v>2026</v>
      </c>
      <c r="D225" s="13" t="str">
        <f>"Q"&amp;ROUNDUP(MONTH(SalesDataTable[[#This Row],[Order Date]])/3,0)</f>
        <v>Q1</v>
      </c>
      <c r="E225" s="13">
        <f>MONTH(SalesDataTable[[#This Row],[Order Date]])</f>
        <v>2</v>
      </c>
      <c r="F225" s="10" t="str">
        <f>TEXT(SalesDataTable[[#This Row],[Order Date]],"MMM")</f>
        <v>Feb</v>
      </c>
      <c r="G225" s="4" t="s">
        <v>16</v>
      </c>
      <c r="H225" s="4" t="s">
        <v>17</v>
      </c>
      <c r="I225" s="4" t="s">
        <v>18</v>
      </c>
      <c r="J225" s="4" t="s">
        <v>29</v>
      </c>
      <c r="K225" s="4" t="s">
        <v>39</v>
      </c>
      <c r="L225" s="4" t="s">
        <v>40</v>
      </c>
      <c r="M225" s="5">
        <v>2</v>
      </c>
      <c r="N225" s="6">
        <v>336.83</v>
      </c>
      <c r="O225" s="7">
        <v>0</v>
      </c>
      <c r="P225" s="6">
        <v>194.42</v>
      </c>
      <c r="Q225" s="6">
        <f>M225*N225*(1-O225)</f>
        <v>673.66</v>
      </c>
      <c r="R225" s="6">
        <f>M225*P225</f>
        <v>388.84</v>
      </c>
      <c r="S225" s="6">
        <f>Q225-R225</f>
        <v>284.82</v>
      </c>
      <c r="T225" s="8">
        <f>IFERROR(S225/Q225,0)</f>
        <v>0.42279488169106078</v>
      </c>
    </row>
    <row r="226" spans="1:20" ht="15.75" x14ac:dyDescent="0.25">
      <c r="A226" s="2">
        <v>6</v>
      </c>
      <c r="B226" s="3">
        <v>46071</v>
      </c>
      <c r="C226" s="10">
        <f>YEAR(SalesDataTable[[#This Row],[Order Date]])</f>
        <v>2026</v>
      </c>
      <c r="D226" s="13" t="str">
        <f>"Q"&amp;ROUNDUP(MONTH(SalesDataTable[[#This Row],[Order Date]])/3,0)</f>
        <v>Q1</v>
      </c>
      <c r="E226" s="13">
        <f>MONTH(SalesDataTable[[#This Row],[Order Date]])</f>
        <v>2</v>
      </c>
      <c r="F226" s="10" t="str">
        <f>TEXT(SalesDataTable[[#This Row],[Order Date]],"MMM")</f>
        <v>Feb</v>
      </c>
      <c r="G226" s="4" t="s">
        <v>36</v>
      </c>
      <c r="H226" s="4" t="s">
        <v>49</v>
      </c>
      <c r="I226" s="4" t="s">
        <v>35</v>
      </c>
      <c r="J226" s="4" t="s">
        <v>19</v>
      </c>
      <c r="K226" s="4" t="s">
        <v>39</v>
      </c>
      <c r="L226" s="4" t="s">
        <v>40</v>
      </c>
      <c r="M226" s="5">
        <v>1</v>
      </c>
      <c r="N226" s="6">
        <v>338.93</v>
      </c>
      <c r="O226" s="7">
        <v>0</v>
      </c>
      <c r="P226" s="6">
        <v>197.92</v>
      </c>
      <c r="Q226" s="6">
        <f>M226*N226*(1-O226)</f>
        <v>338.93</v>
      </c>
      <c r="R226" s="6">
        <f>M226*P226</f>
        <v>197.92</v>
      </c>
      <c r="S226" s="6">
        <f>Q226-R226</f>
        <v>141.01000000000002</v>
      </c>
      <c r="T226" s="8">
        <f>IFERROR(S226/Q226,0)</f>
        <v>0.41604461098161866</v>
      </c>
    </row>
    <row r="227" spans="1:20" ht="15.75" x14ac:dyDescent="0.25">
      <c r="A227" s="2">
        <v>2038</v>
      </c>
      <c r="B227" s="3">
        <v>46071</v>
      </c>
      <c r="C227" s="10">
        <f>YEAR(SalesDataTable[[#This Row],[Order Date]])</f>
        <v>2026</v>
      </c>
      <c r="D227" s="13" t="str">
        <f>"Q"&amp;ROUNDUP(MONTH(SalesDataTable[[#This Row],[Order Date]])/3,0)</f>
        <v>Q1</v>
      </c>
      <c r="E227" s="13">
        <f>MONTH(SalesDataTable[[#This Row],[Order Date]])</f>
        <v>2</v>
      </c>
      <c r="F227" s="10" t="str">
        <f>TEXT(SalesDataTable[[#This Row],[Order Date]],"MMM")</f>
        <v>Feb</v>
      </c>
      <c r="G227" s="4" t="s">
        <v>16</v>
      </c>
      <c r="H227" s="4" t="s">
        <v>52</v>
      </c>
      <c r="I227" s="4" t="s">
        <v>18</v>
      </c>
      <c r="J227" s="4" t="s">
        <v>29</v>
      </c>
      <c r="K227" s="4" t="s">
        <v>39</v>
      </c>
      <c r="L227" s="4" t="s">
        <v>67</v>
      </c>
      <c r="M227" s="5">
        <v>5</v>
      </c>
      <c r="N227" s="6">
        <v>122.72</v>
      </c>
      <c r="O227" s="7">
        <v>0</v>
      </c>
      <c r="P227" s="6">
        <v>62.41</v>
      </c>
      <c r="Q227" s="6">
        <f>M227*N227*(1-O227)</f>
        <v>613.6</v>
      </c>
      <c r="R227" s="6">
        <f>M227*P227</f>
        <v>312.04999999999995</v>
      </c>
      <c r="S227" s="6">
        <f>Q227-R227</f>
        <v>301.55000000000007</v>
      </c>
      <c r="T227" s="8">
        <f>IFERROR(S227/Q227,0)</f>
        <v>0.49144393741851378</v>
      </c>
    </row>
    <row r="228" spans="1:20" ht="15.75" x14ac:dyDescent="0.25">
      <c r="A228" s="2">
        <v>4104</v>
      </c>
      <c r="B228" s="3">
        <v>46071</v>
      </c>
      <c r="C228" s="10">
        <f>YEAR(SalesDataTable[[#This Row],[Order Date]])</f>
        <v>2026</v>
      </c>
      <c r="D228" s="13" t="str">
        <f>"Q"&amp;ROUNDUP(MONTH(SalesDataTable[[#This Row],[Order Date]])/3,0)</f>
        <v>Q1</v>
      </c>
      <c r="E228" s="13">
        <f>MONTH(SalesDataTable[[#This Row],[Order Date]])</f>
        <v>2</v>
      </c>
      <c r="F228" s="10" t="str">
        <f>TEXT(SalesDataTable[[#This Row],[Order Date]],"MMM")</f>
        <v>Feb</v>
      </c>
      <c r="G228" s="4" t="s">
        <v>36</v>
      </c>
      <c r="H228" s="4" t="s">
        <v>37</v>
      </c>
      <c r="I228" s="4" t="s">
        <v>18</v>
      </c>
      <c r="J228" s="4" t="s">
        <v>29</v>
      </c>
      <c r="K228" s="4" t="s">
        <v>30</v>
      </c>
      <c r="L228" s="4" t="s">
        <v>60</v>
      </c>
      <c r="M228" s="5">
        <v>4</v>
      </c>
      <c r="N228" s="6">
        <v>135.63</v>
      </c>
      <c r="O228" s="7">
        <v>0.05</v>
      </c>
      <c r="P228" s="6">
        <v>65.900000000000006</v>
      </c>
      <c r="Q228" s="6">
        <f>M228*N228*(1-O228)</f>
        <v>515.39400000000001</v>
      </c>
      <c r="R228" s="6">
        <f>M228*P228</f>
        <v>263.60000000000002</v>
      </c>
      <c r="S228" s="6">
        <f>Q228-R228</f>
        <v>251.79399999999998</v>
      </c>
      <c r="T228" s="8">
        <f>IFERROR(S228/Q228,0)</f>
        <v>0.4885466264644136</v>
      </c>
    </row>
    <row r="229" spans="1:20" ht="15.75" x14ac:dyDescent="0.25">
      <c r="A229" s="2">
        <v>1072</v>
      </c>
      <c r="B229" s="3">
        <v>46072</v>
      </c>
      <c r="C229" s="10">
        <f>YEAR(SalesDataTable[[#This Row],[Order Date]])</f>
        <v>2026</v>
      </c>
      <c r="D229" s="13" t="str">
        <f>"Q"&amp;ROUNDUP(MONTH(SalesDataTable[[#This Row],[Order Date]])/3,0)</f>
        <v>Q1</v>
      </c>
      <c r="E229" s="13">
        <f>MONTH(SalesDataTable[[#This Row],[Order Date]])</f>
        <v>2</v>
      </c>
      <c r="F229" s="10" t="str">
        <f>TEXT(SalesDataTable[[#This Row],[Order Date]],"MMM")</f>
        <v>Feb</v>
      </c>
      <c r="G229" s="4" t="s">
        <v>27</v>
      </c>
      <c r="H229" s="4" t="s">
        <v>68</v>
      </c>
      <c r="I229" s="4" t="s">
        <v>18</v>
      </c>
      <c r="J229" s="4" t="s">
        <v>19</v>
      </c>
      <c r="K229" s="4" t="s">
        <v>39</v>
      </c>
      <c r="L229" s="4" t="s">
        <v>56</v>
      </c>
      <c r="M229" s="5">
        <v>2</v>
      </c>
      <c r="N229" s="6">
        <v>81.34</v>
      </c>
      <c r="O229" s="7">
        <v>0.05</v>
      </c>
      <c r="P229" s="6">
        <v>40.64</v>
      </c>
      <c r="Q229" s="6">
        <f>M229*N229*(1-O229)</f>
        <v>154.54599999999999</v>
      </c>
      <c r="R229" s="6">
        <f>M229*P229</f>
        <v>81.28</v>
      </c>
      <c r="S229" s="6">
        <f>Q229-R229</f>
        <v>73.265999999999991</v>
      </c>
      <c r="T229" s="8">
        <f>IFERROR(S229/Q229,0)</f>
        <v>0.47407244445019603</v>
      </c>
    </row>
    <row r="230" spans="1:20" ht="15.75" x14ac:dyDescent="0.25">
      <c r="A230" s="2">
        <v>2435</v>
      </c>
      <c r="B230" s="3">
        <v>46072</v>
      </c>
      <c r="C230" s="10">
        <f>YEAR(SalesDataTable[[#This Row],[Order Date]])</f>
        <v>2026</v>
      </c>
      <c r="D230" s="13" t="str">
        <f>"Q"&amp;ROUNDUP(MONTH(SalesDataTable[[#This Row],[Order Date]])/3,0)</f>
        <v>Q1</v>
      </c>
      <c r="E230" s="13">
        <f>MONTH(SalesDataTable[[#This Row],[Order Date]])</f>
        <v>2</v>
      </c>
      <c r="F230" s="10" t="str">
        <f>TEXT(SalesDataTable[[#This Row],[Order Date]],"MMM")</f>
        <v>Feb</v>
      </c>
      <c r="G230" s="4" t="s">
        <v>27</v>
      </c>
      <c r="H230" s="4" t="s">
        <v>34</v>
      </c>
      <c r="I230" s="4" t="s">
        <v>18</v>
      </c>
      <c r="J230" s="4" t="s">
        <v>29</v>
      </c>
      <c r="K230" s="4" t="s">
        <v>20</v>
      </c>
      <c r="L230" s="4" t="s">
        <v>42</v>
      </c>
      <c r="M230" s="5">
        <v>1</v>
      </c>
      <c r="N230" s="6">
        <v>41.01</v>
      </c>
      <c r="O230" s="7">
        <v>0.05</v>
      </c>
      <c r="P230" s="6">
        <v>16.489999999999998</v>
      </c>
      <c r="Q230" s="6">
        <f>M230*N230*(1-O230)</f>
        <v>38.959499999999998</v>
      </c>
      <c r="R230" s="6">
        <f>M230*P230</f>
        <v>16.489999999999998</v>
      </c>
      <c r="S230" s="6">
        <f>Q230-R230</f>
        <v>22.4695</v>
      </c>
      <c r="T230" s="8">
        <f>IFERROR(S230/Q230,0)</f>
        <v>0.57673994789460847</v>
      </c>
    </row>
    <row r="231" spans="1:20" ht="15.75" x14ac:dyDescent="0.25">
      <c r="A231" s="2">
        <v>4476</v>
      </c>
      <c r="B231" s="3">
        <v>46072</v>
      </c>
      <c r="C231" s="10">
        <f>YEAR(SalesDataTable[[#This Row],[Order Date]])</f>
        <v>2026</v>
      </c>
      <c r="D231" s="13" t="str">
        <f>"Q"&amp;ROUNDUP(MONTH(SalesDataTable[[#This Row],[Order Date]])/3,0)</f>
        <v>Q1</v>
      </c>
      <c r="E231" s="13">
        <f>MONTH(SalesDataTable[[#This Row],[Order Date]])</f>
        <v>2</v>
      </c>
      <c r="F231" s="10" t="str">
        <f>TEXT(SalesDataTable[[#This Row],[Order Date]],"MMM")</f>
        <v>Feb</v>
      </c>
      <c r="G231" s="4" t="s">
        <v>22</v>
      </c>
      <c r="H231" s="4" t="s">
        <v>57</v>
      </c>
      <c r="I231" s="4" t="s">
        <v>44</v>
      </c>
      <c r="J231" s="4" t="s">
        <v>32</v>
      </c>
      <c r="K231" s="4" t="s">
        <v>25</v>
      </c>
      <c r="L231" s="4" t="s">
        <v>53</v>
      </c>
      <c r="M231" s="5">
        <v>2</v>
      </c>
      <c r="N231" s="6">
        <v>153.03</v>
      </c>
      <c r="O231" s="7">
        <v>0</v>
      </c>
      <c r="P231" s="6">
        <v>81.02</v>
      </c>
      <c r="Q231" s="6">
        <f>M231*N231*(1-O231)</f>
        <v>306.06</v>
      </c>
      <c r="R231" s="6">
        <f>M231*P231</f>
        <v>162.04</v>
      </c>
      <c r="S231" s="6">
        <f>Q231-R231</f>
        <v>144.02000000000001</v>
      </c>
      <c r="T231" s="8">
        <f>IFERROR(S231/Q231,0)</f>
        <v>0.47056132784421356</v>
      </c>
    </row>
    <row r="232" spans="1:20" ht="15.75" x14ac:dyDescent="0.25">
      <c r="A232" s="2">
        <v>174</v>
      </c>
      <c r="B232" s="3">
        <v>46073</v>
      </c>
      <c r="C232" s="10">
        <f>YEAR(SalesDataTable[[#This Row],[Order Date]])</f>
        <v>2026</v>
      </c>
      <c r="D232" s="13" t="str">
        <f>"Q"&amp;ROUNDUP(MONTH(SalesDataTable[[#This Row],[Order Date]])/3,0)</f>
        <v>Q1</v>
      </c>
      <c r="E232" s="13">
        <f>MONTH(SalesDataTable[[#This Row],[Order Date]])</f>
        <v>2</v>
      </c>
      <c r="F232" s="10" t="str">
        <f>TEXT(SalesDataTable[[#This Row],[Order Date]],"MMM")</f>
        <v>Feb</v>
      </c>
      <c r="G232" s="4" t="s">
        <v>22</v>
      </c>
      <c r="H232" s="4" t="s">
        <v>57</v>
      </c>
      <c r="I232" s="4" t="s">
        <v>18</v>
      </c>
      <c r="J232" s="4" t="s">
        <v>29</v>
      </c>
      <c r="K232" s="4" t="s">
        <v>50</v>
      </c>
      <c r="L232" s="4" t="s">
        <v>54</v>
      </c>
      <c r="M232" s="5">
        <v>2</v>
      </c>
      <c r="N232" s="6">
        <v>124.92</v>
      </c>
      <c r="O232" s="7">
        <v>0</v>
      </c>
      <c r="P232" s="6">
        <v>69.98</v>
      </c>
      <c r="Q232" s="6">
        <f>M232*N232*(1-O232)</f>
        <v>249.84</v>
      </c>
      <c r="R232" s="6">
        <f>M232*P232</f>
        <v>139.96</v>
      </c>
      <c r="S232" s="6">
        <f>Q232-R232</f>
        <v>109.88</v>
      </c>
      <c r="T232" s="8">
        <f>IFERROR(S232/Q232,0)</f>
        <v>0.43980147294268329</v>
      </c>
    </row>
    <row r="233" spans="1:20" ht="15.75" x14ac:dyDescent="0.25">
      <c r="A233" s="2">
        <v>304</v>
      </c>
      <c r="B233" s="3">
        <v>46073</v>
      </c>
      <c r="C233" s="10">
        <f>YEAR(SalesDataTable[[#This Row],[Order Date]])</f>
        <v>2026</v>
      </c>
      <c r="D233" s="13" t="str">
        <f>"Q"&amp;ROUNDUP(MONTH(SalesDataTable[[#This Row],[Order Date]])/3,0)</f>
        <v>Q1</v>
      </c>
      <c r="E233" s="13">
        <f>MONTH(SalesDataTable[[#This Row],[Order Date]])</f>
        <v>2</v>
      </c>
      <c r="F233" s="10" t="str">
        <f>TEXT(SalesDataTable[[#This Row],[Order Date]],"MMM")</f>
        <v>Feb</v>
      </c>
      <c r="G233" s="4" t="s">
        <v>22</v>
      </c>
      <c r="H233" s="4" t="s">
        <v>59</v>
      </c>
      <c r="I233" s="4" t="s">
        <v>18</v>
      </c>
      <c r="J233" s="4" t="s">
        <v>32</v>
      </c>
      <c r="K233" s="4" t="s">
        <v>30</v>
      </c>
      <c r="L233" s="4" t="s">
        <v>60</v>
      </c>
      <c r="M233" s="5">
        <v>2</v>
      </c>
      <c r="N233" s="6">
        <v>136.55000000000001</v>
      </c>
      <c r="O233" s="7">
        <v>0</v>
      </c>
      <c r="P233" s="6">
        <v>68.84</v>
      </c>
      <c r="Q233" s="6">
        <f>M233*N233*(1-O233)</f>
        <v>273.10000000000002</v>
      </c>
      <c r="R233" s="6">
        <f>M233*P233</f>
        <v>137.68</v>
      </c>
      <c r="S233" s="6">
        <f>Q233-R233</f>
        <v>135.42000000000002</v>
      </c>
      <c r="T233" s="8">
        <f>IFERROR(S233/Q233,0)</f>
        <v>0.49586232149395826</v>
      </c>
    </row>
    <row r="234" spans="1:20" ht="15.75" x14ac:dyDescent="0.25">
      <c r="A234" s="2">
        <v>404</v>
      </c>
      <c r="B234" s="3">
        <v>46073</v>
      </c>
      <c r="C234" s="10">
        <f>YEAR(SalesDataTable[[#This Row],[Order Date]])</f>
        <v>2026</v>
      </c>
      <c r="D234" s="13" t="str">
        <f>"Q"&amp;ROUNDUP(MONTH(SalesDataTable[[#This Row],[Order Date]])/3,0)</f>
        <v>Q1</v>
      </c>
      <c r="E234" s="13">
        <f>MONTH(SalesDataTable[[#This Row],[Order Date]])</f>
        <v>2</v>
      </c>
      <c r="F234" s="10" t="str">
        <f>TEXT(SalesDataTable[[#This Row],[Order Date]],"MMM")</f>
        <v>Feb</v>
      </c>
      <c r="G234" s="4" t="s">
        <v>27</v>
      </c>
      <c r="H234" s="4" t="s">
        <v>41</v>
      </c>
      <c r="I234" s="4" t="s">
        <v>24</v>
      </c>
      <c r="J234" s="4" t="s">
        <v>32</v>
      </c>
      <c r="K234" s="4" t="s">
        <v>39</v>
      </c>
      <c r="L234" s="4" t="s">
        <v>67</v>
      </c>
      <c r="M234" s="5">
        <v>15</v>
      </c>
      <c r="N234" s="6">
        <v>121.98</v>
      </c>
      <c r="O234" s="7">
        <v>0.1</v>
      </c>
      <c r="P234" s="6">
        <v>59.86</v>
      </c>
      <c r="Q234" s="6">
        <f>M234*N234*(1-O234)</f>
        <v>1646.73</v>
      </c>
      <c r="R234" s="6">
        <f>M234*P234</f>
        <v>897.9</v>
      </c>
      <c r="S234" s="6">
        <f>Q234-R234</f>
        <v>748.83</v>
      </c>
      <c r="T234" s="8">
        <f>IFERROR(S234/Q234,0)</f>
        <v>0.45473757082217486</v>
      </c>
    </row>
    <row r="235" spans="1:20" ht="15.75" x14ac:dyDescent="0.25">
      <c r="A235" s="2">
        <v>675</v>
      </c>
      <c r="B235" s="3">
        <v>46073</v>
      </c>
      <c r="C235" s="10">
        <f>YEAR(SalesDataTable[[#This Row],[Order Date]])</f>
        <v>2026</v>
      </c>
      <c r="D235" s="13" t="str">
        <f>"Q"&amp;ROUNDUP(MONTH(SalesDataTable[[#This Row],[Order Date]])/3,0)</f>
        <v>Q1</v>
      </c>
      <c r="E235" s="13">
        <f>MONTH(SalesDataTable[[#This Row],[Order Date]])</f>
        <v>2</v>
      </c>
      <c r="F235" s="10" t="str">
        <f>TEXT(SalesDataTable[[#This Row],[Order Date]],"MMM")</f>
        <v>Feb</v>
      </c>
      <c r="G235" s="4" t="s">
        <v>22</v>
      </c>
      <c r="H235" s="4" t="s">
        <v>59</v>
      </c>
      <c r="I235" s="4" t="s">
        <v>18</v>
      </c>
      <c r="J235" s="4" t="s">
        <v>29</v>
      </c>
      <c r="K235" s="4" t="s">
        <v>30</v>
      </c>
      <c r="L235" s="4" t="s">
        <v>48</v>
      </c>
      <c r="M235" s="5">
        <v>1</v>
      </c>
      <c r="N235" s="6">
        <v>45.54</v>
      </c>
      <c r="O235" s="7">
        <v>0</v>
      </c>
      <c r="P235" s="6">
        <v>18.29</v>
      </c>
      <c r="Q235" s="6">
        <f>M235*N235*(1-O235)</f>
        <v>45.54</v>
      </c>
      <c r="R235" s="6">
        <f>M235*P235</f>
        <v>18.29</v>
      </c>
      <c r="S235" s="6">
        <f>Q235-R235</f>
        <v>27.25</v>
      </c>
      <c r="T235" s="8">
        <f>IFERROR(S235/Q235,0)</f>
        <v>0.59837505489679399</v>
      </c>
    </row>
    <row r="236" spans="1:20" ht="15.75" x14ac:dyDescent="0.25">
      <c r="A236" s="2">
        <v>940</v>
      </c>
      <c r="B236" s="3">
        <v>46073</v>
      </c>
      <c r="C236" s="10">
        <f>YEAR(SalesDataTable[[#This Row],[Order Date]])</f>
        <v>2026</v>
      </c>
      <c r="D236" s="13" t="str">
        <f>"Q"&amp;ROUNDUP(MONTH(SalesDataTable[[#This Row],[Order Date]])/3,0)</f>
        <v>Q1</v>
      </c>
      <c r="E236" s="13">
        <f>MONTH(SalesDataTable[[#This Row],[Order Date]])</f>
        <v>2</v>
      </c>
      <c r="F236" s="10" t="str">
        <f>TEXT(SalesDataTable[[#This Row],[Order Date]],"MMM")</f>
        <v>Feb</v>
      </c>
      <c r="G236" s="4" t="s">
        <v>27</v>
      </c>
      <c r="H236" s="4" t="s">
        <v>34</v>
      </c>
      <c r="I236" s="4" t="s">
        <v>44</v>
      </c>
      <c r="J236" s="4" t="s">
        <v>19</v>
      </c>
      <c r="K236" s="4" t="s">
        <v>50</v>
      </c>
      <c r="L236" s="4" t="s">
        <v>61</v>
      </c>
      <c r="M236" s="5">
        <v>1</v>
      </c>
      <c r="N236" s="6">
        <v>51.73</v>
      </c>
      <c r="O236" s="7">
        <v>0</v>
      </c>
      <c r="P236" s="6">
        <v>21.83</v>
      </c>
      <c r="Q236" s="6">
        <f>M236*N236*(1-O236)</f>
        <v>51.73</v>
      </c>
      <c r="R236" s="6">
        <f>M236*P236</f>
        <v>21.83</v>
      </c>
      <c r="S236" s="6">
        <f>Q236-R236</f>
        <v>29.9</v>
      </c>
      <c r="T236" s="8">
        <f>IFERROR(S236/Q236,0)</f>
        <v>0.57800115986854828</v>
      </c>
    </row>
    <row r="237" spans="1:20" ht="15.75" x14ac:dyDescent="0.25">
      <c r="A237" s="2">
        <v>2375</v>
      </c>
      <c r="B237" s="3">
        <v>46073</v>
      </c>
      <c r="C237" s="10">
        <f>YEAR(SalesDataTable[[#This Row],[Order Date]])</f>
        <v>2026</v>
      </c>
      <c r="D237" s="13" t="str">
        <f>"Q"&amp;ROUNDUP(MONTH(SalesDataTable[[#This Row],[Order Date]])/3,0)</f>
        <v>Q1</v>
      </c>
      <c r="E237" s="13">
        <f>MONTH(SalesDataTable[[#This Row],[Order Date]])</f>
        <v>2</v>
      </c>
      <c r="F237" s="10" t="str">
        <f>TEXT(SalesDataTable[[#This Row],[Order Date]],"MMM")</f>
        <v>Feb</v>
      </c>
      <c r="G237" s="4" t="s">
        <v>22</v>
      </c>
      <c r="H237" s="4" t="s">
        <v>59</v>
      </c>
      <c r="I237" s="4" t="s">
        <v>44</v>
      </c>
      <c r="J237" s="4" t="s">
        <v>19</v>
      </c>
      <c r="K237" s="4" t="s">
        <v>39</v>
      </c>
      <c r="L237" s="4" t="s">
        <v>56</v>
      </c>
      <c r="M237" s="5">
        <v>2</v>
      </c>
      <c r="N237" s="6">
        <v>80.510000000000005</v>
      </c>
      <c r="O237" s="7">
        <v>0.05</v>
      </c>
      <c r="P237" s="6">
        <v>38.630000000000003</v>
      </c>
      <c r="Q237" s="6">
        <f>M237*N237*(1-O237)</f>
        <v>152.96899999999999</v>
      </c>
      <c r="R237" s="6">
        <f>M237*P237</f>
        <v>77.260000000000005</v>
      </c>
      <c r="S237" s="6">
        <f>Q237-R237</f>
        <v>75.708999999999989</v>
      </c>
      <c r="T237" s="8">
        <f>IFERROR(S237/Q237,0)</f>
        <v>0.4949303453640933</v>
      </c>
    </row>
    <row r="238" spans="1:20" ht="15.75" x14ac:dyDescent="0.25">
      <c r="A238" s="2">
        <v>4184</v>
      </c>
      <c r="B238" s="3">
        <v>46073</v>
      </c>
      <c r="C238" s="10">
        <f>YEAR(SalesDataTable[[#This Row],[Order Date]])</f>
        <v>2026</v>
      </c>
      <c r="D238" s="13" t="str">
        <f>"Q"&amp;ROUNDUP(MONTH(SalesDataTable[[#This Row],[Order Date]])/3,0)</f>
        <v>Q1</v>
      </c>
      <c r="E238" s="13">
        <f>MONTH(SalesDataTable[[#This Row],[Order Date]])</f>
        <v>2</v>
      </c>
      <c r="F238" s="10" t="str">
        <f>TEXT(SalesDataTable[[#This Row],[Order Date]],"MMM")</f>
        <v>Feb</v>
      </c>
      <c r="G238" s="4" t="s">
        <v>36</v>
      </c>
      <c r="H238" s="4" t="s">
        <v>47</v>
      </c>
      <c r="I238" s="4" t="s">
        <v>18</v>
      </c>
      <c r="J238" s="4" t="s">
        <v>29</v>
      </c>
      <c r="K238" s="4" t="s">
        <v>50</v>
      </c>
      <c r="L238" s="4" t="s">
        <v>58</v>
      </c>
      <c r="M238" s="5">
        <v>1</v>
      </c>
      <c r="N238" s="6">
        <v>36.31</v>
      </c>
      <c r="O238" s="7">
        <v>0</v>
      </c>
      <c r="P238" s="6">
        <v>14</v>
      </c>
      <c r="Q238" s="6">
        <f>M238*N238*(1-O238)</f>
        <v>36.31</v>
      </c>
      <c r="R238" s="6">
        <f>M238*P238</f>
        <v>14</v>
      </c>
      <c r="S238" s="6">
        <f>Q238-R238</f>
        <v>22.310000000000002</v>
      </c>
      <c r="T238" s="8">
        <f>IFERROR(S238/Q238,0)</f>
        <v>0.61443128614706699</v>
      </c>
    </row>
    <row r="239" spans="1:20" ht="15.75" x14ac:dyDescent="0.25">
      <c r="A239" s="2">
        <v>4390</v>
      </c>
      <c r="B239" s="3">
        <v>46073</v>
      </c>
      <c r="C239" s="10">
        <f>YEAR(SalesDataTable[[#This Row],[Order Date]])</f>
        <v>2026</v>
      </c>
      <c r="D239" s="13" t="str">
        <f>"Q"&amp;ROUNDUP(MONTH(SalesDataTable[[#This Row],[Order Date]])/3,0)</f>
        <v>Q1</v>
      </c>
      <c r="E239" s="13">
        <f>MONTH(SalesDataTable[[#This Row],[Order Date]])</f>
        <v>2</v>
      </c>
      <c r="F239" s="10" t="str">
        <f>TEXT(SalesDataTable[[#This Row],[Order Date]],"MMM")</f>
        <v>Feb</v>
      </c>
      <c r="G239" s="4" t="s">
        <v>27</v>
      </c>
      <c r="H239" s="4" t="s">
        <v>68</v>
      </c>
      <c r="I239" s="4" t="s">
        <v>18</v>
      </c>
      <c r="J239" s="4" t="s">
        <v>19</v>
      </c>
      <c r="K239" s="4" t="s">
        <v>20</v>
      </c>
      <c r="L239" s="4" t="s">
        <v>21</v>
      </c>
      <c r="M239" s="5">
        <v>1</v>
      </c>
      <c r="N239" s="6">
        <v>82.86</v>
      </c>
      <c r="O239" s="7">
        <v>0.05</v>
      </c>
      <c r="P239" s="6">
        <v>42.3</v>
      </c>
      <c r="Q239" s="6">
        <f>M239*N239*(1-O239)</f>
        <v>78.716999999999999</v>
      </c>
      <c r="R239" s="6">
        <f>M239*P239</f>
        <v>42.3</v>
      </c>
      <c r="S239" s="6">
        <f>Q239-R239</f>
        <v>36.417000000000002</v>
      </c>
      <c r="T239" s="8">
        <f>IFERROR(S239/Q239,0)</f>
        <v>0.46263196005945351</v>
      </c>
    </row>
    <row r="240" spans="1:20" ht="15.75" x14ac:dyDescent="0.25">
      <c r="A240" s="2">
        <v>1475</v>
      </c>
      <c r="B240" s="3">
        <v>46074</v>
      </c>
      <c r="C240" s="10">
        <f>YEAR(SalesDataTable[[#This Row],[Order Date]])</f>
        <v>2026</v>
      </c>
      <c r="D240" s="13" t="str">
        <f>"Q"&amp;ROUNDUP(MONTH(SalesDataTable[[#This Row],[Order Date]])/3,0)</f>
        <v>Q1</v>
      </c>
      <c r="E240" s="13">
        <f>MONTH(SalesDataTable[[#This Row],[Order Date]])</f>
        <v>2</v>
      </c>
      <c r="F240" s="10" t="str">
        <f>TEXT(SalesDataTable[[#This Row],[Order Date]],"MMM")</f>
        <v>Feb</v>
      </c>
      <c r="G240" s="4" t="s">
        <v>16</v>
      </c>
      <c r="H240" s="4" t="s">
        <v>17</v>
      </c>
      <c r="I240" s="4" t="s">
        <v>35</v>
      </c>
      <c r="J240" s="4" t="s">
        <v>29</v>
      </c>
      <c r="K240" s="4" t="s">
        <v>20</v>
      </c>
      <c r="L240" s="4" t="s">
        <v>46</v>
      </c>
      <c r="M240" s="5">
        <v>2</v>
      </c>
      <c r="N240" s="6">
        <v>103.03</v>
      </c>
      <c r="O240" s="7">
        <v>0.05</v>
      </c>
      <c r="P240" s="6">
        <v>50.73</v>
      </c>
      <c r="Q240" s="6">
        <f>M240*N240*(1-O240)</f>
        <v>195.75700000000001</v>
      </c>
      <c r="R240" s="6">
        <f>M240*P240</f>
        <v>101.46</v>
      </c>
      <c r="S240" s="6">
        <f>Q240-R240</f>
        <v>94.297000000000011</v>
      </c>
      <c r="T240" s="8">
        <f>IFERROR(S240/Q240,0)</f>
        <v>0.48170435795399402</v>
      </c>
    </row>
    <row r="241" spans="1:20" ht="15.75" x14ac:dyDescent="0.25">
      <c r="A241" s="2">
        <v>3504</v>
      </c>
      <c r="B241" s="3">
        <v>46074</v>
      </c>
      <c r="C241" s="10">
        <f>YEAR(SalesDataTable[[#This Row],[Order Date]])</f>
        <v>2026</v>
      </c>
      <c r="D241" s="13" t="str">
        <f>"Q"&amp;ROUNDUP(MONTH(SalesDataTable[[#This Row],[Order Date]])/3,0)</f>
        <v>Q1</v>
      </c>
      <c r="E241" s="13">
        <f>MONTH(SalesDataTable[[#This Row],[Order Date]])</f>
        <v>2</v>
      </c>
      <c r="F241" s="10" t="str">
        <f>TEXT(SalesDataTable[[#This Row],[Order Date]],"MMM")</f>
        <v>Feb</v>
      </c>
      <c r="G241" s="4" t="s">
        <v>22</v>
      </c>
      <c r="H241" s="4" t="s">
        <v>65</v>
      </c>
      <c r="I241" s="4" t="s">
        <v>18</v>
      </c>
      <c r="J241" s="4" t="s">
        <v>32</v>
      </c>
      <c r="K241" s="4" t="s">
        <v>30</v>
      </c>
      <c r="L241" s="4" t="s">
        <v>31</v>
      </c>
      <c r="M241" s="5">
        <v>1</v>
      </c>
      <c r="N241" s="6">
        <v>36.39</v>
      </c>
      <c r="O241" s="7">
        <v>0</v>
      </c>
      <c r="P241" s="6">
        <v>13.49</v>
      </c>
      <c r="Q241" s="6">
        <f>M241*N241*(1-O241)</f>
        <v>36.39</v>
      </c>
      <c r="R241" s="6">
        <f>M241*P241</f>
        <v>13.49</v>
      </c>
      <c r="S241" s="6">
        <f>Q241-R241</f>
        <v>22.9</v>
      </c>
      <c r="T241" s="8">
        <f>IFERROR(S241/Q241,0)</f>
        <v>0.62929376202253362</v>
      </c>
    </row>
    <row r="242" spans="1:20" ht="15.75" x14ac:dyDescent="0.25">
      <c r="A242" s="2">
        <v>1649</v>
      </c>
      <c r="B242" s="3">
        <v>46075</v>
      </c>
      <c r="C242" s="10">
        <f>YEAR(SalesDataTable[[#This Row],[Order Date]])</f>
        <v>2026</v>
      </c>
      <c r="D242" s="13" t="str">
        <f>"Q"&amp;ROUNDUP(MONTH(SalesDataTable[[#This Row],[Order Date]])/3,0)</f>
        <v>Q1</v>
      </c>
      <c r="E242" s="13">
        <f>MONTH(SalesDataTable[[#This Row],[Order Date]])</f>
        <v>2</v>
      </c>
      <c r="F242" s="10" t="str">
        <f>TEXT(SalesDataTable[[#This Row],[Order Date]],"MMM")</f>
        <v>Feb</v>
      </c>
      <c r="G242" s="4" t="s">
        <v>27</v>
      </c>
      <c r="H242" s="4" t="s">
        <v>41</v>
      </c>
      <c r="I242" s="4" t="s">
        <v>18</v>
      </c>
      <c r="J242" s="4" t="s">
        <v>19</v>
      </c>
      <c r="K242" s="4" t="s">
        <v>39</v>
      </c>
      <c r="L242" s="4" t="s">
        <v>67</v>
      </c>
      <c r="M242" s="5">
        <v>1</v>
      </c>
      <c r="N242" s="6">
        <v>124.93</v>
      </c>
      <c r="O242" s="7">
        <v>0.1</v>
      </c>
      <c r="P242" s="6">
        <v>59.74</v>
      </c>
      <c r="Q242" s="6">
        <f>M242*N242*(1-O242)</f>
        <v>112.43700000000001</v>
      </c>
      <c r="R242" s="6">
        <f>M242*P242</f>
        <v>59.74</v>
      </c>
      <c r="S242" s="6">
        <f>Q242-R242</f>
        <v>52.69700000000001</v>
      </c>
      <c r="T242" s="8">
        <f>IFERROR(S242/Q242,0)</f>
        <v>0.46868023871145625</v>
      </c>
    </row>
    <row r="243" spans="1:20" ht="15.75" x14ac:dyDescent="0.25">
      <c r="A243" s="2">
        <v>2170</v>
      </c>
      <c r="B243" s="3">
        <v>46075</v>
      </c>
      <c r="C243" s="10">
        <f>YEAR(SalesDataTable[[#This Row],[Order Date]])</f>
        <v>2026</v>
      </c>
      <c r="D243" s="13" t="str">
        <f>"Q"&amp;ROUNDUP(MONTH(SalesDataTable[[#This Row],[Order Date]])/3,0)</f>
        <v>Q1</v>
      </c>
      <c r="E243" s="13">
        <f>MONTH(SalesDataTable[[#This Row],[Order Date]])</f>
        <v>2</v>
      </c>
      <c r="F243" s="10" t="str">
        <f>TEXT(SalesDataTable[[#This Row],[Order Date]],"MMM")</f>
        <v>Feb</v>
      </c>
      <c r="G243" s="4" t="s">
        <v>22</v>
      </c>
      <c r="H243" s="4" t="s">
        <v>57</v>
      </c>
      <c r="I243" s="4" t="s">
        <v>44</v>
      </c>
      <c r="J243" s="4" t="s">
        <v>19</v>
      </c>
      <c r="K243" s="4" t="s">
        <v>20</v>
      </c>
      <c r="L243" s="4" t="s">
        <v>46</v>
      </c>
      <c r="M243" s="5">
        <v>1</v>
      </c>
      <c r="N243" s="6">
        <v>101.19</v>
      </c>
      <c r="O243" s="7">
        <v>0.05</v>
      </c>
      <c r="P243" s="6">
        <v>49.14</v>
      </c>
      <c r="Q243" s="6">
        <f>M243*N243*(1-O243)</f>
        <v>96.130499999999998</v>
      </c>
      <c r="R243" s="6">
        <f>M243*P243</f>
        <v>49.14</v>
      </c>
      <c r="S243" s="6">
        <f>Q243-R243</f>
        <v>46.990499999999997</v>
      </c>
      <c r="T243" s="8">
        <f>IFERROR(S243/Q243,0)</f>
        <v>0.48881988546819166</v>
      </c>
    </row>
    <row r="244" spans="1:20" ht="15.75" x14ac:dyDescent="0.25">
      <c r="A244" s="2">
        <v>3402</v>
      </c>
      <c r="B244" s="3">
        <v>46075</v>
      </c>
      <c r="C244" s="10">
        <f>YEAR(SalesDataTable[[#This Row],[Order Date]])</f>
        <v>2026</v>
      </c>
      <c r="D244" s="13" t="str">
        <f>"Q"&amp;ROUNDUP(MONTH(SalesDataTable[[#This Row],[Order Date]])/3,0)</f>
        <v>Q1</v>
      </c>
      <c r="E244" s="13">
        <f>MONTH(SalesDataTable[[#This Row],[Order Date]])</f>
        <v>2</v>
      </c>
      <c r="F244" s="10" t="str">
        <f>TEXT(SalesDataTable[[#This Row],[Order Date]],"MMM")</f>
        <v>Feb</v>
      </c>
      <c r="G244" s="4" t="s">
        <v>36</v>
      </c>
      <c r="H244" s="4" t="s">
        <v>49</v>
      </c>
      <c r="I244" s="4" t="s">
        <v>18</v>
      </c>
      <c r="J244" s="4" t="s">
        <v>19</v>
      </c>
      <c r="K244" s="4" t="s">
        <v>50</v>
      </c>
      <c r="L244" s="4" t="s">
        <v>61</v>
      </c>
      <c r="M244" s="5">
        <v>2</v>
      </c>
      <c r="N244" s="6">
        <v>51.2</v>
      </c>
      <c r="O244" s="7">
        <v>0</v>
      </c>
      <c r="P244" s="6">
        <v>21.38</v>
      </c>
      <c r="Q244" s="6">
        <f>M244*N244*(1-O244)</f>
        <v>102.4</v>
      </c>
      <c r="R244" s="6">
        <f>M244*P244</f>
        <v>42.76</v>
      </c>
      <c r="S244" s="6">
        <f>Q244-R244</f>
        <v>59.640000000000008</v>
      </c>
      <c r="T244" s="8">
        <f>IFERROR(S244/Q244,0)</f>
        <v>0.58242187500000009</v>
      </c>
    </row>
    <row r="245" spans="1:20" ht="15.75" x14ac:dyDescent="0.25">
      <c r="A245" s="2">
        <v>3773</v>
      </c>
      <c r="B245" s="3">
        <v>46075</v>
      </c>
      <c r="C245" s="10">
        <f>YEAR(SalesDataTable[[#This Row],[Order Date]])</f>
        <v>2026</v>
      </c>
      <c r="D245" s="13" t="str">
        <f>"Q"&amp;ROUNDUP(MONTH(SalesDataTable[[#This Row],[Order Date]])/3,0)</f>
        <v>Q1</v>
      </c>
      <c r="E245" s="13">
        <f>MONTH(SalesDataTable[[#This Row],[Order Date]])</f>
        <v>2</v>
      </c>
      <c r="F245" s="10" t="str">
        <f>TEXT(SalesDataTable[[#This Row],[Order Date]],"MMM")</f>
        <v>Feb</v>
      </c>
      <c r="G245" s="4" t="s">
        <v>36</v>
      </c>
      <c r="H245" s="4" t="s">
        <v>37</v>
      </c>
      <c r="I245" s="4" t="s">
        <v>18</v>
      </c>
      <c r="J245" s="4" t="s">
        <v>19</v>
      </c>
      <c r="K245" s="4" t="s">
        <v>39</v>
      </c>
      <c r="L245" s="4" t="s">
        <v>56</v>
      </c>
      <c r="M245" s="5">
        <v>1</v>
      </c>
      <c r="N245" s="6">
        <v>81.81</v>
      </c>
      <c r="O245" s="7">
        <v>0</v>
      </c>
      <c r="P245" s="6">
        <v>40.32</v>
      </c>
      <c r="Q245" s="6">
        <f>M245*N245*(1-O245)</f>
        <v>81.81</v>
      </c>
      <c r="R245" s="6">
        <f>M245*P245</f>
        <v>40.32</v>
      </c>
      <c r="S245" s="6">
        <f>Q245-R245</f>
        <v>41.49</v>
      </c>
      <c r="T245" s="8">
        <f>IFERROR(S245/Q245,0)</f>
        <v>0.50715071507150711</v>
      </c>
    </row>
    <row r="246" spans="1:20" ht="15.75" x14ac:dyDescent="0.25">
      <c r="A246" s="2">
        <v>4670</v>
      </c>
      <c r="B246" s="3">
        <v>46075</v>
      </c>
      <c r="C246" s="10">
        <f>YEAR(SalesDataTable[[#This Row],[Order Date]])</f>
        <v>2026</v>
      </c>
      <c r="D246" s="13" t="str">
        <f>"Q"&amp;ROUNDUP(MONTH(SalesDataTable[[#This Row],[Order Date]])/3,0)</f>
        <v>Q1</v>
      </c>
      <c r="E246" s="13">
        <f>MONTH(SalesDataTable[[#This Row],[Order Date]])</f>
        <v>2</v>
      </c>
      <c r="F246" s="10" t="str">
        <f>TEXT(SalesDataTable[[#This Row],[Order Date]],"MMM")</f>
        <v>Feb</v>
      </c>
      <c r="G246" s="4" t="s">
        <v>16</v>
      </c>
      <c r="H246" s="4" t="s">
        <v>66</v>
      </c>
      <c r="I246" s="4" t="s">
        <v>35</v>
      </c>
      <c r="J246" s="4" t="s">
        <v>32</v>
      </c>
      <c r="K246" s="4" t="s">
        <v>25</v>
      </c>
      <c r="L246" s="4" t="s">
        <v>53</v>
      </c>
      <c r="M246" s="5">
        <v>1</v>
      </c>
      <c r="N246" s="6">
        <v>152.96</v>
      </c>
      <c r="O246" s="7">
        <v>0</v>
      </c>
      <c r="P246" s="6">
        <v>79.510000000000005</v>
      </c>
      <c r="Q246" s="6">
        <f>M246*N246*(1-O246)</f>
        <v>152.96</v>
      </c>
      <c r="R246" s="6">
        <f>M246*P246</f>
        <v>79.510000000000005</v>
      </c>
      <c r="S246" s="6">
        <f>Q246-R246</f>
        <v>73.45</v>
      </c>
      <c r="T246" s="8">
        <f>IFERROR(S246/Q246,0)</f>
        <v>0.48019089958158995</v>
      </c>
    </row>
    <row r="247" spans="1:20" ht="15.75" x14ac:dyDescent="0.25">
      <c r="A247" s="2">
        <v>587</v>
      </c>
      <c r="B247" s="3">
        <v>46076</v>
      </c>
      <c r="C247" s="10">
        <f>YEAR(SalesDataTable[[#This Row],[Order Date]])</f>
        <v>2026</v>
      </c>
      <c r="D247" s="13" t="str">
        <f>"Q"&amp;ROUNDUP(MONTH(SalesDataTable[[#This Row],[Order Date]])/3,0)</f>
        <v>Q1</v>
      </c>
      <c r="E247" s="13">
        <f>MONTH(SalesDataTable[[#This Row],[Order Date]])</f>
        <v>2</v>
      </c>
      <c r="F247" s="10" t="str">
        <f>TEXT(SalesDataTable[[#This Row],[Order Date]],"MMM")</f>
        <v>Feb</v>
      </c>
      <c r="G247" s="4" t="s">
        <v>36</v>
      </c>
      <c r="H247" s="4" t="s">
        <v>47</v>
      </c>
      <c r="I247" s="4" t="s">
        <v>44</v>
      </c>
      <c r="J247" s="4" t="s">
        <v>32</v>
      </c>
      <c r="K247" s="4" t="s">
        <v>30</v>
      </c>
      <c r="L247" s="4" t="s">
        <v>64</v>
      </c>
      <c r="M247" s="5">
        <v>1</v>
      </c>
      <c r="N247" s="6">
        <v>166.13</v>
      </c>
      <c r="O247" s="7">
        <v>0.05</v>
      </c>
      <c r="P247" s="6">
        <v>85.7</v>
      </c>
      <c r="Q247" s="6">
        <f>M247*N247*(1-O247)</f>
        <v>157.8235</v>
      </c>
      <c r="R247" s="6">
        <f>M247*P247</f>
        <v>85.7</v>
      </c>
      <c r="S247" s="6">
        <f>Q247-R247</f>
        <v>72.123499999999993</v>
      </c>
      <c r="T247" s="8">
        <f>IFERROR(S247/Q247,0)</f>
        <v>0.45698834457479398</v>
      </c>
    </row>
    <row r="248" spans="1:20" ht="15.75" x14ac:dyDescent="0.25">
      <c r="A248" s="2">
        <v>1085</v>
      </c>
      <c r="B248" s="3">
        <v>46076</v>
      </c>
      <c r="C248" s="10">
        <f>YEAR(SalesDataTable[[#This Row],[Order Date]])</f>
        <v>2026</v>
      </c>
      <c r="D248" s="13" t="str">
        <f>"Q"&amp;ROUNDUP(MONTH(SalesDataTable[[#This Row],[Order Date]])/3,0)</f>
        <v>Q1</v>
      </c>
      <c r="E248" s="13">
        <f>MONTH(SalesDataTable[[#This Row],[Order Date]])</f>
        <v>2</v>
      </c>
      <c r="F248" s="10" t="str">
        <f>TEXT(SalesDataTable[[#This Row],[Order Date]],"MMM")</f>
        <v>Feb</v>
      </c>
      <c r="G248" s="4" t="s">
        <v>16</v>
      </c>
      <c r="H248" s="4" t="s">
        <v>66</v>
      </c>
      <c r="I248" s="4" t="s">
        <v>18</v>
      </c>
      <c r="J248" s="4" t="s">
        <v>29</v>
      </c>
      <c r="K248" s="4" t="s">
        <v>39</v>
      </c>
      <c r="L248" s="4" t="s">
        <v>45</v>
      </c>
      <c r="M248" s="5">
        <v>3</v>
      </c>
      <c r="N248" s="6">
        <v>193.18</v>
      </c>
      <c r="O248" s="7">
        <v>0.05</v>
      </c>
      <c r="P248" s="6">
        <v>106.19</v>
      </c>
      <c r="Q248" s="6">
        <f>M248*N248*(1-O248)</f>
        <v>550.56299999999999</v>
      </c>
      <c r="R248" s="6">
        <f>M248*P248</f>
        <v>318.57</v>
      </c>
      <c r="S248" s="6">
        <f>Q248-R248</f>
        <v>231.99299999999999</v>
      </c>
      <c r="T248" s="8">
        <f>IFERROR(S248/Q248,0)</f>
        <v>0.42137412067283853</v>
      </c>
    </row>
    <row r="249" spans="1:20" ht="15.75" x14ac:dyDescent="0.25">
      <c r="A249" s="2">
        <v>1635</v>
      </c>
      <c r="B249" s="3">
        <v>46076</v>
      </c>
      <c r="C249" s="10">
        <f>YEAR(SalesDataTable[[#This Row],[Order Date]])</f>
        <v>2026</v>
      </c>
      <c r="D249" s="13" t="str">
        <f>"Q"&amp;ROUNDUP(MONTH(SalesDataTable[[#This Row],[Order Date]])/3,0)</f>
        <v>Q1</v>
      </c>
      <c r="E249" s="13">
        <f>MONTH(SalesDataTable[[#This Row],[Order Date]])</f>
        <v>2</v>
      </c>
      <c r="F249" s="10" t="str">
        <f>TEXT(SalesDataTable[[#This Row],[Order Date]],"MMM")</f>
        <v>Feb</v>
      </c>
      <c r="G249" s="4" t="s">
        <v>27</v>
      </c>
      <c r="H249" s="4" t="s">
        <v>55</v>
      </c>
      <c r="I249" s="4" t="s">
        <v>18</v>
      </c>
      <c r="J249" s="4" t="s">
        <v>19</v>
      </c>
      <c r="K249" s="4" t="s">
        <v>20</v>
      </c>
      <c r="L249" s="4" t="s">
        <v>21</v>
      </c>
      <c r="M249" s="5">
        <v>1</v>
      </c>
      <c r="N249" s="6">
        <v>80.42</v>
      </c>
      <c r="O249" s="7">
        <v>0</v>
      </c>
      <c r="P249" s="6">
        <v>41.72</v>
      </c>
      <c r="Q249" s="6">
        <f>M249*N249*(1-O249)</f>
        <v>80.42</v>
      </c>
      <c r="R249" s="6">
        <f>M249*P249</f>
        <v>41.72</v>
      </c>
      <c r="S249" s="6">
        <f>Q249-R249</f>
        <v>38.700000000000003</v>
      </c>
      <c r="T249" s="8">
        <f>IFERROR(S249/Q249,0)</f>
        <v>0.4812235762248197</v>
      </c>
    </row>
    <row r="250" spans="1:20" ht="15.75" x14ac:dyDescent="0.25">
      <c r="A250" s="2">
        <v>4067</v>
      </c>
      <c r="B250" s="3">
        <v>46076</v>
      </c>
      <c r="C250" s="10">
        <f>YEAR(SalesDataTable[[#This Row],[Order Date]])</f>
        <v>2026</v>
      </c>
      <c r="D250" s="13" t="str">
        <f>"Q"&amp;ROUNDUP(MONTH(SalesDataTable[[#This Row],[Order Date]])/3,0)</f>
        <v>Q1</v>
      </c>
      <c r="E250" s="13">
        <f>MONTH(SalesDataTable[[#This Row],[Order Date]])</f>
        <v>2</v>
      </c>
      <c r="F250" s="10" t="str">
        <f>TEXT(SalesDataTable[[#This Row],[Order Date]],"MMM")</f>
        <v>Feb</v>
      </c>
      <c r="G250" s="4" t="s">
        <v>36</v>
      </c>
      <c r="H250" s="4" t="s">
        <v>63</v>
      </c>
      <c r="I250" s="4" t="s">
        <v>18</v>
      </c>
      <c r="J250" s="4" t="s">
        <v>19</v>
      </c>
      <c r="K250" s="4" t="s">
        <v>39</v>
      </c>
      <c r="L250" s="4" t="s">
        <v>67</v>
      </c>
      <c r="M250" s="5">
        <v>2</v>
      </c>
      <c r="N250" s="6">
        <v>122.17</v>
      </c>
      <c r="O250" s="7">
        <v>0</v>
      </c>
      <c r="P250" s="6">
        <v>60.62</v>
      </c>
      <c r="Q250" s="6">
        <f>M250*N250*(1-O250)</f>
        <v>244.34</v>
      </c>
      <c r="R250" s="6">
        <f>M250*P250</f>
        <v>121.24</v>
      </c>
      <c r="S250" s="6">
        <f>Q250-R250</f>
        <v>123.10000000000001</v>
      </c>
      <c r="T250" s="8">
        <f>IFERROR(S250/Q250,0)</f>
        <v>0.50380617172792019</v>
      </c>
    </row>
    <row r="251" spans="1:20" ht="15.75" x14ac:dyDescent="0.25">
      <c r="A251" s="2">
        <v>287</v>
      </c>
      <c r="B251" s="3">
        <v>46077</v>
      </c>
      <c r="C251" s="10">
        <f>YEAR(SalesDataTable[[#This Row],[Order Date]])</f>
        <v>2026</v>
      </c>
      <c r="D251" s="13" t="str">
        <f>"Q"&amp;ROUNDUP(MONTH(SalesDataTable[[#This Row],[Order Date]])/3,0)</f>
        <v>Q1</v>
      </c>
      <c r="E251" s="13">
        <f>MONTH(SalesDataTable[[#This Row],[Order Date]])</f>
        <v>2</v>
      </c>
      <c r="F251" s="10" t="str">
        <f>TEXT(SalesDataTable[[#This Row],[Order Date]],"MMM")</f>
        <v>Feb</v>
      </c>
      <c r="G251" s="4" t="s">
        <v>22</v>
      </c>
      <c r="H251" s="4" t="s">
        <v>43</v>
      </c>
      <c r="I251" s="4" t="s">
        <v>44</v>
      </c>
      <c r="J251" s="4" t="s">
        <v>29</v>
      </c>
      <c r="K251" s="4" t="s">
        <v>30</v>
      </c>
      <c r="L251" s="4" t="s">
        <v>64</v>
      </c>
      <c r="M251" s="5">
        <v>1</v>
      </c>
      <c r="N251" s="6">
        <v>164.6</v>
      </c>
      <c r="O251" s="7">
        <v>0</v>
      </c>
      <c r="P251" s="6">
        <v>85.07</v>
      </c>
      <c r="Q251" s="6">
        <f>M251*N251*(1-O251)</f>
        <v>164.6</v>
      </c>
      <c r="R251" s="6">
        <f>M251*P251</f>
        <v>85.07</v>
      </c>
      <c r="S251" s="6">
        <f>Q251-R251</f>
        <v>79.53</v>
      </c>
      <c r="T251" s="8">
        <f>IFERROR(S251/Q251,0)</f>
        <v>0.48317132442284327</v>
      </c>
    </row>
    <row r="252" spans="1:20" ht="15.75" x14ac:dyDescent="0.25">
      <c r="A252" s="2">
        <v>794</v>
      </c>
      <c r="B252" s="3">
        <v>46077</v>
      </c>
      <c r="C252" s="10">
        <f>YEAR(SalesDataTable[[#This Row],[Order Date]])</f>
        <v>2026</v>
      </c>
      <c r="D252" s="13" t="str">
        <f>"Q"&amp;ROUNDUP(MONTH(SalesDataTable[[#This Row],[Order Date]])/3,0)</f>
        <v>Q1</v>
      </c>
      <c r="E252" s="13">
        <f>MONTH(SalesDataTable[[#This Row],[Order Date]])</f>
        <v>2</v>
      </c>
      <c r="F252" s="10" t="str">
        <f>TEXT(SalesDataTable[[#This Row],[Order Date]],"MMM")</f>
        <v>Feb</v>
      </c>
      <c r="G252" s="4" t="s">
        <v>22</v>
      </c>
      <c r="H252" s="4" t="s">
        <v>65</v>
      </c>
      <c r="I252" s="4" t="s">
        <v>18</v>
      </c>
      <c r="J252" s="4" t="s">
        <v>29</v>
      </c>
      <c r="K252" s="4" t="s">
        <v>30</v>
      </c>
      <c r="L252" s="4" t="s">
        <v>60</v>
      </c>
      <c r="M252" s="5">
        <v>1</v>
      </c>
      <c r="N252" s="6">
        <v>132.19999999999999</v>
      </c>
      <c r="O252" s="7">
        <v>0</v>
      </c>
      <c r="P252" s="6">
        <v>67.180000000000007</v>
      </c>
      <c r="Q252" s="6">
        <f>M252*N252*(1-O252)</f>
        <v>132.19999999999999</v>
      </c>
      <c r="R252" s="6">
        <f>M252*P252</f>
        <v>67.180000000000007</v>
      </c>
      <c r="S252" s="6">
        <f>Q252-R252</f>
        <v>65.019999999999982</v>
      </c>
      <c r="T252" s="8">
        <f>IFERROR(S252/Q252,0)</f>
        <v>0.49183055975794243</v>
      </c>
    </row>
    <row r="253" spans="1:20" ht="15.75" x14ac:dyDescent="0.25">
      <c r="A253" s="2">
        <v>1609</v>
      </c>
      <c r="B253" s="3">
        <v>46077</v>
      </c>
      <c r="C253" s="10">
        <f>YEAR(SalesDataTable[[#This Row],[Order Date]])</f>
        <v>2026</v>
      </c>
      <c r="D253" s="13" t="str">
        <f>"Q"&amp;ROUNDUP(MONTH(SalesDataTable[[#This Row],[Order Date]])/3,0)</f>
        <v>Q1</v>
      </c>
      <c r="E253" s="13">
        <f>MONTH(SalesDataTable[[#This Row],[Order Date]])</f>
        <v>2</v>
      </c>
      <c r="F253" s="10" t="str">
        <f>TEXT(SalesDataTable[[#This Row],[Order Date]],"MMM")</f>
        <v>Feb</v>
      </c>
      <c r="G253" s="4" t="s">
        <v>36</v>
      </c>
      <c r="H253" s="4" t="s">
        <v>37</v>
      </c>
      <c r="I253" s="4" t="s">
        <v>18</v>
      </c>
      <c r="J253" s="4" t="s">
        <v>19</v>
      </c>
      <c r="K253" s="4" t="s">
        <v>20</v>
      </c>
      <c r="L253" s="4" t="s">
        <v>42</v>
      </c>
      <c r="M253" s="5">
        <v>2</v>
      </c>
      <c r="N253" s="6">
        <v>40.700000000000003</v>
      </c>
      <c r="O253" s="7">
        <v>0</v>
      </c>
      <c r="P253" s="6">
        <v>16.63</v>
      </c>
      <c r="Q253" s="6">
        <f>M253*N253*(1-O253)</f>
        <v>81.400000000000006</v>
      </c>
      <c r="R253" s="6">
        <f>M253*P253</f>
        <v>33.26</v>
      </c>
      <c r="S253" s="6">
        <f>Q253-R253</f>
        <v>48.140000000000008</v>
      </c>
      <c r="T253" s="8">
        <f>IFERROR(S253/Q253,0)</f>
        <v>0.59140049140049145</v>
      </c>
    </row>
    <row r="254" spans="1:20" ht="15.75" x14ac:dyDescent="0.25">
      <c r="A254" s="2">
        <v>4921</v>
      </c>
      <c r="B254" s="3">
        <v>46077</v>
      </c>
      <c r="C254" s="10">
        <f>YEAR(SalesDataTable[[#This Row],[Order Date]])</f>
        <v>2026</v>
      </c>
      <c r="D254" s="13" t="str">
        <f>"Q"&amp;ROUNDUP(MONTH(SalesDataTable[[#This Row],[Order Date]])/3,0)</f>
        <v>Q1</v>
      </c>
      <c r="E254" s="13">
        <f>MONTH(SalesDataTable[[#This Row],[Order Date]])</f>
        <v>2</v>
      </c>
      <c r="F254" s="10" t="str">
        <f>TEXT(SalesDataTable[[#This Row],[Order Date]],"MMM")</f>
        <v>Feb</v>
      </c>
      <c r="G254" s="4" t="s">
        <v>22</v>
      </c>
      <c r="H254" s="4" t="s">
        <v>59</v>
      </c>
      <c r="I254" s="4" t="s">
        <v>18</v>
      </c>
      <c r="J254" s="4" t="s">
        <v>19</v>
      </c>
      <c r="K254" s="4" t="s">
        <v>30</v>
      </c>
      <c r="L254" s="4" t="s">
        <v>31</v>
      </c>
      <c r="M254" s="5">
        <v>1</v>
      </c>
      <c r="N254" s="6">
        <v>35.39</v>
      </c>
      <c r="O254" s="7">
        <v>0</v>
      </c>
      <c r="P254" s="6">
        <v>13.93</v>
      </c>
      <c r="Q254" s="6">
        <f>M254*N254*(1-O254)</f>
        <v>35.39</v>
      </c>
      <c r="R254" s="6">
        <f>M254*P254</f>
        <v>13.93</v>
      </c>
      <c r="S254" s="6">
        <f>Q254-R254</f>
        <v>21.46</v>
      </c>
      <c r="T254" s="8">
        <f>IFERROR(S254/Q254,0)</f>
        <v>0.60638598474145244</v>
      </c>
    </row>
    <row r="255" spans="1:20" ht="15.75" x14ac:dyDescent="0.25">
      <c r="A255" s="2">
        <v>2209</v>
      </c>
      <c r="B255" s="3">
        <v>46078</v>
      </c>
      <c r="C255" s="10">
        <f>YEAR(SalesDataTable[[#This Row],[Order Date]])</f>
        <v>2026</v>
      </c>
      <c r="D255" s="13" t="str">
        <f>"Q"&amp;ROUNDUP(MONTH(SalesDataTable[[#This Row],[Order Date]])/3,0)</f>
        <v>Q1</v>
      </c>
      <c r="E255" s="13">
        <f>MONTH(SalesDataTable[[#This Row],[Order Date]])</f>
        <v>2</v>
      </c>
      <c r="F255" s="10" t="str">
        <f>TEXT(SalesDataTable[[#This Row],[Order Date]],"MMM")</f>
        <v>Feb</v>
      </c>
      <c r="G255" s="4" t="s">
        <v>16</v>
      </c>
      <c r="H255" s="4" t="s">
        <v>17</v>
      </c>
      <c r="I255" s="4" t="s">
        <v>18</v>
      </c>
      <c r="J255" s="4" t="s">
        <v>32</v>
      </c>
      <c r="K255" s="4" t="s">
        <v>20</v>
      </c>
      <c r="L255" s="4" t="s">
        <v>38</v>
      </c>
      <c r="M255" s="5">
        <v>5</v>
      </c>
      <c r="N255" s="6">
        <v>50.58</v>
      </c>
      <c r="O255" s="7">
        <v>0.1</v>
      </c>
      <c r="P255" s="6">
        <v>22.42</v>
      </c>
      <c r="Q255" s="6">
        <f>M255*N255*(1-O255)</f>
        <v>227.60999999999999</v>
      </c>
      <c r="R255" s="6">
        <f>M255*P255</f>
        <v>112.10000000000001</v>
      </c>
      <c r="S255" s="6">
        <f>Q255-R255</f>
        <v>115.50999999999998</v>
      </c>
      <c r="T255" s="8">
        <f>IFERROR(S255/Q255,0)</f>
        <v>0.50749088352884308</v>
      </c>
    </row>
    <row r="256" spans="1:20" ht="15.75" x14ac:dyDescent="0.25">
      <c r="A256" s="2">
        <v>4757</v>
      </c>
      <c r="B256" s="3">
        <v>46078</v>
      </c>
      <c r="C256" s="10">
        <f>YEAR(SalesDataTable[[#This Row],[Order Date]])</f>
        <v>2026</v>
      </c>
      <c r="D256" s="13" t="str">
        <f>"Q"&amp;ROUNDUP(MONTH(SalesDataTable[[#This Row],[Order Date]])/3,0)</f>
        <v>Q1</v>
      </c>
      <c r="E256" s="13">
        <f>MONTH(SalesDataTable[[#This Row],[Order Date]])</f>
        <v>2</v>
      </c>
      <c r="F256" s="10" t="str">
        <f>TEXT(SalesDataTable[[#This Row],[Order Date]],"MMM")</f>
        <v>Feb</v>
      </c>
      <c r="G256" s="4" t="s">
        <v>22</v>
      </c>
      <c r="H256" s="4" t="s">
        <v>57</v>
      </c>
      <c r="I256" s="4" t="s">
        <v>44</v>
      </c>
      <c r="J256" s="4" t="s">
        <v>32</v>
      </c>
      <c r="K256" s="4" t="s">
        <v>50</v>
      </c>
      <c r="L256" s="4" t="s">
        <v>61</v>
      </c>
      <c r="M256" s="5">
        <v>2</v>
      </c>
      <c r="N256" s="6">
        <v>49.48</v>
      </c>
      <c r="O256" s="7">
        <v>0</v>
      </c>
      <c r="P256" s="6">
        <v>21.37</v>
      </c>
      <c r="Q256" s="6">
        <f>M256*N256*(1-O256)</f>
        <v>98.96</v>
      </c>
      <c r="R256" s="6">
        <f>M256*P256</f>
        <v>42.74</v>
      </c>
      <c r="S256" s="6">
        <f>Q256-R256</f>
        <v>56.219999999999992</v>
      </c>
      <c r="T256" s="8">
        <f>IFERROR(S256/Q256,0)</f>
        <v>0.5681083265966046</v>
      </c>
    </row>
    <row r="257" spans="1:20" ht="15.75" x14ac:dyDescent="0.25">
      <c r="A257" s="2">
        <v>5155</v>
      </c>
      <c r="B257" s="3">
        <v>46078</v>
      </c>
      <c r="C257" s="10">
        <f>YEAR(SalesDataTable[[#This Row],[Order Date]])</f>
        <v>2026</v>
      </c>
      <c r="D257" s="13" t="str">
        <f>"Q"&amp;ROUNDUP(MONTH(SalesDataTable[[#This Row],[Order Date]])/3,0)</f>
        <v>Q1</v>
      </c>
      <c r="E257" s="13">
        <f>MONTH(SalesDataTable[[#This Row],[Order Date]])</f>
        <v>2</v>
      </c>
      <c r="F257" s="10" t="str">
        <f>TEXT(SalesDataTable[[#This Row],[Order Date]],"MMM")</f>
        <v>Feb</v>
      </c>
      <c r="G257" s="4" t="s">
        <v>36</v>
      </c>
      <c r="H257" s="4" t="s">
        <v>63</v>
      </c>
      <c r="I257" s="4" t="s">
        <v>35</v>
      </c>
      <c r="J257" s="4" t="s">
        <v>29</v>
      </c>
      <c r="K257" s="4" t="s">
        <v>50</v>
      </c>
      <c r="L257" s="4" t="s">
        <v>61</v>
      </c>
      <c r="M257" s="5">
        <v>1</v>
      </c>
      <c r="N257" s="6">
        <v>50.51</v>
      </c>
      <c r="O257" s="7">
        <v>0</v>
      </c>
      <c r="P257" s="6">
        <v>21.4</v>
      </c>
      <c r="Q257" s="6">
        <f>M257*N257*(1-O257)</f>
        <v>50.51</v>
      </c>
      <c r="R257" s="6">
        <f>M257*P257</f>
        <v>21.4</v>
      </c>
      <c r="S257" s="6">
        <f>Q257-R257</f>
        <v>29.11</v>
      </c>
      <c r="T257" s="8">
        <f>IFERROR(S257/Q257,0)</f>
        <v>0.57632152049099195</v>
      </c>
    </row>
    <row r="258" spans="1:20" ht="15.75" x14ac:dyDescent="0.25">
      <c r="A258" s="2">
        <v>1737</v>
      </c>
      <c r="B258" s="3">
        <v>46079</v>
      </c>
      <c r="C258" s="10">
        <f>YEAR(SalesDataTable[[#This Row],[Order Date]])</f>
        <v>2026</v>
      </c>
      <c r="D258" s="13" t="str">
        <f>"Q"&amp;ROUNDUP(MONTH(SalesDataTable[[#This Row],[Order Date]])/3,0)</f>
        <v>Q1</v>
      </c>
      <c r="E258" s="13">
        <f>MONTH(SalesDataTable[[#This Row],[Order Date]])</f>
        <v>2</v>
      </c>
      <c r="F258" s="10" t="str">
        <f>TEXT(SalesDataTable[[#This Row],[Order Date]],"MMM")</f>
        <v>Feb</v>
      </c>
      <c r="G258" s="4" t="s">
        <v>16</v>
      </c>
      <c r="H258" s="4" t="s">
        <v>66</v>
      </c>
      <c r="I258" s="4" t="s">
        <v>18</v>
      </c>
      <c r="J258" s="4" t="s">
        <v>29</v>
      </c>
      <c r="K258" s="4" t="s">
        <v>39</v>
      </c>
      <c r="L258" s="4" t="s">
        <v>67</v>
      </c>
      <c r="M258" s="5">
        <v>2</v>
      </c>
      <c r="N258" s="6">
        <v>122.16</v>
      </c>
      <c r="O258" s="7">
        <v>0</v>
      </c>
      <c r="P258" s="6">
        <v>61.31</v>
      </c>
      <c r="Q258" s="6">
        <f>M258*N258*(1-O258)</f>
        <v>244.32</v>
      </c>
      <c r="R258" s="6">
        <f>M258*P258</f>
        <v>122.62</v>
      </c>
      <c r="S258" s="6">
        <f>Q258-R258</f>
        <v>121.69999999999999</v>
      </c>
      <c r="T258" s="8">
        <f>IFERROR(S258/Q258,0)</f>
        <v>0.49811722331368691</v>
      </c>
    </row>
    <row r="259" spans="1:20" ht="15.75" x14ac:dyDescent="0.25">
      <c r="A259" s="2">
        <v>1905</v>
      </c>
      <c r="B259" s="3">
        <v>46079</v>
      </c>
      <c r="C259" s="10">
        <f>YEAR(SalesDataTable[[#This Row],[Order Date]])</f>
        <v>2026</v>
      </c>
      <c r="D259" s="13" t="str">
        <f>"Q"&amp;ROUNDUP(MONTH(SalesDataTable[[#This Row],[Order Date]])/3,0)</f>
        <v>Q1</v>
      </c>
      <c r="E259" s="13">
        <f>MONTH(SalesDataTable[[#This Row],[Order Date]])</f>
        <v>2</v>
      </c>
      <c r="F259" s="10" t="str">
        <f>TEXT(SalesDataTable[[#This Row],[Order Date]],"MMM")</f>
        <v>Feb</v>
      </c>
      <c r="G259" s="4" t="s">
        <v>36</v>
      </c>
      <c r="H259" s="4" t="s">
        <v>47</v>
      </c>
      <c r="I259" s="4" t="s">
        <v>35</v>
      </c>
      <c r="J259" s="4" t="s">
        <v>19</v>
      </c>
      <c r="K259" s="4" t="s">
        <v>20</v>
      </c>
      <c r="L259" s="4" t="s">
        <v>38</v>
      </c>
      <c r="M259" s="5">
        <v>3</v>
      </c>
      <c r="N259" s="6">
        <v>51.32</v>
      </c>
      <c r="O259" s="7">
        <v>0.1</v>
      </c>
      <c r="P259" s="6">
        <v>22.62</v>
      </c>
      <c r="Q259" s="6">
        <f>M259*N259*(1-O259)</f>
        <v>138.56400000000002</v>
      </c>
      <c r="R259" s="6">
        <f>M259*P259</f>
        <v>67.86</v>
      </c>
      <c r="S259" s="6">
        <f>Q259-R259</f>
        <v>70.704000000000022</v>
      </c>
      <c r="T259" s="8">
        <f>IFERROR(S259/Q259,0)</f>
        <v>0.51026240581969351</v>
      </c>
    </row>
    <row r="260" spans="1:20" ht="15.75" x14ac:dyDescent="0.25">
      <c r="A260" s="2">
        <v>2359</v>
      </c>
      <c r="B260" s="3">
        <v>46079</v>
      </c>
      <c r="C260" s="10">
        <f>YEAR(SalesDataTable[[#This Row],[Order Date]])</f>
        <v>2026</v>
      </c>
      <c r="D260" s="13" t="str">
        <f>"Q"&amp;ROUNDUP(MONTH(SalesDataTable[[#This Row],[Order Date]])/3,0)</f>
        <v>Q1</v>
      </c>
      <c r="E260" s="13">
        <f>MONTH(SalesDataTable[[#This Row],[Order Date]])</f>
        <v>2</v>
      </c>
      <c r="F260" s="10" t="str">
        <f>TEXT(SalesDataTable[[#This Row],[Order Date]],"MMM")</f>
        <v>Feb</v>
      </c>
      <c r="G260" s="4" t="s">
        <v>27</v>
      </c>
      <c r="H260" s="4" t="s">
        <v>55</v>
      </c>
      <c r="I260" s="4" t="s">
        <v>18</v>
      </c>
      <c r="J260" s="4" t="s">
        <v>19</v>
      </c>
      <c r="K260" s="4" t="s">
        <v>39</v>
      </c>
      <c r="L260" s="4" t="s">
        <v>45</v>
      </c>
      <c r="M260" s="5">
        <v>2</v>
      </c>
      <c r="N260" s="6">
        <v>195.92</v>
      </c>
      <c r="O260" s="7">
        <v>0.05</v>
      </c>
      <c r="P260" s="6">
        <v>104.13</v>
      </c>
      <c r="Q260" s="6">
        <f>M260*N260*(1-O260)</f>
        <v>372.24799999999993</v>
      </c>
      <c r="R260" s="6">
        <f>M260*P260</f>
        <v>208.26</v>
      </c>
      <c r="S260" s="6">
        <f>Q260-R260</f>
        <v>163.98799999999994</v>
      </c>
      <c r="T260" s="8">
        <f>IFERROR(S260/Q260,0)</f>
        <v>0.4405342674775955</v>
      </c>
    </row>
    <row r="261" spans="1:20" ht="15.75" x14ac:dyDescent="0.25">
      <c r="A261" s="2">
        <v>3666</v>
      </c>
      <c r="B261" s="3">
        <v>46079</v>
      </c>
      <c r="C261" s="10">
        <f>YEAR(SalesDataTable[[#This Row],[Order Date]])</f>
        <v>2026</v>
      </c>
      <c r="D261" s="13" t="str">
        <f>"Q"&amp;ROUNDUP(MONTH(SalesDataTable[[#This Row],[Order Date]])/3,0)</f>
        <v>Q1</v>
      </c>
      <c r="E261" s="13">
        <f>MONTH(SalesDataTable[[#This Row],[Order Date]])</f>
        <v>2</v>
      </c>
      <c r="F261" s="10" t="str">
        <f>TEXT(SalesDataTable[[#This Row],[Order Date]],"MMM")</f>
        <v>Feb</v>
      </c>
      <c r="G261" s="4" t="s">
        <v>16</v>
      </c>
      <c r="H261" s="4" t="s">
        <v>66</v>
      </c>
      <c r="I261" s="4" t="s">
        <v>18</v>
      </c>
      <c r="J261" s="4" t="s">
        <v>19</v>
      </c>
      <c r="K261" s="4" t="s">
        <v>30</v>
      </c>
      <c r="L261" s="4" t="s">
        <v>31</v>
      </c>
      <c r="M261" s="5">
        <v>1</v>
      </c>
      <c r="N261" s="6">
        <v>36.19</v>
      </c>
      <c r="O261" s="7">
        <v>0.1</v>
      </c>
      <c r="P261" s="6">
        <v>13.62</v>
      </c>
      <c r="Q261" s="6">
        <f>M261*N261*(1-O261)</f>
        <v>32.570999999999998</v>
      </c>
      <c r="R261" s="6">
        <f>M261*P261</f>
        <v>13.62</v>
      </c>
      <c r="S261" s="6">
        <f>Q261-R261</f>
        <v>18.951000000000001</v>
      </c>
      <c r="T261" s="8">
        <f>IFERROR(S261/Q261,0)</f>
        <v>0.58183660311319896</v>
      </c>
    </row>
    <row r="262" spans="1:20" ht="15.75" x14ac:dyDescent="0.25">
      <c r="A262" s="2">
        <v>518</v>
      </c>
      <c r="B262" s="3">
        <v>46080</v>
      </c>
      <c r="C262" s="10">
        <f>YEAR(SalesDataTable[[#This Row],[Order Date]])</f>
        <v>2026</v>
      </c>
      <c r="D262" s="13" t="str">
        <f>"Q"&amp;ROUNDUP(MONTH(SalesDataTable[[#This Row],[Order Date]])/3,0)</f>
        <v>Q1</v>
      </c>
      <c r="E262" s="13">
        <f>MONTH(SalesDataTable[[#This Row],[Order Date]])</f>
        <v>2</v>
      </c>
      <c r="F262" s="10" t="str">
        <f>TEXT(SalesDataTable[[#This Row],[Order Date]],"MMM")</f>
        <v>Feb</v>
      </c>
      <c r="G262" s="4" t="s">
        <v>27</v>
      </c>
      <c r="H262" s="4" t="s">
        <v>28</v>
      </c>
      <c r="I262" s="4" t="s">
        <v>18</v>
      </c>
      <c r="J262" s="4" t="s">
        <v>29</v>
      </c>
      <c r="K262" s="4" t="s">
        <v>25</v>
      </c>
      <c r="L262" s="4" t="s">
        <v>62</v>
      </c>
      <c r="M262" s="5">
        <v>1</v>
      </c>
      <c r="N262" s="6">
        <v>72.97</v>
      </c>
      <c r="O262" s="7">
        <v>0</v>
      </c>
      <c r="P262" s="6">
        <v>32.43</v>
      </c>
      <c r="Q262" s="6">
        <f>M262*N262*(1-O262)</f>
        <v>72.97</v>
      </c>
      <c r="R262" s="6">
        <f>M262*P262</f>
        <v>32.43</v>
      </c>
      <c r="S262" s="6">
        <f>Q262-R262</f>
        <v>40.54</v>
      </c>
      <c r="T262" s="8">
        <f>IFERROR(S262/Q262,0)</f>
        <v>0.55557078251336167</v>
      </c>
    </row>
    <row r="263" spans="1:20" ht="15.75" x14ac:dyDescent="0.25">
      <c r="A263" s="2">
        <v>892</v>
      </c>
      <c r="B263" s="3">
        <v>46080</v>
      </c>
      <c r="C263" s="10">
        <f>YEAR(SalesDataTable[[#This Row],[Order Date]])</f>
        <v>2026</v>
      </c>
      <c r="D263" s="13" t="str">
        <f>"Q"&amp;ROUNDUP(MONTH(SalesDataTable[[#This Row],[Order Date]])/3,0)</f>
        <v>Q1</v>
      </c>
      <c r="E263" s="13">
        <f>MONTH(SalesDataTable[[#This Row],[Order Date]])</f>
        <v>2</v>
      </c>
      <c r="F263" s="10" t="str">
        <f>TEXT(SalesDataTable[[#This Row],[Order Date]],"MMM")</f>
        <v>Feb</v>
      </c>
      <c r="G263" s="4" t="s">
        <v>36</v>
      </c>
      <c r="H263" s="4" t="s">
        <v>47</v>
      </c>
      <c r="I263" s="4" t="s">
        <v>24</v>
      </c>
      <c r="J263" s="4" t="s">
        <v>32</v>
      </c>
      <c r="K263" s="4" t="s">
        <v>30</v>
      </c>
      <c r="L263" s="4" t="s">
        <v>48</v>
      </c>
      <c r="M263" s="5">
        <v>12</v>
      </c>
      <c r="N263" s="6">
        <v>47.15</v>
      </c>
      <c r="O263" s="7">
        <v>0.1</v>
      </c>
      <c r="P263" s="6">
        <v>17.829999999999998</v>
      </c>
      <c r="Q263" s="6">
        <f>M263*N263*(1-O263)</f>
        <v>509.21999999999997</v>
      </c>
      <c r="R263" s="6">
        <f>M263*P263</f>
        <v>213.95999999999998</v>
      </c>
      <c r="S263" s="6">
        <f>Q263-R263</f>
        <v>295.26</v>
      </c>
      <c r="T263" s="8">
        <f>IFERROR(S263/Q263,0)</f>
        <v>0.57982797219276538</v>
      </c>
    </row>
    <row r="264" spans="1:20" ht="15.75" x14ac:dyDescent="0.25">
      <c r="A264" s="2">
        <v>1115</v>
      </c>
      <c r="B264" s="3">
        <v>46080</v>
      </c>
      <c r="C264" s="10">
        <f>YEAR(SalesDataTable[[#This Row],[Order Date]])</f>
        <v>2026</v>
      </c>
      <c r="D264" s="13" t="str">
        <f>"Q"&amp;ROUNDUP(MONTH(SalesDataTable[[#This Row],[Order Date]])/3,0)</f>
        <v>Q1</v>
      </c>
      <c r="E264" s="13">
        <f>MONTH(SalesDataTable[[#This Row],[Order Date]])</f>
        <v>2</v>
      </c>
      <c r="F264" s="10" t="str">
        <f>TEXT(SalesDataTable[[#This Row],[Order Date]],"MMM")</f>
        <v>Feb</v>
      </c>
      <c r="G264" s="4" t="s">
        <v>16</v>
      </c>
      <c r="H264" s="4" t="s">
        <v>17</v>
      </c>
      <c r="I264" s="4" t="s">
        <v>35</v>
      </c>
      <c r="J264" s="4" t="s">
        <v>32</v>
      </c>
      <c r="K264" s="4" t="s">
        <v>30</v>
      </c>
      <c r="L264" s="4" t="s">
        <v>64</v>
      </c>
      <c r="M264" s="5">
        <v>3</v>
      </c>
      <c r="N264" s="6">
        <v>161.19999999999999</v>
      </c>
      <c r="O264" s="7">
        <v>0.1</v>
      </c>
      <c r="P264" s="6">
        <v>87.37</v>
      </c>
      <c r="Q264" s="6">
        <f>M264*N264*(1-O264)</f>
        <v>435.23999999999995</v>
      </c>
      <c r="R264" s="6">
        <f>M264*P264</f>
        <v>262.11</v>
      </c>
      <c r="S264" s="6">
        <f>Q264-R264</f>
        <v>173.12999999999994</v>
      </c>
      <c r="T264" s="8">
        <f>IFERROR(S264/Q264,0)</f>
        <v>0.39778053487730897</v>
      </c>
    </row>
    <row r="265" spans="1:20" ht="15.75" x14ac:dyDescent="0.25">
      <c r="A265" s="2">
        <v>1186</v>
      </c>
      <c r="B265" s="3">
        <v>46080</v>
      </c>
      <c r="C265" s="10">
        <f>YEAR(SalesDataTable[[#This Row],[Order Date]])</f>
        <v>2026</v>
      </c>
      <c r="D265" s="13" t="str">
        <f>"Q"&amp;ROUNDUP(MONTH(SalesDataTable[[#This Row],[Order Date]])/3,0)</f>
        <v>Q1</v>
      </c>
      <c r="E265" s="13">
        <f>MONTH(SalesDataTable[[#This Row],[Order Date]])</f>
        <v>2</v>
      </c>
      <c r="F265" s="10" t="str">
        <f>TEXT(SalesDataTable[[#This Row],[Order Date]],"MMM")</f>
        <v>Feb</v>
      </c>
      <c r="G265" s="4" t="s">
        <v>16</v>
      </c>
      <c r="H265" s="4" t="s">
        <v>52</v>
      </c>
      <c r="I265" s="4" t="s">
        <v>35</v>
      </c>
      <c r="J265" s="4" t="s">
        <v>32</v>
      </c>
      <c r="K265" s="4" t="s">
        <v>20</v>
      </c>
      <c r="L265" s="4" t="s">
        <v>38</v>
      </c>
      <c r="M265" s="5">
        <v>1</v>
      </c>
      <c r="N265" s="6">
        <v>49.73</v>
      </c>
      <c r="O265" s="7">
        <v>0</v>
      </c>
      <c r="P265" s="6">
        <v>22</v>
      </c>
      <c r="Q265" s="6">
        <f>M265*N265*(1-O265)</f>
        <v>49.73</v>
      </c>
      <c r="R265" s="6">
        <f>M265*P265</f>
        <v>22</v>
      </c>
      <c r="S265" s="6">
        <f>Q265-R265</f>
        <v>27.729999999999997</v>
      </c>
      <c r="T265" s="8">
        <f>IFERROR(S265/Q265,0)</f>
        <v>0.55761109993967417</v>
      </c>
    </row>
    <row r="266" spans="1:20" ht="15.75" x14ac:dyDescent="0.25">
      <c r="A266" s="2">
        <v>2093</v>
      </c>
      <c r="B266" s="3">
        <v>46080</v>
      </c>
      <c r="C266" s="10">
        <f>YEAR(SalesDataTable[[#This Row],[Order Date]])</f>
        <v>2026</v>
      </c>
      <c r="D266" s="13" t="str">
        <f>"Q"&amp;ROUNDUP(MONTH(SalesDataTable[[#This Row],[Order Date]])/3,0)</f>
        <v>Q1</v>
      </c>
      <c r="E266" s="13">
        <f>MONTH(SalesDataTable[[#This Row],[Order Date]])</f>
        <v>2</v>
      </c>
      <c r="F266" s="10" t="str">
        <f>TEXT(SalesDataTable[[#This Row],[Order Date]],"MMM")</f>
        <v>Feb</v>
      </c>
      <c r="G266" s="4" t="s">
        <v>27</v>
      </c>
      <c r="H266" s="4" t="s">
        <v>68</v>
      </c>
      <c r="I266" s="4" t="s">
        <v>18</v>
      </c>
      <c r="J266" s="4" t="s">
        <v>19</v>
      </c>
      <c r="K266" s="4" t="s">
        <v>39</v>
      </c>
      <c r="L266" s="4" t="s">
        <v>67</v>
      </c>
      <c r="M266" s="5">
        <v>2</v>
      </c>
      <c r="N266" s="6">
        <v>126.19</v>
      </c>
      <c r="O266" s="7">
        <v>0</v>
      </c>
      <c r="P266" s="6">
        <v>58.99</v>
      </c>
      <c r="Q266" s="6">
        <f>M266*N266*(1-O266)</f>
        <v>252.38</v>
      </c>
      <c r="R266" s="6">
        <f>M266*P266</f>
        <v>117.98</v>
      </c>
      <c r="S266" s="6">
        <f>Q266-R266</f>
        <v>134.39999999999998</v>
      </c>
      <c r="T266" s="8">
        <f>IFERROR(S266/Q266,0)</f>
        <v>0.5325303114351374</v>
      </c>
    </row>
    <row r="267" spans="1:20" ht="15.75" x14ac:dyDescent="0.25">
      <c r="A267" s="2">
        <v>2136</v>
      </c>
      <c r="B267" s="3">
        <v>46080</v>
      </c>
      <c r="C267" s="10">
        <f>YEAR(SalesDataTable[[#This Row],[Order Date]])</f>
        <v>2026</v>
      </c>
      <c r="D267" s="13" t="str">
        <f>"Q"&amp;ROUNDUP(MONTH(SalesDataTable[[#This Row],[Order Date]])/3,0)</f>
        <v>Q1</v>
      </c>
      <c r="E267" s="13">
        <f>MONTH(SalesDataTable[[#This Row],[Order Date]])</f>
        <v>2</v>
      </c>
      <c r="F267" s="10" t="str">
        <f>TEXT(SalesDataTable[[#This Row],[Order Date]],"MMM")</f>
        <v>Feb</v>
      </c>
      <c r="G267" s="4" t="s">
        <v>22</v>
      </c>
      <c r="H267" s="4" t="s">
        <v>59</v>
      </c>
      <c r="I267" s="4" t="s">
        <v>18</v>
      </c>
      <c r="J267" s="4" t="s">
        <v>19</v>
      </c>
      <c r="K267" s="4" t="s">
        <v>30</v>
      </c>
      <c r="L267" s="4" t="s">
        <v>60</v>
      </c>
      <c r="M267" s="5">
        <v>2</v>
      </c>
      <c r="N267" s="6">
        <v>135.38999999999999</v>
      </c>
      <c r="O267" s="7">
        <v>0.05</v>
      </c>
      <c r="P267" s="6">
        <v>65.69</v>
      </c>
      <c r="Q267" s="6">
        <f>M267*N267*(1-O267)</f>
        <v>257.24099999999999</v>
      </c>
      <c r="R267" s="6">
        <f>M267*P267</f>
        <v>131.38</v>
      </c>
      <c r="S267" s="6">
        <f>Q267-R267</f>
        <v>125.86099999999999</v>
      </c>
      <c r="T267" s="8">
        <f>IFERROR(S267/Q267,0)</f>
        <v>0.48927270536189799</v>
      </c>
    </row>
    <row r="268" spans="1:20" ht="15.75" x14ac:dyDescent="0.25">
      <c r="A268" s="2">
        <v>3538</v>
      </c>
      <c r="B268" s="3">
        <v>46080</v>
      </c>
      <c r="C268" s="10">
        <f>YEAR(SalesDataTable[[#This Row],[Order Date]])</f>
        <v>2026</v>
      </c>
      <c r="D268" s="13" t="str">
        <f>"Q"&amp;ROUNDUP(MONTH(SalesDataTable[[#This Row],[Order Date]])/3,0)</f>
        <v>Q1</v>
      </c>
      <c r="E268" s="13">
        <f>MONTH(SalesDataTable[[#This Row],[Order Date]])</f>
        <v>2</v>
      </c>
      <c r="F268" s="10" t="str">
        <f>TEXT(SalesDataTable[[#This Row],[Order Date]],"MMM")</f>
        <v>Feb</v>
      </c>
      <c r="G268" s="4" t="s">
        <v>22</v>
      </c>
      <c r="H268" s="4" t="s">
        <v>65</v>
      </c>
      <c r="I268" s="4" t="s">
        <v>24</v>
      </c>
      <c r="J268" s="4" t="s">
        <v>32</v>
      </c>
      <c r="K268" s="4" t="s">
        <v>50</v>
      </c>
      <c r="L268" s="4" t="s">
        <v>51</v>
      </c>
      <c r="M268" s="5">
        <v>12</v>
      </c>
      <c r="N268" s="6">
        <v>41.27</v>
      </c>
      <c r="O268" s="7">
        <v>0.1</v>
      </c>
      <c r="P268" s="6">
        <v>14.71</v>
      </c>
      <c r="Q268" s="6">
        <f>M268*N268*(1-O268)</f>
        <v>445.71600000000001</v>
      </c>
      <c r="R268" s="6">
        <f>M268*P268</f>
        <v>176.52</v>
      </c>
      <c r="S268" s="6">
        <f>Q268-R268</f>
        <v>269.19600000000003</v>
      </c>
      <c r="T268" s="8">
        <f>IFERROR(S268/Q268,0)</f>
        <v>0.60396306168053204</v>
      </c>
    </row>
    <row r="269" spans="1:20" ht="15.75" x14ac:dyDescent="0.25">
      <c r="A269" s="2">
        <v>3891</v>
      </c>
      <c r="B269" s="3">
        <v>46080</v>
      </c>
      <c r="C269" s="10">
        <f>YEAR(SalesDataTable[[#This Row],[Order Date]])</f>
        <v>2026</v>
      </c>
      <c r="D269" s="13" t="str">
        <f>"Q"&amp;ROUNDUP(MONTH(SalesDataTable[[#This Row],[Order Date]])/3,0)</f>
        <v>Q1</v>
      </c>
      <c r="E269" s="13">
        <f>MONTH(SalesDataTable[[#This Row],[Order Date]])</f>
        <v>2</v>
      </c>
      <c r="F269" s="10" t="str">
        <f>TEXT(SalesDataTable[[#This Row],[Order Date]],"MMM")</f>
        <v>Feb</v>
      </c>
      <c r="G269" s="4" t="s">
        <v>16</v>
      </c>
      <c r="H269" s="4" t="s">
        <v>17</v>
      </c>
      <c r="I269" s="4" t="s">
        <v>35</v>
      </c>
      <c r="J269" s="4" t="s">
        <v>19</v>
      </c>
      <c r="K269" s="4" t="s">
        <v>20</v>
      </c>
      <c r="L269" s="4" t="s">
        <v>21</v>
      </c>
      <c r="M269" s="5">
        <v>1</v>
      </c>
      <c r="N269" s="6">
        <v>82.04</v>
      </c>
      <c r="O269" s="7">
        <v>0.1</v>
      </c>
      <c r="P269" s="6">
        <v>41.46</v>
      </c>
      <c r="Q269" s="6">
        <f>M269*N269*(1-O269)</f>
        <v>73.836000000000013</v>
      </c>
      <c r="R269" s="6">
        <f>M269*P269</f>
        <v>41.46</v>
      </c>
      <c r="S269" s="6">
        <f>Q269-R269</f>
        <v>32.376000000000012</v>
      </c>
      <c r="T269" s="8">
        <f>IFERROR(S269/Q269,0)</f>
        <v>0.43848529172761264</v>
      </c>
    </row>
    <row r="270" spans="1:20" ht="15.75" x14ac:dyDescent="0.25">
      <c r="A270" s="2">
        <v>3917</v>
      </c>
      <c r="B270" s="3">
        <v>46080</v>
      </c>
      <c r="C270" s="10">
        <f>YEAR(SalesDataTable[[#This Row],[Order Date]])</f>
        <v>2026</v>
      </c>
      <c r="D270" s="13" t="str">
        <f>"Q"&amp;ROUNDUP(MONTH(SalesDataTable[[#This Row],[Order Date]])/3,0)</f>
        <v>Q1</v>
      </c>
      <c r="E270" s="13">
        <f>MONTH(SalesDataTable[[#This Row],[Order Date]])</f>
        <v>2</v>
      </c>
      <c r="F270" s="10" t="str">
        <f>TEXT(SalesDataTable[[#This Row],[Order Date]],"MMM")</f>
        <v>Feb</v>
      </c>
      <c r="G270" s="4" t="s">
        <v>36</v>
      </c>
      <c r="H270" s="4" t="s">
        <v>37</v>
      </c>
      <c r="I270" s="4" t="s">
        <v>18</v>
      </c>
      <c r="J270" s="4" t="s">
        <v>19</v>
      </c>
      <c r="K270" s="4" t="s">
        <v>30</v>
      </c>
      <c r="L270" s="4" t="s">
        <v>31</v>
      </c>
      <c r="M270" s="5">
        <v>3</v>
      </c>
      <c r="N270" s="6">
        <v>36.630000000000003</v>
      </c>
      <c r="O270" s="7">
        <v>0</v>
      </c>
      <c r="P270" s="6">
        <v>13.26</v>
      </c>
      <c r="Q270" s="6">
        <f>M270*N270*(1-O270)</f>
        <v>109.89000000000001</v>
      </c>
      <c r="R270" s="6">
        <f>M270*P270</f>
        <v>39.78</v>
      </c>
      <c r="S270" s="6">
        <f>Q270-R270</f>
        <v>70.110000000000014</v>
      </c>
      <c r="T270" s="8">
        <f>IFERROR(S270/Q270,0)</f>
        <v>0.63800163800163801</v>
      </c>
    </row>
    <row r="271" spans="1:20" ht="15.75" x14ac:dyDescent="0.25">
      <c r="A271" s="2">
        <v>4594</v>
      </c>
      <c r="B271" s="3">
        <v>46080</v>
      </c>
      <c r="C271" s="10">
        <f>YEAR(SalesDataTable[[#This Row],[Order Date]])</f>
        <v>2026</v>
      </c>
      <c r="D271" s="13" t="str">
        <f>"Q"&amp;ROUNDUP(MONTH(SalesDataTable[[#This Row],[Order Date]])/3,0)</f>
        <v>Q1</v>
      </c>
      <c r="E271" s="13">
        <f>MONTH(SalesDataTable[[#This Row],[Order Date]])</f>
        <v>2</v>
      </c>
      <c r="F271" s="10" t="str">
        <f>TEXT(SalesDataTable[[#This Row],[Order Date]],"MMM")</f>
        <v>Feb</v>
      </c>
      <c r="G271" s="4" t="s">
        <v>36</v>
      </c>
      <c r="H271" s="4" t="s">
        <v>47</v>
      </c>
      <c r="I271" s="4" t="s">
        <v>35</v>
      </c>
      <c r="J271" s="4" t="s">
        <v>19</v>
      </c>
      <c r="K271" s="4" t="s">
        <v>25</v>
      </c>
      <c r="L271" s="4" t="s">
        <v>26</v>
      </c>
      <c r="M271" s="5">
        <v>5</v>
      </c>
      <c r="N271" s="6">
        <v>92.94</v>
      </c>
      <c r="O271" s="7">
        <v>0.05</v>
      </c>
      <c r="P271" s="6">
        <v>46.47</v>
      </c>
      <c r="Q271" s="6">
        <f>M271*N271*(1-O271)</f>
        <v>441.46499999999997</v>
      </c>
      <c r="R271" s="6">
        <f>M271*P271</f>
        <v>232.35</v>
      </c>
      <c r="S271" s="6">
        <f>Q271-R271</f>
        <v>209.11499999999998</v>
      </c>
      <c r="T271" s="8">
        <f>IFERROR(S271/Q271,0)</f>
        <v>0.47368421052631576</v>
      </c>
    </row>
    <row r="272" spans="1:20" ht="15.75" x14ac:dyDescent="0.25">
      <c r="A272" s="2">
        <v>4750</v>
      </c>
      <c r="B272" s="3">
        <v>46080</v>
      </c>
      <c r="C272" s="10">
        <f>YEAR(SalesDataTable[[#This Row],[Order Date]])</f>
        <v>2026</v>
      </c>
      <c r="D272" s="13" t="str">
        <f>"Q"&amp;ROUNDUP(MONTH(SalesDataTable[[#This Row],[Order Date]])/3,0)</f>
        <v>Q1</v>
      </c>
      <c r="E272" s="13">
        <f>MONTH(SalesDataTable[[#This Row],[Order Date]])</f>
        <v>2</v>
      </c>
      <c r="F272" s="10" t="str">
        <f>TEXT(SalesDataTable[[#This Row],[Order Date]],"MMM")</f>
        <v>Feb</v>
      </c>
      <c r="G272" s="4" t="s">
        <v>22</v>
      </c>
      <c r="H272" s="4" t="s">
        <v>59</v>
      </c>
      <c r="I272" s="4" t="s">
        <v>35</v>
      </c>
      <c r="J272" s="4" t="s">
        <v>19</v>
      </c>
      <c r="K272" s="4" t="s">
        <v>50</v>
      </c>
      <c r="L272" s="4" t="s">
        <v>54</v>
      </c>
      <c r="M272" s="5">
        <v>2</v>
      </c>
      <c r="N272" s="6">
        <v>120.44</v>
      </c>
      <c r="O272" s="7">
        <v>0.05</v>
      </c>
      <c r="P272" s="6">
        <v>68.98</v>
      </c>
      <c r="Q272" s="6">
        <f>M272*N272*(1-O272)</f>
        <v>228.83599999999998</v>
      </c>
      <c r="R272" s="6">
        <f>M272*P272</f>
        <v>137.96</v>
      </c>
      <c r="S272" s="6">
        <f>Q272-R272</f>
        <v>90.875999999999976</v>
      </c>
      <c r="T272" s="8">
        <f>IFERROR(S272/Q272,0)</f>
        <v>0.3971228303239</v>
      </c>
    </row>
    <row r="273" spans="1:20" ht="15.75" x14ac:dyDescent="0.25">
      <c r="A273" s="2">
        <v>4960</v>
      </c>
      <c r="B273" s="3">
        <v>46080</v>
      </c>
      <c r="C273" s="10">
        <f>YEAR(SalesDataTable[[#This Row],[Order Date]])</f>
        <v>2026</v>
      </c>
      <c r="D273" s="13" t="str">
        <f>"Q"&amp;ROUNDUP(MONTH(SalesDataTable[[#This Row],[Order Date]])/3,0)</f>
        <v>Q1</v>
      </c>
      <c r="E273" s="13">
        <f>MONTH(SalesDataTable[[#This Row],[Order Date]])</f>
        <v>2</v>
      </c>
      <c r="F273" s="10" t="str">
        <f>TEXT(SalesDataTable[[#This Row],[Order Date]],"MMM")</f>
        <v>Feb</v>
      </c>
      <c r="G273" s="4" t="s">
        <v>22</v>
      </c>
      <c r="H273" s="4" t="s">
        <v>43</v>
      </c>
      <c r="I273" s="4" t="s">
        <v>44</v>
      </c>
      <c r="J273" s="4" t="s">
        <v>29</v>
      </c>
      <c r="K273" s="4" t="s">
        <v>30</v>
      </c>
      <c r="L273" s="4" t="s">
        <v>31</v>
      </c>
      <c r="M273" s="5">
        <v>2</v>
      </c>
      <c r="N273" s="6">
        <v>36.130000000000003</v>
      </c>
      <c r="O273" s="7">
        <v>0</v>
      </c>
      <c r="P273" s="6">
        <v>13.72</v>
      </c>
      <c r="Q273" s="6">
        <f>M273*N273*(1-O273)</f>
        <v>72.260000000000005</v>
      </c>
      <c r="R273" s="6">
        <f>M273*P273</f>
        <v>27.44</v>
      </c>
      <c r="S273" s="6">
        <f>Q273-R273</f>
        <v>44.820000000000007</v>
      </c>
      <c r="T273" s="8">
        <f>IFERROR(S273/Q273,0)</f>
        <v>0.62026017160254643</v>
      </c>
    </row>
    <row r="274" spans="1:20" ht="15.75" x14ac:dyDescent="0.25">
      <c r="A274" s="2">
        <v>4245</v>
      </c>
      <c r="B274" s="3">
        <v>46081</v>
      </c>
      <c r="C274" s="10">
        <f>YEAR(SalesDataTable[[#This Row],[Order Date]])</f>
        <v>2026</v>
      </c>
      <c r="D274" s="13" t="str">
        <f>"Q"&amp;ROUNDUP(MONTH(SalesDataTable[[#This Row],[Order Date]])/3,0)</f>
        <v>Q1</v>
      </c>
      <c r="E274" s="13">
        <f>MONTH(SalesDataTable[[#This Row],[Order Date]])</f>
        <v>2</v>
      </c>
      <c r="F274" s="10" t="str">
        <f>TEXT(SalesDataTable[[#This Row],[Order Date]],"MMM")</f>
        <v>Feb</v>
      </c>
      <c r="G274" s="4" t="s">
        <v>22</v>
      </c>
      <c r="H274" s="4" t="s">
        <v>23</v>
      </c>
      <c r="I274" s="4" t="s">
        <v>35</v>
      </c>
      <c r="J274" s="4" t="s">
        <v>19</v>
      </c>
      <c r="K274" s="4" t="s">
        <v>50</v>
      </c>
      <c r="L274" s="4" t="s">
        <v>54</v>
      </c>
      <c r="M274" s="5">
        <v>1</v>
      </c>
      <c r="N274" s="6">
        <v>124.97</v>
      </c>
      <c r="O274" s="7">
        <v>0.1</v>
      </c>
      <c r="P274" s="6">
        <v>69.790000000000006</v>
      </c>
      <c r="Q274" s="6">
        <f>M274*N274*(1-O274)</f>
        <v>112.473</v>
      </c>
      <c r="R274" s="6">
        <f>M274*P274</f>
        <v>69.790000000000006</v>
      </c>
      <c r="S274" s="6">
        <f>Q274-R274</f>
        <v>42.682999999999993</v>
      </c>
      <c r="T274" s="8">
        <f>IFERROR(S274/Q274,0)</f>
        <v>0.37949552337005321</v>
      </c>
    </row>
    <row r="275" spans="1:20" ht="15.75" x14ac:dyDescent="0.25">
      <c r="A275" s="2">
        <v>4664</v>
      </c>
      <c r="B275" s="3">
        <v>46081</v>
      </c>
      <c r="C275" s="10">
        <f>YEAR(SalesDataTable[[#This Row],[Order Date]])</f>
        <v>2026</v>
      </c>
      <c r="D275" s="13" t="str">
        <f>"Q"&amp;ROUNDUP(MONTH(SalesDataTable[[#This Row],[Order Date]])/3,0)</f>
        <v>Q1</v>
      </c>
      <c r="E275" s="13">
        <f>MONTH(SalesDataTable[[#This Row],[Order Date]])</f>
        <v>2</v>
      </c>
      <c r="F275" s="10" t="str">
        <f>TEXT(SalesDataTable[[#This Row],[Order Date]],"MMM")</f>
        <v>Feb</v>
      </c>
      <c r="G275" s="4" t="s">
        <v>36</v>
      </c>
      <c r="H275" s="4" t="s">
        <v>63</v>
      </c>
      <c r="I275" s="4" t="s">
        <v>18</v>
      </c>
      <c r="J275" s="4" t="s">
        <v>19</v>
      </c>
      <c r="K275" s="4" t="s">
        <v>30</v>
      </c>
      <c r="L275" s="4" t="s">
        <v>64</v>
      </c>
      <c r="M275" s="5">
        <v>1</v>
      </c>
      <c r="N275" s="6">
        <v>163.31</v>
      </c>
      <c r="O275" s="7">
        <v>0.05</v>
      </c>
      <c r="P275" s="6">
        <v>87.22</v>
      </c>
      <c r="Q275" s="6">
        <f>M275*N275*(1-O275)</f>
        <v>155.14449999999999</v>
      </c>
      <c r="R275" s="6">
        <f>M275*P275</f>
        <v>87.22</v>
      </c>
      <c r="S275" s="6">
        <f>Q275-R275</f>
        <v>67.924499999999995</v>
      </c>
      <c r="T275" s="8">
        <f>IFERROR(S275/Q275,0)</f>
        <v>0.43781442461705056</v>
      </c>
    </row>
    <row r="276" spans="1:20" ht="15.75" x14ac:dyDescent="0.25">
      <c r="A276" s="2">
        <v>383</v>
      </c>
      <c r="B276" s="3">
        <v>46082</v>
      </c>
      <c r="C276" s="10">
        <f>YEAR(SalesDataTable[[#This Row],[Order Date]])</f>
        <v>2026</v>
      </c>
      <c r="D276" s="13" t="str">
        <f>"Q"&amp;ROUNDUP(MONTH(SalesDataTable[[#This Row],[Order Date]])/3,0)</f>
        <v>Q1</v>
      </c>
      <c r="E276" s="13">
        <f>MONTH(SalesDataTable[[#This Row],[Order Date]])</f>
        <v>3</v>
      </c>
      <c r="F276" s="10" t="str">
        <f>TEXT(SalesDataTable[[#This Row],[Order Date]],"MMM")</f>
        <v>Mar</v>
      </c>
      <c r="G276" s="4" t="s">
        <v>27</v>
      </c>
      <c r="H276" s="4" t="s">
        <v>28</v>
      </c>
      <c r="I276" s="4" t="s">
        <v>35</v>
      </c>
      <c r="J276" s="4" t="s">
        <v>19</v>
      </c>
      <c r="K276" s="4" t="s">
        <v>25</v>
      </c>
      <c r="L276" s="4" t="s">
        <v>26</v>
      </c>
      <c r="M276" s="5">
        <v>3</v>
      </c>
      <c r="N276" s="6">
        <v>92.76</v>
      </c>
      <c r="O276" s="7">
        <v>0</v>
      </c>
      <c r="P276" s="6">
        <v>45.84</v>
      </c>
      <c r="Q276" s="6">
        <f>M276*N276*(1-O276)</f>
        <v>278.28000000000003</v>
      </c>
      <c r="R276" s="6">
        <f>M276*P276</f>
        <v>137.52000000000001</v>
      </c>
      <c r="S276" s="6">
        <f>Q276-R276</f>
        <v>140.76000000000002</v>
      </c>
      <c r="T276" s="8">
        <f>IFERROR(S276/Q276,0)</f>
        <v>0.50582147477360928</v>
      </c>
    </row>
    <row r="277" spans="1:20" ht="15.75" x14ac:dyDescent="0.25">
      <c r="A277" s="2">
        <v>730</v>
      </c>
      <c r="B277" s="3">
        <v>46082</v>
      </c>
      <c r="C277" s="10">
        <f>YEAR(SalesDataTable[[#This Row],[Order Date]])</f>
        <v>2026</v>
      </c>
      <c r="D277" s="13" t="str">
        <f>"Q"&amp;ROUNDUP(MONTH(SalesDataTable[[#This Row],[Order Date]])/3,0)</f>
        <v>Q1</v>
      </c>
      <c r="E277" s="13">
        <f>MONTH(SalesDataTable[[#This Row],[Order Date]])</f>
        <v>3</v>
      </c>
      <c r="F277" s="10" t="str">
        <f>TEXT(SalesDataTable[[#This Row],[Order Date]],"MMM")</f>
        <v>Mar</v>
      </c>
      <c r="G277" s="4" t="s">
        <v>16</v>
      </c>
      <c r="H277" s="4" t="s">
        <v>66</v>
      </c>
      <c r="I277" s="4" t="s">
        <v>24</v>
      </c>
      <c r="J277" s="4" t="s">
        <v>32</v>
      </c>
      <c r="K277" s="4" t="s">
        <v>50</v>
      </c>
      <c r="L277" s="4" t="s">
        <v>51</v>
      </c>
      <c r="M277" s="5">
        <v>5</v>
      </c>
      <c r="N277" s="6">
        <v>41.31</v>
      </c>
      <c r="O277" s="7">
        <v>0.1</v>
      </c>
      <c r="P277" s="6">
        <v>15.14</v>
      </c>
      <c r="Q277" s="6">
        <f>M277*N277*(1-O277)</f>
        <v>185.89500000000001</v>
      </c>
      <c r="R277" s="6">
        <f>M277*P277</f>
        <v>75.7</v>
      </c>
      <c r="S277" s="6">
        <f>Q277-R277</f>
        <v>110.19500000000001</v>
      </c>
      <c r="T277" s="8">
        <f>IFERROR(S277/Q277,0)</f>
        <v>0.59278087092175691</v>
      </c>
    </row>
    <row r="278" spans="1:20" ht="15.75" x14ac:dyDescent="0.25">
      <c r="A278" s="2">
        <v>985</v>
      </c>
      <c r="B278" s="3">
        <v>46082</v>
      </c>
      <c r="C278" s="10">
        <f>YEAR(SalesDataTable[[#This Row],[Order Date]])</f>
        <v>2026</v>
      </c>
      <c r="D278" s="13" t="str">
        <f>"Q"&amp;ROUNDUP(MONTH(SalesDataTable[[#This Row],[Order Date]])/3,0)</f>
        <v>Q1</v>
      </c>
      <c r="E278" s="13">
        <f>MONTH(SalesDataTable[[#This Row],[Order Date]])</f>
        <v>3</v>
      </c>
      <c r="F278" s="10" t="str">
        <f>TEXT(SalesDataTable[[#This Row],[Order Date]],"MMM")</f>
        <v>Mar</v>
      </c>
      <c r="G278" s="4" t="s">
        <v>22</v>
      </c>
      <c r="H278" s="4" t="s">
        <v>65</v>
      </c>
      <c r="I278" s="4" t="s">
        <v>44</v>
      </c>
      <c r="J278" s="4" t="s">
        <v>29</v>
      </c>
      <c r="K278" s="4" t="s">
        <v>50</v>
      </c>
      <c r="L278" s="4" t="s">
        <v>51</v>
      </c>
      <c r="M278" s="5">
        <v>2</v>
      </c>
      <c r="N278" s="6">
        <v>41.23</v>
      </c>
      <c r="O278" s="7">
        <v>0</v>
      </c>
      <c r="P278" s="6">
        <v>14.28</v>
      </c>
      <c r="Q278" s="6">
        <f>M278*N278*(1-O278)</f>
        <v>82.46</v>
      </c>
      <c r="R278" s="6">
        <f>M278*P278</f>
        <v>28.56</v>
      </c>
      <c r="S278" s="6">
        <f>Q278-R278</f>
        <v>53.899999999999991</v>
      </c>
      <c r="T278" s="8">
        <f>IFERROR(S278/Q278,0)</f>
        <v>0.65365025466893034</v>
      </c>
    </row>
    <row r="279" spans="1:20" ht="15.75" x14ac:dyDescent="0.25">
      <c r="A279" s="2">
        <v>1457</v>
      </c>
      <c r="B279" s="3">
        <v>46082</v>
      </c>
      <c r="C279" s="10">
        <f>YEAR(SalesDataTable[[#This Row],[Order Date]])</f>
        <v>2026</v>
      </c>
      <c r="D279" s="13" t="str">
        <f>"Q"&amp;ROUNDUP(MONTH(SalesDataTable[[#This Row],[Order Date]])/3,0)</f>
        <v>Q1</v>
      </c>
      <c r="E279" s="13">
        <f>MONTH(SalesDataTable[[#This Row],[Order Date]])</f>
        <v>3</v>
      </c>
      <c r="F279" s="10" t="str">
        <f>TEXT(SalesDataTable[[#This Row],[Order Date]],"MMM")</f>
        <v>Mar</v>
      </c>
      <c r="G279" s="4" t="s">
        <v>22</v>
      </c>
      <c r="H279" s="4" t="s">
        <v>23</v>
      </c>
      <c r="I279" s="4" t="s">
        <v>18</v>
      </c>
      <c r="J279" s="4" t="s">
        <v>29</v>
      </c>
      <c r="K279" s="4" t="s">
        <v>30</v>
      </c>
      <c r="L279" s="4" t="s">
        <v>31</v>
      </c>
      <c r="M279" s="5">
        <v>1</v>
      </c>
      <c r="N279" s="6">
        <v>36.47</v>
      </c>
      <c r="O279" s="7">
        <v>0.05</v>
      </c>
      <c r="P279" s="6">
        <v>13.21</v>
      </c>
      <c r="Q279" s="6">
        <f>M279*N279*(1-O279)</f>
        <v>34.646499999999996</v>
      </c>
      <c r="R279" s="6">
        <f>M279*P279</f>
        <v>13.21</v>
      </c>
      <c r="S279" s="6">
        <f>Q279-R279</f>
        <v>21.436499999999995</v>
      </c>
      <c r="T279" s="8">
        <f>IFERROR(S279/Q279,0)</f>
        <v>0.61872050567878423</v>
      </c>
    </row>
    <row r="280" spans="1:20" ht="15.75" x14ac:dyDescent="0.25">
      <c r="A280" s="2">
        <v>2558</v>
      </c>
      <c r="B280" s="3">
        <v>46082</v>
      </c>
      <c r="C280" s="10">
        <f>YEAR(SalesDataTable[[#This Row],[Order Date]])</f>
        <v>2026</v>
      </c>
      <c r="D280" s="13" t="str">
        <f>"Q"&amp;ROUNDUP(MONTH(SalesDataTable[[#This Row],[Order Date]])/3,0)</f>
        <v>Q1</v>
      </c>
      <c r="E280" s="13">
        <f>MONTH(SalesDataTable[[#This Row],[Order Date]])</f>
        <v>3</v>
      </c>
      <c r="F280" s="10" t="str">
        <f>TEXT(SalesDataTable[[#This Row],[Order Date]],"MMM")</f>
        <v>Mar</v>
      </c>
      <c r="G280" s="4" t="s">
        <v>16</v>
      </c>
      <c r="H280" s="4" t="s">
        <v>66</v>
      </c>
      <c r="I280" s="4" t="s">
        <v>44</v>
      </c>
      <c r="J280" s="4" t="s">
        <v>29</v>
      </c>
      <c r="K280" s="4" t="s">
        <v>50</v>
      </c>
      <c r="L280" s="4" t="s">
        <v>58</v>
      </c>
      <c r="M280" s="5">
        <v>1</v>
      </c>
      <c r="N280" s="6">
        <v>36.67</v>
      </c>
      <c r="O280" s="7">
        <v>0</v>
      </c>
      <c r="P280" s="6">
        <v>13.97</v>
      </c>
      <c r="Q280" s="6">
        <f>M280*N280*(1-O280)</f>
        <v>36.67</v>
      </c>
      <c r="R280" s="6">
        <f>M280*P280</f>
        <v>13.97</v>
      </c>
      <c r="S280" s="6">
        <f>Q280-R280</f>
        <v>22.700000000000003</v>
      </c>
      <c r="T280" s="8">
        <f>IFERROR(S280/Q280,0)</f>
        <v>0.61903463321516228</v>
      </c>
    </row>
    <row r="281" spans="1:20" ht="15.75" x14ac:dyDescent="0.25">
      <c r="A281" s="2">
        <v>3024</v>
      </c>
      <c r="B281" s="3">
        <v>46082</v>
      </c>
      <c r="C281" s="10">
        <f>YEAR(SalesDataTable[[#This Row],[Order Date]])</f>
        <v>2026</v>
      </c>
      <c r="D281" s="13" t="str">
        <f>"Q"&amp;ROUNDUP(MONTH(SalesDataTable[[#This Row],[Order Date]])/3,0)</f>
        <v>Q1</v>
      </c>
      <c r="E281" s="13">
        <f>MONTH(SalesDataTable[[#This Row],[Order Date]])</f>
        <v>3</v>
      </c>
      <c r="F281" s="10" t="str">
        <f>TEXT(SalesDataTable[[#This Row],[Order Date]],"MMM")</f>
        <v>Mar</v>
      </c>
      <c r="G281" s="4" t="s">
        <v>22</v>
      </c>
      <c r="H281" s="4" t="s">
        <v>57</v>
      </c>
      <c r="I281" s="4" t="s">
        <v>18</v>
      </c>
      <c r="J281" s="4" t="s">
        <v>32</v>
      </c>
      <c r="K281" s="4" t="s">
        <v>20</v>
      </c>
      <c r="L281" s="4" t="s">
        <v>38</v>
      </c>
      <c r="M281" s="5">
        <v>2</v>
      </c>
      <c r="N281" s="6">
        <v>51.87</v>
      </c>
      <c r="O281" s="7">
        <v>0.1</v>
      </c>
      <c r="P281" s="6">
        <v>22.95</v>
      </c>
      <c r="Q281" s="6">
        <f>M281*N281*(1-O281)</f>
        <v>93.366</v>
      </c>
      <c r="R281" s="6">
        <f>M281*P281</f>
        <v>45.9</v>
      </c>
      <c r="S281" s="6">
        <f>Q281-R281</f>
        <v>47.466000000000001</v>
      </c>
      <c r="T281" s="8">
        <f>IFERROR(S281/Q281,0)</f>
        <v>0.50838635049161363</v>
      </c>
    </row>
    <row r="282" spans="1:20" ht="15.75" x14ac:dyDescent="0.25">
      <c r="A282" s="2">
        <v>3225</v>
      </c>
      <c r="B282" s="3">
        <v>46082</v>
      </c>
      <c r="C282" s="10">
        <f>YEAR(SalesDataTable[[#This Row],[Order Date]])</f>
        <v>2026</v>
      </c>
      <c r="D282" s="13" t="str">
        <f>"Q"&amp;ROUNDUP(MONTH(SalesDataTable[[#This Row],[Order Date]])/3,0)</f>
        <v>Q1</v>
      </c>
      <c r="E282" s="13">
        <f>MONTH(SalesDataTable[[#This Row],[Order Date]])</f>
        <v>3</v>
      </c>
      <c r="F282" s="10" t="str">
        <f>TEXT(SalesDataTable[[#This Row],[Order Date]],"MMM")</f>
        <v>Mar</v>
      </c>
      <c r="G282" s="4" t="s">
        <v>27</v>
      </c>
      <c r="H282" s="4" t="s">
        <v>28</v>
      </c>
      <c r="I282" s="4" t="s">
        <v>35</v>
      </c>
      <c r="J282" s="4" t="s">
        <v>32</v>
      </c>
      <c r="K282" s="4" t="s">
        <v>39</v>
      </c>
      <c r="L282" s="4" t="s">
        <v>45</v>
      </c>
      <c r="M282" s="5">
        <v>1</v>
      </c>
      <c r="N282" s="6">
        <v>195.06</v>
      </c>
      <c r="O282" s="7">
        <v>0.1</v>
      </c>
      <c r="P282" s="6">
        <v>106.68</v>
      </c>
      <c r="Q282" s="6">
        <f>M282*N282*(1-O282)</f>
        <v>175.554</v>
      </c>
      <c r="R282" s="6">
        <f>M282*P282</f>
        <v>106.68</v>
      </c>
      <c r="S282" s="6">
        <f>Q282-R282</f>
        <v>68.873999999999995</v>
      </c>
      <c r="T282" s="8">
        <f>IFERROR(S282/Q282,0)</f>
        <v>0.39232372945076727</v>
      </c>
    </row>
    <row r="283" spans="1:20" ht="15.75" x14ac:dyDescent="0.25">
      <c r="A283" s="2">
        <v>3551</v>
      </c>
      <c r="B283" s="3">
        <v>46082</v>
      </c>
      <c r="C283" s="10">
        <f>YEAR(SalesDataTable[[#This Row],[Order Date]])</f>
        <v>2026</v>
      </c>
      <c r="D283" s="13" t="str">
        <f>"Q"&amp;ROUNDUP(MONTH(SalesDataTable[[#This Row],[Order Date]])/3,0)</f>
        <v>Q1</v>
      </c>
      <c r="E283" s="13">
        <f>MONTH(SalesDataTable[[#This Row],[Order Date]])</f>
        <v>3</v>
      </c>
      <c r="F283" s="10" t="str">
        <f>TEXT(SalesDataTable[[#This Row],[Order Date]],"MMM")</f>
        <v>Mar</v>
      </c>
      <c r="G283" s="4" t="s">
        <v>22</v>
      </c>
      <c r="H283" s="4" t="s">
        <v>57</v>
      </c>
      <c r="I283" s="4" t="s">
        <v>44</v>
      </c>
      <c r="J283" s="4" t="s">
        <v>19</v>
      </c>
      <c r="K283" s="4" t="s">
        <v>20</v>
      </c>
      <c r="L283" s="4" t="s">
        <v>46</v>
      </c>
      <c r="M283" s="5">
        <v>2</v>
      </c>
      <c r="N283" s="6">
        <v>100.79</v>
      </c>
      <c r="O283" s="7">
        <v>0.05</v>
      </c>
      <c r="P283" s="6">
        <v>49</v>
      </c>
      <c r="Q283" s="6">
        <f>M283*N283*(1-O283)</f>
        <v>191.501</v>
      </c>
      <c r="R283" s="6">
        <f>M283*P283</f>
        <v>98</v>
      </c>
      <c r="S283" s="6">
        <f>Q283-R283</f>
        <v>93.501000000000005</v>
      </c>
      <c r="T283" s="8">
        <f>IFERROR(S283/Q283,0)</f>
        <v>0.48825332504791097</v>
      </c>
    </row>
    <row r="284" spans="1:20" ht="15.75" x14ac:dyDescent="0.25">
      <c r="A284" s="2">
        <v>4157</v>
      </c>
      <c r="B284" s="3">
        <v>46082</v>
      </c>
      <c r="C284" s="10">
        <f>YEAR(SalesDataTable[[#This Row],[Order Date]])</f>
        <v>2026</v>
      </c>
      <c r="D284" s="13" t="str">
        <f>"Q"&amp;ROUNDUP(MONTH(SalesDataTable[[#This Row],[Order Date]])/3,0)</f>
        <v>Q1</v>
      </c>
      <c r="E284" s="13">
        <f>MONTH(SalesDataTable[[#This Row],[Order Date]])</f>
        <v>3</v>
      </c>
      <c r="F284" s="10" t="str">
        <f>TEXT(SalesDataTable[[#This Row],[Order Date]],"MMM")</f>
        <v>Mar</v>
      </c>
      <c r="G284" s="4" t="s">
        <v>36</v>
      </c>
      <c r="H284" s="4" t="s">
        <v>49</v>
      </c>
      <c r="I284" s="4" t="s">
        <v>18</v>
      </c>
      <c r="J284" s="4" t="s">
        <v>29</v>
      </c>
      <c r="K284" s="4" t="s">
        <v>20</v>
      </c>
      <c r="L284" s="4" t="s">
        <v>38</v>
      </c>
      <c r="M284" s="5">
        <v>5</v>
      </c>
      <c r="N284" s="6">
        <v>51.92</v>
      </c>
      <c r="O284" s="7">
        <v>0.15</v>
      </c>
      <c r="P284" s="6">
        <v>22.24</v>
      </c>
      <c r="Q284" s="6">
        <f>M284*N284*(1-O284)</f>
        <v>220.66000000000003</v>
      </c>
      <c r="R284" s="6">
        <f>M284*P284</f>
        <v>111.19999999999999</v>
      </c>
      <c r="S284" s="6">
        <f>Q284-R284</f>
        <v>109.46000000000004</v>
      </c>
      <c r="T284" s="8">
        <f>IFERROR(S284/Q284,0)</f>
        <v>0.49605728269736254</v>
      </c>
    </row>
    <row r="285" spans="1:20" ht="15.75" x14ac:dyDescent="0.25">
      <c r="A285" s="2">
        <v>4398</v>
      </c>
      <c r="B285" s="3">
        <v>46082</v>
      </c>
      <c r="C285" s="10">
        <f>YEAR(SalesDataTable[[#This Row],[Order Date]])</f>
        <v>2026</v>
      </c>
      <c r="D285" s="13" t="str">
        <f>"Q"&amp;ROUNDUP(MONTH(SalesDataTable[[#This Row],[Order Date]])/3,0)</f>
        <v>Q1</v>
      </c>
      <c r="E285" s="13">
        <f>MONTH(SalesDataTable[[#This Row],[Order Date]])</f>
        <v>3</v>
      </c>
      <c r="F285" s="10" t="str">
        <f>TEXT(SalesDataTable[[#This Row],[Order Date]],"MMM")</f>
        <v>Mar</v>
      </c>
      <c r="G285" s="4" t="s">
        <v>36</v>
      </c>
      <c r="H285" s="4" t="s">
        <v>47</v>
      </c>
      <c r="I285" s="4" t="s">
        <v>18</v>
      </c>
      <c r="J285" s="4" t="s">
        <v>29</v>
      </c>
      <c r="K285" s="4" t="s">
        <v>39</v>
      </c>
      <c r="L285" s="4" t="s">
        <v>67</v>
      </c>
      <c r="M285" s="5">
        <v>1</v>
      </c>
      <c r="N285" s="6">
        <v>123.99</v>
      </c>
      <c r="O285" s="7">
        <v>0.05</v>
      </c>
      <c r="P285" s="6">
        <v>61.67</v>
      </c>
      <c r="Q285" s="6">
        <f>M285*N285*(1-O285)</f>
        <v>117.79049999999999</v>
      </c>
      <c r="R285" s="6">
        <f>M285*P285</f>
        <v>61.67</v>
      </c>
      <c r="S285" s="6">
        <f>Q285-R285</f>
        <v>56.120499999999993</v>
      </c>
      <c r="T285" s="8">
        <f>IFERROR(S285/Q285,0)</f>
        <v>0.47644334644984099</v>
      </c>
    </row>
    <row r="286" spans="1:20" ht="15.75" x14ac:dyDescent="0.25">
      <c r="A286" s="2">
        <v>4951</v>
      </c>
      <c r="B286" s="3">
        <v>46082</v>
      </c>
      <c r="C286" s="10">
        <f>YEAR(SalesDataTable[[#This Row],[Order Date]])</f>
        <v>2026</v>
      </c>
      <c r="D286" s="13" t="str">
        <f>"Q"&amp;ROUNDUP(MONTH(SalesDataTable[[#This Row],[Order Date]])/3,0)</f>
        <v>Q1</v>
      </c>
      <c r="E286" s="13">
        <f>MONTH(SalesDataTable[[#This Row],[Order Date]])</f>
        <v>3</v>
      </c>
      <c r="F286" s="10" t="str">
        <f>TEXT(SalesDataTable[[#This Row],[Order Date]],"MMM")</f>
        <v>Mar</v>
      </c>
      <c r="G286" s="4" t="s">
        <v>22</v>
      </c>
      <c r="H286" s="4" t="s">
        <v>65</v>
      </c>
      <c r="I286" s="4" t="s">
        <v>18</v>
      </c>
      <c r="J286" s="4" t="s">
        <v>29</v>
      </c>
      <c r="K286" s="4" t="s">
        <v>39</v>
      </c>
      <c r="L286" s="4" t="s">
        <v>40</v>
      </c>
      <c r="M286" s="5">
        <v>1</v>
      </c>
      <c r="N286" s="6">
        <v>344.8</v>
      </c>
      <c r="O286" s="7">
        <v>0.05</v>
      </c>
      <c r="P286" s="6">
        <v>196.14</v>
      </c>
      <c r="Q286" s="6">
        <f>M286*N286*(1-O286)</f>
        <v>327.56</v>
      </c>
      <c r="R286" s="6">
        <f>M286*P286</f>
        <v>196.14</v>
      </c>
      <c r="S286" s="6">
        <f>Q286-R286</f>
        <v>131.42000000000002</v>
      </c>
      <c r="T286" s="8">
        <f>IFERROR(S286/Q286,0)</f>
        <v>0.40120893882036884</v>
      </c>
    </row>
    <row r="287" spans="1:20" ht="15.75" x14ac:dyDescent="0.25">
      <c r="A287" s="2">
        <v>1354</v>
      </c>
      <c r="B287" s="3">
        <v>46083</v>
      </c>
      <c r="C287" s="10">
        <f>YEAR(SalesDataTable[[#This Row],[Order Date]])</f>
        <v>2026</v>
      </c>
      <c r="D287" s="13" t="str">
        <f>"Q"&amp;ROUNDUP(MONTH(SalesDataTable[[#This Row],[Order Date]])/3,0)</f>
        <v>Q1</v>
      </c>
      <c r="E287" s="13">
        <f>MONTH(SalesDataTable[[#This Row],[Order Date]])</f>
        <v>3</v>
      </c>
      <c r="F287" s="10" t="str">
        <f>TEXT(SalesDataTable[[#This Row],[Order Date]],"MMM")</f>
        <v>Mar</v>
      </c>
      <c r="G287" s="4" t="s">
        <v>36</v>
      </c>
      <c r="H287" s="4" t="s">
        <v>49</v>
      </c>
      <c r="I287" s="4" t="s">
        <v>44</v>
      </c>
      <c r="J287" s="4" t="s">
        <v>19</v>
      </c>
      <c r="K287" s="4" t="s">
        <v>30</v>
      </c>
      <c r="L287" s="4" t="s">
        <v>60</v>
      </c>
      <c r="M287" s="5">
        <v>3</v>
      </c>
      <c r="N287" s="6">
        <v>131.91999999999999</v>
      </c>
      <c r="O287" s="7">
        <v>0.05</v>
      </c>
      <c r="P287" s="6">
        <v>67.47</v>
      </c>
      <c r="Q287" s="6">
        <f>M287*N287*(1-O287)</f>
        <v>375.97199999999998</v>
      </c>
      <c r="R287" s="6">
        <f>M287*P287</f>
        <v>202.41</v>
      </c>
      <c r="S287" s="6">
        <f>Q287-R287</f>
        <v>173.56199999999998</v>
      </c>
      <c r="T287" s="8">
        <f>IFERROR(S287/Q287,0)</f>
        <v>0.46163544093709102</v>
      </c>
    </row>
    <row r="288" spans="1:20" ht="15.75" x14ac:dyDescent="0.25">
      <c r="A288" s="2">
        <v>2042</v>
      </c>
      <c r="B288" s="3">
        <v>46083</v>
      </c>
      <c r="C288" s="10">
        <f>YEAR(SalesDataTable[[#This Row],[Order Date]])</f>
        <v>2026</v>
      </c>
      <c r="D288" s="13" t="str">
        <f>"Q"&amp;ROUNDUP(MONTH(SalesDataTable[[#This Row],[Order Date]])/3,0)</f>
        <v>Q1</v>
      </c>
      <c r="E288" s="13">
        <f>MONTH(SalesDataTable[[#This Row],[Order Date]])</f>
        <v>3</v>
      </c>
      <c r="F288" s="10" t="str">
        <f>TEXT(SalesDataTable[[#This Row],[Order Date]],"MMM")</f>
        <v>Mar</v>
      </c>
      <c r="G288" s="4" t="s">
        <v>27</v>
      </c>
      <c r="H288" s="4" t="s">
        <v>68</v>
      </c>
      <c r="I288" s="4" t="s">
        <v>18</v>
      </c>
      <c r="J288" s="4" t="s">
        <v>32</v>
      </c>
      <c r="K288" s="4" t="s">
        <v>25</v>
      </c>
      <c r="L288" s="4" t="s">
        <v>33</v>
      </c>
      <c r="M288" s="5">
        <v>3</v>
      </c>
      <c r="N288" s="6">
        <v>146.99</v>
      </c>
      <c r="O288" s="7">
        <v>0</v>
      </c>
      <c r="P288" s="6">
        <v>80.069999999999993</v>
      </c>
      <c r="Q288" s="6">
        <f>M288*N288*(1-O288)</f>
        <v>440.97</v>
      </c>
      <c r="R288" s="6">
        <f>M288*P288</f>
        <v>240.20999999999998</v>
      </c>
      <c r="S288" s="6">
        <f>Q288-R288</f>
        <v>200.76000000000005</v>
      </c>
      <c r="T288" s="8">
        <f>IFERROR(S288/Q288,0)</f>
        <v>0.45526906592285199</v>
      </c>
    </row>
    <row r="289" spans="1:20" ht="15.75" x14ac:dyDescent="0.25">
      <c r="A289" s="2">
        <v>3895</v>
      </c>
      <c r="B289" s="3">
        <v>46083</v>
      </c>
      <c r="C289" s="10">
        <f>YEAR(SalesDataTable[[#This Row],[Order Date]])</f>
        <v>2026</v>
      </c>
      <c r="D289" s="13" t="str">
        <f>"Q"&amp;ROUNDUP(MONTH(SalesDataTable[[#This Row],[Order Date]])/3,0)</f>
        <v>Q1</v>
      </c>
      <c r="E289" s="13">
        <f>MONTH(SalesDataTable[[#This Row],[Order Date]])</f>
        <v>3</v>
      </c>
      <c r="F289" s="10" t="str">
        <f>TEXT(SalesDataTable[[#This Row],[Order Date]],"MMM")</f>
        <v>Mar</v>
      </c>
      <c r="G289" s="4" t="s">
        <v>36</v>
      </c>
      <c r="H289" s="4" t="s">
        <v>47</v>
      </c>
      <c r="I289" s="4" t="s">
        <v>18</v>
      </c>
      <c r="J289" s="4" t="s">
        <v>32</v>
      </c>
      <c r="K289" s="4" t="s">
        <v>30</v>
      </c>
      <c r="L289" s="4" t="s">
        <v>64</v>
      </c>
      <c r="M289" s="5">
        <v>2</v>
      </c>
      <c r="N289" s="6">
        <v>164.74</v>
      </c>
      <c r="O289" s="7">
        <v>0.05</v>
      </c>
      <c r="P289" s="6">
        <v>89.9</v>
      </c>
      <c r="Q289" s="6">
        <f>M289*N289*(1-O289)</f>
        <v>313.00600000000003</v>
      </c>
      <c r="R289" s="6">
        <f>M289*P289</f>
        <v>179.8</v>
      </c>
      <c r="S289" s="6">
        <f>Q289-R289</f>
        <v>133.20600000000002</v>
      </c>
      <c r="T289" s="8">
        <f>IFERROR(S289/Q289,0)</f>
        <v>0.42557011686676932</v>
      </c>
    </row>
    <row r="290" spans="1:20" ht="15.75" x14ac:dyDescent="0.25">
      <c r="A290" s="2">
        <v>5074</v>
      </c>
      <c r="B290" s="3">
        <v>46083</v>
      </c>
      <c r="C290" s="10">
        <f>YEAR(SalesDataTable[[#This Row],[Order Date]])</f>
        <v>2026</v>
      </c>
      <c r="D290" s="13" t="str">
        <f>"Q"&amp;ROUNDUP(MONTH(SalesDataTable[[#This Row],[Order Date]])/3,0)</f>
        <v>Q1</v>
      </c>
      <c r="E290" s="13">
        <f>MONTH(SalesDataTable[[#This Row],[Order Date]])</f>
        <v>3</v>
      </c>
      <c r="F290" s="10" t="str">
        <f>TEXT(SalesDataTable[[#This Row],[Order Date]],"MMM")</f>
        <v>Mar</v>
      </c>
      <c r="G290" s="4" t="s">
        <v>36</v>
      </c>
      <c r="H290" s="4" t="s">
        <v>47</v>
      </c>
      <c r="I290" s="4" t="s">
        <v>18</v>
      </c>
      <c r="J290" s="4" t="s">
        <v>19</v>
      </c>
      <c r="K290" s="4" t="s">
        <v>25</v>
      </c>
      <c r="L290" s="4" t="s">
        <v>26</v>
      </c>
      <c r="M290" s="5">
        <v>2</v>
      </c>
      <c r="N290" s="6">
        <v>89.81</v>
      </c>
      <c r="O290" s="7">
        <v>0</v>
      </c>
      <c r="P290" s="6">
        <v>46.44</v>
      </c>
      <c r="Q290" s="6">
        <f>M290*N290*(1-O290)</f>
        <v>179.62</v>
      </c>
      <c r="R290" s="6">
        <f>M290*P290</f>
        <v>92.88</v>
      </c>
      <c r="S290" s="6">
        <f>Q290-R290</f>
        <v>86.740000000000009</v>
      </c>
      <c r="T290" s="8">
        <f>IFERROR(S290/Q290,0)</f>
        <v>0.482908362097762</v>
      </c>
    </row>
    <row r="291" spans="1:20" ht="15.75" x14ac:dyDescent="0.25">
      <c r="A291" s="2">
        <v>179</v>
      </c>
      <c r="B291" s="3">
        <v>46084</v>
      </c>
      <c r="C291" s="10">
        <f>YEAR(SalesDataTable[[#This Row],[Order Date]])</f>
        <v>2026</v>
      </c>
      <c r="D291" s="13" t="str">
        <f>"Q"&amp;ROUNDUP(MONTH(SalesDataTable[[#This Row],[Order Date]])/3,0)</f>
        <v>Q1</v>
      </c>
      <c r="E291" s="13">
        <f>MONTH(SalesDataTable[[#This Row],[Order Date]])</f>
        <v>3</v>
      </c>
      <c r="F291" s="10" t="str">
        <f>TEXT(SalesDataTable[[#This Row],[Order Date]],"MMM")</f>
        <v>Mar</v>
      </c>
      <c r="G291" s="4" t="s">
        <v>27</v>
      </c>
      <c r="H291" s="4" t="s">
        <v>68</v>
      </c>
      <c r="I291" s="4" t="s">
        <v>35</v>
      </c>
      <c r="J291" s="4" t="s">
        <v>19</v>
      </c>
      <c r="K291" s="4" t="s">
        <v>50</v>
      </c>
      <c r="L291" s="4" t="s">
        <v>58</v>
      </c>
      <c r="M291" s="5">
        <v>1</v>
      </c>
      <c r="N291" s="6">
        <v>35.369999999999997</v>
      </c>
      <c r="O291" s="7">
        <v>0</v>
      </c>
      <c r="P291" s="6">
        <v>13.88</v>
      </c>
      <c r="Q291" s="6">
        <f>M291*N291*(1-O291)</f>
        <v>35.369999999999997</v>
      </c>
      <c r="R291" s="6">
        <f>M291*P291</f>
        <v>13.88</v>
      </c>
      <c r="S291" s="6">
        <f>Q291-R291</f>
        <v>21.489999999999995</v>
      </c>
      <c r="T291" s="8">
        <f>IFERROR(S291/Q291,0)</f>
        <v>0.60757704269154644</v>
      </c>
    </row>
    <row r="292" spans="1:20" ht="15.75" x14ac:dyDescent="0.25">
      <c r="A292" s="2">
        <v>459</v>
      </c>
      <c r="B292" s="3">
        <v>46084</v>
      </c>
      <c r="C292" s="10">
        <f>YEAR(SalesDataTable[[#This Row],[Order Date]])</f>
        <v>2026</v>
      </c>
      <c r="D292" s="13" t="str">
        <f>"Q"&amp;ROUNDUP(MONTH(SalesDataTable[[#This Row],[Order Date]])/3,0)</f>
        <v>Q1</v>
      </c>
      <c r="E292" s="13">
        <f>MONTH(SalesDataTable[[#This Row],[Order Date]])</f>
        <v>3</v>
      </c>
      <c r="F292" s="10" t="str">
        <f>TEXT(SalesDataTable[[#This Row],[Order Date]],"MMM")</f>
        <v>Mar</v>
      </c>
      <c r="G292" s="4" t="s">
        <v>22</v>
      </c>
      <c r="H292" s="4" t="s">
        <v>59</v>
      </c>
      <c r="I292" s="4" t="s">
        <v>44</v>
      </c>
      <c r="J292" s="4" t="s">
        <v>29</v>
      </c>
      <c r="K292" s="4" t="s">
        <v>20</v>
      </c>
      <c r="L292" s="4" t="s">
        <v>38</v>
      </c>
      <c r="M292" s="5">
        <v>4</v>
      </c>
      <c r="N292" s="6">
        <v>50.64</v>
      </c>
      <c r="O292" s="7">
        <v>0</v>
      </c>
      <c r="P292" s="6">
        <v>23.09</v>
      </c>
      <c r="Q292" s="6">
        <f>M292*N292*(1-O292)</f>
        <v>202.56</v>
      </c>
      <c r="R292" s="6">
        <f>M292*P292</f>
        <v>92.36</v>
      </c>
      <c r="S292" s="6">
        <f>Q292-R292</f>
        <v>110.2</v>
      </c>
      <c r="T292" s="8">
        <f>IFERROR(S292/Q292,0)</f>
        <v>0.54403633491311221</v>
      </c>
    </row>
    <row r="293" spans="1:20" ht="15.75" x14ac:dyDescent="0.25">
      <c r="A293" s="2">
        <v>525</v>
      </c>
      <c r="B293" s="3">
        <v>46084</v>
      </c>
      <c r="C293" s="10">
        <f>YEAR(SalesDataTable[[#This Row],[Order Date]])</f>
        <v>2026</v>
      </c>
      <c r="D293" s="13" t="str">
        <f>"Q"&amp;ROUNDUP(MONTH(SalesDataTable[[#This Row],[Order Date]])/3,0)</f>
        <v>Q1</v>
      </c>
      <c r="E293" s="13">
        <f>MONTH(SalesDataTable[[#This Row],[Order Date]])</f>
        <v>3</v>
      </c>
      <c r="F293" s="10" t="str">
        <f>TEXT(SalesDataTable[[#This Row],[Order Date]],"MMM")</f>
        <v>Mar</v>
      </c>
      <c r="G293" s="4" t="s">
        <v>36</v>
      </c>
      <c r="H293" s="4" t="s">
        <v>47</v>
      </c>
      <c r="I293" s="4" t="s">
        <v>35</v>
      </c>
      <c r="J293" s="4" t="s">
        <v>19</v>
      </c>
      <c r="K293" s="4" t="s">
        <v>25</v>
      </c>
      <c r="L293" s="4" t="s">
        <v>33</v>
      </c>
      <c r="M293" s="5">
        <v>1</v>
      </c>
      <c r="N293" s="6">
        <v>146.37</v>
      </c>
      <c r="O293" s="7">
        <v>0</v>
      </c>
      <c r="P293" s="6">
        <v>78.3</v>
      </c>
      <c r="Q293" s="6">
        <f>M293*N293*(1-O293)</f>
        <v>146.37</v>
      </c>
      <c r="R293" s="6">
        <f>M293*P293</f>
        <v>78.3</v>
      </c>
      <c r="S293" s="6">
        <f>Q293-R293</f>
        <v>68.070000000000007</v>
      </c>
      <c r="T293" s="8">
        <f>IFERROR(S293/Q293,0)</f>
        <v>0.46505431440869033</v>
      </c>
    </row>
    <row r="294" spans="1:20" ht="15.75" x14ac:dyDescent="0.25">
      <c r="A294" s="2">
        <v>3374</v>
      </c>
      <c r="B294" s="3">
        <v>46084</v>
      </c>
      <c r="C294" s="10">
        <f>YEAR(SalesDataTable[[#This Row],[Order Date]])</f>
        <v>2026</v>
      </c>
      <c r="D294" s="13" t="str">
        <f>"Q"&amp;ROUNDUP(MONTH(SalesDataTable[[#This Row],[Order Date]])/3,0)</f>
        <v>Q1</v>
      </c>
      <c r="E294" s="13">
        <f>MONTH(SalesDataTable[[#This Row],[Order Date]])</f>
        <v>3</v>
      </c>
      <c r="F294" s="10" t="str">
        <f>TEXT(SalesDataTable[[#This Row],[Order Date]],"MMM")</f>
        <v>Mar</v>
      </c>
      <c r="G294" s="4" t="s">
        <v>27</v>
      </c>
      <c r="H294" s="4" t="s">
        <v>28</v>
      </c>
      <c r="I294" s="4" t="s">
        <v>18</v>
      </c>
      <c r="J294" s="4" t="s">
        <v>19</v>
      </c>
      <c r="K294" s="4" t="s">
        <v>25</v>
      </c>
      <c r="L294" s="4" t="s">
        <v>33</v>
      </c>
      <c r="M294" s="5">
        <v>3</v>
      </c>
      <c r="N294" s="6">
        <v>143.74</v>
      </c>
      <c r="O294" s="7">
        <v>0</v>
      </c>
      <c r="P294" s="6">
        <v>81.58</v>
      </c>
      <c r="Q294" s="6">
        <f>M294*N294*(1-O294)</f>
        <v>431.22</v>
      </c>
      <c r="R294" s="6">
        <f>M294*P294</f>
        <v>244.74</v>
      </c>
      <c r="S294" s="6">
        <f>Q294-R294</f>
        <v>186.48000000000002</v>
      </c>
      <c r="T294" s="8">
        <f>IFERROR(S294/Q294,0)</f>
        <v>0.43244747460692917</v>
      </c>
    </row>
    <row r="295" spans="1:20" ht="15.75" x14ac:dyDescent="0.25">
      <c r="A295" s="2">
        <v>3850</v>
      </c>
      <c r="B295" s="3">
        <v>46084</v>
      </c>
      <c r="C295" s="10">
        <f>YEAR(SalesDataTable[[#This Row],[Order Date]])</f>
        <v>2026</v>
      </c>
      <c r="D295" s="13" t="str">
        <f>"Q"&amp;ROUNDUP(MONTH(SalesDataTable[[#This Row],[Order Date]])/3,0)</f>
        <v>Q1</v>
      </c>
      <c r="E295" s="13">
        <f>MONTH(SalesDataTable[[#This Row],[Order Date]])</f>
        <v>3</v>
      </c>
      <c r="F295" s="10" t="str">
        <f>TEXT(SalesDataTable[[#This Row],[Order Date]],"MMM")</f>
        <v>Mar</v>
      </c>
      <c r="G295" s="4" t="s">
        <v>36</v>
      </c>
      <c r="H295" s="4" t="s">
        <v>47</v>
      </c>
      <c r="I295" s="4" t="s">
        <v>44</v>
      </c>
      <c r="J295" s="4" t="s">
        <v>29</v>
      </c>
      <c r="K295" s="4" t="s">
        <v>39</v>
      </c>
      <c r="L295" s="4" t="s">
        <v>56</v>
      </c>
      <c r="M295" s="5">
        <v>2</v>
      </c>
      <c r="N295" s="6">
        <v>81.94</v>
      </c>
      <c r="O295" s="7">
        <v>0.1</v>
      </c>
      <c r="P295" s="6">
        <v>39.9</v>
      </c>
      <c r="Q295" s="6">
        <f>M295*N295*(1-O295)</f>
        <v>147.49199999999999</v>
      </c>
      <c r="R295" s="6">
        <f>M295*P295</f>
        <v>79.8</v>
      </c>
      <c r="S295" s="6">
        <f>Q295-R295</f>
        <v>67.691999999999993</v>
      </c>
      <c r="T295" s="8">
        <f>IFERROR(S295/Q295,0)</f>
        <v>0.45895370596371327</v>
      </c>
    </row>
    <row r="296" spans="1:20" ht="15.75" x14ac:dyDescent="0.25">
      <c r="A296" s="2">
        <v>4004</v>
      </c>
      <c r="B296" s="3">
        <v>46084</v>
      </c>
      <c r="C296" s="10">
        <f>YEAR(SalesDataTable[[#This Row],[Order Date]])</f>
        <v>2026</v>
      </c>
      <c r="D296" s="13" t="str">
        <f>"Q"&amp;ROUNDUP(MONTH(SalesDataTable[[#This Row],[Order Date]])/3,0)</f>
        <v>Q1</v>
      </c>
      <c r="E296" s="13">
        <f>MONTH(SalesDataTable[[#This Row],[Order Date]])</f>
        <v>3</v>
      </c>
      <c r="F296" s="10" t="str">
        <f>TEXT(SalesDataTable[[#This Row],[Order Date]],"MMM")</f>
        <v>Mar</v>
      </c>
      <c r="G296" s="4" t="s">
        <v>27</v>
      </c>
      <c r="H296" s="4" t="s">
        <v>41</v>
      </c>
      <c r="I296" s="4" t="s">
        <v>18</v>
      </c>
      <c r="J296" s="4" t="s">
        <v>29</v>
      </c>
      <c r="K296" s="4" t="s">
        <v>30</v>
      </c>
      <c r="L296" s="4" t="s">
        <v>48</v>
      </c>
      <c r="M296" s="5">
        <v>1</v>
      </c>
      <c r="N296" s="6">
        <v>46.46</v>
      </c>
      <c r="O296" s="7">
        <v>0.1</v>
      </c>
      <c r="P296" s="6">
        <v>17.989999999999998</v>
      </c>
      <c r="Q296" s="6">
        <f>M296*N296*(1-O296)</f>
        <v>41.814</v>
      </c>
      <c r="R296" s="6">
        <f>M296*P296</f>
        <v>17.989999999999998</v>
      </c>
      <c r="S296" s="6">
        <f>Q296-R296</f>
        <v>23.824000000000002</v>
      </c>
      <c r="T296" s="8">
        <f>IFERROR(S296/Q296,0)</f>
        <v>0.56976132395848289</v>
      </c>
    </row>
    <row r="297" spans="1:20" ht="15.75" x14ac:dyDescent="0.25">
      <c r="A297" s="2">
        <v>788</v>
      </c>
      <c r="B297" s="3">
        <v>46085</v>
      </c>
      <c r="C297" s="10">
        <f>YEAR(SalesDataTable[[#This Row],[Order Date]])</f>
        <v>2026</v>
      </c>
      <c r="D297" s="13" t="str">
        <f>"Q"&amp;ROUNDUP(MONTH(SalesDataTable[[#This Row],[Order Date]])/3,0)</f>
        <v>Q1</v>
      </c>
      <c r="E297" s="13">
        <f>MONTH(SalesDataTable[[#This Row],[Order Date]])</f>
        <v>3</v>
      </c>
      <c r="F297" s="10" t="str">
        <f>TEXT(SalesDataTable[[#This Row],[Order Date]],"MMM")</f>
        <v>Mar</v>
      </c>
      <c r="G297" s="4" t="s">
        <v>22</v>
      </c>
      <c r="H297" s="4" t="s">
        <v>57</v>
      </c>
      <c r="I297" s="4" t="s">
        <v>18</v>
      </c>
      <c r="J297" s="4" t="s">
        <v>29</v>
      </c>
      <c r="K297" s="4" t="s">
        <v>20</v>
      </c>
      <c r="L297" s="4" t="s">
        <v>42</v>
      </c>
      <c r="M297" s="5">
        <v>3</v>
      </c>
      <c r="N297" s="6">
        <v>39.49</v>
      </c>
      <c r="O297" s="7">
        <v>0</v>
      </c>
      <c r="P297" s="6">
        <v>16.420000000000002</v>
      </c>
      <c r="Q297" s="6">
        <f>M297*N297*(1-O297)</f>
        <v>118.47</v>
      </c>
      <c r="R297" s="6">
        <f>M297*P297</f>
        <v>49.260000000000005</v>
      </c>
      <c r="S297" s="6">
        <f>Q297-R297</f>
        <v>69.209999999999994</v>
      </c>
      <c r="T297" s="8">
        <f>IFERROR(S297/Q297,0)</f>
        <v>0.58419853127374011</v>
      </c>
    </row>
    <row r="298" spans="1:20" ht="15.75" x14ac:dyDescent="0.25">
      <c r="A298" s="2">
        <v>1717</v>
      </c>
      <c r="B298" s="3">
        <v>46085</v>
      </c>
      <c r="C298" s="10">
        <f>YEAR(SalesDataTable[[#This Row],[Order Date]])</f>
        <v>2026</v>
      </c>
      <c r="D298" s="13" t="str">
        <f>"Q"&amp;ROUNDUP(MONTH(SalesDataTable[[#This Row],[Order Date]])/3,0)</f>
        <v>Q1</v>
      </c>
      <c r="E298" s="13">
        <f>MONTH(SalesDataTable[[#This Row],[Order Date]])</f>
        <v>3</v>
      </c>
      <c r="F298" s="10" t="str">
        <f>TEXT(SalesDataTable[[#This Row],[Order Date]],"MMM")</f>
        <v>Mar</v>
      </c>
      <c r="G298" s="4" t="s">
        <v>36</v>
      </c>
      <c r="H298" s="4" t="s">
        <v>63</v>
      </c>
      <c r="I298" s="4" t="s">
        <v>18</v>
      </c>
      <c r="J298" s="4" t="s">
        <v>19</v>
      </c>
      <c r="K298" s="4" t="s">
        <v>50</v>
      </c>
      <c r="L298" s="4" t="s">
        <v>51</v>
      </c>
      <c r="M298" s="5">
        <v>1</v>
      </c>
      <c r="N298" s="6">
        <v>40.909999999999997</v>
      </c>
      <c r="O298" s="7">
        <v>0</v>
      </c>
      <c r="P298" s="6">
        <v>14.89</v>
      </c>
      <c r="Q298" s="6">
        <f>M298*N298*(1-O298)</f>
        <v>40.909999999999997</v>
      </c>
      <c r="R298" s="6">
        <f>M298*P298</f>
        <v>14.89</v>
      </c>
      <c r="S298" s="6">
        <f>Q298-R298</f>
        <v>26.019999999999996</v>
      </c>
      <c r="T298" s="8">
        <f>IFERROR(S298/Q298,0)</f>
        <v>0.63603031043754577</v>
      </c>
    </row>
    <row r="299" spans="1:20" ht="15.75" x14ac:dyDescent="0.25">
      <c r="A299" s="2">
        <v>1819</v>
      </c>
      <c r="B299" s="3">
        <v>46085</v>
      </c>
      <c r="C299" s="10">
        <f>YEAR(SalesDataTable[[#This Row],[Order Date]])</f>
        <v>2026</v>
      </c>
      <c r="D299" s="13" t="str">
        <f>"Q"&amp;ROUNDUP(MONTH(SalesDataTable[[#This Row],[Order Date]])/3,0)</f>
        <v>Q1</v>
      </c>
      <c r="E299" s="13">
        <f>MONTH(SalesDataTable[[#This Row],[Order Date]])</f>
        <v>3</v>
      </c>
      <c r="F299" s="10" t="str">
        <f>TEXT(SalesDataTable[[#This Row],[Order Date]],"MMM")</f>
        <v>Mar</v>
      </c>
      <c r="G299" s="4" t="s">
        <v>36</v>
      </c>
      <c r="H299" s="4" t="s">
        <v>49</v>
      </c>
      <c r="I299" s="4" t="s">
        <v>44</v>
      </c>
      <c r="J299" s="4" t="s">
        <v>29</v>
      </c>
      <c r="K299" s="4" t="s">
        <v>20</v>
      </c>
      <c r="L299" s="4" t="s">
        <v>38</v>
      </c>
      <c r="M299" s="5">
        <v>1</v>
      </c>
      <c r="N299" s="6">
        <v>49.94</v>
      </c>
      <c r="O299" s="7">
        <v>0.1</v>
      </c>
      <c r="P299" s="6">
        <v>21.84</v>
      </c>
      <c r="Q299" s="6">
        <f>M299*N299*(1-O299)</f>
        <v>44.945999999999998</v>
      </c>
      <c r="R299" s="6">
        <f>M299*P299</f>
        <v>21.84</v>
      </c>
      <c r="S299" s="6">
        <f>Q299-R299</f>
        <v>23.105999999999998</v>
      </c>
      <c r="T299" s="8">
        <f>IFERROR(S299/Q299,0)</f>
        <v>0.51408356694700308</v>
      </c>
    </row>
    <row r="300" spans="1:20" ht="15.75" x14ac:dyDescent="0.25">
      <c r="A300" s="2">
        <v>1992</v>
      </c>
      <c r="B300" s="3">
        <v>46085</v>
      </c>
      <c r="C300" s="10">
        <f>YEAR(SalesDataTable[[#This Row],[Order Date]])</f>
        <v>2026</v>
      </c>
      <c r="D300" s="13" t="str">
        <f>"Q"&amp;ROUNDUP(MONTH(SalesDataTable[[#This Row],[Order Date]])/3,0)</f>
        <v>Q1</v>
      </c>
      <c r="E300" s="13">
        <f>MONTH(SalesDataTable[[#This Row],[Order Date]])</f>
        <v>3</v>
      </c>
      <c r="F300" s="10" t="str">
        <f>TEXT(SalesDataTable[[#This Row],[Order Date]],"MMM")</f>
        <v>Mar</v>
      </c>
      <c r="G300" s="4" t="s">
        <v>27</v>
      </c>
      <c r="H300" s="4" t="s">
        <v>41</v>
      </c>
      <c r="I300" s="4" t="s">
        <v>18</v>
      </c>
      <c r="J300" s="4" t="s">
        <v>32</v>
      </c>
      <c r="K300" s="4" t="s">
        <v>30</v>
      </c>
      <c r="L300" s="4" t="s">
        <v>31</v>
      </c>
      <c r="M300" s="5">
        <v>1</v>
      </c>
      <c r="N300" s="6">
        <v>35.520000000000003</v>
      </c>
      <c r="O300" s="7">
        <v>0</v>
      </c>
      <c r="P300" s="6">
        <v>13.21</v>
      </c>
      <c r="Q300" s="6">
        <f>M300*N300*(1-O300)</f>
        <v>35.520000000000003</v>
      </c>
      <c r="R300" s="6">
        <f>M300*P300</f>
        <v>13.21</v>
      </c>
      <c r="S300" s="6">
        <f>Q300-R300</f>
        <v>22.310000000000002</v>
      </c>
      <c r="T300" s="8">
        <f>IFERROR(S300/Q300,0)</f>
        <v>0.62809684684684686</v>
      </c>
    </row>
    <row r="301" spans="1:20" ht="15.75" x14ac:dyDescent="0.25">
      <c r="A301" s="2">
        <v>2499</v>
      </c>
      <c r="B301" s="3">
        <v>46085</v>
      </c>
      <c r="C301" s="10">
        <f>YEAR(SalesDataTable[[#This Row],[Order Date]])</f>
        <v>2026</v>
      </c>
      <c r="D301" s="13" t="str">
        <f>"Q"&amp;ROUNDUP(MONTH(SalesDataTable[[#This Row],[Order Date]])/3,0)</f>
        <v>Q1</v>
      </c>
      <c r="E301" s="13">
        <f>MONTH(SalesDataTable[[#This Row],[Order Date]])</f>
        <v>3</v>
      </c>
      <c r="F301" s="10" t="str">
        <f>TEXT(SalesDataTable[[#This Row],[Order Date]],"MMM")</f>
        <v>Mar</v>
      </c>
      <c r="G301" s="4" t="s">
        <v>36</v>
      </c>
      <c r="H301" s="4" t="s">
        <v>47</v>
      </c>
      <c r="I301" s="4" t="s">
        <v>35</v>
      </c>
      <c r="J301" s="4" t="s">
        <v>29</v>
      </c>
      <c r="K301" s="4" t="s">
        <v>39</v>
      </c>
      <c r="L301" s="4" t="s">
        <v>40</v>
      </c>
      <c r="M301" s="5">
        <v>2</v>
      </c>
      <c r="N301" s="6">
        <v>341.1</v>
      </c>
      <c r="O301" s="7">
        <v>0</v>
      </c>
      <c r="P301" s="6">
        <v>200.19</v>
      </c>
      <c r="Q301" s="6">
        <f>M301*N301*(1-O301)</f>
        <v>682.2</v>
      </c>
      <c r="R301" s="6">
        <f>M301*P301</f>
        <v>400.38</v>
      </c>
      <c r="S301" s="6">
        <f>Q301-R301</f>
        <v>281.82000000000005</v>
      </c>
      <c r="T301" s="8">
        <f>IFERROR(S301/Q301,0)</f>
        <v>0.41310466138962187</v>
      </c>
    </row>
    <row r="302" spans="1:20" ht="15.75" x14ac:dyDescent="0.25">
      <c r="A302" s="2">
        <v>2698</v>
      </c>
      <c r="B302" s="3">
        <v>46085</v>
      </c>
      <c r="C302" s="10">
        <f>YEAR(SalesDataTable[[#This Row],[Order Date]])</f>
        <v>2026</v>
      </c>
      <c r="D302" s="13" t="str">
        <f>"Q"&amp;ROUNDUP(MONTH(SalesDataTable[[#This Row],[Order Date]])/3,0)</f>
        <v>Q1</v>
      </c>
      <c r="E302" s="13">
        <f>MONTH(SalesDataTable[[#This Row],[Order Date]])</f>
        <v>3</v>
      </c>
      <c r="F302" s="10" t="str">
        <f>TEXT(SalesDataTable[[#This Row],[Order Date]],"MMM")</f>
        <v>Mar</v>
      </c>
      <c r="G302" s="4" t="s">
        <v>27</v>
      </c>
      <c r="H302" s="4" t="s">
        <v>68</v>
      </c>
      <c r="I302" s="4" t="s">
        <v>44</v>
      </c>
      <c r="J302" s="4" t="s">
        <v>29</v>
      </c>
      <c r="K302" s="4" t="s">
        <v>50</v>
      </c>
      <c r="L302" s="4" t="s">
        <v>58</v>
      </c>
      <c r="M302" s="5">
        <v>4</v>
      </c>
      <c r="N302" s="6">
        <v>36.08</v>
      </c>
      <c r="O302" s="7">
        <v>0</v>
      </c>
      <c r="P302" s="6">
        <v>13.89</v>
      </c>
      <c r="Q302" s="6">
        <f>M302*N302*(1-O302)</f>
        <v>144.32</v>
      </c>
      <c r="R302" s="6">
        <f>M302*P302</f>
        <v>55.56</v>
      </c>
      <c r="S302" s="6">
        <f>Q302-R302</f>
        <v>88.759999999999991</v>
      </c>
      <c r="T302" s="8">
        <f>IFERROR(S302/Q302,0)</f>
        <v>0.61502217294900219</v>
      </c>
    </row>
    <row r="303" spans="1:20" ht="15.75" x14ac:dyDescent="0.25">
      <c r="A303" s="2">
        <v>4416</v>
      </c>
      <c r="B303" s="3">
        <v>46085</v>
      </c>
      <c r="C303" s="10">
        <f>YEAR(SalesDataTable[[#This Row],[Order Date]])</f>
        <v>2026</v>
      </c>
      <c r="D303" s="13" t="str">
        <f>"Q"&amp;ROUNDUP(MONTH(SalesDataTable[[#This Row],[Order Date]])/3,0)</f>
        <v>Q1</v>
      </c>
      <c r="E303" s="13">
        <f>MONTH(SalesDataTable[[#This Row],[Order Date]])</f>
        <v>3</v>
      </c>
      <c r="F303" s="10" t="str">
        <f>TEXT(SalesDataTable[[#This Row],[Order Date]],"MMM")</f>
        <v>Mar</v>
      </c>
      <c r="G303" s="4" t="s">
        <v>36</v>
      </c>
      <c r="H303" s="4" t="s">
        <v>37</v>
      </c>
      <c r="I303" s="4" t="s">
        <v>18</v>
      </c>
      <c r="J303" s="4" t="s">
        <v>32</v>
      </c>
      <c r="K303" s="4" t="s">
        <v>25</v>
      </c>
      <c r="L303" s="4" t="s">
        <v>53</v>
      </c>
      <c r="M303" s="5">
        <v>2</v>
      </c>
      <c r="N303" s="6">
        <v>151.69999999999999</v>
      </c>
      <c r="O303" s="7">
        <v>0</v>
      </c>
      <c r="P303" s="6">
        <v>80.44</v>
      </c>
      <c r="Q303" s="6">
        <f>M303*N303*(1-O303)</f>
        <v>303.39999999999998</v>
      </c>
      <c r="R303" s="6">
        <f>M303*P303</f>
        <v>160.88</v>
      </c>
      <c r="S303" s="6">
        <f>Q303-R303</f>
        <v>142.51999999999998</v>
      </c>
      <c r="T303" s="8">
        <f>IFERROR(S303/Q303,0)</f>
        <v>0.46974291364535264</v>
      </c>
    </row>
    <row r="304" spans="1:20" ht="15.75" x14ac:dyDescent="0.25">
      <c r="A304" s="2">
        <v>4434</v>
      </c>
      <c r="B304" s="3">
        <v>46085</v>
      </c>
      <c r="C304" s="10">
        <f>YEAR(SalesDataTable[[#This Row],[Order Date]])</f>
        <v>2026</v>
      </c>
      <c r="D304" s="13" t="str">
        <f>"Q"&amp;ROUNDUP(MONTH(SalesDataTable[[#This Row],[Order Date]])/3,0)</f>
        <v>Q1</v>
      </c>
      <c r="E304" s="13">
        <f>MONTH(SalesDataTable[[#This Row],[Order Date]])</f>
        <v>3</v>
      </c>
      <c r="F304" s="10" t="str">
        <f>TEXT(SalesDataTable[[#This Row],[Order Date]],"MMM")</f>
        <v>Mar</v>
      </c>
      <c r="G304" s="4" t="s">
        <v>22</v>
      </c>
      <c r="H304" s="4" t="s">
        <v>43</v>
      </c>
      <c r="I304" s="4" t="s">
        <v>44</v>
      </c>
      <c r="J304" s="4" t="s">
        <v>29</v>
      </c>
      <c r="K304" s="4" t="s">
        <v>25</v>
      </c>
      <c r="L304" s="4" t="s">
        <v>53</v>
      </c>
      <c r="M304" s="5">
        <v>2</v>
      </c>
      <c r="N304" s="6">
        <v>151.55000000000001</v>
      </c>
      <c r="O304" s="7">
        <v>0.1</v>
      </c>
      <c r="P304" s="6">
        <v>80.680000000000007</v>
      </c>
      <c r="Q304" s="6">
        <f>M304*N304*(1-O304)</f>
        <v>272.79000000000002</v>
      </c>
      <c r="R304" s="6">
        <f>M304*P304</f>
        <v>161.36000000000001</v>
      </c>
      <c r="S304" s="6">
        <f>Q304-R304</f>
        <v>111.43</v>
      </c>
      <c r="T304" s="8">
        <f>IFERROR(S304/Q304,0)</f>
        <v>0.40848271564206901</v>
      </c>
    </row>
    <row r="305" spans="1:20" ht="15.75" x14ac:dyDescent="0.25">
      <c r="A305" s="2">
        <v>4992</v>
      </c>
      <c r="B305" s="3">
        <v>46085</v>
      </c>
      <c r="C305" s="10">
        <f>YEAR(SalesDataTable[[#This Row],[Order Date]])</f>
        <v>2026</v>
      </c>
      <c r="D305" s="13" t="str">
        <f>"Q"&amp;ROUNDUP(MONTH(SalesDataTable[[#This Row],[Order Date]])/3,0)</f>
        <v>Q1</v>
      </c>
      <c r="E305" s="13">
        <f>MONTH(SalesDataTable[[#This Row],[Order Date]])</f>
        <v>3</v>
      </c>
      <c r="F305" s="10" t="str">
        <f>TEXT(SalesDataTable[[#This Row],[Order Date]],"MMM")</f>
        <v>Mar</v>
      </c>
      <c r="G305" s="4" t="s">
        <v>27</v>
      </c>
      <c r="H305" s="4" t="s">
        <v>28</v>
      </c>
      <c r="I305" s="4" t="s">
        <v>24</v>
      </c>
      <c r="J305" s="4" t="s">
        <v>32</v>
      </c>
      <c r="K305" s="4" t="s">
        <v>20</v>
      </c>
      <c r="L305" s="4" t="s">
        <v>21</v>
      </c>
      <c r="M305" s="5">
        <v>5</v>
      </c>
      <c r="N305" s="6">
        <v>82.44</v>
      </c>
      <c r="O305" s="7">
        <v>0.1</v>
      </c>
      <c r="P305" s="6">
        <v>41.57</v>
      </c>
      <c r="Q305" s="6">
        <f>M305*N305*(1-O305)</f>
        <v>370.98</v>
      </c>
      <c r="R305" s="6">
        <f>M305*P305</f>
        <v>207.85</v>
      </c>
      <c r="S305" s="6">
        <f>Q305-R305</f>
        <v>163.13000000000002</v>
      </c>
      <c r="T305" s="8">
        <f>IFERROR(S305/Q305,0)</f>
        <v>0.43972720901396306</v>
      </c>
    </row>
    <row r="306" spans="1:20" ht="15.75" x14ac:dyDescent="0.25">
      <c r="A306" s="2">
        <v>388</v>
      </c>
      <c r="B306" s="3">
        <v>46086</v>
      </c>
      <c r="C306" s="10">
        <f>YEAR(SalesDataTable[[#This Row],[Order Date]])</f>
        <v>2026</v>
      </c>
      <c r="D306" s="13" t="str">
        <f>"Q"&amp;ROUNDUP(MONTH(SalesDataTable[[#This Row],[Order Date]])/3,0)</f>
        <v>Q1</v>
      </c>
      <c r="E306" s="13">
        <f>MONTH(SalesDataTable[[#This Row],[Order Date]])</f>
        <v>3</v>
      </c>
      <c r="F306" s="10" t="str">
        <f>TEXT(SalesDataTable[[#This Row],[Order Date]],"MMM")</f>
        <v>Mar</v>
      </c>
      <c r="G306" s="4" t="s">
        <v>36</v>
      </c>
      <c r="H306" s="4" t="s">
        <v>49</v>
      </c>
      <c r="I306" s="4" t="s">
        <v>18</v>
      </c>
      <c r="J306" s="4" t="s">
        <v>19</v>
      </c>
      <c r="K306" s="4" t="s">
        <v>50</v>
      </c>
      <c r="L306" s="4" t="s">
        <v>58</v>
      </c>
      <c r="M306" s="5">
        <v>1</v>
      </c>
      <c r="N306" s="6">
        <v>35.61</v>
      </c>
      <c r="O306" s="7">
        <v>0.05</v>
      </c>
      <c r="P306" s="6">
        <v>13.8</v>
      </c>
      <c r="Q306" s="6">
        <f>M306*N306*(1-O306)</f>
        <v>33.829499999999996</v>
      </c>
      <c r="R306" s="6">
        <f>M306*P306</f>
        <v>13.8</v>
      </c>
      <c r="S306" s="6">
        <f>Q306-R306</f>
        <v>20.029499999999995</v>
      </c>
      <c r="T306" s="8">
        <f>IFERROR(S306/Q306,0)</f>
        <v>0.59207200815855976</v>
      </c>
    </row>
    <row r="307" spans="1:20" ht="15.75" x14ac:dyDescent="0.25">
      <c r="A307" s="2">
        <v>977</v>
      </c>
      <c r="B307" s="3">
        <v>46086</v>
      </c>
      <c r="C307" s="10">
        <f>YEAR(SalesDataTable[[#This Row],[Order Date]])</f>
        <v>2026</v>
      </c>
      <c r="D307" s="13" t="str">
        <f>"Q"&amp;ROUNDUP(MONTH(SalesDataTable[[#This Row],[Order Date]])/3,0)</f>
        <v>Q1</v>
      </c>
      <c r="E307" s="13">
        <f>MONTH(SalesDataTable[[#This Row],[Order Date]])</f>
        <v>3</v>
      </c>
      <c r="F307" s="10" t="str">
        <f>TEXT(SalesDataTable[[#This Row],[Order Date]],"MMM")</f>
        <v>Mar</v>
      </c>
      <c r="G307" s="4" t="s">
        <v>16</v>
      </c>
      <c r="H307" s="4" t="s">
        <v>17</v>
      </c>
      <c r="I307" s="4" t="s">
        <v>44</v>
      </c>
      <c r="J307" s="4" t="s">
        <v>29</v>
      </c>
      <c r="K307" s="4" t="s">
        <v>25</v>
      </c>
      <c r="L307" s="4" t="s">
        <v>53</v>
      </c>
      <c r="M307" s="5">
        <v>5</v>
      </c>
      <c r="N307" s="6">
        <v>156.13</v>
      </c>
      <c r="O307" s="7">
        <v>0</v>
      </c>
      <c r="P307" s="6">
        <v>77.03</v>
      </c>
      <c r="Q307" s="6">
        <f>M307*N307*(1-O307)</f>
        <v>780.65</v>
      </c>
      <c r="R307" s="6">
        <f>M307*P307</f>
        <v>385.15</v>
      </c>
      <c r="S307" s="6">
        <f>Q307-R307</f>
        <v>395.5</v>
      </c>
      <c r="T307" s="8">
        <f>IFERROR(S307/Q307,0)</f>
        <v>0.50662909114199706</v>
      </c>
    </row>
    <row r="308" spans="1:20" ht="15.75" x14ac:dyDescent="0.25">
      <c r="A308" s="2">
        <v>996</v>
      </c>
      <c r="B308" s="3">
        <v>46086</v>
      </c>
      <c r="C308" s="10">
        <f>YEAR(SalesDataTable[[#This Row],[Order Date]])</f>
        <v>2026</v>
      </c>
      <c r="D308" s="13" t="str">
        <f>"Q"&amp;ROUNDUP(MONTH(SalesDataTable[[#This Row],[Order Date]])/3,0)</f>
        <v>Q1</v>
      </c>
      <c r="E308" s="13">
        <f>MONTH(SalesDataTable[[#This Row],[Order Date]])</f>
        <v>3</v>
      </c>
      <c r="F308" s="10" t="str">
        <f>TEXT(SalesDataTable[[#This Row],[Order Date]],"MMM")</f>
        <v>Mar</v>
      </c>
      <c r="G308" s="4" t="s">
        <v>16</v>
      </c>
      <c r="H308" s="4" t="s">
        <v>66</v>
      </c>
      <c r="I308" s="4" t="s">
        <v>18</v>
      </c>
      <c r="J308" s="4" t="s">
        <v>19</v>
      </c>
      <c r="K308" s="4" t="s">
        <v>39</v>
      </c>
      <c r="L308" s="4" t="s">
        <v>67</v>
      </c>
      <c r="M308" s="5">
        <v>1</v>
      </c>
      <c r="N308" s="6">
        <v>124.31</v>
      </c>
      <c r="O308" s="7">
        <v>0</v>
      </c>
      <c r="P308" s="6">
        <v>61.16</v>
      </c>
      <c r="Q308" s="6">
        <f>M308*N308*(1-O308)</f>
        <v>124.31</v>
      </c>
      <c r="R308" s="6">
        <f>M308*P308</f>
        <v>61.16</v>
      </c>
      <c r="S308" s="6">
        <f>Q308-R308</f>
        <v>63.150000000000006</v>
      </c>
      <c r="T308" s="8">
        <f>IFERROR(S308/Q308,0)</f>
        <v>0.50800418309066053</v>
      </c>
    </row>
    <row r="309" spans="1:20" ht="15.75" x14ac:dyDescent="0.25">
      <c r="A309" s="2">
        <v>1923</v>
      </c>
      <c r="B309" s="3">
        <v>46086</v>
      </c>
      <c r="C309" s="10">
        <f>YEAR(SalesDataTable[[#This Row],[Order Date]])</f>
        <v>2026</v>
      </c>
      <c r="D309" s="13" t="str">
        <f>"Q"&amp;ROUNDUP(MONTH(SalesDataTable[[#This Row],[Order Date]])/3,0)</f>
        <v>Q1</v>
      </c>
      <c r="E309" s="13">
        <f>MONTH(SalesDataTable[[#This Row],[Order Date]])</f>
        <v>3</v>
      </c>
      <c r="F309" s="10" t="str">
        <f>TEXT(SalesDataTable[[#This Row],[Order Date]],"MMM")</f>
        <v>Mar</v>
      </c>
      <c r="G309" s="4" t="s">
        <v>22</v>
      </c>
      <c r="H309" s="4" t="s">
        <v>65</v>
      </c>
      <c r="I309" s="4" t="s">
        <v>35</v>
      </c>
      <c r="J309" s="4" t="s">
        <v>32</v>
      </c>
      <c r="K309" s="4" t="s">
        <v>39</v>
      </c>
      <c r="L309" s="4" t="s">
        <v>56</v>
      </c>
      <c r="M309" s="5">
        <v>3</v>
      </c>
      <c r="N309" s="6">
        <v>82.9</v>
      </c>
      <c r="O309" s="7">
        <v>0.1</v>
      </c>
      <c r="P309" s="6">
        <v>38.31</v>
      </c>
      <c r="Q309" s="6">
        <f>M309*N309*(1-O309)</f>
        <v>223.83</v>
      </c>
      <c r="R309" s="6">
        <f>M309*P309</f>
        <v>114.93</v>
      </c>
      <c r="S309" s="6">
        <f>Q309-R309</f>
        <v>108.9</v>
      </c>
      <c r="T309" s="8">
        <f>IFERROR(S309/Q309,0)</f>
        <v>0.48652995577000402</v>
      </c>
    </row>
    <row r="310" spans="1:20" ht="15.75" x14ac:dyDescent="0.25">
      <c r="A310" s="2">
        <v>4904</v>
      </c>
      <c r="B310" s="3">
        <v>46086</v>
      </c>
      <c r="C310" s="10">
        <f>YEAR(SalesDataTable[[#This Row],[Order Date]])</f>
        <v>2026</v>
      </c>
      <c r="D310" s="13" t="str">
        <f>"Q"&amp;ROUNDUP(MONTH(SalesDataTable[[#This Row],[Order Date]])/3,0)</f>
        <v>Q1</v>
      </c>
      <c r="E310" s="13">
        <f>MONTH(SalesDataTable[[#This Row],[Order Date]])</f>
        <v>3</v>
      </c>
      <c r="F310" s="10" t="str">
        <f>TEXT(SalesDataTable[[#This Row],[Order Date]],"MMM")</f>
        <v>Mar</v>
      </c>
      <c r="G310" s="4" t="s">
        <v>22</v>
      </c>
      <c r="H310" s="4" t="s">
        <v>57</v>
      </c>
      <c r="I310" s="4" t="s">
        <v>35</v>
      </c>
      <c r="J310" s="4" t="s">
        <v>32</v>
      </c>
      <c r="K310" s="4" t="s">
        <v>20</v>
      </c>
      <c r="L310" s="4" t="s">
        <v>42</v>
      </c>
      <c r="M310" s="5">
        <v>1</v>
      </c>
      <c r="N310" s="6">
        <v>41.1</v>
      </c>
      <c r="O310" s="7">
        <v>0</v>
      </c>
      <c r="P310" s="6">
        <v>16.34</v>
      </c>
      <c r="Q310" s="6">
        <f>M310*N310*(1-O310)</f>
        <v>41.1</v>
      </c>
      <c r="R310" s="6">
        <f>M310*P310</f>
        <v>16.34</v>
      </c>
      <c r="S310" s="6">
        <f>Q310-R310</f>
        <v>24.76</v>
      </c>
      <c r="T310" s="8">
        <f>IFERROR(S310/Q310,0)</f>
        <v>0.60243309002433088</v>
      </c>
    </row>
    <row r="311" spans="1:20" ht="15.75" x14ac:dyDescent="0.25">
      <c r="A311" s="2">
        <v>1036</v>
      </c>
      <c r="B311" s="3">
        <v>46087</v>
      </c>
      <c r="C311" s="10">
        <f>YEAR(SalesDataTable[[#This Row],[Order Date]])</f>
        <v>2026</v>
      </c>
      <c r="D311" s="13" t="str">
        <f>"Q"&amp;ROUNDUP(MONTH(SalesDataTable[[#This Row],[Order Date]])/3,0)</f>
        <v>Q1</v>
      </c>
      <c r="E311" s="13">
        <f>MONTH(SalesDataTable[[#This Row],[Order Date]])</f>
        <v>3</v>
      </c>
      <c r="F311" s="10" t="str">
        <f>TEXT(SalesDataTable[[#This Row],[Order Date]],"MMM")</f>
        <v>Mar</v>
      </c>
      <c r="G311" s="4" t="s">
        <v>16</v>
      </c>
      <c r="H311" s="4" t="s">
        <v>17</v>
      </c>
      <c r="I311" s="4" t="s">
        <v>18</v>
      </c>
      <c r="J311" s="4" t="s">
        <v>32</v>
      </c>
      <c r="K311" s="4" t="s">
        <v>20</v>
      </c>
      <c r="L311" s="4" t="s">
        <v>42</v>
      </c>
      <c r="M311" s="5">
        <v>1</v>
      </c>
      <c r="N311" s="6">
        <v>40.380000000000003</v>
      </c>
      <c r="O311" s="7">
        <v>0</v>
      </c>
      <c r="P311" s="6">
        <v>16.41</v>
      </c>
      <c r="Q311" s="6">
        <f>M311*N311*(1-O311)</f>
        <v>40.380000000000003</v>
      </c>
      <c r="R311" s="6">
        <f>M311*P311</f>
        <v>16.41</v>
      </c>
      <c r="S311" s="6">
        <f>Q311-R311</f>
        <v>23.970000000000002</v>
      </c>
      <c r="T311" s="8">
        <f>IFERROR(S311/Q311,0)</f>
        <v>0.59361069836552749</v>
      </c>
    </row>
    <row r="312" spans="1:20" ht="15.75" x14ac:dyDescent="0.25">
      <c r="A312" s="2">
        <v>1470</v>
      </c>
      <c r="B312" s="3">
        <v>46087</v>
      </c>
      <c r="C312" s="10">
        <f>YEAR(SalesDataTable[[#This Row],[Order Date]])</f>
        <v>2026</v>
      </c>
      <c r="D312" s="13" t="str">
        <f>"Q"&amp;ROUNDUP(MONTH(SalesDataTable[[#This Row],[Order Date]])/3,0)</f>
        <v>Q1</v>
      </c>
      <c r="E312" s="13">
        <f>MONTH(SalesDataTable[[#This Row],[Order Date]])</f>
        <v>3</v>
      </c>
      <c r="F312" s="10" t="str">
        <f>TEXT(SalesDataTable[[#This Row],[Order Date]],"MMM")</f>
        <v>Mar</v>
      </c>
      <c r="G312" s="4" t="s">
        <v>27</v>
      </c>
      <c r="H312" s="4" t="s">
        <v>28</v>
      </c>
      <c r="I312" s="4" t="s">
        <v>18</v>
      </c>
      <c r="J312" s="4" t="s">
        <v>19</v>
      </c>
      <c r="K312" s="4" t="s">
        <v>20</v>
      </c>
      <c r="L312" s="4" t="s">
        <v>21</v>
      </c>
      <c r="M312" s="5">
        <v>1</v>
      </c>
      <c r="N312" s="6">
        <v>80.349999999999994</v>
      </c>
      <c r="O312" s="7">
        <v>0.1</v>
      </c>
      <c r="P312" s="6">
        <v>42.43</v>
      </c>
      <c r="Q312" s="6">
        <f>M312*N312*(1-O312)</f>
        <v>72.314999999999998</v>
      </c>
      <c r="R312" s="6">
        <f>M312*P312</f>
        <v>42.43</v>
      </c>
      <c r="S312" s="6">
        <f>Q312-R312</f>
        <v>29.884999999999998</v>
      </c>
      <c r="T312" s="8">
        <f>IFERROR(S312/Q312,0)</f>
        <v>0.41326142570697638</v>
      </c>
    </row>
    <row r="313" spans="1:20" ht="15.75" x14ac:dyDescent="0.25">
      <c r="A313" s="2">
        <v>2907</v>
      </c>
      <c r="B313" s="3">
        <v>46087</v>
      </c>
      <c r="C313" s="10">
        <f>YEAR(SalesDataTable[[#This Row],[Order Date]])</f>
        <v>2026</v>
      </c>
      <c r="D313" s="13" t="str">
        <f>"Q"&amp;ROUNDUP(MONTH(SalesDataTable[[#This Row],[Order Date]])/3,0)</f>
        <v>Q1</v>
      </c>
      <c r="E313" s="13">
        <f>MONTH(SalesDataTable[[#This Row],[Order Date]])</f>
        <v>3</v>
      </c>
      <c r="F313" s="10" t="str">
        <f>TEXT(SalesDataTable[[#This Row],[Order Date]],"MMM")</f>
        <v>Mar</v>
      </c>
      <c r="G313" s="4" t="s">
        <v>36</v>
      </c>
      <c r="H313" s="4" t="s">
        <v>63</v>
      </c>
      <c r="I313" s="4" t="s">
        <v>18</v>
      </c>
      <c r="J313" s="4" t="s">
        <v>19</v>
      </c>
      <c r="K313" s="4" t="s">
        <v>20</v>
      </c>
      <c r="L313" s="4" t="s">
        <v>42</v>
      </c>
      <c r="M313" s="5">
        <v>1</v>
      </c>
      <c r="N313" s="6">
        <v>40.44</v>
      </c>
      <c r="O313" s="7">
        <v>0.05</v>
      </c>
      <c r="P313" s="6">
        <v>16.829999999999998</v>
      </c>
      <c r="Q313" s="6">
        <f>M313*N313*(1-O313)</f>
        <v>38.417999999999999</v>
      </c>
      <c r="R313" s="6">
        <f>M313*P313</f>
        <v>16.829999999999998</v>
      </c>
      <c r="S313" s="6">
        <f>Q313-R313</f>
        <v>21.588000000000001</v>
      </c>
      <c r="T313" s="8">
        <f>IFERROR(S313/Q313,0)</f>
        <v>0.56192409807902555</v>
      </c>
    </row>
    <row r="314" spans="1:20" ht="15.75" x14ac:dyDescent="0.25">
      <c r="A314" s="2">
        <v>2997</v>
      </c>
      <c r="B314" s="3">
        <v>46087</v>
      </c>
      <c r="C314" s="10">
        <f>YEAR(SalesDataTable[[#This Row],[Order Date]])</f>
        <v>2026</v>
      </c>
      <c r="D314" s="13" t="str">
        <f>"Q"&amp;ROUNDUP(MONTH(SalesDataTable[[#This Row],[Order Date]])/3,0)</f>
        <v>Q1</v>
      </c>
      <c r="E314" s="13">
        <f>MONTH(SalesDataTable[[#This Row],[Order Date]])</f>
        <v>3</v>
      </c>
      <c r="F314" s="10" t="str">
        <f>TEXT(SalesDataTable[[#This Row],[Order Date]],"MMM")</f>
        <v>Mar</v>
      </c>
      <c r="G314" s="4" t="s">
        <v>27</v>
      </c>
      <c r="H314" s="4" t="s">
        <v>68</v>
      </c>
      <c r="I314" s="4" t="s">
        <v>18</v>
      </c>
      <c r="J314" s="4" t="s">
        <v>19</v>
      </c>
      <c r="K314" s="4" t="s">
        <v>30</v>
      </c>
      <c r="L314" s="4" t="s">
        <v>31</v>
      </c>
      <c r="M314" s="5">
        <v>3</v>
      </c>
      <c r="N314" s="6">
        <v>35.89</v>
      </c>
      <c r="O314" s="7">
        <v>0</v>
      </c>
      <c r="P314" s="6">
        <v>13.25</v>
      </c>
      <c r="Q314" s="6">
        <f>M314*N314*(1-O314)</f>
        <v>107.67</v>
      </c>
      <c r="R314" s="6">
        <f>M314*P314</f>
        <v>39.75</v>
      </c>
      <c r="S314" s="6">
        <f>Q314-R314</f>
        <v>67.92</v>
      </c>
      <c r="T314" s="8">
        <f>IFERROR(S314/Q314,0)</f>
        <v>0.63081638339370294</v>
      </c>
    </row>
    <row r="315" spans="1:20" ht="15.75" x14ac:dyDescent="0.25">
      <c r="A315" s="2">
        <v>3056</v>
      </c>
      <c r="B315" s="3">
        <v>46087</v>
      </c>
      <c r="C315" s="10">
        <f>YEAR(SalesDataTable[[#This Row],[Order Date]])</f>
        <v>2026</v>
      </c>
      <c r="D315" s="13" t="str">
        <f>"Q"&amp;ROUNDUP(MONTH(SalesDataTable[[#This Row],[Order Date]])/3,0)</f>
        <v>Q1</v>
      </c>
      <c r="E315" s="13">
        <f>MONTH(SalesDataTable[[#This Row],[Order Date]])</f>
        <v>3</v>
      </c>
      <c r="F315" s="10" t="str">
        <f>TEXT(SalesDataTable[[#This Row],[Order Date]],"MMM")</f>
        <v>Mar</v>
      </c>
      <c r="G315" s="4" t="s">
        <v>22</v>
      </c>
      <c r="H315" s="4" t="s">
        <v>59</v>
      </c>
      <c r="I315" s="4" t="s">
        <v>44</v>
      </c>
      <c r="J315" s="4" t="s">
        <v>19</v>
      </c>
      <c r="K315" s="4" t="s">
        <v>30</v>
      </c>
      <c r="L315" s="4" t="s">
        <v>64</v>
      </c>
      <c r="M315" s="5">
        <v>3</v>
      </c>
      <c r="N315" s="6">
        <v>163.44999999999999</v>
      </c>
      <c r="O315" s="7">
        <v>0</v>
      </c>
      <c r="P315" s="6">
        <v>86.88</v>
      </c>
      <c r="Q315" s="6">
        <f>M315*N315*(1-O315)</f>
        <v>490.34999999999997</v>
      </c>
      <c r="R315" s="6">
        <f>M315*P315</f>
        <v>260.64</v>
      </c>
      <c r="S315" s="6">
        <f>Q315-R315</f>
        <v>229.70999999999998</v>
      </c>
      <c r="T315" s="8">
        <f>IFERROR(S315/Q315,0)</f>
        <v>0.46846130315081064</v>
      </c>
    </row>
    <row r="316" spans="1:20" ht="15.75" x14ac:dyDescent="0.25">
      <c r="A316" s="2">
        <v>471</v>
      </c>
      <c r="B316" s="3">
        <v>46088</v>
      </c>
      <c r="C316" s="10">
        <f>YEAR(SalesDataTable[[#This Row],[Order Date]])</f>
        <v>2026</v>
      </c>
      <c r="D316" s="13" t="str">
        <f>"Q"&amp;ROUNDUP(MONTH(SalesDataTable[[#This Row],[Order Date]])/3,0)</f>
        <v>Q1</v>
      </c>
      <c r="E316" s="13">
        <f>MONTH(SalesDataTable[[#This Row],[Order Date]])</f>
        <v>3</v>
      </c>
      <c r="F316" s="10" t="str">
        <f>TEXT(SalesDataTable[[#This Row],[Order Date]],"MMM")</f>
        <v>Mar</v>
      </c>
      <c r="G316" s="4" t="s">
        <v>22</v>
      </c>
      <c r="H316" s="4" t="s">
        <v>23</v>
      </c>
      <c r="I316" s="4" t="s">
        <v>35</v>
      </c>
      <c r="J316" s="4" t="s">
        <v>19</v>
      </c>
      <c r="K316" s="4" t="s">
        <v>50</v>
      </c>
      <c r="L316" s="4" t="s">
        <v>51</v>
      </c>
      <c r="M316" s="5">
        <v>2</v>
      </c>
      <c r="N316" s="6">
        <v>40.020000000000003</v>
      </c>
      <c r="O316" s="7">
        <v>0</v>
      </c>
      <c r="P316" s="6">
        <v>14.38</v>
      </c>
      <c r="Q316" s="6">
        <f>M316*N316*(1-O316)</f>
        <v>80.040000000000006</v>
      </c>
      <c r="R316" s="6">
        <f>M316*P316</f>
        <v>28.76</v>
      </c>
      <c r="S316" s="6">
        <f>Q316-R316</f>
        <v>51.28</v>
      </c>
      <c r="T316" s="8">
        <f>IFERROR(S316/Q316,0)</f>
        <v>0.64067966016991496</v>
      </c>
    </row>
    <row r="317" spans="1:20" ht="15.75" x14ac:dyDescent="0.25">
      <c r="A317" s="2">
        <v>842</v>
      </c>
      <c r="B317" s="3">
        <v>46088</v>
      </c>
      <c r="C317" s="10">
        <f>YEAR(SalesDataTable[[#This Row],[Order Date]])</f>
        <v>2026</v>
      </c>
      <c r="D317" s="13" t="str">
        <f>"Q"&amp;ROUNDUP(MONTH(SalesDataTable[[#This Row],[Order Date]])/3,0)</f>
        <v>Q1</v>
      </c>
      <c r="E317" s="13">
        <f>MONTH(SalesDataTable[[#This Row],[Order Date]])</f>
        <v>3</v>
      </c>
      <c r="F317" s="10" t="str">
        <f>TEXT(SalesDataTable[[#This Row],[Order Date]],"MMM")</f>
        <v>Mar</v>
      </c>
      <c r="G317" s="4" t="s">
        <v>16</v>
      </c>
      <c r="H317" s="4" t="s">
        <v>66</v>
      </c>
      <c r="I317" s="4" t="s">
        <v>18</v>
      </c>
      <c r="J317" s="4" t="s">
        <v>29</v>
      </c>
      <c r="K317" s="4" t="s">
        <v>50</v>
      </c>
      <c r="L317" s="4" t="s">
        <v>51</v>
      </c>
      <c r="M317" s="5">
        <v>1</v>
      </c>
      <c r="N317" s="6">
        <v>40.01</v>
      </c>
      <c r="O317" s="7">
        <v>0.05</v>
      </c>
      <c r="P317" s="6">
        <v>14.35</v>
      </c>
      <c r="Q317" s="6">
        <f>M317*N317*(1-O317)</f>
        <v>38.009499999999996</v>
      </c>
      <c r="R317" s="6">
        <f>M317*P317</f>
        <v>14.35</v>
      </c>
      <c r="S317" s="6">
        <f>Q317-R317</f>
        <v>23.659499999999994</v>
      </c>
      <c r="T317" s="8">
        <f>IFERROR(S317/Q317,0)</f>
        <v>0.62246280535129372</v>
      </c>
    </row>
    <row r="318" spans="1:20" ht="15.75" x14ac:dyDescent="0.25">
      <c r="A318" s="2">
        <v>3386</v>
      </c>
      <c r="B318" s="3">
        <v>46088</v>
      </c>
      <c r="C318" s="10">
        <f>YEAR(SalesDataTable[[#This Row],[Order Date]])</f>
        <v>2026</v>
      </c>
      <c r="D318" s="13" t="str">
        <f>"Q"&amp;ROUNDUP(MONTH(SalesDataTable[[#This Row],[Order Date]])/3,0)</f>
        <v>Q1</v>
      </c>
      <c r="E318" s="13">
        <f>MONTH(SalesDataTable[[#This Row],[Order Date]])</f>
        <v>3</v>
      </c>
      <c r="F318" s="10" t="str">
        <f>TEXT(SalesDataTable[[#This Row],[Order Date]],"MMM")</f>
        <v>Mar</v>
      </c>
      <c r="G318" s="4" t="s">
        <v>22</v>
      </c>
      <c r="H318" s="4" t="s">
        <v>59</v>
      </c>
      <c r="I318" s="4" t="s">
        <v>18</v>
      </c>
      <c r="J318" s="4" t="s">
        <v>19</v>
      </c>
      <c r="K318" s="4" t="s">
        <v>25</v>
      </c>
      <c r="L318" s="4" t="s">
        <v>53</v>
      </c>
      <c r="M318" s="5">
        <v>3</v>
      </c>
      <c r="N318" s="6">
        <v>155.16</v>
      </c>
      <c r="O318" s="7">
        <v>0</v>
      </c>
      <c r="P318" s="6">
        <v>76.849999999999994</v>
      </c>
      <c r="Q318" s="6">
        <f>M318*N318*(1-O318)</f>
        <v>465.48</v>
      </c>
      <c r="R318" s="6">
        <f>M318*P318</f>
        <v>230.54999999999998</v>
      </c>
      <c r="S318" s="6">
        <f>Q318-R318</f>
        <v>234.93000000000004</v>
      </c>
      <c r="T318" s="8">
        <f>IFERROR(S318/Q318,0)</f>
        <v>0.50470482083011092</v>
      </c>
    </row>
    <row r="319" spans="1:20" ht="15.75" x14ac:dyDescent="0.25">
      <c r="A319" s="2">
        <v>4505</v>
      </c>
      <c r="B319" s="3">
        <v>46088</v>
      </c>
      <c r="C319" s="10">
        <f>YEAR(SalesDataTable[[#This Row],[Order Date]])</f>
        <v>2026</v>
      </c>
      <c r="D319" s="13" t="str">
        <f>"Q"&amp;ROUNDUP(MONTH(SalesDataTable[[#This Row],[Order Date]])/3,0)</f>
        <v>Q1</v>
      </c>
      <c r="E319" s="13">
        <f>MONTH(SalesDataTable[[#This Row],[Order Date]])</f>
        <v>3</v>
      </c>
      <c r="F319" s="10" t="str">
        <f>TEXT(SalesDataTable[[#This Row],[Order Date]],"MMM")</f>
        <v>Mar</v>
      </c>
      <c r="G319" s="4" t="s">
        <v>22</v>
      </c>
      <c r="H319" s="4" t="s">
        <v>65</v>
      </c>
      <c r="I319" s="4" t="s">
        <v>44</v>
      </c>
      <c r="J319" s="4" t="s">
        <v>29</v>
      </c>
      <c r="K319" s="4" t="s">
        <v>50</v>
      </c>
      <c r="L319" s="4" t="s">
        <v>51</v>
      </c>
      <c r="M319" s="5">
        <v>1</v>
      </c>
      <c r="N319" s="6">
        <v>39.96</v>
      </c>
      <c r="O319" s="7">
        <v>0</v>
      </c>
      <c r="P319" s="6">
        <v>14.5</v>
      </c>
      <c r="Q319" s="6">
        <f>M319*N319*(1-O319)</f>
        <v>39.96</v>
      </c>
      <c r="R319" s="6">
        <f>M319*P319</f>
        <v>14.5</v>
      </c>
      <c r="S319" s="6">
        <f>Q319-R319</f>
        <v>25.46</v>
      </c>
      <c r="T319" s="8">
        <f>IFERROR(S319/Q319,0)</f>
        <v>0.63713713713713716</v>
      </c>
    </row>
    <row r="320" spans="1:20" ht="15.75" x14ac:dyDescent="0.25">
      <c r="A320" s="2">
        <v>1286</v>
      </c>
      <c r="B320" s="3">
        <v>46089</v>
      </c>
      <c r="C320" s="10">
        <f>YEAR(SalesDataTable[[#This Row],[Order Date]])</f>
        <v>2026</v>
      </c>
      <c r="D320" s="13" t="str">
        <f>"Q"&amp;ROUNDUP(MONTH(SalesDataTable[[#This Row],[Order Date]])/3,0)</f>
        <v>Q1</v>
      </c>
      <c r="E320" s="13">
        <f>MONTH(SalesDataTable[[#This Row],[Order Date]])</f>
        <v>3</v>
      </c>
      <c r="F320" s="10" t="str">
        <f>TEXT(SalesDataTable[[#This Row],[Order Date]],"MMM")</f>
        <v>Mar</v>
      </c>
      <c r="G320" s="4" t="s">
        <v>22</v>
      </c>
      <c r="H320" s="4" t="s">
        <v>23</v>
      </c>
      <c r="I320" s="4" t="s">
        <v>18</v>
      </c>
      <c r="J320" s="4" t="s">
        <v>29</v>
      </c>
      <c r="K320" s="4" t="s">
        <v>25</v>
      </c>
      <c r="L320" s="4" t="s">
        <v>33</v>
      </c>
      <c r="M320" s="5">
        <v>1</v>
      </c>
      <c r="N320" s="6">
        <v>146.6</v>
      </c>
      <c r="O320" s="7">
        <v>0</v>
      </c>
      <c r="P320" s="6">
        <v>78.92</v>
      </c>
      <c r="Q320" s="6">
        <f>M320*N320*(1-O320)</f>
        <v>146.6</v>
      </c>
      <c r="R320" s="6">
        <f>M320*P320</f>
        <v>78.92</v>
      </c>
      <c r="S320" s="6">
        <f>Q320-R320</f>
        <v>67.679999999999993</v>
      </c>
      <c r="T320" s="8">
        <f>IFERROR(S320/Q320,0)</f>
        <v>0.46166439290586625</v>
      </c>
    </row>
    <row r="321" spans="1:20" ht="15.75" x14ac:dyDescent="0.25">
      <c r="A321" s="2">
        <v>2653</v>
      </c>
      <c r="B321" s="3">
        <v>46089</v>
      </c>
      <c r="C321" s="10">
        <f>YEAR(SalesDataTable[[#This Row],[Order Date]])</f>
        <v>2026</v>
      </c>
      <c r="D321" s="13" t="str">
        <f>"Q"&amp;ROUNDUP(MONTH(SalesDataTable[[#This Row],[Order Date]])/3,0)</f>
        <v>Q1</v>
      </c>
      <c r="E321" s="13">
        <f>MONTH(SalesDataTable[[#This Row],[Order Date]])</f>
        <v>3</v>
      </c>
      <c r="F321" s="10" t="str">
        <f>TEXT(SalesDataTable[[#This Row],[Order Date]],"MMM")</f>
        <v>Mar</v>
      </c>
      <c r="G321" s="4" t="s">
        <v>22</v>
      </c>
      <c r="H321" s="4" t="s">
        <v>65</v>
      </c>
      <c r="I321" s="4" t="s">
        <v>35</v>
      </c>
      <c r="J321" s="4" t="s">
        <v>19</v>
      </c>
      <c r="K321" s="4" t="s">
        <v>25</v>
      </c>
      <c r="L321" s="4" t="s">
        <v>26</v>
      </c>
      <c r="M321" s="5">
        <v>1</v>
      </c>
      <c r="N321" s="6">
        <v>94.38</v>
      </c>
      <c r="O321" s="7">
        <v>0</v>
      </c>
      <c r="P321" s="6">
        <v>44.78</v>
      </c>
      <c r="Q321" s="6">
        <f>M321*N321*(1-O321)</f>
        <v>94.38</v>
      </c>
      <c r="R321" s="6">
        <f>M321*P321</f>
        <v>44.78</v>
      </c>
      <c r="S321" s="6">
        <f>Q321-R321</f>
        <v>49.599999999999994</v>
      </c>
      <c r="T321" s="8">
        <f>IFERROR(S321/Q321,0)</f>
        <v>0.52553507098961638</v>
      </c>
    </row>
    <row r="322" spans="1:20" ht="15.75" x14ac:dyDescent="0.25">
      <c r="A322" s="2">
        <v>4465</v>
      </c>
      <c r="B322" s="3">
        <v>46089</v>
      </c>
      <c r="C322" s="10">
        <f>YEAR(SalesDataTable[[#This Row],[Order Date]])</f>
        <v>2026</v>
      </c>
      <c r="D322" s="13" t="str">
        <f>"Q"&amp;ROUNDUP(MONTH(SalesDataTable[[#This Row],[Order Date]])/3,0)</f>
        <v>Q1</v>
      </c>
      <c r="E322" s="13">
        <f>MONTH(SalesDataTable[[#This Row],[Order Date]])</f>
        <v>3</v>
      </c>
      <c r="F322" s="10" t="str">
        <f>TEXT(SalesDataTable[[#This Row],[Order Date]],"MMM")</f>
        <v>Mar</v>
      </c>
      <c r="G322" s="4" t="s">
        <v>22</v>
      </c>
      <c r="H322" s="4" t="s">
        <v>59</v>
      </c>
      <c r="I322" s="4" t="s">
        <v>35</v>
      </c>
      <c r="J322" s="4" t="s">
        <v>19</v>
      </c>
      <c r="K322" s="4" t="s">
        <v>50</v>
      </c>
      <c r="L322" s="4" t="s">
        <v>54</v>
      </c>
      <c r="M322" s="5">
        <v>1</v>
      </c>
      <c r="N322" s="6">
        <v>121.77</v>
      </c>
      <c r="O322" s="7">
        <v>0</v>
      </c>
      <c r="P322" s="6">
        <v>67.52</v>
      </c>
      <c r="Q322" s="6">
        <f>M322*N322*(1-O322)</f>
        <v>121.77</v>
      </c>
      <c r="R322" s="6">
        <f>M322*P322</f>
        <v>67.52</v>
      </c>
      <c r="S322" s="6">
        <f>Q322-R322</f>
        <v>54.25</v>
      </c>
      <c r="T322" s="8">
        <f>IFERROR(S322/Q322,0)</f>
        <v>0.44551203087788455</v>
      </c>
    </row>
    <row r="323" spans="1:20" ht="15.75" x14ac:dyDescent="0.25">
      <c r="A323" s="2">
        <v>4576</v>
      </c>
      <c r="B323" s="3">
        <v>46089</v>
      </c>
      <c r="C323" s="10">
        <f>YEAR(SalesDataTable[[#This Row],[Order Date]])</f>
        <v>2026</v>
      </c>
      <c r="D323" s="13" t="str">
        <f>"Q"&amp;ROUNDUP(MONTH(SalesDataTable[[#This Row],[Order Date]])/3,0)</f>
        <v>Q1</v>
      </c>
      <c r="E323" s="13">
        <f>MONTH(SalesDataTable[[#This Row],[Order Date]])</f>
        <v>3</v>
      </c>
      <c r="F323" s="10" t="str">
        <f>TEXT(SalesDataTable[[#This Row],[Order Date]],"MMM")</f>
        <v>Mar</v>
      </c>
      <c r="G323" s="4" t="s">
        <v>36</v>
      </c>
      <c r="H323" s="4" t="s">
        <v>49</v>
      </c>
      <c r="I323" s="4" t="s">
        <v>44</v>
      </c>
      <c r="J323" s="4" t="s">
        <v>19</v>
      </c>
      <c r="K323" s="4" t="s">
        <v>39</v>
      </c>
      <c r="L323" s="4" t="s">
        <v>67</v>
      </c>
      <c r="M323" s="5">
        <v>5</v>
      </c>
      <c r="N323" s="6">
        <v>123.29</v>
      </c>
      <c r="O323" s="7">
        <v>0</v>
      </c>
      <c r="P323" s="6">
        <v>61.34</v>
      </c>
      <c r="Q323" s="6">
        <f>M323*N323*(1-O323)</f>
        <v>616.45000000000005</v>
      </c>
      <c r="R323" s="6">
        <f>M323*P323</f>
        <v>306.70000000000005</v>
      </c>
      <c r="S323" s="6">
        <f>Q323-R323</f>
        <v>309.75</v>
      </c>
      <c r="T323" s="8">
        <f>IFERROR(S323/Q323,0)</f>
        <v>0.50247384216075919</v>
      </c>
    </row>
    <row r="324" spans="1:20" ht="15.75" x14ac:dyDescent="0.25">
      <c r="A324" s="2">
        <v>718</v>
      </c>
      <c r="B324" s="3">
        <v>46090</v>
      </c>
      <c r="C324" s="10">
        <f>YEAR(SalesDataTable[[#This Row],[Order Date]])</f>
        <v>2026</v>
      </c>
      <c r="D324" s="13" t="str">
        <f>"Q"&amp;ROUNDUP(MONTH(SalesDataTable[[#This Row],[Order Date]])/3,0)</f>
        <v>Q1</v>
      </c>
      <c r="E324" s="13">
        <f>MONTH(SalesDataTable[[#This Row],[Order Date]])</f>
        <v>3</v>
      </c>
      <c r="F324" s="10" t="str">
        <f>TEXT(SalesDataTable[[#This Row],[Order Date]],"MMM")</f>
        <v>Mar</v>
      </c>
      <c r="G324" s="4" t="s">
        <v>22</v>
      </c>
      <c r="H324" s="4" t="s">
        <v>59</v>
      </c>
      <c r="I324" s="4" t="s">
        <v>18</v>
      </c>
      <c r="J324" s="4" t="s">
        <v>29</v>
      </c>
      <c r="K324" s="4" t="s">
        <v>50</v>
      </c>
      <c r="L324" s="4" t="s">
        <v>51</v>
      </c>
      <c r="M324" s="5">
        <v>1</v>
      </c>
      <c r="N324" s="6">
        <v>41.15</v>
      </c>
      <c r="O324" s="7">
        <v>0.05</v>
      </c>
      <c r="P324" s="6">
        <v>14.4</v>
      </c>
      <c r="Q324" s="6">
        <f>M324*N324*(1-O324)</f>
        <v>39.092499999999994</v>
      </c>
      <c r="R324" s="6">
        <f>M324*P324</f>
        <v>14.4</v>
      </c>
      <c r="S324" s="6">
        <f>Q324-R324</f>
        <v>24.692499999999995</v>
      </c>
      <c r="T324" s="8">
        <f>IFERROR(S324/Q324,0)</f>
        <v>0.63164289825414077</v>
      </c>
    </row>
    <row r="325" spans="1:20" ht="15.75" x14ac:dyDescent="0.25">
      <c r="A325" s="2">
        <v>1527</v>
      </c>
      <c r="B325" s="3">
        <v>46090</v>
      </c>
      <c r="C325" s="10">
        <f>YEAR(SalesDataTable[[#This Row],[Order Date]])</f>
        <v>2026</v>
      </c>
      <c r="D325" s="13" t="str">
        <f>"Q"&amp;ROUNDUP(MONTH(SalesDataTable[[#This Row],[Order Date]])/3,0)</f>
        <v>Q1</v>
      </c>
      <c r="E325" s="13">
        <f>MONTH(SalesDataTable[[#This Row],[Order Date]])</f>
        <v>3</v>
      </c>
      <c r="F325" s="10" t="str">
        <f>TEXT(SalesDataTable[[#This Row],[Order Date]],"MMM")</f>
        <v>Mar</v>
      </c>
      <c r="G325" s="4" t="s">
        <v>36</v>
      </c>
      <c r="H325" s="4" t="s">
        <v>37</v>
      </c>
      <c r="I325" s="4" t="s">
        <v>44</v>
      </c>
      <c r="J325" s="4" t="s">
        <v>29</v>
      </c>
      <c r="K325" s="4" t="s">
        <v>30</v>
      </c>
      <c r="L325" s="4" t="s">
        <v>31</v>
      </c>
      <c r="M325" s="5">
        <v>4</v>
      </c>
      <c r="N325" s="6">
        <v>35.42</v>
      </c>
      <c r="O325" s="7">
        <v>0</v>
      </c>
      <c r="P325" s="6">
        <v>13.31</v>
      </c>
      <c r="Q325" s="6">
        <f>M325*N325*(1-O325)</f>
        <v>141.68</v>
      </c>
      <c r="R325" s="6">
        <f>M325*P325</f>
        <v>53.24</v>
      </c>
      <c r="S325" s="6">
        <f>Q325-R325</f>
        <v>88.44</v>
      </c>
      <c r="T325" s="8">
        <f>IFERROR(S325/Q325,0)</f>
        <v>0.62422360248447195</v>
      </c>
    </row>
    <row r="326" spans="1:20" ht="15.75" x14ac:dyDescent="0.25">
      <c r="A326" s="2">
        <v>1797</v>
      </c>
      <c r="B326" s="3">
        <v>46090</v>
      </c>
      <c r="C326" s="10">
        <f>YEAR(SalesDataTable[[#This Row],[Order Date]])</f>
        <v>2026</v>
      </c>
      <c r="D326" s="13" t="str">
        <f>"Q"&amp;ROUNDUP(MONTH(SalesDataTable[[#This Row],[Order Date]])/3,0)</f>
        <v>Q1</v>
      </c>
      <c r="E326" s="13">
        <f>MONTH(SalesDataTable[[#This Row],[Order Date]])</f>
        <v>3</v>
      </c>
      <c r="F326" s="10" t="str">
        <f>TEXT(SalesDataTable[[#This Row],[Order Date]],"MMM")</f>
        <v>Mar</v>
      </c>
      <c r="G326" s="4" t="s">
        <v>22</v>
      </c>
      <c r="H326" s="4" t="s">
        <v>59</v>
      </c>
      <c r="I326" s="4" t="s">
        <v>18</v>
      </c>
      <c r="J326" s="4" t="s">
        <v>32</v>
      </c>
      <c r="K326" s="4" t="s">
        <v>20</v>
      </c>
      <c r="L326" s="4" t="s">
        <v>46</v>
      </c>
      <c r="M326" s="5">
        <v>1</v>
      </c>
      <c r="N326" s="6">
        <v>103.74</v>
      </c>
      <c r="O326" s="7">
        <v>0.1</v>
      </c>
      <c r="P326" s="6">
        <v>51.32</v>
      </c>
      <c r="Q326" s="6">
        <f>M326*N326*(1-O326)</f>
        <v>93.366</v>
      </c>
      <c r="R326" s="6">
        <f>M326*P326</f>
        <v>51.32</v>
      </c>
      <c r="S326" s="6">
        <f>Q326-R326</f>
        <v>42.045999999999999</v>
      </c>
      <c r="T326" s="8">
        <f>IFERROR(S326/Q326,0)</f>
        <v>0.45033523980892404</v>
      </c>
    </row>
    <row r="327" spans="1:20" ht="15.75" x14ac:dyDescent="0.25">
      <c r="A327" s="2">
        <v>2917</v>
      </c>
      <c r="B327" s="3">
        <v>46090</v>
      </c>
      <c r="C327" s="10">
        <f>YEAR(SalesDataTable[[#This Row],[Order Date]])</f>
        <v>2026</v>
      </c>
      <c r="D327" s="13" t="str">
        <f>"Q"&amp;ROUNDUP(MONTH(SalesDataTable[[#This Row],[Order Date]])/3,0)</f>
        <v>Q1</v>
      </c>
      <c r="E327" s="13">
        <f>MONTH(SalesDataTable[[#This Row],[Order Date]])</f>
        <v>3</v>
      </c>
      <c r="F327" s="10" t="str">
        <f>TEXT(SalesDataTable[[#This Row],[Order Date]],"MMM")</f>
        <v>Mar</v>
      </c>
      <c r="G327" s="4" t="s">
        <v>27</v>
      </c>
      <c r="H327" s="4" t="s">
        <v>68</v>
      </c>
      <c r="I327" s="4" t="s">
        <v>44</v>
      </c>
      <c r="J327" s="4" t="s">
        <v>32</v>
      </c>
      <c r="K327" s="4" t="s">
        <v>30</v>
      </c>
      <c r="L327" s="4" t="s">
        <v>64</v>
      </c>
      <c r="M327" s="5">
        <v>2</v>
      </c>
      <c r="N327" s="6">
        <v>165.49</v>
      </c>
      <c r="O327" s="7">
        <v>0.05</v>
      </c>
      <c r="P327" s="6">
        <v>89.82</v>
      </c>
      <c r="Q327" s="6">
        <f>M327*N327*(1-O327)</f>
        <v>314.43099999999998</v>
      </c>
      <c r="R327" s="6">
        <f>M327*P327</f>
        <v>179.64</v>
      </c>
      <c r="S327" s="6">
        <f>Q327-R327</f>
        <v>134.791</v>
      </c>
      <c r="T327" s="8">
        <f>IFERROR(S327/Q327,0)</f>
        <v>0.4286822864157796</v>
      </c>
    </row>
    <row r="328" spans="1:20" ht="15.75" x14ac:dyDescent="0.25">
      <c r="A328" s="2">
        <v>4095</v>
      </c>
      <c r="B328" s="3">
        <v>46090</v>
      </c>
      <c r="C328" s="10">
        <f>YEAR(SalesDataTable[[#This Row],[Order Date]])</f>
        <v>2026</v>
      </c>
      <c r="D328" s="13" t="str">
        <f>"Q"&amp;ROUNDUP(MONTH(SalesDataTable[[#This Row],[Order Date]])/3,0)</f>
        <v>Q1</v>
      </c>
      <c r="E328" s="13">
        <f>MONTH(SalesDataTable[[#This Row],[Order Date]])</f>
        <v>3</v>
      </c>
      <c r="F328" s="10" t="str">
        <f>TEXT(SalesDataTable[[#This Row],[Order Date]],"MMM")</f>
        <v>Mar</v>
      </c>
      <c r="G328" s="4" t="s">
        <v>22</v>
      </c>
      <c r="H328" s="4" t="s">
        <v>43</v>
      </c>
      <c r="I328" s="4" t="s">
        <v>44</v>
      </c>
      <c r="J328" s="4" t="s">
        <v>29</v>
      </c>
      <c r="K328" s="4" t="s">
        <v>25</v>
      </c>
      <c r="L328" s="4" t="s">
        <v>62</v>
      </c>
      <c r="M328" s="5">
        <v>1</v>
      </c>
      <c r="N328" s="6">
        <v>72.87</v>
      </c>
      <c r="O328" s="7">
        <v>0.05</v>
      </c>
      <c r="P328" s="6">
        <v>32</v>
      </c>
      <c r="Q328" s="6">
        <f>M328*N328*(1-O328)</f>
        <v>69.226500000000001</v>
      </c>
      <c r="R328" s="6">
        <f>M328*P328</f>
        <v>32</v>
      </c>
      <c r="S328" s="6">
        <f>Q328-R328</f>
        <v>37.226500000000001</v>
      </c>
      <c r="T328" s="8">
        <f>IFERROR(S328/Q328,0)</f>
        <v>0.53774927231623726</v>
      </c>
    </row>
    <row r="329" spans="1:20" ht="15.75" x14ac:dyDescent="0.25">
      <c r="A329" s="2">
        <v>5050</v>
      </c>
      <c r="B329" s="3">
        <v>46090</v>
      </c>
      <c r="C329" s="10">
        <f>YEAR(SalesDataTable[[#This Row],[Order Date]])</f>
        <v>2026</v>
      </c>
      <c r="D329" s="13" t="str">
        <f>"Q"&amp;ROUNDUP(MONTH(SalesDataTable[[#This Row],[Order Date]])/3,0)</f>
        <v>Q1</v>
      </c>
      <c r="E329" s="13">
        <f>MONTH(SalesDataTable[[#This Row],[Order Date]])</f>
        <v>3</v>
      </c>
      <c r="F329" s="10" t="str">
        <f>TEXT(SalesDataTable[[#This Row],[Order Date]],"MMM")</f>
        <v>Mar</v>
      </c>
      <c r="G329" s="4" t="s">
        <v>36</v>
      </c>
      <c r="H329" s="4" t="s">
        <v>63</v>
      </c>
      <c r="I329" s="4" t="s">
        <v>35</v>
      </c>
      <c r="J329" s="4" t="s">
        <v>19</v>
      </c>
      <c r="K329" s="4" t="s">
        <v>30</v>
      </c>
      <c r="L329" s="4" t="s">
        <v>64</v>
      </c>
      <c r="M329" s="5">
        <v>1</v>
      </c>
      <c r="N329" s="6">
        <v>161.04</v>
      </c>
      <c r="O329" s="7">
        <v>0</v>
      </c>
      <c r="P329" s="6">
        <v>85.83</v>
      </c>
      <c r="Q329" s="6">
        <f>M329*N329*(1-O329)</f>
        <v>161.04</v>
      </c>
      <c r="R329" s="6">
        <f>M329*P329</f>
        <v>85.83</v>
      </c>
      <c r="S329" s="6">
        <f>Q329-R329</f>
        <v>75.209999999999994</v>
      </c>
      <c r="T329" s="8">
        <f>IFERROR(S329/Q329,0)</f>
        <v>0.46702682563338299</v>
      </c>
    </row>
    <row r="330" spans="1:20" ht="15.75" x14ac:dyDescent="0.25">
      <c r="A330" s="2">
        <v>709</v>
      </c>
      <c r="B330" s="3">
        <v>46091</v>
      </c>
      <c r="C330" s="10">
        <f>YEAR(SalesDataTable[[#This Row],[Order Date]])</f>
        <v>2026</v>
      </c>
      <c r="D330" s="13" t="str">
        <f>"Q"&amp;ROUNDUP(MONTH(SalesDataTable[[#This Row],[Order Date]])/3,0)</f>
        <v>Q1</v>
      </c>
      <c r="E330" s="13">
        <f>MONTH(SalesDataTable[[#This Row],[Order Date]])</f>
        <v>3</v>
      </c>
      <c r="F330" s="10" t="str">
        <f>TEXT(SalesDataTable[[#This Row],[Order Date]],"MMM")</f>
        <v>Mar</v>
      </c>
      <c r="G330" s="4" t="s">
        <v>16</v>
      </c>
      <c r="H330" s="4" t="s">
        <v>17</v>
      </c>
      <c r="I330" s="4" t="s">
        <v>18</v>
      </c>
      <c r="J330" s="4" t="s">
        <v>29</v>
      </c>
      <c r="K330" s="4" t="s">
        <v>30</v>
      </c>
      <c r="L330" s="4" t="s">
        <v>60</v>
      </c>
      <c r="M330" s="5">
        <v>3</v>
      </c>
      <c r="N330" s="6">
        <v>130.6</v>
      </c>
      <c r="O330" s="7">
        <v>0.05</v>
      </c>
      <c r="P330" s="6">
        <v>65.62</v>
      </c>
      <c r="Q330" s="6">
        <f>M330*N330*(1-O330)</f>
        <v>372.20999999999992</v>
      </c>
      <c r="R330" s="6">
        <f>M330*P330</f>
        <v>196.86</v>
      </c>
      <c r="S330" s="6">
        <f>Q330-R330</f>
        <v>175.34999999999991</v>
      </c>
      <c r="T330" s="8">
        <f>IFERROR(S330/Q330,0)</f>
        <v>0.47110502135891014</v>
      </c>
    </row>
    <row r="331" spans="1:20" ht="15.75" x14ac:dyDescent="0.25">
      <c r="A331" s="2">
        <v>1073</v>
      </c>
      <c r="B331" s="3">
        <v>46091</v>
      </c>
      <c r="C331" s="10">
        <f>YEAR(SalesDataTable[[#This Row],[Order Date]])</f>
        <v>2026</v>
      </c>
      <c r="D331" s="13" t="str">
        <f>"Q"&amp;ROUNDUP(MONTH(SalesDataTable[[#This Row],[Order Date]])/3,0)</f>
        <v>Q1</v>
      </c>
      <c r="E331" s="13">
        <f>MONTH(SalesDataTable[[#This Row],[Order Date]])</f>
        <v>3</v>
      </c>
      <c r="F331" s="10" t="str">
        <f>TEXT(SalesDataTable[[#This Row],[Order Date]],"MMM")</f>
        <v>Mar</v>
      </c>
      <c r="G331" s="4" t="s">
        <v>27</v>
      </c>
      <c r="H331" s="4" t="s">
        <v>55</v>
      </c>
      <c r="I331" s="4" t="s">
        <v>44</v>
      </c>
      <c r="J331" s="4" t="s">
        <v>19</v>
      </c>
      <c r="K331" s="4" t="s">
        <v>20</v>
      </c>
      <c r="L331" s="4" t="s">
        <v>21</v>
      </c>
      <c r="M331" s="5">
        <v>2</v>
      </c>
      <c r="N331" s="6">
        <v>81.290000000000006</v>
      </c>
      <c r="O331" s="7">
        <v>0</v>
      </c>
      <c r="P331" s="6">
        <v>43.9</v>
      </c>
      <c r="Q331" s="6">
        <f>M331*N331*(1-O331)</f>
        <v>162.58000000000001</v>
      </c>
      <c r="R331" s="6">
        <f>M331*P331</f>
        <v>87.8</v>
      </c>
      <c r="S331" s="6">
        <f>Q331-R331</f>
        <v>74.780000000000015</v>
      </c>
      <c r="T331" s="8">
        <f>IFERROR(S331/Q331,0)</f>
        <v>0.45995817443720022</v>
      </c>
    </row>
    <row r="332" spans="1:20" ht="15.75" x14ac:dyDescent="0.25">
      <c r="A332" s="2">
        <v>2623</v>
      </c>
      <c r="B332" s="3">
        <v>46091</v>
      </c>
      <c r="C332" s="10">
        <f>YEAR(SalesDataTable[[#This Row],[Order Date]])</f>
        <v>2026</v>
      </c>
      <c r="D332" s="13" t="str">
        <f>"Q"&amp;ROUNDUP(MONTH(SalesDataTable[[#This Row],[Order Date]])/3,0)</f>
        <v>Q1</v>
      </c>
      <c r="E332" s="13">
        <f>MONTH(SalesDataTable[[#This Row],[Order Date]])</f>
        <v>3</v>
      </c>
      <c r="F332" s="10" t="str">
        <f>TEXT(SalesDataTable[[#This Row],[Order Date]],"MMM")</f>
        <v>Mar</v>
      </c>
      <c r="G332" s="4" t="s">
        <v>22</v>
      </c>
      <c r="H332" s="4" t="s">
        <v>59</v>
      </c>
      <c r="I332" s="4" t="s">
        <v>44</v>
      </c>
      <c r="J332" s="4" t="s">
        <v>29</v>
      </c>
      <c r="K332" s="4" t="s">
        <v>20</v>
      </c>
      <c r="L332" s="4" t="s">
        <v>46</v>
      </c>
      <c r="M332" s="5">
        <v>2</v>
      </c>
      <c r="N332" s="6">
        <v>103.33</v>
      </c>
      <c r="O332" s="7">
        <v>0.05</v>
      </c>
      <c r="P332" s="6">
        <v>51.58</v>
      </c>
      <c r="Q332" s="6">
        <f>M332*N332*(1-O332)</f>
        <v>196.327</v>
      </c>
      <c r="R332" s="6">
        <f>M332*P332</f>
        <v>103.16</v>
      </c>
      <c r="S332" s="6">
        <f>Q332-R332</f>
        <v>93.167000000000002</v>
      </c>
      <c r="T332" s="8">
        <f>IFERROR(S332/Q332,0)</f>
        <v>0.47455011282197557</v>
      </c>
    </row>
    <row r="333" spans="1:20" ht="15.75" x14ac:dyDescent="0.25">
      <c r="A333" s="2">
        <v>2625</v>
      </c>
      <c r="B333" s="3">
        <v>46091</v>
      </c>
      <c r="C333" s="10">
        <f>YEAR(SalesDataTable[[#This Row],[Order Date]])</f>
        <v>2026</v>
      </c>
      <c r="D333" s="13" t="str">
        <f>"Q"&amp;ROUNDUP(MONTH(SalesDataTable[[#This Row],[Order Date]])/3,0)</f>
        <v>Q1</v>
      </c>
      <c r="E333" s="13">
        <f>MONTH(SalesDataTable[[#This Row],[Order Date]])</f>
        <v>3</v>
      </c>
      <c r="F333" s="10" t="str">
        <f>TEXT(SalesDataTable[[#This Row],[Order Date]],"MMM")</f>
        <v>Mar</v>
      </c>
      <c r="G333" s="4" t="s">
        <v>36</v>
      </c>
      <c r="H333" s="4" t="s">
        <v>47</v>
      </c>
      <c r="I333" s="4" t="s">
        <v>35</v>
      </c>
      <c r="J333" s="4" t="s">
        <v>32</v>
      </c>
      <c r="K333" s="4" t="s">
        <v>50</v>
      </c>
      <c r="L333" s="4" t="s">
        <v>61</v>
      </c>
      <c r="M333" s="5">
        <v>2</v>
      </c>
      <c r="N333" s="6">
        <v>51.14</v>
      </c>
      <c r="O333" s="7">
        <v>0</v>
      </c>
      <c r="P333" s="6">
        <v>21.58</v>
      </c>
      <c r="Q333" s="6">
        <f>M333*N333*(1-O333)</f>
        <v>102.28</v>
      </c>
      <c r="R333" s="6">
        <f>M333*P333</f>
        <v>43.16</v>
      </c>
      <c r="S333" s="6">
        <f>Q333-R333</f>
        <v>59.120000000000005</v>
      </c>
      <c r="T333" s="8">
        <f>IFERROR(S333/Q333,0)</f>
        <v>0.57802111849824012</v>
      </c>
    </row>
    <row r="334" spans="1:20" ht="15.75" x14ac:dyDescent="0.25">
      <c r="A334" s="2">
        <v>3304</v>
      </c>
      <c r="B334" s="3">
        <v>46091</v>
      </c>
      <c r="C334" s="10">
        <f>YEAR(SalesDataTable[[#This Row],[Order Date]])</f>
        <v>2026</v>
      </c>
      <c r="D334" s="13" t="str">
        <f>"Q"&amp;ROUNDUP(MONTH(SalesDataTable[[#This Row],[Order Date]])/3,0)</f>
        <v>Q1</v>
      </c>
      <c r="E334" s="13">
        <f>MONTH(SalesDataTable[[#This Row],[Order Date]])</f>
        <v>3</v>
      </c>
      <c r="F334" s="10" t="str">
        <f>TEXT(SalesDataTable[[#This Row],[Order Date]],"MMM")</f>
        <v>Mar</v>
      </c>
      <c r="G334" s="4" t="s">
        <v>22</v>
      </c>
      <c r="H334" s="4" t="s">
        <v>59</v>
      </c>
      <c r="I334" s="4" t="s">
        <v>44</v>
      </c>
      <c r="J334" s="4" t="s">
        <v>19</v>
      </c>
      <c r="K334" s="4" t="s">
        <v>20</v>
      </c>
      <c r="L334" s="4" t="s">
        <v>38</v>
      </c>
      <c r="M334" s="5">
        <v>2</v>
      </c>
      <c r="N334" s="6">
        <v>49.7</v>
      </c>
      <c r="O334" s="7">
        <v>0</v>
      </c>
      <c r="P334" s="6">
        <v>23.14</v>
      </c>
      <c r="Q334" s="6">
        <f>M334*N334*(1-O334)</f>
        <v>99.4</v>
      </c>
      <c r="R334" s="6">
        <f>M334*P334</f>
        <v>46.28</v>
      </c>
      <c r="S334" s="6">
        <f>Q334-R334</f>
        <v>53.120000000000005</v>
      </c>
      <c r="T334" s="8">
        <f>IFERROR(S334/Q334,0)</f>
        <v>0.53440643863179071</v>
      </c>
    </row>
    <row r="335" spans="1:20" ht="15.75" x14ac:dyDescent="0.25">
      <c r="A335" s="2">
        <v>4876</v>
      </c>
      <c r="B335" s="3">
        <v>46091</v>
      </c>
      <c r="C335" s="10">
        <f>YEAR(SalesDataTable[[#This Row],[Order Date]])</f>
        <v>2026</v>
      </c>
      <c r="D335" s="13" t="str">
        <f>"Q"&amp;ROUNDUP(MONTH(SalesDataTable[[#This Row],[Order Date]])/3,0)</f>
        <v>Q1</v>
      </c>
      <c r="E335" s="13">
        <f>MONTH(SalesDataTable[[#This Row],[Order Date]])</f>
        <v>3</v>
      </c>
      <c r="F335" s="10" t="str">
        <f>TEXT(SalesDataTable[[#This Row],[Order Date]],"MMM")</f>
        <v>Mar</v>
      </c>
      <c r="G335" s="4" t="s">
        <v>36</v>
      </c>
      <c r="H335" s="4" t="s">
        <v>37</v>
      </c>
      <c r="I335" s="4" t="s">
        <v>18</v>
      </c>
      <c r="J335" s="4" t="s">
        <v>19</v>
      </c>
      <c r="K335" s="4" t="s">
        <v>20</v>
      </c>
      <c r="L335" s="4" t="s">
        <v>42</v>
      </c>
      <c r="M335" s="5">
        <v>1</v>
      </c>
      <c r="N335" s="6">
        <v>39.659999999999997</v>
      </c>
      <c r="O335" s="7">
        <v>0.05</v>
      </c>
      <c r="P335" s="6">
        <v>16.93</v>
      </c>
      <c r="Q335" s="6">
        <f>M335*N335*(1-O335)</f>
        <v>37.676999999999992</v>
      </c>
      <c r="R335" s="6">
        <f>M335*P335</f>
        <v>16.93</v>
      </c>
      <c r="S335" s="6">
        <f>Q335-R335</f>
        <v>20.746999999999993</v>
      </c>
      <c r="T335" s="8">
        <f>IFERROR(S335/Q335,0)</f>
        <v>0.5506542452955383</v>
      </c>
    </row>
    <row r="336" spans="1:20" ht="15.75" x14ac:dyDescent="0.25">
      <c r="A336" s="2">
        <v>83</v>
      </c>
      <c r="B336" s="3">
        <v>46092</v>
      </c>
      <c r="C336" s="10">
        <f>YEAR(SalesDataTable[[#This Row],[Order Date]])</f>
        <v>2026</v>
      </c>
      <c r="D336" s="13" t="str">
        <f>"Q"&amp;ROUNDUP(MONTH(SalesDataTable[[#This Row],[Order Date]])/3,0)</f>
        <v>Q1</v>
      </c>
      <c r="E336" s="13">
        <f>MONTH(SalesDataTable[[#This Row],[Order Date]])</f>
        <v>3</v>
      </c>
      <c r="F336" s="10" t="str">
        <f>TEXT(SalesDataTable[[#This Row],[Order Date]],"MMM")</f>
        <v>Mar</v>
      </c>
      <c r="G336" s="4" t="s">
        <v>22</v>
      </c>
      <c r="H336" s="4" t="s">
        <v>59</v>
      </c>
      <c r="I336" s="4" t="s">
        <v>24</v>
      </c>
      <c r="J336" s="4" t="s">
        <v>32</v>
      </c>
      <c r="K336" s="4" t="s">
        <v>50</v>
      </c>
      <c r="L336" s="4" t="s">
        <v>61</v>
      </c>
      <c r="M336" s="5">
        <v>4</v>
      </c>
      <c r="N336" s="6">
        <v>50.65</v>
      </c>
      <c r="O336" s="7">
        <v>0.15</v>
      </c>
      <c r="P336" s="6">
        <v>22</v>
      </c>
      <c r="Q336" s="6">
        <f>M336*N336*(1-O336)</f>
        <v>172.20999999999998</v>
      </c>
      <c r="R336" s="6">
        <f>M336*P336</f>
        <v>88</v>
      </c>
      <c r="S336" s="6">
        <f>Q336-R336</f>
        <v>84.20999999999998</v>
      </c>
      <c r="T336" s="8">
        <f>IFERROR(S336/Q336,0)</f>
        <v>0.48899599326403803</v>
      </c>
    </row>
    <row r="337" spans="1:20" ht="15.75" x14ac:dyDescent="0.25">
      <c r="A337" s="2">
        <v>863</v>
      </c>
      <c r="B337" s="3">
        <v>46092</v>
      </c>
      <c r="C337" s="10">
        <f>YEAR(SalesDataTable[[#This Row],[Order Date]])</f>
        <v>2026</v>
      </c>
      <c r="D337" s="13" t="str">
        <f>"Q"&amp;ROUNDUP(MONTH(SalesDataTable[[#This Row],[Order Date]])/3,0)</f>
        <v>Q1</v>
      </c>
      <c r="E337" s="13">
        <f>MONTH(SalesDataTable[[#This Row],[Order Date]])</f>
        <v>3</v>
      </c>
      <c r="F337" s="10" t="str">
        <f>TEXT(SalesDataTable[[#This Row],[Order Date]],"MMM")</f>
        <v>Mar</v>
      </c>
      <c r="G337" s="4" t="s">
        <v>27</v>
      </c>
      <c r="H337" s="4" t="s">
        <v>28</v>
      </c>
      <c r="I337" s="4" t="s">
        <v>44</v>
      </c>
      <c r="J337" s="4" t="s">
        <v>19</v>
      </c>
      <c r="K337" s="4" t="s">
        <v>50</v>
      </c>
      <c r="L337" s="4" t="s">
        <v>61</v>
      </c>
      <c r="M337" s="5">
        <v>2</v>
      </c>
      <c r="N337" s="6">
        <v>50.72</v>
      </c>
      <c r="O337" s="7">
        <v>0</v>
      </c>
      <c r="P337" s="6">
        <v>21.88</v>
      </c>
      <c r="Q337" s="6">
        <f>M337*N337*(1-O337)</f>
        <v>101.44</v>
      </c>
      <c r="R337" s="6">
        <f>M337*P337</f>
        <v>43.76</v>
      </c>
      <c r="S337" s="6">
        <f>Q337-R337</f>
        <v>57.68</v>
      </c>
      <c r="T337" s="8">
        <f>IFERROR(S337/Q337,0)</f>
        <v>0.56861198738170349</v>
      </c>
    </row>
    <row r="338" spans="1:20" ht="15.75" x14ac:dyDescent="0.25">
      <c r="A338" s="2">
        <v>2323</v>
      </c>
      <c r="B338" s="3">
        <v>46092</v>
      </c>
      <c r="C338" s="10">
        <f>YEAR(SalesDataTable[[#This Row],[Order Date]])</f>
        <v>2026</v>
      </c>
      <c r="D338" s="13" t="str">
        <f>"Q"&amp;ROUNDUP(MONTH(SalesDataTable[[#This Row],[Order Date]])/3,0)</f>
        <v>Q1</v>
      </c>
      <c r="E338" s="13">
        <f>MONTH(SalesDataTable[[#This Row],[Order Date]])</f>
        <v>3</v>
      </c>
      <c r="F338" s="10" t="str">
        <f>TEXT(SalesDataTable[[#This Row],[Order Date]],"MMM")</f>
        <v>Mar</v>
      </c>
      <c r="G338" s="4" t="s">
        <v>22</v>
      </c>
      <c r="H338" s="4" t="s">
        <v>59</v>
      </c>
      <c r="I338" s="4" t="s">
        <v>35</v>
      </c>
      <c r="J338" s="4" t="s">
        <v>29</v>
      </c>
      <c r="K338" s="4" t="s">
        <v>30</v>
      </c>
      <c r="L338" s="4" t="s">
        <v>31</v>
      </c>
      <c r="M338" s="5">
        <v>2</v>
      </c>
      <c r="N338" s="6">
        <v>36.08</v>
      </c>
      <c r="O338" s="7">
        <v>0.05</v>
      </c>
      <c r="P338" s="6">
        <v>13.19</v>
      </c>
      <c r="Q338" s="6">
        <f>M338*N338*(1-O338)</f>
        <v>68.551999999999992</v>
      </c>
      <c r="R338" s="6">
        <f>M338*P338</f>
        <v>26.38</v>
      </c>
      <c r="S338" s="6">
        <f>Q338-R338</f>
        <v>42.171999999999997</v>
      </c>
      <c r="T338" s="8">
        <f>IFERROR(S338/Q338,0)</f>
        <v>0.61518263507993931</v>
      </c>
    </row>
    <row r="339" spans="1:20" ht="15.75" x14ac:dyDescent="0.25">
      <c r="A339" s="2">
        <v>3064</v>
      </c>
      <c r="B339" s="3">
        <v>46092</v>
      </c>
      <c r="C339" s="10">
        <f>YEAR(SalesDataTable[[#This Row],[Order Date]])</f>
        <v>2026</v>
      </c>
      <c r="D339" s="13" t="str">
        <f>"Q"&amp;ROUNDUP(MONTH(SalesDataTable[[#This Row],[Order Date]])/3,0)</f>
        <v>Q1</v>
      </c>
      <c r="E339" s="13">
        <f>MONTH(SalesDataTable[[#This Row],[Order Date]])</f>
        <v>3</v>
      </c>
      <c r="F339" s="10" t="str">
        <f>TEXT(SalesDataTable[[#This Row],[Order Date]],"MMM")</f>
        <v>Mar</v>
      </c>
      <c r="G339" s="4" t="s">
        <v>36</v>
      </c>
      <c r="H339" s="4" t="s">
        <v>49</v>
      </c>
      <c r="I339" s="4" t="s">
        <v>18</v>
      </c>
      <c r="J339" s="4" t="s">
        <v>19</v>
      </c>
      <c r="K339" s="4" t="s">
        <v>39</v>
      </c>
      <c r="L339" s="4" t="s">
        <v>67</v>
      </c>
      <c r="M339" s="5">
        <v>6</v>
      </c>
      <c r="N339" s="6">
        <v>124.04</v>
      </c>
      <c r="O339" s="7">
        <v>0.05</v>
      </c>
      <c r="P339" s="6">
        <v>61.17</v>
      </c>
      <c r="Q339" s="6">
        <f>M339*N339*(1-O339)</f>
        <v>707.02800000000002</v>
      </c>
      <c r="R339" s="6">
        <f>M339*P339</f>
        <v>367.02</v>
      </c>
      <c r="S339" s="6">
        <f>Q339-R339</f>
        <v>340.00800000000004</v>
      </c>
      <c r="T339" s="8">
        <f>IFERROR(S339/Q339,0)</f>
        <v>0.48089750335205966</v>
      </c>
    </row>
    <row r="340" spans="1:20" ht="15.75" x14ac:dyDescent="0.25">
      <c r="A340" s="2">
        <v>4995</v>
      </c>
      <c r="B340" s="3">
        <v>46092</v>
      </c>
      <c r="C340" s="10">
        <f>YEAR(SalesDataTable[[#This Row],[Order Date]])</f>
        <v>2026</v>
      </c>
      <c r="D340" s="13" t="str">
        <f>"Q"&amp;ROUNDUP(MONTH(SalesDataTable[[#This Row],[Order Date]])/3,0)</f>
        <v>Q1</v>
      </c>
      <c r="E340" s="13">
        <f>MONTH(SalesDataTable[[#This Row],[Order Date]])</f>
        <v>3</v>
      </c>
      <c r="F340" s="10" t="str">
        <f>TEXT(SalesDataTable[[#This Row],[Order Date]],"MMM")</f>
        <v>Mar</v>
      </c>
      <c r="G340" s="4" t="s">
        <v>22</v>
      </c>
      <c r="H340" s="4" t="s">
        <v>59</v>
      </c>
      <c r="I340" s="4" t="s">
        <v>44</v>
      </c>
      <c r="J340" s="4" t="s">
        <v>29</v>
      </c>
      <c r="K340" s="4" t="s">
        <v>25</v>
      </c>
      <c r="L340" s="4" t="s">
        <v>26</v>
      </c>
      <c r="M340" s="5">
        <v>3</v>
      </c>
      <c r="N340" s="6">
        <v>90.31</v>
      </c>
      <c r="O340" s="7">
        <v>0</v>
      </c>
      <c r="P340" s="6">
        <v>44.58</v>
      </c>
      <c r="Q340" s="6">
        <f>M340*N340*(1-O340)</f>
        <v>270.93</v>
      </c>
      <c r="R340" s="6">
        <f>M340*P340</f>
        <v>133.74</v>
      </c>
      <c r="S340" s="6">
        <f>Q340-R340</f>
        <v>137.19</v>
      </c>
      <c r="T340" s="8">
        <f>IFERROR(S340/Q340,0)</f>
        <v>0.50636695825489975</v>
      </c>
    </row>
    <row r="341" spans="1:20" ht="15.75" x14ac:dyDescent="0.25">
      <c r="A341" s="2">
        <v>46</v>
      </c>
      <c r="B341" s="3">
        <v>46093</v>
      </c>
      <c r="C341" s="10">
        <f>YEAR(SalesDataTable[[#This Row],[Order Date]])</f>
        <v>2026</v>
      </c>
      <c r="D341" s="13" t="str">
        <f>"Q"&amp;ROUNDUP(MONTH(SalesDataTable[[#This Row],[Order Date]])/3,0)</f>
        <v>Q1</v>
      </c>
      <c r="E341" s="13">
        <f>MONTH(SalesDataTable[[#This Row],[Order Date]])</f>
        <v>3</v>
      </c>
      <c r="F341" s="10" t="str">
        <f>TEXT(SalesDataTable[[#This Row],[Order Date]],"MMM")</f>
        <v>Mar</v>
      </c>
      <c r="G341" s="4" t="s">
        <v>36</v>
      </c>
      <c r="H341" s="4" t="s">
        <v>47</v>
      </c>
      <c r="I341" s="4" t="s">
        <v>18</v>
      </c>
      <c r="J341" s="4" t="s">
        <v>19</v>
      </c>
      <c r="K341" s="4" t="s">
        <v>25</v>
      </c>
      <c r="L341" s="4" t="s">
        <v>62</v>
      </c>
      <c r="M341" s="5">
        <v>4</v>
      </c>
      <c r="N341" s="6">
        <v>72.63</v>
      </c>
      <c r="O341" s="7">
        <v>0.1</v>
      </c>
      <c r="P341" s="6">
        <v>31.45</v>
      </c>
      <c r="Q341" s="6">
        <f>M341*N341*(1-O341)</f>
        <v>261.46800000000002</v>
      </c>
      <c r="R341" s="6">
        <f>M341*P341</f>
        <v>125.8</v>
      </c>
      <c r="S341" s="6">
        <f>Q341-R341</f>
        <v>135.66800000000001</v>
      </c>
      <c r="T341" s="8">
        <f>IFERROR(S341/Q341,0)</f>
        <v>0.51887037801948999</v>
      </c>
    </row>
    <row r="342" spans="1:20" ht="15.75" x14ac:dyDescent="0.25">
      <c r="A342" s="2">
        <v>443</v>
      </c>
      <c r="B342" s="3">
        <v>46093</v>
      </c>
      <c r="C342" s="10">
        <f>YEAR(SalesDataTable[[#This Row],[Order Date]])</f>
        <v>2026</v>
      </c>
      <c r="D342" s="13" t="str">
        <f>"Q"&amp;ROUNDUP(MONTH(SalesDataTable[[#This Row],[Order Date]])/3,0)</f>
        <v>Q1</v>
      </c>
      <c r="E342" s="13">
        <f>MONTH(SalesDataTable[[#This Row],[Order Date]])</f>
        <v>3</v>
      </c>
      <c r="F342" s="10" t="str">
        <f>TEXT(SalesDataTable[[#This Row],[Order Date]],"MMM")</f>
        <v>Mar</v>
      </c>
      <c r="G342" s="4" t="s">
        <v>22</v>
      </c>
      <c r="H342" s="4" t="s">
        <v>65</v>
      </c>
      <c r="I342" s="4" t="s">
        <v>18</v>
      </c>
      <c r="J342" s="4" t="s">
        <v>19</v>
      </c>
      <c r="K342" s="4" t="s">
        <v>50</v>
      </c>
      <c r="L342" s="4" t="s">
        <v>51</v>
      </c>
      <c r="M342" s="5">
        <v>3</v>
      </c>
      <c r="N342" s="6">
        <v>39.9</v>
      </c>
      <c r="O342" s="7">
        <v>0</v>
      </c>
      <c r="P342" s="6">
        <v>14.49</v>
      </c>
      <c r="Q342" s="6">
        <f>M342*N342*(1-O342)</f>
        <v>119.69999999999999</v>
      </c>
      <c r="R342" s="6">
        <f>M342*P342</f>
        <v>43.47</v>
      </c>
      <c r="S342" s="6">
        <f>Q342-R342</f>
        <v>76.22999999999999</v>
      </c>
      <c r="T342" s="8">
        <f>IFERROR(S342/Q342,0)</f>
        <v>0.63684210526315788</v>
      </c>
    </row>
    <row r="343" spans="1:20" ht="15.75" x14ac:dyDescent="0.25">
      <c r="A343" s="2">
        <v>759</v>
      </c>
      <c r="B343" s="3">
        <v>46093</v>
      </c>
      <c r="C343" s="10">
        <f>YEAR(SalesDataTable[[#This Row],[Order Date]])</f>
        <v>2026</v>
      </c>
      <c r="D343" s="13" t="str">
        <f>"Q"&amp;ROUNDUP(MONTH(SalesDataTable[[#This Row],[Order Date]])/3,0)</f>
        <v>Q1</v>
      </c>
      <c r="E343" s="13">
        <f>MONTH(SalesDataTable[[#This Row],[Order Date]])</f>
        <v>3</v>
      </c>
      <c r="F343" s="10" t="str">
        <f>TEXT(SalesDataTable[[#This Row],[Order Date]],"MMM")</f>
        <v>Mar</v>
      </c>
      <c r="G343" s="4" t="s">
        <v>22</v>
      </c>
      <c r="H343" s="4" t="s">
        <v>59</v>
      </c>
      <c r="I343" s="4" t="s">
        <v>18</v>
      </c>
      <c r="J343" s="4" t="s">
        <v>29</v>
      </c>
      <c r="K343" s="4" t="s">
        <v>50</v>
      </c>
      <c r="L343" s="4" t="s">
        <v>61</v>
      </c>
      <c r="M343" s="5">
        <v>1</v>
      </c>
      <c r="N343" s="6">
        <v>49.79</v>
      </c>
      <c r="O343" s="7">
        <v>0.1</v>
      </c>
      <c r="P343" s="6">
        <v>22.29</v>
      </c>
      <c r="Q343" s="6">
        <f>M343*N343*(1-O343)</f>
        <v>44.811</v>
      </c>
      <c r="R343" s="6">
        <f>M343*P343</f>
        <v>22.29</v>
      </c>
      <c r="S343" s="6">
        <f>Q343-R343</f>
        <v>22.521000000000001</v>
      </c>
      <c r="T343" s="8">
        <f>IFERROR(S343/Q343,0)</f>
        <v>0.5025774921336279</v>
      </c>
    </row>
    <row r="344" spans="1:20" ht="15.75" x14ac:dyDescent="0.25">
      <c r="A344" s="2">
        <v>1097</v>
      </c>
      <c r="B344" s="3">
        <v>46093</v>
      </c>
      <c r="C344" s="10">
        <f>YEAR(SalesDataTable[[#This Row],[Order Date]])</f>
        <v>2026</v>
      </c>
      <c r="D344" s="13" t="str">
        <f>"Q"&amp;ROUNDUP(MONTH(SalesDataTable[[#This Row],[Order Date]])/3,0)</f>
        <v>Q1</v>
      </c>
      <c r="E344" s="13">
        <f>MONTH(SalesDataTable[[#This Row],[Order Date]])</f>
        <v>3</v>
      </c>
      <c r="F344" s="10" t="str">
        <f>TEXT(SalesDataTable[[#This Row],[Order Date]],"MMM")</f>
        <v>Mar</v>
      </c>
      <c r="G344" s="4" t="s">
        <v>27</v>
      </c>
      <c r="H344" s="4" t="s">
        <v>28</v>
      </c>
      <c r="I344" s="4" t="s">
        <v>44</v>
      </c>
      <c r="J344" s="4" t="s">
        <v>29</v>
      </c>
      <c r="K344" s="4" t="s">
        <v>20</v>
      </c>
      <c r="L344" s="4" t="s">
        <v>42</v>
      </c>
      <c r="M344" s="5">
        <v>1</v>
      </c>
      <c r="N344" s="6">
        <v>41.24</v>
      </c>
      <c r="O344" s="7">
        <v>0.05</v>
      </c>
      <c r="P344" s="6">
        <v>16.64</v>
      </c>
      <c r="Q344" s="6">
        <f>M344*N344*(1-O344)</f>
        <v>39.177999999999997</v>
      </c>
      <c r="R344" s="6">
        <f>M344*P344</f>
        <v>16.64</v>
      </c>
      <c r="S344" s="6">
        <f>Q344-R344</f>
        <v>22.537999999999997</v>
      </c>
      <c r="T344" s="8">
        <f>IFERROR(S344/Q344,0)</f>
        <v>0.57527183623462141</v>
      </c>
    </row>
    <row r="345" spans="1:20" ht="15.75" x14ac:dyDescent="0.25">
      <c r="A345" s="2">
        <v>2152</v>
      </c>
      <c r="B345" s="3">
        <v>46093</v>
      </c>
      <c r="C345" s="10">
        <f>YEAR(SalesDataTable[[#This Row],[Order Date]])</f>
        <v>2026</v>
      </c>
      <c r="D345" s="13" t="str">
        <f>"Q"&amp;ROUNDUP(MONTH(SalesDataTable[[#This Row],[Order Date]])/3,0)</f>
        <v>Q1</v>
      </c>
      <c r="E345" s="13">
        <f>MONTH(SalesDataTable[[#This Row],[Order Date]])</f>
        <v>3</v>
      </c>
      <c r="F345" s="10" t="str">
        <f>TEXT(SalesDataTable[[#This Row],[Order Date]],"MMM")</f>
        <v>Mar</v>
      </c>
      <c r="G345" s="4" t="s">
        <v>16</v>
      </c>
      <c r="H345" s="4" t="s">
        <v>52</v>
      </c>
      <c r="I345" s="4" t="s">
        <v>18</v>
      </c>
      <c r="J345" s="4" t="s">
        <v>29</v>
      </c>
      <c r="K345" s="4" t="s">
        <v>25</v>
      </c>
      <c r="L345" s="4" t="s">
        <v>33</v>
      </c>
      <c r="M345" s="5">
        <v>1</v>
      </c>
      <c r="N345" s="6">
        <v>142.88999999999999</v>
      </c>
      <c r="O345" s="7">
        <v>0</v>
      </c>
      <c r="P345" s="6">
        <v>81.099999999999994</v>
      </c>
      <c r="Q345" s="6">
        <f>M345*N345*(1-O345)</f>
        <v>142.88999999999999</v>
      </c>
      <c r="R345" s="6">
        <f>M345*P345</f>
        <v>81.099999999999994</v>
      </c>
      <c r="S345" s="6">
        <f>Q345-R345</f>
        <v>61.789999999999992</v>
      </c>
      <c r="T345" s="8">
        <f>IFERROR(S345/Q345,0)</f>
        <v>0.43243054097557559</v>
      </c>
    </row>
    <row r="346" spans="1:20" ht="15.75" x14ac:dyDescent="0.25">
      <c r="A346" s="2">
        <v>2512</v>
      </c>
      <c r="B346" s="3">
        <v>46093</v>
      </c>
      <c r="C346" s="10">
        <f>YEAR(SalesDataTable[[#This Row],[Order Date]])</f>
        <v>2026</v>
      </c>
      <c r="D346" s="13" t="str">
        <f>"Q"&amp;ROUNDUP(MONTH(SalesDataTable[[#This Row],[Order Date]])/3,0)</f>
        <v>Q1</v>
      </c>
      <c r="E346" s="13">
        <f>MONTH(SalesDataTable[[#This Row],[Order Date]])</f>
        <v>3</v>
      </c>
      <c r="F346" s="10" t="str">
        <f>TEXT(SalesDataTable[[#This Row],[Order Date]],"MMM")</f>
        <v>Mar</v>
      </c>
      <c r="G346" s="4" t="s">
        <v>22</v>
      </c>
      <c r="H346" s="4" t="s">
        <v>23</v>
      </c>
      <c r="I346" s="4" t="s">
        <v>18</v>
      </c>
      <c r="J346" s="4" t="s">
        <v>29</v>
      </c>
      <c r="K346" s="4" t="s">
        <v>39</v>
      </c>
      <c r="L346" s="4" t="s">
        <v>45</v>
      </c>
      <c r="M346" s="5">
        <v>2</v>
      </c>
      <c r="N346" s="6">
        <v>192.76</v>
      </c>
      <c r="O346" s="7">
        <v>0</v>
      </c>
      <c r="P346" s="6">
        <v>103.08</v>
      </c>
      <c r="Q346" s="6">
        <f>M346*N346*(1-O346)</f>
        <v>385.52</v>
      </c>
      <c r="R346" s="6">
        <f>M346*P346</f>
        <v>206.16</v>
      </c>
      <c r="S346" s="6">
        <f>Q346-R346</f>
        <v>179.35999999999999</v>
      </c>
      <c r="T346" s="8">
        <f>IFERROR(S346/Q346,0)</f>
        <v>0.46524175140070551</v>
      </c>
    </row>
    <row r="347" spans="1:20" ht="15.75" x14ac:dyDescent="0.25">
      <c r="A347" s="2">
        <v>2578</v>
      </c>
      <c r="B347" s="3">
        <v>46093</v>
      </c>
      <c r="C347" s="10">
        <f>YEAR(SalesDataTable[[#This Row],[Order Date]])</f>
        <v>2026</v>
      </c>
      <c r="D347" s="13" t="str">
        <f>"Q"&amp;ROUNDUP(MONTH(SalesDataTable[[#This Row],[Order Date]])/3,0)</f>
        <v>Q1</v>
      </c>
      <c r="E347" s="13">
        <f>MONTH(SalesDataTable[[#This Row],[Order Date]])</f>
        <v>3</v>
      </c>
      <c r="F347" s="10" t="str">
        <f>TEXT(SalesDataTable[[#This Row],[Order Date]],"MMM")</f>
        <v>Mar</v>
      </c>
      <c r="G347" s="4" t="s">
        <v>27</v>
      </c>
      <c r="H347" s="4" t="s">
        <v>41</v>
      </c>
      <c r="I347" s="4" t="s">
        <v>18</v>
      </c>
      <c r="J347" s="4" t="s">
        <v>29</v>
      </c>
      <c r="K347" s="4" t="s">
        <v>30</v>
      </c>
      <c r="L347" s="4" t="s">
        <v>64</v>
      </c>
      <c r="M347" s="5">
        <v>1</v>
      </c>
      <c r="N347" s="6">
        <v>165.72</v>
      </c>
      <c r="O347" s="7">
        <v>0</v>
      </c>
      <c r="P347" s="6">
        <v>89.31</v>
      </c>
      <c r="Q347" s="6">
        <f>M347*N347*(1-O347)</f>
        <v>165.72</v>
      </c>
      <c r="R347" s="6">
        <f>M347*P347</f>
        <v>89.31</v>
      </c>
      <c r="S347" s="6">
        <f>Q347-R347</f>
        <v>76.41</v>
      </c>
      <c r="T347" s="8">
        <f>IFERROR(S347/Q347,0)</f>
        <v>0.46107892831281677</v>
      </c>
    </row>
    <row r="348" spans="1:20" ht="15.75" x14ac:dyDescent="0.25">
      <c r="A348" s="2">
        <v>3302</v>
      </c>
      <c r="B348" s="3">
        <v>46093</v>
      </c>
      <c r="C348" s="10">
        <f>YEAR(SalesDataTable[[#This Row],[Order Date]])</f>
        <v>2026</v>
      </c>
      <c r="D348" s="13" t="str">
        <f>"Q"&amp;ROUNDUP(MONTH(SalesDataTable[[#This Row],[Order Date]])/3,0)</f>
        <v>Q1</v>
      </c>
      <c r="E348" s="13">
        <f>MONTH(SalesDataTable[[#This Row],[Order Date]])</f>
        <v>3</v>
      </c>
      <c r="F348" s="10" t="str">
        <f>TEXT(SalesDataTable[[#This Row],[Order Date]],"MMM")</f>
        <v>Mar</v>
      </c>
      <c r="G348" s="4" t="s">
        <v>36</v>
      </c>
      <c r="H348" s="4" t="s">
        <v>47</v>
      </c>
      <c r="I348" s="4" t="s">
        <v>35</v>
      </c>
      <c r="J348" s="4" t="s">
        <v>32</v>
      </c>
      <c r="K348" s="4" t="s">
        <v>30</v>
      </c>
      <c r="L348" s="4" t="s">
        <v>64</v>
      </c>
      <c r="M348" s="5">
        <v>2</v>
      </c>
      <c r="N348" s="6">
        <v>164.33</v>
      </c>
      <c r="O348" s="7">
        <v>0</v>
      </c>
      <c r="P348" s="6">
        <v>86.07</v>
      </c>
      <c r="Q348" s="6">
        <f>M348*N348*(1-O348)</f>
        <v>328.66</v>
      </c>
      <c r="R348" s="6">
        <f>M348*P348</f>
        <v>172.14</v>
      </c>
      <c r="S348" s="6">
        <f>Q348-R348</f>
        <v>156.52000000000004</v>
      </c>
      <c r="T348" s="8">
        <f>IFERROR(S348/Q348,0)</f>
        <v>0.47623684050386428</v>
      </c>
    </row>
    <row r="349" spans="1:20" ht="15.75" x14ac:dyDescent="0.25">
      <c r="A349" s="2">
        <v>3752</v>
      </c>
      <c r="B349" s="3">
        <v>46093</v>
      </c>
      <c r="C349" s="10">
        <f>YEAR(SalesDataTable[[#This Row],[Order Date]])</f>
        <v>2026</v>
      </c>
      <c r="D349" s="13" t="str">
        <f>"Q"&amp;ROUNDUP(MONTH(SalesDataTable[[#This Row],[Order Date]])/3,0)</f>
        <v>Q1</v>
      </c>
      <c r="E349" s="13">
        <f>MONTH(SalesDataTable[[#This Row],[Order Date]])</f>
        <v>3</v>
      </c>
      <c r="F349" s="10" t="str">
        <f>TEXT(SalesDataTable[[#This Row],[Order Date]],"MMM")</f>
        <v>Mar</v>
      </c>
      <c r="G349" s="4" t="s">
        <v>36</v>
      </c>
      <c r="H349" s="4" t="s">
        <v>49</v>
      </c>
      <c r="I349" s="4" t="s">
        <v>24</v>
      </c>
      <c r="J349" s="4" t="s">
        <v>32</v>
      </c>
      <c r="K349" s="4" t="s">
        <v>30</v>
      </c>
      <c r="L349" s="4" t="s">
        <v>48</v>
      </c>
      <c r="M349" s="5">
        <v>3</v>
      </c>
      <c r="N349" s="6">
        <v>45.8</v>
      </c>
      <c r="O349" s="7">
        <v>0.15</v>
      </c>
      <c r="P349" s="6">
        <v>18.47</v>
      </c>
      <c r="Q349" s="6">
        <f>M349*N349*(1-O349)</f>
        <v>116.78999999999998</v>
      </c>
      <c r="R349" s="6">
        <f>M349*P349</f>
        <v>55.41</v>
      </c>
      <c r="S349" s="6">
        <f>Q349-R349</f>
        <v>61.379999999999981</v>
      </c>
      <c r="T349" s="8">
        <f>IFERROR(S349/Q349,0)</f>
        <v>0.52555869509375797</v>
      </c>
    </row>
    <row r="350" spans="1:20" ht="15.75" x14ac:dyDescent="0.25">
      <c r="A350" s="2">
        <v>4839</v>
      </c>
      <c r="B350" s="3">
        <v>46093</v>
      </c>
      <c r="C350" s="10">
        <f>YEAR(SalesDataTable[[#This Row],[Order Date]])</f>
        <v>2026</v>
      </c>
      <c r="D350" s="13" t="str">
        <f>"Q"&amp;ROUNDUP(MONTH(SalesDataTable[[#This Row],[Order Date]])/3,0)</f>
        <v>Q1</v>
      </c>
      <c r="E350" s="13">
        <f>MONTH(SalesDataTable[[#This Row],[Order Date]])</f>
        <v>3</v>
      </c>
      <c r="F350" s="10" t="str">
        <f>TEXT(SalesDataTable[[#This Row],[Order Date]],"MMM")</f>
        <v>Mar</v>
      </c>
      <c r="G350" s="4" t="s">
        <v>22</v>
      </c>
      <c r="H350" s="4" t="s">
        <v>23</v>
      </c>
      <c r="I350" s="4" t="s">
        <v>18</v>
      </c>
      <c r="J350" s="4" t="s">
        <v>29</v>
      </c>
      <c r="K350" s="4" t="s">
        <v>20</v>
      </c>
      <c r="L350" s="4" t="s">
        <v>46</v>
      </c>
      <c r="M350" s="5">
        <v>2</v>
      </c>
      <c r="N350" s="6">
        <v>103.08</v>
      </c>
      <c r="O350" s="7">
        <v>0.05</v>
      </c>
      <c r="P350" s="6">
        <v>49.27</v>
      </c>
      <c r="Q350" s="6">
        <f>M350*N350*(1-O350)</f>
        <v>195.85199999999998</v>
      </c>
      <c r="R350" s="6">
        <f>M350*P350</f>
        <v>98.54</v>
      </c>
      <c r="S350" s="6">
        <f>Q350-R350</f>
        <v>97.311999999999969</v>
      </c>
      <c r="T350" s="8">
        <f>IFERROR(S350/Q350,0)</f>
        <v>0.49686497967853266</v>
      </c>
    </row>
    <row r="351" spans="1:20" ht="15.75" x14ac:dyDescent="0.25">
      <c r="A351" s="2">
        <v>264</v>
      </c>
      <c r="B351" s="3">
        <v>46094</v>
      </c>
      <c r="C351" s="10">
        <f>YEAR(SalesDataTable[[#This Row],[Order Date]])</f>
        <v>2026</v>
      </c>
      <c r="D351" s="13" t="str">
        <f>"Q"&amp;ROUNDUP(MONTH(SalesDataTable[[#This Row],[Order Date]])/3,0)</f>
        <v>Q1</v>
      </c>
      <c r="E351" s="13">
        <f>MONTH(SalesDataTable[[#This Row],[Order Date]])</f>
        <v>3</v>
      </c>
      <c r="F351" s="10" t="str">
        <f>TEXT(SalesDataTable[[#This Row],[Order Date]],"MMM")</f>
        <v>Mar</v>
      </c>
      <c r="G351" s="4" t="s">
        <v>16</v>
      </c>
      <c r="H351" s="4" t="s">
        <v>17</v>
      </c>
      <c r="I351" s="4" t="s">
        <v>18</v>
      </c>
      <c r="J351" s="4" t="s">
        <v>32</v>
      </c>
      <c r="K351" s="4" t="s">
        <v>30</v>
      </c>
      <c r="L351" s="4" t="s">
        <v>48</v>
      </c>
      <c r="M351" s="5">
        <v>4</v>
      </c>
      <c r="N351" s="6">
        <v>47.33</v>
      </c>
      <c r="O351" s="7">
        <v>0</v>
      </c>
      <c r="P351" s="6">
        <v>18.739999999999998</v>
      </c>
      <c r="Q351" s="6">
        <f>M351*N351*(1-O351)</f>
        <v>189.32</v>
      </c>
      <c r="R351" s="6">
        <f>M351*P351</f>
        <v>74.959999999999994</v>
      </c>
      <c r="S351" s="6">
        <f>Q351-R351</f>
        <v>114.36</v>
      </c>
      <c r="T351" s="8">
        <f>IFERROR(S351/Q351,0)</f>
        <v>0.60405662370589475</v>
      </c>
    </row>
    <row r="352" spans="1:20" ht="15.75" x14ac:dyDescent="0.25">
      <c r="A352" s="2">
        <v>2498</v>
      </c>
      <c r="B352" s="3">
        <v>46094</v>
      </c>
      <c r="C352" s="10">
        <f>YEAR(SalesDataTable[[#This Row],[Order Date]])</f>
        <v>2026</v>
      </c>
      <c r="D352" s="13" t="str">
        <f>"Q"&amp;ROUNDUP(MONTH(SalesDataTable[[#This Row],[Order Date]])/3,0)</f>
        <v>Q1</v>
      </c>
      <c r="E352" s="13">
        <f>MONTH(SalesDataTable[[#This Row],[Order Date]])</f>
        <v>3</v>
      </c>
      <c r="F352" s="10" t="str">
        <f>TEXT(SalesDataTable[[#This Row],[Order Date]],"MMM")</f>
        <v>Mar</v>
      </c>
      <c r="G352" s="4" t="s">
        <v>27</v>
      </c>
      <c r="H352" s="4" t="s">
        <v>34</v>
      </c>
      <c r="I352" s="4" t="s">
        <v>35</v>
      </c>
      <c r="J352" s="4" t="s">
        <v>29</v>
      </c>
      <c r="K352" s="4" t="s">
        <v>20</v>
      </c>
      <c r="L352" s="4" t="s">
        <v>38</v>
      </c>
      <c r="M352" s="5">
        <v>1</v>
      </c>
      <c r="N352" s="6">
        <v>50.04</v>
      </c>
      <c r="O352" s="7">
        <v>0</v>
      </c>
      <c r="P352" s="6">
        <v>22.64</v>
      </c>
      <c r="Q352" s="6">
        <f>M352*N352*(1-O352)</f>
        <v>50.04</v>
      </c>
      <c r="R352" s="6">
        <f>M352*P352</f>
        <v>22.64</v>
      </c>
      <c r="S352" s="6">
        <f>Q352-R352</f>
        <v>27.4</v>
      </c>
      <c r="T352" s="8">
        <f>IFERROR(S352/Q352,0)</f>
        <v>0.54756195043964828</v>
      </c>
    </row>
    <row r="353" spans="1:20" ht="15.75" x14ac:dyDescent="0.25">
      <c r="A353" s="2">
        <v>3929</v>
      </c>
      <c r="B353" s="3">
        <v>46094</v>
      </c>
      <c r="C353" s="10">
        <f>YEAR(SalesDataTable[[#This Row],[Order Date]])</f>
        <v>2026</v>
      </c>
      <c r="D353" s="13" t="str">
        <f>"Q"&amp;ROUNDUP(MONTH(SalesDataTable[[#This Row],[Order Date]])/3,0)</f>
        <v>Q1</v>
      </c>
      <c r="E353" s="13">
        <f>MONTH(SalesDataTable[[#This Row],[Order Date]])</f>
        <v>3</v>
      </c>
      <c r="F353" s="10" t="str">
        <f>TEXT(SalesDataTable[[#This Row],[Order Date]],"MMM")</f>
        <v>Mar</v>
      </c>
      <c r="G353" s="4" t="s">
        <v>36</v>
      </c>
      <c r="H353" s="4" t="s">
        <v>63</v>
      </c>
      <c r="I353" s="4" t="s">
        <v>18</v>
      </c>
      <c r="J353" s="4" t="s">
        <v>29</v>
      </c>
      <c r="K353" s="4" t="s">
        <v>50</v>
      </c>
      <c r="L353" s="4" t="s">
        <v>54</v>
      </c>
      <c r="M353" s="5">
        <v>1</v>
      </c>
      <c r="N353" s="6">
        <v>125.69</v>
      </c>
      <c r="O353" s="7">
        <v>0</v>
      </c>
      <c r="P353" s="6">
        <v>67.150000000000006</v>
      </c>
      <c r="Q353" s="6">
        <f>M353*N353*(1-O353)</f>
        <v>125.69</v>
      </c>
      <c r="R353" s="6">
        <f>M353*P353</f>
        <v>67.150000000000006</v>
      </c>
      <c r="S353" s="6">
        <f>Q353-R353</f>
        <v>58.539999999999992</v>
      </c>
      <c r="T353" s="8">
        <f>IFERROR(S353/Q353,0)</f>
        <v>0.465749065160315</v>
      </c>
    </row>
    <row r="354" spans="1:20" ht="15.75" x14ac:dyDescent="0.25">
      <c r="A354" s="2">
        <v>4195</v>
      </c>
      <c r="B354" s="3">
        <v>46094</v>
      </c>
      <c r="C354" s="10">
        <f>YEAR(SalesDataTable[[#This Row],[Order Date]])</f>
        <v>2026</v>
      </c>
      <c r="D354" s="13" t="str">
        <f>"Q"&amp;ROUNDUP(MONTH(SalesDataTable[[#This Row],[Order Date]])/3,0)</f>
        <v>Q1</v>
      </c>
      <c r="E354" s="13">
        <f>MONTH(SalesDataTable[[#This Row],[Order Date]])</f>
        <v>3</v>
      </c>
      <c r="F354" s="10" t="str">
        <f>TEXT(SalesDataTable[[#This Row],[Order Date]],"MMM")</f>
        <v>Mar</v>
      </c>
      <c r="G354" s="4" t="s">
        <v>36</v>
      </c>
      <c r="H354" s="4" t="s">
        <v>63</v>
      </c>
      <c r="I354" s="4" t="s">
        <v>44</v>
      </c>
      <c r="J354" s="4" t="s">
        <v>29</v>
      </c>
      <c r="K354" s="4" t="s">
        <v>25</v>
      </c>
      <c r="L354" s="4" t="s">
        <v>33</v>
      </c>
      <c r="M354" s="5">
        <v>2</v>
      </c>
      <c r="N354" s="6">
        <v>142.72999999999999</v>
      </c>
      <c r="O354" s="7">
        <v>0.1</v>
      </c>
      <c r="P354" s="6">
        <v>77.28</v>
      </c>
      <c r="Q354" s="6">
        <f>M354*N354*(1-O354)</f>
        <v>256.91399999999999</v>
      </c>
      <c r="R354" s="6">
        <f>M354*P354</f>
        <v>154.56</v>
      </c>
      <c r="S354" s="6">
        <f>Q354-R354</f>
        <v>102.35399999999998</v>
      </c>
      <c r="T354" s="8">
        <f>IFERROR(S354/Q354,0)</f>
        <v>0.39839790747098247</v>
      </c>
    </row>
    <row r="355" spans="1:20" ht="15.75" x14ac:dyDescent="0.25">
      <c r="A355" s="2">
        <v>4684</v>
      </c>
      <c r="B355" s="3">
        <v>46094</v>
      </c>
      <c r="C355" s="10">
        <f>YEAR(SalesDataTable[[#This Row],[Order Date]])</f>
        <v>2026</v>
      </c>
      <c r="D355" s="13" t="str">
        <f>"Q"&amp;ROUNDUP(MONTH(SalesDataTable[[#This Row],[Order Date]])/3,0)</f>
        <v>Q1</v>
      </c>
      <c r="E355" s="13">
        <f>MONTH(SalesDataTable[[#This Row],[Order Date]])</f>
        <v>3</v>
      </c>
      <c r="F355" s="10" t="str">
        <f>TEXT(SalesDataTable[[#This Row],[Order Date]],"MMM")</f>
        <v>Mar</v>
      </c>
      <c r="G355" s="4" t="s">
        <v>22</v>
      </c>
      <c r="H355" s="4" t="s">
        <v>59</v>
      </c>
      <c r="I355" s="4" t="s">
        <v>18</v>
      </c>
      <c r="J355" s="4" t="s">
        <v>19</v>
      </c>
      <c r="K355" s="4" t="s">
        <v>50</v>
      </c>
      <c r="L355" s="4" t="s">
        <v>54</v>
      </c>
      <c r="M355" s="5">
        <v>4</v>
      </c>
      <c r="N355" s="6">
        <v>124.36</v>
      </c>
      <c r="O355" s="7">
        <v>0</v>
      </c>
      <c r="P355" s="6">
        <v>68.790000000000006</v>
      </c>
      <c r="Q355" s="6">
        <f>M355*N355*(1-O355)</f>
        <v>497.44</v>
      </c>
      <c r="R355" s="6">
        <f>M355*P355</f>
        <v>275.16000000000003</v>
      </c>
      <c r="S355" s="6">
        <f>Q355-R355</f>
        <v>222.27999999999997</v>
      </c>
      <c r="T355" s="8">
        <f>IFERROR(S355/Q355,0)</f>
        <v>0.44684786104856861</v>
      </c>
    </row>
    <row r="356" spans="1:20" ht="15.75" x14ac:dyDescent="0.25">
      <c r="A356" s="2">
        <v>313</v>
      </c>
      <c r="B356" s="3">
        <v>46095</v>
      </c>
      <c r="C356" s="10">
        <f>YEAR(SalesDataTable[[#This Row],[Order Date]])</f>
        <v>2026</v>
      </c>
      <c r="D356" s="13" t="str">
        <f>"Q"&amp;ROUNDUP(MONTH(SalesDataTable[[#This Row],[Order Date]])/3,0)</f>
        <v>Q1</v>
      </c>
      <c r="E356" s="13">
        <f>MONTH(SalesDataTable[[#This Row],[Order Date]])</f>
        <v>3</v>
      </c>
      <c r="F356" s="10" t="str">
        <f>TEXT(SalesDataTable[[#This Row],[Order Date]],"MMM")</f>
        <v>Mar</v>
      </c>
      <c r="G356" s="4" t="s">
        <v>36</v>
      </c>
      <c r="H356" s="4" t="s">
        <v>49</v>
      </c>
      <c r="I356" s="4" t="s">
        <v>18</v>
      </c>
      <c r="J356" s="4" t="s">
        <v>29</v>
      </c>
      <c r="K356" s="4" t="s">
        <v>20</v>
      </c>
      <c r="L356" s="4" t="s">
        <v>42</v>
      </c>
      <c r="M356" s="5">
        <v>4</v>
      </c>
      <c r="N356" s="6">
        <v>40.42</v>
      </c>
      <c r="O356" s="7">
        <v>0.1</v>
      </c>
      <c r="P356" s="6">
        <v>16.25</v>
      </c>
      <c r="Q356" s="6">
        <f>M356*N356*(1-O356)</f>
        <v>145.512</v>
      </c>
      <c r="R356" s="6">
        <f>M356*P356</f>
        <v>65</v>
      </c>
      <c r="S356" s="6">
        <f>Q356-R356</f>
        <v>80.512</v>
      </c>
      <c r="T356" s="8">
        <f>IFERROR(S356/Q356,0)</f>
        <v>0.5533014459288581</v>
      </c>
    </row>
    <row r="357" spans="1:20" ht="15.75" x14ac:dyDescent="0.25">
      <c r="A357" s="2">
        <v>1056</v>
      </c>
      <c r="B357" s="3">
        <v>46095</v>
      </c>
      <c r="C357" s="10">
        <f>YEAR(SalesDataTable[[#This Row],[Order Date]])</f>
        <v>2026</v>
      </c>
      <c r="D357" s="13" t="str">
        <f>"Q"&amp;ROUNDUP(MONTH(SalesDataTable[[#This Row],[Order Date]])/3,0)</f>
        <v>Q1</v>
      </c>
      <c r="E357" s="13">
        <f>MONTH(SalesDataTable[[#This Row],[Order Date]])</f>
        <v>3</v>
      </c>
      <c r="F357" s="10" t="str">
        <f>TEXT(SalesDataTable[[#This Row],[Order Date]],"MMM")</f>
        <v>Mar</v>
      </c>
      <c r="G357" s="4" t="s">
        <v>16</v>
      </c>
      <c r="H357" s="4" t="s">
        <v>66</v>
      </c>
      <c r="I357" s="4" t="s">
        <v>18</v>
      </c>
      <c r="J357" s="4" t="s">
        <v>19</v>
      </c>
      <c r="K357" s="4" t="s">
        <v>39</v>
      </c>
      <c r="L357" s="4" t="s">
        <v>45</v>
      </c>
      <c r="M357" s="5">
        <v>1</v>
      </c>
      <c r="N357" s="6">
        <v>192.86</v>
      </c>
      <c r="O357" s="7">
        <v>0</v>
      </c>
      <c r="P357" s="6">
        <v>101.13</v>
      </c>
      <c r="Q357" s="6">
        <f>M357*N357*(1-O357)</f>
        <v>192.86</v>
      </c>
      <c r="R357" s="6">
        <f>M357*P357</f>
        <v>101.13</v>
      </c>
      <c r="S357" s="6">
        <f>Q357-R357</f>
        <v>91.730000000000018</v>
      </c>
      <c r="T357" s="8">
        <f>IFERROR(S357/Q357,0)</f>
        <v>0.475629990666805</v>
      </c>
    </row>
    <row r="358" spans="1:20" ht="15.75" x14ac:dyDescent="0.25">
      <c r="A358" s="2">
        <v>2189</v>
      </c>
      <c r="B358" s="3">
        <v>46095</v>
      </c>
      <c r="C358" s="10">
        <f>YEAR(SalesDataTable[[#This Row],[Order Date]])</f>
        <v>2026</v>
      </c>
      <c r="D358" s="13" t="str">
        <f>"Q"&amp;ROUNDUP(MONTH(SalesDataTable[[#This Row],[Order Date]])/3,0)</f>
        <v>Q1</v>
      </c>
      <c r="E358" s="13">
        <f>MONTH(SalesDataTable[[#This Row],[Order Date]])</f>
        <v>3</v>
      </c>
      <c r="F358" s="10" t="str">
        <f>TEXT(SalesDataTable[[#This Row],[Order Date]],"MMM")</f>
        <v>Mar</v>
      </c>
      <c r="G358" s="4" t="s">
        <v>36</v>
      </c>
      <c r="H358" s="4" t="s">
        <v>37</v>
      </c>
      <c r="I358" s="4" t="s">
        <v>44</v>
      </c>
      <c r="J358" s="4" t="s">
        <v>29</v>
      </c>
      <c r="K358" s="4" t="s">
        <v>25</v>
      </c>
      <c r="L358" s="4" t="s">
        <v>62</v>
      </c>
      <c r="M358" s="5">
        <v>2</v>
      </c>
      <c r="N358" s="6">
        <v>72.34</v>
      </c>
      <c r="O358" s="7">
        <v>0</v>
      </c>
      <c r="P358" s="6">
        <v>33.29</v>
      </c>
      <c r="Q358" s="6">
        <f>M358*N358*(1-O358)</f>
        <v>144.68</v>
      </c>
      <c r="R358" s="6">
        <f>M358*P358</f>
        <v>66.58</v>
      </c>
      <c r="S358" s="6">
        <f>Q358-R358</f>
        <v>78.100000000000009</v>
      </c>
      <c r="T358" s="8">
        <f>IFERROR(S358/Q358,0)</f>
        <v>0.53981199889411113</v>
      </c>
    </row>
    <row r="359" spans="1:20" ht="15.75" x14ac:dyDescent="0.25">
      <c r="A359" s="2">
        <v>2617</v>
      </c>
      <c r="B359" s="3">
        <v>46095</v>
      </c>
      <c r="C359" s="10">
        <f>YEAR(SalesDataTable[[#This Row],[Order Date]])</f>
        <v>2026</v>
      </c>
      <c r="D359" s="13" t="str">
        <f>"Q"&amp;ROUNDUP(MONTH(SalesDataTable[[#This Row],[Order Date]])/3,0)</f>
        <v>Q1</v>
      </c>
      <c r="E359" s="13">
        <f>MONTH(SalesDataTable[[#This Row],[Order Date]])</f>
        <v>3</v>
      </c>
      <c r="F359" s="10" t="str">
        <f>TEXT(SalesDataTable[[#This Row],[Order Date]],"MMM")</f>
        <v>Mar</v>
      </c>
      <c r="G359" s="4" t="s">
        <v>36</v>
      </c>
      <c r="H359" s="4" t="s">
        <v>63</v>
      </c>
      <c r="I359" s="4" t="s">
        <v>18</v>
      </c>
      <c r="J359" s="4" t="s">
        <v>29</v>
      </c>
      <c r="K359" s="4" t="s">
        <v>30</v>
      </c>
      <c r="L359" s="4" t="s">
        <v>31</v>
      </c>
      <c r="M359" s="5">
        <v>2</v>
      </c>
      <c r="N359" s="6">
        <v>35.409999999999997</v>
      </c>
      <c r="O359" s="7">
        <v>0</v>
      </c>
      <c r="P359" s="6">
        <v>13.89</v>
      </c>
      <c r="Q359" s="6">
        <f>M359*N359*(1-O359)</f>
        <v>70.819999999999993</v>
      </c>
      <c r="R359" s="6">
        <f>M359*P359</f>
        <v>27.78</v>
      </c>
      <c r="S359" s="6">
        <f>Q359-R359</f>
        <v>43.039999999999992</v>
      </c>
      <c r="T359" s="8">
        <f>IFERROR(S359/Q359,0)</f>
        <v>0.60773792713922614</v>
      </c>
    </row>
    <row r="360" spans="1:20" ht="15.75" x14ac:dyDescent="0.25">
      <c r="A360" s="2">
        <v>2901</v>
      </c>
      <c r="B360" s="3">
        <v>46095</v>
      </c>
      <c r="C360" s="10">
        <f>YEAR(SalesDataTable[[#This Row],[Order Date]])</f>
        <v>2026</v>
      </c>
      <c r="D360" s="13" t="str">
        <f>"Q"&amp;ROUNDUP(MONTH(SalesDataTable[[#This Row],[Order Date]])/3,0)</f>
        <v>Q1</v>
      </c>
      <c r="E360" s="13">
        <f>MONTH(SalesDataTable[[#This Row],[Order Date]])</f>
        <v>3</v>
      </c>
      <c r="F360" s="10" t="str">
        <f>TEXT(SalesDataTable[[#This Row],[Order Date]],"MMM")</f>
        <v>Mar</v>
      </c>
      <c r="G360" s="4" t="s">
        <v>36</v>
      </c>
      <c r="H360" s="4" t="s">
        <v>49</v>
      </c>
      <c r="I360" s="4" t="s">
        <v>24</v>
      </c>
      <c r="J360" s="4" t="s">
        <v>32</v>
      </c>
      <c r="K360" s="4" t="s">
        <v>20</v>
      </c>
      <c r="L360" s="4" t="s">
        <v>46</v>
      </c>
      <c r="M360" s="5">
        <v>12</v>
      </c>
      <c r="N360" s="6">
        <v>102.25</v>
      </c>
      <c r="O360" s="7">
        <v>0.1</v>
      </c>
      <c r="P360" s="6">
        <v>51.07</v>
      </c>
      <c r="Q360" s="6">
        <f>M360*N360*(1-O360)</f>
        <v>1104.3</v>
      </c>
      <c r="R360" s="6">
        <f>M360*P360</f>
        <v>612.84</v>
      </c>
      <c r="S360" s="6">
        <f>Q360-R360</f>
        <v>491.45999999999992</v>
      </c>
      <c r="T360" s="8">
        <f>IFERROR(S360/Q360,0)</f>
        <v>0.44504210812279266</v>
      </c>
    </row>
    <row r="361" spans="1:20" ht="15.75" x14ac:dyDescent="0.25">
      <c r="A361" s="2">
        <v>2952</v>
      </c>
      <c r="B361" s="3">
        <v>46095</v>
      </c>
      <c r="C361" s="10">
        <f>YEAR(SalesDataTable[[#This Row],[Order Date]])</f>
        <v>2026</v>
      </c>
      <c r="D361" s="13" t="str">
        <f>"Q"&amp;ROUNDUP(MONTH(SalesDataTable[[#This Row],[Order Date]])/3,0)</f>
        <v>Q1</v>
      </c>
      <c r="E361" s="13">
        <f>MONTH(SalesDataTable[[#This Row],[Order Date]])</f>
        <v>3</v>
      </c>
      <c r="F361" s="10" t="str">
        <f>TEXT(SalesDataTable[[#This Row],[Order Date]],"MMM")</f>
        <v>Mar</v>
      </c>
      <c r="G361" s="4" t="s">
        <v>22</v>
      </c>
      <c r="H361" s="4" t="s">
        <v>23</v>
      </c>
      <c r="I361" s="4" t="s">
        <v>18</v>
      </c>
      <c r="J361" s="4" t="s">
        <v>29</v>
      </c>
      <c r="K361" s="4" t="s">
        <v>20</v>
      </c>
      <c r="L361" s="4" t="s">
        <v>38</v>
      </c>
      <c r="M361" s="5">
        <v>1</v>
      </c>
      <c r="N361" s="6">
        <v>51.86</v>
      </c>
      <c r="O361" s="7">
        <v>0.1</v>
      </c>
      <c r="P361" s="6">
        <v>22.34</v>
      </c>
      <c r="Q361" s="6">
        <f>M361*N361*(1-O361)</f>
        <v>46.673999999999999</v>
      </c>
      <c r="R361" s="6">
        <f>M361*P361</f>
        <v>22.34</v>
      </c>
      <c r="S361" s="6">
        <f>Q361-R361</f>
        <v>24.334</v>
      </c>
      <c r="T361" s="8">
        <f>IFERROR(S361/Q361,0)</f>
        <v>0.52136092899687192</v>
      </c>
    </row>
    <row r="362" spans="1:20" ht="15.75" x14ac:dyDescent="0.25">
      <c r="A362" s="2">
        <v>3421</v>
      </c>
      <c r="B362" s="3">
        <v>46095</v>
      </c>
      <c r="C362" s="10">
        <f>YEAR(SalesDataTable[[#This Row],[Order Date]])</f>
        <v>2026</v>
      </c>
      <c r="D362" s="13" t="str">
        <f>"Q"&amp;ROUNDUP(MONTH(SalesDataTable[[#This Row],[Order Date]])/3,0)</f>
        <v>Q1</v>
      </c>
      <c r="E362" s="13">
        <f>MONTH(SalesDataTable[[#This Row],[Order Date]])</f>
        <v>3</v>
      </c>
      <c r="F362" s="10" t="str">
        <f>TEXT(SalesDataTable[[#This Row],[Order Date]],"MMM")</f>
        <v>Mar</v>
      </c>
      <c r="G362" s="4" t="s">
        <v>36</v>
      </c>
      <c r="H362" s="4" t="s">
        <v>49</v>
      </c>
      <c r="I362" s="4" t="s">
        <v>18</v>
      </c>
      <c r="J362" s="4" t="s">
        <v>19</v>
      </c>
      <c r="K362" s="4" t="s">
        <v>30</v>
      </c>
      <c r="L362" s="4" t="s">
        <v>31</v>
      </c>
      <c r="M362" s="5">
        <v>1</v>
      </c>
      <c r="N362" s="6">
        <v>36.520000000000003</v>
      </c>
      <c r="O362" s="7">
        <v>0.05</v>
      </c>
      <c r="P362" s="6">
        <v>13.23</v>
      </c>
      <c r="Q362" s="6">
        <f>M362*N362*(1-O362)</f>
        <v>34.694000000000003</v>
      </c>
      <c r="R362" s="6">
        <f>M362*P362</f>
        <v>13.23</v>
      </c>
      <c r="S362" s="6">
        <f>Q362-R362</f>
        <v>21.464000000000002</v>
      </c>
      <c r="T362" s="8">
        <f>IFERROR(S362/Q362,0)</f>
        <v>0.61866605176687617</v>
      </c>
    </row>
    <row r="363" spans="1:20" ht="15.75" x14ac:dyDescent="0.25">
      <c r="A363" s="2">
        <v>3536</v>
      </c>
      <c r="B363" s="3">
        <v>46095</v>
      </c>
      <c r="C363" s="10">
        <f>YEAR(SalesDataTable[[#This Row],[Order Date]])</f>
        <v>2026</v>
      </c>
      <c r="D363" s="13" t="str">
        <f>"Q"&amp;ROUNDUP(MONTH(SalesDataTable[[#This Row],[Order Date]])/3,0)</f>
        <v>Q1</v>
      </c>
      <c r="E363" s="13">
        <f>MONTH(SalesDataTable[[#This Row],[Order Date]])</f>
        <v>3</v>
      </c>
      <c r="F363" s="10" t="str">
        <f>TEXT(SalesDataTable[[#This Row],[Order Date]],"MMM")</f>
        <v>Mar</v>
      </c>
      <c r="G363" s="4" t="s">
        <v>27</v>
      </c>
      <c r="H363" s="4" t="s">
        <v>55</v>
      </c>
      <c r="I363" s="4" t="s">
        <v>18</v>
      </c>
      <c r="J363" s="4" t="s">
        <v>29</v>
      </c>
      <c r="K363" s="4" t="s">
        <v>25</v>
      </c>
      <c r="L363" s="4" t="s">
        <v>53</v>
      </c>
      <c r="M363" s="5">
        <v>2</v>
      </c>
      <c r="N363" s="6">
        <v>153.66</v>
      </c>
      <c r="O363" s="7">
        <v>0.1</v>
      </c>
      <c r="P363" s="6">
        <v>78.430000000000007</v>
      </c>
      <c r="Q363" s="6">
        <f>M363*N363*(1-O363)</f>
        <v>276.58800000000002</v>
      </c>
      <c r="R363" s="6">
        <f>M363*P363</f>
        <v>156.86000000000001</v>
      </c>
      <c r="S363" s="6">
        <f>Q363-R363</f>
        <v>119.72800000000001</v>
      </c>
      <c r="T363" s="8">
        <f>IFERROR(S363/Q363,0)</f>
        <v>0.43287488972768162</v>
      </c>
    </row>
    <row r="364" spans="1:20" ht="15.75" x14ac:dyDescent="0.25">
      <c r="A364" s="2">
        <v>3878</v>
      </c>
      <c r="B364" s="3">
        <v>46095</v>
      </c>
      <c r="C364" s="10">
        <f>YEAR(SalesDataTable[[#This Row],[Order Date]])</f>
        <v>2026</v>
      </c>
      <c r="D364" s="13" t="str">
        <f>"Q"&amp;ROUNDUP(MONTH(SalesDataTable[[#This Row],[Order Date]])/3,0)</f>
        <v>Q1</v>
      </c>
      <c r="E364" s="13">
        <f>MONTH(SalesDataTable[[#This Row],[Order Date]])</f>
        <v>3</v>
      </c>
      <c r="F364" s="10" t="str">
        <f>TEXT(SalesDataTable[[#This Row],[Order Date]],"MMM")</f>
        <v>Mar</v>
      </c>
      <c r="G364" s="4" t="s">
        <v>22</v>
      </c>
      <c r="H364" s="4" t="s">
        <v>65</v>
      </c>
      <c r="I364" s="4" t="s">
        <v>44</v>
      </c>
      <c r="J364" s="4" t="s">
        <v>19</v>
      </c>
      <c r="K364" s="4" t="s">
        <v>50</v>
      </c>
      <c r="L364" s="4" t="s">
        <v>51</v>
      </c>
      <c r="M364" s="5">
        <v>1</v>
      </c>
      <c r="N364" s="6">
        <v>41.05</v>
      </c>
      <c r="O364" s="7">
        <v>0.1</v>
      </c>
      <c r="P364" s="6">
        <v>14.94</v>
      </c>
      <c r="Q364" s="6">
        <f>M364*N364*(1-O364)</f>
        <v>36.945</v>
      </c>
      <c r="R364" s="6">
        <f>M364*P364</f>
        <v>14.94</v>
      </c>
      <c r="S364" s="6">
        <f>Q364-R364</f>
        <v>22.005000000000003</v>
      </c>
      <c r="T364" s="8">
        <f>IFERROR(S364/Q364,0)</f>
        <v>0.59561510353227776</v>
      </c>
    </row>
    <row r="365" spans="1:20" ht="15.75" x14ac:dyDescent="0.25">
      <c r="A365" s="2">
        <v>2027</v>
      </c>
      <c r="B365" s="3">
        <v>46096</v>
      </c>
      <c r="C365" s="10">
        <f>YEAR(SalesDataTable[[#This Row],[Order Date]])</f>
        <v>2026</v>
      </c>
      <c r="D365" s="13" t="str">
        <f>"Q"&amp;ROUNDUP(MONTH(SalesDataTable[[#This Row],[Order Date]])/3,0)</f>
        <v>Q1</v>
      </c>
      <c r="E365" s="13">
        <f>MONTH(SalesDataTable[[#This Row],[Order Date]])</f>
        <v>3</v>
      </c>
      <c r="F365" s="10" t="str">
        <f>TEXT(SalesDataTable[[#This Row],[Order Date]],"MMM")</f>
        <v>Mar</v>
      </c>
      <c r="G365" s="4" t="s">
        <v>27</v>
      </c>
      <c r="H365" s="4" t="s">
        <v>28</v>
      </c>
      <c r="I365" s="4" t="s">
        <v>18</v>
      </c>
      <c r="J365" s="4" t="s">
        <v>19</v>
      </c>
      <c r="K365" s="4" t="s">
        <v>30</v>
      </c>
      <c r="L365" s="4" t="s">
        <v>60</v>
      </c>
      <c r="M365" s="5">
        <v>4</v>
      </c>
      <c r="N365" s="6">
        <v>136.21</v>
      </c>
      <c r="O365" s="7">
        <v>0.05</v>
      </c>
      <c r="P365" s="6">
        <v>68.55</v>
      </c>
      <c r="Q365" s="6">
        <f>M365*N365*(1-O365)</f>
        <v>517.59799999999996</v>
      </c>
      <c r="R365" s="6">
        <f>M365*P365</f>
        <v>274.2</v>
      </c>
      <c r="S365" s="6">
        <f>Q365-R365</f>
        <v>243.39799999999997</v>
      </c>
      <c r="T365" s="8">
        <f>IFERROR(S365/Q365,0)</f>
        <v>0.4702452482428448</v>
      </c>
    </row>
    <row r="366" spans="1:20" ht="15.75" x14ac:dyDescent="0.25">
      <c r="A366" s="2">
        <v>3280</v>
      </c>
      <c r="B366" s="3">
        <v>46096</v>
      </c>
      <c r="C366" s="10">
        <f>YEAR(SalesDataTable[[#This Row],[Order Date]])</f>
        <v>2026</v>
      </c>
      <c r="D366" s="13" t="str">
        <f>"Q"&amp;ROUNDUP(MONTH(SalesDataTable[[#This Row],[Order Date]])/3,0)</f>
        <v>Q1</v>
      </c>
      <c r="E366" s="13">
        <f>MONTH(SalesDataTable[[#This Row],[Order Date]])</f>
        <v>3</v>
      </c>
      <c r="F366" s="10" t="str">
        <f>TEXT(SalesDataTable[[#This Row],[Order Date]],"MMM")</f>
        <v>Mar</v>
      </c>
      <c r="G366" s="4" t="s">
        <v>36</v>
      </c>
      <c r="H366" s="4" t="s">
        <v>37</v>
      </c>
      <c r="I366" s="4" t="s">
        <v>18</v>
      </c>
      <c r="J366" s="4" t="s">
        <v>19</v>
      </c>
      <c r="K366" s="4" t="s">
        <v>30</v>
      </c>
      <c r="L366" s="4" t="s">
        <v>48</v>
      </c>
      <c r="M366" s="5">
        <v>3</v>
      </c>
      <c r="N366" s="6">
        <v>46.68</v>
      </c>
      <c r="O366" s="7">
        <v>0</v>
      </c>
      <c r="P366" s="6">
        <v>18.760000000000002</v>
      </c>
      <c r="Q366" s="6">
        <f>M366*N366*(1-O366)</f>
        <v>140.04</v>
      </c>
      <c r="R366" s="6">
        <f>M366*P366</f>
        <v>56.28</v>
      </c>
      <c r="S366" s="6">
        <f>Q366-R366</f>
        <v>83.759999999999991</v>
      </c>
      <c r="T366" s="8">
        <f>IFERROR(S366/Q366,0)</f>
        <v>0.59811482433590402</v>
      </c>
    </row>
    <row r="367" spans="1:20" ht="15.75" x14ac:dyDescent="0.25">
      <c r="A367" s="2">
        <v>5149</v>
      </c>
      <c r="B367" s="3">
        <v>46096</v>
      </c>
      <c r="C367" s="10">
        <f>YEAR(SalesDataTable[[#This Row],[Order Date]])</f>
        <v>2026</v>
      </c>
      <c r="D367" s="13" t="str">
        <f>"Q"&amp;ROUNDUP(MONTH(SalesDataTable[[#This Row],[Order Date]])/3,0)</f>
        <v>Q1</v>
      </c>
      <c r="E367" s="13">
        <f>MONTH(SalesDataTable[[#This Row],[Order Date]])</f>
        <v>3</v>
      </c>
      <c r="F367" s="10" t="str">
        <f>TEXT(SalesDataTable[[#This Row],[Order Date]],"MMM")</f>
        <v>Mar</v>
      </c>
      <c r="G367" s="4" t="s">
        <v>22</v>
      </c>
      <c r="H367" s="4" t="s">
        <v>59</v>
      </c>
      <c r="I367" s="4" t="s">
        <v>35</v>
      </c>
      <c r="J367" s="4" t="s">
        <v>29</v>
      </c>
      <c r="K367" s="4" t="s">
        <v>30</v>
      </c>
      <c r="L367" s="4" t="s">
        <v>31</v>
      </c>
      <c r="M367" s="5">
        <v>1</v>
      </c>
      <c r="N367" s="6">
        <v>35.340000000000003</v>
      </c>
      <c r="O367" s="7">
        <v>0.05</v>
      </c>
      <c r="P367" s="6">
        <v>13.37</v>
      </c>
      <c r="Q367" s="6">
        <f>M367*N367*(1-O367)</f>
        <v>33.573</v>
      </c>
      <c r="R367" s="6">
        <f>M367*P367</f>
        <v>13.37</v>
      </c>
      <c r="S367" s="6">
        <f>Q367-R367</f>
        <v>20.203000000000003</v>
      </c>
      <c r="T367" s="8">
        <f>IFERROR(S367/Q367,0)</f>
        <v>0.60176332171685587</v>
      </c>
    </row>
    <row r="368" spans="1:20" ht="15.75" x14ac:dyDescent="0.25">
      <c r="A368" s="2">
        <v>412</v>
      </c>
      <c r="B368" s="3">
        <v>46097</v>
      </c>
      <c r="C368" s="10">
        <f>YEAR(SalesDataTable[[#This Row],[Order Date]])</f>
        <v>2026</v>
      </c>
      <c r="D368" s="13" t="str">
        <f>"Q"&amp;ROUNDUP(MONTH(SalesDataTable[[#This Row],[Order Date]])/3,0)</f>
        <v>Q1</v>
      </c>
      <c r="E368" s="13">
        <f>MONTH(SalesDataTable[[#This Row],[Order Date]])</f>
        <v>3</v>
      </c>
      <c r="F368" s="10" t="str">
        <f>TEXT(SalesDataTable[[#This Row],[Order Date]],"MMM")</f>
        <v>Mar</v>
      </c>
      <c r="G368" s="4" t="s">
        <v>36</v>
      </c>
      <c r="H368" s="4" t="s">
        <v>47</v>
      </c>
      <c r="I368" s="4" t="s">
        <v>35</v>
      </c>
      <c r="J368" s="4" t="s">
        <v>19</v>
      </c>
      <c r="K368" s="4" t="s">
        <v>50</v>
      </c>
      <c r="L368" s="4" t="s">
        <v>51</v>
      </c>
      <c r="M368" s="5">
        <v>2</v>
      </c>
      <c r="N368" s="6">
        <v>40.19</v>
      </c>
      <c r="O368" s="7">
        <v>0</v>
      </c>
      <c r="P368" s="6">
        <v>14.92</v>
      </c>
      <c r="Q368" s="6">
        <f>M368*N368*(1-O368)</f>
        <v>80.38</v>
      </c>
      <c r="R368" s="6">
        <f>M368*P368</f>
        <v>29.84</v>
      </c>
      <c r="S368" s="6">
        <f>Q368-R368</f>
        <v>50.539999999999992</v>
      </c>
      <c r="T368" s="8">
        <f>IFERROR(S368/Q368,0)</f>
        <v>0.62876337397362525</v>
      </c>
    </row>
    <row r="369" spans="1:20" ht="15.75" x14ac:dyDescent="0.25">
      <c r="A369" s="2">
        <v>1161</v>
      </c>
      <c r="B369" s="3">
        <v>46097</v>
      </c>
      <c r="C369" s="10">
        <f>YEAR(SalesDataTable[[#This Row],[Order Date]])</f>
        <v>2026</v>
      </c>
      <c r="D369" s="13" t="str">
        <f>"Q"&amp;ROUNDUP(MONTH(SalesDataTable[[#This Row],[Order Date]])/3,0)</f>
        <v>Q1</v>
      </c>
      <c r="E369" s="13">
        <f>MONTH(SalesDataTable[[#This Row],[Order Date]])</f>
        <v>3</v>
      </c>
      <c r="F369" s="10" t="str">
        <f>TEXT(SalesDataTable[[#This Row],[Order Date]],"MMM")</f>
        <v>Mar</v>
      </c>
      <c r="G369" s="4" t="s">
        <v>22</v>
      </c>
      <c r="H369" s="4" t="s">
        <v>59</v>
      </c>
      <c r="I369" s="4" t="s">
        <v>18</v>
      </c>
      <c r="J369" s="4" t="s">
        <v>29</v>
      </c>
      <c r="K369" s="4" t="s">
        <v>20</v>
      </c>
      <c r="L369" s="4" t="s">
        <v>46</v>
      </c>
      <c r="M369" s="5">
        <v>2</v>
      </c>
      <c r="N369" s="6">
        <v>101.73</v>
      </c>
      <c r="O369" s="7">
        <v>0.05</v>
      </c>
      <c r="P369" s="6">
        <v>51.56</v>
      </c>
      <c r="Q369" s="6">
        <f>M369*N369*(1-O369)</f>
        <v>193.28700000000001</v>
      </c>
      <c r="R369" s="6">
        <f>M369*P369</f>
        <v>103.12</v>
      </c>
      <c r="S369" s="6">
        <f>Q369-R369</f>
        <v>90.167000000000002</v>
      </c>
      <c r="T369" s="8">
        <f>IFERROR(S369/Q369,0)</f>
        <v>0.46649283190281809</v>
      </c>
    </row>
    <row r="370" spans="1:20" ht="15.75" x14ac:dyDescent="0.25">
      <c r="A370" s="2">
        <v>1320</v>
      </c>
      <c r="B370" s="3">
        <v>46097</v>
      </c>
      <c r="C370" s="10">
        <f>YEAR(SalesDataTable[[#This Row],[Order Date]])</f>
        <v>2026</v>
      </c>
      <c r="D370" s="13" t="str">
        <f>"Q"&amp;ROUNDUP(MONTH(SalesDataTable[[#This Row],[Order Date]])/3,0)</f>
        <v>Q1</v>
      </c>
      <c r="E370" s="13">
        <f>MONTH(SalesDataTable[[#This Row],[Order Date]])</f>
        <v>3</v>
      </c>
      <c r="F370" s="10" t="str">
        <f>TEXT(SalesDataTable[[#This Row],[Order Date]],"MMM")</f>
        <v>Mar</v>
      </c>
      <c r="G370" s="4" t="s">
        <v>27</v>
      </c>
      <c r="H370" s="4" t="s">
        <v>34</v>
      </c>
      <c r="I370" s="4" t="s">
        <v>35</v>
      </c>
      <c r="J370" s="4" t="s">
        <v>32</v>
      </c>
      <c r="K370" s="4" t="s">
        <v>39</v>
      </c>
      <c r="L370" s="4" t="s">
        <v>45</v>
      </c>
      <c r="M370" s="5">
        <v>1</v>
      </c>
      <c r="N370" s="6">
        <v>200.05</v>
      </c>
      <c r="O370" s="7">
        <v>0</v>
      </c>
      <c r="P370" s="6">
        <v>102.69</v>
      </c>
      <c r="Q370" s="6">
        <f>M370*N370*(1-O370)</f>
        <v>200.05</v>
      </c>
      <c r="R370" s="6">
        <f>M370*P370</f>
        <v>102.69</v>
      </c>
      <c r="S370" s="6">
        <f>Q370-R370</f>
        <v>97.360000000000014</v>
      </c>
      <c r="T370" s="8">
        <f>IFERROR(S370/Q370,0)</f>
        <v>0.48667833041739567</v>
      </c>
    </row>
    <row r="371" spans="1:20" ht="15.75" x14ac:dyDescent="0.25">
      <c r="A371" s="2">
        <v>2528</v>
      </c>
      <c r="B371" s="3">
        <v>46097</v>
      </c>
      <c r="C371" s="10">
        <f>YEAR(SalesDataTable[[#This Row],[Order Date]])</f>
        <v>2026</v>
      </c>
      <c r="D371" s="13" t="str">
        <f>"Q"&amp;ROUNDUP(MONTH(SalesDataTable[[#This Row],[Order Date]])/3,0)</f>
        <v>Q1</v>
      </c>
      <c r="E371" s="13">
        <f>MONTH(SalesDataTable[[#This Row],[Order Date]])</f>
        <v>3</v>
      </c>
      <c r="F371" s="10" t="str">
        <f>TEXT(SalesDataTable[[#This Row],[Order Date]],"MMM")</f>
        <v>Mar</v>
      </c>
      <c r="G371" s="4" t="s">
        <v>36</v>
      </c>
      <c r="H371" s="4" t="s">
        <v>47</v>
      </c>
      <c r="I371" s="4" t="s">
        <v>18</v>
      </c>
      <c r="J371" s="4" t="s">
        <v>29</v>
      </c>
      <c r="K371" s="4" t="s">
        <v>25</v>
      </c>
      <c r="L371" s="4" t="s">
        <v>26</v>
      </c>
      <c r="M371" s="5">
        <v>1</v>
      </c>
      <c r="N371" s="6">
        <v>90.06</v>
      </c>
      <c r="O371" s="7">
        <v>0</v>
      </c>
      <c r="P371" s="6">
        <v>44.49</v>
      </c>
      <c r="Q371" s="6">
        <f>M371*N371*(1-O371)</f>
        <v>90.06</v>
      </c>
      <c r="R371" s="6">
        <f>M371*P371</f>
        <v>44.49</v>
      </c>
      <c r="S371" s="6">
        <f>Q371-R371</f>
        <v>45.57</v>
      </c>
      <c r="T371" s="8">
        <f>IFERROR(S371/Q371,0)</f>
        <v>0.50599600266489009</v>
      </c>
    </row>
    <row r="372" spans="1:20" ht="15.75" x14ac:dyDescent="0.25">
      <c r="A372" s="2">
        <v>2956</v>
      </c>
      <c r="B372" s="3">
        <v>46097</v>
      </c>
      <c r="C372" s="10">
        <f>YEAR(SalesDataTable[[#This Row],[Order Date]])</f>
        <v>2026</v>
      </c>
      <c r="D372" s="13" t="str">
        <f>"Q"&amp;ROUNDUP(MONTH(SalesDataTable[[#This Row],[Order Date]])/3,0)</f>
        <v>Q1</v>
      </c>
      <c r="E372" s="13">
        <f>MONTH(SalesDataTable[[#This Row],[Order Date]])</f>
        <v>3</v>
      </c>
      <c r="F372" s="10" t="str">
        <f>TEXT(SalesDataTable[[#This Row],[Order Date]],"MMM")</f>
        <v>Mar</v>
      </c>
      <c r="G372" s="4" t="s">
        <v>22</v>
      </c>
      <c r="H372" s="4" t="s">
        <v>57</v>
      </c>
      <c r="I372" s="4" t="s">
        <v>18</v>
      </c>
      <c r="J372" s="4" t="s">
        <v>29</v>
      </c>
      <c r="K372" s="4" t="s">
        <v>30</v>
      </c>
      <c r="L372" s="4" t="s">
        <v>31</v>
      </c>
      <c r="M372" s="5">
        <v>1</v>
      </c>
      <c r="N372" s="6">
        <v>37.119999999999997</v>
      </c>
      <c r="O372" s="7">
        <v>0.1</v>
      </c>
      <c r="P372" s="6">
        <v>13.39</v>
      </c>
      <c r="Q372" s="6">
        <f>M372*N372*(1-O372)</f>
        <v>33.408000000000001</v>
      </c>
      <c r="R372" s="6">
        <f>M372*P372</f>
        <v>13.39</v>
      </c>
      <c r="S372" s="6">
        <f>Q372-R372</f>
        <v>20.018000000000001</v>
      </c>
      <c r="T372" s="8">
        <f>IFERROR(S372/Q372,0)</f>
        <v>0.59919779693486586</v>
      </c>
    </row>
    <row r="373" spans="1:20" ht="15.75" x14ac:dyDescent="0.25">
      <c r="A373" s="2">
        <v>2973</v>
      </c>
      <c r="B373" s="3">
        <v>46097</v>
      </c>
      <c r="C373" s="10">
        <f>YEAR(SalesDataTable[[#This Row],[Order Date]])</f>
        <v>2026</v>
      </c>
      <c r="D373" s="13" t="str">
        <f>"Q"&amp;ROUNDUP(MONTH(SalesDataTable[[#This Row],[Order Date]])/3,0)</f>
        <v>Q1</v>
      </c>
      <c r="E373" s="13">
        <f>MONTH(SalesDataTable[[#This Row],[Order Date]])</f>
        <v>3</v>
      </c>
      <c r="F373" s="10" t="str">
        <f>TEXT(SalesDataTable[[#This Row],[Order Date]],"MMM")</f>
        <v>Mar</v>
      </c>
      <c r="G373" s="4" t="s">
        <v>16</v>
      </c>
      <c r="H373" s="4" t="s">
        <v>17</v>
      </c>
      <c r="I373" s="4" t="s">
        <v>35</v>
      </c>
      <c r="J373" s="4" t="s">
        <v>19</v>
      </c>
      <c r="K373" s="4" t="s">
        <v>25</v>
      </c>
      <c r="L373" s="4" t="s">
        <v>53</v>
      </c>
      <c r="M373" s="5">
        <v>2</v>
      </c>
      <c r="N373" s="6">
        <v>156.09</v>
      </c>
      <c r="O373" s="7">
        <v>0.1</v>
      </c>
      <c r="P373" s="6">
        <v>79.72</v>
      </c>
      <c r="Q373" s="6">
        <f>M373*N373*(1-O373)</f>
        <v>280.96199999999999</v>
      </c>
      <c r="R373" s="6">
        <f>M373*P373</f>
        <v>159.44</v>
      </c>
      <c r="S373" s="6">
        <f>Q373-R373</f>
        <v>121.52199999999999</v>
      </c>
      <c r="T373" s="8">
        <f>IFERROR(S373/Q373,0)</f>
        <v>0.43252112385304775</v>
      </c>
    </row>
    <row r="374" spans="1:20" ht="15.75" x14ac:dyDescent="0.25">
      <c r="A374" s="2">
        <v>3358</v>
      </c>
      <c r="B374" s="3">
        <v>46097</v>
      </c>
      <c r="C374" s="10">
        <f>YEAR(SalesDataTable[[#This Row],[Order Date]])</f>
        <v>2026</v>
      </c>
      <c r="D374" s="13" t="str">
        <f>"Q"&amp;ROUNDUP(MONTH(SalesDataTable[[#This Row],[Order Date]])/3,0)</f>
        <v>Q1</v>
      </c>
      <c r="E374" s="13">
        <f>MONTH(SalesDataTable[[#This Row],[Order Date]])</f>
        <v>3</v>
      </c>
      <c r="F374" s="10" t="str">
        <f>TEXT(SalesDataTable[[#This Row],[Order Date]],"MMM")</f>
        <v>Mar</v>
      </c>
      <c r="G374" s="4" t="s">
        <v>16</v>
      </c>
      <c r="H374" s="4" t="s">
        <v>17</v>
      </c>
      <c r="I374" s="4" t="s">
        <v>24</v>
      </c>
      <c r="J374" s="4" t="s">
        <v>32</v>
      </c>
      <c r="K374" s="4" t="s">
        <v>50</v>
      </c>
      <c r="L374" s="4" t="s">
        <v>58</v>
      </c>
      <c r="M374" s="5">
        <v>12</v>
      </c>
      <c r="N374" s="6">
        <v>36.44</v>
      </c>
      <c r="O374" s="7">
        <v>0.05</v>
      </c>
      <c r="P374" s="6">
        <v>13.65</v>
      </c>
      <c r="Q374" s="6">
        <f>M374*N374*(1-O374)</f>
        <v>415.41599999999994</v>
      </c>
      <c r="R374" s="6">
        <f>M374*P374</f>
        <v>163.80000000000001</v>
      </c>
      <c r="S374" s="6">
        <f>Q374-R374</f>
        <v>251.61599999999993</v>
      </c>
      <c r="T374" s="8">
        <f>IFERROR(S374/Q374,0)</f>
        <v>0.60569645848980291</v>
      </c>
    </row>
    <row r="375" spans="1:20" ht="15.75" x14ac:dyDescent="0.25">
      <c r="A375" s="2">
        <v>164</v>
      </c>
      <c r="B375" s="3">
        <v>46098</v>
      </c>
      <c r="C375" s="10">
        <f>YEAR(SalesDataTable[[#This Row],[Order Date]])</f>
        <v>2026</v>
      </c>
      <c r="D375" s="13" t="str">
        <f>"Q"&amp;ROUNDUP(MONTH(SalesDataTable[[#This Row],[Order Date]])/3,0)</f>
        <v>Q1</v>
      </c>
      <c r="E375" s="13">
        <f>MONTH(SalesDataTable[[#This Row],[Order Date]])</f>
        <v>3</v>
      </c>
      <c r="F375" s="10" t="str">
        <f>TEXT(SalesDataTable[[#This Row],[Order Date]],"MMM")</f>
        <v>Mar</v>
      </c>
      <c r="G375" s="4" t="s">
        <v>16</v>
      </c>
      <c r="H375" s="4" t="s">
        <v>66</v>
      </c>
      <c r="I375" s="4" t="s">
        <v>44</v>
      </c>
      <c r="J375" s="4" t="s">
        <v>32</v>
      </c>
      <c r="K375" s="4" t="s">
        <v>39</v>
      </c>
      <c r="L375" s="4" t="s">
        <v>67</v>
      </c>
      <c r="M375" s="5">
        <v>5</v>
      </c>
      <c r="N375" s="6">
        <v>123.95</v>
      </c>
      <c r="O375" s="7">
        <v>0.05</v>
      </c>
      <c r="P375" s="6">
        <v>59.23</v>
      </c>
      <c r="Q375" s="6">
        <f>M375*N375*(1-O375)</f>
        <v>588.76249999999993</v>
      </c>
      <c r="R375" s="6">
        <f>M375*P375</f>
        <v>296.14999999999998</v>
      </c>
      <c r="S375" s="6">
        <f>Q375-R375</f>
        <v>292.61249999999995</v>
      </c>
      <c r="T375" s="8">
        <f>IFERROR(S375/Q375,0)</f>
        <v>0.49699581749856692</v>
      </c>
    </row>
    <row r="376" spans="1:20" ht="15.75" x14ac:dyDescent="0.25">
      <c r="A376" s="2">
        <v>995</v>
      </c>
      <c r="B376" s="3">
        <v>46098</v>
      </c>
      <c r="C376" s="10">
        <f>YEAR(SalesDataTable[[#This Row],[Order Date]])</f>
        <v>2026</v>
      </c>
      <c r="D376" s="13" t="str">
        <f>"Q"&amp;ROUNDUP(MONTH(SalesDataTable[[#This Row],[Order Date]])/3,0)</f>
        <v>Q1</v>
      </c>
      <c r="E376" s="13">
        <f>MONTH(SalesDataTable[[#This Row],[Order Date]])</f>
        <v>3</v>
      </c>
      <c r="F376" s="10" t="str">
        <f>TEXT(SalesDataTable[[#This Row],[Order Date]],"MMM")</f>
        <v>Mar</v>
      </c>
      <c r="G376" s="4" t="s">
        <v>27</v>
      </c>
      <c r="H376" s="4" t="s">
        <v>68</v>
      </c>
      <c r="I376" s="4" t="s">
        <v>44</v>
      </c>
      <c r="J376" s="4" t="s">
        <v>32</v>
      </c>
      <c r="K376" s="4" t="s">
        <v>39</v>
      </c>
      <c r="L376" s="4" t="s">
        <v>45</v>
      </c>
      <c r="M376" s="5">
        <v>1</v>
      </c>
      <c r="N376" s="6">
        <v>192.84</v>
      </c>
      <c r="O376" s="7">
        <v>0.15</v>
      </c>
      <c r="P376" s="6">
        <v>101.42</v>
      </c>
      <c r="Q376" s="6">
        <f>M376*N376*(1-O376)</f>
        <v>163.91399999999999</v>
      </c>
      <c r="R376" s="6">
        <f>M376*P376</f>
        <v>101.42</v>
      </c>
      <c r="S376" s="6">
        <f>Q376-R376</f>
        <v>62.493999999999986</v>
      </c>
      <c r="T376" s="8">
        <f>IFERROR(S376/Q376,0)</f>
        <v>0.38126090510877647</v>
      </c>
    </row>
    <row r="377" spans="1:20" ht="15.75" x14ac:dyDescent="0.25">
      <c r="A377" s="2">
        <v>4912</v>
      </c>
      <c r="B377" s="3">
        <v>46098</v>
      </c>
      <c r="C377" s="10">
        <f>YEAR(SalesDataTable[[#This Row],[Order Date]])</f>
        <v>2026</v>
      </c>
      <c r="D377" s="13" t="str">
        <f>"Q"&amp;ROUNDUP(MONTH(SalesDataTable[[#This Row],[Order Date]])/3,0)</f>
        <v>Q1</v>
      </c>
      <c r="E377" s="13">
        <f>MONTH(SalesDataTable[[#This Row],[Order Date]])</f>
        <v>3</v>
      </c>
      <c r="F377" s="10" t="str">
        <f>TEXT(SalesDataTable[[#This Row],[Order Date]],"MMM")</f>
        <v>Mar</v>
      </c>
      <c r="G377" s="4" t="s">
        <v>22</v>
      </c>
      <c r="H377" s="4" t="s">
        <v>57</v>
      </c>
      <c r="I377" s="4" t="s">
        <v>18</v>
      </c>
      <c r="J377" s="4" t="s">
        <v>29</v>
      </c>
      <c r="K377" s="4" t="s">
        <v>25</v>
      </c>
      <c r="L377" s="4" t="s">
        <v>53</v>
      </c>
      <c r="M377" s="5">
        <v>1</v>
      </c>
      <c r="N377" s="6">
        <v>152.57</v>
      </c>
      <c r="O377" s="7">
        <v>0.1</v>
      </c>
      <c r="P377" s="6">
        <v>80.319999999999993</v>
      </c>
      <c r="Q377" s="6">
        <f>M377*N377*(1-O377)</f>
        <v>137.31299999999999</v>
      </c>
      <c r="R377" s="6">
        <f>M377*P377</f>
        <v>80.319999999999993</v>
      </c>
      <c r="S377" s="6">
        <f>Q377-R377</f>
        <v>56.992999999999995</v>
      </c>
      <c r="T377" s="8">
        <f>IFERROR(S377/Q377,0)</f>
        <v>0.41505902572953762</v>
      </c>
    </row>
    <row r="378" spans="1:20" ht="15.75" x14ac:dyDescent="0.25">
      <c r="A378" s="2">
        <v>29</v>
      </c>
      <c r="B378" s="3">
        <v>46099</v>
      </c>
      <c r="C378" s="10">
        <f>YEAR(SalesDataTable[[#This Row],[Order Date]])</f>
        <v>2026</v>
      </c>
      <c r="D378" s="13" t="str">
        <f>"Q"&amp;ROUNDUP(MONTH(SalesDataTable[[#This Row],[Order Date]])/3,0)</f>
        <v>Q1</v>
      </c>
      <c r="E378" s="13">
        <f>MONTH(SalesDataTable[[#This Row],[Order Date]])</f>
        <v>3</v>
      </c>
      <c r="F378" s="10" t="str">
        <f>TEXT(SalesDataTable[[#This Row],[Order Date]],"MMM")</f>
        <v>Mar</v>
      </c>
      <c r="G378" s="4" t="s">
        <v>36</v>
      </c>
      <c r="H378" s="4" t="s">
        <v>37</v>
      </c>
      <c r="I378" s="4" t="s">
        <v>18</v>
      </c>
      <c r="J378" s="4" t="s">
        <v>32</v>
      </c>
      <c r="K378" s="4" t="s">
        <v>30</v>
      </c>
      <c r="L378" s="4" t="s">
        <v>60</v>
      </c>
      <c r="M378" s="5">
        <v>2</v>
      </c>
      <c r="N378" s="6">
        <v>130.4</v>
      </c>
      <c r="O378" s="7">
        <v>0</v>
      </c>
      <c r="P378" s="6">
        <v>67.599999999999994</v>
      </c>
      <c r="Q378" s="6">
        <f>M378*N378*(1-O378)</f>
        <v>260.8</v>
      </c>
      <c r="R378" s="6">
        <f>M378*P378</f>
        <v>135.19999999999999</v>
      </c>
      <c r="S378" s="6">
        <f>Q378-R378</f>
        <v>125.60000000000002</v>
      </c>
      <c r="T378" s="8">
        <f>IFERROR(S378/Q378,0)</f>
        <v>0.48159509202453993</v>
      </c>
    </row>
    <row r="379" spans="1:20" ht="15.75" x14ac:dyDescent="0.25">
      <c r="A379" s="2">
        <v>891</v>
      </c>
      <c r="B379" s="3">
        <v>46099</v>
      </c>
      <c r="C379" s="10">
        <f>YEAR(SalesDataTable[[#This Row],[Order Date]])</f>
        <v>2026</v>
      </c>
      <c r="D379" s="13" t="str">
        <f>"Q"&amp;ROUNDUP(MONTH(SalesDataTable[[#This Row],[Order Date]])/3,0)</f>
        <v>Q1</v>
      </c>
      <c r="E379" s="13">
        <f>MONTH(SalesDataTable[[#This Row],[Order Date]])</f>
        <v>3</v>
      </c>
      <c r="F379" s="10" t="str">
        <f>TEXT(SalesDataTable[[#This Row],[Order Date]],"MMM")</f>
        <v>Mar</v>
      </c>
      <c r="G379" s="4" t="s">
        <v>27</v>
      </c>
      <c r="H379" s="4" t="s">
        <v>34</v>
      </c>
      <c r="I379" s="4" t="s">
        <v>18</v>
      </c>
      <c r="J379" s="4" t="s">
        <v>29</v>
      </c>
      <c r="K379" s="4" t="s">
        <v>25</v>
      </c>
      <c r="L379" s="4" t="s">
        <v>26</v>
      </c>
      <c r="M379" s="5">
        <v>2</v>
      </c>
      <c r="N379" s="6">
        <v>94.25</v>
      </c>
      <c r="O379" s="7">
        <v>0.1</v>
      </c>
      <c r="P379" s="6">
        <v>44.99</v>
      </c>
      <c r="Q379" s="6">
        <f>M379*N379*(1-O379)</f>
        <v>169.65</v>
      </c>
      <c r="R379" s="6">
        <f>M379*P379</f>
        <v>89.98</v>
      </c>
      <c r="S379" s="6">
        <f>Q379-R379</f>
        <v>79.67</v>
      </c>
      <c r="T379" s="8">
        <f>IFERROR(S379/Q379,0)</f>
        <v>0.46961391099322131</v>
      </c>
    </row>
    <row r="380" spans="1:20" ht="15.75" x14ac:dyDescent="0.25">
      <c r="A380" s="2">
        <v>1143</v>
      </c>
      <c r="B380" s="3">
        <v>46099</v>
      </c>
      <c r="C380" s="10">
        <f>YEAR(SalesDataTable[[#This Row],[Order Date]])</f>
        <v>2026</v>
      </c>
      <c r="D380" s="13" t="str">
        <f>"Q"&amp;ROUNDUP(MONTH(SalesDataTable[[#This Row],[Order Date]])/3,0)</f>
        <v>Q1</v>
      </c>
      <c r="E380" s="13">
        <f>MONTH(SalesDataTable[[#This Row],[Order Date]])</f>
        <v>3</v>
      </c>
      <c r="F380" s="10" t="str">
        <f>TEXT(SalesDataTable[[#This Row],[Order Date]],"MMM")</f>
        <v>Mar</v>
      </c>
      <c r="G380" s="4" t="s">
        <v>22</v>
      </c>
      <c r="H380" s="4" t="s">
        <v>59</v>
      </c>
      <c r="I380" s="4" t="s">
        <v>18</v>
      </c>
      <c r="J380" s="4" t="s">
        <v>32</v>
      </c>
      <c r="K380" s="4" t="s">
        <v>39</v>
      </c>
      <c r="L380" s="4" t="s">
        <v>67</v>
      </c>
      <c r="M380" s="5">
        <v>5</v>
      </c>
      <c r="N380" s="6">
        <v>125.91</v>
      </c>
      <c r="O380" s="7">
        <v>0</v>
      </c>
      <c r="P380" s="6">
        <v>59.36</v>
      </c>
      <c r="Q380" s="6">
        <f>M380*N380*(1-O380)</f>
        <v>629.54999999999995</v>
      </c>
      <c r="R380" s="6">
        <f>M380*P380</f>
        <v>296.8</v>
      </c>
      <c r="S380" s="6">
        <f>Q380-R380</f>
        <v>332.74999999999994</v>
      </c>
      <c r="T380" s="8">
        <f>IFERROR(S380/Q380,0)</f>
        <v>0.52855214041775866</v>
      </c>
    </row>
    <row r="381" spans="1:20" ht="15.75" x14ac:dyDescent="0.25">
      <c r="A381" s="2">
        <v>2478</v>
      </c>
      <c r="B381" s="3">
        <v>46099</v>
      </c>
      <c r="C381" s="10">
        <f>YEAR(SalesDataTable[[#This Row],[Order Date]])</f>
        <v>2026</v>
      </c>
      <c r="D381" s="13" t="str">
        <f>"Q"&amp;ROUNDUP(MONTH(SalesDataTable[[#This Row],[Order Date]])/3,0)</f>
        <v>Q1</v>
      </c>
      <c r="E381" s="13">
        <f>MONTH(SalesDataTable[[#This Row],[Order Date]])</f>
        <v>3</v>
      </c>
      <c r="F381" s="10" t="str">
        <f>TEXT(SalesDataTable[[#This Row],[Order Date]],"MMM")</f>
        <v>Mar</v>
      </c>
      <c r="G381" s="4" t="s">
        <v>36</v>
      </c>
      <c r="H381" s="4" t="s">
        <v>47</v>
      </c>
      <c r="I381" s="4" t="s">
        <v>35</v>
      </c>
      <c r="J381" s="4" t="s">
        <v>19</v>
      </c>
      <c r="K381" s="4" t="s">
        <v>50</v>
      </c>
      <c r="L381" s="4" t="s">
        <v>51</v>
      </c>
      <c r="M381" s="5">
        <v>2</v>
      </c>
      <c r="N381" s="6">
        <v>39.619999999999997</v>
      </c>
      <c r="O381" s="7">
        <v>0</v>
      </c>
      <c r="P381" s="6">
        <v>14.78</v>
      </c>
      <c r="Q381" s="6">
        <f>M381*N381*(1-O381)</f>
        <v>79.239999999999995</v>
      </c>
      <c r="R381" s="6">
        <f>M381*P381</f>
        <v>29.56</v>
      </c>
      <c r="S381" s="6">
        <f>Q381-R381</f>
        <v>49.679999999999993</v>
      </c>
      <c r="T381" s="8">
        <f>IFERROR(S381/Q381,0)</f>
        <v>0.62695608278647141</v>
      </c>
    </row>
    <row r="382" spans="1:20" ht="15.75" x14ac:dyDescent="0.25">
      <c r="A382" s="2">
        <v>3961</v>
      </c>
      <c r="B382" s="3">
        <v>46099</v>
      </c>
      <c r="C382" s="10">
        <f>YEAR(SalesDataTable[[#This Row],[Order Date]])</f>
        <v>2026</v>
      </c>
      <c r="D382" s="13" t="str">
        <f>"Q"&amp;ROUNDUP(MONTH(SalesDataTable[[#This Row],[Order Date]])/3,0)</f>
        <v>Q1</v>
      </c>
      <c r="E382" s="13">
        <f>MONTH(SalesDataTable[[#This Row],[Order Date]])</f>
        <v>3</v>
      </c>
      <c r="F382" s="10" t="str">
        <f>TEXT(SalesDataTable[[#This Row],[Order Date]],"MMM")</f>
        <v>Mar</v>
      </c>
      <c r="G382" s="4" t="s">
        <v>16</v>
      </c>
      <c r="H382" s="4" t="s">
        <v>52</v>
      </c>
      <c r="I382" s="4" t="s">
        <v>18</v>
      </c>
      <c r="J382" s="4" t="s">
        <v>32</v>
      </c>
      <c r="K382" s="4" t="s">
        <v>50</v>
      </c>
      <c r="L382" s="4" t="s">
        <v>58</v>
      </c>
      <c r="M382" s="5">
        <v>3</v>
      </c>
      <c r="N382" s="6">
        <v>36.32</v>
      </c>
      <c r="O382" s="7">
        <v>0</v>
      </c>
      <c r="P382" s="6">
        <v>14.18</v>
      </c>
      <c r="Q382" s="6">
        <f>M382*N382*(1-O382)</f>
        <v>108.96000000000001</v>
      </c>
      <c r="R382" s="6">
        <f>M382*P382</f>
        <v>42.54</v>
      </c>
      <c r="S382" s="6">
        <f>Q382-R382</f>
        <v>66.420000000000016</v>
      </c>
      <c r="T382" s="8">
        <f>IFERROR(S382/Q382,0)</f>
        <v>0.60958149779735693</v>
      </c>
    </row>
    <row r="383" spans="1:20" ht="15.75" x14ac:dyDescent="0.25">
      <c r="A383" s="2">
        <v>4724</v>
      </c>
      <c r="B383" s="3">
        <v>46099</v>
      </c>
      <c r="C383" s="10">
        <f>YEAR(SalesDataTable[[#This Row],[Order Date]])</f>
        <v>2026</v>
      </c>
      <c r="D383" s="13" t="str">
        <f>"Q"&amp;ROUNDUP(MONTH(SalesDataTable[[#This Row],[Order Date]])/3,0)</f>
        <v>Q1</v>
      </c>
      <c r="E383" s="13">
        <f>MONTH(SalesDataTable[[#This Row],[Order Date]])</f>
        <v>3</v>
      </c>
      <c r="F383" s="10" t="str">
        <f>TEXT(SalesDataTable[[#This Row],[Order Date]],"MMM")</f>
        <v>Mar</v>
      </c>
      <c r="G383" s="4" t="s">
        <v>16</v>
      </c>
      <c r="H383" s="4" t="s">
        <v>66</v>
      </c>
      <c r="I383" s="4" t="s">
        <v>35</v>
      </c>
      <c r="J383" s="4" t="s">
        <v>29</v>
      </c>
      <c r="K383" s="4" t="s">
        <v>50</v>
      </c>
      <c r="L383" s="4" t="s">
        <v>61</v>
      </c>
      <c r="M383" s="5">
        <v>1</v>
      </c>
      <c r="N383" s="6">
        <v>51.16</v>
      </c>
      <c r="O383" s="7">
        <v>0</v>
      </c>
      <c r="P383" s="6">
        <v>22.39</v>
      </c>
      <c r="Q383" s="6">
        <f>M383*N383*(1-O383)</f>
        <v>51.16</v>
      </c>
      <c r="R383" s="6">
        <f>M383*P383</f>
        <v>22.39</v>
      </c>
      <c r="S383" s="6">
        <f>Q383-R383</f>
        <v>28.769999999999996</v>
      </c>
      <c r="T383" s="8">
        <f>IFERROR(S383/Q383,0)</f>
        <v>0.56235340109460508</v>
      </c>
    </row>
    <row r="384" spans="1:20" ht="15.75" x14ac:dyDescent="0.25">
      <c r="A384" s="2">
        <v>2171</v>
      </c>
      <c r="B384" s="3">
        <v>46100</v>
      </c>
      <c r="C384" s="10">
        <f>YEAR(SalesDataTable[[#This Row],[Order Date]])</f>
        <v>2026</v>
      </c>
      <c r="D384" s="13" t="str">
        <f>"Q"&amp;ROUNDUP(MONTH(SalesDataTable[[#This Row],[Order Date]])/3,0)</f>
        <v>Q1</v>
      </c>
      <c r="E384" s="13">
        <f>MONTH(SalesDataTable[[#This Row],[Order Date]])</f>
        <v>3</v>
      </c>
      <c r="F384" s="10" t="str">
        <f>TEXT(SalesDataTable[[#This Row],[Order Date]],"MMM")</f>
        <v>Mar</v>
      </c>
      <c r="G384" s="4" t="s">
        <v>36</v>
      </c>
      <c r="H384" s="4" t="s">
        <v>63</v>
      </c>
      <c r="I384" s="4" t="s">
        <v>24</v>
      </c>
      <c r="J384" s="4" t="s">
        <v>32</v>
      </c>
      <c r="K384" s="4" t="s">
        <v>50</v>
      </c>
      <c r="L384" s="4" t="s">
        <v>58</v>
      </c>
      <c r="M384" s="5">
        <v>5</v>
      </c>
      <c r="N384" s="6">
        <v>35.65</v>
      </c>
      <c r="O384" s="7">
        <v>0.1</v>
      </c>
      <c r="P384" s="6">
        <v>13.64</v>
      </c>
      <c r="Q384" s="6">
        <f>M384*N384*(1-O384)</f>
        <v>160.42500000000001</v>
      </c>
      <c r="R384" s="6">
        <f>M384*P384</f>
        <v>68.2</v>
      </c>
      <c r="S384" s="6">
        <f>Q384-R384</f>
        <v>92.225000000000009</v>
      </c>
      <c r="T384" s="8">
        <f>IFERROR(S384/Q384,0)</f>
        <v>0.5748792270531401</v>
      </c>
    </row>
    <row r="385" spans="1:20" ht="15.75" x14ac:dyDescent="0.25">
      <c r="A385" s="2">
        <v>2311</v>
      </c>
      <c r="B385" s="3">
        <v>46100</v>
      </c>
      <c r="C385" s="10">
        <f>YEAR(SalesDataTable[[#This Row],[Order Date]])</f>
        <v>2026</v>
      </c>
      <c r="D385" s="13" t="str">
        <f>"Q"&amp;ROUNDUP(MONTH(SalesDataTable[[#This Row],[Order Date]])/3,0)</f>
        <v>Q1</v>
      </c>
      <c r="E385" s="13">
        <f>MONTH(SalesDataTable[[#This Row],[Order Date]])</f>
        <v>3</v>
      </c>
      <c r="F385" s="10" t="str">
        <f>TEXT(SalesDataTable[[#This Row],[Order Date]],"MMM")</f>
        <v>Mar</v>
      </c>
      <c r="G385" s="4" t="s">
        <v>36</v>
      </c>
      <c r="H385" s="4" t="s">
        <v>49</v>
      </c>
      <c r="I385" s="4" t="s">
        <v>18</v>
      </c>
      <c r="J385" s="4" t="s">
        <v>29</v>
      </c>
      <c r="K385" s="4" t="s">
        <v>25</v>
      </c>
      <c r="L385" s="4" t="s">
        <v>33</v>
      </c>
      <c r="M385" s="5">
        <v>1</v>
      </c>
      <c r="N385" s="6">
        <v>145.19</v>
      </c>
      <c r="O385" s="7">
        <v>0</v>
      </c>
      <c r="P385" s="6">
        <v>80.67</v>
      </c>
      <c r="Q385" s="6">
        <f>M385*N385*(1-O385)</f>
        <v>145.19</v>
      </c>
      <c r="R385" s="6">
        <f>M385*P385</f>
        <v>80.67</v>
      </c>
      <c r="S385" s="6">
        <f>Q385-R385</f>
        <v>64.52</v>
      </c>
      <c r="T385" s="8">
        <f>IFERROR(S385/Q385,0)</f>
        <v>0.44438322198498514</v>
      </c>
    </row>
    <row r="386" spans="1:20" ht="15.75" x14ac:dyDescent="0.25">
      <c r="A386" s="2">
        <v>3563</v>
      </c>
      <c r="B386" s="3">
        <v>46100</v>
      </c>
      <c r="C386" s="10">
        <f>YEAR(SalesDataTable[[#This Row],[Order Date]])</f>
        <v>2026</v>
      </c>
      <c r="D386" s="13" t="str">
        <f>"Q"&amp;ROUNDUP(MONTH(SalesDataTable[[#This Row],[Order Date]])/3,0)</f>
        <v>Q1</v>
      </c>
      <c r="E386" s="13">
        <f>MONTH(SalesDataTable[[#This Row],[Order Date]])</f>
        <v>3</v>
      </c>
      <c r="F386" s="10" t="str">
        <f>TEXT(SalesDataTable[[#This Row],[Order Date]],"MMM")</f>
        <v>Mar</v>
      </c>
      <c r="G386" s="4" t="s">
        <v>36</v>
      </c>
      <c r="H386" s="4" t="s">
        <v>49</v>
      </c>
      <c r="I386" s="4" t="s">
        <v>18</v>
      </c>
      <c r="J386" s="4" t="s">
        <v>19</v>
      </c>
      <c r="K386" s="4" t="s">
        <v>20</v>
      </c>
      <c r="L386" s="4" t="s">
        <v>42</v>
      </c>
      <c r="M386" s="5">
        <v>2</v>
      </c>
      <c r="N386" s="6">
        <v>40.090000000000003</v>
      </c>
      <c r="O386" s="7">
        <v>0</v>
      </c>
      <c r="P386" s="6">
        <v>17.2</v>
      </c>
      <c r="Q386" s="6">
        <f>M386*N386*(1-O386)</f>
        <v>80.180000000000007</v>
      </c>
      <c r="R386" s="6">
        <f>M386*P386</f>
        <v>34.4</v>
      </c>
      <c r="S386" s="6">
        <f>Q386-R386</f>
        <v>45.780000000000008</v>
      </c>
      <c r="T386" s="8">
        <f>IFERROR(S386/Q386,0)</f>
        <v>0.57096532801197308</v>
      </c>
    </row>
    <row r="387" spans="1:20" ht="15.75" x14ac:dyDescent="0.25">
      <c r="A387" s="2">
        <v>3587</v>
      </c>
      <c r="B387" s="3">
        <v>46100</v>
      </c>
      <c r="C387" s="10">
        <f>YEAR(SalesDataTable[[#This Row],[Order Date]])</f>
        <v>2026</v>
      </c>
      <c r="D387" s="13" t="str">
        <f>"Q"&amp;ROUNDUP(MONTH(SalesDataTable[[#This Row],[Order Date]])/3,0)</f>
        <v>Q1</v>
      </c>
      <c r="E387" s="13">
        <f>MONTH(SalesDataTable[[#This Row],[Order Date]])</f>
        <v>3</v>
      </c>
      <c r="F387" s="10" t="str">
        <f>TEXT(SalesDataTable[[#This Row],[Order Date]],"MMM")</f>
        <v>Mar</v>
      </c>
      <c r="G387" s="4" t="s">
        <v>36</v>
      </c>
      <c r="H387" s="4" t="s">
        <v>47</v>
      </c>
      <c r="I387" s="4" t="s">
        <v>18</v>
      </c>
      <c r="J387" s="4" t="s">
        <v>19</v>
      </c>
      <c r="K387" s="4" t="s">
        <v>50</v>
      </c>
      <c r="L387" s="4" t="s">
        <v>51</v>
      </c>
      <c r="M387" s="5">
        <v>1</v>
      </c>
      <c r="N387" s="6">
        <v>39.47</v>
      </c>
      <c r="O387" s="7">
        <v>0</v>
      </c>
      <c r="P387" s="6">
        <v>15.02</v>
      </c>
      <c r="Q387" s="6">
        <f>M387*N387*(1-O387)</f>
        <v>39.47</v>
      </c>
      <c r="R387" s="6">
        <f>M387*P387</f>
        <v>15.02</v>
      </c>
      <c r="S387" s="6">
        <f>Q387-R387</f>
        <v>24.45</v>
      </c>
      <c r="T387" s="8">
        <f>IFERROR(S387/Q387,0)</f>
        <v>0.61945781606283257</v>
      </c>
    </row>
    <row r="388" spans="1:20" ht="15.75" x14ac:dyDescent="0.25">
      <c r="A388" s="2">
        <v>3706</v>
      </c>
      <c r="B388" s="3">
        <v>46100</v>
      </c>
      <c r="C388" s="10">
        <f>YEAR(SalesDataTable[[#This Row],[Order Date]])</f>
        <v>2026</v>
      </c>
      <c r="D388" s="13" t="str">
        <f>"Q"&amp;ROUNDUP(MONTH(SalesDataTable[[#This Row],[Order Date]])/3,0)</f>
        <v>Q1</v>
      </c>
      <c r="E388" s="13">
        <f>MONTH(SalesDataTable[[#This Row],[Order Date]])</f>
        <v>3</v>
      </c>
      <c r="F388" s="10" t="str">
        <f>TEXT(SalesDataTable[[#This Row],[Order Date]],"MMM")</f>
        <v>Mar</v>
      </c>
      <c r="G388" s="4" t="s">
        <v>16</v>
      </c>
      <c r="H388" s="4" t="s">
        <v>17</v>
      </c>
      <c r="I388" s="4" t="s">
        <v>18</v>
      </c>
      <c r="J388" s="4" t="s">
        <v>19</v>
      </c>
      <c r="K388" s="4" t="s">
        <v>20</v>
      </c>
      <c r="L388" s="4" t="s">
        <v>46</v>
      </c>
      <c r="M388" s="5">
        <v>2</v>
      </c>
      <c r="N388" s="6">
        <v>103.42</v>
      </c>
      <c r="O388" s="7">
        <v>0</v>
      </c>
      <c r="P388" s="6">
        <v>49.51</v>
      </c>
      <c r="Q388" s="6">
        <f>M388*N388*(1-O388)</f>
        <v>206.84</v>
      </c>
      <c r="R388" s="6">
        <f>M388*P388</f>
        <v>99.02</v>
      </c>
      <c r="S388" s="6">
        <f>Q388-R388</f>
        <v>107.82000000000001</v>
      </c>
      <c r="T388" s="8">
        <f>IFERROR(S388/Q388,0)</f>
        <v>0.52127248114484626</v>
      </c>
    </row>
    <row r="389" spans="1:20" ht="15.75" x14ac:dyDescent="0.25">
      <c r="A389" s="2">
        <v>4121</v>
      </c>
      <c r="B389" s="3">
        <v>46100</v>
      </c>
      <c r="C389" s="10">
        <f>YEAR(SalesDataTable[[#This Row],[Order Date]])</f>
        <v>2026</v>
      </c>
      <c r="D389" s="13" t="str">
        <f>"Q"&amp;ROUNDUP(MONTH(SalesDataTable[[#This Row],[Order Date]])/3,0)</f>
        <v>Q1</v>
      </c>
      <c r="E389" s="13">
        <f>MONTH(SalesDataTable[[#This Row],[Order Date]])</f>
        <v>3</v>
      </c>
      <c r="F389" s="10" t="str">
        <f>TEXT(SalesDataTable[[#This Row],[Order Date]],"MMM")</f>
        <v>Mar</v>
      </c>
      <c r="G389" s="4" t="s">
        <v>16</v>
      </c>
      <c r="H389" s="4" t="s">
        <v>17</v>
      </c>
      <c r="I389" s="4" t="s">
        <v>18</v>
      </c>
      <c r="J389" s="4" t="s">
        <v>19</v>
      </c>
      <c r="K389" s="4" t="s">
        <v>30</v>
      </c>
      <c r="L389" s="4" t="s">
        <v>64</v>
      </c>
      <c r="M389" s="5">
        <v>4</v>
      </c>
      <c r="N389" s="6">
        <v>161.93</v>
      </c>
      <c r="O389" s="7">
        <v>0.15</v>
      </c>
      <c r="P389" s="6">
        <v>88</v>
      </c>
      <c r="Q389" s="6">
        <f>M389*N389*(1-O389)</f>
        <v>550.56200000000001</v>
      </c>
      <c r="R389" s="6">
        <f>M389*P389</f>
        <v>352</v>
      </c>
      <c r="S389" s="6">
        <f>Q389-R389</f>
        <v>198.56200000000001</v>
      </c>
      <c r="T389" s="8">
        <f>IFERROR(S389/Q389,0)</f>
        <v>0.36065329608654428</v>
      </c>
    </row>
    <row r="390" spans="1:20" ht="15.75" x14ac:dyDescent="0.25">
      <c r="A390" s="2">
        <v>1047</v>
      </c>
      <c r="B390" s="3">
        <v>46101</v>
      </c>
      <c r="C390" s="10">
        <f>YEAR(SalesDataTable[[#This Row],[Order Date]])</f>
        <v>2026</v>
      </c>
      <c r="D390" s="13" t="str">
        <f>"Q"&amp;ROUNDUP(MONTH(SalesDataTable[[#This Row],[Order Date]])/3,0)</f>
        <v>Q1</v>
      </c>
      <c r="E390" s="13">
        <f>MONTH(SalesDataTable[[#This Row],[Order Date]])</f>
        <v>3</v>
      </c>
      <c r="F390" s="10" t="str">
        <f>TEXT(SalesDataTable[[#This Row],[Order Date]],"MMM")</f>
        <v>Mar</v>
      </c>
      <c r="G390" s="4" t="s">
        <v>16</v>
      </c>
      <c r="H390" s="4" t="s">
        <v>17</v>
      </c>
      <c r="I390" s="4" t="s">
        <v>18</v>
      </c>
      <c r="J390" s="4" t="s">
        <v>19</v>
      </c>
      <c r="K390" s="4" t="s">
        <v>30</v>
      </c>
      <c r="L390" s="4" t="s">
        <v>48</v>
      </c>
      <c r="M390" s="5">
        <v>2</v>
      </c>
      <c r="N390" s="6">
        <v>46.21</v>
      </c>
      <c r="O390" s="7">
        <v>0.05</v>
      </c>
      <c r="P390" s="6">
        <v>18.37</v>
      </c>
      <c r="Q390" s="6">
        <f>M390*N390*(1-O390)</f>
        <v>87.798999999999992</v>
      </c>
      <c r="R390" s="6">
        <f>M390*P390</f>
        <v>36.74</v>
      </c>
      <c r="S390" s="6">
        <f>Q390-R390</f>
        <v>51.05899999999999</v>
      </c>
      <c r="T390" s="8">
        <f>IFERROR(S390/Q390,0)</f>
        <v>0.58154420893176451</v>
      </c>
    </row>
    <row r="391" spans="1:20" ht="15.75" x14ac:dyDescent="0.25">
      <c r="A391" s="2">
        <v>1142</v>
      </c>
      <c r="B391" s="3">
        <v>46101</v>
      </c>
      <c r="C391" s="10">
        <f>YEAR(SalesDataTable[[#This Row],[Order Date]])</f>
        <v>2026</v>
      </c>
      <c r="D391" s="13" t="str">
        <f>"Q"&amp;ROUNDUP(MONTH(SalesDataTable[[#This Row],[Order Date]])/3,0)</f>
        <v>Q1</v>
      </c>
      <c r="E391" s="13">
        <f>MONTH(SalesDataTable[[#This Row],[Order Date]])</f>
        <v>3</v>
      </c>
      <c r="F391" s="10" t="str">
        <f>TEXT(SalesDataTable[[#This Row],[Order Date]],"MMM")</f>
        <v>Mar</v>
      </c>
      <c r="G391" s="4" t="s">
        <v>22</v>
      </c>
      <c r="H391" s="4" t="s">
        <v>57</v>
      </c>
      <c r="I391" s="4" t="s">
        <v>18</v>
      </c>
      <c r="J391" s="4" t="s">
        <v>29</v>
      </c>
      <c r="K391" s="4" t="s">
        <v>39</v>
      </c>
      <c r="L391" s="4" t="s">
        <v>67</v>
      </c>
      <c r="M391" s="5">
        <v>3</v>
      </c>
      <c r="N391" s="6">
        <v>125.85</v>
      </c>
      <c r="O391" s="7">
        <v>0</v>
      </c>
      <c r="P391" s="6">
        <v>59.19</v>
      </c>
      <c r="Q391" s="6">
        <f>M391*N391*(1-O391)</f>
        <v>377.54999999999995</v>
      </c>
      <c r="R391" s="6">
        <f>M391*P391</f>
        <v>177.57</v>
      </c>
      <c r="S391" s="6">
        <f>Q391-R391</f>
        <v>199.97999999999996</v>
      </c>
      <c r="T391" s="8">
        <f>IFERROR(S391/Q391,0)</f>
        <v>0.52967818831942781</v>
      </c>
    </row>
    <row r="392" spans="1:20" ht="15.75" x14ac:dyDescent="0.25">
      <c r="A392" s="2">
        <v>2232</v>
      </c>
      <c r="B392" s="3">
        <v>46101</v>
      </c>
      <c r="C392" s="10">
        <f>YEAR(SalesDataTable[[#This Row],[Order Date]])</f>
        <v>2026</v>
      </c>
      <c r="D392" s="13" t="str">
        <f>"Q"&amp;ROUNDUP(MONTH(SalesDataTable[[#This Row],[Order Date]])/3,0)</f>
        <v>Q1</v>
      </c>
      <c r="E392" s="13">
        <f>MONTH(SalesDataTable[[#This Row],[Order Date]])</f>
        <v>3</v>
      </c>
      <c r="F392" s="10" t="str">
        <f>TEXT(SalesDataTable[[#This Row],[Order Date]],"MMM")</f>
        <v>Mar</v>
      </c>
      <c r="G392" s="4" t="s">
        <v>36</v>
      </c>
      <c r="H392" s="4" t="s">
        <v>63</v>
      </c>
      <c r="I392" s="4" t="s">
        <v>35</v>
      </c>
      <c r="J392" s="4" t="s">
        <v>29</v>
      </c>
      <c r="K392" s="4" t="s">
        <v>30</v>
      </c>
      <c r="L392" s="4" t="s">
        <v>31</v>
      </c>
      <c r="M392" s="5">
        <v>2</v>
      </c>
      <c r="N392" s="6">
        <v>36.340000000000003</v>
      </c>
      <c r="O392" s="7">
        <v>0</v>
      </c>
      <c r="P392" s="6">
        <v>13.8</v>
      </c>
      <c r="Q392" s="6">
        <f>M392*N392*(1-O392)</f>
        <v>72.680000000000007</v>
      </c>
      <c r="R392" s="6">
        <f>M392*P392</f>
        <v>27.6</v>
      </c>
      <c r="S392" s="6">
        <f>Q392-R392</f>
        <v>45.080000000000005</v>
      </c>
      <c r="T392" s="8">
        <f>IFERROR(S392/Q392,0)</f>
        <v>0.620253164556962</v>
      </c>
    </row>
    <row r="393" spans="1:20" ht="15.75" x14ac:dyDescent="0.25">
      <c r="A393" s="2">
        <v>2339</v>
      </c>
      <c r="B393" s="3">
        <v>46101</v>
      </c>
      <c r="C393" s="10">
        <f>YEAR(SalesDataTable[[#This Row],[Order Date]])</f>
        <v>2026</v>
      </c>
      <c r="D393" s="13" t="str">
        <f>"Q"&amp;ROUNDUP(MONTH(SalesDataTable[[#This Row],[Order Date]])/3,0)</f>
        <v>Q1</v>
      </c>
      <c r="E393" s="13">
        <f>MONTH(SalesDataTable[[#This Row],[Order Date]])</f>
        <v>3</v>
      </c>
      <c r="F393" s="10" t="str">
        <f>TEXT(SalesDataTable[[#This Row],[Order Date]],"MMM")</f>
        <v>Mar</v>
      </c>
      <c r="G393" s="4" t="s">
        <v>22</v>
      </c>
      <c r="H393" s="4" t="s">
        <v>59</v>
      </c>
      <c r="I393" s="4" t="s">
        <v>44</v>
      </c>
      <c r="J393" s="4" t="s">
        <v>29</v>
      </c>
      <c r="K393" s="4" t="s">
        <v>20</v>
      </c>
      <c r="L393" s="4" t="s">
        <v>38</v>
      </c>
      <c r="M393" s="5">
        <v>2</v>
      </c>
      <c r="N393" s="6">
        <v>51.29</v>
      </c>
      <c r="O393" s="7">
        <v>0</v>
      </c>
      <c r="P393" s="6">
        <v>23.15</v>
      </c>
      <c r="Q393" s="6">
        <f>M393*N393*(1-O393)</f>
        <v>102.58</v>
      </c>
      <c r="R393" s="6">
        <f>M393*P393</f>
        <v>46.3</v>
      </c>
      <c r="S393" s="6">
        <f>Q393-R393</f>
        <v>56.28</v>
      </c>
      <c r="T393" s="8">
        <f>IFERROR(S393/Q393,0)</f>
        <v>0.54864496003119523</v>
      </c>
    </row>
    <row r="394" spans="1:20" ht="15.75" x14ac:dyDescent="0.25">
      <c r="A394" s="2">
        <v>3611</v>
      </c>
      <c r="B394" s="3">
        <v>46101</v>
      </c>
      <c r="C394" s="10">
        <f>YEAR(SalesDataTable[[#This Row],[Order Date]])</f>
        <v>2026</v>
      </c>
      <c r="D394" s="13" t="str">
        <f>"Q"&amp;ROUNDUP(MONTH(SalesDataTable[[#This Row],[Order Date]])/3,0)</f>
        <v>Q1</v>
      </c>
      <c r="E394" s="13">
        <f>MONTH(SalesDataTable[[#This Row],[Order Date]])</f>
        <v>3</v>
      </c>
      <c r="F394" s="10" t="str">
        <f>TEXT(SalesDataTable[[#This Row],[Order Date]],"MMM")</f>
        <v>Mar</v>
      </c>
      <c r="G394" s="4" t="s">
        <v>22</v>
      </c>
      <c r="H394" s="4" t="s">
        <v>23</v>
      </c>
      <c r="I394" s="4" t="s">
        <v>24</v>
      </c>
      <c r="J394" s="4" t="s">
        <v>32</v>
      </c>
      <c r="K394" s="4" t="s">
        <v>20</v>
      </c>
      <c r="L394" s="4" t="s">
        <v>42</v>
      </c>
      <c r="M394" s="5">
        <v>6</v>
      </c>
      <c r="N394" s="6">
        <v>40.89</v>
      </c>
      <c r="O394" s="7">
        <v>0.1</v>
      </c>
      <c r="P394" s="6">
        <v>16.84</v>
      </c>
      <c r="Q394" s="6">
        <f>M394*N394*(1-O394)</f>
        <v>220.80600000000001</v>
      </c>
      <c r="R394" s="6">
        <f>M394*P394</f>
        <v>101.03999999999999</v>
      </c>
      <c r="S394" s="6">
        <f>Q394-R394</f>
        <v>119.76600000000002</v>
      </c>
      <c r="T394" s="8">
        <f>IFERROR(S394/Q394,0)</f>
        <v>0.54240373902883077</v>
      </c>
    </row>
    <row r="395" spans="1:20" ht="15.75" x14ac:dyDescent="0.25">
      <c r="A395" s="2">
        <v>3953</v>
      </c>
      <c r="B395" s="3">
        <v>46101</v>
      </c>
      <c r="C395" s="10">
        <f>YEAR(SalesDataTable[[#This Row],[Order Date]])</f>
        <v>2026</v>
      </c>
      <c r="D395" s="13" t="str">
        <f>"Q"&amp;ROUNDUP(MONTH(SalesDataTable[[#This Row],[Order Date]])/3,0)</f>
        <v>Q1</v>
      </c>
      <c r="E395" s="13">
        <f>MONTH(SalesDataTable[[#This Row],[Order Date]])</f>
        <v>3</v>
      </c>
      <c r="F395" s="10" t="str">
        <f>TEXT(SalesDataTable[[#This Row],[Order Date]],"MMM")</f>
        <v>Mar</v>
      </c>
      <c r="G395" s="4" t="s">
        <v>22</v>
      </c>
      <c r="H395" s="4" t="s">
        <v>65</v>
      </c>
      <c r="I395" s="4" t="s">
        <v>18</v>
      </c>
      <c r="J395" s="4" t="s">
        <v>29</v>
      </c>
      <c r="K395" s="4" t="s">
        <v>50</v>
      </c>
      <c r="L395" s="4" t="s">
        <v>54</v>
      </c>
      <c r="M395" s="5">
        <v>1</v>
      </c>
      <c r="N395" s="6">
        <v>120.63</v>
      </c>
      <c r="O395" s="7">
        <v>0</v>
      </c>
      <c r="P395" s="6">
        <v>70.28</v>
      </c>
      <c r="Q395" s="6">
        <f>M395*N395*(1-O395)</f>
        <v>120.63</v>
      </c>
      <c r="R395" s="6">
        <f>M395*P395</f>
        <v>70.28</v>
      </c>
      <c r="S395" s="6">
        <f>Q395-R395</f>
        <v>50.349999999999994</v>
      </c>
      <c r="T395" s="8">
        <f>IFERROR(S395/Q395,0)</f>
        <v>0.41739202520102792</v>
      </c>
    </row>
    <row r="396" spans="1:20" ht="15.75" x14ac:dyDescent="0.25">
      <c r="A396" s="2">
        <v>4253</v>
      </c>
      <c r="B396" s="3">
        <v>46101</v>
      </c>
      <c r="C396" s="10">
        <f>YEAR(SalesDataTable[[#This Row],[Order Date]])</f>
        <v>2026</v>
      </c>
      <c r="D396" s="13" t="str">
        <f>"Q"&amp;ROUNDUP(MONTH(SalesDataTable[[#This Row],[Order Date]])/3,0)</f>
        <v>Q1</v>
      </c>
      <c r="E396" s="13">
        <f>MONTH(SalesDataTable[[#This Row],[Order Date]])</f>
        <v>3</v>
      </c>
      <c r="F396" s="10" t="str">
        <f>TEXT(SalesDataTable[[#This Row],[Order Date]],"MMM")</f>
        <v>Mar</v>
      </c>
      <c r="G396" s="4" t="s">
        <v>36</v>
      </c>
      <c r="H396" s="4" t="s">
        <v>63</v>
      </c>
      <c r="I396" s="4" t="s">
        <v>24</v>
      </c>
      <c r="J396" s="4" t="s">
        <v>29</v>
      </c>
      <c r="K396" s="4" t="s">
        <v>20</v>
      </c>
      <c r="L396" s="4" t="s">
        <v>21</v>
      </c>
      <c r="M396" s="5">
        <v>5</v>
      </c>
      <c r="N396" s="6">
        <v>82.64</v>
      </c>
      <c r="O396" s="7">
        <v>0.1</v>
      </c>
      <c r="P396" s="6">
        <v>43.52</v>
      </c>
      <c r="Q396" s="6">
        <f>M396*N396*(1-O396)</f>
        <v>371.88</v>
      </c>
      <c r="R396" s="6">
        <f>M396*P396</f>
        <v>217.60000000000002</v>
      </c>
      <c r="S396" s="6">
        <f>Q396-R396</f>
        <v>154.27999999999997</v>
      </c>
      <c r="T396" s="8">
        <f>IFERROR(S396/Q396,0)</f>
        <v>0.41486501021834993</v>
      </c>
    </row>
    <row r="397" spans="1:20" ht="15.75" x14ac:dyDescent="0.25">
      <c r="A397" s="2">
        <v>4952</v>
      </c>
      <c r="B397" s="3">
        <v>46101</v>
      </c>
      <c r="C397" s="10">
        <f>YEAR(SalesDataTable[[#This Row],[Order Date]])</f>
        <v>2026</v>
      </c>
      <c r="D397" s="13" t="str">
        <f>"Q"&amp;ROUNDUP(MONTH(SalesDataTable[[#This Row],[Order Date]])/3,0)</f>
        <v>Q1</v>
      </c>
      <c r="E397" s="13">
        <f>MONTH(SalesDataTable[[#This Row],[Order Date]])</f>
        <v>3</v>
      </c>
      <c r="F397" s="10" t="str">
        <f>TEXT(SalesDataTable[[#This Row],[Order Date]],"MMM")</f>
        <v>Mar</v>
      </c>
      <c r="G397" s="4" t="s">
        <v>22</v>
      </c>
      <c r="H397" s="4" t="s">
        <v>43</v>
      </c>
      <c r="I397" s="4" t="s">
        <v>18</v>
      </c>
      <c r="J397" s="4" t="s">
        <v>32</v>
      </c>
      <c r="K397" s="4" t="s">
        <v>25</v>
      </c>
      <c r="L397" s="4" t="s">
        <v>62</v>
      </c>
      <c r="M397" s="5">
        <v>2</v>
      </c>
      <c r="N397" s="6">
        <v>72.459999999999994</v>
      </c>
      <c r="O397" s="7">
        <v>0</v>
      </c>
      <c r="P397" s="6">
        <v>33.31</v>
      </c>
      <c r="Q397" s="6">
        <f>M397*N397*(1-O397)</f>
        <v>144.91999999999999</v>
      </c>
      <c r="R397" s="6">
        <f>M397*P397</f>
        <v>66.62</v>
      </c>
      <c r="S397" s="6">
        <f>Q397-R397</f>
        <v>78.299999999999983</v>
      </c>
      <c r="T397" s="8">
        <f>IFERROR(S397/Q397,0)</f>
        <v>0.54029809550096597</v>
      </c>
    </row>
    <row r="398" spans="1:20" ht="15.75" x14ac:dyDescent="0.25">
      <c r="A398" s="2">
        <v>5016</v>
      </c>
      <c r="B398" s="3">
        <v>46101</v>
      </c>
      <c r="C398" s="10">
        <f>YEAR(SalesDataTable[[#This Row],[Order Date]])</f>
        <v>2026</v>
      </c>
      <c r="D398" s="13" t="str">
        <f>"Q"&amp;ROUNDUP(MONTH(SalesDataTable[[#This Row],[Order Date]])/3,0)</f>
        <v>Q1</v>
      </c>
      <c r="E398" s="13">
        <f>MONTH(SalesDataTable[[#This Row],[Order Date]])</f>
        <v>3</v>
      </c>
      <c r="F398" s="10" t="str">
        <f>TEXT(SalesDataTable[[#This Row],[Order Date]],"MMM")</f>
        <v>Mar</v>
      </c>
      <c r="G398" s="4" t="s">
        <v>22</v>
      </c>
      <c r="H398" s="4" t="s">
        <v>59</v>
      </c>
      <c r="I398" s="4" t="s">
        <v>44</v>
      </c>
      <c r="J398" s="4" t="s">
        <v>29</v>
      </c>
      <c r="K398" s="4" t="s">
        <v>50</v>
      </c>
      <c r="L398" s="4" t="s">
        <v>51</v>
      </c>
      <c r="M398" s="5">
        <v>2</v>
      </c>
      <c r="N398" s="6">
        <v>40.659999999999997</v>
      </c>
      <c r="O398" s="7">
        <v>0.1</v>
      </c>
      <c r="P398" s="6">
        <v>14.63</v>
      </c>
      <c r="Q398" s="6">
        <f>M398*N398*(1-O398)</f>
        <v>73.188000000000002</v>
      </c>
      <c r="R398" s="6">
        <f>M398*P398</f>
        <v>29.26</v>
      </c>
      <c r="S398" s="6">
        <f>Q398-R398</f>
        <v>43.927999999999997</v>
      </c>
      <c r="T398" s="8">
        <f>IFERROR(S398/Q398,0)</f>
        <v>0.60020768431983385</v>
      </c>
    </row>
    <row r="399" spans="1:20" ht="15.75" x14ac:dyDescent="0.25">
      <c r="A399" s="2">
        <v>839</v>
      </c>
      <c r="B399" s="3">
        <v>46102</v>
      </c>
      <c r="C399" s="10">
        <f>YEAR(SalesDataTable[[#This Row],[Order Date]])</f>
        <v>2026</v>
      </c>
      <c r="D399" s="13" t="str">
        <f>"Q"&amp;ROUNDUP(MONTH(SalesDataTable[[#This Row],[Order Date]])/3,0)</f>
        <v>Q1</v>
      </c>
      <c r="E399" s="13">
        <f>MONTH(SalesDataTable[[#This Row],[Order Date]])</f>
        <v>3</v>
      </c>
      <c r="F399" s="10" t="str">
        <f>TEXT(SalesDataTable[[#This Row],[Order Date]],"MMM")</f>
        <v>Mar</v>
      </c>
      <c r="G399" s="4" t="s">
        <v>22</v>
      </c>
      <c r="H399" s="4" t="s">
        <v>59</v>
      </c>
      <c r="I399" s="4" t="s">
        <v>44</v>
      </c>
      <c r="J399" s="4" t="s">
        <v>29</v>
      </c>
      <c r="K399" s="4" t="s">
        <v>20</v>
      </c>
      <c r="L399" s="4" t="s">
        <v>42</v>
      </c>
      <c r="M399" s="5">
        <v>1</v>
      </c>
      <c r="N399" s="6">
        <v>40.5</v>
      </c>
      <c r="O399" s="7">
        <v>0.05</v>
      </c>
      <c r="P399" s="6">
        <v>17.16</v>
      </c>
      <c r="Q399" s="6">
        <f>M399*N399*(1-O399)</f>
        <v>38.475000000000001</v>
      </c>
      <c r="R399" s="6">
        <f>M399*P399</f>
        <v>17.16</v>
      </c>
      <c r="S399" s="6">
        <f>Q399-R399</f>
        <v>21.315000000000001</v>
      </c>
      <c r="T399" s="8">
        <f>IFERROR(S399/Q399,0)</f>
        <v>0.55399610136452238</v>
      </c>
    </row>
    <row r="400" spans="1:20" ht="15.75" x14ac:dyDescent="0.25">
      <c r="A400" s="2">
        <v>1382</v>
      </c>
      <c r="B400" s="3">
        <v>46102</v>
      </c>
      <c r="C400" s="10">
        <f>YEAR(SalesDataTable[[#This Row],[Order Date]])</f>
        <v>2026</v>
      </c>
      <c r="D400" s="13" t="str">
        <f>"Q"&amp;ROUNDUP(MONTH(SalesDataTable[[#This Row],[Order Date]])/3,0)</f>
        <v>Q1</v>
      </c>
      <c r="E400" s="13">
        <f>MONTH(SalesDataTable[[#This Row],[Order Date]])</f>
        <v>3</v>
      </c>
      <c r="F400" s="10" t="str">
        <f>TEXT(SalesDataTable[[#This Row],[Order Date]],"MMM")</f>
        <v>Mar</v>
      </c>
      <c r="G400" s="4" t="s">
        <v>27</v>
      </c>
      <c r="H400" s="4" t="s">
        <v>28</v>
      </c>
      <c r="I400" s="4" t="s">
        <v>18</v>
      </c>
      <c r="J400" s="4" t="s">
        <v>32</v>
      </c>
      <c r="K400" s="4" t="s">
        <v>25</v>
      </c>
      <c r="L400" s="4" t="s">
        <v>62</v>
      </c>
      <c r="M400" s="5">
        <v>1</v>
      </c>
      <c r="N400" s="6">
        <v>72.16</v>
      </c>
      <c r="O400" s="7">
        <v>0</v>
      </c>
      <c r="P400" s="6">
        <v>33.11</v>
      </c>
      <c r="Q400" s="6">
        <f>M400*N400*(1-O400)</f>
        <v>72.16</v>
      </c>
      <c r="R400" s="6">
        <f>M400*P400</f>
        <v>33.11</v>
      </c>
      <c r="S400" s="6">
        <f>Q400-R400</f>
        <v>39.049999999999997</v>
      </c>
      <c r="T400" s="8">
        <f>IFERROR(S400/Q400,0)</f>
        <v>0.54115853658536583</v>
      </c>
    </row>
    <row r="401" spans="1:20" ht="15.75" x14ac:dyDescent="0.25">
      <c r="A401" s="2">
        <v>1452</v>
      </c>
      <c r="B401" s="3">
        <v>46102</v>
      </c>
      <c r="C401" s="10">
        <f>YEAR(SalesDataTable[[#This Row],[Order Date]])</f>
        <v>2026</v>
      </c>
      <c r="D401" s="13" t="str">
        <f>"Q"&amp;ROUNDUP(MONTH(SalesDataTable[[#This Row],[Order Date]])/3,0)</f>
        <v>Q1</v>
      </c>
      <c r="E401" s="13">
        <f>MONTH(SalesDataTable[[#This Row],[Order Date]])</f>
        <v>3</v>
      </c>
      <c r="F401" s="10" t="str">
        <f>TEXT(SalesDataTable[[#This Row],[Order Date]],"MMM")</f>
        <v>Mar</v>
      </c>
      <c r="G401" s="4" t="s">
        <v>27</v>
      </c>
      <c r="H401" s="4" t="s">
        <v>41</v>
      </c>
      <c r="I401" s="4" t="s">
        <v>44</v>
      </c>
      <c r="J401" s="4" t="s">
        <v>32</v>
      </c>
      <c r="K401" s="4" t="s">
        <v>30</v>
      </c>
      <c r="L401" s="4" t="s">
        <v>64</v>
      </c>
      <c r="M401" s="5">
        <v>1</v>
      </c>
      <c r="N401" s="6">
        <v>161.93</v>
      </c>
      <c r="O401" s="7">
        <v>0.15</v>
      </c>
      <c r="P401" s="6">
        <v>87.5</v>
      </c>
      <c r="Q401" s="6">
        <f>M401*N401*(1-O401)</f>
        <v>137.6405</v>
      </c>
      <c r="R401" s="6">
        <f>M401*P401</f>
        <v>87.5</v>
      </c>
      <c r="S401" s="6">
        <f>Q401-R401</f>
        <v>50.140500000000003</v>
      </c>
      <c r="T401" s="8">
        <f>IFERROR(S401/Q401,0)</f>
        <v>0.36428594781332529</v>
      </c>
    </row>
    <row r="402" spans="1:20" ht="15.75" x14ac:dyDescent="0.25">
      <c r="A402" s="2">
        <v>1845</v>
      </c>
      <c r="B402" s="3">
        <v>46102</v>
      </c>
      <c r="C402" s="10">
        <f>YEAR(SalesDataTable[[#This Row],[Order Date]])</f>
        <v>2026</v>
      </c>
      <c r="D402" s="13" t="str">
        <f>"Q"&amp;ROUNDUP(MONTH(SalesDataTable[[#This Row],[Order Date]])/3,0)</f>
        <v>Q1</v>
      </c>
      <c r="E402" s="13">
        <f>MONTH(SalesDataTable[[#This Row],[Order Date]])</f>
        <v>3</v>
      </c>
      <c r="F402" s="10" t="str">
        <f>TEXT(SalesDataTable[[#This Row],[Order Date]],"MMM")</f>
        <v>Mar</v>
      </c>
      <c r="G402" s="4" t="s">
        <v>16</v>
      </c>
      <c r="H402" s="4" t="s">
        <v>52</v>
      </c>
      <c r="I402" s="4" t="s">
        <v>18</v>
      </c>
      <c r="J402" s="4" t="s">
        <v>19</v>
      </c>
      <c r="K402" s="4" t="s">
        <v>39</v>
      </c>
      <c r="L402" s="4" t="s">
        <v>40</v>
      </c>
      <c r="M402" s="5">
        <v>3</v>
      </c>
      <c r="N402" s="6">
        <v>348.54</v>
      </c>
      <c r="O402" s="7">
        <v>0.1</v>
      </c>
      <c r="P402" s="6">
        <v>200.3</v>
      </c>
      <c r="Q402" s="6">
        <f>M402*N402*(1-O402)</f>
        <v>941.05800000000011</v>
      </c>
      <c r="R402" s="6">
        <f>M402*P402</f>
        <v>600.90000000000009</v>
      </c>
      <c r="S402" s="6">
        <f>Q402-R402</f>
        <v>340.15800000000002</v>
      </c>
      <c r="T402" s="8">
        <f>IFERROR(S402/Q402,0)</f>
        <v>0.36146337420222768</v>
      </c>
    </row>
    <row r="403" spans="1:20" ht="15.75" x14ac:dyDescent="0.25">
      <c r="A403" s="2">
        <v>3560</v>
      </c>
      <c r="B403" s="3">
        <v>46102</v>
      </c>
      <c r="C403" s="10">
        <f>YEAR(SalesDataTable[[#This Row],[Order Date]])</f>
        <v>2026</v>
      </c>
      <c r="D403" s="13" t="str">
        <f>"Q"&amp;ROUNDUP(MONTH(SalesDataTable[[#This Row],[Order Date]])/3,0)</f>
        <v>Q1</v>
      </c>
      <c r="E403" s="13">
        <f>MONTH(SalesDataTable[[#This Row],[Order Date]])</f>
        <v>3</v>
      </c>
      <c r="F403" s="10" t="str">
        <f>TEXT(SalesDataTable[[#This Row],[Order Date]],"MMM")</f>
        <v>Mar</v>
      </c>
      <c r="G403" s="4" t="s">
        <v>27</v>
      </c>
      <c r="H403" s="4" t="s">
        <v>68</v>
      </c>
      <c r="I403" s="4" t="s">
        <v>18</v>
      </c>
      <c r="J403" s="4" t="s">
        <v>19</v>
      </c>
      <c r="K403" s="4" t="s">
        <v>50</v>
      </c>
      <c r="L403" s="4" t="s">
        <v>61</v>
      </c>
      <c r="M403" s="5">
        <v>3</v>
      </c>
      <c r="N403" s="6">
        <v>50.46</v>
      </c>
      <c r="O403" s="7">
        <v>0.1</v>
      </c>
      <c r="P403" s="6">
        <v>21.9</v>
      </c>
      <c r="Q403" s="6">
        <f>M403*N403*(1-O403)</f>
        <v>136.24199999999999</v>
      </c>
      <c r="R403" s="6">
        <f>M403*P403</f>
        <v>65.699999999999989</v>
      </c>
      <c r="S403" s="6">
        <f>Q403-R403</f>
        <v>70.542000000000002</v>
      </c>
      <c r="T403" s="8">
        <f>IFERROR(S403/Q403,0)</f>
        <v>0.51776985070683057</v>
      </c>
    </row>
    <row r="404" spans="1:20" ht="15.75" x14ac:dyDescent="0.25">
      <c r="A404" s="2">
        <v>4059</v>
      </c>
      <c r="B404" s="3">
        <v>46102</v>
      </c>
      <c r="C404" s="10">
        <f>YEAR(SalesDataTable[[#This Row],[Order Date]])</f>
        <v>2026</v>
      </c>
      <c r="D404" s="13" t="str">
        <f>"Q"&amp;ROUNDUP(MONTH(SalesDataTable[[#This Row],[Order Date]])/3,0)</f>
        <v>Q1</v>
      </c>
      <c r="E404" s="13">
        <f>MONTH(SalesDataTable[[#This Row],[Order Date]])</f>
        <v>3</v>
      </c>
      <c r="F404" s="10" t="str">
        <f>TEXT(SalesDataTable[[#This Row],[Order Date]],"MMM")</f>
        <v>Mar</v>
      </c>
      <c r="G404" s="4" t="s">
        <v>36</v>
      </c>
      <c r="H404" s="4" t="s">
        <v>63</v>
      </c>
      <c r="I404" s="4" t="s">
        <v>44</v>
      </c>
      <c r="J404" s="4" t="s">
        <v>29</v>
      </c>
      <c r="K404" s="4" t="s">
        <v>39</v>
      </c>
      <c r="L404" s="4" t="s">
        <v>56</v>
      </c>
      <c r="M404" s="5">
        <v>1</v>
      </c>
      <c r="N404" s="6">
        <v>83.62</v>
      </c>
      <c r="O404" s="7">
        <v>0</v>
      </c>
      <c r="P404" s="6">
        <v>39.15</v>
      </c>
      <c r="Q404" s="6">
        <f>M404*N404*(1-O404)</f>
        <v>83.62</v>
      </c>
      <c r="R404" s="6">
        <f>M404*P404</f>
        <v>39.15</v>
      </c>
      <c r="S404" s="6">
        <f>Q404-R404</f>
        <v>44.470000000000006</v>
      </c>
      <c r="T404" s="8">
        <f>IFERROR(S404/Q404,0)</f>
        <v>0.53181057163358048</v>
      </c>
    </row>
    <row r="405" spans="1:20" ht="15.75" x14ac:dyDescent="0.25">
      <c r="A405" s="2">
        <v>4731</v>
      </c>
      <c r="B405" s="3">
        <v>46102</v>
      </c>
      <c r="C405" s="10">
        <f>YEAR(SalesDataTable[[#This Row],[Order Date]])</f>
        <v>2026</v>
      </c>
      <c r="D405" s="13" t="str">
        <f>"Q"&amp;ROUNDUP(MONTH(SalesDataTable[[#This Row],[Order Date]])/3,0)</f>
        <v>Q1</v>
      </c>
      <c r="E405" s="13">
        <f>MONTH(SalesDataTable[[#This Row],[Order Date]])</f>
        <v>3</v>
      </c>
      <c r="F405" s="10" t="str">
        <f>TEXT(SalesDataTable[[#This Row],[Order Date]],"MMM")</f>
        <v>Mar</v>
      </c>
      <c r="G405" s="4" t="s">
        <v>22</v>
      </c>
      <c r="H405" s="4" t="s">
        <v>59</v>
      </c>
      <c r="I405" s="4" t="s">
        <v>24</v>
      </c>
      <c r="J405" s="4" t="s">
        <v>32</v>
      </c>
      <c r="K405" s="4" t="s">
        <v>20</v>
      </c>
      <c r="L405" s="4" t="s">
        <v>38</v>
      </c>
      <c r="M405" s="5">
        <v>6</v>
      </c>
      <c r="N405" s="6">
        <v>51.07</v>
      </c>
      <c r="O405" s="7">
        <v>0.1</v>
      </c>
      <c r="P405" s="6">
        <v>22.68</v>
      </c>
      <c r="Q405" s="6">
        <f>M405*N405*(1-O405)</f>
        <v>275.77800000000002</v>
      </c>
      <c r="R405" s="6">
        <f>M405*P405</f>
        <v>136.07999999999998</v>
      </c>
      <c r="S405" s="6">
        <f>Q405-R405</f>
        <v>139.69800000000004</v>
      </c>
      <c r="T405" s="8">
        <f>IFERROR(S405/Q405,0)</f>
        <v>0.50655962404542798</v>
      </c>
    </row>
    <row r="406" spans="1:20" ht="15.75" x14ac:dyDescent="0.25">
      <c r="A406" s="2">
        <v>693</v>
      </c>
      <c r="B406" s="3">
        <v>46103</v>
      </c>
      <c r="C406" s="10">
        <f>YEAR(SalesDataTable[[#This Row],[Order Date]])</f>
        <v>2026</v>
      </c>
      <c r="D406" s="13" t="str">
        <f>"Q"&amp;ROUNDUP(MONTH(SalesDataTable[[#This Row],[Order Date]])/3,0)</f>
        <v>Q1</v>
      </c>
      <c r="E406" s="13">
        <f>MONTH(SalesDataTable[[#This Row],[Order Date]])</f>
        <v>3</v>
      </c>
      <c r="F406" s="10" t="str">
        <f>TEXT(SalesDataTable[[#This Row],[Order Date]],"MMM")</f>
        <v>Mar</v>
      </c>
      <c r="G406" s="4" t="s">
        <v>22</v>
      </c>
      <c r="H406" s="4" t="s">
        <v>57</v>
      </c>
      <c r="I406" s="4" t="s">
        <v>18</v>
      </c>
      <c r="J406" s="4" t="s">
        <v>29</v>
      </c>
      <c r="K406" s="4" t="s">
        <v>30</v>
      </c>
      <c r="L406" s="4" t="s">
        <v>48</v>
      </c>
      <c r="M406" s="5">
        <v>3</v>
      </c>
      <c r="N406" s="6">
        <v>47.02</v>
      </c>
      <c r="O406" s="7">
        <v>0.1</v>
      </c>
      <c r="P406" s="6">
        <v>17.989999999999998</v>
      </c>
      <c r="Q406" s="6">
        <f>M406*N406*(1-O406)</f>
        <v>126.95400000000001</v>
      </c>
      <c r="R406" s="6">
        <f>M406*P406</f>
        <v>53.97</v>
      </c>
      <c r="S406" s="6">
        <f>Q406-R406</f>
        <v>72.984000000000009</v>
      </c>
      <c r="T406" s="8">
        <f>IFERROR(S406/Q406,0)</f>
        <v>0.57488539155914742</v>
      </c>
    </row>
    <row r="407" spans="1:20" ht="15.75" x14ac:dyDescent="0.25">
      <c r="A407" s="2">
        <v>1672</v>
      </c>
      <c r="B407" s="3">
        <v>46103</v>
      </c>
      <c r="C407" s="10">
        <f>YEAR(SalesDataTable[[#This Row],[Order Date]])</f>
        <v>2026</v>
      </c>
      <c r="D407" s="13" t="str">
        <f>"Q"&amp;ROUNDUP(MONTH(SalesDataTable[[#This Row],[Order Date]])/3,0)</f>
        <v>Q1</v>
      </c>
      <c r="E407" s="13">
        <f>MONTH(SalesDataTable[[#This Row],[Order Date]])</f>
        <v>3</v>
      </c>
      <c r="F407" s="10" t="str">
        <f>TEXT(SalesDataTable[[#This Row],[Order Date]],"MMM")</f>
        <v>Mar</v>
      </c>
      <c r="G407" s="4" t="s">
        <v>27</v>
      </c>
      <c r="H407" s="4" t="s">
        <v>41</v>
      </c>
      <c r="I407" s="4" t="s">
        <v>44</v>
      </c>
      <c r="J407" s="4" t="s">
        <v>19</v>
      </c>
      <c r="K407" s="4" t="s">
        <v>30</v>
      </c>
      <c r="L407" s="4" t="s">
        <v>48</v>
      </c>
      <c r="M407" s="5">
        <v>1</v>
      </c>
      <c r="N407" s="6">
        <v>47.1</v>
      </c>
      <c r="O407" s="7">
        <v>0.05</v>
      </c>
      <c r="P407" s="6">
        <v>18.48</v>
      </c>
      <c r="Q407" s="6">
        <f>M407*N407*(1-O407)</f>
        <v>44.744999999999997</v>
      </c>
      <c r="R407" s="6">
        <f>M407*P407</f>
        <v>18.48</v>
      </c>
      <c r="S407" s="6">
        <f>Q407-R407</f>
        <v>26.264999999999997</v>
      </c>
      <c r="T407" s="8">
        <f>IFERROR(S407/Q407,0)</f>
        <v>0.58699296010727453</v>
      </c>
    </row>
    <row r="408" spans="1:20" ht="15.75" x14ac:dyDescent="0.25">
      <c r="A408" s="2">
        <v>2347</v>
      </c>
      <c r="B408" s="3">
        <v>46103</v>
      </c>
      <c r="C408" s="10">
        <f>YEAR(SalesDataTable[[#This Row],[Order Date]])</f>
        <v>2026</v>
      </c>
      <c r="D408" s="13" t="str">
        <f>"Q"&amp;ROUNDUP(MONTH(SalesDataTable[[#This Row],[Order Date]])/3,0)</f>
        <v>Q1</v>
      </c>
      <c r="E408" s="13">
        <f>MONTH(SalesDataTable[[#This Row],[Order Date]])</f>
        <v>3</v>
      </c>
      <c r="F408" s="10" t="str">
        <f>TEXT(SalesDataTable[[#This Row],[Order Date]],"MMM")</f>
        <v>Mar</v>
      </c>
      <c r="G408" s="4" t="s">
        <v>36</v>
      </c>
      <c r="H408" s="4" t="s">
        <v>63</v>
      </c>
      <c r="I408" s="4" t="s">
        <v>18</v>
      </c>
      <c r="J408" s="4" t="s">
        <v>19</v>
      </c>
      <c r="K408" s="4" t="s">
        <v>30</v>
      </c>
      <c r="L408" s="4" t="s">
        <v>60</v>
      </c>
      <c r="M408" s="5">
        <v>2</v>
      </c>
      <c r="N408" s="6">
        <v>131.38999999999999</v>
      </c>
      <c r="O408" s="7">
        <v>0</v>
      </c>
      <c r="P408" s="6">
        <v>66.91</v>
      </c>
      <c r="Q408" s="6">
        <f>M408*N408*(1-O408)</f>
        <v>262.77999999999997</v>
      </c>
      <c r="R408" s="6">
        <f>M408*P408</f>
        <v>133.82</v>
      </c>
      <c r="S408" s="6">
        <f>Q408-R408</f>
        <v>128.95999999999998</v>
      </c>
      <c r="T408" s="8">
        <f>IFERROR(S408/Q408,0)</f>
        <v>0.49075272090722277</v>
      </c>
    </row>
    <row r="409" spans="1:20" ht="15.75" x14ac:dyDescent="0.25">
      <c r="A409" s="2">
        <v>2582</v>
      </c>
      <c r="B409" s="3">
        <v>46103</v>
      </c>
      <c r="C409" s="10">
        <f>YEAR(SalesDataTable[[#This Row],[Order Date]])</f>
        <v>2026</v>
      </c>
      <c r="D409" s="13" t="str">
        <f>"Q"&amp;ROUNDUP(MONTH(SalesDataTable[[#This Row],[Order Date]])/3,0)</f>
        <v>Q1</v>
      </c>
      <c r="E409" s="13">
        <f>MONTH(SalesDataTable[[#This Row],[Order Date]])</f>
        <v>3</v>
      </c>
      <c r="F409" s="10" t="str">
        <f>TEXT(SalesDataTable[[#This Row],[Order Date]],"MMM")</f>
        <v>Mar</v>
      </c>
      <c r="G409" s="4" t="s">
        <v>22</v>
      </c>
      <c r="H409" s="4" t="s">
        <v>23</v>
      </c>
      <c r="I409" s="4" t="s">
        <v>44</v>
      </c>
      <c r="J409" s="4" t="s">
        <v>29</v>
      </c>
      <c r="K409" s="4" t="s">
        <v>50</v>
      </c>
      <c r="L409" s="4" t="s">
        <v>54</v>
      </c>
      <c r="M409" s="5">
        <v>1</v>
      </c>
      <c r="N409" s="6">
        <v>120.16</v>
      </c>
      <c r="O409" s="7">
        <v>0.15</v>
      </c>
      <c r="P409" s="6">
        <v>68.33</v>
      </c>
      <c r="Q409" s="6">
        <f>M409*N409*(1-O409)</f>
        <v>102.136</v>
      </c>
      <c r="R409" s="6">
        <f>M409*P409</f>
        <v>68.33</v>
      </c>
      <c r="S409" s="6">
        <f>Q409-R409</f>
        <v>33.805999999999997</v>
      </c>
      <c r="T409" s="8">
        <f>IFERROR(S409/Q409,0)</f>
        <v>0.33099005247904756</v>
      </c>
    </row>
    <row r="410" spans="1:20" ht="15.75" x14ac:dyDescent="0.25">
      <c r="A410" s="2">
        <v>2762</v>
      </c>
      <c r="B410" s="3">
        <v>46103</v>
      </c>
      <c r="C410" s="10">
        <f>YEAR(SalesDataTable[[#This Row],[Order Date]])</f>
        <v>2026</v>
      </c>
      <c r="D410" s="13" t="str">
        <f>"Q"&amp;ROUNDUP(MONTH(SalesDataTable[[#This Row],[Order Date]])/3,0)</f>
        <v>Q1</v>
      </c>
      <c r="E410" s="13">
        <f>MONTH(SalesDataTable[[#This Row],[Order Date]])</f>
        <v>3</v>
      </c>
      <c r="F410" s="10" t="str">
        <f>TEXT(SalesDataTable[[#This Row],[Order Date]],"MMM")</f>
        <v>Mar</v>
      </c>
      <c r="G410" s="4" t="s">
        <v>36</v>
      </c>
      <c r="H410" s="4" t="s">
        <v>49</v>
      </c>
      <c r="I410" s="4" t="s">
        <v>35</v>
      </c>
      <c r="J410" s="4" t="s">
        <v>19</v>
      </c>
      <c r="K410" s="4" t="s">
        <v>39</v>
      </c>
      <c r="L410" s="4" t="s">
        <v>45</v>
      </c>
      <c r="M410" s="5">
        <v>1</v>
      </c>
      <c r="N410" s="6">
        <v>196.48</v>
      </c>
      <c r="O410" s="7">
        <v>0</v>
      </c>
      <c r="P410" s="6">
        <v>101.29</v>
      </c>
      <c r="Q410" s="6">
        <f>M410*N410*(1-O410)</f>
        <v>196.48</v>
      </c>
      <c r="R410" s="6">
        <f>M410*P410</f>
        <v>101.29</v>
      </c>
      <c r="S410" s="6">
        <f>Q410-R410</f>
        <v>95.189999999999984</v>
      </c>
      <c r="T410" s="8">
        <f>IFERROR(S410/Q410,0)</f>
        <v>0.48447679153094458</v>
      </c>
    </row>
    <row r="411" spans="1:20" ht="15.75" x14ac:dyDescent="0.25">
      <c r="A411" s="2">
        <v>4090</v>
      </c>
      <c r="B411" s="3">
        <v>46103</v>
      </c>
      <c r="C411" s="10">
        <f>YEAR(SalesDataTable[[#This Row],[Order Date]])</f>
        <v>2026</v>
      </c>
      <c r="D411" s="13" t="str">
        <f>"Q"&amp;ROUNDUP(MONTH(SalesDataTable[[#This Row],[Order Date]])/3,0)</f>
        <v>Q1</v>
      </c>
      <c r="E411" s="13">
        <f>MONTH(SalesDataTable[[#This Row],[Order Date]])</f>
        <v>3</v>
      </c>
      <c r="F411" s="10" t="str">
        <f>TEXT(SalesDataTable[[#This Row],[Order Date]],"MMM")</f>
        <v>Mar</v>
      </c>
      <c r="G411" s="4" t="s">
        <v>22</v>
      </c>
      <c r="H411" s="4" t="s">
        <v>57</v>
      </c>
      <c r="I411" s="4" t="s">
        <v>44</v>
      </c>
      <c r="J411" s="4" t="s">
        <v>32</v>
      </c>
      <c r="K411" s="4" t="s">
        <v>30</v>
      </c>
      <c r="L411" s="4" t="s">
        <v>31</v>
      </c>
      <c r="M411" s="5">
        <v>1</v>
      </c>
      <c r="N411" s="6">
        <v>36.520000000000003</v>
      </c>
      <c r="O411" s="7">
        <v>0</v>
      </c>
      <c r="P411" s="6">
        <v>13.96</v>
      </c>
      <c r="Q411" s="6">
        <f>M411*N411*(1-O411)</f>
        <v>36.520000000000003</v>
      </c>
      <c r="R411" s="6">
        <f>M411*P411</f>
        <v>13.96</v>
      </c>
      <c r="S411" s="6">
        <f>Q411-R411</f>
        <v>22.560000000000002</v>
      </c>
      <c r="T411" s="8">
        <f>IFERROR(S411/Q411,0)</f>
        <v>0.61774370208105145</v>
      </c>
    </row>
    <row r="412" spans="1:20" ht="15.75" x14ac:dyDescent="0.25">
      <c r="A412" s="2">
        <v>4491</v>
      </c>
      <c r="B412" s="3">
        <v>46103</v>
      </c>
      <c r="C412" s="10">
        <f>YEAR(SalesDataTable[[#This Row],[Order Date]])</f>
        <v>2026</v>
      </c>
      <c r="D412" s="13" t="str">
        <f>"Q"&amp;ROUNDUP(MONTH(SalesDataTable[[#This Row],[Order Date]])/3,0)</f>
        <v>Q1</v>
      </c>
      <c r="E412" s="13">
        <f>MONTH(SalesDataTable[[#This Row],[Order Date]])</f>
        <v>3</v>
      </c>
      <c r="F412" s="10" t="str">
        <f>TEXT(SalesDataTable[[#This Row],[Order Date]],"MMM")</f>
        <v>Mar</v>
      </c>
      <c r="G412" s="4" t="s">
        <v>22</v>
      </c>
      <c r="H412" s="4" t="s">
        <v>59</v>
      </c>
      <c r="I412" s="4" t="s">
        <v>35</v>
      </c>
      <c r="J412" s="4" t="s">
        <v>32</v>
      </c>
      <c r="K412" s="4" t="s">
        <v>50</v>
      </c>
      <c r="L412" s="4" t="s">
        <v>61</v>
      </c>
      <c r="M412" s="5">
        <v>4</v>
      </c>
      <c r="N412" s="6">
        <v>49.71</v>
      </c>
      <c r="O412" s="7">
        <v>0.1</v>
      </c>
      <c r="P412" s="6">
        <v>22.46</v>
      </c>
      <c r="Q412" s="6">
        <f>M412*N412*(1-O412)</f>
        <v>178.95600000000002</v>
      </c>
      <c r="R412" s="6">
        <f>M412*P412</f>
        <v>89.84</v>
      </c>
      <c r="S412" s="6">
        <f>Q412-R412</f>
        <v>89.116000000000014</v>
      </c>
      <c r="T412" s="8">
        <f>IFERROR(S412/Q412,0)</f>
        <v>0.49797715639598561</v>
      </c>
    </row>
    <row r="413" spans="1:20" ht="15.75" x14ac:dyDescent="0.25">
      <c r="A413" s="2">
        <v>4678</v>
      </c>
      <c r="B413" s="3">
        <v>46103</v>
      </c>
      <c r="C413" s="10">
        <f>YEAR(SalesDataTable[[#This Row],[Order Date]])</f>
        <v>2026</v>
      </c>
      <c r="D413" s="13" t="str">
        <f>"Q"&amp;ROUNDUP(MONTH(SalesDataTable[[#This Row],[Order Date]])/3,0)</f>
        <v>Q1</v>
      </c>
      <c r="E413" s="13">
        <f>MONTH(SalesDataTable[[#This Row],[Order Date]])</f>
        <v>3</v>
      </c>
      <c r="F413" s="10" t="str">
        <f>TEXT(SalesDataTable[[#This Row],[Order Date]],"MMM")</f>
        <v>Mar</v>
      </c>
      <c r="G413" s="4" t="s">
        <v>16</v>
      </c>
      <c r="H413" s="4" t="s">
        <v>17</v>
      </c>
      <c r="I413" s="4" t="s">
        <v>18</v>
      </c>
      <c r="J413" s="4" t="s">
        <v>19</v>
      </c>
      <c r="K413" s="4" t="s">
        <v>39</v>
      </c>
      <c r="L413" s="4" t="s">
        <v>56</v>
      </c>
      <c r="M413" s="5">
        <v>1</v>
      </c>
      <c r="N413" s="6">
        <v>81.209999999999994</v>
      </c>
      <c r="O413" s="7">
        <v>0.05</v>
      </c>
      <c r="P413" s="6">
        <v>40.44</v>
      </c>
      <c r="Q413" s="6">
        <f>M413*N413*(1-O413)</f>
        <v>77.149499999999989</v>
      </c>
      <c r="R413" s="6">
        <f>M413*P413</f>
        <v>40.44</v>
      </c>
      <c r="S413" s="6">
        <f>Q413-R413</f>
        <v>36.709499999999991</v>
      </c>
      <c r="T413" s="8">
        <f>IFERROR(S413/Q413,0)</f>
        <v>0.47582291524896464</v>
      </c>
    </row>
    <row r="414" spans="1:20" ht="15.75" x14ac:dyDescent="0.25">
      <c r="A414" s="2">
        <v>1189</v>
      </c>
      <c r="B414" s="3">
        <v>46104</v>
      </c>
      <c r="C414" s="10">
        <f>YEAR(SalesDataTable[[#This Row],[Order Date]])</f>
        <v>2026</v>
      </c>
      <c r="D414" s="13" t="str">
        <f>"Q"&amp;ROUNDUP(MONTH(SalesDataTable[[#This Row],[Order Date]])/3,0)</f>
        <v>Q1</v>
      </c>
      <c r="E414" s="13">
        <f>MONTH(SalesDataTable[[#This Row],[Order Date]])</f>
        <v>3</v>
      </c>
      <c r="F414" s="10" t="str">
        <f>TEXT(SalesDataTable[[#This Row],[Order Date]],"MMM")</f>
        <v>Mar</v>
      </c>
      <c r="G414" s="4" t="s">
        <v>36</v>
      </c>
      <c r="H414" s="4" t="s">
        <v>63</v>
      </c>
      <c r="I414" s="4" t="s">
        <v>18</v>
      </c>
      <c r="J414" s="4" t="s">
        <v>29</v>
      </c>
      <c r="K414" s="4" t="s">
        <v>20</v>
      </c>
      <c r="L414" s="4" t="s">
        <v>46</v>
      </c>
      <c r="M414" s="5">
        <v>2</v>
      </c>
      <c r="N414" s="6">
        <v>103.22</v>
      </c>
      <c r="O414" s="7">
        <v>0</v>
      </c>
      <c r="P414" s="6">
        <v>51.33</v>
      </c>
      <c r="Q414" s="6">
        <f>M414*N414*(1-O414)</f>
        <v>206.44</v>
      </c>
      <c r="R414" s="6">
        <f>M414*P414</f>
        <v>102.66</v>
      </c>
      <c r="S414" s="6">
        <f>Q414-R414</f>
        <v>103.78</v>
      </c>
      <c r="T414" s="8">
        <f>IFERROR(S414/Q414,0)</f>
        <v>0.50271265258670805</v>
      </c>
    </row>
    <row r="415" spans="1:20" ht="15.75" x14ac:dyDescent="0.25">
      <c r="A415" s="2">
        <v>1590</v>
      </c>
      <c r="B415" s="3">
        <v>46104</v>
      </c>
      <c r="C415" s="10">
        <f>YEAR(SalesDataTable[[#This Row],[Order Date]])</f>
        <v>2026</v>
      </c>
      <c r="D415" s="13" t="str">
        <f>"Q"&amp;ROUNDUP(MONTH(SalesDataTable[[#This Row],[Order Date]])/3,0)</f>
        <v>Q1</v>
      </c>
      <c r="E415" s="13">
        <f>MONTH(SalesDataTable[[#This Row],[Order Date]])</f>
        <v>3</v>
      </c>
      <c r="F415" s="10" t="str">
        <f>TEXT(SalesDataTable[[#This Row],[Order Date]],"MMM")</f>
        <v>Mar</v>
      </c>
      <c r="G415" s="4" t="s">
        <v>16</v>
      </c>
      <c r="H415" s="4" t="s">
        <v>66</v>
      </c>
      <c r="I415" s="4" t="s">
        <v>44</v>
      </c>
      <c r="J415" s="4" t="s">
        <v>29</v>
      </c>
      <c r="K415" s="4" t="s">
        <v>25</v>
      </c>
      <c r="L415" s="4" t="s">
        <v>53</v>
      </c>
      <c r="M415" s="5">
        <v>1</v>
      </c>
      <c r="N415" s="6">
        <v>153.47</v>
      </c>
      <c r="O415" s="7">
        <v>0</v>
      </c>
      <c r="P415" s="6">
        <v>78.19</v>
      </c>
      <c r="Q415" s="6">
        <f>M415*N415*(1-O415)</f>
        <v>153.47</v>
      </c>
      <c r="R415" s="6">
        <f>M415*P415</f>
        <v>78.19</v>
      </c>
      <c r="S415" s="6">
        <f>Q415-R415</f>
        <v>75.28</v>
      </c>
      <c r="T415" s="8">
        <f>IFERROR(S415/Q415,0)</f>
        <v>0.49051931973675639</v>
      </c>
    </row>
    <row r="416" spans="1:20" ht="15.75" x14ac:dyDescent="0.25">
      <c r="A416" s="2">
        <v>2309</v>
      </c>
      <c r="B416" s="3">
        <v>46104</v>
      </c>
      <c r="C416" s="10">
        <f>YEAR(SalesDataTable[[#This Row],[Order Date]])</f>
        <v>2026</v>
      </c>
      <c r="D416" s="13" t="str">
        <f>"Q"&amp;ROUNDUP(MONTH(SalesDataTable[[#This Row],[Order Date]])/3,0)</f>
        <v>Q1</v>
      </c>
      <c r="E416" s="13">
        <f>MONTH(SalesDataTable[[#This Row],[Order Date]])</f>
        <v>3</v>
      </c>
      <c r="F416" s="10" t="str">
        <f>TEXT(SalesDataTable[[#This Row],[Order Date]],"MMM")</f>
        <v>Mar</v>
      </c>
      <c r="G416" s="4" t="s">
        <v>36</v>
      </c>
      <c r="H416" s="4" t="s">
        <v>47</v>
      </c>
      <c r="I416" s="4" t="s">
        <v>18</v>
      </c>
      <c r="J416" s="4" t="s">
        <v>19</v>
      </c>
      <c r="K416" s="4" t="s">
        <v>39</v>
      </c>
      <c r="L416" s="4" t="s">
        <v>45</v>
      </c>
      <c r="M416" s="5">
        <v>6</v>
      </c>
      <c r="N416" s="6">
        <v>199.75</v>
      </c>
      <c r="O416" s="7">
        <v>0</v>
      </c>
      <c r="P416" s="6">
        <v>105.84</v>
      </c>
      <c r="Q416" s="6">
        <f>M416*N416*(1-O416)</f>
        <v>1198.5</v>
      </c>
      <c r="R416" s="6">
        <f>M416*P416</f>
        <v>635.04</v>
      </c>
      <c r="S416" s="6">
        <f>Q416-R416</f>
        <v>563.46</v>
      </c>
      <c r="T416" s="8">
        <f>IFERROR(S416/Q416,0)</f>
        <v>0.47013767209011265</v>
      </c>
    </row>
    <row r="417" spans="1:20" ht="15.75" x14ac:dyDescent="0.25">
      <c r="A417" s="2">
        <v>3628</v>
      </c>
      <c r="B417" s="3">
        <v>46104</v>
      </c>
      <c r="C417" s="10">
        <f>YEAR(SalesDataTable[[#This Row],[Order Date]])</f>
        <v>2026</v>
      </c>
      <c r="D417" s="13" t="str">
        <f>"Q"&amp;ROUNDUP(MONTH(SalesDataTable[[#This Row],[Order Date]])/3,0)</f>
        <v>Q1</v>
      </c>
      <c r="E417" s="13">
        <f>MONTH(SalesDataTable[[#This Row],[Order Date]])</f>
        <v>3</v>
      </c>
      <c r="F417" s="10" t="str">
        <f>TEXT(SalesDataTable[[#This Row],[Order Date]],"MMM")</f>
        <v>Mar</v>
      </c>
      <c r="G417" s="4" t="s">
        <v>22</v>
      </c>
      <c r="H417" s="4" t="s">
        <v>59</v>
      </c>
      <c r="I417" s="4" t="s">
        <v>44</v>
      </c>
      <c r="J417" s="4" t="s">
        <v>29</v>
      </c>
      <c r="K417" s="4" t="s">
        <v>30</v>
      </c>
      <c r="L417" s="4" t="s">
        <v>48</v>
      </c>
      <c r="M417" s="5">
        <v>1</v>
      </c>
      <c r="N417" s="6">
        <v>45.84</v>
      </c>
      <c r="O417" s="7">
        <v>0</v>
      </c>
      <c r="P417" s="6">
        <v>18.079999999999998</v>
      </c>
      <c r="Q417" s="6">
        <f>M417*N417*(1-O417)</f>
        <v>45.84</v>
      </c>
      <c r="R417" s="6">
        <f>M417*P417</f>
        <v>18.079999999999998</v>
      </c>
      <c r="S417" s="6">
        <f>Q417-R417</f>
        <v>27.760000000000005</v>
      </c>
      <c r="T417" s="8">
        <f>IFERROR(S417/Q417,0)</f>
        <v>0.605584642233857</v>
      </c>
    </row>
    <row r="418" spans="1:20" ht="15.75" x14ac:dyDescent="0.25">
      <c r="A418" s="2">
        <v>3718</v>
      </c>
      <c r="B418" s="3">
        <v>46104</v>
      </c>
      <c r="C418" s="10">
        <f>YEAR(SalesDataTable[[#This Row],[Order Date]])</f>
        <v>2026</v>
      </c>
      <c r="D418" s="13" t="str">
        <f>"Q"&amp;ROUNDUP(MONTH(SalesDataTable[[#This Row],[Order Date]])/3,0)</f>
        <v>Q1</v>
      </c>
      <c r="E418" s="13">
        <f>MONTH(SalesDataTable[[#This Row],[Order Date]])</f>
        <v>3</v>
      </c>
      <c r="F418" s="10" t="str">
        <f>TEXT(SalesDataTable[[#This Row],[Order Date]],"MMM")</f>
        <v>Mar</v>
      </c>
      <c r="G418" s="4" t="s">
        <v>22</v>
      </c>
      <c r="H418" s="4" t="s">
        <v>59</v>
      </c>
      <c r="I418" s="4" t="s">
        <v>44</v>
      </c>
      <c r="J418" s="4" t="s">
        <v>29</v>
      </c>
      <c r="K418" s="4" t="s">
        <v>39</v>
      </c>
      <c r="L418" s="4" t="s">
        <v>67</v>
      </c>
      <c r="M418" s="5">
        <v>2</v>
      </c>
      <c r="N418" s="6">
        <v>122.07</v>
      </c>
      <c r="O418" s="7">
        <v>0.05</v>
      </c>
      <c r="P418" s="6">
        <v>59.16</v>
      </c>
      <c r="Q418" s="6">
        <f>M418*N418*(1-O418)</f>
        <v>231.93299999999996</v>
      </c>
      <c r="R418" s="6">
        <f>M418*P418</f>
        <v>118.32</v>
      </c>
      <c r="S418" s="6">
        <f>Q418-R418</f>
        <v>113.61299999999997</v>
      </c>
      <c r="T418" s="8">
        <f>IFERROR(S418/Q418,0)</f>
        <v>0.48985267297021118</v>
      </c>
    </row>
    <row r="419" spans="1:20" ht="15.75" x14ac:dyDescent="0.25">
      <c r="A419" s="2">
        <v>4198</v>
      </c>
      <c r="B419" s="3">
        <v>46104</v>
      </c>
      <c r="C419" s="10">
        <f>YEAR(SalesDataTable[[#This Row],[Order Date]])</f>
        <v>2026</v>
      </c>
      <c r="D419" s="13" t="str">
        <f>"Q"&amp;ROUNDUP(MONTH(SalesDataTable[[#This Row],[Order Date]])/3,0)</f>
        <v>Q1</v>
      </c>
      <c r="E419" s="13">
        <f>MONTH(SalesDataTable[[#This Row],[Order Date]])</f>
        <v>3</v>
      </c>
      <c r="F419" s="10" t="str">
        <f>TEXT(SalesDataTable[[#This Row],[Order Date]],"MMM")</f>
        <v>Mar</v>
      </c>
      <c r="G419" s="4" t="s">
        <v>22</v>
      </c>
      <c r="H419" s="4" t="s">
        <v>65</v>
      </c>
      <c r="I419" s="4" t="s">
        <v>44</v>
      </c>
      <c r="J419" s="4" t="s">
        <v>29</v>
      </c>
      <c r="K419" s="4" t="s">
        <v>50</v>
      </c>
      <c r="L419" s="4" t="s">
        <v>54</v>
      </c>
      <c r="M419" s="5">
        <v>3</v>
      </c>
      <c r="N419" s="6">
        <v>122.4</v>
      </c>
      <c r="O419" s="7">
        <v>0.15</v>
      </c>
      <c r="P419" s="6">
        <v>71.150000000000006</v>
      </c>
      <c r="Q419" s="6">
        <f>M419*N419*(1-O419)</f>
        <v>312.12</v>
      </c>
      <c r="R419" s="6">
        <f>M419*P419</f>
        <v>213.45000000000002</v>
      </c>
      <c r="S419" s="6">
        <f>Q419-R419</f>
        <v>98.669999999999987</v>
      </c>
      <c r="T419" s="8">
        <f>IFERROR(S419/Q419,0)</f>
        <v>0.31612841214917337</v>
      </c>
    </row>
    <row r="420" spans="1:20" ht="15.75" x14ac:dyDescent="0.25">
      <c r="A420" s="2">
        <v>4784</v>
      </c>
      <c r="B420" s="3">
        <v>46104</v>
      </c>
      <c r="C420" s="10">
        <f>YEAR(SalesDataTable[[#This Row],[Order Date]])</f>
        <v>2026</v>
      </c>
      <c r="D420" s="13" t="str">
        <f>"Q"&amp;ROUNDUP(MONTH(SalesDataTable[[#This Row],[Order Date]])/3,0)</f>
        <v>Q1</v>
      </c>
      <c r="E420" s="13">
        <f>MONTH(SalesDataTable[[#This Row],[Order Date]])</f>
        <v>3</v>
      </c>
      <c r="F420" s="10" t="str">
        <f>TEXT(SalesDataTable[[#This Row],[Order Date]],"MMM")</f>
        <v>Mar</v>
      </c>
      <c r="G420" s="4" t="s">
        <v>16</v>
      </c>
      <c r="H420" s="4" t="s">
        <v>66</v>
      </c>
      <c r="I420" s="4" t="s">
        <v>18</v>
      </c>
      <c r="J420" s="4" t="s">
        <v>29</v>
      </c>
      <c r="K420" s="4" t="s">
        <v>20</v>
      </c>
      <c r="L420" s="4" t="s">
        <v>46</v>
      </c>
      <c r="M420" s="5">
        <v>1</v>
      </c>
      <c r="N420" s="6">
        <v>101.43</v>
      </c>
      <c r="O420" s="7">
        <v>0</v>
      </c>
      <c r="P420" s="6">
        <v>51.78</v>
      </c>
      <c r="Q420" s="6">
        <f>M420*N420*(1-O420)</f>
        <v>101.43</v>
      </c>
      <c r="R420" s="6">
        <f>M420*P420</f>
        <v>51.78</v>
      </c>
      <c r="S420" s="6">
        <f>Q420-R420</f>
        <v>49.650000000000006</v>
      </c>
      <c r="T420" s="8">
        <f>IFERROR(S420/Q420,0)</f>
        <v>0.4895001478852411</v>
      </c>
    </row>
    <row r="421" spans="1:20" ht="15.75" x14ac:dyDescent="0.25">
      <c r="A421" s="2">
        <v>86</v>
      </c>
      <c r="B421" s="3">
        <v>46105</v>
      </c>
      <c r="C421" s="10">
        <f>YEAR(SalesDataTable[[#This Row],[Order Date]])</f>
        <v>2026</v>
      </c>
      <c r="D421" s="13" t="str">
        <f>"Q"&amp;ROUNDUP(MONTH(SalesDataTable[[#This Row],[Order Date]])/3,0)</f>
        <v>Q1</v>
      </c>
      <c r="E421" s="13">
        <f>MONTH(SalesDataTable[[#This Row],[Order Date]])</f>
        <v>3</v>
      </c>
      <c r="F421" s="10" t="str">
        <f>TEXT(SalesDataTable[[#This Row],[Order Date]],"MMM")</f>
        <v>Mar</v>
      </c>
      <c r="G421" s="4" t="s">
        <v>22</v>
      </c>
      <c r="H421" s="4" t="s">
        <v>59</v>
      </c>
      <c r="I421" s="4" t="s">
        <v>24</v>
      </c>
      <c r="J421" s="4" t="s">
        <v>32</v>
      </c>
      <c r="K421" s="4" t="s">
        <v>20</v>
      </c>
      <c r="L421" s="4" t="s">
        <v>46</v>
      </c>
      <c r="M421" s="5">
        <v>8</v>
      </c>
      <c r="N421" s="6">
        <v>104.7</v>
      </c>
      <c r="O421" s="7">
        <v>0.05</v>
      </c>
      <c r="P421" s="6">
        <v>49.91</v>
      </c>
      <c r="Q421" s="6">
        <f>M421*N421*(1-O421)</f>
        <v>795.72</v>
      </c>
      <c r="R421" s="6">
        <f>M421*P421</f>
        <v>399.28</v>
      </c>
      <c r="S421" s="6">
        <f>Q421-R421</f>
        <v>396.44000000000005</v>
      </c>
      <c r="T421" s="8">
        <f>IFERROR(S421/Q421,0)</f>
        <v>0.49821545267179412</v>
      </c>
    </row>
    <row r="422" spans="1:20" ht="15.75" x14ac:dyDescent="0.25">
      <c r="A422" s="2">
        <v>1813</v>
      </c>
      <c r="B422" s="3">
        <v>46105</v>
      </c>
      <c r="C422" s="10">
        <f>YEAR(SalesDataTable[[#This Row],[Order Date]])</f>
        <v>2026</v>
      </c>
      <c r="D422" s="13" t="str">
        <f>"Q"&amp;ROUNDUP(MONTH(SalesDataTable[[#This Row],[Order Date]])/3,0)</f>
        <v>Q1</v>
      </c>
      <c r="E422" s="13">
        <f>MONTH(SalesDataTable[[#This Row],[Order Date]])</f>
        <v>3</v>
      </c>
      <c r="F422" s="10" t="str">
        <f>TEXT(SalesDataTable[[#This Row],[Order Date]],"MMM")</f>
        <v>Mar</v>
      </c>
      <c r="G422" s="4" t="s">
        <v>16</v>
      </c>
      <c r="H422" s="4" t="s">
        <v>17</v>
      </c>
      <c r="I422" s="4" t="s">
        <v>35</v>
      </c>
      <c r="J422" s="4" t="s">
        <v>19</v>
      </c>
      <c r="K422" s="4" t="s">
        <v>25</v>
      </c>
      <c r="L422" s="4" t="s">
        <v>33</v>
      </c>
      <c r="M422" s="5">
        <v>4</v>
      </c>
      <c r="N422" s="6">
        <v>146.34</v>
      </c>
      <c r="O422" s="7">
        <v>0</v>
      </c>
      <c r="P422" s="6">
        <v>79.37</v>
      </c>
      <c r="Q422" s="6">
        <f>M422*N422*(1-O422)</f>
        <v>585.36</v>
      </c>
      <c r="R422" s="6">
        <f>M422*P422</f>
        <v>317.48</v>
      </c>
      <c r="S422" s="6">
        <f>Q422-R422</f>
        <v>267.88</v>
      </c>
      <c r="T422" s="8">
        <f>IFERROR(S422/Q422,0)</f>
        <v>0.45763290966242992</v>
      </c>
    </row>
    <row r="423" spans="1:20" ht="15.75" x14ac:dyDescent="0.25">
      <c r="A423" s="2">
        <v>2212</v>
      </c>
      <c r="B423" s="3">
        <v>46105</v>
      </c>
      <c r="C423" s="10">
        <f>YEAR(SalesDataTable[[#This Row],[Order Date]])</f>
        <v>2026</v>
      </c>
      <c r="D423" s="13" t="str">
        <f>"Q"&amp;ROUNDUP(MONTH(SalesDataTable[[#This Row],[Order Date]])/3,0)</f>
        <v>Q1</v>
      </c>
      <c r="E423" s="13">
        <f>MONTH(SalesDataTable[[#This Row],[Order Date]])</f>
        <v>3</v>
      </c>
      <c r="F423" s="10" t="str">
        <f>TEXT(SalesDataTable[[#This Row],[Order Date]],"MMM")</f>
        <v>Mar</v>
      </c>
      <c r="G423" s="4" t="s">
        <v>22</v>
      </c>
      <c r="H423" s="4" t="s">
        <v>43</v>
      </c>
      <c r="I423" s="4" t="s">
        <v>18</v>
      </c>
      <c r="J423" s="4" t="s">
        <v>19</v>
      </c>
      <c r="K423" s="4" t="s">
        <v>50</v>
      </c>
      <c r="L423" s="4" t="s">
        <v>54</v>
      </c>
      <c r="M423" s="5">
        <v>2</v>
      </c>
      <c r="N423" s="6">
        <v>122.92</v>
      </c>
      <c r="O423" s="7">
        <v>0.05</v>
      </c>
      <c r="P423" s="6">
        <v>70.31</v>
      </c>
      <c r="Q423" s="6">
        <f>M423*N423*(1-O423)</f>
        <v>233.548</v>
      </c>
      <c r="R423" s="6">
        <f>M423*P423</f>
        <v>140.62</v>
      </c>
      <c r="S423" s="6">
        <f>Q423-R423</f>
        <v>92.927999999999997</v>
      </c>
      <c r="T423" s="8">
        <f>IFERROR(S423/Q423,0)</f>
        <v>0.39789679209413054</v>
      </c>
    </row>
    <row r="424" spans="1:20" ht="15.75" x14ac:dyDescent="0.25">
      <c r="A424" s="2">
        <v>4466</v>
      </c>
      <c r="B424" s="3">
        <v>46105</v>
      </c>
      <c r="C424" s="10">
        <f>YEAR(SalesDataTable[[#This Row],[Order Date]])</f>
        <v>2026</v>
      </c>
      <c r="D424" s="13" t="str">
        <f>"Q"&amp;ROUNDUP(MONTH(SalesDataTable[[#This Row],[Order Date]])/3,0)</f>
        <v>Q1</v>
      </c>
      <c r="E424" s="13">
        <f>MONTH(SalesDataTable[[#This Row],[Order Date]])</f>
        <v>3</v>
      </c>
      <c r="F424" s="10" t="str">
        <f>TEXT(SalesDataTable[[#This Row],[Order Date]],"MMM")</f>
        <v>Mar</v>
      </c>
      <c r="G424" s="4" t="s">
        <v>27</v>
      </c>
      <c r="H424" s="4" t="s">
        <v>28</v>
      </c>
      <c r="I424" s="4" t="s">
        <v>18</v>
      </c>
      <c r="J424" s="4" t="s">
        <v>29</v>
      </c>
      <c r="K424" s="4" t="s">
        <v>25</v>
      </c>
      <c r="L424" s="4" t="s">
        <v>26</v>
      </c>
      <c r="M424" s="5">
        <v>1</v>
      </c>
      <c r="N424" s="6">
        <v>91.35</v>
      </c>
      <c r="O424" s="7">
        <v>0.05</v>
      </c>
      <c r="P424" s="6">
        <v>45.24</v>
      </c>
      <c r="Q424" s="6">
        <f>M424*N424*(1-O424)</f>
        <v>86.782499999999985</v>
      </c>
      <c r="R424" s="6">
        <f>M424*P424</f>
        <v>45.24</v>
      </c>
      <c r="S424" s="6">
        <f>Q424-R424</f>
        <v>41.542499999999983</v>
      </c>
      <c r="T424" s="8">
        <f>IFERROR(S424/Q424,0)</f>
        <v>0.47869674185463645</v>
      </c>
    </row>
    <row r="425" spans="1:20" ht="15.75" x14ac:dyDescent="0.25">
      <c r="A425" s="2">
        <v>4483</v>
      </c>
      <c r="B425" s="3">
        <v>46105</v>
      </c>
      <c r="C425" s="10">
        <f>YEAR(SalesDataTable[[#This Row],[Order Date]])</f>
        <v>2026</v>
      </c>
      <c r="D425" s="13" t="str">
        <f>"Q"&amp;ROUNDUP(MONTH(SalesDataTable[[#This Row],[Order Date]])/3,0)</f>
        <v>Q1</v>
      </c>
      <c r="E425" s="13">
        <f>MONTH(SalesDataTable[[#This Row],[Order Date]])</f>
        <v>3</v>
      </c>
      <c r="F425" s="10" t="str">
        <f>TEXT(SalesDataTable[[#This Row],[Order Date]],"MMM")</f>
        <v>Mar</v>
      </c>
      <c r="G425" s="4" t="s">
        <v>22</v>
      </c>
      <c r="H425" s="4" t="s">
        <v>59</v>
      </c>
      <c r="I425" s="4" t="s">
        <v>18</v>
      </c>
      <c r="J425" s="4" t="s">
        <v>29</v>
      </c>
      <c r="K425" s="4" t="s">
        <v>20</v>
      </c>
      <c r="L425" s="4" t="s">
        <v>38</v>
      </c>
      <c r="M425" s="5">
        <v>3</v>
      </c>
      <c r="N425" s="6">
        <v>51.01</v>
      </c>
      <c r="O425" s="7">
        <v>0.15</v>
      </c>
      <c r="P425" s="6">
        <v>22.84</v>
      </c>
      <c r="Q425" s="6">
        <f>M425*N425*(1-O425)</f>
        <v>130.07550000000001</v>
      </c>
      <c r="R425" s="6">
        <f>M425*P425</f>
        <v>68.52</v>
      </c>
      <c r="S425" s="6">
        <f>Q425-R425</f>
        <v>61.555500000000009</v>
      </c>
      <c r="T425" s="8">
        <f>IFERROR(S425/Q425,0)</f>
        <v>0.47322900930613382</v>
      </c>
    </row>
    <row r="426" spans="1:20" ht="15.75" x14ac:dyDescent="0.25">
      <c r="A426" s="2">
        <v>273</v>
      </c>
      <c r="B426" s="3">
        <v>46106</v>
      </c>
      <c r="C426" s="10">
        <f>YEAR(SalesDataTable[[#This Row],[Order Date]])</f>
        <v>2026</v>
      </c>
      <c r="D426" s="13" t="str">
        <f>"Q"&amp;ROUNDUP(MONTH(SalesDataTable[[#This Row],[Order Date]])/3,0)</f>
        <v>Q1</v>
      </c>
      <c r="E426" s="13">
        <f>MONTH(SalesDataTable[[#This Row],[Order Date]])</f>
        <v>3</v>
      </c>
      <c r="F426" s="10" t="str">
        <f>TEXT(SalesDataTable[[#This Row],[Order Date]],"MMM")</f>
        <v>Mar</v>
      </c>
      <c r="G426" s="4" t="s">
        <v>36</v>
      </c>
      <c r="H426" s="4" t="s">
        <v>49</v>
      </c>
      <c r="I426" s="4" t="s">
        <v>18</v>
      </c>
      <c r="J426" s="4" t="s">
        <v>29</v>
      </c>
      <c r="K426" s="4" t="s">
        <v>50</v>
      </c>
      <c r="L426" s="4" t="s">
        <v>54</v>
      </c>
      <c r="M426" s="5">
        <v>2</v>
      </c>
      <c r="N426" s="6">
        <v>125.04</v>
      </c>
      <c r="O426" s="7">
        <v>0.05</v>
      </c>
      <c r="P426" s="6">
        <v>67.680000000000007</v>
      </c>
      <c r="Q426" s="6">
        <f>M426*N426*(1-O426)</f>
        <v>237.57599999999999</v>
      </c>
      <c r="R426" s="6">
        <f>M426*P426</f>
        <v>135.36000000000001</v>
      </c>
      <c r="S426" s="6">
        <f>Q426-R426</f>
        <v>102.21599999999998</v>
      </c>
      <c r="T426" s="8">
        <f>IFERROR(S426/Q426,0)</f>
        <v>0.43024547934134755</v>
      </c>
    </row>
    <row r="427" spans="1:20" ht="15.75" x14ac:dyDescent="0.25">
      <c r="A427" s="2">
        <v>578</v>
      </c>
      <c r="B427" s="3">
        <v>46106</v>
      </c>
      <c r="C427" s="10">
        <f>YEAR(SalesDataTable[[#This Row],[Order Date]])</f>
        <v>2026</v>
      </c>
      <c r="D427" s="13" t="str">
        <f>"Q"&amp;ROUNDUP(MONTH(SalesDataTable[[#This Row],[Order Date]])/3,0)</f>
        <v>Q1</v>
      </c>
      <c r="E427" s="13">
        <f>MONTH(SalesDataTable[[#This Row],[Order Date]])</f>
        <v>3</v>
      </c>
      <c r="F427" s="10" t="str">
        <f>TEXT(SalesDataTable[[#This Row],[Order Date]],"MMM")</f>
        <v>Mar</v>
      </c>
      <c r="G427" s="4" t="s">
        <v>27</v>
      </c>
      <c r="H427" s="4" t="s">
        <v>41</v>
      </c>
      <c r="I427" s="4" t="s">
        <v>44</v>
      </c>
      <c r="J427" s="4" t="s">
        <v>19</v>
      </c>
      <c r="K427" s="4" t="s">
        <v>20</v>
      </c>
      <c r="L427" s="4" t="s">
        <v>38</v>
      </c>
      <c r="M427" s="5">
        <v>2</v>
      </c>
      <c r="N427" s="6">
        <v>50.22</v>
      </c>
      <c r="O427" s="7">
        <v>0.05</v>
      </c>
      <c r="P427" s="6">
        <v>23.16</v>
      </c>
      <c r="Q427" s="6">
        <f>M427*N427*(1-O427)</f>
        <v>95.417999999999992</v>
      </c>
      <c r="R427" s="6">
        <f>M427*P427</f>
        <v>46.32</v>
      </c>
      <c r="S427" s="6">
        <f>Q427-R427</f>
        <v>49.097999999999992</v>
      </c>
      <c r="T427" s="8">
        <f>IFERROR(S427/Q427,0)</f>
        <v>0.51455700182355524</v>
      </c>
    </row>
    <row r="428" spans="1:20" ht="15.75" x14ac:dyDescent="0.25">
      <c r="A428" s="2">
        <v>1290</v>
      </c>
      <c r="B428" s="3">
        <v>46106</v>
      </c>
      <c r="C428" s="10">
        <f>YEAR(SalesDataTable[[#This Row],[Order Date]])</f>
        <v>2026</v>
      </c>
      <c r="D428" s="13" t="str">
        <f>"Q"&amp;ROUNDUP(MONTH(SalesDataTable[[#This Row],[Order Date]])/3,0)</f>
        <v>Q1</v>
      </c>
      <c r="E428" s="13">
        <f>MONTH(SalesDataTable[[#This Row],[Order Date]])</f>
        <v>3</v>
      </c>
      <c r="F428" s="10" t="str">
        <f>TEXT(SalesDataTable[[#This Row],[Order Date]],"MMM")</f>
        <v>Mar</v>
      </c>
      <c r="G428" s="4" t="s">
        <v>22</v>
      </c>
      <c r="H428" s="4" t="s">
        <v>23</v>
      </c>
      <c r="I428" s="4" t="s">
        <v>18</v>
      </c>
      <c r="J428" s="4" t="s">
        <v>32</v>
      </c>
      <c r="K428" s="4" t="s">
        <v>50</v>
      </c>
      <c r="L428" s="4" t="s">
        <v>58</v>
      </c>
      <c r="M428" s="5">
        <v>5</v>
      </c>
      <c r="N428" s="6">
        <v>36.369999999999997</v>
      </c>
      <c r="O428" s="7">
        <v>0.05</v>
      </c>
      <c r="P428" s="6">
        <v>13.81</v>
      </c>
      <c r="Q428" s="6">
        <f>M428*N428*(1-O428)</f>
        <v>172.75749999999999</v>
      </c>
      <c r="R428" s="6">
        <f>M428*P428</f>
        <v>69.05</v>
      </c>
      <c r="S428" s="6">
        <f>Q428-R428</f>
        <v>103.7075</v>
      </c>
      <c r="T428" s="8">
        <f>IFERROR(S428/Q428,0)</f>
        <v>0.60030678841729013</v>
      </c>
    </row>
    <row r="429" spans="1:20" ht="15.75" x14ac:dyDescent="0.25">
      <c r="A429" s="2">
        <v>1501</v>
      </c>
      <c r="B429" s="3">
        <v>46106</v>
      </c>
      <c r="C429" s="10">
        <f>YEAR(SalesDataTable[[#This Row],[Order Date]])</f>
        <v>2026</v>
      </c>
      <c r="D429" s="13" t="str">
        <f>"Q"&amp;ROUNDUP(MONTH(SalesDataTable[[#This Row],[Order Date]])/3,0)</f>
        <v>Q1</v>
      </c>
      <c r="E429" s="13">
        <f>MONTH(SalesDataTable[[#This Row],[Order Date]])</f>
        <v>3</v>
      </c>
      <c r="F429" s="10" t="str">
        <f>TEXT(SalesDataTable[[#This Row],[Order Date]],"MMM")</f>
        <v>Mar</v>
      </c>
      <c r="G429" s="4" t="s">
        <v>36</v>
      </c>
      <c r="H429" s="4" t="s">
        <v>47</v>
      </c>
      <c r="I429" s="4" t="s">
        <v>24</v>
      </c>
      <c r="J429" s="4" t="s">
        <v>29</v>
      </c>
      <c r="K429" s="4" t="s">
        <v>30</v>
      </c>
      <c r="L429" s="4" t="s">
        <v>31</v>
      </c>
      <c r="M429" s="5">
        <v>3</v>
      </c>
      <c r="N429" s="6">
        <v>36.43</v>
      </c>
      <c r="O429" s="7">
        <v>0.1</v>
      </c>
      <c r="P429" s="6">
        <v>13.23</v>
      </c>
      <c r="Q429" s="6">
        <f>M429*N429*(1-O429)</f>
        <v>98.36099999999999</v>
      </c>
      <c r="R429" s="6">
        <f>M429*P429</f>
        <v>39.69</v>
      </c>
      <c r="S429" s="6">
        <f>Q429-R429</f>
        <v>58.670999999999992</v>
      </c>
      <c r="T429" s="8">
        <f>IFERROR(S429/Q429,0)</f>
        <v>0.59648641229755694</v>
      </c>
    </row>
    <row r="430" spans="1:20" ht="15.75" x14ac:dyDescent="0.25">
      <c r="A430" s="2">
        <v>1540</v>
      </c>
      <c r="B430" s="3">
        <v>46106</v>
      </c>
      <c r="C430" s="10">
        <f>YEAR(SalesDataTable[[#This Row],[Order Date]])</f>
        <v>2026</v>
      </c>
      <c r="D430" s="13" t="str">
        <f>"Q"&amp;ROUNDUP(MONTH(SalesDataTable[[#This Row],[Order Date]])/3,0)</f>
        <v>Q1</v>
      </c>
      <c r="E430" s="13">
        <f>MONTH(SalesDataTable[[#This Row],[Order Date]])</f>
        <v>3</v>
      </c>
      <c r="F430" s="10" t="str">
        <f>TEXT(SalesDataTable[[#This Row],[Order Date]],"MMM")</f>
        <v>Mar</v>
      </c>
      <c r="G430" s="4" t="s">
        <v>22</v>
      </c>
      <c r="H430" s="4" t="s">
        <v>59</v>
      </c>
      <c r="I430" s="4" t="s">
        <v>24</v>
      </c>
      <c r="J430" s="4" t="s">
        <v>32</v>
      </c>
      <c r="K430" s="4" t="s">
        <v>20</v>
      </c>
      <c r="L430" s="4" t="s">
        <v>38</v>
      </c>
      <c r="M430" s="5">
        <v>10</v>
      </c>
      <c r="N430" s="6">
        <v>49.7</v>
      </c>
      <c r="O430" s="7">
        <v>0.1</v>
      </c>
      <c r="P430" s="6">
        <v>21.96</v>
      </c>
      <c r="Q430" s="6">
        <f>M430*N430*(1-O430)</f>
        <v>447.3</v>
      </c>
      <c r="R430" s="6">
        <f>M430*P430</f>
        <v>219.60000000000002</v>
      </c>
      <c r="S430" s="6">
        <f>Q430-R430</f>
        <v>227.7</v>
      </c>
      <c r="T430" s="8">
        <f>IFERROR(S430/Q430,0)</f>
        <v>0.50905432595573441</v>
      </c>
    </row>
    <row r="431" spans="1:20" ht="15.75" x14ac:dyDescent="0.25">
      <c r="A431" s="2">
        <v>2541</v>
      </c>
      <c r="B431" s="3">
        <v>46106</v>
      </c>
      <c r="C431" s="10">
        <f>YEAR(SalesDataTable[[#This Row],[Order Date]])</f>
        <v>2026</v>
      </c>
      <c r="D431" s="13" t="str">
        <f>"Q"&amp;ROUNDUP(MONTH(SalesDataTable[[#This Row],[Order Date]])/3,0)</f>
        <v>Q1</v>
      </c>
      <c r="E431" s="13">
        <f>MONTH(SalesDataTable[[#This Row],[Order Date]])</f>
        <v>3</v>
      </c>
      <c r="F431" s="10" t="str">
        <f>TEXT(SalesDataTable[[#This Row],[Order Date]],"MMM")</f>
        <v>Mar</v>
      </c>
      <c r="G431" s="4" t="s">
        <v>22</v>
      </c>
      <c r="H431" s="4" t="s">
        <v>59</v>
      </c>
      <c r="I431" s="4" t="s">
        <v>18</v>
      </c>
      <c r="J431" s="4" t="s">
        <v>19</v>
      </c>
      <c r="K431" s="4" t="s">
        <v>30</v>
      </c>
      <c r="L431" s="4" t="s">
        <v>48</v>
      </c>
      <c r="M431" s="5">
        <v>2</v>
      </c>
      <c r="N431" s="6">
        <v>46.61</v>
      </c>
      <c r="O431" s="7">
        <v>0</v>
      </c>
      <c r="P431" s="6">
        <v>17.97</v>
      </c>
      <c r="Q431" s="6">
        <f>M431*N431*(1-O431)</f>
        <v>93.22</v>
      </c>
      <c r="R431" s="6">
        <f>M431*P431</f>
        <v>35.94</v>
      </c>
      <c r="S431" s="6">
        <f>Q431-R431</f>
        <v>57.28</v>
      </c>
      <c r="T431" s="8">
        <f>IFERROR(S431/Q431,0)</f>
        <v>0.61446041621969538</v>
      </c>
    </row>
    <row r="432" spans="1:20" ht="15.75" x14ac:dyDescent="0.25">
      <c r="A432" s="2">
        <v>4264</v>
      </c>
      <c r="B432" s="3">
        <v>46106</v>
      </c>
      <c r="C432" s="10">
        <f>YEAR(SalesDataTable[[#This Row],[Order Date]])</f>
        <v>2026</v>
      </c>
      <c r="D432" s="13" t="str">
        <f>"Q"&amp;ROUNDUP(MONTH(SalesDataTable[[#This Row],[Order Date]])/3,0)</f>
        <v>Q1</v>
      </c>
      <c r="E432" s="13">
        <f>MONTH(SalesDataTable[[#This Row],[Order Date]])</f>
        <v>3</v>
      </c>
      <c r="F432" s="10" t="str">
        <f>TEXT(SalesDataTable[[#This Row],[Order Date]],"MMM")</f>
        <v>Mar</v>
      </c>
      <c r="G432" s="4" t="s">
        <v>27</v>
      </c>
      <c r="H432" s="4" t="s">
        <v>41</v>
      </c>
      <c r="I432" s="4" t="s">
        <v>18</v>
      </c>
      <c r="J432" s="4" t="s">
        <v>29</v>
      </c>
      <c r="K432" s="4" t="s">
        <v>30</v>
      </c>
      <c r="L432" s="4" t="s">
        <v>48</v>
      </c>
      <c r="M432" s="5">
        <v>1</v>
      </c>
      <c r="N432" s="6">
        <v>47.61</v>
      </c>
      <c r="O432" s="7">
        <v>0</v>
      </c>
      <c r="P432" s="6">
        <v>18.89</v>
      </c>
      <c r="Q432" s="6">
        <f>M432*N432*(1-O432)</f>
        <v>47.61</v>
      </c>
      <c r="R432" s="6">
        <f>M432*P432</f>
        <v>18.89</v>
      </c>
      <c r="S432" s="6">
        <f>Q432-R432</f>
        <v>28.72</v>
      </c>
      <c r="T432" s="8">
        <f>IFERROR(S432/Q432,0)</f>
        <v>0.60323461457676952</v>
      </c>
    </row>
    <row r="433" spans="1:20" ht="15.75" x14ac:dyDescent="0.25">
      <c r="A433" s="2">
        <v>4311</v>
      </c>
      <c r="B433" s="3">
        <v>46106</v>
      </c>
      <c r="C433" s="10">
        <f>YEAR(SalesDataTable[[#This Row],[Order Date]])</f>
        <v>2026</v>
      </c>
      <c r="D433" s="13" t="str">
        <f>"Q"&amp;ROUNDUP(MONTH(SalesDataTable[[#This Row],[Order Date]])/3,0)</f>
        <v>Q1</v>
      </c>
      <c r="E433" s="13">
        <f>MONTH(SalesDataTable[[#This Row],[Order Date]])</f>
        <v>3</v>
      </c>
      <c r="F433" s="10" t="str">
        <f>TEXT(SalesDataTable[[#This Row],[Order Date]],"MMM")</f>
        <v>Mar</v>
      </c>
      <c r="G433" s="4" t="s">
        <v>27</v>
      </c>
      <c r="H433" s="4" t="s">
        <v>28</v>
      </c>
      <c r="I433" s="4" t="s">
        <v>18</v>
      </c>
      <c r="J433" s="4" t="s">
        <v>29</v>
      </c>
      <c r="K433" s="4" t="s">
        <v>20</v>
      </c>
      <c r="L433" s="4" t="s">
        <v>42</v>
      </c>
      <c r="M433" s="5">
        <v>2</v>
      </c>
      <c r="N433" s="6">
        <v>40.880000000000003</v>
      </c>
      <c r="O433" s="7">
        <v>0.05</v>
      </c>
      <c r="P433" s="6">
        <v>16.39</v>
      </c>
      <c r="Q433" s="6">
        <f>M433*N433*(1-O433)</f>
        <v>77.671999999999997</v>
      </c>
      <c r="R433" s="6">
        <f>M433*P433</f>
        <v>32.78</v>
      </c>
      <c r="S433" s="6">
        <f>Q433-R433</f>
        <v>44.891999999999996</v>
      </c>
      <c r="T433" s="8">
        <f>IFERROR(S433/Q433,0)</f>
        <v>0.57796889483983926</v>
      </c>
    </row>
    <row r="434" spans="1:20" ht="15.75" x14ac:dyDescent="0.25">
      <c r="A434" s="2">
        <v>4796</v>
      </c>
      <c r="B434" s="3">
        <v>46106</v>
      </c>
      <c r="C434" s="10">
        <f>YEAR(SalesDataTable[[#This Row],[Order Date]])</f>
        <v>2026</v>
      </c>
      <c r="D434" s="13" t="str">
        <f>"Q"&amp;ROUNDUP(MONTH(SalesDataTable[[#This Row],[Order Date]])/3,0)</f>
        <v>Q1</v>
      </c>
      <c r="E434" s="13">
        <f>MONTH(SalesDataTable[[#This Row],[Order Date]])</f>
        <v>3</v>
      </c>
      <c r="F434" s="10" t="str">
        <f>TEXT(SalesDataTable[[#This Row],[Order Date]],"MMM")</f>
        <v>Mar</v>
      </c>
      <c r="G434" s="4" t="s">
        <v>22</v>
      </c>
      <c r="H434" s="4" t="s">
        <v>59</v>
      </c>
      <c r="I434" s="4" t="s">
        <v>18</v>
      </c>
      <c r="J434" s="4" t="s">
        <v>29</v>
      </c>
      <c r="K434" s="4" t="s">
        <v>50</v>
      </c>
      <c r="L434" s="4" t="s">
        <v>51</v>
      </c>
      <c r="M434" s="5">
        <v>2</v>
      </c>
      <c r="N434" s="6">
        <v>39.409999999999997</v>
      </c>
      <c r="O434" s="7">
        <v>0.15</v>
      </c>
      <c r="P434" s="6">
        <v>14.91</v>
      </c>
      <c r="Q434" s="6">
        <f>M434*N434*(1-O434)</f>
        <v>66.996999999999986</v>
      </c>
      <c r="R434" s="6">
        <f>M434*P434</f>
        <v>29.82</v>
      </c>
      <c r="S434" s="6">
        <f>Q434-R434</f>
        <v>37.176999999999985</v>
      </c>
      <c r="T434" s="8">
        <f>IFERROR(S434/Q434,0)</f>
        <v>0.55490544352732207</v>
      </c>
    </row>
    <row r="435" spans="1:20" ht="15.75" x14ac:dyDescent="0.25">
      <c r="A435" s="2">
        <v>89</v>
      </c>
      <c r="B435" s="3">
        <v>46107</v>
      </c>
      <c r="C435" s="10">
        <f>YEAR(SalesDataTable[[#This Row],[Order Date]])</f>
        <v>2026</v>
      </c>
      <c r="D435" s="13" t="str">
        <f>"Q"&amp;ROUNDUP(MONTH(SalesDataTable[[#This Row],[Order Date]])/3,0)</f>
        <v>Q1</v>
      </c>
      <c r="E435" s="13">
        <f>MONTH(SalesDataTable[[#This Row],[Order Date]])</f>
        <v>3</v>
      </c>
      <c r="F435" s="10" t="str">
        <f>TEXT(SalesDataTable[[#This Row],[Order Date]],"MMM")</f>
        <v>Mar</v>
      </c>
      <c r="G435" s="4" t="s">
        <v>27</v>
      </c>
      <c r="H435" s="4" t="s">
        <v>55</v>
      </c>
      <c r="I435" s="4" t="s">
        <v>18</v>
      </c>
      <c r="J435" s="4" t="s">
        <v>19</v>
      </c>
      <c r="K435" s="4" t="s">
        <v>20</v>
      </c>
      <c r="L435" s="4" t="s">
        <v>42</v>
      </c>
      <c r="M435" s="5">
        <v>1</v>
      </c>
      <c r="N435" s="6">
        <v>40.82</v>
      </c>
      <c r="O435" s="7">
        <v>0.05</v>
      </c>
      <c r="P435" s="6">
        <v>16.940000000000001</v>
      </c>
      <c r="Q435" s="6">
        <f>M435*N435*(1-O435)</f>
        <v>38.778999999999996</v>
      </c>
      <c r="R435" s="6">
        <f>M435*P435</f>
        <v>16.940000000000001</v>
      </c>
      <c r="S435" s="6">
        <f>Q435-R435</f>
        <v>21.838999999999995</v>
      </c>
      <c r="T435" s="8">
        <f>IFERROR(S435/Q435,0)</f>
        <v>0.56316563088269411</v>
      </c>
    </row>
    <row r="436" spans="1:20" ht="15.75" x14ac:dyDescent="0.25">
      <c r="A436" s="2">
        <v>487</v>
      </c>
      <c r="B436" s="3">
        <v>46107</v>
      </c>
      <c r="C436" s="10">
        <f>YEAR(SalesDataTable[[#This Row],[Order Date]])</f>
        <v>2026</v>
      </c>
      <c r="D436" s="13" t="str">
        <f>"Q"&amp;ROUNDUP(MONTH(SalesDataTable[[#This Row],[Order Date]])/3,0)</f>
        <v>Q1</v>
      </c>
      <c r="E436" s="13">
        <f>MONTH(SalesDataTable[[#This Row],[Order Date]])</f>
        <v>3</v>
      </c>
      <c r="F436" s="10" t="str">
        <f>TEXT(SalesDataTable[[#This Row],[Order Date]],"MMM")</f>
        <v>Mar</v>
      </c>
      <c r="G436" s="4" t="s">
        <v>36</v>
      </c>
      <c r="H436" s="4" t="s">
        <v>49</v>
      </c>
      <c r="I436" s="4" t="s">
        <v>35</v>
      </c>
      <c r="J436" s="4" t="s">
        <v>32</v>
      </c>
      <c r="K436" s="4" t="s">
        <v>30</v>
      </c>
      <c r="L436" s="4" t="s">
        <v>31</v>
      </c>
      <c r="M436" s="5">
        <v>3</v>
      </c>
      <c r="N436" s="6">
        <v>36.979999999999997</v>
      </c>
      <c r="O436" s="7">
        <v>0.1</v>
      </c>
      <c r="P436" s="6">
        <v>13.65</v>
      </c>
      <c r="Q436" s="6">
        <f>M436*N436*(1-O436)</f>
        <v>99.846000000000004</v>
      </c>
      <c r="R436" s="6">
        <f>M436*P436</f>
        <v>40.950000000000003</v>
      </c>
      <c r="S436" s="6">
        <f>Q436-R436</f>
        <v>58.896000000000001</v>
      </c>
      <c r="T436" s="8">
        <f>IFERROR(S436/Q436,0)</f>
        <v>0.58986839733189111</v>
      </c>
    </row>
    <row r="437" spans="1:20" ht="15.75" x14ac:dyDescent="0.25">
      <c r="A437" s="2">
        <v>1476</v>
      </c>
      <c r="B437" s="3">
        <v>46107</v>
      </c>
      <c r="C437" s="10">
        <f>YEAR(SalesDataTable[[#This Row],[Order Date]])</f>
        <v>2026</v>
      </c>
      <c r="D437" s="13" t="str">
        <f>"Q"&amp;ROUNDUP(MONTH(SalesDataTable[[#This Row],[Order Date]])/3,0)</f>
        <v>Q1</v>
      </c>
      <c r="E437" s="13">
        <f>MONTH(SalesDataTable[[#This Row],[Order Date]])</f>
        <v>3</v>
      </c>
      <c r="F437" s="10" t="str">
        <f>TEXT(SalesDataTable[[#This Row],[Order Date]],"MMM")</f>
        <v>Mar</v>
      </c>
      <c r="G437" s="4" t="s">
        <v>22</v>
      </c>
      <c r="H437" s="4" t="s">
        <v>59</v>
      </c>
      <c r="I437" s="4" t="s">
        <v>44</v>
      </c>
      <c r="J437" s="4" t="s">
        <v>29</v>
      </c>
      <c r="K437" s="4" t="s">
        <v>30</v>
      </c>
      <c r="L437" s="4" t="s">
        <v>31</v>
      </c>
      <c r="M437" s="5">
        <v>1</v>
      </c>
      <c r="N437" s="6">
        <v>35.700000000000003</v>
      </c>
      <c r="O437" s="7">
        <v>0.05</v>
      </c>
      <c r="P437" s="6">
        <v>13.91</v>
      </c>
      <c r="Q437" s="6">
        <f>M437*N437*(1-O437)</f>
        <v>33.914999999999999</v>
      </c>
      <c r="R437" s="6">
        <f>M437*P437</f>
        <v>13.91</v>
      </c>
      <c r="S437" s="6">
        <f>Q437-R437</f>
        <v>20.004999999999999</v>
      </c>
      <c r="T437" s="8">
        <f>IFERROR(S437/Q437,0)</f>
        <v>0.58985699542975079</v>
      </c>
    </row>
    <row r="438" spans="1:20" ht="15.75" x14ac:dyDescent="0.25">
      <c r="A438" s="2">
        <v>2145</v>
      </c>
      <c r="B438" s="3">
        <v>46107</v>
      </c>
      <c r="C438" s="10">
        <f>YEAR(SalesDataTable[[#This Row],[Order Date]])</f>
        <v>2026</v>
      </c>
      <c r="D438" s="13" t="str">
        <f>"Q"&amp;ROUNDUP(MONTH(SalesDataTable[[#This Row],[Order Date]])/3,0)</f>
        <v>Q1</v>
      </c>
      <c r="E438" s="13">
        <f>MONTH(SalesDataTable[[#This Row],[Order Date]])</f>
        <v>3</v>
      </c>
      <c r="F438" s="10" t="str">
        <f>TEXT(SalesDataTable[[#This Row],[Order Date]],"MMM")</f>
        <v>Mar</v>
      </c>
      <c r="G438" s="4" t="s">
        <v>36</v>
      </c>
      <c r="H438" s="4" t="s">
        <v>49</v>
      </c>
      <c r="I438" s="4" t="s">
        <v>35</v>
      </c>
      <c r="J438" s="4" t="s">
        <v>19</v>
      </c>
      <c r="K438" s="4" t="s">
        <v>20</v>
      </c>
      <c r="L438" s="4" t="s">
        <v>42</v>
      </c>
      <c r="M438" s="5">
        <v>1</v>
      </c>
      <c r="N438" s="6">
        <v>39.53</v>
      </c>
      <c r="O438" s="7">
        <v>0.05</v>
      </c>
      <c r="P438" s="6">
        <v>17.170000000000002</v>
      </c>
      <c r="Q438" s="6">
        <f>M438*N438*(1-O438)</f>
        <v>37.5535</v>
      </c>
      <c r="R438" s="6">
        <f>M438*P438</f>
        <v>17.170000000000002</v>
      </c>
      <c r="S438" s="6">
        <f>Q438-R438</f>
        <v>20.383499999999998</v>
      </c>
      <c r="T438" s="8">
        <f>IFERROR(S438/Q438,0)</f>
        <v>0.54278562584046752</v>
      </c>
    </row>
    <row r="439" spans="1:20" ht="15.75" x14ac:dyDescent="0.25">
      <c r="A439" s="2">
        <v>2999</v>
      </c>
      <c r="B439" s="3">
        <v>46107</v>
      </c>
      <c r="C439" s="10">
        <f>YEAR(SalesDataTable[[#This Row],[Order Date]])</f>
        <v>2026</v>
      </c>
      <c r="D439" s="13" t="str">
        <f>"Q"&amp;ROUNDUP(MONTH(SalesDataTable[[#This Row],[Order Date]])/3,0)</f>
        <v>Q1</v>
      </c>
      <c r="E439" s="13">
        <f>MONTH(SalesDataTable[[#This Row],[Order Date]])</f>
        <v>3</v>
      </c>
      <c r="F439" s="10" t="str">
        <f>TEXT(SalesDataTable[[#This Row],[Order Date]],"MMM")</f>
        <v>Mar</v>
      </c>
      <c r="G439" s="4" t="s">
        <v>27</v>
      </c>
      <c r="H439" s="4" t="s">
        <v>34</v>
      </c>
      <c r="I439" s="4" t="s">
        <v>35</v>
      </c>
      <c r="J439" s="4" t="s">
        <v>19</v>
      </c>
      <c r="K439" s="4" t="s">
        <v>30</v>
      </c>
      <c r="L439" s="4" t="s">
        <v>31</v>
      </c>
      <c r="M439" s="5">
        <v>2</v>
      </c>
      <c r="N439" s="6">
        <v>35.75</v>
      </c>
      <c r="O439" s="7">
        <v>0</v>
      </c>
      <c r="P439" s="6">
        <v>13.28</v>
      </c>
      <c r="Q439" s="6">
        <f>M439*N439*(1-O439)</f>
        <v>71.5</v>
      </c>
      <c r="R439" s="6">
        <f>M439*P439</f>
        <v>26.56</v>
      </c>
      <c r="S439" s="6">
        <f>Q439-R439</f>
        <v>44.94</v>
      </c>
      <c r="T439" s="8">
        <f>IFERROR(S439/Q439,0)</f>
        <v>0.62853146853146846</v>
      </c>
    </row>
    <row r="440" spans="1:20" ht="15.75" x14ac:dyDescent="0.25">
      <c r="A440" s="2">
        <v>4464</v>
      </c>
      <c r="B440" s="3">
        <v>46107</v>
      </c>
      <c r="C440" s="10">
        <f>YEAR(SalesDataTable[[#This Row],[Order Date]])</f>
        <v>2026</v>
      </c>
      <c r="D440" s="13" t="str">
        <f>"Q"&amp;ROUNDUP(MONTH(SalesDataTable[[#This Row],[Order Date]])/3,0)</f>
        <v>Q1</v>
      </c>
      <c r="E440" s="13">
        <f>MONTH(SalesDataTable[[#This Row],[Order Date]])</f>
        <v>3</v>
      </c>
      <c r="F440" s="10" t="str">
        <f>TEXT(SalesDataTable[[#This Row],[Order Date]],"MMM")</f>
        <v>Mar</v>
      </c>
      <c r="G440" s="4" t="s">
        <v>27</v>
      </c>
      <c r="H440" s="4" t="s">
        <v>28</v>
      </c>
      <c r="I440" s="4" t="s">
        <v>18</v>
      </c>
      <c r="J440" s="4" t="s">
        <v>32</v>
      </c>
      <c r="K440" s="4" t="s">
        <v>50</v>
      </c>
      <c r="L440" s="4" t="s">
        <v>61</v>
      </c>
      <c r="M440" s="5">
        <v>2</v>
      </c>
      <c r="N440" s="6">
        <v>50.17</v>
      </c>
      <c r="O440" s="7">
        <v>0</v>
      </c>
      <c r="P440" s="6">
        <v>22.37</v>
      </c>
      <c r="Q440" s="6">
        <f>M440*N440*(1-O440)</f>
        <v>100.34</v>
      </c>
      <c r="R440" s="6">
        <f>M440*P440</f>
        <v>44.74</v>
      </c>
      <c r="S440" s="6">
        <f>Q440-R440</f>
        <v>55.6</v>
      </c>
      <c r="T440" s="8">
        <f>IFERROR(S440/Q440,0)</f>
        <v>0.55411600558102447</v>
      </c>
    </row>
    <row r="441" spans="1:20" ht="15.75" x14ac:dyDescent="0.25">
      <c r="A441" s="2">
        <v>4978</v>
      </c>
      <c r="B441" s="3">
        <v>46107</v>
      </c>
      <c r="C441" s="10">
        <f>YEAR(SalesDataTable[[#This Row],[Order Date]])</f>
        <v>2026</v>
      </c>
      <c r="D441" s="13" t="str">
        <f>"Q"&amp;ROUNDUP(MONTH(SalesDataTable[[#This Row],[Order Date]])/3,0)</f>
        <v>Q1</v>
      </c>
      <c r="E441" s="13">
        <f>MONTH(SalesDataTable[[#This Row],[Order Date]])</f>
        <v>3</v>
      </c>
      <c r="F441" s="10" t="str">
        <f>TEXT(SalesDataTable[[#This Row],[Order Date]],"MMM")</f>
        <v>Mar</v>
      </c>
      <c r="G441" s="4" t="s">
        <v>16</v>
      </c>
      <c r="H441" s="4" t="s">
        <v>52</v>
      </c>
      <c r="I441" s="4" t="s">
        <v>18</v>
      </c>
      <c r="J441" s="4" t="s">
        <v>29</v>
      </c>
      <c r="K441" s="4" t="s">
        <v>50</v>
      </c>
      <c r="L441" s="4" t="s">
        <v>51</v>
      </c>
      <c r="M441" s="5">
        <v>5</v>
      </c>
      <c r="N441" s="6">
        <v>41.32</v>
      </c>
      <c r="O441" s="7">
        <v>0</v>
      </c>
      <c r="P441" s="6">
        <v>15.09</v>
      </c>
      <c r="Q441" s="6">
        <f>M441*N441*(1-O441)</f>
        <v>206.6</v>
      </c>
      <c r="R441" s="6">
        <f>M441*P441</f>
        <v>75.45</v>
      </c>
      <c r="S441" s="6">
        <f>Q441-R441</f>
        <v>131.14999999999998</v>
      </c>
      <c r="T441" s="8">
        <f>IFERROR(S441/Q441,0)</f>
        <v>0.63480154888673757</v>
      </c>
    </row>
    <row r="442" spans="1:20" ht="15.75" x14ac:dyDescent="0.25">
      <c r="A442" s="2">
        <v>130</v>
      </c>
      <c r="B442" s="3">
        <v>46108</v>
      </c>
      <c r="C442" s="10">
        <f>YEAR(SalesDataTable[[#This Row],[Order Date]])</f>
        <v>2026</v>
      </c>
      <c r="D442" s="13" t="str">
        <f>"Q"&amp;ROUNDUP(MONTH(SalesDataTable[[#This Row],[Order Date]])/3,0)</f>
        <v>Q1</v>
      </c>
      <c r="E442" s="13">
        <f>MONTH(SalesDataTable[[#This Row],[Order Date]])</f>
        <v>3</v>
      </c>
      <c r="F442" s="10" t="str">
        <f>TEXT(SalesDataTable[[#This Row],[Order Date]],"MMM")</f>
        <v>Mar</v>
      </c>
      <c r="G442" s="4" t="s">
        <v>36</v>
      </c>
      <c r="H442" s="4" t="s">
        <v>47</v>
      </c>
      <c r="I442" s="4" t="s">
        <v>44</v>
      </c>
      <c r="J442" s="4" t="s">
        <v>29</v>
      </c>
      <c r="K442" s="4" t="s">
        <v>25</v>
      </c>
      <c r="L442" s="4" t="s">
        <v>53</v>
      </c>
      <c r="M442" s="5">
        <v>3</v>
      </c>
      <c r="N442" s="6">
        <v>152.4</v>
      </c>
      <c r="O442" s="7">
        <v>0.05</v>
      </c>
      <c r="P442" s="6">
        <v>79.97</v>
      </c>
      <c r="Q442" s="6">
        <f>M442*N442*(1-O442)</f>
        <v>434.34000000000003</v>
      </c>
      <c r="R442" s="6">
        <f>M442*P442</f>
        <v>239.91</v>
      </c>
      <c r="S442" s="6">
        <f>Q442-R442</f>
        <v>194.43000000000004</v>
      </c>
      <c r="T442" s="8">
        <f>IFERROR(S442/Q442,0)</f>
        <v>0.44764470230694853</v>
      </c>
    </row>
    <row r="443" spans="1:20" ht="15.75" x14ac:dyDescent="0.25">
      <c r="A443" s="2">
        <v>848</v>
      </c>
      <c r="B443" s="3">
        <v>46108</v>
      </c>
      <c r="C443" s="10">
        <f>YEAR(SalesDataTable[[#This Row],[Order Date]])</f>
        <v>2026</v>
      </c>
      <c r="D443" s="13" t="str">
        <f>"Q"&amp;ROUNDUP(MONTH(SalesDataTable[[#This Row],[Order Date]])/3,0)</f>
        <v>Q1</v>
      </c>
      <c r="E443" s="13">
        <f>MONTH(SalesDataTable[[#This Row],[Order Date]])</f>
        <v>3</v>
      </c>
      <c r="F443" s="10" t="str">
        <f>TEXT(SalesDataTable[[#This Row],[Order Date]],"MMM")</f>
        <v>Mar</v>
      </c>
      <c r="G443" s="4" t="s">
        <v>16</v>
      </c>
      <c r="H443" s="4" t="s">
        <v>17</v>
      </c>
      <c r="I443" s="4" t="s">
        <v>18</v>
      </c>
      <c r="J443" s="4" t="s">
        <v>29</v>
      </c>
      <c r="K443" s="4" t="s">
        <v>50</v>
      </c>
      <c r="L443" s="4" t="s">
        <v>58</v>
      </c>
      <c r="M443" s="5">
        <v>1</v>
      </c>
      <c r="N443" s="6">
        <v>36.299999999999997</v>
      </c>
      <c r="O443" s="7">
        <v>0</v>
      </c>
      <c r="P443" s="6">
        <v>14.1</v>
      </c>
      <c r="Q443" s="6">
        <f>M443*N443*(1-O443)</f>
        <v>36.299999999999997</v>
      </c>
      <c r="R443" s="6">
        <f>M443*P443</f>
        <v>14.1</v>
      </c>
      <c r="S443" s="6">
        <f>Q443-R443</f>
        <v>22.199999999999996</v>
      </c>
      <c r="T443" s="8">
        <f>IFERROR(S443/Q443,0)</f>
        <v>0.61157024793388426</v>
      </c>
    </row>
    <row r="444" spans="1:20" ht="15.75" x14ac:dyDescent="0.25">
      <c r="A444" s="2">
        <v>1359</v>
      </c>
      <c r="B444" s="3">
        <v>46108</v>
      </c>
      <c r="C444" s="10">
        <f>YEAR(SalesDataTable[[#This Row],[Order Date]])</f>
        <v>2026</v>
      </c>
      <c r="D444" s="13" t="str">
        <f>"Q"&amp;ROUNDUP(MONTH(SalesDataTable[[#This Row],[Order Date]])/3,0)</f>
        <v>Q1</v>
      </c>
      <c r="E444" s="13">
        <f>MONTH(SalesDataTable[[#This Row],[Order Date]])</f>
        <v>3</v>
      </c>
      <c r="F444" s="10" t="str">
        <f>TEXT(SalesDataTable[[#This Row],[Order Date]],"MMM")</f>
        <v>Mar</v>
      </c>
      <c r="G444" s="4" t="s">
        <v>27</v>
      </c>
      <c r="H444" s="4" t="s">
        <v>41</v>
      </c>
      <c r="I444" s="4" t="s">
        <v>18</v>
      </c>
      <c r="J444" s="4" t="s">
        <v>19</v>
      </c>
      <c r="K444" s="4" t="s">
        <v>30</v>
      </c>
      <c r="L444" s="4" t="s">
        <v>48</v>
      </c>
      <c r="M444" s="5">
        <v>3</v>
      </c>
      <c r="N444" s="6">
        <v>46.24</v>
      </c>
      <c r="O444" s="7">
        <v>0.1</v>
      </c>
      <c r="P444" s="6">
        <v>18.2</v>
      </c>
      <c r="Q444" s="6">
        <f>M444*N444*(1-O444)</f>
        <v>124.848</v>
      </c>
      <c r="R444" s="6">
        <f>M444*P444</f>
        <v>54.599999999999994</v>
      </c>
      <c r="S444" s="6">
        <f>Q444-R444</f>
        <v>70.248000000000005</v>
      </c>
      <c r="T444" s="8">
        <f>IFERROR(S444/Q444,0)</f>
        <v>0.56266820453671673</v>
      </c>
    </row>
    <row r="445" spans="1:20" ht="15.75" x14ac:dyDescent="0.25">
      <c r="A445" s="2">
        <v>2379</v>
      </c>
      <c r="B445" s="3">
        <v>46108</v>
      </c>
      <c r="C445" s="10">
        <f>YEAR(SalesDataTable[[#This Row],[Order Date]])</f>
        <v>2026</v>
      </c>
      <c r="D445" s="13" t="str">
        <f>"Q"&amp;ROUNDUP(MONTH(SalesDataTable[[#This Row],[Order Date]])/3,0)</f>
        <v>Q1</v>
      </c>
      <c r="E445" s="13">
        <f>MONTH(SalesDataTable[[#This Row],[Order Date]])</f>
        <v>3</v>
      </c>
      <c r="F445" s="10" t="str">
        <f>TEXT(SalesDataTable[[#This Row],[Order Date]],"MMM")</f>
        <v>Mar</v>
      </c>
      <c r="G445" s="4" t="s">
        <v>16</v>
      </c>
      <c r="H445" s="4" t="s">
        <v>17</v>
      </c>
      <c r="I445" s="4" t="s">
        <v>35</v>
      </c>
      <c r="J445" s="4" t="s">
        <v>19</v>
      </c>
      <c r="K445" s="4" t="s">
        <v>30</v>
      </c>
      <c r="L445" s="4" t="s">
        <v>64</v>
      </c>
      <c r="M445" s="5">
        <v>2</v>
      </c>
      <c r="N445" s="6">
        <v>165.58</v>
      </c>
      <c r="O445" s="7">
        <v>0</v>
      </c>
      <c r="P445" s="6">
        <v>86.16</v>
      </c>
      <c r="Q445" s="6">
        <f>M445*N445*(1-O445)</f>
        <v>331.16</v>
      </c>
      <c r="R445" s="6">
        <f>M445*P445</f>
        <v>172.32</v>
      </c>
      <c r="S445" s="6">
        <f>Q445-R445</f>
        <v>158.84000000000003</v>
      </c>
      <c r="T445" s="8">
        <f>IFERROR(S445/Q445,0)</f>
        <v>0.47964730039859893</v>
      </c>
    </row>
    <row r="446" spans="1:20" ht="15.75" x14ac:dyDescent="0.25">
      <c r="A446" s="2">
        <v>2987</v>
      </c>
      <c r="B446" s="3">
        <v>46108</v>
      </c>
      <c r="C446" s="10">
        <f>YEAR(SalesDataTable[[#This Row],[Order Date]])</f>
        <v>2026</v>
      </c>
      <c r="D446" s="13" t="str">
        <f>"Q"&amp;ROUNDUP(MONTH(SalesDataTable[[#This Row],[Order Date]])/3,0)</f>
        <v>Q1</v>
      </c>
      <c r="E446" s="13">
        <f>MONTH(SalesDataTable[[#This Row],[Order Date]])</f>
        <v>3</v>
      </c>
      <c r="F446" s="10" t="str">
        <f>TEXT(SalesDataTable[[#This Row],[Order Date]],"MMM")</f>
        <v>Mar</v>
      </c>
      <c r="G446" s="4" t="s">
        <v>16</v>
      </c>
      <c r="H446" s="4" t="s">
        <v>52</v>
      </c>
      <c r="I446" s="4" t="s">
        <v>18</v>
      </c>
      <c r="J446" s="4" t="s">
        <v>19</v>
      </c>
      <c r="K446" s="4" t="s">
        <v>39</v>
      </c>
      <c r="L446" s="4" t="s">
        <v>67</v>
      </c>
      <c r="M446" s="5">
        <v>4</v>
      </c>
      <c r="N446" s="6">
        <v>121.49</v>
      </c>
      <c r="O446" s="7">
        <v>0</v>
      </c>
      <c r="P446" s="6">
        <v>62.01</v>
      </c>
      <c r="Q446" s="6">
        <f>M446*N446*(1-O446)</f>
        <v>485.96</v>
      </c>
      <c r="R446" s="6">
        <f>M446*P446</f>
        <v>248.04</v>
      </c>
      <c r="S446" s="6">
        <f>Q446-R446</f>
        <v>237.92</v>
      </c>
      <c r="T446" s="8">
        <f>IFERROR(S446/Q446,0)</f>
        <v>0.4895876203802782</v>
      </c>
    </row>
    <row r="447" spans="1:20" ht="15.75" x14ac:dyDescent="0.25">
      <c r="A447" s="2">
        <v>3121</v>
      </c>
      <c r="B447" s="3">
        <v>46108</v>
      </c>
      <c r="C447" s="10">
        <f>YEAR(SalesDataTable[[#This Row],[Order Date]])</f>
        <v>2026</v>
      </c>
      <c r="D447" s="13" t="str">
        <f>"Q"&amp;ROUNDUP(MONTH(SalesDataTable[[#This Row],[Order Date]])/3,0)</f>
        <v>Q1</v>
      </c>
      <c r="E447" s="13">
        <f>MONTH(SalesDataTable[[#This Row],[Order Date]])</f>
        <v>3</v>
      </c>
      <c r="F447" s="10" t="str">
        <f>TEXT(SalesDataTable[[#This Row],[Order Date]],"MMM")</f>
        <v>Mar</v>
      </c>
      <c r="G447" s="4" t="s">
        <v>22</v>
      </c>
      <c r="H447" s="4" t="s">
        <v>59</v>
      </c>
      <c r="I447" s="4" t="s">
        <v>35</v>
      </c>
      <c r="J447" s="4" t="s">
        <v>29</v>
      </c>
      <c r="K447" s="4" t="s">
        <v>20</v>
      </c>
      <c r="L447" s="4" t="s">
        <v>21</v>
      </c>
      <c r="M447" s="5">
        <v>5</v>
      </c>
      <c r="N447" s="6">
        <v>81.84</v>
      </c>
      <c r="O447" s="7">
        <v>0.1</v>
      </c>
      <c r="P447" s="6">
        <v>42.7</v>
      </c>
      <c r="Q447" s="6">
        <f>M447*N447*(1-O447)</f>
        <v>368.28000000000003</v>
      </c>
      <c r="R447" s="6">
        <f>M447*P447</f>
        <v>213.5</v>
      </c>
      <c r="S447" s="6">
        <f>Q447-R447</f>
        <v>154.78000000000003</v>
      </c>
      <c r="T447" s="8">
        <f>IFERROR(S447/Q447,0)</f>
        <v>0.42027804931030743</v>
      </c>
    </row>
    <row r="448" spans="1:20" ht="15.75" x14ac:dyDescent="0.25">
      <c r="A448" s="2">
        <v>4445</v>
      </c>
      <c r="B448" s="3">
        <v>46108</v>
      </c>
      <c r="C448" s="10">
        <f>YEAR(SalesDataTable[[#This Row],[Order Date]])</f>
        <v>2026</v>
      </c>
      <c r="D448" s="13" t="str">
        <f>"Q"&amp;ROUNDUP(MONTH(SalesDataTable[[#This Row],[Order Date]])/3,0)</f>
        <v>Q1</v>
      </c>
      <c r="E448" s="13">
        <f>MONTH(SalesDataTable[[#This Row],[Order Date]])</f>
        <v>3</v>
      </c>
      <c r="F448" s="10" t="str">
        <f>TEXT(SalesDataTable[[#This Row],[Order Date]],"MMM")</f>
        <v>Mar</v>
      </c>
      <c r="G448" s="4" t="s">
        <v>22</v>
      </c>
      <c r="H448" s="4" t="s">
        <v>57</v>
      </c>
      <c r="I448" s="4" t="s">
        <v>18</v>
      </c>
      <c r="J448" s="4" t="s">
        <v>29</v>
      </c>
      <c r="K448" s="4" t="s">
        <v>25</v>
      </c>
      <c r="L448" s="4" t="s">
        <v>53</v>
      </c>
      <c r="M448" s="5">
        <v>1</v>
      </c>
      <c r="N448" s="6">
        <v>151.47999999999999</v>
      </c>
      <c r="O448" s="7">
        <v>0</v>
      </c>
      <c r="P448" s="6">
        <v>79.41</v>
      </c>
      <c r="Q448" s="6">
        <f>M448*N448*(1-O448)</f>
        <v>151.47999999999999</v>
      </c>
      <c r="R448" s="6">
        <f>M448*P448</f>
        <v>79.41</v>
      </c>
      <c r="S448" s="6">
        <f>Q448-R448</f>
        <v>72.069999999999993</v>
      </c>
      <c r="T448" s="8">
        <f>IFERROR(S448/Q448,0)</f>
        <v>0.47577237919197252</v>
      </c>
    </row>
    <row r="449" spans="1:20" ht="15.75" x14ac:dyDescent="0.25">
      <c r="A449" s="2">
        <v>441</v>
      </c>
      <c r="B449" s="3">
        <v>46109</v>
      </c>
      <c r="C449" s="10">
        <f>YEAR(SalesDataTable[[#This Row],[Order Date]])</f>
        <v>2026</v>
      </c>
      <c r="D449" s="13" t="str">
        <f>"Q"&amp;ROUNDUP(MONTH(SalesDataTable[[#This Row],[Order Date]])/3,0)</f>
        <v>Q1</v>
      </c>
      <c r="E449" s="13">
        <f>MONTH(SalesDataTable[[#This Row],[Order Date]])</f>
        <v>3</v>
      </c>
      <c r="F449" s="10" t="str">
        <f>TEXT(SalesDataTable[[#This Row],[Order Date]],"MMM")</f>
        <v>Mar</v>
      </c>
      <c r="G449" s="4" t="s">
        <v>16</v>
      </c>
      <c r="H449" s="4" t="s">
        <v>66</v>
      </c>
      <c r="I449" s="4" t="s">
        <v>35</v>
      </c>
      <c r="J449" s="4" t="s">
        <v>29</v>
      </c>
      <c r="K449" s="4" t="s">
        <v>50</v>
      </c>
      <c r="L449" s="4" t="s">
        <v>61</v>
      </c>
      <c r="M449" s="5">
        <v>1</v>
      </c>
      <c r="N449" s="6">
        <v>51.02</v>
      </c>
      <c r="O449" s="7">
        <v>0.05</v>
      </c>
      <c r="P449" s="6">
        <v>21.94</v>
      </c>
      <c r="Q449" s="6">
        <f>M449*N449*(1-O449)</f>
        <v>48.469000000000001</v>
      </c>
      <c r="R449" s="6">
        <f>M449*P449</f>
        <v>21.94</v>
      </c>
      <c r="S449" s="6">
        <f>Q449-R449</f>
        <v>26.529</v>
      </c>
      <c r="T449" s="8">
        <f>IFERROR(S449/Q449,0)</f>
        <v>0.54733953661102974</v>
      </c>
    </row>
    <row r="450" spans="1:20" ht="15.75" x14ac:dyDescent="0.25">
      <c r="A450" s="2">
        <v>4608</v>
      </c>
      <c r="B450" s="3">
        <v>46109</v>
      </c>
      <c r="C450" s="10">
        <f>YEAR(SalesDataTable[[#This Row],[Order Date]])</f>
        <v>2026</v>
      </c>
      <c r="D450" s="13" t="str">
        <f>"Q"&amp;ROUNDUP(MONTH(SalesDataTable[[#This Row],[Order Date]])/3,0)</f>
        <v>Q1</v>
      </c>
      <c r="E450" s="13">
        <f>MONTH(SalesDataTable[[#This Row],[Order Date]])</f>
        <v>3</v>
      </c>
      <c r="F450" s="10" t="str">
        <f>TEXT(SalesDataTable[[#This Row],[Order Date]],"MMM")</f>
        <v>Mar</v>
      </c>
      <c r="G450" s="4" t="s">
        <v>27</v>
      </c>
      <c r="H450" s="4" t="s">
        <v>28</v>
      </c>
      <c r="I450" s="4" t="s">
        <v>24</v>
      </c>
      <c r="J450" s="4" t="s">
        <v>32</v>
      </c>
      <c r="K450" s="4" t="s">
        <v>20</v>
      </c>
      <c r="L450" s="4" t="s">
        <v>42</v>
      </c>
      <c r="M450" s="5">
        <v>8</v>
      </c>
      <c r="N450" s="6">
        <v>40.86</v>
      </c>
      <c r="O450" s="7">
        <v>0.1</v>
      </c>
      <c r="P450" s="6">
        <v>16.34</v>
      </c>
      <c r="Q450" s="6">
        <f>M450*N450*(1-O450)</f>
        <v>294.19200000000001</v>
      </c>
      <c r="R450" s="6">
        <f>M450*P450</f>
        <v>130.72</v>
      </c>
      <c r="S450" s="6">
        <f>Q450-R450</f>
        <v>163.47200000000001</v>
      </c>
      <c r="T450" s="8">
        <f>IFERROR(S450/Q450,0)</f>
        <v>0.55566432805786703</v>
      </c>
    </row>
    <row r="451" spans="1:20" ht="15.75" x14ac:dyDescent="0.25">
      <c r="A451" s="2">
        <v>4914</v>
      </c>
      <c r="B451" s="3">
        <v>46109</v>
      </c>
      <c r="C451" s="10">
        <f>YEAR(SalesDataTable[[#This Row],[Order Date]])</f>
        <v>2026</v>
      </c>
      <c r="D451" s="13" t="str">
        <f>"Q"&amp;ROUNDUP(MONTH(SalesDataTable[[#This Row],[Order Date]])/3,0)</f>
        <v>Q1</v>
      </c>
      <c r="E451" s="13">
        <f>MONTH(SalesDataTable[[#This Row],[Order Date]])</f>
        <v>3</v>
      </c>
      <c r="F451" s="10" t="str">
        <f>TEXT(SalesDataTable[[#This Row],[Order Date]],"MMM")</f>
        <v>Mar</v>
      </c>
      <c r="G451" s="4" t="s">
        <v>16</v>
      </c>
      <c r="H451" s="4" t="s">
        <v>52</v>
      </c>
      <c r="I451" s="4" t="s">
        <v>18</v>
      </c>
      <c r="J451" s="4" t="s">
        <v>29</v>
      </c>
      <c r="K451" s="4" t="s">
        <v>30</v>
      </c>
      <c r="L451" s="4" t="s">
        <v>64</v>
      </c>
      <c r="M451" s="5">
        <v>5</v>
      </c>
      <c r="N451" s="6">
        <v>163.33000000000001</v>
      </c>
      <c r="O451" s="7">
        <v>0</v>
      </c>
      <c r="P451" s="6">
        <v>87.05</v>
      </c>
      <c r="Q451" s="6">
        <f>M451*N451*(1-O451)</f>
        <v>816.65000000000009</v>
      </c>
      <c r="R451" s="6">
        <f>M451*P451</f>
        <v>435.25</v>
      </c>
      <c r="S451" s="6">
        <f>Q451-R451</f>
        <v>381.40000000000009</v>
      </c>
      <c r="T451" s="8">
        <f>IFERROR(S451/Q451,0)</f>
        <v>0.46702993938651816</v>
      </c>
    </row>
    <row r="452" spans="1:20" ht="15.75" x14ac:dyDescent="0.25">
      <c r="A452" s="2">
        <v>860</v>
      </c>
      <c r="B452" s="3">
        <v>46110</v>
      </c>
      <c r="C452" s="10">
        <f>YEAR(SalesDataTable[[#This Row],[Order Date]])</f>
        <v>2026</v>
      </c>
      <c r="D452" s="13" t="str">
        <f>"Q"&amp;ROUNDUP(MONTH(SalesDataTable[[#This Row],[Order Date]])/3,0)</f>
        <v>Q1</v>
      </c>
      <c r="E452" s="13">
        <f>MONTH(SalesDataTable[[#This Row],[Order Date]])</f>
        <v>3</v>
      </c>
      <c r="F452" s="10" t="str">
        <f>TEXT(SalesDataTable[[#This Row],[Order Date]],"MMM")</f>
        <v>Mar</v>
      </c>
      <c r="G452" s="4" t="s">
        <v>22</v>
      </c>
      <c r="H452" s="4" t="s">
        <v>65</v>
      </c>
      <c r="I452" s="4" t="s">
        <v>44</v>
      </c>
      <c r="J452" s="4" t="s">
        <v>29</v>
      </c>
      <c r="K452" s="4" t="s">
        <v>25</v>
      </c>
      <c r="L452" s="4" t="s">
        <v>26</v>
      </c>
      <c r="M452" s="5">
        <v>1</v>
      </c>
      <c r="N452" s="6">
        <v>90.27</v>
      </c>
      <c r="O452" s="7">
        <v>0</v>
      </c>
      <c r="P452" s="6">
        <v>46.38</v>
      </c>
      <c r="Q452" s="6">
        <f>M452*N452*(1-O452)</f>
        <v>90.27</v>
      </c>
      <c r="R452" s="6">
        <f>M452*P452</f>
        <v>46.38</v>
      </c>
      <c r="S452" s="6">
        <f>Q452-R452</f>
        <v>43.889999999999993</v>
      </c>
      <c r="T452" s="8">
        <f>IFERROR(S452/Q452,0)</f>
        <v>0.48620804253904948</v>
      </c>
    </row>
    <row r="453" spans="1:20" ht="15.75" x14ac:dyDescent="0.25">
      <c r="A453" s="2">
        <v>920</v>
      </c>
      <c r="B453" s="3">
        <v>46110</v>
      </c>
      <c r="C453" s="10">
        <f>YEAR(SalesDataTable[[#This Row],[Order Date]])</f>
        <v>2026</v>
      </c>
      <c r="D453" s="13" t="str">
        <f>"Q"&amp;ROUNDUP(MONTH(SalesDataTable[[#This Row],[Order Date]])/3,0)</f>
        <v>Q1</v>
      </c>
      <c r="E453" s="13">
        <f>MONTH(SalesDataTable[[#This Row],[Order Date]])</f>
        <v>3</v>
      </c>
      <c r="F453" s="10" t="str">
        <f>TEXT(SalesDataTable[[#This Row],[Order Date]],"MMM")</f>
        <v>Mar</v>
      </c>
      <c r="G453" s="4" t="s">
        <v>16</v>
      </c>
      <c r="H453" s="4" t="s">
        <v>52</v>
      </c>
      <c r="I453" s="4" t="s">
        <v>24</v>
      </c>
      <c r="J453" s="4" t="s">
        <v>32</v>
      </c>
      <c r="K453" s="4" t="s">
        <v>30</v>
      </c>
      <c r="L453" s="4" t="s">
        <v>60</v>
      </c>
      <c r="M453" s="5">
        <v>12</v>
      </c>
      <c r="N453" s="6">
        <v>131.31</v>
      </c>
      <c r="O453" s="7">
        <v>0.05</v>
      </c>
      <c r="P453" s="6">
        <v>68.459999999999994</v>
      </c>
      <c r="Q453" s="6">
        <f>M453*N453*(1-O453)</f>
        <v>1496.934</v>
      </c>
      <c r="R453" s="6">
        <f>M453*P453</f>
        <v>821.52</v>
      </c>
      <c r="S453" s="6">
        <f>Q453-R453</f>
        <v>675.41399999999999</v>
      </c>
      <c r="T453" s="8">
        <f>IFERROR(S453/Q453,0)</f>
        <v>0.45119824922140855</v>
      </c>
    </row>
    <row r="454" spans="1:20" ht="15.75" x14ac:dyDescent="0.25">
      <c r="A454" s="2">
        <v>1700</v>
      </c>
      <c r="B454" s="3">
        <v>46110</v>
      </c>
      <c r="C454" s="10">
        <f>YEAR(SalesDataTable[[#This Row],[Order Date]])</f>
        <v>2026</v>
      </c>
      <c r="D454" s="13" t="str">
        <f>"Q"&amp;ROUNDUP(MONTH(SalesDataTable[[#This Row],[Order Date]])/3,0)</f>
        <v>Q1</v>
      </c>
      <c r="E454" s="13">
        <f>MONTH(SalesDataTable[[#This Row],[Order Date]])</f>
        <v>3</v>
      </c>
      <c r="F454" s="10" t="str">
        <f>TEXT(SalesDataTable[[#This Row],[Order Date]],"MMM")</f>
        <v>Mar</v>
      </c>
      <c r="G454" s="4" t="s">
        <v>22</v>
      </c>
      <c r="H454" s="4" t="s">
        <v>59</v>
      </c>
      <c r="I454" s="4" t="s">
        <v>44</v>
      </c>
      <c r="J454" s="4" t="s">
        <v>29</v>
      </c>
      <c r="K454" s="4" t="s">
        <v>30</v>
      </c>
      <c r="L454" s="4" t="s">
        <v>64</v>
      </c>
      <c r="M454" s="5">
        <v>1</v>
      </c>
      <c r="N454" s="6">
        <v>167.27</v>
      </c>
      <c r="O454" s="7">
        <v>0.05</v>
      </c>
      <c r="P454" s="6">
        <v>88.19</v>
      </c>
      <c r="Q454" s="6">
        <f>M454*N454*(1-O454)</f>
        <v>158.90649999999999</v>
      </c>
      <c r="R454" s="6">
        <f>M454*P454</f>
        <v>88.19</v>
      </c>
      <c r="S454" s="6">
        <f>Q454-R454</f>
        <v>70.716499999999996</v>
      </c>
      <c r="T454" s="8">
        <f>IFERROR(S454/Q454,0)</f>
        <v>0.44501955552478972</v>
      </c>
    </row>
    <row r="455" spans="1:20" ht="15.75" x14ac:dyDescent="0.25">
      <c r="A455" s="2">
        <v>1768</v>
      </c>
      <c r="B455" s="3">
        <v>46110</v>
      </c>
      <c r="C455" s="10">
        <f>YEAR(SalesDataTable[[#This Row],[Order Date]])</f>
        <v>2026</v>
      </c>
      <c r="D455" s="13" t="str">
        <f>"Q"&amp;ROUNDUP(MONTH(SalesDataTable[[#This Row],[Order Date]])/3,0)</f>
        <v>Q1</v>
      </c>
      <c r="E455" s="13">
        <f>MONTH(SalesDataTable[[#This Row],[Order Date]])</f>
        <v>3</v>
      </c>
      <c r="F455" s="10" t="str">
        <f>TEXT(SalesDataTable[[#This Row],[Order Date]],"MMM")</f>
        <v>Mar</v>
      </c>
      <c r="G455" s="4" t="s">
        <v>22</v>
      </c>
      <c r="H455" s="4" t="s">
        <v>59</v>
      </c>
      <c r="I455" s="4" t="s">
        <v>44</v>
      </c>
      <c r="J455" s="4" t="s">
        <v>19</v>
      </c>
      <c r="K455" s="4" t="s">
        <v>25</v>
      </c>
      <c r="L455" s="4" t="s">
        <v>62</v>
      </c>
      <c r="M455" s="5">
        <v>4</v>
      </c>
      <c r="N455" s="6">
        <v>70.510000000000005</v>
      </c>
      <c r="O455" s="7">
        <v>0</v>
      </c>
      <c r="P455" s="6">
        <v>31.93</v>
      </c>
      <c r="Q455" s="6">
        <f>M455*N455*(1-O455)</f>
        <v>282.04000000000002</v>
      </c>
      <c r="R455" s="6">
        <f>M455*P455</f>
        <v>127.72</v>
      </c>
      <c r="S455" s="6">
        <f>Q455-R455</f>
        <v>154.32000000000002</v>
      </c>
      <c r="T455" s="8">
        <f>IFERROR(S455/Q455,0)</f>
        <v>0.54715643171181394</v>
      </c>
    </row>
    <row r="456" spans="1:20" ht="15.75" x14ac:dyDescent="0.25">
      <c r="A456" s="2">
        <v>1876</v>
      </c>
      <c r="B456" s="3">
        <v>46110</v>
      </c>
      <c r="C456" s="10">
        <f>YEAR(SalesDataTable[[#This Row],[Order Date]])</f>
        <v>2026</v>
      </c>
      <c r="D456" s="13" t="str">
        <f>"Q"&amp;ROUNDUP(MONTH(SalesDataTable[[#This Row],[Order Date]])/3,0)</f>
        <v>Q1</v>
      </c>
      <c r="E456" s="13">
        <f>MONTH(SalesDataTable[[#This Row],[Order Date]])</f>
        <v>3</v>
      </c>
      <c r="F456" s="10" t="str">
        <f>TEXT(SalesDataTable[[#This Row],[Order Date]],"MMM")</f>
        <v>Mar</v>
      </c>
      <c r="G456" s="4" t="s">
        <v>22</v>
      </c>
      <c r="H456" s="4" t="s">
        <v>43</v>
      </c>
      <c r="I456" s="4" t="s">
        <v>24</v>
      </c>
      <c r="J456" s="4" t="s">
        <v>29</v>
      </c>
      <c r="K456" s="4" t="s">
        <v>20</v>
      </c>
      <c r="L456" s="4" t="s">
        <v>46</v>
      </c>
      <c r="M456" s="5">
        <v>12</v>
      </c>
      <c r="N456" s="6">
        <v>101.06</v>
      </c>
      <c r="O456" s="7">
        <v>0.1</v>
      </c>
      <c r="P456" s="6">
        <v>50.59</v>
      </c>
      <c r="Q456" s="6">
        <f>M456*N456*(1-O456)</f>
        <v>1091.4480000000001</v>
      </c>
      <c r="R456" s="6">
        <f>M456*P456</f>
        <v>607.08000000000004</v>
      </c>
      <c r="S456" s="6">
        <f>Q456-R456</f>
        <v>484.36800000000005</v>
      </c>
      <c r="T456" s="8">
        <f>IFERROR(S456/Q456,0)</f>
        <v>0.4437847703234602</v>
      </c>
    </row>
    <row r="457" spans="1:20" ht="15.75" x14ac:dyDescent="0.25">
      <c r="A457" s="2">
        <v>2453</v>
      </c>
      <c r="B457" s="3">
        <v>46110</v>
      </c>
      <c r="C457" s="10">
        <f>YEAR(SalesDataTable[[#This Row],[Order Date]])</f>
        <v>2026</v>
      </c>
      <c r="D457" s="13" t="str">
        <f>"Q"&amp;ROUNDUP(MONTH(SalesDataTable[[#This Row],[Order Date]])/3,0)</f>
        <v>Q1</v>
      </c>
      <c r="E457" s="13">
        <f>MONTH(SalesDataTable[[#This Row],[Order Date]])</f>
        <v>3</v>
      </c>
      <c r="F457" s="10" t="str">
        <f>TEXT(SalesDataTable[[#This Row],[Order Date]],"MMM")</f>
        <v>Mar</v>
      </c>
      <c r="G457" s="4" t="s">
        <v>36</v>
      </c>
      <c r="H457" s="4" t="s">
        <v>49</v>
      </c>
      <c r="I457" s="4" t="s">
        <v>18</v>
      </c>
      <c r="J457" s="4" t="s">
        <v>32</v>
      </c>
      <c r="K457" s="4" t="s">
        <v>20</v>
      </c>
      <c r="L457" s="4" t="s">
        <v>21</v>
      </c>
      <c r="M457" s="5">
        <v>2</v>
      </c>
      <c r="N457" s="6">
        <v>79.849999999999994</v>
      </c>
      <c r="O457" s="7">
        <v>0.05</v>
      </c>
      <c r="P457" s="6">
        <v>43.78</v>
      </c>
      <c r="Q457" s="6">
        <f>M457*N457*(1-O457)</f>
        <v>151.71499999999997</v>
      </c>
      <c r="R457" s="6">
        <f>M457*P457</f>
        <v>87.56</v>
      </c>
      <c r="S457" s="6">
        <f>Q457-R457</f>
        <v>64.154999999999973</v>
      </c>
      <c r="T457" s="8">
        <f>IFERROR(S457/Q457,0)</f>
        <v>0.42286524074745402</v>
      </c>
    </row>
    <row r="458" spans="1:20" ht="15.75" x14ac:dyDescent="0.25">
      <c r="A458" s="2">
        <v>2676</v>
      </c>
      <c r="B458" s="3">
        <v>46110</v>
      </c>
      <c r="C458" s="10">
        <f>YEAR(SalesDataTable[[#This Row],[Order Date]])</f>
        <v>2026</v>
      </c>
      <c r="D458" s="13" t="str">
        <f>"Q"&amp;ROUNDUP(MONTH(SalesDataTable[[#This Row],[Order Date]])/3,0)</f>
        <v>Q1</v>
      </c>
      <c r="E458" s="13">
        <f>MONTH(SalesDataTable[[#This Row],[Order Date]])</f>
        <v>3</v>
      </c>
      <c r="F458" s="10" t="str">
        <f>TEXT(SalesDataTable[[#This Row],[Order Date]],"MMM")</f>
        <v>Mar</v>
      </c>
      <c r="G458" s="4" t="s">
        <v>27</v>
      </c>
      <c r="H458" s="4" t="s">
        <v>41</v>
      </c>
      <c r="I458" s="4" t="s">
        <v>35</v>
      </c>
      <c r="J458" s="4" t="s">
        <v>29</v>
      </c>
      <c r="K458" s="4" t="s">
        <v>39</v>
      </c>
      <c r="L458" s="4" t="s">
        <v>45</v>
      </c>
      <c r="M458" s="5">
        <v>4</v>
      </c>
      <c r="N458" s="6">
        <v>191.99</v>
      </c>
      <c r="O458" s="7">
        <v>0</v>
      </c>
      <c r="P458" s="6">
        <v>104.44</v>
      </c>
      <c r="Q458" s="6">
        <f>M458*N458*(1-O458)</f>
        <v>767.96</v>
      </c>
      <c r="R458" s="6">
        <f>M458*P458</f>
        <v>417.76</v>
      </c>
      <c r="S458" s="6">
        <f>Q458-R458</f>
        <v>350.20000000000005</v>
      </c>
      <c r="T458" s="8">
        <f>IFERROR(S458/Q458,0)</f>
        <v>0.45601333402781397</v>
      </c>
    </row>
    <row r="459" spans="1:20" ht="15.75" x14ac:dyDescent="0.25">
      <c r="A459" s="2">
        <v>2800</v>
      </c>
      <c r="B459" s="3">
        <v>46110</v>
      </c>
      <c r="C459" s="10">
        <f>YEAR(SalesDataTable[[#This Row],[Order Date]])</f>
        <v>2026</v>
      </c>
      <c r="D459" s="13" t="str">
        <f>"Q"&amp;ROUNDUP(MONTH(SalesDataTable[[#This Row],[Order Date]])/3,0)</f>
        <v>Q1</v>
      </c>
      <c r="E459" s="13">
        <f>MONTH(SalesDataTable[[#This Row],[Order Date]])</f>
        <v>3</v>
      </c>
      <c r="F459" s="10" t="str">
        <f>TEXT(SalesDataTable[[#This Row],[Order Date]],"MMM")</f>
        <v>Mar</v>
      </c>
      <c r="G459" s="4" t="s">
        <v>22</v>
      </c>
      <c r="H459" s="4" t="s">
        <v>57</v>
      </c>
      <c r="I459" s="4" t="s">
        <v>18</v>
      </c>
      <c r="J459" s="4" t="s">
        <v>29</v>
      </c>
      <c r="K459" s="4" t="s">
        <v>20</v>
      </c>
      <c r="L459" s="4" t="s">
        <v>38</v>
      </c>
      <c r="M459" s="5">
        <v>1</v>
      </c>
      <c r="N459" s="6">
        <v>49.81</v>
      </c>
      <c r="O459" s="7">
        <v>0.05</v>
      </c>
      <c r="P459" s="6">
        <v>23.12</v>
      </c>
      <c r="Q459" s="6">
        <f>M459*N459*(1-O459)</f>
        <v>47.319499999999998</v>
      </c>
      <c r="R459" s="6">
        <f>M459*P459</f>
        <v>23.12</v>
      </c>
      <c r="S459" s="6">
        <f>Q459-R459</f>
        <v>24.199499999999997</v>
      </c>
      <c r="T459" s="8">
        <f>IFERROR(S459/Q459,0)</f>
        <v>0.51140650260463438</v>
      </c>
    </row>
    <row r="460" spans="1:20" ht="15.75" x14ac:dyDescent="0.25">
      <c r="A460" s="2">
        <v>2857</v>
      </c>
      <c r="B460" s="3">
        <v>46110</v>
      </c>
      <c r="C460" s="10">
        <f>YEAR(SalesDataTable[[#This Row],[Order Date]])</f>
        <v>2026</v>
      </c>
      <c r="D460" s="13" t="str">
        <f>"Q"&amp;ROUNDUP(MONTH(SalesDataTable[[#This Row],[Order Date]])/3,0)</f>
        <v>Q1</v>
      </c>
      <c r="E460" s="13">
        <f>MONTH(SalesDataTable[[#This Row],[Order Date]])</f>
        <v>3</v>
      </c>
      <c r="F460" s="10" t="str">
        <f>TEXT(SalesDataTable[[#This Row],[Order Date]],"MMM")</f>
        <v>Mar</v>
      </c>
      <c r="G460" s="4" t="s">
        <v>16</v>
      </c>
      <c r="H460" s="4" t="s">
        <v>66</v>
      </c>
      <c r="I460" s="4" t="s">
        <v>35</v>
      </c>
      <c r="J460" s="4" t="s">
        <v>29</v>
      </c>
      <c r="K460" s="4" t="s">
        <v>50</v>
      </c>
      <c r="L460" s="4" t="s">
        <v>51</v>
      </c>
      <c r="M460" s="5">
        <v>1</v>
      </c>
      <c r="N460" s="6">
        <v>40.39</v>
      </c>
      <c r="O460" s="7">
        <v>0.1</v>
      </c>
      <c r="P460" s="6">
        <v>14.97</v>
      </c>
      <c r="Q460" s="6">
        <f>M460*N460*(1-O460)</f>
        <v>36.350999999999999</v>
      </c>
      <c r="R460" s="6">
        <f>M460*P460</f>
        <v>14.97</v>
      </c>
      <c r="S460" s="6">
        <f>Q460-R460</f>
        <v>21.381</v>
      </c>
      <c r="T460" s="8">
        <f>IFERROR(S460/Q460,0)</f>
        <v>0.58818189320788972</v>
      </c>
    </row>
    <row r="461" spans="1:20" ht="15.75" x14ac:dyDescent="0.25">
      <c r="A461" s="2">
        <v>3584</v>
      </c>
      <c r="B461" s="3">
        <v>46110</v>
      </c>
      <c r="C461" s="10">
        <f>YEAR(SalesDataTable[[#This Row],[Order Date]])</f>
        <v>2026</v>
      </c>
      <c r="D461" s="13" t="str">
        <f>"Q"&amp;ROUNDUP(MONTH(SalesDataTable[[#This Row],[Order Date]])/3,0)</f>
        <v>Q1</v>
      </c>
      <c r="E461" s="13">
        <f>MONTH(SalesDataTable[[#This Row],[Order Date]])</f>
        <v>3</v>
      </c>
      <c r="F461" s="10" t="str">
        <f>TEXT(SalesDataTable[[#This Row],[Order Date]],"MMM")</f>
        <v>Mar</v>
      </c>
      <c r="G461" s="4" t="s">
        <v>16</v>
      </c>
      <c r="H461" s="4" t="s">
        <v>17</v>
      </c>
      <c r="I461" s="4" t="s">
        <v>18</v>
      </c>
      <c r="J461" s="4" t="s">
        <v>19</v>
      </c>
      <c r="K461" s="4" t="s">
        <v>30</v>
      </c>
      <c r="L461" s="4" t="s">
        <v>31</v>
      </c>
      <c r="M461" s="5">
        <v>1</v>
      </c>
      <c r="N461" s="6">
        <v>35.700000000000003</v>
      </c>
      <c r="O461" s="7">
        <v>0.05</v>
      </c>
      <c r="P461" s="6">
        <v>13.85</v>
      </c>
      <c r="Q461" s="6">
        <f>M461*N461*(1-O461)</f>
        <v>33.914999999999999</v>
      </c>
      <c r="R461" s="6">
        <f>M461*P461</f>
        <v>13.85</v>
      </c>
      <c r="S461" s="6">
        <f>Q461-R461</f>
        <v>20.064999999999998</v>
      </c>
      <c r="T461" s="8">
        <f>IFERROR(S461/Q461,0)</f>
        <v>0.59162612413386406</v>
      </c>
    </row>
    <row r="462" spans="1:20" ht="15.75" x14ac:dyDescent="0.25">
      <c r="A462" s="2">
        <v>3669</v>
      </c>
      <c r="B462" s="3">
        <v>46110</v>
      </c>
      <c r="C462" s="10">
        <f>YEAR(SalesDataTable[[#This Row],[Order Date]])</f>
        <v>2026</v>
      </c>
      <c r="D462" s="13" t="str">
        <f>"Q"&amp;ROUNDUP(MONTH(SalesDataTable[[#This Row],[Order Date]])/3,0)</f>
        <v>Q1</v>
      </c>
      <c r="E462" s="13">
        <f>MONTH(SalesDataTable[[#This Row],[Order Date]])</f>
        <v>3</v>
      </c>
      <c r="F462" s="10" t="str">
        <f>TEXT(SalesDataTable[[#This Row],[Order Date]],"MMM")</f>
        <v>Mar</v>
      </c>
      <c r="G462" s="4" t="s">
        <v>27</v>
      </c>
      <c r="H462" s="4" t="s">
        <v>55</v>
      </c>
      <c r="I462" s="4" t="s">
        <v>44</v>
      </c>
      <c r="J462" s="4" t="s">
        <v>19</v>
      </c>
      <c r="K462" s="4" t="s">
        <v>39</v>
      </c>
      <c r="L462" s="4" t="s">
        <v>56</v>
      </c>
      <c r="M462" s="5">
        <v>1</v>
      </c>
      <c r="N462" s="6">
        <v>80.09</v>
      </c>
      <c r="O462" s="7">
        <v>0</v>
      </c>
      <c r="P462" s="6">
        <v>40.61</v>
      </c>
      <c r="Q462" s="6">
        <f>M462*N462*(1-O462)</f>
        <v>80.09</v>
      </c>
      <c r="R462" s="6">
        <f>M462*P462</f>
        <v>40.61</v>
      </c>
      <c r="S462" s="6">
        <f>Q462-R462</f>
        <v>39.480000000000004</v>
      </c>
      <c r="T462" s="8">
        <f>IFERROR(S462/Q462,0)</f>
        <v>0.49294543638406796</v>
      </c>
    </row>
    <row r="463" spans="1:20" ht="15.75" x14ac:dyDescent="0.25">
      <c r="A463" s="2">
        <v>4787</v>
      </c>
      <c r="B463" s="3">
        <v>46110</v>
      </c>
      <c r="C463" s="10">
        <f>YEAR(SalesDataTable[[#This Row],[Order Date]])</f>
        <v>2026</v>
      </c>
      <c r="D463" s="13" t="str">
        <f>"Q"&amp;ROUNDUP(MONTH(SalesDataTable[[#This Row],[Order Date]])/3,0)</f>
        <v>Q1</v>
      </c>
      <c r="E463" s="13">
        <f>MONTH(SalesDataTable[[#This Row],[Order Date]])</f>
        <v>3</v>
      </c>
      <c r="F463" s="10" t="str">
        <f>TEXT(SalesDataTable[[#This Row],[Order Date]],"MMM")</f>
        <v>Mar</v>
      </c>
      <c r="G463" s="4" t="s">
        <v>36</v>
      </c>
      <c r="H463" s="4" t="s">
        <v>63</v>
      </c>
      <c r="I463" s="4" t="s">
        <v>44</v>
      </c>
      <c r="J463" s="4" t="s">
        <v>29</v>
      </c>
      <c r="K463" s="4" t="s">
        <v>25</v>
      </c>
      <c r="L463" s="4" t="s">
        <v>33</v>
      </c>
      <c r="M463" s="5">
        <v>1</v>
      </c>
      <c r="N463" s="6">
        <v>142.87</v>
      </c>
      <c r="O463" s="7">
        <v>0.1</v>
      </c>
      <c r="P463" s="6">
        <v>77.33</v>
      </c>
      <c r="Q463" s="6">
        <f>M463*N463*(1-O463)</f>
        <v>128.583</v>
      </c>
      <c r="R463" s="6">
        <f>M463*P463</f>
        <v>77.33</v>
      </c>
      <c r="S463" s="6">
        <f>Q463-R463</f>
        <v>51.253</v>
      </c>
      <c r="T463" s="8">
        <f>IFERROR(S463/Q463,0)</f>
        <v>0.39859857057309289</v>
      </c>
    </row>
    <row r="464" spans="1:20" ht="15.75" x14ac:dyDescent="0.25">
      <c r="A464" s="2">
        <v>769</v>
      </c>
      <c r="B464" s="3">
        <v>46111</v>
      </c>
      <c r="C464" s="10">
        <f>YEAR(SalesDataTable[[#This Row],[Order Date]])</f>
        <v>2026</v>
      </c>
      <c r="D464" s="13" t="str">
        <f>"Q"&amp;ROUNDUP(MONTH(SalesDataTable[[#This Row],[Order Date]])/3,0)</f>
        <v>Q1</v>
      </c>
      <c r="E464" s="13">
        <f>MONTH(SalesDataTable[[#This Row],[Order Date]])</f>
        <v>3</v>
      </c>
      <c r="F464" s="10" t="str">
        <f>TEXT(SalesDataTable[[#This Row],[Order Date]],"MMM")</f>
        <v>Mar</v>
      </c>
      <c r="G464" s="4" t="s">
        <v>36</v>
      </c>
      <c r="H464" s="4" t="s">
        <v>49</v>
      </c>
      <c r="I464" s="4" t="s">
        <v>18</v>
      </c>
      <c r="J464" s="4" t="s">
        <v>19</v>
      </c>
      <c r="K464" s="4" t="s">
        <v>50</v>
      </c>
      <c r="L464" s="4" t="s">
        <v>51</v>
      </c>
      <c r="M464" s="5">
        <v>1</v>
      </c>
      <c r="N464" s="6">
        <v>40.53</v>
      </c>
      <c r="O464" s="7">
        <v>0</v>
      </c>
      <c r="P464" s="6">
        <v>14.32</v>
      </c>
      <c r="Q464" s="6">
        <f>M464*N464*(1-O464)</f>
        <v>40.53</v>
      </c>
      <c r="R464" s="6">
        <f>M464*P464</f>
        <v>14.32</v>
      </c>
      <c r="S464" s="6">
        <f>Q464-R464</f>
        <v>26.21</v>
      </c>
      <c r="T464" s="8">
        <f>IFERROR(S464/Q464,0)</f>
        <v>0.64668147051566738</v>
      </c>
    </row>
    <row r="465" spans="1:20" ht="15.75" x14ac:dyDescent="0.25">
      <c r="A465" s="2">
        <v>1184</v>
      </c>
      <c r="B465" s="3">
        <v>46111</v>
      </c>
      <c r="C465" s="10">
        <f>YEAR(SalesDataTable[[#This Row],[Order Date]])</f>
        <v>2026</v>
      </c>
      <c r="D465" s="13" t="str">
        <f>"Q"&amp;ROUNDUP(MONTH(SalesDataTable[[#This Row],[Order Date]])/3,0)</f>
        <v>Q1</v>
      </c>
      <c r="E465" s="13">
        <f>MONTH(SalesDataTable[[#This Row],[Order Date]])</f>
        <v>3</v>
      </c>
      <c r="F465" s="10" t="str">
        <f>TEXT(SalesDataTable[[#This Row],[Order Date]],"MMM")</f>
        <v>Mar</v>
      </c>
      <c r="G465" s="4" t="s">
        <v>36</v>
      </c>
      <c r="H465" s="4" t="s">
        <v>49</v>
      </c>
      <c r="I465" s="4" t="s">
        <v>18</v>
      </c>
      <c r="J465" s="4" t="s">
        <v>19</v>
      </c>
      <c r="K465" s="4" t="s">
        <v>20</v>
      </c>
      <c r="L465" s="4" t="s">
        <v>38</v>
      </c>
      <c r="M465" s="5">
        <v>1</v>
      </c>
      <c r="N465" s="6">
        <v>49.46</v>
      </c>
      <c r="O465" s="7">
        <v>0</v>
      </c>
      <c r="P465" s="6">
        <v>23.04</v>
      </c>
      <c r="Q465" s="6">
        <f>M465*N465*(1-O465)</f>
        <v>49.46</v>
      </c>
      <c r="R465" s="6">
        <f>M465*P465</f>
        <v>23.04</v>
      </c>
      <c r="S465" s="6">
        <f>Q465-R465</f>
        <v>26.42</v>
      </c>
      <c r="T465" s="8">
        <f>IFERROR(S465/Q465,0)</f>
        <v>0.53416902547513145</v>
      </c>
    </row>
    <row r="466" spans="1:20" ht="15.75" x14ac:dyDescent="0.25">
      <c r="A466" s="2">
        <v>1498</v>
      </c>
      <c r="B466" s="3">
        <v>46111</v>
      </c>
      <c r="C466" s="10">
        <f>YEAR(SalesDataTable[[#This Row],[Order Date]])</f>
        <v>2026</v>
      </c>
      <c r="D466" s="13" t="str">
        <f>"Q"&amp;ROUNDUP(MONTH(SalesDataTable[[#This Row],[Order Date]])/3,0)</f>
        <v>Q1</v>
      </c>
      <c r="E466" s="13">
        <f>MONTH(SalesDataTable[[#This Row],[Order Date]])</f>
        <v>3</v>
      </c>
      <c r="F466" s="10" t="str">
        <f>TEXT(SalesDataTable[[#This Row],[Order Date]],"MMM")</f>
        <v>Mar</v>
      </c>
      <c r="G466" s="4" t="s">
        <v>22</v>
      </c>
      <c r="H466" s="4" t="s">
        <v>65</v>
      </c>
      <c r="I466" s="4" t="s">
        <v>44</v>
      </c>
      <c r="J466" s="4" t="s">
        <v>32</v>
      </c>
      <c r="K466" s="4" t="s">
        <v>25</v>
      </c>
      <c r="L466" s="4" t="s">
        <v>33</v>
      </c>
      <c r="M466" s="5">
        <v>3</v>
      </c>
      <c r="N466" s="6">
        <v>142.46</v>
      </c>
      <c r="O466" s="7">
        <v>0</v>
      </c>
      <c r="P466" s="6">
        <v>79.650000000000006</v>
      </c>
      <c r="Q466" s="6">
        <f>M466*N466*(1-O466)</f>
        <v>427.38</v>
      </c>
      <c r="R466" s="6">
        <f>M466*P466</f>
        <v>238.95000000000002</v>
      </c>
      <c r="S466" s="6">
        <f>Q466-R466</f>
        <v>188.42999999999998</v>
      </c>
      <c r="T466" s="8">
        <f>IFERROR(S466/Q466,0)</f>
        <v>0.44089569001825069</v>
      </c>
    </row>
    <row r="467" spans="1:20" ht="15.75" x14ac:dyDescent="0.25">
      <c r="A467" s="2">
        <v>2054</v>
      </c>
      <c r="B467" s="3">
        <v>46111</v>
      </c>
      <c r="C467" s="10">
        <f>YEAR(SalesDataTable[[#This Row],[Order Date]])</f>
        <v>2026</v>
      </c>
      <c r="D467" s="13" t="str">
        <f>"Q"&amp;ROUNDUP(MONTH(SalesDataTable[[#This Row],[Order Date]])/3,0)</f>
        <v>Q1</v>
      </c>
      <c r="E467" s="13">
        <f>MONTH(SalesDataTable[[#This Row],[Order Date]])</f>
        <v>3</v>
      </c>
      <c r="F467" s="10" t="str">
        <f>TEXT(SalesDataTable[[#This Row],[Order Date]],"MMM")</f>
        <v>Mar</v>
      </c>
      <c r="G467" s="4" t="s">
        <v>36</v>
      </c>
      <c r="H467" s="4" t="s">
        <v>63</v>
      </c>
      <c r="I467" s="4" t="s">
        <v>24</v>
      </c>
      <c r="J467" s="4" t="s">
        <v>32</v>
      </c>
      <c r="K467" s="4" t="s">
        <v>25</v>
      </c>
      <c r="L467" s="4" t="s">
        <v>33</v>
      </c>
      <c r="M467" s="5">
        <v>6</v>
      </c>
      <c r="N467" s="6">
        <v>142.18</v>
      </c>
      <c r="O467" s="7">
        <v>0.05</v>
      </c>
      <c r="P467" s="6">
        <v>80.94</v>
      </c>
      <c r="Q467" s="6">
        <f>M467*N467*(1-O467)</f>
        <v>810.42600000000004</v>
      </c>
      <c r="R467" s="6">
        <f>M467*P467</f>
        <v>485.64</v>
      </c>
      <c r="S467" s="6">
        <f>Q467-R467</f>
        <v>324.78600000000006</v>
      </c>
      <c r="T467" s="8">
        <f>IFERROR(S467/Q467,0)</f>
        <v>0.40075960050640036</v>
      </c>
    </row>
    <row r="468" spans="1:20" ht="15.75" x14ac:dyDescent="0.25">
      <c r="A468" s="2">
        <v>2294</v>
      </c>
      <c r="B468" s="3">
        <v>46111</v>
      </c>
      <c r="C468" s="10">
        <f>YEAR(SalesDataTable[[#This Row],[Order Date]])</f>
        <v>2026</v>
      </c>
      <c r="D468" s="13" t="str">
        <f>"Q"&amp;ROUNDUP(MONTH(SalesDataTable[[#This Row],[Order Date]])/3,0)</f>
        <v>Q1</v>
      </c>
      <c r="E468" s="13">
        <f>MONTH(SalesDataTable[[#This Row],[Order Date]])</f>
        <v>3</v>
      </c>
      <c r="F468" s="10" t="str">
        <f>TEXT(SalesDataTable[[#This Row],[Order Date]],"MMM")</f>
        <v>Mar</v>
      </c>
      <c r="G468" s="4" t="s">
        <v>22</v>
      </c>
      <c r="H468" s="4" t="s">
        <v>65</v>
      </c>
      <c r="I468" s="4" t="s">
        <v>18</v>
      </c>
      <c r="J468" s="4" t="s">
        <v>29</v>
      </c>
      <c r="K468" s="4" t="s">
        <v>50</v>
      </c>
      <c r="L468" s="4" t="s">
        <v>51</v>
      </c>
      <c r="M468" s="5">
        <v>2</v>
      </c>
      <c r="N468" s="6">
        <v>41.04</v>
      </c>
      <c r="O468" s="7">
        <v>0</v>
      </c>
      <c r="P468" s="6">
        <v>15.03</v>
      </c>
      <c r="Q468" s="6">
        <f>M468*N468*(1-O468)</f>
        <v>82.08</v>
      </c>
      <c r="R468" s="6">
        <f>M468*P468</f>
        <v>30.06</v>
      </c>
      <c r="S468" s="6">
        <f>Q468-R468</f>
        <v>52.019999999999996</v>
      </c>
      <c r="T468" s="8">
        <f>IFERROR(S468/Q468,0)</f>
        <v>0.63377192982456132</v>
      </c>
    </row>
    <row r="469" spans="1:20" ht="15.75" x14ac:dyDescent="0.25">
      <c r="A469" s="2">
        <v>2892</v>
      </c>
      <c r="B469" s="3">
        <v>46111</v>
      </c>
      <c r="C469" s="10">
        <f>YEAR(SalesDataTable[[#This Row],[Order Date]])</f>
        <v>2026</v>
      </c>
      <c r="D469" s="13" t="str">
        <f>"Q"&amp;ROUNDUP(MONTH(SalesDataTable[[#This Row],[Order Date]])/3,0)</f>
        <v>Q1</v>
      </c>
      <c r="E469" s="13">
        <f>MONTH(SalesDataTable[[#This Row],[Order Date]])</f>
        <v>3</v>
      </c>
      <c r="F469" s="10" t="str">
        <f>TEXT(SalesDataTable[[#This Row],[Order Date]],"MMM")</f>
        <v>Mar</v>
      </c>
      <c r="G469" s="4" t="s">
        <v>22</v>
      </c>
      <c r="H469" s="4" t="s">
        <v>59</v>
      </c>
      <c r="I469" s="4" t="s">
        <v>18</v>
      </c>
      <c r="J469" s="4" t="s">
        <v>19</v>
      </c>
      <c r="K469" s="4" t="s">
        <v>25</v>
      </c>
      <c r="L469" s="4" t="s">
        <v>33</v>
      </c>
      <c r="M469" s="5">
        <v>2</v>
      </c>
      <c r="N469" s="6">
        <v>145.06</v>
      </c>
      <c r="O469" s="7">
        <v>0.15</v>
      </c>
      <c r="P469" s="6">
        <v>77.08</v>
      </c>
      <c r="Q469" s="6">
        <f>M469*N469*(1-O469)</f>
        <v>246.602</v>
      </c>
      <c r="R469" s="6">
        <f>M469*P469</f>
        <v>154.16</v>
      </c>
      <c r="S469" s="6">
        <f>Q469-R469</f>
        <v>92.442000000000007</v>
      </c>
      <c r="T469" s="8">
        <f>IFERROR(S469/Q469,0)</f>
        <v>0.37486313979610875</v>
      </c>
    </row>
    <row r="470" spans="1:20" ht="15.75" x14ac:dyDescent="0.25">
      <c r="A470" s="2">
        <v>3145</v>
      </c>
      <c r="B470" s="3">
        <v>46111</v>
      </c>
      <c r="C470" s="10">
        <f>YEAR(SalesDataTable[[#This Row],[Order Date]])</f>
        <v>2026</v>
      </c>
      <c r="D470" s="13" t="str">
        <f>"Q"&amp;ROUNDUP(MONTH(SalesDataTable[[#This Row],[Order Date]])/3,0)</f>
        <v>Q1</v>
      </c>
      <c r="E470" s="13">
        <f>MONTH(SalesDataTable[[#This Row],[Order Date]])</f>
        <v>3</v>
      </c>
      <c r="F470" s="10" t="str">
        <f>TEXT(SalesDataTable[[#This Row],[Order Date]],"MMM")</f>
        <v>Mar</v>
      </c>
      <c r="G470" s="4" t="s">
        <v>22</v>
      </c>
      <c r="H470" s="4" t="s">
        <v>57</v>
      </c>
      <c r="I470" s="4" t="s">
        <v>18</v>
      </c>
      <c r="J470" s="4" t="s">
        <v>19</v>
      </c>
      <c r="K470" s="4" t="s">
        <v>30</v>
      </c>
      <c r="L470" s="4" t="s">
        <v>60</v>
      </c>
      <c r="M470" s="5">
        <v>1</v>
      </c>
      <c r="N470" s="6">
        <v>130.72999999999999</v>
      </c>
      <c r="O470" s="7">
        <v>0</v>
      </c>
      <c r="P470" s="6">
        <v>66.17</v>
      </c>
      <c r="Q470" s="6">
        <f>M470*N470*(1-O470)</f>
        <v>130.72999999999999</v>
      </c>
      <c r="R470" s="6">
        <f>M470*P470</f>
        <v>66.17</v>
      </c>
      <c r="S470" s="6">
        <f>Q470-R470</f>
        <v>64.559999999999988</v>
      </c>
      <c r="T470" s="8">
        <f>IFERROR(S470/Q470,0)</f>
        <v>0.4938422703281572</v>
      </c>
    </row>
    <row r="471" spans="1:20" ht="15.75" x14ac:dyDescent="0.25">
      <c r="A471" s="2">
        <v>3925</v>
      </c>
      <c r="B471" s="3">
        <v>46111</v>
      </c>
      <c r="C471" s="10">
        <f>YEAR(SalesDataTable[[#This Row],[Order Date]])</f>
        <v>2026</v>
      </c>
      <c r="D471" s="13" t="str">
        <f>"Q"&amp;ROUNDUP(MONTH(SalesDataTable[[#This Row],[Order Date]])/3,0)</f>
        <v>Q1</v>
      </c>
      <c r="E471" s="13">
        <f>MONTH(SalesDataTable[[#This Row],[Order Date]])</f>
        <v>3</v>
      </c>
      <c r="F471" s="10" t="str">
        <f>TEXT(SalesDataTable[[#This Row],[Order Date]],"MMM")</f>
        <v>Mar</v>
      </c>
      <c r="G471" s="4" t="s">
        <v>36</v>
      </c>
      <c r="H471" s="4" t="s">
        <v>63</v>
      </c>
      <c r="I471" s="4" t="s">
        <v>18</v>
      </c>
      <c r="J471" s="4" t="s">
        <v>32</v>
      </c>
      <c r="K471" s="4" t="s">
        <v>50</v>
      </c>
      <c r="L471" s="4" t="s">
        <v>58</v>
      </c>
      <c r="M471" s="5">
        <v>2</v>
      </c>
      <c r="N471" s="6">
        <v>36.630000000000003</v>
      </c>
      <c r="O471" s="7">
        <v>0</v>
      </c>
      <c r="P471" s="6">
        <v>14.31</v>
      </c>
      <c r="Q471" s="6">
        <f>M471*N471*(1-O471)</f>
        <v>73.260000000000005</v>
      </c>
      <c r="R471" s="6">
        <f>M471*P471</f>
        <v>28.62</v>
      </c>
      <c r="S471" s="6">
        <f>Q471-R471</f>
        <v>44.64</v>
      </c>
      <c r="T471" s="8">
        <f>IFERROR(S471/Q471,0)</f>
        <v>0.60933660933660927</v>
      </c>
    </row>
    <row r="472" spans="1:20" ht="15.75" x14ac:dyDescent="0.25">
      <c r="A472" s="2">
        <v>2722</v>
      </c>
      <c r="B472" s="3">
        <v>46112</v>
      </c>
      <c r="C472" s="10">
        <f>YEAR(SalesDataTable[[#This Row],[Order Date]])</f>
        <v>2026</v>
      </c>
      <c r="D472" s="13" t="str">
        <f>"Q"&amp;ROUNDUP(MONTH(SalesDataTable[[#This Row],[Order Date]])/3,0)</f>
        <v>Q1</v>
      </c>
      <c r="E472" s="13">
        <f>MONTH(SalesDataTable[[#This Row],[Order Date]])</f>
        <v>3</v>
      </c>
      <c r="F472" s="10" t="str">
        <f>TEXT(SalesDataTable[[#This Row],[Order Date]],"MMM")</f>
        <v>Mar</v>
      </c>
      <c r="G472" s="4" t="s">
        <v>36</v>
      </c>
      <c r="H472" s="4" t="s">
        <v>63</v>
      </c>
      <c r="I472" s="4" t="s">
        <v>44</v>
      </c>
      <c r="J472" s="4" t="s">
        <v>29</v>
      </c>
      <c r="K472" s="4" t="s">
        <v>20</v>
      </c>
      <c r="L472" s="4" t="s">
        <v>38</v>
      </c>
      <c r="M472" s="5">
        <v>1</v>
      </c>
      <c r="N472" s="6">
        <v>50.99</v>
      </c>
      <c r="O472" s="7">
        <v>0.1</v>
      </c>
      <c r="P472" s="6">
        <v>21.86</v>
      </c>
      <c r="Q472" s="6">
        <f>M472*N472*(1-O472)</f>
        <v>45.891000000000005</v>
      </c>
      <c r="R472" s="6">
        <f>M472*P472</f>
        <v>21.86</v>
      </c>
      <c r="S472" s="6">
        <f>Q472-R472</f>
        <v>24.031000000000006</v>
      </c>
      <c r="T472" s="8">
        <f>IFERROR(S472/Q472,0)</f>
        <v>0.52365387548756848</v>
      </c>
    </row>
    <row r="473" spans="1:20" ht="15.75" x14ac:dyDescent="0.25">
      <c r="A473" s="2">
        <v>2767</v>
      </c>
      <c r="B473" s="3">
        <v>46112</v>
      </c>
      <c r="C473" s="10">
        <f>YEAR(SalesDataTable[[#This Row],[Order Date]])</f>
        <v>2026</v>
      </c>
      <c r="D473" s="13" t="str">
        <f>"Q"&amp;ROUNDUP(MONTH(SalesDataTable[[#This Row],[Order Date]])/3,0)</f>
        <v>Q1</v>
      </c>
      <c r="E473" s="13">
        <f>MONTH(SalesDataTable[[#This Row],[Order Date]])</f>
        <v>3</v>
      </c>
      <c r="F473" s="10" t="str">
        <f>TEXT(SalesDataTable[[#This Row],[Order Date]],"MMM")</f>
        <v>Mar</v>
      </c>
      <c r="G473" s="4" t="s">
        <v>22</v>
      </c>
      <c r="H473" s="4" t="s">
        <v>43</v>
      </c>
      <c r="I473" s="4" t="s">
        <v>18</v>
      </c>
      <c r="J473" s="4" t="s">
        <v>19</v>
      </c>
      <c r="K473" s="4" t="s">
        <v>30</v>
      </c>
      <c r="L473" s="4" t="s">
        <v>60</v>
      </c>
      <c r="M473" s="5">
        <v>4</v>
      </c>
      <c r="N473" s="6">
        <v>134.18</v>
      </c>
      <c r="O473" s="7">
        <v>0</v>
      </c>
      <c r="P473" s="6">
        <v>66.430000000000007</v>
      </c>
      <c r="Q473" s="6">
        <f>M473*N473*(1-O473)</f>
        <v>536.72</v>
      </c>
      <c r="R473" s="6">
        <f>M473*P473</f>
        <v>265.72000000000003</v>
      </c>
      <c r="S473" s="6">
        <f>Q473-R473</f>
        <v>271</v>
      </c>
      <c r="T473" s="8">
        <f>IFERROR(S473/Q473,0)</f>
        <v>0.5049187658369354</v>
      </c>
    </row>
    <row r="474" spans="1:20" ht="15.75" x14ac:dyDescent="0.25">
      <c r="A474" s="2">
        <v>3794</v>
      </c>
      <c r="B474" s="3">
        <v>46112</v>
      </c>
      <c r="C474" s="10">
        <f>YEAR(SalesDataTable[[#This Row],[Order Date]])</f>
        <v>2026</v>
      </c>
      <c r="D474" s="13" t="str">
        <f>"Q"&amp;ROUNDUP(MONTH(SalesDataTable[[#This Row],[Order Date]])/3,0)</f>
        <v>Q1</v>
      </c>
      <c r="E474" s="13">
        <f>MONTH(SalesDataTable[[#This Row],[Order Date]])</f>
        <v>3</v>
      </c>
      <c r="F474" s="10" t="str">
        <f>TEXT(SalesDataTable[[#This Row],[Order Date]],"MMM")</f>
        <v>Mar</v>
      </c>
      <c r="G474" s="4" t="s">
        <v>22</v>
      </c>
      <c r="H474" s="4" t="s">
        <v>59</v>
      </c>
      <c r="I474" s="4" t="s">
        <v>35</v>
      </c>
      <c r="J474" s="4" t="s">
        <v>32</v>
      </c>
      <c r="K474" s="4" t="s">
        <v>50</v>
      </c>
      <c r="L474" s="4" t="s">
        <v>61</v>
      </c>
      <c r="M474" s="5">
        <v>2</v>
      </c>
      <c r="N474" s="6">
        <v>50.86</v>
      </c>
      <c r="O474" s="7">
        <v>0.1</v>
      </c>
      <c r="P474" s="6">
        <v>21.76</v>
      </c>
      <c r="Q474" s="6">
        <f>M474*N474*(1-O474)</f>
        <v>91.548000000000002</v>
      </c>
      <c r="R474" s="6">
        <f>M474*P474</f>
        <v>43.52</v>
      </c>
      <c r="S474" s="6">
        <f>Q474-R474</f>
        <v>48.027999999999999</v>
      </c>
      <c r="T474" s="8">
        <f>IFERROR(S474/Q474,0)</f>
        <v>0.52462096386595003</v>
      </c>
    </row>
    <row r="475" spans="1:20" ht="15.75" x14ac:dyDescent="0.25">
      <c r="A475" s="2">
        <v>3880</v>
      </c>
      <c r="B475" s="3">
        <v>46112</v>
      </c>
      <c r="C475" s="10">
        <f>YEAR(SalesDataTable[[#This Row],[Order Date]])</f>
        <v>2026</v>
      </c>
      <c r="D475" s="13" t="str">
        <f>"Q"&amp;ROUNDUP(MONTH(SalesDataTable[[#This Row],[Order Date]])/3,0)</f>
        <v>Q1</v>
      </c>
      <c r="E475" s="13">
        <f>MONTH(SalesDataTable[[#This Row],[Order Date]])</f>
        <v>3</v>
      </c>
      <c r="F475" s="10" t="str">
        <f>TEXT(SalesDataTable[[#This Row],[Order Date]],"MMM")</f>
        <v>Mar</v>
      </c>
      <c r="G475" s="4" t="s">
        <v>22</v>
      </c>
      <c r="H475" s="4" t="s">
        <v>59</v>
      </c>
      <c r="I475" s="4" t="s">
        <v>24</v>
      </c>
      <c r="J475" s="4" t="s">
        <v>32</v>
      </c>
      <c r="K475" s="4" t="s">
        <v>39</v>
      </c>
      <c r="L475" s="4" t="s">
        <v>67</v>
      </c>
      <c r="M475" s="5">
        <v>12</v>
      </c>
      <c r="N475" s="6">
        <v>124.86</v>
      </c>
      <c r="O475" s="7">
        <v>0.1</v>
      </c>
      <c r="P475" s="6">
        <v>60.82</v>
      </c>
      <c r="Q475" s="6">
        <f>M475*N475*(1-O475)</f>
        <v>1348.4880000000001</v>
      </c>
      <c r="R475" s="6">
        <f>M475*P475</f>
        <v>729.84</v>
      </c>
      <c r="S475" s="6">
        <f>Q475-R475</f>
        <v>618.64800000000002</v>
      </c>
      <c r="T475" s="8">
        <f>IFERROR(S475/Q475,0)</f>
        <v>0.45877160197198641</v>
      </c>
    </row>
    <row r="476" spans="1:20" ht="15.75" x14ac:dyDescent="0.25">
      <c r="A476" s="2">
        <v>422</v>
      </c>
      <c r="B476" s="3">
        <v>46113</v>
      </c>
      <c r="C476" s="10">
        <f>YEAR(SalesDataTable[[#This Row],[Order Date]])</f>
        <v>2026</v>
      </c>
      <c r="D476" s="13" t="str">
        <f>"Q"&amp;ROUNDUP(MONTH(SalesDataTable[[#This Row],[Order Date]])/3,0)</f>
        <v>Q2</v>
      </c>
      <c r="E476" s="13">
        <f>MONTH(SalesDataTable[[#This Row],[Order Date]])</f>
        <v>4</v>
      </c>
      <c r="F476" s="10" t="str">
        <f>TEXT(SalesDataTable[[#This Row],[Order Date]],"MMM")</f>
        <v>Apr</v>
      </c>
      <c r="G476" s="4" t="s">
        <v>36</v>
      </c>
      <c r="H476" s="4" t="s">
        <v>37</v>
      </c>
      <c r="I476" s="4" t="s">
        <v>18</v>
      </c>
      <c r="J476" s="4" t="s">
        <v>32</v>
      </c>
      <c r="K476" s="4" t="s">
        <v>20</v>
      </c>
      <c r="L476" s="4" t="s">
        <v>21</v>
      </c>
      <c r="M476" s="5">
        <v>1</v>
      </c>
      <c r="N476" s="6">
        <v>81.760000000000005</v>
      </c>
      <c r="O476" s="7">
        <v>0.1</v>
      </c>
      <c r="P476" s="6">
        <v>42.78</v>
      </c>
      <c r="Q476" s="6">
        <f>M476*N476*(1-O476)</f>
        <v>73.584000000000003</v>
      </c>
      <c r="R476" s="6">
        <f>M476*P476</f>
        <v>42.78</v>
      </c>
      <c r="S476" s="6">
        <f>Q476-R476</f>
        <v>30.804000000000002</v>
      </c>
      <c r="T476" s="8">
        <f>IFERROR(S476/Q476,0)</f>
        <v>0.4186236138290933</v>
      </c>
    </row>
    <row r="477" spans="1:20" ht="15.75" x14ac:dyDescent="0.25">
      <c r="A477" s="2">
        <v>495</v>
      </c>
      <c r="B477" s="3">
        <v>46113</v>
      </c>
      <c r="C477" s="10">
        <f>YEAR(SalesDataTable[[#This Row],[Order Date]])</f>
        <v>2026</v>
      </c>
      <c r="D477" s="13" t="str">
        <f>"Q"&amp;ROUNDUP(MONTH(SalesDataTable[[#This Row],[Order Date]])/3,0)</f>
        <v>Q2</v>
      </c>
      <c r="E477" s="13">
        <f>MONTH(SalesDataTable[[#This Row],[Order Date]])</f>
        <v>4</v>
      </c>
      <c r="F477" s="10" t="str">
        <f>TEXT(SalesDataTable[[#This Row],[Order Date]],"MMM")</f>
        <v>Apr</v>
      </c>
      <c r="G477" s="4" t="s">
        <v>22</v>
      </c>
      <c r="H477" s="4" t="s">
        <v>65</v>
      </c>
      <c r="I477" s="4" t="s">
        <v>35</v>
      </c>
      <c r="J477" s="4" t="s">
        <v>32</v>
      </c>
      <c r="K477" s="4" t="s">
        <v>30</v>
      </c>
      <c r="L477" s="4" t="s">
        <v>60</v>
      </c>
      <c r="M477" s="5">
        <v>1</v>
      </c>
      <c r="N477" s="6">
        <v>134.65</v>
      </c>
      <c r="O477" s="7">
        <v>0</v>
      </c>
      <c r="P477" s="6">
        <v>68.19</v>
      </c>
      <c r="Q477" s="6">
        <f>M477*N477*(1-O477)</f>
        <v>134.65</v>
      </c>
      <c r="R477" s="6">
        <f>M477*P477</f>
        <v>68.19</v>
      </c>
      <c r="S477" s="6">
        <f>Q477-R477</f>
        <v>66.460000000000008</v>
      </c>
      <c r="T477" s="8">
        <f>IFERROR(S477/Q477,0)</f>
        <v>0.49357593761604163</v>
      </c>
    </row>
    <row r="478" spans="1:20" ht="15.75" x14ac:dyDescent="0.25">
      <c r="A478" s="2">
        <v>1517</v>
      </c>
      <c r="B478" s="3">
        <v>46113</v>
      </c>
      <c r="C478" s="10">
        <f>YEAR(SalesDataTable[[#This Row],[Order Date]])</f>
        <v>2026</v>
      </c>
      <c r="D478" s="13" t="str">
        <f>"Q"&amp;ROUNDUP(MONTH(SalesDataTable[[#This Row],[Order Date]])/3,0)</f>
        <v>Q2</v>
      </c>
      <c r="E478" s="13">
        <f>MONTH(SalesDataTable[[#This Row],[Order Date]])</f>
        <v>4</v>
      </c>
      <c r="F478" s="10" t="str">
        <f>TEXT(SalesDataTable[[#This Row],[Order Date]],"MMM")</f>
        <v>Apr</v>
      </c>
      <c r="G478" s="4" t="s">
        <v>27</v>
      </c>
      <c r="H478" s="4" t="s">
        <v>68</v>
      </c>
      <c r="I478" s="4" t="s">
        <v>18</v>
      </c>
      <c r="J478" s="4" t="s">
        <v>32</v>
      </c>
      <c r="K478" s="4" t="s">
        <v>20</v>
      </c>
      <c r="L478" s="4" t="s">
        <v>42</v>
      </c>
      <c r="M478" s="5">
        <v>1</v>
      </c>
      <c r="N478" s="6">
        <v>41.21</v>
      </c>
      <c r="O478" s="7">
        <v>0</v>
      </c>
      <c r="P478" s="6">
        <v>16.34</v>
      </c>
      <c r="Q478" s="6">
        <f>M478*N478*(1-O478)</f>
        <v>41.21</v>
      </c>
      <c r="R478" s="6">
        <f>M478*P478</f>
        <v>16.34</v>
      </c>
      <c r="S478" s="6">
        <f>Q478-R478</f>
        <v>24.87</v>
      </c>
      <c r="T478" s="8">
        <f>IFERROR(S478/Q478,0)</f>
        <v>0.60349429750060668</v>
      </c>
    </row>
    <row r="479" spans="1:20" ht="15.75" x14ac:dyDescent="0.25">
      <c r="A479" s="2">
        <v>2391</v>
      </c>
      <c r="B479" s="3">
        <v>46113</v>
      </c>
      <c r="C479" s="10">
        <f>YEAR(SalesDataTable[[#This Row],[Order Date]])</f>
        <v>2026</v>
      </c>
      <c r="D479" s="13" t="str">
        <f>"Q"&amp;ROUNDUP(MONTH(SalesDataTable[[#This Row],[Order Date]])/3,0)</f>
        <v>Q2</v>
      </c>
      <c r="E479" s="13">
        <f>MONTH(SalesDataTable[[#This Row],[Order Date]])</f>
        <v>4</v>
      </c>
      <c r="F479" s="10" t="str">
        <f>TEXT(SalesDataTable[[#This Row],[Order Date]],"MMM")</f>
        <v>Apr</v>
      </c>
      <c r="G479" s="4" t="s">
        <v>22</v>
      </c>
      <c r="H479" s="4" t="s">
        <v>59</v>
      </c>
      <c r="I479" s="4" t="s">
        <v>18</v>
      </c>
      <c r="J479" s="4" t="s">
        <v>19</v>
      </c>
      <c r="K479" s="4" t="s">
        <v>50</v>
      </c>
      <c r="L479" s="4" t="s">
        <v>51</v>
      </c>
      <c r="M479" s="5">
        <v>2</v>
      </c>
      <c r="N479" s="6">
        <v>40.590000000000003</v>
      </c>
      <c r="O479" s="7">
        <v>0</v>
      </c>
      <c r="P479" s="6">
        <v>15.01</v>
      </c>
      <c r="Q479" s="6">
        <f>M479*N479*(1-O479)</f>
        <v>81.180000000000007</v>
      </c>
      <c r="R479" s="6">
        <f>M479*P479</f>
        <v>30.02</v>
      </c>
      <c r="S479" s="6">
        <f>Q479-R479</f>
        <v>51.160000000000011</v>
      </c>
      <c r="T479" s="8">
        <f>IFERROR(S479/Q479,0)</f>
        <v>0.63020448386302053</v>
      </c>
    </row>
    <row r="480" spans="1:20" ht="15.75" x14ac:dyDescent="0.25">
      <c r="A480" s="2">
        <v>3809</v>
      </c>
      <c r="B480" s="3">
        <v>46113</v>
      </c>
      <c r="C480" s="10">
        <f>YEAR(SalesDataTable[[#This Row],[Order Date]])</f>
        <v>2026</v>
      </c>
      <c r="D480" s="13" t="str">
        <f>"Q"&amp;ROUNDUP(MONTH(SalesDataTable[[#This Row],[Order Date]])/3,0)</f>
        <v>Q2</v>
      </c>
      <c r="E480" s="13">
        <f>MONTH(SalesDataTable[[#This Row],[Order Date]])</f>
        <v>4</v>
      </c>
      <c r="F480" s="10" t="str">
        <f>TEXT(SalesDataTable[[#This Row],[Order Date]],"MMM")</f>
        <v>Apr</v>
      </c>
      <c r="G480" s="4" t="s">
        <v>16</v>
      </c>
      <c r="H480" s="4" t="s">
        <v>66</v>
      </c>
      <c r="I480" s="4" t="s">
        <v>18</v>
      </c>
      <c r="J480" s="4" t="s">
        <v>29</v>
      </c>
      <c r="K480" s="4" t="s">
        <v>39</v>
      </c>
      <c r="L480" s="4" t="s">
        <v>67</v>
      </c>
      <c r="M480" s="5">
        <v>3</v>
      </c>
      <c r="N480" s="6">
        <v>124.08</v>
      </c>
      <c r="O480" s="7">
        <v>0.05</v>
      </c>
      <c r="P480" s="6">
        <v>62.41</v>
      </c>
      <c r="Q480" s="6">
        <f>M480*N480*(1-O480)</f>
        <v>353.62799999999999</v>
      </c>
      <c r="R480" s="6">
        <f>M480*P480</f>
        <v>187.23</v>
      </c>
      <c r="S480" s="6">
        <f>Q480-R480</f>
        <v>166.398</v>
      </c>
      <c r="T480" s="8">
        <f>IFERROR(S480/Q480,0)</f>
        <v>0.47054531880959655</v>
      </c>
    </row>
    <row r="481" spans="1:20" ht="15.75" x14ac:dyDescent="0.25">
      <c r="A481" s="2">
        <v>3958</v>
      </c>
      <c r="B481" s="3">
        <v>46113</v>
      </c>
      <c r="C481" s="10">
        <f>YEAR(SalesDataTable[[#This Row],[Order Date]])</f>
        <v>2026</v>
      </c>
      <c r="D481" s="13" t="str">
        <f>"Q"&amp;ROUNDUP(MONTH(SalesDataTable[[#This Row],[Order Date]])/3,0)</f>
        <v>Q2</v>
      </c>
      <c r="E481" s="13">
        <f>MONTH(SalesDataTable[[#This Row],[Order Date]])</f>
        <v>4</v>
      </c>
      <c r="F481" s="10" t="str">
        <f>TEXT(SalesDataTable[[#This Row],[Order Date]],"MMM")</f>
        <v>Apr</v>
      </c>
      <c r="G481" s="4" t="s">
        <v>22</v>
      </c>
      <c r="H481" s="4" t="s">
        <v>23</v>
      </c>
      <c r="I481" s="4" t="s">
        <v>18</v>
      </c>
      <c r="J481" s="4" t="s">
        <v>19</v>
      </c>
      <c r="K481" s="4" t="s">
        <v>39</v>
      </c>
      <c r="L481" s="4" t="s">
        <v>67</v>
      </c>
      <c r="M481" s="5">
        <v>2</v>
      </c>
      <c r="N481" s="6">
        <v>125.35</v>
      </c>
      <c r="O481" s="7">
        <v>0.15</v>
      </c>
      <c r="P481" s="6">
        <v>60.73</v>
      </c>
      <c r="Q481" s="6">
        <f>M481*N481*(1-O481)</f>
        <v>213.095</v>
      </c>
      <c r="R481" s="6">
        <f>M481*P481</f>
        <v>121.46</v>
      </c>
      <c r="S481" s="6">
        <f>Q481-R481</f>
        <v>91.635000000000005</v>
      </c>
      <c r="T481" s="8">
        <f>IFERROR(S481/Q481,0)</f>
        <v>0.43001947488209485</v>
      </c>
    </row>
    <row r="482" spans="1:20" ht="15.75" x14ac:dyDescent="0.25">
      <c r="A482" s="2">
        <v>4418</v>
      </c>
      <c r="B482" s="3">
        <v>46113</v>
      </c>
      <c r="C482" s="10">
        <f>YEAR(SalesDataTable[[#This Row],[Order Date]])</f>
        <v>2026</v>
      </c>
      <c r="D482" s="13" t="str">
        <f>"Q"&amp;ROUNDUP(MONTH(SalesDataTable[[#This Row],[Order Date]])/3,0)</f>
        <v>Q2</v>
      </c>
      <c r="E482" s="13">
        <f>MONTH(SalesDataTable[[#This Row],[Order Date]])</f>
        <v>4</v>
      </c>
      <c r="F482" s="10" t="str">
        <f>TEXT(SalesDataTable[[#This Row],[Order Date]],"MMM")</f>
        <v>Apr</v>
      </c>
      <c r="G482" s="4" t="s">
        <v>22</v>
      </c>
      <c r="H482" s="4" t="s">
        <v>65</v>
      </c>
      <c r="I482" s="4" t="s">
        <v>44</v>
      </c>
      <c r="J482" s="4" t="s">
        <v>29</v>
      </c>
      <c r="K482" s="4" t="s">
        <v>50</v>
      </c>
      <c r="L482" s="4" t="s">
        <v>58</v>
      </c>
      <c r="M482" s="5">
        <v>3</v>
      </c>
      <c r="N482" s="6">
        <v>36.090000000000003</v>
      </c>
      <c r="O482" s="7">
        <v>0</v>
      </c>
      <c r="P482" s="6">
        <v>14.03</v>
      </c>
      <c r="Q482" s="6">
        <f>M482*N482*(1-O482)</f>
        <v>108.27000000000001</v>
      </c>
      <c r="R482" s="6">
        <f>M482*P482</f>
        <v>42.089999999999996</v>
      </c>
      <c r="S482" s="6">
        <f>Q482-R482</f>
        <v>66.180000000000007</v>
      </c>
      <c r="T482" s="8">
        <f>IFERROR(S482/Q482,0)</f>
        <v>0.61124965364366857</v>
      </c>
    </row>
    <row r="483" spans="1:20" ht="15.75" x14ac:dyDescent="0.25">
      <c r="A483" s="2">
        <v>4693</v>
      </c>
      <c r="B483" s="3">
        <v>46113</v>
      </c>
      <c r="C483" s="10">
        <f>YEAR(SalesDataTable[[#This Row],[Order Date]])</f>
        <v>2026</v>
      </c>
      <c r="D483" s="13" t="str">
        <f>"Q"&amp;ROUNDUP(MONTH(SalesDataTable[[#This Row],[Order Date]])/3,0)</f>
        <v>Q2</v>
      </c>
      <c r="E483" s="13">
        <f>MONTH(SalesDataTable[[#This Row],[Order Date]])</f>
        <v>4</v>
      </c>
      <c r="F483" s="10" t="str">
        <f>TEXT(SalesDataTable[[#This Row],[Order Date]],"MMM")</f>
        <v>Apr</v>
      </c>
      <c r="G483" s="4" t="s">
        <v>22</v>
      </c>
      <c r="H483" s="4" t="s">
        <v>59</v>
      </c>
      <c r="I483" s="4" t="s">
        <v>24</v>
      </c>
      <c r="J483" s="4" t="s">
        <v>32</v>
      </c>
      <c r="K483" s="4" t="s">
        <v>25</v>
      </c>
      <c r="L483" s="4" t="s">
        <v>26</v>
      </c>
      <c r="M483" s="5">
        <v>15</v>
      </c>
      <c r="N483" s="6">
        <v>94.33</v>
      </c>
      <c r="O483" s="7">
        <v>0.1</v>
      </c>
      <c r="P483" s="6">
        <v>44.38</v>
      </c>
      <c r="Q483" s="6">
        <f>M483*N483*(1-O483)</f>
        <v>1273.4550000000002</v>
      </c>
      <c r="R483" s="6">
        <f>M483*P483</f>
        <v>665.7</v>
      </c>
      <c r="S483" s="6">
        <f>Q483-R483</f>
        <v>607.75500000000011</v>
      </c>
      <c r="T483" s="8">
        <f>IFERROR(S483/Q483,0)</f>
        <v>0.47724890161018652</v>
      </c>
    </row>
    <row r="484" spans="1:20" ht="15.75" x14ac:dyDescent="0.25">
      <c r="A484" s="2">
        <v>193</v>
      </c>
      <c r="B484" s="3">
        <v>46114</v>
      </c>
      <c r="C484" s="10">
        <f>YEAR(SalesDataTable[[#This Row],[Order Date]])</f>
        <v>2026</v>
      </c>
      <c r="D484" s="13" t="str">
        <f>"Q"&amp;ROUNDUP(MONTH(SalesDataTable[[#This Row],[Order Date]])/3,0)</f>
        <v>Q2</v>
      </c>
      <c r="E484" s="13">
        <f>MONTH(SalesDataTable[[#This Row],[Order Date]])</f>
        <v>4</v>
      </c>
      <c r="F484" s="10" t="str">
        <f>TEXT(SalesDataTable[[#This Row],[Order Date]],"MMM")</f>
        <v>Apr</v>
      </c>
      <c r="G484" s="4" t="s">
        <v>36</v>
      </c>
      <c r="H484" s="4" t="s">
        <v>37</v>
      </c>
      <c r="I484" s="4" t="s">
        <v>35</v>
      </c>
      <c r="J484" s="4" t="s">
        <v>19</v>
      </c>
      <c r="K484" s="4" t="s">
        <v>30</v>
      </c>
      <c r="L484" s="4" t="s">
        <v>31</v>
      </c>
      <c r="M484" s="5">
        <v>1</v>
      </c>
      <c r="N484" s="6">
        <v>35.6</v>
      </c>
      <c r="O484" s="7">
        <v>0.1</v>
      </c>
      <c r="P484" s="6">
        <v>13.39</v>
      </c>
      <c r="Q484" s="6">
        <f>M484*N484*(1-O484)</f>
        <v>32.04</v>
      </c>
      <c r="R484" s="6">
        <f>M484*P484</f>
        <v>13.39</v>
      </c>
      <c r="S484" s="6">
        <f>Q484-R484</f>
        <v>18.649999999999999</v>
      </c>
      <c r="T484" s="8">
        <f>IFERROR(S484/Q484,0)</f>
        <v>0.58208489388264661</v>
      </c>
    </row>
    <row r="485" spans="1:20" ht="15.75" x14ac:dyDescent="0.25">
      <c r="A485" s="2">
        <v>2246</v>
      </c>
      <c r="B485" s="3">
        <v>46114</v>
      </c>
      <c r="C485" s="10">
        <f>YEAR(SalesDataTable[[#This Row],[Order Date]])</f>
        <v>2026</v>
      </c>
      <c r="D485" s="13" t="str">
        <f>"Q"&amp;ROUNDUP(MONTH(SalesDataTable[[#This Row],[Order Date]])/3,0)</f>
        <v>Q2</v>
      </c>
      <c r="E485" s="13">
        <f>MONTH(SalesDataTable[[#This Row],[Order Date]])</f>
        <v>4</v>
      </c>
      <c r="F485" s="10" t="str">
        <f>TEXT(SalesDataTable[[#This Row],[Order Date]],"MMM")</f>
        <v>Apr</v>
      </c>
      <c r="G485" s="4" t="s">
        <v>22</v>
      </c>
      <c r="H485" s="4" t="s">
        <v>59</v>
      </c>
      <c r="I485" s="4" t="s">
        <v>44</v>
      </c>
      <c r="J485" s="4" t="s">
        <v>19</v>
      </c>
      <c r="K485" s="4" t="s">
        <v>20</v>
      </c>
      <c r="L485" s="4" t="s">
        <v>38</v>
      </c>
      <c r="M485" s="5">
        <v>1</v>
      </c>
      <c r="N485" s="6">
        <v>50.17</v>
      </c>
      <c r="O485" s="7">
        <v>0</v>
      </c>
      <c r="P485" s="6">
        <v>21.95</v>
      </c>
      <c r="Q485" s="6">
        <f>M485*N485*(1-O485)</f>
        <v>50.17</v>
      </c>
      <c r="R485" s="6">
        <f>M485*P485</f>
        <v>21.95</v>
      </c>
      <c r="S485" s="6">
        <f>Q485-R485</f>
        <v>28.220000000000002</v>
      </c>
      <c r="T485" s="8">
        <f>IFERROR(S485/Q485,0)</f>
        <v>0.56248754235598963</v>
      </c>
    </row>
    <row r="486" spans="1:20" ht="15.75" x14ac:dyDescent="0.25">
      <c r="A486" s="2">
        <v>2556</v>
      </c>
      <c r="B486" s="3">
        <v>46114</v>
      </c>
      <c r="C486" s="10">
        <f>YEAR(SalesDataTable[[#This Row],[Order Date]])</f>
        <v>2026</v>
      </c>
      <c r="D486" s="13" t="str">
        <f>"Q"&amp;ROUNDUP(MONTH(SalesDataTable[[#This Row],[Order Date]])/3,0)</f>
        <v>Q2</v>
      </c>
      <c r="E486" s="13">
        <f>MONTH(SalesDataTable[[#This Row],[Order Date]])</f>
        <v>4</v>
      </c>
      <c r="F486" s="10" t="str">
        <f>TEXT(SalesDataTable[[#This Row],[Order Date]],"MMM")</f>
        <v>Apr</v>
      </c>
      <c r="G486" s="4" t="s">
        <v>36</v>
      </c>
      <c r="H486" s="4" t="s">
        <v>49</v>
      </c>
      <c r="I486" s="4" t="s">
        <v>18</v>
      </c>
      <c r="J486" s="4" t="s">
        <v>19</v>
      </c>
      <c r="K486" s="4" t="s">
        <v>25</v>
      </c>
      <c r="L486" s="4" t="s">
        <v>62</v>
      </c>
      <c r="M486" s="5">
        <v>2</v>
      </c>
      <c r="N486" s="6">
        <v>72.900000000000006</v>
      </c>
      <c r="O486" s="7">
        <v>0</v>
      </c>
      <c r="P486" s="6">
        <v>31.52</v>
      </c>
      <c r="Q486" s="6">
        <f>M486*N486*(1-O486)</f>
        <v>145.80000000000001</v>
      </c>
      <c r="R486" s="6">
        <f>M486*P486</f>
        <v>63.04</v>
      </c>
      <c r="S486" s="6">
        <f>Q486-R486</f>
        <v>82.760000000000019</v>
      </c>
      <c r="T486" s="8">
        <f>IFERROR(S486/Q486,0)</f>
        <v>0.5676268861454048</v>
      </c>
    </row>
    <row r="487" spans="1:20" ht="15.75" x14ac:dyDescent="0.25">
      <c r="A487" s="2">
        <v>169</v>
      </c>
      <c r="B487" s="3">
        <v>46115</v>
      </c>
      <c r="C487" s="10">
        <f>YEAR(SalesDataTable[[#This Row],[Order Date]])</f>
        <v>2026</v>
      </c>
      <c r="D487" s="13" t="str">
        <f>"Q"&amp;ROUNDUP(MONTH(SalesDataTable[[#This Row],[Order Date]])/3,0)</f>
        <v>Q2</v>
      </c>
      <c r="E487" s="13">
        <f>MONTH(SalesDataTable[[#This Row],[Order Date]])</f>
        <v>4</v>
      </c>
      <c r="F487" s="10" t="str">
        <f>TEXT(SalesDataTable[[#This Row],[Order Date]],"MMM")</f>
        <v>Apr</v>
      </c>
      <c r="G487" s="4" t="s">
        <v>27</v>
      </c>
      <c r="H487" s="4" t="s">
        <v>68</v>
      </c>
      <c r="I487" s="4" t="s">
        <v>18</v>
      </c>
      <c r="J487" s="4" t="s">
        <v>29</v>
      </c>
      <c r="K487" s="4" t="s">
        <v>25</v>
      </c>
      <c r="L487" s="4" t="s">
        <v>26</v>
      </c>
      <c r="M487" s="5">
        <v>2</v>
      </c>
      <c r="N487" s="6">
        <v>93.48</v>
      </c>
      <c r="O487" s="7">
        <v>0</v>
      </c>
      <c r="P487" s="6">
        <v>45.15</v>
      </c>
      <c r="Q487" s="6">
        <f>M487*N487*(1-O487)</f>
        <v>186.96</v>
      </c>
      <c r="R487" s="6">
        <f>M487*P487</f>
        <v>90.3</v>
      </c>
      <c r="S487" s="6">
        <f>Q487-R487</f>
        <v>96.660000000000011</v>
      </c>
      <c r="T487" s="8">
        <f>IFERROR(S487/Q487,0)</f>
        <v>0.51700898587933253</v>
      </c>
    </row>
    <row r="488" spans="1:20" ht="15.75" x14ac:dyDescent="0.25">
      <c r="A488" s="2">
        <v>877</v>
      </c>
      <c r="B488" s="3">
        <v>46115</v>
      </c>
      <c r="C488" s="10">
        <f>YEAR(SalesDataTable[[#This Row],[Order Date]])</f>
        <v>2026</v>
      </c>
      <c r="D488" s="13" t="str">
        <f>"Q"&amp;ROUNDUP(MONTH(SalesDataTable[[#This Row],[Order Date]])/3,0)</f>
        <v>Q2</v>
      </c>
      <c r="E488" s="13">
        <f>MONTH(SalesDataTable[[#This Row],[Order Date]])</f>
        <v>4</v>
      </c>
      <c r="F488" s="10" t="str">
        <f>TEXT(SalesDataTable[[#This Row],[Order Date]],"MMM")</f>
        <v>Apr</v>
      </c>
      <c r="G488" s="4" t="s">
        <v>22</v>
      </c>
      <c r="H488" s="4" t="s">
        <v>59</v>
      </c>
      <c r="I488" s="4" t="s">
        <v>18</v>
      </c>
      <c r="J488" s="4" t="s">
        <v>29</v>
      </c>
      <c r="K488" s="4" t="s">
        <v>39</v>
      </c>
      <c r="L488" s="4" t="s">
        <v>67</v>
      </c>
      <c r="M488" s="5">
        <v>1</v>
      </c>
      <c r="N488" s="6">
        <v>123.63</v>
      </c>
      <c r="O488" s="7">
        <v>0</v>
      </c>
      <c r="P488" s="6">
        <v>58.88</v>
      </c>
      <c r="Q488" s="6">
        <f>M488*N488*(1-O488)</f>
        <v>123.63</v>
      </c>
      <c r="R488" s="6">
        <f>M488*P488</f>
        <v>58.88</v>
      </c>
      <c r="S488" s="6">
        <f>Q488-R488</f>
        <v>64.75</v>
      </c>
      <c r="T488" s="8">
        <f>IFERROR(S488/Q488,0)</f>
        <v>0.52374019250990866</v>
      </c>
    </row>
    <row r="489" spans="1:20" ht="15.75" x14ac:dyDescent="0.25">
      <c r="A489" s="2">
        <v>2023</v>
      </c>
      <c r="B489" s="3">
        <v>46115</v>
      </c>
      <c r="C489" s="10">
        <f>YEAR(SalesDataTable[[#This Row],[Order Date]])</f>
        <v>2026</v>
      </c>
      <c r="D489" s="13" t="str">
        <f>"Q"&amp;ROUNDUP(MONTH(SalesDataTable[[#This Row],[Order Date]])/3,0)</f>
        <v>Q2</v>
      </c>
      <c r="E489" s="13">
        <f>MONTH(SalesDataTable[[#This Row],[Order Date]])</f>
        <v>4</v>
      </c>
      <c r="F489" s="10" t="str">
        <f>TEXT(SalesDataTable[[#This Row],[Order Date]],"MMM")</f>
        <v>Apr</v>
      </c>
      <c r="G489" s="4" t="s">
        <v>22</v>
      </c>
      <c r="H489" s="4" t="s">
        <v>59</v>
      </c>
      <c r="I489" s="4" t="s">
        <v>18</v>
      </c>
      <c r="J489" s="4" t="s">
        <v>29</v>
      </c>
      <c r="K489" s="4" t="s">
        <v>30</v>
      </c>
      <c r="L489" s="4" t="s">
        <v>64</v>
      </c>
      <c r="M489" s="5">
        <v>3</v>
      </c>
      <c r="N489" s="6">
        <v>168.37</v>
      </c>
      <c r="O489" s="7">
        <v>0</v>
      </c>
      <c r="P489" s="6">
        <v>87.15</v>
      </c>
      <c r="Q489" s="6">
        <f>M489*N489*(1-O489)</f>
        <v>505.11</v>
      </c>
      <c r="R489" s="6">
        <f>M489*P489</f>
        <v>261.45000000000005</v>
      </c>
      <c r="S489" s="6">
        <f>Q489-R489</f>
        <v>243.65999999999997</v>
      </c>
      <c r="T489" s="8">
        <f>IFERROR(S489/Q489,0)</f>
        <v>0.4823899744610084</v>
      </c>
    </row>
    <row r="490" spans="1:20" ht="15.75" x14ac:dyDescent="0.25">
      <c r="A490" s="2">
        <v>2548</v>
      </c>
      <c r="B490" s="3">
        <v>46115</v>
      </c>
      <c r="C490" s="10">
        <f>YEAR(SalesDataTable[[#This Row],[Order Date]])</f>
        <v>2026</v>
      </c>
      <c r="D490" s="13" t="str">
        <f>"Q"&amp;ROUNDUP(MONTH(SalesDataTable[[#This Row],[Order Date]])/3,0)</f>
        <v>Q2</v>
      </c>
      <c r="E490" s="13">
        <f>MONTH(SalesDataTable[[#This Row],[Order Date]])</f>
        <v>4</v>
      </c>
      <c r="F490" s="10" t="str">
        <f>TEXT(SalesDataTable[[#This Row],[Order Date]],"MMM")</f>
        <v>Apr</v>
      </c>
      <c r="G490" s="4" t="s">
        <v>16</v>
      </c>
      <c r="H490" s="4" t="s">
        <v>52</v>
      </c>
      <c r="I490" s="4" t="s">
        <v>44</v>
      </c>
      <c r="J490" s="4" t="s">
        <v>29</v>
      </c>
      <c r="K490" s="4" t="s">
        <v>20</v>
      </c>
      <c r="L490" s="4" t="s">
        <v>38</v>
      </c>
      <c r="M490" s="5">
        <v>4</v>
      </c>
      <c r="N490" s="6">
        <v>51.68</v>
      </c>
      <c r="O490" s="7">
        <v>0.05</v>
      </c>
      <c r="P490" s="6">
        <v>23.09</v>
      </c>
      <c r="Q490" s="6">
        <f>M490*N490*(1-O490)</f>
        <v>196.38399999999999</v>
      </c>
      <c r="R490" s="6">
        <f>M490*P490</f>
        <v>92.36</v>
      </c>
      <c r="S490" s="6">
        <f>Q490-R490</f>
        <v>104.02399999999999</v>
      </c>
      <c r="T490" s="8">
        <f>IFERROR(S490/Q490,0)</f>
        <v>0.52969692031937421</v>
      </c>
    </row>
    <row r="491" spans="1:20" ht="15.75" x14ac:dyDescent="0.25">
      <c r="A491" s="2">
        <v>2602</v>
      </c>
      <c r="B491" s="3">
        <v>46115</v>
      </c>
      <c r="C491" s="10">
        <f>YEAR(SalesDataTable[[#This Row],[Order Date]])</f>
        <v>2026</v>
      </c>
      <c r="D491" s="13" t="str">
        <f>"Q"&amp;ROUNDUP(MONTH(SalesDataTable[[#This Row],[Order Date]])/3,0)</f>
        <v>Q2</v>
      </c>
      <c r="E491" s="13">
        <f>MONTH(SalesDataTable[[#This Row],[Order Date]])</f>
        <v>4</v>
      </c>
      <c r="F491" s="10" t="str">
        <f>TEXT(SalesDataTable[[#This Row],[Order Date]],"MMM")</f>
        <v>Apr</v>
      </c>
      <c r="G491" s="4" t="s">
        <v>22</v>
      </c>
      <c r="H491" s="4" t="s">
        <v>59</v>
      </c>
      <c r="I491" s="4" t="s">
        <v>44</v>
      </c>
      <c r="J491" s="4" t="s">
        <v>29</v>
      </c>
      <c r="K491" s="4" t="s">
        <v>20</v>
      </c>
      <c r="L491" s="4" t="s">
        <v>42</v>
      </c>
      <c r="M491" s="5">
        <v>1</v>
      </c>
      <c r="N491" s="6">
        <v>40.159999999999997</v>
      </c>
      <c r="O491" s="7">
        <v>0</v>
      </c>
      <c r="P491" s="6">
        <v>16.77</v>
      </c>
      <c r="Q491" s="6">
        <f>M491*N491*(1-O491)</f>
        <v>40.159999999999997</v>
      </c>
      <c r="R491" s="6">
        <f>M491*P491</f>
        <v>16.77</v>
      </c>
      <c r="S491" s="6">
        <f>Q491-R491</f>
        <v>23.389999999999997</v>
      </c>
      <c r="T491" s="8">
        <f>IFERROR(S491/Q491,0)</f>
        <v>0.58242031872509958</v>
      </c>
    </row>
    <row r="492" spans="1:20" ht="15.75" x14ac:dyDescent="0.25">
      <c r="A492" s="2">
        <v>3229</v>
      </c>
      <c r="B492" s="3">
        <v>46115</v>
      </c>
      <c r="C492" s="10">
        <f>YEAR(SalesDataTable[[#This Row],[Order Date]])</f>
        <v>2026</v>
      </c>
      <c r="D492" s="13" t="str">
        <f>"Q"&amp;ROUNDUP(MONTH(SalesDataTable[[#This Row],[Order Date]])/3,0)</f>
        <v>Q2</v>
      </c>
      <c r="E492" s="13">
        <f>MONTH(SalesDataTable[[#This Row],[Order Date]])</f>
        <v>4</v>
      </c>
      <c r="F492" s="10" t="str">
        <f>TEXT(SalesDataTable[[#This Row],[Order Date]],"MMM")</f>
        <v>Apr</v>
      </c>
      <c r="G492" s="4" t="s">
        <v>36</v>
      </c>
      <c r="H492" s="4" t="s">
        <v>63</v>
      </c>
      <c r="I492" s="4" t="s">
        <v>35</v>
      </c>
      <c r="J492" s="4" t="s">
        <v>19</v>
      </c>
      <c r="K492" s="4" t="s">
        <v>30</v>
      </c>
      <c r="L492" s="4" t="s">
        <v>31</v>
      </c>
      <c r="M492" s="5">
        <v>3</v>
      </c>
      <c r="N492" s="6">
        <v>36.17</v>
      </c>
      <c r="O492" s="7">
        <v>0.1</v>
      </c>
      <c r="P492" s="6">
        <v>13.65</v>
      </c>
      <c r="Q492" s="6">
        <f>M492*N492*(1-O492)</f>
        <v>97.659000000000006</v>
      </c>
      <c r="R492" s="6">
        <f>M492*P492</f>
        <v>40.950000000000003</v>
      </c>
      <c r="S492" s="6">
        <f>Q492-R492</f>
        <v>56.709000000000003</v>
      </c>
      <c r="T492" s="8">
        <f>IFERROR(S492/Q492,0)</f>
        <v>0.58068380794396834</v>
      </c>
    </row>
    <row r="493" spans="1:20" ht="15.75" x14ac:dyDescent="0.25">
      <c r="A493" s="2">
        <v>3261</v>
      </c>
      <c r="B493" s="3">
        <v>46115</v>
      </c>
      <c r="C493" s="10">
        <f>YEAR(SalesDataTable[[#This Row],[Order Date]])</f>
        <v>2026</v>
      </c>
      <c r="D493" s="13" t="str">
        <f>"Q"&amp;ROUNDUP(MONTH(SalesDataTable[[#This Row],[Order Date]])/3,0)</f>
        <v>Q2</v>
      </c>
      <c r="E493" s="13">
        <f>MONTH(SalesDataTable[[#This Row],[Order Date]])</f>
        <v>4</v>
      </c>
      <c r="F493" s="10" t="str">
        <f>TEXT(SalesDataTable[[#This Row],[Order Date]],"MMM")</f>
        <v>Apr</v>
      </c>
      <c r="G493" s="4" t="s">
        <v>27</v>
      </c>
      <c r="H493" s="4" t="s">
        <v>55</v>
      </c>
      <c r="I493" s="4" t="s">
        <v>18</v>
      </c>
      <c r="J493" s="4" t="s">
        <v>29</v>
      </c>
      <c r="K493" s="4" t="s">
        <v>30</v>
      </c>
      <c r="L493" s="4" t="s">
        <v>60</v>
      </c>
      <c r="M493" s="5">
        <v>4</v>
      </c>
      <c r="N493" s="6">
        <v>130.55000000000001</v>
      </c>
      <c r="O493" s="7">
        <v>0</v>
      </c>
      <c r="P493" s="6">
        <v>67.66</v>
      </c>
      <c r="Q493" s="6">
        <f>M493*N493*(1-O493)</f>
        <v>522.20000000000005</v>
      </c>
      <c r="R493" s="6">
        <f>M493*P493</f>
        <v>270.64</v>
      </c>
      <c r="S493" s="6">
        <f>Q493-R493</f>
        <v>251.56000000000006</v>
      </c>
      <c r="T493" s="8">
        <f>IFERROR(S493/Q493,0)</f>
        <v>0.48173113749521262</v>
      </c>
    </row>
    <row r="494" spans="1:20" ht="15.75" x14ac:dyDescent="0.25">
      <c r="A494" s="2">
        <v>3621</v>
      </c>
      <c r="B494" s="3">
        <v>46115</v>
      </c>
      <c r="C494" s="10">
        <f>YEAR(SalesDataTable[[#This Row],[Order Date]])</f>
        <v>2026</v>
      </c>
      <c r="D494" s="13" t="str">
        <f>"Q"&amp;ROUNDUP(MONTH(SalesDataTable[[#This Row],[Order Date]])/3,0)</f>
        <v>Q2</v>
      </c>
      <c r="E494" s="13">
        <f>MONTH(SalesDataTable[[#This Row],[Order Date]])</f>
        <v>4</v>
      </c>
      <c r="F494" s="10" t="str">
        <f>TEXT(SalesDataTable[[#This Row],[Order Date]],"MMM")</f>
        <v>Apr</v>
      </c>
      <c r="G494" s="4" t="s">
        <v>36</v>
      </c>
      <c r="H494" s="4" t="s">
        <v>49</v>
      </c>
      <c r="I494" s="4" t="s">
        <v>18</v>
      </c>
      <c r="J494" s="4" t="s">
        <v>29</v>
      </c>
      <c r="K494" s="4" t="s">
        <v>20</v>
      </c>
      <c r="L494" s="4" t="s">
        <v>46</v>
      </c>
      <c r="M494" s="5">
        <v>2</v>
      </c>
      <c r="N494" s="6">
        <v>102.63</v>
      </c>
      <c r="O494" s="7">
        <v>0</v>
      </c>
      <c r="P494" s="6">
        <v>50.19</v>
      </c>
      <c r="Q494" s="6">
        <f>M494*N494*(1-O494)</f>
        <v>205.26</v>
      </c>
      <c r="R494" s="6">
        <f>M494*P494</f>
        <v>100.38</v>
      </c>
      <c r="S494" s="6">
        <f>Q494-R494</f>
        <v>104.88</v>
      </c>
      <c r="T494" s="8">
        <f>IFERROR(S494/Q494,0)</f>
        <v>0.51096170710318622</v>
      </c>
    </row>
    <row r="495" spans="1:20" ht="15.75" x14ac:dyDescent="0.25">
      <c r="A495" s="2">
        <v>4681</v>
      </c>
      <c r="B495" s="3">
        <v>46115</v>
      </c>
      <c r="C495" s="10">
        <f>YEAR(SalesDataTable[[#This Row],[Order Date]])</f>
        <v>2026</v>
      </c>
      <c r="D495" s="13" t="str">
        <f>"Q"&amp;ROUNDUP(MONTH(SalesDataTable[[#This Row],[Order Date]])/3,0)</f>
        <v>Q2</v>
      </c>
      <c r="E495" s="13">
        <f>MONTH(SalesDataTable[[#This Row],[Order Date]])</f>
        <v>4</v>
      </c>
      <c r="F495" s="10" t="str">
        <f>TEXT(SalesDataTable[[#This Row],[Order Date]],"MMM")</f>
        <v>Apr</v>
      </c>
      <c r="G495" s="4" t="s">
        <v>36</v>
      </c>
      <c r="H495" s="4" t="s">
        <v>63</v>
      </c>
      <c r="I495" s="4" t="s">
        <v>44</v>
      </c>
      <c r="J495" s="4" t="s">
        <v>19</v>
      </c>
      <c r="K495" s="4" t="s">
        <v>20</v>
      </c>
      <c r="L495" s="4" t="s">
        <v>21</v>
      </c>
      <c r="M495" s="5">
        <v>6</v>
      </c>
      <c r="N495" s="6">
        <v>81.239999999999995</v>
      </c>
      <c r="O495" s="7">
        <v>0</v>
      </c>
      <c r="P495" s="6">
        <v>43.28</v>
      </c>
      <c r="Q495" s="6">
        <f>M495*N495*(1-O495)</f>
        <v>487.43999999999994</v>
      </c>
      <c r="R495" s="6">
        <f>M495*P495</f>
        <v>259.68</v>
      </c>
      <c r="S495" s="6">
        <f>Q495-R495</f>
        <v>227.75999999999993</v>
      </c>
      <c r="T495" s="8">
        <f>IFERROR(S495/Q495,0)</f>
        <v>0.46725750861644505</v>
      </c>
    </row>
    <row r="496" spans="1:20" ht="15.75" x14ac:dyDescent="0.25">
      <c r="A496" s="2">
        <v>4954</v>
      </c>
      <c r="B496" s="3">
        <v>46115</v>
      </c>
      <c r="C496" s="10">
        <f>YEAR(SalesDataTable[[#This Row],[Order Date]])</f>
        <v>2026</v>
      </c>
      <c r="D496" s="13" t="str">
        <f>"Q"&amp;ROUNDUP(MONTH(SalesDataTable[[#This Row],[Order Date]])/3,0)</f>
        <v>Q2</v>
      </c>
      <c r="E496" s="13">
        <f>MONTH(SalesDataTable[[#This Row],[Order Date]])</f>
        <v>4</v>
      </c>
      <c r="F496" s="10" t="str">
        <f>TEXT(SalesDataTable[[#This Row],[Order Date]],"MMM")</f>
        <v>Apr</v>
      </c>
      <c r="G496" s="4" t="s">
        <v>36</v>
      </c>
      <c r="H496" s="4" t="s">
        <v>49</v>
      </c>
      <c r="I496" s="4" t="s">
        <v>18</v>
      </c>
      <c r="J496" s="4" t="s">
        <v>29</v>
      </c>
      <c r="K496" s="4" t="s">
        <v>25</v>
      </c>
      <c r="L496" s="4" t="s">
        <v>62</v>
      </c>
      <c r="M496" s="5">
        <v>3</v>
      </c>
      <c r="N496" s="6">
        <v>72.11</v>
      </c>
      <c r="O496" s="7">
        <v>0.05</v>
      </c>
      <c r="P496" s="6">
        <v>31.63</v>
      </c>
      <c r="Q496" s="6">
        <f>M496*N496*(1-O496)</f>
        <v>205.51349999999996</v>
      </c>
      <c r="R496" s="6">
        <f>M496*P496</f>
        <v>94.89</v>
      </c>
      <c r="S496" s="6">
        <f>Q496-R496</f>
        <v>110.62349999999996</v>
      </c>
      <c r="T496" s="8">
        <f>IFERROR(S496/Q496,0)</f>
        <v>0.5382785072513484</v>
      </c>
    </row>
    <row r="497" spans="1:20" ht="15.75" x14ac:dyDescent="0.25">
      <c r="A497" s="2">
        <v>1153</v>
      </c>
      <c r="B497" s="3">
        <v>46116</v>
      </c>
      <c r="C497" s="10">
        <f>YEAR(SalesDataTable[[#This Row],[Order Date]])</f>
        <v>2026</v>
      </c>
      <c r="D497" s="13" t="str">
        <f>"Q"&amp;ROUNDUP(MONTH(SalesDataTable[[#This Row],[Order Date]])/3,0)</f>
        <v>Q2</v>
      </c>
      <c r="E497" s="13">
        <f>MONTH(SalesDataTable[[#This Row],[Order Date]])</f>
        <v>4</v>
      </c>
      <c r="F497" s="10" t="str">
        <f>TEXT(SalesDataTable[[#This Row],[Order Date]],"MMM")</f>
        <v>Apr</v>
      </c>
      <c r="G497" s="4" t="s">
        <v>27</v>
      </c>
      <c r="H497" s="4" t="s">
        <v>68</v>
      </c>
      <c r="I497" s="4" t="s">
        <v>35</v>
      </c>
      <c r="J497" s="4" t="s">
        <v>29</v>
      </c>
      <c r="K497" s="4" t="s">
        <v>25</v>
      </c>
      <c r="L497" s="4" t="s">
        <v>26</v>
      </c>
      <c r="M497" s="5">
        <v>4</v>
      </c>
      <c r="N497" s="6">
        <v>90.15</v>
      </c>
      <c r="O497" s="7">
        <v>0</v>
      </c>
      <c r="P497" s="6">
        <v>44.9</v>
      </c>
      <c r="Q497" s="6">
        <f>M497*N497*(1-O497)</f>
        <v>360.6</v>
      </c>
      <c r="R497" s="6">
        <f>M497*P497</f>
        <v>179.6</v>
      </c>
      <c r="S497" s="6">
        <f>Q497-R497</f>
        <v>181.00000000000003</v>
      </c>
      <c r="T497" s="8">
        <f>IFERROR(S497/Q497,0)</f>
        <v>0.50194120909595119</v>
      </c>
    </row>
    <row r="498" spans="1:20" ht="15.75" x14ac:dyDescent="0.25">
      <c r="A498" s="2">
        <v>1383</v>
      </c>
      <c r="B498" s="3">
        <v>46116</v>
      </c>
      <c r="C498" s="10">
        <f>YEAR(SalesDataTable[[#This Row],[Order Date]])</f>
        <v>2026</v>
      </c>
      <c r="D498" s="13" t="str">
        <f>"Q"&amp;ROUNDUP(MONTH(SalesDataTable[[#This Row],[Order Date]])/3,0)</f>
        <v>Q2</v>
      </c>
      <c r="E498" s="13">
        <f>MONTH(SalesDataTable[[#This Row],[Order Date]])</f>
        <v>4</v>
      </c>
      <c r="F498" s="10" t="str">
        <f>TEXT(SalesDataTable[[#This Row],[Order Date]],"MMM")</f>
        <v>Apr</v>
      </c>
      <c r="G498" s="4" t="s">
        <v>36</v>
      </c>
      <c r="H498" s="4" t="s">
        <v>37</v>
      </c>
      <c r="I498" s="4" t="s">
        <v>35</v>
      </c>
      <c r="J498" s="4" t="s">
        <v>19</v>
      </c>
      <c r="K498" s="4" t="s">
        <v>20</v>
      </c>
      <c r="L498" s="4" t="s">
        <v>38</v>
      </c>
      <c r="M498" s="5">
        <v>1</v>
      </c>
      <c r="N498" s="6">
        <v>50.7</v>
      </c>
      <c r="O498" s="7">
        <v>0.05</v>
      </c>
      <c r="P498" s="6">
        <v>21.85</v>
      </c>
      <c r="Q498" s="6">
        <f>M498*N498*(1-O498)</f>
        <v>48.164999999999999</v>
      </c>
      <c r="R498" s="6">
        <f>M498*P498</f>
        <v>21.85</v>
      </c>
      <c r="S498" s="6">
        <f>Q498-R498</f>
        <v>26.314999999999998</v>
      </c>
      <c r="T498" s="8">
        <f>IFERROR(S498/Q498,0)</f>
        <v>0.54635108481262329</v>
      </c>
    </row>
    <row r="499" spans="1:20" ht="15.75" x14ac:dyDescent="0.25">
      <c r="A499" s="2">
        <v>2583</v>
      </c>
      <c r="B499" s="3">
        <v>46116</v>
      </c>
      <c r="C499" s="10">
        <f>YEAR(SalesDataTable[[#This Row],[Order Date]])</f>
        <v>2026</v>
      </c>
      <c r="D499" s="13" t="str">
        <f>"Q"&amp;ROUNDUP(MONTH(SalesDataTable[[#This Row],[Order Date]])/3,0)</f>
        <v>Q2</v>
      </c>
      <c r="E499" s="13">
        <f>MONTH(SalesDataTable[[#This Row],[Order Date]])</f>
        <v>4</v>
      </c>
      <c r="F499" s="10" t="str">
        <f>TEXT(SalesDataTable[[#This Row],[Order Date]],"MMM")</f>
        <v>Apr</v>
      </c>
      <c r="G499" s="4" t="s">
        <v>16</v>
      </c>
      <c r="H499" s="4" t="s">
        <v>17</v>
      </c>
      <c r="I499" s="4" t="s">
        <v>18</v>
      </c>
      <c r="J499" s="4" t="s">
        <v>19</v>
      </c>
      <c r="K499" s="4" t="s">
        <v>50</v>
      </c>
      <c r="L499" s="4" t="s">
        <v>51</v>
      </c>
      <c r="M499" s="5">
        <v>1</v>
      </c>
      <c r="N499" s="6">
        <v>41.13</v>
      </c>
      <c r="O499" s="7">
        <v>0</v>
      </c>
      <c r="P499" s="6">
        <v>15.04</v>
      </c>
      <c r="Q499" s="6">
        <f>M499*N499*(1-O499)</f>
        <v>41.13</v>
      </c>
      <c r="R499" s="6">
        <f>M499*P499</f>
        <v>15.04</v>
      </c>
      <c r="S499" s="6">
        <f>Q499-R499</f>
        <v>26.090000000000003</v>
      </c>
      <c r="T499" s="8">
        <f>IFERROR(S499/Q499,0)</f>
        <v>0.63433017262338931</v>
      </c>
    </row>
    <row r="500" spans="1:20" ht="15.75" x14ac:dyDescent="0.25">
      <c r="A500" s="2">
        <v>4074</v>
      </c>
      <c r="B500" s="3">
        <v>46116</v>
      </c>
      <c r="C500" s="10">
        <f>YEAR(SalesDataTable[[#This Row],[Order Date]])</f>
        <v>2026</v>
      </c>
      <c r="D500" s="13" t="str">
        <f>"Q"&amp;ROUNDUP(MONTH(SalesDataTable[[#This Row],[Order Date]])/3,0)</f>
        <v>Q2</v>
      </c>
      <c r="E500" s="13">
        <f>MONTH(SalesDataTable[[#This Row],[Order Date]])</f>
        <v>4</v>
      </c>
      <c r="F500" s="10" t="str">
        <f>TEXT(SalesDataTable[[#This Row],[Order Date]],"MMM")</f>
        <v>Apr</v>
      </c>
      <c r="G500" s="4" t="s">
        <v>22</v>
      </c>
      <c r="H500" s="4" t="s">
        <v>23</v>
      </c>
      <c r="I500" s="4" t="s">
        <v>35</v>
      </c>
      <c r="J500" s="4" t="s">
        <v>19</v>
      </c>
      <c r="K500" s="4" t="s">
        <v>39</v>
      </c>
      <c r="L500" s="4" t="s">
        <v>67</v>
      </c>
      <c r="M500" s="5">
        <v>1</v>
      </c>
      <c r="N500" s="6">
        <v>121.66</v>
      </c>
      <c r="O500" s="7">
        <v>0</v>
      </c>
      <c r="P500" s="6">
        <v>61.37</v>
      </c>
      <c r="Q500" s="6">
        <f>M500*N500*(1-O500)</f>
        <v>121.66</v>
      </c>
      <c r="R500" s="6">
        <f>M500*P500</f>
        <v>61.37</v>
      </c>
      <c r="S500" s="6">
        <f>Q500-R500</f>
        <v>60.29</v>
      </c>
      <c r="T500" s="8">
        <f>IFERROR(S500/Q500,0)</f>
        <v>0.49556140062469178</v>
      </c>
    </row>
    <row r="501" spans="1:20" ht="15.75" x14ac:dyDescent="0.25">
      <c r="A501" s="2">
        <v>4301</v>
      </c>
      <c r="B501" s="3">
        <v>46116</v>
      </c>
      <c r="C501" s="10">
        <f>YEAR(SalesDataTable[[#This Row],[Order Date]])</f>
        <v>2026</v>
      </c>
      <c r="D501" s="13" t="str">
        <f>"Q"&amp;ROUNDUP(MONTH(SalesDataTable[[#This Row],[Order Date]])/3,0)</f>
        <v>Q2</v>
      </c>
      <c r="E501" s="13">
        <f>MONTH(SalesDataTable[[#This Row],[Order Date]])</f>
        <v>4</v>
      </c>
      <c r="F501" s="10" t="str">
        <f>TEXT(SalesDataTable[[#This Row],[Order Date]],"MMM")</f>
        <v>Apr</v>
      </c>
      <c r="G501" s="4" t="s">
        <v>27</v>
      </c>
      <c r="H501" s="4" t="s">
        <v>68</v>
      </c>
      <c r="I501" s="4" t="s">
        <v>35</v>
      </c>
      <c r="J501" s="4" t="s">
        <v>29</v>
      </c>
      <c r="K501" s="4" t="s">
        <v>50</v>
      </c>
      <c r="L501" s="4" t="s">
        <v>54</v>
      </c>
      <c r="M501" s="5">
        <v>1</v>
      </c>
      <c r="N501" s="6">
        <v>122.77</v>
      </c>
      <c r="O501" s="7">
        <v>0.1</v>
      </c>
      <c r="P501" s="6">
        <v>70.59</v>
      </c>
      <c r="Q501" s="6">
        <f>M501*N501*(1-O501)</f>
        <v>110.49299999999999</v>
      </c>
      <c r="R501" s="6">
        <f>M501*P501</f>
        <v>70.59</v>
      </c>
      <c r="S501" s="6">
        <f>Q501-R501</f>
        <v>39.902999999999992</v>
      </c>
      <c r="T501" s="8">
        <f>IFERROR(S501/Q501,0)</f>
        <v>0.36113599956558329</v>
      </c>
    </row>
    <row r="502" spans="1:20" ht="15.75" x14ac:dyDescent="0.25">
      <c r="A502" s="2">
        <v>4692</v>
      </c>
      <c r="B502" s="3">
        <v>46116</v>
      </c>
      <c r="C502" s="10">
        <f>YEAR(SalesDataTable[[#This Row],[Order Date]])</f>
        <v>2026</v>
      </c>
      <c r="D502" s="13" t="str">
        <f>"Q"&amp;ROUNDUP(MONTH(SalesDataTable[[#This Row],[Order Date]])/3,0)</f>
        <v>Q2</v>
      </c>
      <c r="E502" s="13">
        <f>MONTH(SalesDataTable[[#This Row],[Order Date]])</f>
        <v>4</v>
      </c>
      <c r="F502" s="10" t="str">
        <f>TEXT(SalesDataTable[[#This Row],[Order Date]],"MMM")</f>
        <v>Apr</v>
      </c>
      <c r="G502" s="4" t="s">
        <v>36</v>
      </c>
      <c r="H502" s="4" t="s">
        <v>63</v>
      </c>
      <c r="I502" s="4" t="s">
        <v>18</v>
      </c>
      <c r="J502" s="4" t="s">
        <v>19</v>
      </c>
      <c r="K502" s="4" t="s">
        <v>20</v>
      </c>
      <c r="L502" s="4" t="s">
        <v>38</v>
      </c>
      <c r="M502" s="5">
        <v>1</v>
      </c>
      <c r="N502" s="6">
        <v>49.96</v>
      </c>
      <c r="O502" s="7">
        <v>0</v>
      </c>
      <c r="P502" s="6">
        <v>22.13</v>
      </c>
      <c r="Q502" s="6">
        <f>M502*N502*(1-O502)</f>
        <v>49.96</v>
      </c>
      <c r="R502" s="6">
        <f>M502*P502</f>
        <v>22.13</v>
      </c>
      <c r="S502" s="6">
        <f>Q502-R502</f>
        <v>27.830000000000002</v>
      </c>
      <c r="T502" s="8">
        <f>IFERROR(S502/Q502,0)</f>
        <v>0.55704563650920735</v>
      </c>
    </row>
    <row r="503" spans="1:20" ht="15.75" x14ac:dyDescent="0.25">
      <c r="A503" s="2">
        <v>1951</v>
      </c>
      <c r="B503" s="3">
        <v>46117</v>
      </c>
      <c r="C503" s="10">
        <f>YEAR(SalesDataTable[[#This Row],[Order Date]])</f>
        <v>2026</v>
      </c>
      <c r="D503" s="13" t="str">
        <f>"Q"&amp;ROUNDUP(MONTH(SalesDataTable[[#This Row],[Order Date]])/3,0)</f>
        <v>Q2</v>
      </c>
      <c r="E503" s="13">
        <f>MONTH(SalesDataTable[[#This Row],[Order Date]])</f>
        <v>4</v>
      </c>
      <c r="F503" s="10" t="str">
        <f>TEXT(SalesDataTable[[#This Row],[Order Date]],"MMM")</f>
        <v>Apr</v>
      </c>
      <c r="G503" s="4" t="s">
        <v>36</v>
      </c>
      <c r="H503" s="4" t="s">
        <v>49</v>
      </c>
      <c r="I503" s="4" t="s">
        <v>44</v>
      </c>
      <c r="J503" s="4" t="s">
        <v>19</v>
      </c>
      <c r="K503" s="4" t="s">
        <v>25</v>
      </c>
      <c r="L503" s="4" t="s">
        <v>53</v>
      </c>
      <c r="M503" s="5">
        <v>2</v>
      </c>
      <c r="N503" s="6">
        <v>155.13</v>
      </c>
      <c r="O503" s="7">
        <v>0.15</v>
      </c>
      <c r="P503" s="6">
        <v>80.959999999999994</v>
      </c>
      <c r="Q503" s="6">
        <f>M503*N503*(1-O503)</f>
        <v>263.721</v>
      </c>
      <c r="R503" s="6">
        <f>M503*P503</f>
        <v>161.91999999999999</v>
      </c>
      <c r="S503" s="6">
        <f>Q503-R503</f>
        <v>101.80100000000002</v>
      </c>
      <c r="T503" s="8">
        <f>IFERROR(S503/Q503,0)</f>
        <v>0.38601779911345707</v>
      </c>
    </row>
    <row r="504" spans="1:20" ht="15.75" x14ac:dyDescent="0.25">
      <c r="A504" s="2">
        <v>2111</v>
      </c>
      <c r="B504" s="3">
        <v>46117</v>
      </c>
      <c r="C504" s="10">
        <f>YEAR(SalesDataTable[[#This Row],[Order Date]])</f>
        <v>2026</v>
      </c>
      <c r="D504" s="13" t="str">
        <f>"Q"&amp;ROUNDUP(MONTH(SalesDataTable[[#This Row],[Order Date]])/3,0)</f>
        <v>Q2</v>
      </c>
      <c r="E504" s="13">
        <f>MONTH(SalesDataTable[[#This Row],[Order Date]])</f>
        <v>4</v>
      </c>
      <c r="F504" s="10" t="str">
        <f>TEXT(SalesDataTable[[#This Row],[Order Date]],"MMM")</f>
        <v>Apr</v>
      </c>
      <c r="G504" s="4" t="s">
        <v>36</v>
      </c>
      <c r="H504" s="4" t="s">
        <v>63</v>
      </c>
      <c r="I504" s="4" t="s">
        <v>18</v>
      </c>
      <c r="J504" s="4" t="s">
        <v>29</v>
      </c>
      <c r="K504" s="4" t="s">
        <v>25</v>
      </c>
      <c r="L504" s="4" t="s">
        <v>62</v>
      </c>
      <c r="M504" s="5">
        <v>3</v>
      </c>
      <c r="N504" s="6">
        <v>69.83</v>
      </c>
      <c r="O504" s="7">
        <v>0.05</v>
      </c>
      <c r="P504" s="6">
        <v>31.53</v>
      </c>
      <c r="Q504" s="6">
        <f>M504*N504*(1-O504)</f>
        <v>199.0155</v>
      </c>
      <c r="R504" s="6">
        <f>M504*P504</f>
        <v>94.59</v>
      </c>
      <c r="S504" s="6">
        <f>Q504-R504</f>
        <v>104.4255</v>
      </c>
      <c r="T504" s="8">
        <f>IFERROR(S504/Q504,0)</f>
        <v>0.52471038687941396</v>
      </c>
    </row>
    <row r="505" spans="1:20" ht="15.75" x14ac:dyDescent="0.25">
      <c r="A505" s="2">
        <v>2933</v>
      </c>
      <c r="B505" s="3">
        <v>46117</v>
      </c>
      <c r="C505" s="10">
        <f>YEAR(SalesDataTable[[#This Row],[Order Date]])</f>
        <v>2026</v>
      </c>
      <c r="D505" s="13" t="str">
        <f>"Q"&amp;ROUNDUP(MONTH(SalesDataTable[[#This Row],[Order Date]])/3,0)</f>
        <v>Q2</v>
      </c>
      <c r="E505" s="13">
        <f>MONTH(SalesDataTable[[#This Row],[Order Date]])</f>
        <v>4</v>
      </c>
      <c r="F505" s="10" t="str">
        <f>TEXT(SalesDataTable[[#This Row],[Order Date]],"MMM")</f>
        <v>Apr</v>
      </c>
      <c r="G505" s="4" t="s">
        <v>22</v>
      </c>
      <c r="H505" s="4" t="s">
        <v>43</v>
      </c>
      <c r="I505" s="4" t="s">
        <v>35</v>
      </c>
      <c r="J505" s="4" t="s">
        <v>19</v>
      </c>
      <c r="K505" s="4" t="s">
        <v>30</v>
      </c>
      <c r="L505" s="4" t="s">
        <v>31</v>
      </c>
      <c r="M505" s="5">
        <v>1</v>
      </c>
      <c r="N505" s="6">
        <v>35.4</v>
      </c>
      <c r="O505" s="7">
        <v>0</v>
      </c>
      <c r="P505" s="6">
        <v>13.37</v>
      </c>
      <c r="Q505" s="6">
        <f>M505*N505*(1-O505)</f>
        <v>35.4</v>
      </c>
      <c r="R505" s="6">
        <f>M505*P505</f>
        <v>13.37</v>
      </c>
      <c r="S505" s="6">
        <f>Q505-R505</f>
        <v>22.03</v>
      </c>
      <c r="T505" s="8">
        <f>IFERROR(S505/Q505,0)</f>
        <v>0.62231638418079105</v>
      </c>
    </row>
    <row r="506" spans="1:20" ht="15.75" x14ac:dyDescent="0.25">
      <c r="A506" s="2">
        <v>3263</v>
      </c>
      <c r="B506" s="3">
        <v>46117</v>
      </c>
      <c r="C506" s="10">
        <f>YEAR(SalesDataTable[[#This Row],[Order Date]])</f>
        <v>2026</v>
      </c>
      <c r="D506" s="13" t="str">
        <f>"Q"&amp;ROUNDUP(MONTH(SalesDataTable[[#This Row],[Order Date]])/3,0)</f>
        <v>Q2</v>
      </c>
      <c r="E506" s="13">
        <f>MONTH(SalesDataTable[[#This Row],[Order Date]])</f>
        <v>4</v>
      </c>
      <c r="F506" s="10" t="str">
        <f>TEXT(SalesDataTable[[#This Row],[Order Date]],"MMM")</f>
        <v>Apr</v>
      </c>
      <c r="G506" s="4" t="s">
        <v>36</v>
      </c>
      <c r="H506" s="4" t="s">
        <v>47</v>
      </c>
      <c r="I506" s="4" t="s">
        <v>18</v>
      </c>
      <c r="J506" s="4" t="s">
        <v>29</v>
      </c>
      <c r="K506" s="4" t="s">
        <v>50</v>
      </c>
      <c r="L506" s="4" t="s">
        <v>61</v>
      </c>
      <c r="M506" s="5">
        <v>1</v>
      </c>
      <c r="N506" s="6">
        <v>51.75</v>
      </c>
      <c r="O506" s="7">
        <v>0.1</v>
      </c>
      <c r="P506" s="6">
        <v>22.1</v>
      </c>
      <c r="Q506" s="6">
        <f>M506*N506*(1-O506)</f>
        <v>46.575000000000003</v>
      </c>
      <c r="R506" s="6">
        <f>M506*P506</f>
        <v>22.1</v>
      </c>
      <c r="S506" s="6">
        <f>Q506-R506</f>
        <v>24.475000000000001</v>
      </c>
      <c r="T506" s="8">
        <f>IFERROR(S506/Q506,0)</f>
        <v>0.52549651100375738</v>
      </c>
    </row>
    <row r="507" spans="1:20" ht="15.75" x14ac:dyDescent="0.25">
      <c r="A507" s="2">
        <v>4764</v>
      </c>
      <c r="B507" s="3">
        <v>46117</v>
      </c>
      <c r="C507" s="10">
        <f>YEAR(SalesDataTable[[#This Row],[Order Date]])</f>
        <v>2026</v>
      </c>
      <c r="D507" s="13" t="str">
        <f>"Q"&amp;ROUNDUP(MONTH(SalesDataTable[[#This Row],[Order Date]])/3,0)</f>
        <v>Q2</v>
      </c>
      <c r="E507" s="13">
        <f>MONTH(SalesDataTable[[#This Row],[Order Date]])</f>
        <v>4</v>
      </c>
      <c r="F507" s="10" t="str">
        <f>TEXT(SalesDataTable[[#This Row],[Order Date]],"MMM")</f>
        <v>Apr</v>
      </c>
      <c r="G507" s="4" t="s">
        <v>36</v>
      </c>
      <c r="H507" s="4" t="s">
        <v>63</v>
      </c>
      <c r="I507" s="4" t="s">
        <v>44</v>
      </c>
      <c r="J507" s="4" t="s">
        <v>29</v>
      </c>
      <c r="K507" s="4" t="s">
        <v>20</v>
      </c>
      <c r="L507" s="4" t="s">
        <v>42</v>
      </c>
      <c r="M507" s="5">
        <v>6</v>
      </c>
      <c r="N507" s="6">
        <v>39.6</v>
      </c>
      <c r="O507" s="7">
        <v>0.15</v>
      </c>
      <c r="P507" s="6">
        <v>17.010000000000002</v>
      </c>
      <c r="Q507" s="6">
        <f>M507*N507*(1-O507)</f>
        <v>201.96</v>
      </c>
      <c r="R507" s="6">
        <f>M507*P507</f>
        <v>102.06</v>
      </c>
      <c r="S507" s="6">
        <f>Q507-R507</f>
        <v>99.9</v>
      </c>
      <c r="T507" s="8">
        <f>IFERROR(S507/Q507,0)</f>
        <v>0.49465240641711233</v>
      </c>
    </row>
    <row r="508" spans="1:20" ht="15.75" x14ac:dyDescent="0.25">
      <c r="A508" s="2">
        <v>28</v>
      </c>
      <c r="B508" s="3">
        <v>46118</v>
      </c>
      <c r="C508" s="10">
        <f>YEAR(SalesDataTable[[#This Row],[Order Date]])</f>
        <v>2026</v>
      </c>
      <c r="D508" s="13" t="str">
        <f>"Q"&amp;ROUNDUP(MONTH(SalesDataTable[[#This Row],[Order Date]])/3,0)</f>
        <v>Q2</v>
      </c>
      <c r="E508" s="13">
        <f>MONTH(SalesDataTable[[#This Row],[Order Date]])</f>
        <v>4</v>
      </c>
      <c r="F508" s="10" t="str">
        <f>TEXT(SalesDataTable[[#This Row],[Order Date]],"MMM")</f>
        <v>Apr</v>
      </c>
      <c r="G508" s="4" t="s">
        <v>22</v>
      </c>
      <c r="H508" s="4" t="s">
        <v>43</v>
      </c>
      <c r="I508" s="4" t="s">
        <v>35</v>
      </c>
      <c r="J508" s="4" t="s">
        <v>29</v>
      </c>
      <c r="K508" s="4" t="s">
        <v>50</v>
      </c>
      <c r="L508" s="4" t="s">
        <v>54</v>
      </c>
      <c r="M508" s="5">
        <v>2</v>
      </c>
      <c r="N508" s="6">
        <v>125.94</v>
      </c>
      <c r="O508" s="7">
        <v>0.05</v>
      </c>
      <c r="P508" s="6">
        <v>70.94</v>
      </c>
      <c r="Q508" s="6">
        <f>M508*N508*(1-O508)</f>
        <v>239.28599999999997</v>
      </c>
      <c r="R508" s="6">
        <f>M508*P508</f>
        <v>141.88</v>
      </c>
      <c r="S508" s="6">
        <f>Q508-R508</f>
        <v>97.405999999999977</v>
      </c>
      <c r="T508" s="8">
        <f>IFERROR(S508/Q508,0)</f>
        <v>0.40706936469329585</v>
      </c>
    </row>
    <row r="509" spans="1:20" ht="15.75" x14ac:dyDescent="0.25">
      <c r="A509" s="2">
        <v>581</v>
      </c>
      <c r="B509" s="3">
        <v>46118</v>
      </c>
      <c r="C509" s="10">
        <f>YEAR(SalesDataTable[[#This Row],[Order Date]])</f>
        <v>2026</v>
      </c>
      <c r="D509" s="13" t="str">
        <f>"Q"&amp;ROUNDUP(MONTH(SalesDataTable[[#This Row],[Order Date]])/3,0)</f>
        <v>Q2</v>
      </c>
      <c r="E509" s="13">
        <f>MONTH(SalesDataTable[[#This Row],[Order Date]])</f>
        <v>4</v>
      </c>
      <c r="F509" s="10" t="str">
        <f>TEXT(SalesDataTable[[#This Row],[Order Date]],"MMM")</f>
        <v>Apr</v>
      </c>
      <c r="G509" s="4" t="s">
        <v>22</v>
      </c>
      <c r="H509" s="4" t="s">
        <v>23</v>
      </c>
      <c r="I509" s="4" t="s">
        <v>18</v>
      </c>
      <c r="J509" s="4" t="s">
        <v>19</v>
      </c>
      <c r="K509" s="4" t="s">
        <v>39</v>
      </c>
      <c r="L509" s="4" t="s">
        <v>67</v>
      </c>
      <c r="M509" s="5">
        <v>3</v>
      </c>
      <c r="N509" s="6">
        <v>124.67</v>
      </c>
      <c r="O509" s="7">
        <v>0</v>
      </c>
      <c r="P509" s="6">
        <v>61.46</v>
      </c>
      <c r="Q509" s="6">
        <f>M509*N509*(1-O509)</f>
        <v>374.01</v>
      </c>
      <c r="R509" s="6">
        <f>M509*P509</f>
        <v>184.38</v>
      </c>
      <c r="S509" s="6">
        <f>Q509-R509</f>
        <v>189.63</v>
      </c>
      <c r="T509" s="8">
        <f>IFERROR(S509/Q509,0)</f>
        <v>0.50701852891633914</v>
      </c>
    </row>
    <row r="510" spans="1:20" ht="15.75" x14ac:dyDescent="0.25">
      <c r="A510" s="2">
        <v>643</v>
      </c>
      <c r="B510" s="3">
        <v>46118</v>
      </c>
      <c r="C510" s="10">
        <f>YEAR(SalesDataTable[[#This Row],[Order Date]])</f>
        <v>2026</v>
      </c>
      <c r="D510" s="13" t="str">
        <f>"Q"&amp;ROUNDUP(MONTH(SalesDataTable[[#This Row],[Order Date]])/3,0)</f>
        <v>Q2</v>
      </c>
      <c r="E510" s="13">
        <f>MONTH(SalesDataTable[[#This Row],[Order Date]])</f>
        <v>4</v>
      </c>
      <c r="F510" s="10" t="str">
        <f>TEXT(SalesDataTable[[#This Row],[Order Date]],"MMM")</f>
        <v>Apr</v>
      </c>
      <c r="G510" s="4" t="s">
        <v>36</v>
      </c>
      <c r="H510" s="4" t="s">
        <v>49</v>
      </c>
      <c r="I510" s="4" t="s">
        <v>18</v>
      </c>
      <c r="J510" s="4" t="s">
        <v>19</v>
      </c>
      <c r="K510" s="4" t="s">
        <v>25</v>
      </c>
      <c r="L510" s="4" t="s">
        <v>62</v>
      </c>
      <c r="M510" s="5">
        <v>2</v>
      </c>
      <c r="N510" s="6">
        <v>72.260000000000005</v>
      </c>
      <c r="O510" s="7">
        <v>0</v>
      </c>
      <c r="P510" s="6">
        <v>33.21</v>
      </c>
      <c r="Q510" s="6">
        <f>M510*N510*(1-O510)</f>
        <v>144.52000000000001</v>
      </c>
      <c r="R510" s="6">
        <f>M510*P510</f>
        <v>66.42</v>
      </c>
      <c r="S510" s="6">
        <f>Q510-R510</f>
        <v>78.100000000000009</v>
      </c>
      <c r="T510" s="8">
        <f>IFERROR(S510/Q510,0)</f>
        <v>0.54040963188486024</v>
      </c>
    </row>
    <row r="511" spans="1:20" ht="15.75" x14ac:dyDescent="0.25">
      <c r="A511" s="2">
        <v>1907</v>
      </c>
      <c r="B511" s="3">
        <v>46118</v>
      </c>
      <c r="C511" s="10">
        <f>YEAR(SalesDataTable[[#This Row],[Order Date]])</f>
        <v>2026</v>
      </c>
      <c r="D511" s="13" t="str">
        <f>"Q"&amp;ROUNDUP(MONTH(SalesDataTable[[#This Row],[Order Date]])/3,0)</f>
        <v>Q2</v>
      </c>
      <c r="E511" s="13">
        <f>MONTH(SalesDataTable[[#This Row],[Order Date]])</f>
        <v>4</v>
      </c>
      <c r="F511" s="10" t="str">
        <f>TEXT(SalesDataTable[[#This Row],[Order Date]],"MMM")</f>
        <v>Apr</v>
      </c>
      <c r="G511" s="4" t="s">
        <v>22</v>
      </c>
      <c r="H511" s="4" t="s">
        <v>59</v>
      </c>
      <c r="I511" s="4" t="s">
        <v>24</v>
      </c>
      <c r="J511" s="4" t="s">
        <v>32</v>
      </c>
      <c r="K511" s="4" t="s">
        <v>20</v>
      </c>
      <c r="L511" s="4" t="s">
        <v>38</v>
      </c>
      <c r="M511" s="5">
        <v>10</v>
      </c>
      <c r="N511" s="6">
        <v>50.64</v>
      </c>
      <c r="O511" s="7">
        <v>0.2</v>
      </c>
      <c r="P511" s="6">
        <v>22.99</v>
      </c>
      <c r="Q511" s="6">
        <f>M511*N511*(1-O511)</f>
        <v>405.12</v>
      </c>
      <c r="R511" s="6">
        <f>M511*P511</f>
        <v>229.89999999999998</v>
      </c>
      <c r="S511" s="6">
        <f>Q511-R511</f>
        <v>175.22000000000003</v>
      </c>
      <c r="T511" s="8">
        <f>IFERROR(S511/Q511,0)</f>
        <v>0.43251382306477099</v>
      </c>
    </row>
    <row r="512" spans="1:20" ht="15.75" x14ac:dyDescent="0.25">
      <c r="A512" s="2">
        <v>1950</v>
      </c>
      <c r="B512" s="3">
        <v>46118</v>
      </c>
      <c r="C512" s="10">
        <f>YEAR(SalesDataTable[[#This Row],[Order Date]])</f>
        <v>2026</v>
      </c>
      <c r="D512" s="13" t="str">
        <f>"Q"&amp;ROUNDUP(MONTH(SalesDataTable[[#This Row],[Order Date]])/3,0)</f>
        <v>Q2</v>
      </c>
      <c r="E512" s="13">
        <f>MONTH(SalesDataTable[[#This Row],[Order Date]])</f>
        <v>4</v>
      </c>
      <c r="F512" s="10" t="str">
        <f>TEXT(SalesDataTable[[#This Row],[Order Date]],"MMM")</f>
        <v>Apr</v>
      </c>
      <c r="G512" s="4" t="s">
        <v>16</v>
      </c>
      <c r="H512" s="4" t="s">
        <v>52</v>
      </c>
      <c r="I512" s="4" t="s">
        <v>18</v>
      </c>
      <c r="J512" s="4" t="s">
        <v>29</v>
      </c>
      <c r="K512" s="4" t="s">
        <v>25</v>
      </c>
      <c r="L512" s="4" t="s">
        <v>62</v>
      </c>
      <c r="M512" s="5">
        <v>1</v>
      </c>
      <c r="N512" s="6">
        <v>73</v>
      </c>
      <c r="O512" s="7">
        <v>0</v>
      </c>
      <c r="P512" s="6">
        <v>32.4</v>
      </c>
      <c r="Q512" s="6">
        <f>M512*N512*(1-O512)</f>
        <v>73</v>
      </c>
      <c r="R512" s="6">
        <f>M512*P512</f>
        <v>32.4</v>
      </c>
      <c r="S512" s="6">
        <f>Q512-R512</f>
        <v>40.6</v>
      </c>
      <c r="T512" s="8">
        <f>IFERROR(S512/Q512,0)</f>
        <v>0.55616438356164388</v>
      </c>
    </row>
    <row r="513" spans="1:20" ht="15.75" x14ac:dyDescent="0.25">
      <c r="A513" s="2">
        <v>2443</v>
      </c>
      <c r="B513" s="3">
        <v>46118</v>
      </c>
      <c r="C513" s="10">
        <f>YEAR(SalesDataTable[[#This Row],[Order Date]])</f>
        <v>2026</v>
      </c>
      <c r="D513" s="13" t="str">
        <f>"Q"&amp;ROUNDUP(MONTH(SalesDataTable[[#This Row],[Order Date]])/3,0)</f>
        <v>Q2</v>
      </c>
      <c r="E513" s="13">
        <f>MONTH(SalesDataTable[[#This Row],[Order Date]])</f>
        <v>4</v>
      </c>
      <c r="F513" s="10" t="str">
        <f>TEXT(SalesDataTable[[#This Row],[Order Date]],"MMM")</f>
        <v>Apr</v>
      </c>
      <c r="G513" s="4" t="s">
        <v>16</v>
      </c>
      <c r="H513" s="4" t="s">
        <v>66</v>
      </c>
      <c r="I513" s="4" t="s">
        <v>18</v>
      </c>
      <c r="J513" s="4" t="s">
        <v>19</v>
      </c>
      <c r="K513" s="4" t="s">
        <v>30</v>
      </c>
      <c r="L513" s="4" t="s">
        <v>31</v>
      </c>
      <c r="M513" s="5">
        <v>1</v>
      </c>
      <c r="N513" s="6">
        <v>35.700000000000003</v>
      </c>
      <c r="O513" s="7">
        <v>0</v>
      </c>
      <c r="P513" s="6">
        <v>13.8</v>
      </c>
      <c r="Q513" s="6">
        <f>M513*N513*(1-O513)</f>
        <v>35.700000000000003</v>
      </c>
      <c r="R513" s="6">
        <f>M513*P513</f>
        <v>13.8</v>
      </c>
      <c r="S513" s="6">
        <f>Q513-R513</f>
        <v>21.900000000000002</v>
      </c>
      <c r="T513" s="8">
        <f>IFERROR(S513/Q513,0)</f>
        <v>0.61344537815126055</v>
      </c>
    </row>
    <row r="514" spans="1:20" ht="15.75" x14ac:dyDescent="0.25">
      <c r="A514" s="2">
        <v>2480</v>
      </c>
      <c r="B514" s="3">
        <v>46118</v>
      </c>
      <c r="C514" s="10">
        <f>YEAR(SalesDataTable[[#This Row],[Order Date]])</f>
        <v>2026</v>
      </c>
      <c r="D514" s="13" t="str">
        <f>"Q"&amp;ROUNDUP(MONTH(SalesDataTable[[#This Row],[Order Date]])/3,0)</f>
        <v>Q2</v>
      </c>
      <c r="E514" s="13">
        <f>MONTH(SalesDataTable[[#This Row],[Order Date]])</f>
        <v>4</v>
      </c>
      <c r="F514" s="10" t="str">
        <f>TEXT(SalesDataTable[[#This Row],[Order Date]],"MMM")</f>
        <v>Apr</v>
      </c>
      <c r="G514" s="4" t="s">
        <v>27</v>
      </c>
      <c r="H514" s="4" t="s">
        <v>68</v>
      </c>
      <c r="I514" s="4" t="s">
        <v>24</v>
      </c>
      <c r="J514" s="4" t="s">
        <v>29</v>
      </c>
      <c r="K514" s="4" t="s">
        <v>25</v>
      </c>
      <c r="L514" s="4" t="s">
        <v>53</v>
      </c>
      <c r="M514" s="5">
        <v>8</v>
      </c>
      <c r="N514" s="6">
        <v>152.41999999999999</v>
      </c>
      <c r="O514" s="7">
        <v>0.05</v>
      </c>
      <c r="P514" s="6">
        <v>80.11</v>
      </c>
      <c r="Q514" s="6">
        <f>M514*N514*(1-O514)</f>
        <v>1158.3919999999998</v>
      </c>
      <c r="R514" s="6">
        <f>M514*P514</f>
        <v>640.88</v>
      </c>
      <c r="S514" s="6">
        <f>Q514-R514</f>
        <v>517.51199999999983</v>
      </c>
      <c r="T514" s="8">
        <f>IFERROR(S514/Q514,0)</f>
        <v>0.44675032286134564</v>
      </c>
    </row>
    <row r="515" spans="1:20" ht="15.75" x14ac:dyDescent="0.25">
      <c r="A515" s="2">
        <v>2515</v>
      </c>
      <c r="B515" s="3">
        <v>46118</v>
      </c>
      <c r="C515" s="10">
        <f>YEAR(SalesDataTable[[#This Row],[Order Date]])</f>
        <v>2026</v>
      </c>
      <c r="D515" s="13" t="str">
        <f>"Q"&amp;ROUNDUP(MONTH(SalesDataTable[[#This Row],[Order Date]])/3,0)</f>
        <v>Q2</v>
      </c>
      <c r="E515" s="13">
        <f>MONTH(SalesDataTable[[#This Row],[Order Date]])</f>
        <v>4</v>
      </c>
      <c r="F515" s="10" t="str">
        <f>TEXT(SalesDataTable[[#This Row],[Order Date]],"MMM")</f>
        <v>Apr</v>
      </c>
      <c r="G515" s="4" t="s">
        <v>36</v>
      </c>
      <c r="H515" s="4" t="s">
        <v>49</v>
      </c>
      <c r="I515" s="4" t="s">
        <v>18</v>
      </c>
      <c r="J515" s="4" t="s">
        <v>19</v>
      </c>
      <c r="K515" s="4" t="s">
        <v>20</v>
      </c>
      <c r="L515" s="4" t="s">
        <v>21</v>
      </c>
      <c r="M515" s="5">
        <v>1</v>
      </c>
      <c r="N515" s="6">
        <v>81.78</v>
      </c>
      <c r="O515" s="7">
        <v>0</v>
      </c>
      <c r="P515" s="6">
        <v>42.82</v>
      </c>
      <c r="Q515" s="6">
        <f>M515*N515*(1-O515)</f>
        <v>81.78</v>
      </c>
      <c r="R515" s="6">
        <f>M515*P515</f>
        <v>42.82</v>
      </c>
      <c r="S515" s="6">
        <f>Q515-R515</f>
        <v>38.96</v>
      </c>
      <c r="T515" s="8">
        <f>IFERROR(S515/Q515,0)</f>
        <v>0.47640009782342874</v>
      </c>
    </row>
    <row r="516" spans="1:20" ht="15.75" x14ac:dyDescent="0.25">
      <c r="A516" s="2">
        <v>2829</v>
      </c>
      <c r="B516" s="3">
        <v>46118</v>
      </c>
      <c r="C516" s="10">
        <f>YEAR(SalesDataTable[[#This Row],[Order Date]])</f>
        <v>2026</v>
      </c>
      <c r="D516" s="13" t="str">
        <f>"Q"&amp;ROUNDUP(MONTH(SalesDataTable[[#This Row],[Order Date]])/3,0)</f>
        <v>Q2</v>
      </c>
      <c r="E516" s="13">
        <f>MONTH(SalesDataTable[[#This Row],[Order Date]])</f>
        <v>4</v>
      </c>
      <c r="F516" s="10" t="str">
        <f>TEXT(SalesDataTable[[#This Row],[Order Date]],"MMM")</f>
        <v>Apr</v>
      </c>
      <c r="G516" s="4" t="s">
        <v>22</v>
      </c>
      <c r="H516" s="4" t="s">
        <v>43</v>
      </c>
      <c r="I516" s="4" t="s">
        <v>18</v>
      </c>
      <c r="J516" s="4" t="s">
        <v>32</v>
      </c>
      <c r="K516" s="4" t="s">
        <v>20</v>
      </c>
      <c r="L516" s="4" t="s">
        <v>46</v>
      </c>
      <c r="M516" s="5">
        <v>6</v>
      </c>
      <c r="N516" s="6">
        <v>102.59</v>
      </c>
      <c r="O516" s="7">
        <v>0.1</v>
      </c>
      <c r="P516" s="6">
        <v>49.6</v>
      </c>
      <c r="Q516" s="6">
        <f>M516*N516*(1-O516)</f>
        <v>553.98599999999999</v>
      </c>
      <c r="R516" s="6">
        <f>M516*P516</f>
        <v>297.60000000000002</v>
      </c>
      <c r="S516" s="6">
        <f>Q516-R516</f>
        <v>256.38599999999997</v>
      </c>
      <c r="T516" s="8">
        <f>IFERROR(S516/Q516,0)</f>
        <v>0.46280230908362302</v>
      </c>
    </row>
    <row r="517" spans="1:20" ht="15.75" x14ac:dyDescent="0.25">
      <c r="A517" s="2">
        <v>4086</v>
      </c>
      <c r="B517" s="3">
        <v>46118</v>
      </c>
      <c r="C517" s="10">
        <f>YEAR(SalesDataTable[[#This Row],[Order Date]])</f>
        <v>2026</v>
      </c>
      <c r="D517" s="13" t="str">
        <f>"Q"&amp;ROUNDUP(MONTH(SalesDataTable[[#This Row],[Order Date]])/3,0)</f>
        <v>Q2</v>
      </c>
      <c r="E517" s="13">
        <f>MONTH(SalesDataTable[[#This Row],[Order Date]])</f>
        <v>4</v>
      </c>
      <c r="F517" s="10" t="str">
        <f>TEXT(SalesDataTable[[#This Row],[Order Date]],"MMM")</f>
        <v>Apr</v>
      </c>
      <c r="G517" s="4" t="s">
        <v>36</v>
      </c>
      <c r="H517" s="4" t="s">
        <v>49</v>
      </c>
      <c r="I517" s="4" t="s">
        <v>35</v>
      </c>
      <c r="J517" s="4" t="s">
        <v>19</v>
      </c>
      <c r="K517" s="4" t="s">
        <v>25</v>
      </c>
      <c r="L517" s="4" t="s">
        <v>53</v>
      </c>
      <c r="M517" s="5">
        <v>2</v>
      </c>
      <c r="N517" s="6">
        <v>152.44</v>
      </c>
      <c r="O517" s="7">
        <v>0.15</v>
      </c>
      <c r="P517" s="6">
        <v>76.680000000000007</v>
      </c>
      <c r="Q517" s="6">
        <f>M517*N517*(1-O517)</f>
        <v>259.14799999999997</v>
      </c>
      <c r="R517" s="6">
        <f>M517*P517</f>
        <v>153.36000000000001</v>
      </c>
      <c r="S517" s="6">
        <f>Q517-R517</f>
        <v>105.78799999999995</v>
      </c>
      <c r="T517" s="8">
        <f>IFERROR(S517/Q517,0)</f>
        <v>0.4082146109559015</v>
      </c>
    </row>
    <row r="518" spans="1:20" ht="15.75" x14ac:dyDescent="0.25">
      <c r="A518" s="2">
        <v>4512</v>
      </c>
      <c r="B518" s="3">
        <v>46118</v>
      </c>
      <c r="C518" s="10">
        <f>YEAR(SalesDataTable[[#This Row],[Order Date]])</f>
        <v>2026</v>
      </c>
      <c r="D518" s="13" t="str">
        <f>"Q"&amp;ROUNDUP(MONTH(SalesDataTable[[#This Row],[Order Date]])/3,0)</f>
        <v>Q2</v>
      </c>
      <c r="E518" s="13">
        <f>MONTH(SalesDataTable[[#This Row],[Order Date]])</f>
        <v>4</v>
      </c>
      <c r="F518" s="10" t="str">
        <f>TEXT(SalesDataTable[[#This Row],[Order Date]],"MMM")</f>
        <v>Apr</v>
      </c>
      <c r="G518" s="4" t="s">
        <v>22</v>
      </c>
      <c r="H518" s="4" t="s">
        <v>23</v>
      </c>
      <c r="I518" s="4" t="s">
        <v>18</v>
      </c>
      <c r="J518" s="4" t="s">
        <v>29</v>
      </c>
      <c r="K518" s="4" t="s">
        <v>30</v>
      </c>
      <c r="L518" s="4" t="s">
        <v>60</v>
      </c>
      <c r="M518" s="5">
        <v>6</v>
      </c>
      <c r="N518" s="6">
        <v>136.29</v>
      </c>
      <c r="O518" s="7">
        <v>0</v>
      </c>
      <c r="P518" s="6">
        <v>68.209999999999994</v>
      </c>
      <c r="Q518" s="6">
        <f>M518*N518*(1-O518)</f>
        <v>817.74</v>
      </c>
      <c r="R518" s="6">
        <f>M518*P518</f>
        <v>409.26</v>
      </c>
      <c r="S518" s="6">
        <f>Q518-R518</f>
        <v>408.48</v>
      </c>
      <c r="T518" s="8">
        <f>IFERROR(S518/Q518,0)</f>
        <v>0.49952307579426225</v>
      </c>
    </row>
    <row r="519" spans="1:20" ht="15.75" x14ac:dyDescent="0.25">
      <c r="A519" s="2">
        <v>4837</v>
      </c>
      <c r="B519" s="3">
        <v>46118</v>
      </c>
      <c r="C519" s="10">
        <f>YEAR(SalesDataTable[[#This Row],[Order Date]])</f>
        <v>2026</v>
      </c>
      <c r="D519" s="13" t="str">
        <f>"Q"&amp;ROUNDUP(MONTH(SalesDataTable[[#This Row],[Order Date]])/3,0)</f>
        <v>Q2</v>
      </c>
      <c r="E519" s="13">
        <f>MONTH(SalesDataTable[[#This Row],[Order Date]])</f>
        <v>4</v>
      </c>
      <c r="F519" s="10" t="str">
        <f>TEXT(SalesDataTable[[#This Row],[Order Date]],"MMM")</f>
        <v>Apr</v>
      </c>
      <c r="G519" s="4" t="s">
        <v>16</v>
      </c>
      <c r="H519" s="4" t="s">
        <v>52</v>
      </c>
      <c r="I519" s="4" t="s">
        <v>24</v>
      </c>
      <c r="J519" s="4" t="s">
        <v>32</v>
      </c>
      <c r="K519" s="4" t="s">
        <v>25</v>
      </c>
      <c r="L519" s="4" t="s">
        <v>53</v>
      </c>
      <c r="M519" s="5">
        <v>4</v>
      </c>
      <c r="N519" s="6">
        <v>157.51</v>
      </c>
      <c r="O519" s="7">
        <v>0.2</v>
      </c>
      <c r="P519" s="6">
        <v>79.209999999999994</v>
      </c>
      <c r="Q519" s="6">
        <f>M519*N519*(1-O519)</f>
        <v>504.03199999999998</v>
      </c>
      <c r="R519" s="6">
        <f>M519*P519</f>
        <v>316.83999999999997</v>
      </c>
      <c r="S519" s="6">
        <f>Q519-R519</f>
        <v>187.19200000000001</v>
      </c>
      <c r="T519" s="8">
        <f>IFERROR(S519/Q519,0)</f>
        <v>0.37138911815122855</v>
      </c>
    </row>
    <row r="520" spans="1:20" ht="15.75" x14ac:dyDescent="0.25">
      <c r="A520" s="2">
        <v>1580</v>
      </c>
      <c r="B520" s="3">
        <v>46119</v>
      </c>
      <c r="C520" s="10">
        <f>YEAR(SalesDataTable[[#This Row],[Order Date]])</f>
        <v>2026</v>
      </c>
      <c r="D520" s="13" t="str">
        <f>"Q"&amp;ROUNDUP(MONTH(SalesDataTable[[#This Row],[Order Date]])/3,0)</f>
        <v>Q2</v>
      </c>
      <c r="E520" s="13">
        <f>MONTH(SalesDataTable[[#This Row],[Order Date]])</f>
        <v>4</v>
      </c>
      <c r="F520" s="10" t="str">
        <f>TEXT(SalesDataTable[[#This Row],[Order Date]],"MMM")</f>
        <v>Apr</v>
      </c>
      <c r="G520" s="4" t="s">
        <v>27</v>
      </c>
      <c r="H520" s="4" t="s">
        <v>34</v>
      </c>
      <c r="I520" s="4" t="s">
        <v>18</v>
      </c>
      <c r="J520" s="4" t="s">
        <v>29</v>
      </c>
      <c r="K520" s="4" t="s">
        <v>39</v>
      </c>
      <c r="L520" s="4" t="s">
        <v>67</v>
      </c>
      <c r="M520" s="5">
        <v>2</v>
      </c>
      <c r="N520" s="6">
        <v>120.5</v>
      </c>
      <c r="O520" s="7">
        <v>0</v>
      </c>
      <c r="P520" s="6">
        <v>61.42</v>
      </c>
      <c r="Q520" s="6">
        <f>M520*N520*(1-O520)</f>
        <v>241</v>
      </c>
      <c r="R520" s="6">
        <f>M520*P520</f>
        <v>122.84</v>
      </c>
      <c r="S520" s="6">
        <f>Q520-R520</f>
        <v>118.16</v>
      </c>
      <c r="T520" s="8">
        <f>IFERROR(S520/Q520,0)</f>
        <v>0.49029045643153524</v>
      </c>
    </row>
    <row r="521" spans="1:20" ht="15.75" x14ac:dyDescent="0.25">
      <c r="A521" s="2">
        <v>1962</v>
      </c>
      <c r="B521" s="3">
        <v>46119</v>
      </c>
      <c r="C521" s="10">
        <f>YEAR(SalesDataTable[[#This Row],[Order Date]])</f>
        <v>2026</v>
      </c>
      <c r="D521" s="13" t="str">
        <f>"Q"&amp;ROUNDUP(MONTH(SalesDataTable[[#This Row],[Order Date]])/3,0)</f>
        <v>Q2</v>
      </c>
      <c r="E521" s="13">
        <f>MONTH(SalesDataTable[[#This Row],[Order Date]])</f>
        <v>4</v>
      </c>
      <c r="F521" s="10" t="str">
        <f>TEXT(SalesDataTable[[#This Row],[Order Date]],"MMM")</f>
        <v>Apr</v>
      </c>
      <c r="G521" s="4" t="s">
        <v>16</v>
      </c>
      <c r="H521" s="4" t="s">
        <v>17</v>
      </c>
      <c r="I521" s="4" t="s">
        <v>18</v>
      </c>
      <c r="J521" s="4" t="s">
        <v>19</v>
      </c>
      <c r="K521" s="4" t="s">
        <v>25</v>
      </c>
      <c r="L521" s="4" t="s">
        <v>53</v>
      </c>
      <c r="M521" s="5">
        <v>3</v>
      </c>
      <c r="N521" s="6">
        <v>152.62</v>
      </c>
      <c r="O521" s="7">
        <v>0.05</v>
      </c>
      <c r="P521" s="6">
        <v>77.75</v>
      </c>
      <c r="Q521" s="6">
        <f>M521*N521*(1-O521)</f>
        <v>434.96699999999998</v>
      </c>
      <c r="R521" s="6">
        <f>M521*P521</f>
        <v>233.25</v>
      </c>
      <c r="S521" s="6">
        <f>Q521-R521</f>
        <v>201.71699999999998</v>
      </c>
      <c r="T521" s="8">
        <f>IFERROR(S521/Q521,0)</f>
        <v>0.46375242259757637</v>
      </c>
    </row>
    <row r="522" spans="1:20" ht="15.75" x14ac:dyDescent="0.25">
      <c r="A522" s="2">
        <v>2381</v>
      </c>
      <c r="B522" s="3">
        <v>46119</v>
      </c>
      <c r="C522" s="10">
        <f>YEAR(SalesDataTable[[#This Row],[Order Date]])</f>
        <v>2026</v>
      </c>
      <c r="D522" s="13" t="str">
        <f>"Q"&amp;ROUNDUP(MONTH(SalesDataTable[[#This Row],[Order Date]])/3,0)</f>
        <v>Q2</v>
      </c>
      <c r="E522" s="13">
        <f>MONTH(SalesDataTable[[#This Row],[Order Date]])</f>
        <v>4</v>
      </c>
      <c r="F522" s="10" t="str">
        <f>TEXT(SalesDataTable[[#This Row],[Order Date]],"MMM")</f>
        <v>Apr</v>
      </c>
      <c r="G522" s="4" t="s">
        <v>22</v>
      </c>
      <c r="H522" s="4" t="s">
        <v>57</v>
      </c>
      <c r="I522" s="4" t="s">
        <v>18</v>
      </c>
      <c r="J522" s="4" t="s">
        <v>19</v>
      </c>
      <c r="K522" s="4" t="s">
        <v>30</v>
      </c>
      <c r="L522" s="4" t="s">
        <v>60</v>
      </c>
      <c r="M522" s="5">
        <v>2</v>
      </c>
      <c r="N522" s="6">
        <v>134.16</v>
      </c>
      <c r="O522" s="7">
        <v>0.05</v>
      </c>
      <c r="P522" s="6">
        <v>67.08</v>
      </c>
      <c r="Q522" s="6">
        <f>M522*N522*(1-O522)</f>
        <v>254.90399999999997</v>
      </c>
      <c r="R522" s="6">
        <f>M522*P522</f>
        <v>134.16</v>
      </c>
      <c r="S522" s="6">
        <f>Q522-R522</f>
        <v>120.74399999999997</v>
      </c>
      <c r="T522" s="8">
        <f>IFERROR(S522/Q522,0)</f>
        <v>0.47368421052631576</v>
      </c>
    </row>
    <row r="523" spans="1:20" ht="15.75" x14ac:dyDescent="0.25">
      <c r="A523" s="2">
        <v>2655</v>
      </c>
      <c r="B523" s="3">
        <v>46119</v>
      </c>
      <c r="C523" s="10">
        <f>YEAR(SalesDataTable[[#This Row],[Order Date]])</f>
        <v>2026</v>
      </c>
      <c r="D523" s="13" t="str">
        <f>"Q"&amp;ROUNDUP(MONTH(SalesDataTable[[#This Row],[Order Date]])/3,0)</f>
        <v>Q2</v>
      </c>
      <c r="E523" s="13">
        <f>MONTH(SalesDataTable[[#This Row],[Order Date]])</f>
        <v>4</v>
      </c>
      <c r="F523" s="10" t="str">
        <f>TEXT(SalesDataTable[[#This Row],[Order Date]],"MMM")</f>
        <v>Apr</v>
      </c>
      <c r="G523" s="4" t="s">
        <v>36</v>
      </c>
      <c r="H523" s="4" t="s">
        <v>63</v>
      </c>
      <c r="I523" s="4" t="s">
        <v>35</v>
      </c>
      <c r="J523" s="4" t="s">
        <v>32</v>
      </c>
      <c r="K523" s="4" t="s">
        <v>20</v>
      </c>
      <c r="L523" s="4" t="s">
        <v>46</v>
      </c>
      <c r="M523" s="5">
        <v>1</v>
      </c>
      <c r="N523" s="6">
        <v>101.13</v>
      </c>
      <c r="O523" s="7">
        <v>0</v>
      </c>
      <c r="P523" s="6">
        <v>50.8</v>
      </c>
      <c r="Q523" s="6">
        <f>M523*N523*(1-O523)</f>
        <v>101.13</v>
      </c>
      <c r="R523" s="6">
        <f>M523*P523</f>
        <v>50.8</v>
      </c>
      <c r="S523" s="6">
        <f>Q523-R523</f>
        <v>50.33</v>
      </c>
      <c r="T523" s="8">
        <f>IFERROR(S523/Q523,0)</f>
        <v>0.49767625828141998</v>
      </c>
    </row>
    <row r="524" spans="1:20" ht="15.75" x14ac:dyDescent="0.25">
      <c r="A524" s="2">
        <v>2944</v>
      </c>
      <c r="B524" s="3">
        <v>46119</v>
      </c>
      <c r="C524" s="10">
        <f>YEAR(SalesDataTable[[#This Row],[Order Date]])</f>
        <v>2026</v>
      </c>
      <c r="D524" s="13" t="str">
        <f>"Q"&amp;ROUNDUP(MONTH(SalesDataTable[[#This Row],[Order Date]])/3,0)</f>
        <v>Q2</v>
      </c>
      <c r="E524" s="13">
        <f>MONTH(SalesDataTable[[#This Row],[Order Date]])</f>
        <v>4</v>
      </c>
      <c r="F524" s="10" t="str">
        <f>TEXT(SalesDataTable[[#This Row],[Order Date]],"MMM")</f>
        <v>Apr</v>
      </c>
      <c r="G524" s="4" t="s">
        <v>22</v>
      </c>
      <c r="H524" s="4" t="s">
        <v>65</v>
      </c>
      <c r="I524" s="4" t="s">
        <v>35</v>
      </c>
      <c r="J524" s="4" t="s">
        <v>29</v>
      </c>
      <c r="K524" s="4" t="s">
        <v>50</v>
      </c>
      <c r="L524" s="4" t="s">
        <v>61</v>
      </c>
      <c r="M524" s="5">
        <v>1</v>
      </c>
      <c r="N524" s="6">
        <v>51.36</v>
      </c>
      <c r="O524" s="7">
        <v>0</v>
      </c>
      <c r="P524" s="6">
        <v>22.21</v>
      </c>
      <c r="Q524" s="6">
        <f>M524*N524*(1-O524)</f>
        <v>51.36</v>
      </c>
      <c r="R524" s="6">
        <f>M524*P524</f>
        <v>22.21</v>
      </c>
      <c r="S524" s="6">
        <f>Q524-R524</f>
        <v>29.15</v>
      </c>
      <c r="T524" s="8">
        <f>IFERROR(S524/Q524,0)</f>
        <v>0.56756230529595009</v>
      </c>
    </row>
    <row r="525" spans="1:20" ht="15.75" x14ac:dyDescent="0.25">
      <c r="A525" s="2">
        <v>4756</v>
      </c>
      <c r="B525" s="3">
        <v>46119</v>
      </c>
      <c r="C525" s="10">
        <f>YEAR(SalesDataTable[[#This Row],[Order Date]])</f>
        <v>2026</v>
      </c>
      <c r="D525" s="13" t="str">
        <f>"Q"&amp;ROUNDUP(MONTH(SalesDataTable[[#This Row],[Order Date]])/3,0)</f>
        <v>Q2</v>
      </c>
      <c r="E525" s="13">
        <f>MONTH(SalesDataTable[[#This Row],[Order Date]])</f>
        <v>4</v>
      </c>
      <c r="F525" s="10" t="str">
        <f>TEXT(SalesDataTable[[#This Row],[Order Date]],"MMM")</f>
        <v>Apr</v>
      </c>
      <c r="G525" s="4" t="s">
        <v>27</v>
      </c>
      <c r="H525" s="4" t="s">
        <v>68</v>
      </c>
      <c r="I525" s="4" t="s">
        <v>18</v>
      </c>
      <c r="J525" s="4" t="s">
        <v>32</v>
      </c>
      <c r="K525" s="4" t="s">
        <v>25</v>
      </c>
      <c r="L525" s="4" t="s">
        <v>53</v>
      </c>
      <c r="M525" s="5">
        <v>5</v>
      </c>
      <c r="N525" s="6">
        <v>151.88</v>
      </c>
      <c r="O525" s="7">
        <v>0</v>
      </c>
      <c r="P525" s="6">
        <v>80.56</v>
      </c>
      <c r="Q525" s="6">
        <f>M525*N525*(1-O525)</f>
        <v>759.4</v>
      </c>
      <c r="R525" s="6">
        <f>M525*P525</f>
        <v>402.8</v>
      </c>
      <c r="S525" s="6">
        <f>Q525-R525</f>
        <v>356.59999999999997</v>
      </c>
      <c r="T525" s="8">
        <f>IFERROR(S525/Q525,0)</f>
        <v>0.46958124835396364</v>
      </c>
    </row>
    <row r="526" spans="1:20" ht="15.75" x14ac:dyDescent="0.25">
      <c r="A526" s="2">
        <v>52</v>
      </c>
      <c r="B526" s="3">
        <v>46120</v>
      </c>
      <c r="C526" s="10">
        <f>YEAR(SalesDataTable[[#This Row],[Order Date]])</f>
        <v>2026</v>
      </c>
      <c r="D526" s="13" t="str">
        <f>"Q"&amp;ROUNDUP(MONTH(SalesDataTable[[#This Row],[Order Date]])/3,0)</f>
        <v>Q2</v>
      </c>
      <c r="E526" s="13">
        <f>MONTH(SalesDataTable[[#This Row],[Order Date]])</f>
        <v>4</v>
      </c>
      <c r="F526" s="10" t="str">
        <f>TEXT(SalesDataTable[[#This Row],[Order Date]],"MMM")</f>
        <v>Apr</v>
      </c>
      <c r="G526" s="4" t="s">
        <v>22</v>
      </c>
      <c r="H526" s="4" t="s">
        <v>59</v>
      </c>
      <c r="I526" s="4" t="s">
        <v>18</v>
      </c>
      <c r="J526" s="4" t="s">
        <v>29</v>
      </c>
      <c r="K526" s="4" t="s">
        <v>30</v>
      </c>
      <c r="L526" s="4" t="s">
        <v>60</v>
      </c>
      <c r="M526" s="5">
        <v>2</v>
      </c>
      <c r="N526" s="6">
        <v>133.59</v>
      </c>
      <c r="O526" s="7">
        <v>0</v>
      </c>
      <c r="P526" s="6">
        <v>66.83</v>
      </c>
      <c r="Q526" s="6">
        <f>M526*N526*(1-O526)</f>
        <v>267.18</v>
      </c>
      <c r="R526" s="6">
        <f>M526*P526</f>
        <v>133.66</v>
      </c>
      <c r="S526" s="6">
        <f>Q526-R526</f>
        <v>133.52000000000001</v>
      </c>
      <c r="T526" s="8">
        <f>IFERROR(S526/Q526,0)</f>
        <v>0.49973800434164234</v>
      </c>
    </row>
    <row r="527" spans="1:20" ht="15.75" x14ac:dyDescent="0.25">
      <c r="A527" s="2">
        <v>556</v>
      </c>
      <c r="B527" s="3">
        <v>46120</v>
      </c>
      <c r="C527" s="10">
        <f>YEAR(SalesDataTable[[#This Row],[Order Date]])</f>
        <v>2026</v>
      </c>
      <c r="D527" s="13" t="str">
        <f>"Q"&amp;ROUNDUP(MONTH(SalesDataTable[[#This Row],[Order Date]])/3,0)</f>
        <v>Q2</v>
      </c>
      <c r="E527" s="13">
        <f>MONTH(SalesDataTable[[#This Row],[Order Date]])</f>
        <v>4</v>
      </c>
      <c r="F527" s="10" t="str">
        <f>TEXT(SalesDataTable[[#This Row],[Order Date]],"MMM")</f>
        <v>Apr</v>
      </c>
      <c r="G527" s="4" t="s">
        <v>36</v>
      </c>
      <c r="H527" s="4" t="s">
        <v>49</v>
      </c>
      <c r="I527" s="4" t="s">
        <v>18</v>
      </c>
      <c r="J527" s="4" t="s">
        <v>29</v>
      </c>
      <c r="K527" s="4" t="s">
        <v>39</v>
      </c>
      <c r="L527" s="4" t="s">
        <v>67</v>
      </c>
      <c r="M527" s="5">
        <v>2</v>
      </c>
      <c r="N527" s="6">
        <v>124.39</v>
      </c>
      <c r="O527" s="7">
        <v>0</v>
      </c>
      <c r="P527" s="6">
        <v>61.27</v>
      </c>
      <c r="Q527" s="6">
        <f>M527*N527*(1-O527)</f>
        <v>248.78</v>
      </c>
      <c r="R527" s="6">
        <f>M527*P527</f>
        <v>122.54</v>
      </c>
      <c r="S527" s="6">
        <f>Q527-R527</f>
        <v>126.24</v>
      </c>
      <c r="T527" s="8">
        <f>IFERROR(S527/Q527,0)</f>
        <v>0.50743628909076288</v>
      </c>
    </row>
    <row r="528" spans="1:20" ht="15.75" x14ac:dyDescent="0.25">
      <c r="A528" s="2">
        <v>1233</v>
      </c>
      <c r="B528" s="3">
        <v>46120</v>
      </c>
      <c r="C528" s="10">
        <f>YEAR(SalesDataTable[[#This Row],[Order Date]])</f>
        <v>2026</v>
      </c>
      <c r="D528" s="13" t="str">
        <f>"Q"&amp;ROUNDUP(MONTH(SalesDataTable[[#This Row],[Order Date]])/3,0)</f>
        <v>Q2</v>
      </c>
      <c r="E528" s="13">
        <f>MONTH(SalesDataTable[[#This Row],[Order Date]])</f>
        <v>4</v>
      </c>
      <c r="F528" s="10" t="str">
        <f>TEXT(SalesDataTable[[#This Row],[Order Date]],"MMM")</f>
        <v>Apr</v>
      </c>
      <c r="G528" s="4" t="s">
        <v>16</v>
      </c>
      <c r="H528" s="4" t="s">
        <v>66</v>
      </c>
      <c r="I528" s="4" t="s">
        <v>18</v>
      </c>
      <c r="J528" s="4" t="s">
        <v>29</v>
      </c>
      <c r="K528" s="4" t="s">
        <v>20</v>
      </c>
      <c r="L528" s="4" t="s">
        <v>38</v>
      </c>
      <c r="M528" s="5">
        <v>5</v>
      </c>
      <c r="N528" s="6">
        <v>50.22</v>
      </c>
      <c r="O528" s="7">
        <v>0.1</v>
      </c>
      <c r="P528" s="6">
        <v>22.31</v>
      </c>
      <c r="Q528" s="6">
        <f>M528*N528*(1-O528)</f>
        <v>225.99</v>
      </c>
      <c r="R528" s="6">
        <f>M528*P528</f>
        <v>111.55</v>
      </c>
      <c r="S528" s="6">
        <f>Q528-R528</f>
        <v>114.44000000000001</v>
      </c>
      <c r="T528" s="8">
        <f>IFERROR(S528/Q528,0)</f>
        <v>0.50639408823399268</v>
      </c>
    </row>
    <row r="529" spans="1:20" ht="15.75" x14ac:dyDescent="0.25">
      <c r="A529" s="2">
        <v>1492</v>
      </c>
      <c r="B529" s="3">
        <v>46120</v>
      </c>
      <c r="C529" s="10">
        <f>YEAR(SalesDataTable[[#This Row],[Order Date]])</f>
        <v>2026</v>
      </c>
      <c r="D529" s="13" t="str">
        <f>"Q"&amp;ROUNDUP(MONTH(SalesDataTable[[#This Row],[Order Date]])/3,0)</f>
        <v>Q2</v>
      </c>
      <c r="E529" s="13">
        <f>MONTH(SalesDataTable[[#This Row],[Order Date]])</f>
        <v>4</v>
      </c>
      <c r="F529" s="10" t="str">
        <f>TEXT(SalesDataTable[[#This Row],[Order Date]],"MMM")</f>
        <v>Apr</v>
      </c>
      <c r="G529" s="4" t="s">
        <v>22</v>
      </c>
      <c r="H529" s="4" t="s">
        <v>65</v>
      </c>
      <c r="I529" s="4" t="s">
        <v>18</v>
      </c>
      <c r="J529" s="4" t="s">
        <v>19</v>
      </c>
      <c r="K529" s="4" t="s">
        <v>20</v>
      </c>
      <c r="L529" s="4" t="s">
        <v>42</v>
      </c>
      <c r="M529" s="5">
        <v>2</v>
      </c>
      <c r="N529" s="6">
        <v>41.08</v>
      </c>
      <c r="O529" s="7">
        <v>0</v>
      </c>
      <c r="P529" s="6">
        <v>16.79</v>
      </c>
      <c r="Q529" s="6">
        <f>M529*N529*(1-O529)</f>
        <v>82.16</v>
      </c>
      <c r="R529" s="6">
        <f>M529*P529</f>
        <v>33.58</v>
      </c>
      <c r="S529" s="6">
        <f>Q529-R529</f>
        <v>48.58</v>
      </c>
      <c r="T529" s="8">
        <f>IFERROR(S529/Q529,0)</f>
        <v>0.59128529698149956</v>
      </c>
    </row>
    <row r="530" spans="1:20" ht="15.75" x14ac:dyDescent="0.25">
      <c r="A530" s="2">
        <v>1619</v>
      </c>
      <c r="B530" s="3">
        <v>46120</v>
      </c>
      <c r="C530" s="10">
        <f>YEAR(SalesDataTable[[#This Row],[Order Date]])</f>
        <v>2026</v>
      </c>
      <c r="D530" s="13" t="str">
        <f>"Q"&amp;ROUNDUP(MONTH(SalesDataTable[[#This Row],[Order Date]])/3,0)</f>
        <v>Q2</v>
      </c>
      <c r="E530" s="13">
        <f>MONTH(SalesDataTable[[#This Row],[Order Date]])</f>
        <v>4</v>
      </c>
      <c r="F530" s="10" t="str">
        <f>TEXT(SalesDataTable[[#This Row],[Order Date]],"MMM")</f>
        <v>Apr</v>
      </c>
      <c r="G530" s="4" t="s">
        <v>36</v>
      </c>
      <c r="H530" s="4" t="s">
        <v>49</v>
      </c>
      <c r="I530" s="4" t="s">
        <v>35</v>
      </c>
      <c r="J530" s="4" t="s">
        <v>29</v>
      </c>
      <c r="K530" s="4" t="s">
        <v>30</v>
      </c>
      <c r="L530" s="4" t="s">
        <v>48</v>
      </c>
      <c r="M530" s="5">
        <v>5</v>
      </c>
      <c r="N530" s="6">
        <v>46.11</v>
      </c>
      <c r="O530" s="7">
        <v>0</v>
      </c>
      <c r="P530" s="6">
        <v>18.88</v>
      </c>
      <c r="Q530" s="6">
        <f>M530*N530*(1-O530)</f>
        <v>230.55</v>
      </c>
      <c r="R530" s="6">
        <f>M530*P530</f>
        <v>94.399999999999991</v>
      </c>
      <c r="S530" s="6">
        <f>Q530-R530</f>
        <v>136.15000000000003</v>
      </c>
      <c r="T530" s="8">
        <f>IFERROR(S530/Q530,0)</f>
        <v>0.5905443504662764</v>
      </c>
    </row>
    <row r="531" spans="1:20" ht="15.75" x14ac:dyDescent="0.25">
      <c r="A531" s="2">
        <v>1631</v>
      </c>
      <c r="B531" s="3">
        <v>46120</v>
      </c>
      <c r="C531" s="10">
        <f>YEAR(SalesDataTable[[#This Row],[Order Date]])</f>
        <v>2026</v>
      </c>
      <c r="D531" s="13" t="str">
        <f>"Q"&amp;ROUNDUP(MONTH(SalesDataTable[[#This Row],[Order Date]])/3,0)</f>
        <v>Q2</v>
      </c>
      <c r="E531" s="13">
        <f>MONTH(SalesDataTable[[#This Row],[Order Date]])</f>
        <v>4</v>
      </c>
      <c r="F531" s="10" t="str">
        <f>TEXT(SalesDataTable[[#This Row],[Order Date]],"MMM")</f>
        <v>Apr</v>
      </c>
      <c r="G531" s="4" t="s">
        <v>36</v>
      </c>
      <c r="H531" s="4" t="s">
        <v>49</v>
      </c>
      <c r="I531" s="4" t="s">
        <v>18</v>
      </c>
      <c r="J531" s="4" t="s">
        <v>19</v>
      </c>
      <c r="K531" s="4" t="s">
        <v>30</v>
      </c>
      <c r="L531" s="4" t="s">
        <v>48</v>
      </c>
      <c r="M531" s="5">
        <v>1</v>
      </c>
      <c r="N531" s="6">
        <v>45.54</v>
      </c>
      <c r="O531" s="7">
        <v>0</v>
      </c>
      <c r="P531" s="6">
        <v>18.36</v>
      </c>
      <c r="Q531" s="6">
        <f>M531*N531*(1-O531)</f>
        <v>45.54</v>
      </c>
      <c r="R531" s="6">
        <f>M531*P531</f>
        <v>18.36</v>
      </c>
      <c r="S531" s="6">
        <f>Q531-R531</f>
        <v>27.18</v>
      </c>
      <c r="T531" s="8">
        <f>IFERROR(S531/Q531,0)</f>
        <v>0.59683794466403162</v>
      </c>
    </row>
    <row r="532" spans="1:20" ht="15.75" x14ac:dyDescent="0.25">
      <c r="A532" s="2">
        <v>1844</v>
      </c>
      <c r="B532" s="3">
        <v>46120</v>
      </c>
      <c r="C532" s="10">
        <f>YEAR(SalesDataTable[[#This Row],[Order Date]])</f>
        <v>2026</v>
      </c>
      <c r="D532" s="13" t="str">
        <f>"Q"&amp;ROUNDUP(MONTH(SalesDataTable[[#This Row],[Order Date]])/3,0)</f>
        <v>Q2</v>
      </c>
      <c r="E532" s="13">
        <f>MONTH(SalesDataTable[[#This Row],[Order Date]])</f>
        <v>4</v>
      </c>
      <c r="F532" s="10" t="str">
        <f>TEXT(SalesDataTable[[#This Row],[Order Date]],"MMM")</f>
        <v>Apr</v>
      </c>
      <c r="G532" s="4" t="s">
        <v>22</v>
      </c>
      <c r="H532" s="4" t="s">
        <v>65</v>
      </c>
      <c r="I532" s="4" t="s">
        <v>35</v>
      </c>
      <c r="J532" s="4" t="s">
        <v>29</v>
      </c>
      <c r="K532" s="4" t="s">
        <v>50</v>
      </c>
      <c r="L532" s="4" t="s">
        <v>58</v>
      </c>
      <c r="M532" s="5">
        <v>2</v>
      </c>
      <c r="N532" s="6">
        <v>37.1</v>
      </c>
      <c r="O532" s="7">
        <v>0.1</v>
      </c>
      <c r="P532" s="6">
        <v>14.17</v>
      </c>
      <c r="Q532" s="6">
        <f>M532*N532*(1-O532)</f>
        <v>66.78</v>
      </c>
      <c r="R532" s="6">
        <f>M532*P532</f>
        <v>28.34</v>
      </c>
      <c r="S532" s="6">
        <f>Q532-R532</f>
        <v>38.44</v>
      </c>
      <c r="T532" s="8">
        <f>IFERROR(S532/Q532,0)</f>
        <v>0.57562144354597178</v>
      </c>
    </row>
    <row r="533" spans="1:20" ht="15.75" x14ac:dyDescent="0.25">
      <c r="A533" s="2">
        <v>4246</v>
      </c>
      <c r="B533" s="3">
        <v>46120</v>
      </c>
      <c r="C533" s="10">
        <f>YEAR(SalesDataTable[[#This Row],[Order Date]])</f>
        <v>2026</v>
      </c>
      <c r="D533" s="13" t="str">
        <f>"Q"&amp;ROUNDUP(MONTH(SalesDataTable[[#This Row],[Order Date]])/3,0)</f>
        <v>Q2</v>
      </c>
      <c r="E533" s="13">
        <f>MONTH(SalesDataTable[[#This Row],[Order Date]])</f>
        <v>4</v>
      </c>
      <c r="F533" s="10" t="str">
        <f>TEXT(SalesDataTable[[#This Row],[Order Date]],"MMM")</f>
        <v>Apr</v>
      </c>
      <c r="G533" s="4" t="s">
        <v>36</v>
      </c>
      <c r="H533" s="4" t="s">
        <v>49</v>
      </c>
      <c r="I533" s="4" t="s">
        <v>24</v>
      </c>
      <c r="J533" s="4" t="s">
        <v>32</v>
      </c>
      <c r="K533" s="4" t="s">
        <v>25</v>
      </c>
      <c r="L533" s="4" t="s">
        <v>53</v>
      </c>
      <c r="M533" s="5">
        <v>5</v>
      </c>
      <c r="N533" s="6">
        <v>156.57</v>
      </c>
      <c r="O533" s="7">
        <v>0.15</v>
      </c>
      <c r="P533" s="6">
        <v>80.849999999999994</v>
      </c>
      <c r="Q533" s="6">
        <f>M533*N533*(1-O533)</f>
        <v>665.4224999999999</v>
      </c>
      <c r="R533" s="6">
        <f>M533*P533</f>
        <v>404.25</v>
      </c>
      <c r="S533" s="6">
        <f>Q533-R533</f>
        <v>261.1724999999999</v>
      </c>
      <c r="T533" s="8">
        <f>IFERROR(S533/Q533,0)</f>
        <v>0.39249123677062309</v>
      </c>
    </row>
    <row r="534" spans="1:20" ht="15.75" x14ac:dyDescent="0.25">
      <c r="A534" s="2">
        <v>5139</v>
      </c>
      <c r="B534" s="3">
        <v>46120</v>
      </c>
      <c r="C534" s="10">
        <f>YEAR(SalesDataTable[[#This Row],[Order Date]])</f>
        <v>2026</v>
      </c>
      <c r="D534" s="13" t="str">
        <f>"Q"&amp;ROUNDUP(MONTH(SalesDataTable[[#This Row],[Order Date]])/3,0)</f>
        <v>Q2</v>
      </c>
      <c r="E534" s="13">
        <f>MONTH(SalesDataTable[[#This Row],[Order Date]])</f>
        <v>4</v>
      </c>
      <c r="F534" s="10" t="str">
        <f>TEXT(SalesDataTable[[#This Row],[Order Date]],"MMM")</f>
        <v>Apr</v>
      </c>
      <c r="G534" s="4" t="s">
        <v>16</v>
      </c>
      <c r="H534" s="4" t="s">
        <v>66</v>
      </c>
      <c r="I534" s="4" t="s">
        <v>18</v>
      </c>
      <c r="J534" s="4" t="s">
        <v>19</v>
      </c>
      <c r="K534" s="4" t="s">
        <v>50</v>
      </c>
      <c r="L534" s="4" t="s">
        <v>61</v>
      </c>
      <c r="M534" s="5">
        <v>2</v>
      </c>
      <c r="N534" s="6">
        <v>51.4</v>
      </c>
      <c r="O534" s="7">
        <v>0</v>
      </c>
      <c r="P534" s="6">
        <v>21.99</v>
      </c>
      <c r="Q534" s="6">
        <f>M534*N534*(1-O534)</f>
        <v>102.8</v>
      </c>
      <c r="R534" s="6">
        <f>M534*P534</f>
        <v>43.98</v>
      </c>
      <c r="S534" s="6">
        <f>Q534-R534</f>
        <v>58.82</v>
      </c>
      <c r="T534" s="8">
        <f>IFERROR(S534/Q534,0)</f>
        <v>0.57217898832684821</v>
      </c>
    </row>
    <row r="535" spans="1:20" ht="15.75" x14ac:dyDescent="0.25">
      <c r="A535" s="2">
        <v>186</v>
      </c>
      <c r="B535" s="3">
        <v>46121</v>
      </c>
      <c r="C535" s="10">
        <f>YEAR(SalesDataTable[[#This Row],[Order Date]])</f>
        <v>2026</v>
      </c>
      <c r="D535" s="13" t="str">
        <f>"Q"&amp;ROUNDUP(MONTH(SalesDataTable[[#This Row],[Order Date]])/3,0)</f>
        <v>Q2</v>
      </c>
      <c r="E535" s="13">
        <f>MONTH(SalesDataTable[[#This Row],[Order Date]])</f>
        <v>4</v>
      </c>
      <c r="F535" s="10" t="str">
        <f>TEXT(SalesDataTable[[#This Row],[Order Date]],"MMM")</f>
        <v>Apr</v>
      </c>
      <c r="G535" s="4" t="s">
        <v>16</v>
      </c>
      <c r="H535" s="4" t="s">
        <v>17</v>
      </c>
      <c r="I535" s="4" t="s">
        <v>18</v>
      </c>
      <c r="J535" s="4" t="s">
        <v>29</v>
      </c>
      <c r="K535" s="4" t="s">
        <v>30</v>
      </c>
      <c r="L535" s="4" t="s">
        <v>48</v>
      </c>
      <c r="M535" s="5">
        <v>2</v>
      </c>
      <c r="N535" s="6">
        <v>46.42</v>
      </c>
      <c r="O535" s="7">
        <v>0.1</v>
      </c>
      <c r="P535" s="6">
        <v>18.73</v>
      </c>
      <c r="Q535" s="6">
        <f>M535*N535*(1-O535)</f>
        <v>83.556000000000012</v>
      </c>
      <c r="R535" s="6">
        <f>M535*P535</f>
        <v>37.46</v>
      </c>
      <c r="S535" s="6">
        <f>Q535-R535</f>
        <v>46.096000000000011</v>
      </c>
      <c r="T535" s="8">
        <f>IFERROR(S535/Q535,0)</f>
        <v>0.55167791660682663</v>
      </c>
    </row>
    <row r="536" spans="1:20" ht="15.75" x14ac:dyDescent="0.25">
      <c r="A536" s="2">
        <v>1742</v>
      </c>
      <c r="B536" s="3">
        <v>46121</v>
      </c>
      <c r="C536" s="10">
        <f>YEAR(SalesDataTable[[#This Row],[Order Date]])</f>
        <v>2026</v>
      </c>
      <c r="D536" s="13" t="str">
        <f>"Q"&amp;ROUNDUP(MONTH(SalesDataTable[[#This Row],[Order Date]])/3,0)</f>
        <v>Q2</v>
      </c>
      <c r="E536" s="13">
        <f>MONTH(SalesDataTable[[#This Row],[Order Date]])</f>
        <v>4</v>
      </c>
      <c r="F536" s="10" t="str">
        <f>TEXT(SalesDataTable[[#This Row],[Order Date]],"MMM")</f>
        <v>Apr</v>
      </c>
      <c r="G536" s="4" t="s">
        <v>36</v>
      </c>
      <c r="H536" s="4" t="s">
        <v>37</v>
      </c>
      <c r="I536" s="4" t="s">
        <v>44</v>
      </c>
      <c r="J536" s="4" t="s">
        <v>19</v>
      </c>
      <c r="K536" s="4" t="s">
        <v>39</v>
      </c>
      <c r="L536" s="4" t="s">
        <v>67</v>
      </c>
      <c r="M536" s="5">
        <v>2</v>
      </c>
      <c r="N536" s="6">
        <v>120.75</v>
      </c>
      <c r="O536" s="7">
        <v>0.05</v>
      </c>
      <c r="P536" s="6">
        <v>60.31</v>
      </c>
      <c r="Q536" s="6">
        <f>M536*N536*(1-O536)</f>
        <v>229.42499999999998</v>
      </c>
      <c r="R536" s="6">
        <f>M536*P536</f>
        <v>120.62</v>
      </c>
      <c r="S536" s="6">
        <f>Q536-R536</f>
        <v>108.80499999999998</v>
      </c>
      <c r="T536" s="8">
        <f>IFERROR(S536/Q536,0)</f>
        <v>0.47425084450256066</v>
      </c>
    </row>
    <row r="537" spans="1:20" ht="15.75" x14ac:dyDescent="0.25">
      <c r="A537" s="2">
        <v>3189</v>
      </c>
      <c r="B537" s="3">
        <v>46121</v>
      </c>
      <c r="C537" s="10">
        <f>YEAR(SalesDataTable[[#This Row],[Order Date]])</f>
        <v>2026</v>
      </c>
      <c r="D537" s="13" t="str">
        <f>"Q"&amp;ROUNDUP(MONTH(SalesDataTable[[#This Row],[Order Date]])/3,0)</f>
        <v>Q2</v>
      </c>
      <c r="E537" s="13">
        <f>MONTH(SalesDataTable[[#This Row],[Order Date]])</f>
        <v>4</v>
      </c>
      <c r="F537" s="10" t="str">
        <f>TEXT(SalesDataTable[[#This Row],[Order Date]],"MMM")</f>
        <v>Apr</v>
      </c>
      <c r="G537" s="4" t="s">
        <v>22</v>
      </c>
      <c r="H537" s="4" t="s">
        <v>57</v>
      </c>
      <c r="I537" s="4" t="s">
        <v>24</v>
      </c>
      <c r="J537" s="4" t="s">
        <v>32</v>
      </c>
      <c r="K537" s="4" t="s">
        <v>25</v>
      </c>
      <c r="L537" s="4" t="s">
        <v>53</v>
      </c>
      <c r="M537" s="5">
        <v>6</v>
      </c>
      <c r="N537" s="6">
        <v>157.38999999999999</v>
      </c>
      <c r="O537" s="7">
        <v>0.05</v>
      </c>
      <c r="P537" s="6">
        <v>79.239999999999995</v>
      </c>
      <c r="Q537" s="6">
        <f>M537*N537*(1-O537)</f>
        <v>897.12299999999993</v>
      </c>
      <c r="R537" s="6">
        <f>M537*P537</f>
        <v>475.43999999999994</v>
      </c>
      <c r="S537" s="6">
        <f>Q537-R537</f>
        <v>421.68299999999999</v>
      </c>
      <c r="T537" s="8">
        <f>IFERROR(S537/Q537,0)</f>
        <v>0.47003922539049831</v>
      </c>
    </row>
    <row r="538" spans="1:20" ht="15.75" x14ac:dyDescent="0.25">
      <c r="A538" s="2">
        <v>3747</v>
      </c>
      <c r="B538" s="3">
        <v>46121</v>
      </c>
      <c r="C538" s="10">
        <f>YEAR(SalesDataTable[[#This Row],[Order Date]])</f>
        <v>2026</v>
      </c>
      <c r="D538" s="13" t="str">
        <f>"Q"&amp;ROUNDUP(MONTH(SalesDataTable[[#This Row],[Order Date]])/3,0)</f>
        <v>Q2</v>
      </c>
      <c r="E538" s="13">
        <f>MONTH(SalesDataTable[[#This Row],[Order Date]])</f>
        <v>4</v>
      </c>
      <c r="F538" s="10" t="str">
        <f>TEXT(SalesDataTable[[#This Row],[Order Date]],"MMM")</f>
        <v>Apr</v>
      </c>
      <c r="G538" s="4" t="s">
        <v>36</v>
      </c>
      <c r="H538" s="4" t="s">
        <v>47</v>
      </c>
      <c r="I538" s="4" t="s">
        <v>35</v>
      </c>
      <c r="J538" s="4" t="s">
        <v>19</v>
      </c>
      <c r="K538" s="4" t="s">
        <v>39</v>
      </c>
      <c r="L538" s="4" t="s">
        <v>67</v>
      </c>
      <c r="M538" s="5">
        <v>2</v>
      </c>
      <c r="N538" s="6">
        <v>122.36</v>
      </c>
      <c r="O538" s="7">
        <v>0.05</v>
      </c>
      <c r="P538" s="6">
        <v>59.06</v>
      </c>
      <c r="Q538" s="6">
        <f>M538*N538*(1-O538)</f>
        <v>232.48399999999998</v>
      </c>
      <c r="R538" s="6">
        <f>M538*P538</f>
        <v>118.12</v>
      </c>
      <c r="S538" s="6">
        <f>Q538-R538</f>
        <v>114.36399999999998</v>
      </c>
      <c r="T538" s="8">
        <f>IFERROR(S538/Q538,0)</f>
        <v>0.49192202474148755</v>
      </c>
    </row>
    <row r="539" spans="1:20" ht="15.75" x14ac:dyDescent="0.25">
      <c r="A539" s="2">
        <v>3782</v>
      </c>
      <c r="B539" s="3">
        <v>46121</v>
      </c>
      <c r="C539" s="10">
        <f>YEAR(SalesDataTable[[#This Row],[Order Date]])</f>
        <v>2026</v>
      </c>
      <c r="D539" s="13" t="str">
        <f>"Q"&amp;ROUNDUP(MONTH(SalesDataTable[[#This Row],[Order Date]])/3,0)</f>
        <v>Q2</v>
      </c>
      <c r="E539" s="13">
        <f>MONTH(SalesDataTable[[#This Row],[Order Date]])</f>
        <v>4</v>
      </c>
      <c r="F539" s="10" t="str">
        <f>TEXT(SalesDataTable[[#This Row],[Order Date]],"MMM")</f>
        <v>Apr</v>
      </c>
      <c r="G539" s="4" t="s">
        <v>16</v>
      </c>
      <c r="H539" s="4" t="s">
        <v>17</v>
      </c>
      <c r="I539" s="4" t="s">
        <v>35</v>
      </c>
      <c r="J539" s="4" t="s">
        <v>19</v>
      </c>
      <c r="K539" s="4" t="s">
        <v>50</v>
      </c>
      <c r="L539" s="4" t="s">
        <v>51</v>
      </c>
      <c r="M539" s="5">
        <v>2</v>
      </c>
      <c r="N539" s="6">
        <v>39.68</v>
      </c>
      <c r="O539" s="7">
        <v>0.05</v>
      </c>
      <c r="P539" s="6">
        <v>14.98</v>
      </c>
      <c r="Q539" s="6">
        <f>M539*N539*(1-O539)</f>
        <v>75.391999999999996</v>
      </c>
      <c r="R539" s="6">
        <f>M539*P539</f>
        <v>29.96</v>
      </c>
      <c r="S539" s="6">
        <f>Q539-R539</f>
        <v>45.431999999999995</v>
      </c>
      <c r="T539" s="8">
        <f>IFERROR(S539/Q539,0)</f>
        <v>0.60261035653650252</v>
      </c>
    </row>
    <row r="540" spans="1:20" ht="15.75" x14ac:dyDescent="0.25">
      <c r="A540" s="2">
        <v>4344</v>
      </c>
      <c r="B540" s="3">
        <v>46121</v>
      </c>
      <c r="C540" s="10">
        <f>YEAR(SalesDataTable[[#This Row],[Order Date]])</f>
        <v>2026</v>
      </c>
      <c r="D540" s="13" t="str">
        <f>"Q"&amp;ROUNDUP(MONTH(SalesDataTable[[#This Row],[Order Date]])/3,0)</f>
        <v>Q2</v>
      </c>
      <c r="E540" s="13">
        <f>MONTH(SalesDataTable[[#This Row],[Order Date]])</f>
        <v>4</v>
      </c>
      <c r="F540" s="10" t="str">
        <f>TEXT(SalesDataTable[[#This Row],[Order Date]],"MMM")</f>
        <v>Apr</v>
      </c>
      <c r="G540" s="4" t="s">
        <v>27</v>
      </c>
      <c r="H540" s="4" t="s">
        <v>41</v>
      </c>
      <c r="I540" s="4" t="s">
        <v>35</v>
      </c>
      <c r="J540" s="4" t="s">
        <v>32</v>
      </c>
      <c r="K540" s="4" t="s">
        <v>39</v>
      </c>
      <c r="L540" s="4" t="s">
        <v>67</v>
      </c>
      <c r="M540" s="5">
        <v>3</v>
      </c>
      <c r="N540" s="6">
        <v>121.56</v>
      </c>
      <c r="O540" s="7">
        <v>0.15</v>
      </c>
      <c r="P540" s="6">
        <v>61.31</v>
      </c>
      <c r="Q540" s="6">
        <f>M540*N540*(1-O540)</f>
        <v>309.97800000000001</v>
      </c>
      <c r="R540" s="6">
        <f>M540*P540</f>
        <v>183.93</v>
      </c>
      <c r="S540" s="6">
        <f>Q540-R540</f>
        <v>126.048</v>
      </c>
      <c r="T540" s="8">
        <f>IFERROR(S540/Q540,0)</f>
        <v>0.40663530960261696</v>
      </c>
    </row>
    <row r="541" spans="1:20" ht="15.75" x14ac:dyDescent="0.25">
      <c r="A541" s="2">
        <v>4901</v>
      </c>
      <c r="B541" s="3">
        <v>46121</v>
      </c>
      <c r="C541" s="10">
        <f>YEAR(SalesDataTable[[#This Row],[Order Date]])</f>
        <v>2026</v>
      </c>
      <c r="D541" s="13" t="str">
        <f>"Q"&amp;ROUNDUP(MONTH(SalesDataTable[[#This Row],[Order Date]])/3,0)</f>
        <v>Q2</v>
      </c>
      <c r="E541" s="13">
        <f>MONTH(SalesDataTable[[#This Row],[Order Date]])</f>
        <v>4</v>
      </c>
      <c r="F541" s="10" t="str">
        <f>TEXT(SalesDataTable[[#This Row],[Order Date]],"MMM")</f>
        <v>Apr</v>
      </c>
      <c r="G541" s="4" t="s">
        <v>16</v>
      </c>
      <c r="H541" s="4" t="s">
        <v>17</v>
      </c>
      <c r="I541" s="4" t="s">
        <v>44</v>
      </c>
      <c r="J541" s="4" t="s">
        <v>29</v>
      </c>
      <c r="K541" s="4" t="s">
        <v>20</v>
      </c>
      <c r="L541" s="4" t="s">
        <v>21</v>
      </c>
      <c r="M541" s="5">
        <v>1</v>
      </c>
      <c r="N541" s="6">
        <v>80.19</v>
      </c>
      <c r="O541" s="7">
        <v>0.1</v>
      </c>
      <c r="P541" s="6">
        <v>42.15</v>
      </c>
      <c r="Q541" s="6">
        <f>M541*N541*(1-O541)</f>
        <v>72.171000000000006</v>
      </c>
      <c r="R541" s="6">
        <f>M541*P541</f>
        <v>42.15</v>
      </c>
      <c r="S541" s="6">
        <f>Q541-R541</f>
        <v>30.021000000000008</v>
      </c>
      <c r="T541" s="8">
        <f>IFERROR(S541/Q541,0)</f>
        <v>0.4159704036247247</v>
      </c>
    </row>
    <row r="542" spans="1:20" ht="15.75" x14ac:dyDescent="0.25">
      <c r="A542" s="2">
        <v>4969</v>
      </c>
      <c r="B542" s="3">
        <v>46121</v>
      </c>
      <c r="C542" s="10">
        <f>YEAR(SalesDataTable[[#This Row],[Order Date]])</f>
        <v>2026</v>
      </c>
      <c r="D542" s="13" t="str">
        <f>"Q"&amp;ROUNDUP(MONTH(SalesDataTable[[#This Row],[Order Date]])/3,0)</f>
        <v>Q2</v>
      </c>
      <c r="E542" s="13">
        <f>MONTH(SalesDataTable[[#This Row],[Order Date]])</f>
        <v>4</v>
      </c>
      <c r="F542" s="10" t="str">
        <f>TEXT(SalesDataTable[[#This Row],[Order Date]],"MMM")</f>
        <v>Apr</v>
      </c>
      <c r="G542" s="4" t="s">
        <v>36</v>
      </c>
      <c r="H542" s="4" t="s">
        <v>47</v>
      </c>
      <c r="I542" s="4" t="s">
        <v>44</v>
      </c>
      <c r="J542" s="4" t="s">
        <v>32</v>
      </c>
      <c r="K542" s="4" t="s">
        <v>20</v>
      </c>
      <c r="L542" s="4" t="s">
        <v>21</v>
      </c>
      <c r="M542" s="5">
        <v>2</v>
      </c>
      <c r="N542" s="6">
        <v>81.14</v>
      </c>
      <c r="O542" s="7">
        <v>0</v>
      </c>
      <c r="P542" s="6">
        <v>43.43</v>
      </c>
      <c r="Q542" s="6">
        <f>M542*N542*(1-O542)</f>
        <v>162.28</v>
      </c>
      <c r="R542" s="6">
        <f>M542*P542</f>
        <v>86.86</v>
      </c>
      <c r="S542" s="6">
        <f>Q542-R542</f>
        <v>75.42</v>
      </c>
      <c r="T542" s="8">
        <f>IFERROR(S542/Q542,0)</f>
        <v>0.46475228000985952</v>
      </c>
    </row>
    <row r="543" spans="1:20" ht="15.75" x14ac:dyDescent="0.25">
      <c r="A543" s="2">
        <v>673</v>
      </c>
      <c r="B543" s="3">
        <v>46122</v>
      </c>
      <c r="C543" s="10">
        <f>YEAR(SalesDataTable[[#This Row],[Order Date]])</f>
        <v>2026</v>
      </c>
      <c r="D543" s="13" t="str">
        <f>"Q"&amp;ROUNDUP(MONTH(SalesDataTable[[#This Row],[Order Date]])/3,0)</f>
        <v>Q2</v>
      </c>
      <c r="E543" s="13">
        <f>MONTH(SalesDataTable[[#This Row],[Order Date]])</f>
        <v>4</v>
      </c>
      <c r="F543" s="10" t="str">
        <f>TEXT(SalesDataTable[[#This Row],[Order Date]],"MMM")</f>
        <v>Apr</v>
      </c>
      <c r="G543" s="4" t="s">
        <v>36</v>
      </c>
      <c r="H543" s="4" t="s">
        <v>49</v>
      </c>
      <c r="I543" s="4" t="s">
        <v>35</v>
      </c>
      <c r="J543" s="4" t="s">
        <v>29</v>
      </c>
      <c r="K543" s="4" t="s">
        <v>39</v>
      </c>
      <c r="L543" s="4" t="s">
        <v>45</v>
      </c>
      <c r="M543" s="5">
        <v>2</v>
      </c>
      <c r="N543" s="6">
        <v>191.11</v>
      </c>
      <c r="O543" s="7">
        <v>0</v>
      </c>
      <c r="P543" s="6">
        <v>103.58</v>
      </c>
      <c r="Q543" s="6">
        <f>M543*N543*(1-O543)</f>
        <v>382.22</v>
      </c>
      <c r="R543" s="6">
        <f>M543*P543</f>
        <v>207.16</v>
      </c>
      <c r="S543" s="6">
        <f>Q543-R543</f>
        <v>175.06000000000003</v>
      </c>
      <c r="T543" s="8">
        <f>IFERROR(S543/Q543,0)</f>
        <v>0.45800847679346979</v>
      </c>
    </row>
    <row r="544" spans="1:20" ht="15.75" x14ac:dyDescent="0.25">
      <c r="A544" s="2">
        <v>888</v>
      </c>
      <c r="B544" s="3">
        <v>46122</v>
      </c>
      <c r="C544" s="10">
        <f>YEAR(SalesDataTable[[#This Row],[Order Date]])</f>
        <v>2026</v>
      </c>
      <c r="D544" s="13" t="str">
        <f>"Q"&amp;ROUNDUP(MONTH(SalesDataTable[[#This Row],[Order Date]])/3,0)</f>
        <v>Q2</v>
      </c>
      <c r="E544" s="13">
        <f>MONTH(SalesDataTable[[#This Row],[Order Date]])</f>
        <v>4</v>
      </c>
      <c r="F544" s="10" t="str">
        <f>TEXT(SalesDataTable[[#This Row],[Order Date]],"MMM")</f>
        <v>Apr</v>
      </c>
      <c r="G544" s="4" t="s">
        <v>36</v>
      </c>
      <c r="H544" s="4" t="s">
        <v>47</v>
      </c>
      <c r="I544" s="4" t="s">
        <v>35</v>
      </c>
      <c r="J544" s="4" t="s">
        <v>29</v>
      </c>
      <c r="K544" s="4" t="s">
        <v>20</v>
      </c>
      <c r="L544" s="4" t="s">
        <v>42</v>
      </c>
      <c r="M544" s="5">
        <v>2</v>
      </c>
      <c r="N544" s="6">
        <v>40.58</v>
      </c>
      <c r="O544" s="7">
        <v>0.05</v>
      </c>
      <c r="P544" s="6">
        <v>17.149999999999999</v>
      </c>
      <c r="Q544" s="6">
        <f>M544*N544*(1-O544)</f>
        <v>77.10199999999999</v>
      </c>
      <c r="R544" s="6">
        <f>M544*P544</f>
        <v>34.299999999999997</v>
      </c>
      <c r="S544" s="6">
        <f>Q544-R544</f>
        <v>42.801999999999992</v>
      </c>
      <c r="T544" s="8">
        <f>IFERROR(S544/Q544,0)</f>
        <v>0.55513475655625011</v>
      </c>
    </row>
    <row r="545" spans="1:20" ht="15.75" x14ac:dyDescent="0.25">
      <c r="A545" s="2">
        <v>1541</v>
      </c>
      <c r="B545" s="3">
        <v>46122</v>
      </c>
      <c r="C545" s="10">
        <f>YEAR(SalesDataTable[[#This Row],[Order Date]])</f>
        <v>2026</v>
      </c>
      <c r="D545" s="13" t="str">
        <f>"Q"&amp;ROUNDUP(MONTH(SalesDataTable[[#This Row],[Order Date]])/3,0)</f>
        <v>Q2</v>
      </c>
      <c r="E545" s="13">
        <f>MONTH(SalesDataTable[[#This Row],[Order Date]])</f>
        <v>4</v>
      </c>
      <c r="F545" s="10" t="str">
        <f>TEXT(SalesDataTable[[#This Row],[Order Date]],"MMM")</f>
        <v>Apr</v>
      </c>
      <c r="G545" s="4" t="s">
        <v>16</v>
      </c>
      <c r="H545" s="4" t="s">
        <v>66</v>
      </c>
      <c r="I545" s="4" t="s">
        <v>44</v>
      </c>
      <c r="J545" s="4" t="s">
        <v>19</v>
      </c>
      <c r="K545" s="4" t="s">
        <v>39</v>
      </c>
      <c r="L545" s="4" t="s">
        <v>56</v>
      </c>
      <c r="M545" s="5">
        <v>1</v>
      </c>
      <c r="N545" s="6">
        <v>83.44</v>
      </c>
      <c r="O545" s="7">
        <v>0</v>
      </c>
      <c r="P545" s="6">
        <v>40.299999999999997</v>
      </c>
      <c r="Q545" s="6">
        <f>M545*N545*(1-O545)</f>
        <v>83.44</v>
      </c>
      <c r="R545" s="6">
        <f>M545*P545</f>
        <v>40.299999999999997</v>
      </c>
      <c r="S545" s="6">
        <f>Q545-R545</f>
        <v>43.14</v>
      </c>
      <c r="T545" s="8">
        <f>IFERROR(S545/Q545,0)</f>
        <v>0.51701821668264625</v>
      </c>
    </row>
    <row r="546" spans="1:20" ht="15.75" x14ac:dyDescent="0.25">
      <c r="A546" s="2">
        <v>1881</v>
      </c>
      <c r="B546" s="3">
        <v>46122</v>
      </c>
      <c r="C546" s="10">
        <f>YEAR(SalesDataTable[[#This Row],[Order Date]])</f>
        <v>2026</v>
      </c>
      <c r="D546" s="13" t="str">
        <f>"Q"&amp;ROUNDUP(MONTH(SalesDataTable[[#This Row],[Order Date]])/3,0)</f>
        <v>Q2</v>
      </c>
      <c r="E546" s="13">
        <f>MONTH(SalesDataTable[[#This Row],[Order Date]])</f>
        <v>4</v>
      </c>
      <c r="F546" s="10" t="str">
        <f>TEXT(SalesDataTable[[#This Row],[Order Date]],"MMM")</f>
        <v>Apr</v>
      </c>
      <c r="G546" s="4" t="s">
        <v>36</v>
      </c>
      <c r="H546" s="4" t="s">
        <v>47</v>
      </c>
      <c r="I546" s="4" t="s">
        <v>44</v>
      </c>
      <c r="J546" s="4" t="s">
        <v>29</v>
      </c>
      <c r="K546" s="4" t="s">
        <v>50</v>
      </c>
      <c r="L546" s="4" t="s">
        <v>61</v>
      </c>
      <c r="M546" s="5">
        <v>1</v>
      </c>
      <c r="N546" s="6">
        <v>49.61</v>
      </c>
      <c r="O546" s="7">
        <v>0</v>
      </c>
      <c r="P546" s="6">
        <v>21.92</v>
      </c>
      <c r="Q546" s="6">
        <f>M546*N546*(1-O546)</f>
        <v>49.61</v>
      </c>
      <c r="R546" s="6">
        <f>M546*P546</f>
        <v>21.92</v>
      </c>
      <c r="S546" s="6">
        <f>Q546-R546</f>
        <v>27.689999999999998</v>
      </c>
      <c r="T546" s="8">
        <f>IFERROR(S546/Q546,0)</f>
        <v>0.55815359806490628</v>
      </c>
    </row>
    <row r="547" spans="1:20" ht="15.75" x14ac:dyDescent="0.25">
      <c r="A547" s="2">
        <v>2007</v>
      </c>
      <c r="B547" s="3">
        <v>46122</v>
      </c>
      <c r="C547" s="10">
        <f>YEAR(SalesDataTable[[#This Row],[Order Date]])</f>
        <v>2026</v>
      </c>
      <c r="D547" s="13" t="str">
        <f>"Q"&amp;ROUNDUP(MONTH(SalesDataTable[[#This Row],[Order Date]])/3,0)</f>
        <v>Q2</v>
      </c>
      <c r="E547" s="13">
        <f>MONTH(SalesDataTable[[#This Row],[Order Date]])</f>
        <v>4</v>
      </c>
      <c r="F547" s="10" t="str">
        <f>TEXT(SalesDataTable[[#This Row],[Order Date]],"MMM")</f>
        <v>Apr</v>
      </c>
      <c r="G547" s="4" t="s">
        <v>36</v>
      </c>
      <c r="H547" s="4" t="s">
        <v>49</v>
      </c>
      <c r="I547" s="4" t="s">
        <v>18</v>
      </c>
      <c r="J547" s="4" t="s">
        <v>19</v>
      </c>
      <c r="K547" s="4" t="s">
        <v>50</v>
      </c>
      <c r="L547" s="4" t="s">
        <v>54</v>
      </c>
      <c r="M547" s="5">
        <v>2</v>
      </c>
      <c r="N547" s="6">
        <v>123.31</v>
      </c>
      <c r="O547" s="7">
        <v>0</v>
      </c>
      <c r="P547" s="6">
        <v>69.239999999999995</v>
      </c>
      <c r="Q547" s="6">
        <f>M547*N547*(1-O547)</f>
        <v>246.62</v>
      </c>
      <c r="R547" s="6">
        <f>M547*P547</f>
        <v>138.47999999999999</v>
      </c>
      <c r="S547" s="6">
        <f>Q547-R547</f>
        <v>108.14000000000001</v>
      </c>
      <c r="T547" s="8">
        <f>IFERROR(S547/Q547,0)</f>
        <v>0.43848836266320662</v>
      </c>
    </row>
    <row r="548" spans="1:20" ht="15.75" x14ac:dyDescent="0.25">
      <c r="A548" s="2">
        <v>2312</v>
      </c>
      <c r="B548" s="3">
        <v>46122</v>
      </c>
      <c r="C548" s="10">
        <f>YEAR(SalesDataTable[[#This Row],[Order Date]])</f>
        <v>2026</v>
      </c>
      <c r="D548" s="13" t="str">
        <f>"Q"&amp;ROUNDUP(MONTH(SalesDataTable[[#This Row],[Order Date]])/3,0)</f>
        <v>Q2</v>
      </c>
      <c r="E548" s="13">
        <f>MONTH(SalesDataTable[[#This Row],[Order Date]])</f>
        <v>4</v>
      </c>
      <c r="F548" s="10" t="str">
        <f>TEXT(SalesDataTable[[#This Row],[Order Date]],"MMM")</f>
        <v>Apr</v>
      </c>
      <c r="G548" s="4" t="s">
        <v>16</v>
      </c>
      <c r="H548" s="4" t="s">
        <v>66</v>
      </c>
      <c r="I548" s="4" t="s">
        <v>35</v>
      </c>
      <c r="J548" s="4" t="s">
        <v>29</v>
      </c>
      <c r="K548" s="4" t="s">
        <v>25</v>
      </c>
      <c r="L548" s="4" t="s">
        <v>26</v>
      </c>
      <c r="M548" s="5">
        <v>1</v>
      </c>
      <c r="N548" s="6">
        <v>93.35</v>
      </c>
      <c r="O548" s="7">
        <v>0.1</v>
      </c>
      <c r="P548" s="6">
        <v>45.54</v>
      </c>
      <c r="Q548" s="6">
        <f>M548*N548*(1-O548)</f>
        <v>84.015000000000001</v>
      </c>
      <c r="R548" s="6">
        <f>M548*P548</f>
        <v>45.54</v>
      </c>
      <c r="S548" s="6">
        <f>Q548-R548</f>
        <v>38.475000000000001</v>
      </c>
      <c r="T548" s="8">
        <f>IFERROR(S548/Q548,0)</f>
        <v>0.45795393679700053</v>
      </c>
    </row>
    <row r="549" spans="1:20" ht="15.75" x14ac:dyDescent="0.25">
      <c r="A549" s="2">
        <v>4493</v>
      </c>
      <c r="B549" s="3">
        <v>46122</v>
      </c>
      <c r="C549" s="10">
        <f>YEAR(SalesDataTable[[#This Row],[Order Date]])</f>
        <v>2026</v>
      </c>
      <c r="D549" s="13" t="str">
        <f>"Q"&amp;ROUNDUP(MONTH(SalesDataTable[[#This Row],[Order Date]])/3,0)</f>
        <v>Q2</v>
      </c>
      <c r="E549" s="13">
        <f>MONTH(SalesDataTable[[#This Row],[Order Date]])</f>
        <v>4</v>
      </c>
      <c r="F549" s="10" t="str">
        <f>TEXT(SalesDataTable[[#This Row],[Order Date]],"MMM")</f>
        <v>Apr</v>
      </c>
      <c r="G549" s="4" t="s">
        <v>16</v>
      </c>
      <c r="H549" s="4" t="s">
        <v>17</v>
      </c>
      <c r="I549" s="4" t="s">
        <v>24</v>
      </c>
      <c r="J549" s="4" t="s">
        <v>32</v>
      </c>
      <c r="K549" s="4" t="s">
        <v>25</v>
      </c>
      <c r="L549" s="4" t="s">
        <v>26</v>
      </c>
      <c r="M549" s="5">
        <v>5</v>
      </c>
      <c r="N549" s="6">
        <v>92.63</v>
      </c>
      <c r="O549" s="7">
        <v>0.15</v>
      </c>
      <c r="P549" s="6">
        <v>46.33</v>
      </c>
      <c r="Q549" s="6">
        <f>M549*N549*(1-O549)</f>
        <v>393.67749999999995</v>
      </c>
      <c r="R549" s="6">
        <f>M549*P549</f>
        <v>231.64999999999998</v>
      </c>
      <c r="S549" s="6">
        <f>Q549-R549</f>
        <v>162.02749999999997</v>
      </c>
      <c r="T549" s="8">
        <f>IFERROR(S549/Q549,0)</f>
        <v>0.41157419461361139</v>
      </c>
    </row>
    <row r="550" spans="1:20" ht="15.75" x14ac:dyDescent="0.25">
      <c r="A550" s="2">
        <v>2072</v>
      </c>
      <c r="B550" s="3">
        <v>46123</v>
      </c>
      <c r="C550" s="10">
        <f>YEAR(SalesDataTable[[#This Row],[Order Date]])</f>
        <v>2026</v>
      </c>
      <c r="D550" s="13" t="str">
        <f>"Q"&amp;ROUNDUP(MONTH(SalesDataTable[[#This Row],[Order Date]])/3,0)</f>
        <v>Q2</v>
      </c>
      <c r="E550" s="13">
        <f>MONTH(SalesDataTable[[#This Row],[Order Date]])</f>
        <v>4</v>
      </c>
      <c r="F550" s="10" t="str">
        <f>TEXT(SalesDataTable[[#This Row],[Order Date]],"MMM")</f>
        <v>Apr</v>
      </c>
      <c r="G550" s="4" t="s">
        <v>16</v>
      </c>
      <c r="H550" s="4" t="s">
        <v>52</v>
      </c>
      <c r="I550" s="4" t="s">
        <v>18</v>
      </c>
      <c r="J550" s="4" t="s">
        <v>29</v>
      </c>
      <c r="K550" s="4" t="s">
        <v>39</v>
      </c>
      <c r="L550" s="4" t="s">
        <v>67</v>
      </c>
      <c r="M550" s="5">
        <v>4</v>
      </c>
      <c r="N550" s="6">
        <v>124.87</v>
      </c>
      <c r="O550" s="7">
        <v>0.1</v>
      </c>
      <c r="P550" s="6">
        <v>62.03</v>
      </c>
      <c r="Q550" s="6">
        <f>M550*N550*(1-O550)</f>
        <v>449.53200000000004</v>
      </c>
      <c r="R550" s="6">
        <f>M550*P550</f>
        <v>248.12</v>
      </c>
      <c r="S550" s="6">
        <f>Q550-R550</f>
        <v>201.41200000000003</v>
      </c>
      <c r="T550" s="8">
        <f>IFERROR(S550/Q550,0)</f>
        <v>0.44804819234225823</v>
      </c>
    </row>
    <row r="551" spans="1:20" ht="15.75" x14ac:dyDescent="0.25">
      <c r="A551" s="2">
        <v>2142</v>
      </c>
      <c r="B551" s="3">
        <v>46123</v>
      </c>
      <c r="C551" s="10">
        <f>YEAR(SalesDataTable[[#This Row],[Order Date]])</f>
        <v>2026</v>
      </c>
      <c r="D551" s="13" t="str">
        <f>"Q"&amp;ROUNDUP(MONTH(SalesDataTable[[#This Row],[Order Date]])/3,0)</f>
        <v>Q2</v>
      </c>
      <c r="E551" s="13">
        <f>MONTH(SalesDataTable[[#This Row],[Order Date]])</f>
        <v>4</v>
      </c>
      <c r="F551" s="10" t="str">
        <f>TEXT(SalesDataTable[[#This Row],[Order Date]],"MMM")</f>
        <v>Apr</v>
      </c>
      <c r="G551" s="4" t="s">
        <v>36</v>
      </c>
      <c r="H551" s="4" t="s">
        <v>37</v>
      </c>
      <c r="I551" s="4" t="s">
        <v>44</v>
      </c>
      <c r="J551" s="4" t="s">
        <v>29</v>
      </c>
      <c r="K551" s="4" t="s">
        <v>39</v>
      </c>
      <c r="L551" s="4" t="s">
        <v>40</v>
      </c>
      <c r="M551" s="5">
        <v>1</v>
      </c>
      <c r="N551" s="6">
        <v>339.64</v>
      </c>
      <c r="O551" s="7">
        <v>0.1</v>
      </c>
      <c r="P551" s="6">
        <v>195.81</v>
      </c>
      <c r="Q551" s="6">
        <f>M551*N551*(1-O551)</f>
        <v>305.67599999999999</v>
      </c>
      <c r="R551" s="6">
        <f>M551*P551</f>
        <v>195.81</v>
      </c>
      <c r="S551" s="6">
        <f>Q551-R551</f>
        <v>109.86599999999999</v>
      </c>
      <c r="T551" s="8">
        <f>IFERROR(S551/Q551,0)</f>
        <v>0.35941977780394924</v>
      </c>
    </row>
    <row r="552" spans="1:20" ht="15.75" x14ac:dyDescent="0.25">
      <c r="A552" s="2">
        <v>2911</v>
      </c>
      <c r="B552" s="3">
        <v>46123</v>
      </c>
      <c r="C552" s="10">
        <f>YEAR(SalesDataTable[[#This Row],[Order Date]])</f>
        <v>2026</v>
      </c>
      <c r="D552" s="13" t="str">
        <f>"Q"&amp;ROUNDUP(MONTH(SalesDataTable[[#This Row],[Order Date]])/3,0)</f>
        <v>Q2</v>
      </c>
      <c r="E552" s="13">
        <f>MONTH(SalesDataTable[[#This Row],[Order Date]])</f>
        <v>4</v>
      </c>
      <c r="F552" s="10" t="str">
        <f>TEXT(SalesDataTable[[#This Row],[Order Date]],"MMM")</f>
        <v>Apr</v>
      </c>
      <c r="G552" s="4" t="s">
        <v>27</v>
      </c>
      <c r="H552" s="4" t="s">
        <v>28</v>
      </c>
      <c r="I552" s="4" t="s">
        <v>35</v>
      </c>
      <c r="J552" s="4" t="s">
        <v>29</v>
      </c>
      <c r="K552" s="4" t="s">
        <v>20</v>
      </c>
      <c r="L552" s="4" t="s">
        <v>38</v>
      </c>
      <c r="M552" s="5">
        <v>1</v>
      </c>
      <c r="N552" s="6">
        <v>50.86</v>
      </c>
      <c r="O552" s="7">
        <v>0.05</v>
      </c>
      <c r="P552" s="6">
        <v>22.1</v>
      </c>
      <c r="Q552" s="6">
        <f>M552*N552*(1-O552)</f>
        <v>48.317</v>
      </c>
      <c r="R552" s="6">
        <f>M552*P552</f>
        <v>22.1</v>
      </c>
      <c r="S552" s="6">
        <f>Q552-R552</f>
        <v>26.216999999999999</v>
      </c>
      <c r="T552" s="8">
        <f>IFERROR(S552/Q552,0)</f>
        <v>0.54260405240391574</v>
      </c>
    </row>
    <row r="553" spans="1:20" ht="15.75" x14ac:dyDescent="0.25">
      <c r="A553" s="2">
        <v>4276</v>
      </c>
      <c r="B553" s="3">
        <v>46123</v>
      </c>
      <c r="C553" s="10">
        <f>YEAR(SalesDataTable[[#This Row],[Order Date]])</f>
        <v>2026</v>
      </c>
      <c r="D553" s="13" t="str">
        <f>"Q"&amp;ROUNDUP(MONTH(SalesDataTable[[#This Row],[Order Date]])/3,0)</f>
        <v>Q2</v>
      </c>
      <c r="E553" s="13">
        <f>MONTH(SalesDataTable[[#This Row],[Order Date]])</f>
        <v>4</v>
      </c>
      <c r="F553" s="10" t="str">
        <f>TEXT(SalesDataTable[[#This Row],[Order Date]],"MMM")</f>
        <v>Apr</v>
      </c>
      <c r="G553" s="4" t="s">
        <v>36</v>
      </c>
      <c r="H553" s="4" t="s">
        <v>49</v>
      </c>
      <c r="I553" s="4" t="s">
        <v>18</v>
      </c>
      <c r="J553" s="4" t="s">
        <v>29</v>
      </c>
      <c r="K553" s="4" t="s">
        <v>30</v>
      </c>
      <c r="L553" s="4" t="s">
        <v>64</v>
      </c>
      <c r="M553" s="5">
        <v>2</v>
      </c>
      <c r="N553" s="6">
        <v>167.01</v>
      </c>
      <c r="O553" s="7">
        <v>0</v>
      </c>
      <c r="P553" s="6">
        <v>89.8</v>
      </c>
      <c r="Q553" s="6">
        <f>M553*N553*(1-O553)</f>
        <v>334.02</v>
      </c>
      <c r="R553" s="6">
        <f>M553*P553</f>
        <v>179.6</v>
      </c>
      <c r="S553" s="6">
        <f>Q553-R553</f>
        <v>154.41999999999999</v>
      </c>
      <c r="T553" s="8">
        <f>IFERROR(S553/Q553,0)</f>
        <v>0.46230764624872761</v>
      </c>
    </row>
    <row r="554" spans="1:20" ht="15.75" x14ac:dyDescent="0.25">
      <c r="A554" s="2">
        <v>5077</v>
      </c>
      <c r="B554" s="3">
        <v>46123</v>
      </c>
      <c r="C554" s="10">
        <f>YEAR(SalesDataTable[[#This Row],[Order Date]])</f>
        <v>2026</v>
      </c>
      <c r="D554" s="13" t="str">
        <f>"Q"&amp;ROUNDUP(MONTH(SalesDataTable[[#This Row],[Order Date]])/3,0)</f>
        <v>Q2</v>
      </c>
      <c r="E554" s="13">
        <f>MONTH(SalesDataTable[[#This Row],[Order Date]])</f>
        <v>4</v>
      </c>
      <c r="F554" s="10" t="str">
        <f>TEXT(SalesDataTable[[#This Row],[Order Date]],"MMM")</f>
        <v>Apr</v>
      </c>
      <c r="G554" s="4" t="s">
        <v>36</v>
      </c>
      <c r="H554" s="4" t="s">
        <v>49</v>
      </c>
      <c r="I554" s="4" t="s">
        <v>44</v>
      </c>
      <c r="J554" s="4" t="s">
        <v>19</v>
      </c>
      <c r="K554" s="4" t="s">
        <v>25</v>
      </c>
      <c r="L554" s="4" t="s">
        <v>26</v>
      </c>
      <c r="M554" s="5">
        <v>2</v>
      </c>
      <c r="N554" s="6">
        <v>92.63</v>
      </c>
      <c r="O554" s="7">
        <v>0.15</v>
      </c>
      <c r="P554" s="6">
        <v>44.96</v>
      </c>
      <c r="Q554" s="6">
        <f>M554*N554*(1-O554)</f>
        <v>157.47099999999998</v>
      </c>
      <c r="R554" s="6">
        <f>M554*P554</f>
        <v>89.92</v>
      </c>
      <c r="S554" s="6">
        <f>Q554-R554</f>
        <v>67.550999999999974</v>
      </c>
      <c r="T554" s="8">
        <f>IFERROR(S554/Q554,0)</f>
        <v>0.42897422382533917</v>
      </c>
    </row>
    <row r="555" spans="1:20" ht="15.75" x14ac:dyDescent="0.25">
      <c r="A555" s="2">
        <v>1259</v>
      </c>
      <c r="B555" s="3">
        <v>46124</v>
      </c>
      <c r="C555" s="10">
        <f>YEAR(SalesDataTable[[#This Row],[Order Date]])</f>
        <v>2026</v>
      </c>
      <c r="D555" s="13" t="str">
        <f>"Q"&amp;ROUNDUP(MONTH(SalesDataTable[[#This Row],[Order Date]])/3,0)</f>
        <v>Q2</v>
      </c>
      <c r="E555" s="13">
        <f>MONTH(SalesDataTable[[#This Row],[Order Date]])</f>
        <v>4</v>
      </c>
      <c r="F555" s="10" t="str">
        <f>TEXT(SalesDataTable[[#This Row],[Order Date]],"MMM")</f>
        <v>Apr</v>
      </c>
      <c r="G555" s="4" t="s">
        <v>22</v>
      </c>
      <c r="H555" s="4" t="s">
        <v>59</v>
      </c>
      <c r="I555" s="4" t="s">
        <v>44</v>
      </c>
      <c r="J555" s="4" t="s">
        <v>29</v>
      </c>
      <c r="K555" s="4" t="s">
        <v>25</v>
      </c>
      <c r="L555" s="4" t="s">
        <v>53</v>
      </c>
      <c r="M555" s="5">
        <v>2</v>
      </c>
      <c r="N555" s="6">
        <v>151.01</v>
      </c>
      <c r="O555" s="7">
        <v>0</v>
      </c>
      <c r="P555" s="6">
        <v>80.209999999999994</v>
      </c>
      <c r="Q555" s="6">
        <f>M555*N555*(1-O555)</f>
        <v>302.02</v>
      </c>
      <c r="R555" s="6">
        <f>M555*P555</f>
        <v>160.41999999999999</v>
      </c>
      <c r="S555" s="6">
        <f>Q555-R555</f>
        <v>141.6</v>
      </c>
      <c r="T555" s="8">
        <f>IFERROR(S555/Q555,0)</f>
        <v>0.4688431229719886</v>
      </c>
    </row>
    <row r="556" spans="1:20" ht="15.75" x14ac:dyDescent="0.25">
      <c r="A556" s="2">
        <v>1720</v>
      </c>
      <c r="B556" s="3">
        <v>46124</v>
      </c>
      <c r="C556" s="10">
        <f>YEAR(SalesDataTable[[#This Row],[Order Date]])</f>
        <v>2026</v>
      </c>
      <c r="D556" s="13" t="str">
        <f>"Q"&amp;ROUNDUP(MONTH(SalesDataTable[[#This Row],[Order Date]])/3,0)</f>
        <v>Q2</v>
      </c>
      <c r="E556" s="13">
        <f>MONTH(SalesDataTable[[#This Row],[Order Date]])</f>
        <v>4</v>
      </c>
      <c r="F556" s="10" t="str">
        <f>TEXT(SalesDataTable[[#This Row],[Order Date]],"MMM")</f>
        <v>Apr</v>
      </c>
      <c r="G556" s="4" t="s">
        <v>16</v>
      </c>
      <c r="H556" s="4" t="s">
        <v>66</v>
      </c>
      <c r="I556" s="4" t="s">
        <v>18</v>
      </c>
      <c r="J556" s="4" t="s">
        <v>29</v>
      </c>
      <c r="K556" s="4" t="s">
        <v>25</v>
      </c>
      <c r="L556" s="4" t="s">
        <v>26</v>
      </c>
      <c r="M556" s="5">
        <v>2</v>
      </c>
      <c r="N556" s="6">
        <v>92.07</v>
      </c>
      <c r="O556" s="7">
        <v>0</v>
      </c>
      <c r="P556" s="6">
        <v>44.1</v>
      </c>
      <c r="Q556" s="6">
        <f>M556*N556*(1-O556)</f>
        <v>184.14</v>
      </c>
      <c r="R556" s="6">
        <f>M556*P556</f>
        <v>88.2</v>
      </c>
      <c r="S556" s="6">
        <f>Q556-R556</f>
        <v>95.939999999999984</v>
      </c>
      <c r="T556" s="8">
        <f>IFERROR(S556/Q556,0)</f>
        <v>0.52101661779081132</v>
      </c>
    </row>
    <row r="557" spans="1:20" ht="15.75" x14ac:dyDescent="0.25">
      <c r="A557" s="2">
        <v>1975</v>
      </c>
      <c r="B557" s="3">
        <v>46124</v>
      </c>
      <c r="C557" s="10">
        <f>YEAR(SalesDataTable[[#This Row],[Order Date]])</f>
        <v>2026</v>
      </c>
      <c r="D557" s="13" t="str">
        <f>"Q"&amp;ROUNDUP(MONTH(SalesDataTable[[#This Row],[Order Date]])/3,0)</f>
        <v>Q2</v>
      </c>
      <c r="E557" s="13">
        <f>MONTH(SalesDataTable[[#This Row],[Order Date]])</f>
        <v>4</v>
      </c>
      <c r="F557" s="10" t="str">
        <f>TEXT(SalesDataTable[[#This Row],[Order Date]],"MMM")</f>
        <v>Apr</v>
      </c>
      <c r="G557" s="4" t="s">
        <v>16</v>
      </c>
      <c r="H557" s="4" t="s">
        <v>66</v>
      </c>
      <c r="I557" s="4" t="s">
        <v>18</v>
      </c>
      <c r="J557" s="4" t="s">
        <v>19</v>
      </c>
      <c r="K557" s="4" t="s">
        <v>50</v>
      </c>
      <c r="L557" s="4" t="s">
        <v>58</v>
      </c>
      <c r="M557" s="5">
        <v>1</v>
      </c>
      <c r="N557" s="6">
        <v>36.840000000000003</v>
      </c>
      <c r="O557" s="7">
        <v>0.1</v>
      </c>
      <c r="P557" s="6">
        <v>13.86</v>
      </c>
      <c r="Q557" s="6">
        <f>M557*N557*(1-O557)</f>
        <v>33.156000000000006</v>
      </c>
      <c r="R557" s="6">
        <f>M557*P557</f>
        <v>13.86</v>
      </c>
      <c r="S557" s="6">
        <f>Q557-R557</f>
        <v>19.296000000000006</v>
      </c>
      <c r="T557" s="8">
        <f>IFERROR(S557/Q557,0)</f>
        <v>0.58197611292073836</v>
      </c>
    </row>
    <row r="558" spans="1:20" ht="15.75" x14ac:dyDescent="0.25">
      <c r="A558" s="2">
        <v>2848</v>
      </c>
      <c r="B558" s="3">
        <v>46124</v>
      </c>
      <c r="C558" s="10">
        <f>YEAR(SalesDataTable[[#This Row],[Order Date]])</f>
        <v>2026</v>
      </c>
      <c r="D558" s="13" t="str">
        <f>"Q"&amp;ROUNDUP(MONTH(SalesDataTable[[#This Row],[Order Date]])/3,0)</f>
        <v>Q2</v>
      </c>
      <c r="E558" s="13">
        <f>MONTH(SalesDataTable[[#This Row],[Order Date]])</f>
        <v>4</v>
      </c>
      <c r="F558" s="10" t="str">
        <f>TEXT(SalesDataTable[[#This Row],[Order Date]],"MMM")</f>
        <v>Apr</v>
      </c>
      <c r="G558" s="4" t="s">
        <v>22</v>
      </c>
      <c r="H558" s="4" t="s">
        <v>43</v>
      </c>
      <c r="I558" s="4" t="s">
        <v>18</v>
      </c>
      <c r="J558" s="4" t="s">
        <v>29</v>
      </c>
      <c r="K558" s="4" t="s">
        <v>25</v>
      </c>
      <c r="L558" s="4" t="s">
        <v>62</v>
      </c>
      <c r="M558" s="5">
        <v>1</v>
      </c>
      <c r="N558" s="6">
        <v>71.64</v>
      </c>
      <c r="O558" s="7">
        <v>0.05</v>
      </c>
      <c r="P558" s="6">
        <v>32.729999999999997</v>
      </c>
      <c r="Q558" s="6">
        <f>M558*N558*(1-O558)</f>
        <v>68.057999999999993</v>
      </c>
      <c r="R558" s="6">
        <f>M558*P558</f>
        <v>32.729999999999997</v>
      </c>
      <c r="S558" s="6">
        <f>Q558-R558</f>
        <v>35.327999999999996</v>
      </c>
      <c r="T558" s="8">
        <f>IFERROR(S558/Q558,0)</f>
        <v>0.51908666137706072</v>
      </c>
    </row>
    <row r="559" spans="1:20" ht="15.75" x14ac:dyDescent="0.25">
      <c r="A559" s="2">
        <v>2979</v>
      </c>
      <c r="B559" s="3">
        <v>46124</v>
      </c>
      <c r="C559" s="10">
        <f>YEAR(SalesDataTable[[#This Row],[Order Date]])</f>
        <v>2026</v>
      </c>
      <c r="D559" s="13" t="str">
        <f>"Q"&amp;ROUNDUP(MONTH(SalesDataTable[[#This Row],[Order Date]])/3,0)</f>
        <v>Q2</v>
      </c>
      <c r="E559" s="13">
        <f>MONTH(SalesDataTable[[#This Row],[Order Date]])</f>
        <v>4</v>
      </c>
      <c r="F559" s="10" t="str">
        <f>TEXT(SalesDataTable[[#This Row],[Order Date]],"MMM")</f>
        <v>Apr</v>
      </c>
      <c r="G559" s="4" t="s">
        <v>22</v>
      </c>
      <c r="H559" s="4" t="s">
        <v>65</v>
      </c>
      <c r="I559" s="4" t="s">
        <v>18</v>
      </c>
      <c r="J559" s="4" t="s">
        <v>29</v>
      </c>
      <c r="K559" s="4" t="s">
        <v>50</v>
      </c>
      <c r="L559" s="4" t="s">
        <v>54</v>
      </c>
      <c r="M559" s="5">
        <v>1</v>
      </c>
      <c r="N559" s="6">
        <v>124.18</v>
      </c>
      <c r="O559" s="7">
        <v>0</v>
      </c>
      <c r="P559" s="6">
        <v>67.42</v>
      </c>
      <c r="Q559" s="6">
        <f>M559*N559*(1-O559)</f>
        <v>124.18</v>
      </c>
      <c r="R559" s="6">
        <f>M559*P559</f>
        <v>67.42</v>
      </c>
      <c r="S559" s="6">
        <f>Q559-R559</f>
        <v>56.760000000000005</v>
      </c>
      <c r="T559" s="8">
        <f>IFERROR(S559/Q559,0)</f>
        <v>0.45707843453052022</v>
      </c>
    </row>
    <row r="560" spans="1:20" ht="15.75" x14ac:dyDescent="0.25">
      <c r="A560" s="2">
        <v>2996</v>
      </c>
      <c r="B560" s="3">
        <v>46124</v>
      </c>
      <c r="C560" s="10">
        <f>YEAR(SalesDataTable[[#This Row],[Order Date]])</f>
        <v>2026</v>
      </c>
      <c r="D560" s="13" t="str">
        <f>"Q"&amp;ROUNDUP(MONTH(SalesDataTable[[#This Row],[Order Date]])/3,0)</f>
        <v>Q2</v>
      </c>
      <c r="E560" s="13">
        <f>MONTH(SalesDataTable[[#This Row],[Order Date]])</f>
        <v>4</v>
      </c>
      <c r="F560" s="10" t="str">
        <f>TEXT(SalesDataTable[[#This Row],[Order Date]],"MMM")</f>
        <v>Apr</v>
      </c>
      <c r="G560" s="4" t="s">
        <v>22</v>
      </c>
      <c r="H560" s="4" t="s">
        <v>59</v>
      </c>
      <c r="I560" s="4" t="s">
        <v>35</v>
      </c>
      <c r="J560" s="4" t="s">
        <v>29</v>
      </c>
      <c r="K560" s="4" t="s">
        <v>30</v>
      </c>
      <c r="L560" s="4" t="s">
        <v>60</v>
      </c>
      <c r="M560" s="5">
        <v>1</v>
      </c>
      <c r="N560" s="6">
        <v>134.94999999999999</v>
      </c>
      <c r="O560" s="7">
        <v>0</v>
      </c>
      <c r="P560" s="6">
        <v>67.849999999999994</v>
      </c>
      <c r="Q560" s="6">
        <f>M560*N560*(1-O560)</f>
        <v>134.94999999999999</v>
      </c>
      <c r="R560" s="6">
        <f>M560*P560</f>
        <v>67.849999999999994</v>
      </c>
      <c r="S560" s="6">
        <f>Q560-R560</f>
        <v>67.099999999999994</v>
      </c>
      <c r="T560" s="8">
        <f>IFERROR(S560/Q560,0)</f>
        <v>0.49722119303445722</v>
      </c>
    </row>
    <row r="561" spans="1:20" ht="15.75" x14ac:dyDescent="0.25">
      <c r="A561" s="2">
        <v>749</v>
      </c>
      <c r="B561" s="3">
        <v>46125</v>
      </c>
      <c r="C561" s="10">
        <f>YEAR(SalesDataTable[[#This Row],[Order Date]])</f>
        <v>2026</v>
      </c>
      <c r="D561" s="13" t="str">
        <f>"Q"&amp;ROUNDUP(MONTH(SalesDataTable[[#This Row],[Order Date]])/3,0)</f>
        <v>Q2</v>
      </c>
      <c r="E561" s="13">
        <f>MONTH(SalesDataTable[[#This Row],[Order Date]])</f>
        <v>4</v>
      </c>
      <c r="F561" s="10" t="str">
        <f>TEXT(SalesDataTable[[#This Row],[Order Date]],"MMM")</f>
        <v>Apr</v>
      </c>
      <c r="G561" s="4" t="s">
        <v>16</v>
      </c>
      <c r="H561" s="4" t="s">
        <v>66</v>
      </c>
      <c r="I561" s="4" t="s">
        <v>18</v>
      </c>
      <c r="J561" s="4" t="s">
        <v>29</v>
      </c>
      <c r="K561" s="4" t="s">
        <v>39</v>
      </c>
      <c r="L561" s="4" t="s">
        <v>67</v>
      </c>
      <c r="M561" s="5">
        <v>2</v>
      </c>
      <c r="N561" s="6">
        <v>124</v>
      </c>
      <c r="O561" s="7">
        <v>0</v>
      </c>
      <c r="P561" s="6">
        <v>60.14</v>
      </c>
      <c r="Q561" s="6">
        <f>M561*N561*(1-O561)</f>
        <v>248</v>
      </c>
      <c r="R561" s="6">
        <f>M561*P561</f>
        <v>120.28</v>
      </c>
      <c r="S561" s="6">
        <f>Q561-R561</f>
        <v>127.72</v>
      </c>
      <c r="T561" s="8">
        <f>IFERROR(S561/Q561,0)</f>
        <v>0.51500000000000001</v>
      </c>
    </row>
    <row r="562" spans="1:20" ht="15.75" x14ac:dyDescent="0.25">
      <c r="A562" s="2">
        <v>1928</v>
      </c>
      <c r="B562" s="3">
        <v>46125</v>
      </c>
      <c r="C562" s="10">
        <f>YEAR(SalesDataTable[[#This Row],[Order Date]])</f>
        <v>2026</v>
      </c>
      <c r="D562" s="13" t="str">
        <f>"Q"&amp;ROUNDUP(MONTH(SalesDataTable[[#This Row],[Order Date]])/3,0)</f>
        <v>Q2</v>
      </c>
      <c r="E562" s="13">
        <f>MONTH(SalesDataTable[[#This Row],[Order Date]])</f>
        <v>4</v>
      </c>
      <c r="F562" s="10" t="str">
        <f>TEXT(SalesDataTable[[#This Row],[Order Date]],"MMM")</f>
        <v>Apr</v>
      </c>
      <c r="G562" s="4" t="s">
        <v>36</v>
      </c>
      <c r="H562" s="4" t="s">
        <v>63</v>
      </c>
      <c r="I562" s="4" t="s">
        <v>44</v>
      </c>
      <c r="J562" s="4" t="s">
        <v>19</v>
      </c>
      <c r="K562" s="4" t="s">
        <v>50</v>
      </c>
      <c r="L562" s="4" t="s">
        <v>61</v>
      </c>
      <c r="M562" s="5">
        <v>2</v>
      </c>
      <c r="N562" s="6">
        <v>50.2</v>
      </c>
      <c r="O562" s="7">
        <v>0.1</v>
      </c>
      <c r="P562" s="6">
        <v>21.48</v>
      </c>
      <c r="Q562" s="6">
        <f>M562*N562*(1-O562)</f>
        <v>90.360000000000014</v>
      </c>
      <c r="R562" s="6">
        <f>M562*P562</f>
        <v>42.96</v>
      </c>
      <c r="S562" s="6">
        <f>Q562-R562</f>
        <v>47.400000000000013</v>
      </c>
      <c r="T562" s="8">
        <f>IFERROR(S562/Q562,0)</f>
        <v>0.5245683930942896</v>
      </c>
    </row>
    <row r="563" spans="1:20" ht="15.75" x14ac:dyDescent="0.25">
      <c r="A563" s="2">
        <v>2486</v>
      </c>
      <c r="B563" s="3">
        <v>46125</v>
      </c>
      <c r="C563" s="10">
        <f>YEAR(SalesDataTable[[#This Row],[Order Date]])</f>
        <v>2026</v>
      </c>
      <c r="D563" s="13" t="str">
        <f>"Q"&amp;ROUNDUP(MONTH(SalesDataTable[[#This Row],[Order Date]])/3,0)</f>
        <v>Q2</v>
      </c>
      <c r="E563" s="13">
        <f>MONTH(SalesDataTable[[#This Row],[Order Date]])</f>
        <v>4</v>
      </c>
      <c r="F563" s="10" t="str">
        <f>TEXT(SalesDataTable[[#This Row],[Order Date]],"MMM")</f>
        <v>Apr</v>
      </c>
      <c r="G563" s="4" t="s">
        <v>22</v>
      </c>
      <c r="H563" s="4" t="s">
        <v>57</v>
      </c>
      <c r="I563" s="4" t="s">
        <v>18</v>
      </c>
      <c r="J563" s="4" t="s">
        <v>32</v>
      </c>
      <c r="K563" s="4" t="s">
        <v>25</v>
      </c>
      <c r="L563" s="4" t="s">
        <v>26</v>
      </c>
      <c r="M563" s="5">
        <v>1</v>
      </c>
      <c r="N563" s="6">
        <v>93.65</v>
      </c>
      <c r="O563" s="7">
        <v>0</v>
      </c>
      <c r="P563" s="6">
        <v>44.15</v>
      </c>
      <c r="Q563" s="6">
        <f>M563*N563*(1-O563)</f>
        <v>93.65</v>
      </c>
      <c r="R563" s="6">
        <f>M563*P563</f>
        <v>44.15</v>
      </c>
      <c r="S563" s="6">
        <f>Q563-R563</f>
        <v>49.500000000000007</v>
      </c>
      <c r="T563" s="8">
        <f>IFERROR(S563/Q563,0)</f>
        <v>0.5285638013881474</v>
      </c>
    </row>
    <row r="564" spans="1:20" ht="15.75" x14ac:dyDescent="0.25">
      <c r="A564" s="2">
        <v>2688</v>
      </c>
      <c r="B564" s="3">
        <v>46125</v>
      </c>
      <c r="C564" s="10">
        <f>YEAR(SalesDataTable[[#This Row],[Order Date]])</f>
        <v>2026</v>
      </c>
      <c r="D564" s="13" t="str">
        <f>"Q"&amp;ROUNDUP(MONTH(SalesDataTable[[#This Row],[Order Date]])/3,0)</f>
        <v>Q2</v>
      </c>
      <c r="E564" s="13">
        <f>MONTH(SalesDataTable[[#This Row],[Order Date]])</f>
        <v>4</v>
      </c>
      <c r="F564" s="10" t="str">
        <f>TEXT(SalesDataTable[[#This Row],[Order Date]],"MMM")</f>
        <v>Apr</v>
      </c>
      <c r="G564" s="4" t="s">
        <v>27</v>
      </c>
      <c r="H564" s="4" t="s">
        <v>68</v>
      </c>
      <c r="I564" s="4" t="s">
        <v>44</v>
      </c>
      <c r="J564" s="4" t="s">
        <v>29</v>
      </c>
      <c r="K564" s="4" t="s">
        <v>30</v>
      </c>
      <c r="L564" s="4" t="s">
        <v>48</v>
      </c>
      <c r="M564" s="5">
        <v>5</v>
      </c>
      <c r="N564" s="6">
        <v>47.25</v>
      </c>
      <c r="O564" s="7">
        <v>0.1</v>
      </c>
      <c r="P564" s="6">
        <v>17.93</v>
      </c>
      <c r="Q564" s="6">
        <f>M564*N564*(1-O564)</f>
        <v>212.625</v>
      </c>
      <c r="R564" s="6">
        <f>M564*P564</f>
        <v>89.65</v>
      </c>
      <c r="S564" s="6">
        <f>Q564-R564</f>
        <v>122.97499999999999</v>
      </c>
      <c r="T564" s="8">
        <f>IFERROR(S564/Q564,0)</f>
        <v>0.57836566725455607</v>
      </c>
    </row>
    <row r="565" spans="1:20" ht="15.75" x14ac:dyDescent="0.25">
      <c r="A565" s="2">
        <v>2712</v>
      </c>
      <c r="B565" s="3">
        <v>46125</v>
      </c>
      <c r="C565" s="10">
        <f>YEAR(SalesDataTable[[#This Row],[Order Date]])</f>
        <v>2026</v>
      </c>
      <c r="D565" s="13" t="str">
        <f>"Q"&amp;ROUNDUP(MONTH(SalesDataTable[[#This Row],[Order Date]])/3,0)</f>
        <v>Q2</v>
      </c>
      <c r="E565" s="13">
        <f>MONTH(SalesDataTable[[#This Row],[Order Date]])</f>
        <v>4</v>
      </c>
      <c r="F565" s="10" t="str">
        <f>TEXT(SalesDataTable[[#This Row],[Order Date]],"MMM")</f>
        <v>Apr</v>
      </c>
      <c r="G565" s="4" t="s">
        <v>27</v>
      </c>
      <c r="H565" s="4" t="s">
        <v>41</v>
      </c>
      <c r="I565" s="4" t="s">
        <v>18</v>
      </c>
      <c r="J565" s="4" t="s">
        <v>19</v>
      </c>
      <c r="K565" s="4" t="s">
        <v>50</v>
      </c>
      <c r="L565" s="4" t="s">
        <v>58</v>
      </c>
      <c r="M565" s="5">
        <v>1</v>
      </c>
      <c r="N565" s="6">
        <v>35.69</v>
      </c>
      <c r="O565" s="7">
        <v>0.05</v>
      </c>
      <c r="P565" s="6">
        <v>13.53</v>
      </c>
      <c r="Q565" s="6">
        <f>M565*N565*(1-O565)</f>
        <v>33.905499999999996</v>
      </c>
      <c r="R565" s="6">
        <f>M565*P565</f>
        <v>13.53</v>
      </c>
      <c r="S565" s="6">
        <f>Q565-R565</f>
        <v>20.375499999999995</v>
      </c>
      <c r="T565" s="8">
        <f>IFERROR(S565/Q565,0)</f>
        <v>0.60094969842650892</v>
      </c>
    </row>
    <row r="566" spans="1:20" ht="15.75" x14ac:dyDescent="0.25">
      <c r="A566" s="2">
        <v>3853</v>
      </c>
      <c r="B566" s="3">
        <v>46125</v>
      </c>
      <c r="C566" s="10">
        <f>YEAR(SalesDataTable[[#This Row],[Order Date]])</f>
        <v>2026</v>
      </c>
      <c r="D566" s="13" t="str">
        <f>"Q"&amp;ROUNDUP(MONTH(SalesDataTable[[#This Row],[Order Date]])/3,0)</f>
        <v>Q2</v>
      </c>
      <c r="E566" s="13">
        <f>MONTH(SalesDataTable[[#This Row],[Order Date]])</f>
        <v>4</v>
      </c>
      <c r="F566" s="10" t="str">
        <f>TEXT(SalesDataTable[[#This Row],[Order Date]],"MMM")</f>
        <v>Apr</v>
      </c>
      <c r="G566" s="4" t="s">
        <v>36</v>
      </c>
      <c r="H566" s="4" t="s">
        <v>63</v>
      </c>
      <c r="I566" s="4" t="s">
        <v>18</v>
      </c>
      <c r="J566" s="4" t="s">
        <v>19</v>
      </c>
      <c r="K566" s="4" t="s">
        <v>30</v>
      </c>
      <c r="L566" s="4" t="s">
        <v>60</v>
      </c>
      <c r="M566" s="5">
        <v>3</v>
      </c>
      <c r="N566" s="6">
        <v>136.12</v>
      </c>
      <c r="O566" s="7">
        <v>0</v>
      </c>
      <c r="P566" s="6">
        <v>66.58</v>
      </c>
      <c r="Q566" s="6">
        <f>M566*N566*(1-O566)</f>
        <v>408.36</v>
      </c>
      <c r="R566" s="6">
        <f>M566*P566</f>
        <v>199.74</v>
      </c>
      <c r="S566" s="6">
        <f>Q566-R566</f>
        <v>208.62</v>
      </c>
      <c r="T566" s="8">
        <f>IFERROR(S566/Q566,0)</f>
        <v>0.51087275933000298</v>
      </c>
    </row>
    <row r="567" spans="1:20" ht="15.75" x14ac:dyDescent="0.25">
      <c r="A567" s="2">
        <v>4043</v>
      </c>
      <c r="B567" s="3">
        <v>46125</v>
      </c>
      <c r="C567" s="10">
        <f>YEAR(SalesDataTable[[#This Row],[Order Date]])</f>
        <v>2026</v>
      </c>
      <c r="D567" s="13" t="str">
        <f>"Q"&amp;ROUNDUP(MONTH(SalesDataTable[[#This Row],[Order Date]])/3,0)</f>
        <v>Q2</v>
      </c>
      <c r="E567" s="13">
        <f>MONTH(SalesDataTable[[#This Row],[Order Date]])</f>
        <v>4</v>
      </c>
      <c r="F567" s="10" t="str">
        <f>TEXT(SalesDataTable[[#This Row],[Order Date]],"MMM")</f>
        <v>Apr</v>
      </c>
      <c r="G567" s="4" t="s">
        <v>36</v>
      </c>
      <c r="H567" s="4" t="s">
        <v>47</v>
      </c>
      <c r="I567" s="4" t="s">
        <v>44</v>
      </c>
      <c r="J567" s="4" t="s">
        <v>29</v>
      </c>
      <c r="K567" s="4" t="s">
        <v>25</v>
      </c>
      <c r="L567" s="4" t="s">
        <v>53</v>
      </c>
      <c r="M567" s="5">
        <v>1</v>
      </c>
      <c r="N567" s="6">
        <v>155.88999999999999</v>
      </c>
      <c r="O567" s="7">
        <v>0</v>
      </c>
      <c r="P567" s="6">
        <v>77.260000000000005</v>
      </c>
      <c r="Q567" s="6">
        <f>M567*N567*(1-O567)</f>
        <v>155.88999999999999</v>
      </c>
      <c r="R567" s="6">
        <f>M567*P567</f>
        <v>77.260000000000005</v>
      </c>
      <c r="S567" s="6">
        <f>Q567-R567</f>
        <v>78.629999999999981</v>
      </c>
      <c r="T567" s="8">
        <f>IFERROR(S567/Q567,0)</f>
        <v>0.50439412406183837</v>
      </c>
    </row>
    <row r="568" spans="1:20" ht="15.75" x14ac:dyDescent="0.25">
      <c r="A568" s="2">
        <v>290</v>
      </c>
      <c r="B568" s="3">
        <v>46126</v>
      </c>
      <c r="C568" s="10">
        <f>YEAR(SalesDataTable[[#This Row],[Order Date]])</f>
        <v>2026</v>
      </c>
      <c r="D568" s="13" t="str">
        <f>"Q"&amp;ROUNDUP(MONTH(SalesDataTable[[#This Row],[Order Date]])/3,0)</f>
        <v>Q2</v>
      </c>
      <c r="E568" s="13">
        <f>MONTH(SalesDataTable[[#This Row],[Order Date]])</f>
        <v>4</v>
      </c>
      <c r="F568" s="10" t="str">
        <f>TEXT(SalesDataTable[[#This Row],[Order Date]],"MMM")</f>
        <v>Apr</v>
      </c>
      <c r="G568" s="4" t="s">
        <v>16</v>
      </c>
      <c r="H568" s="4" t="s">
        <v>66</v>
      </c>
      <c r="I568" s="4" t="s">
        <v>18</v>
      </c>
      <c r="J568" s="4" t="s">
        <v>32</v>
      </c>
      <c r="K568" s="4" t="s">
        <v>30</v>
      </c>
      <c r="L568" s="4" t="s">
        <v>60</v>
      </c>
      <c r="M568" s="5">
        <v>1</v>
      </c>
      <c r="N568" s="6">
        <v>130.81</v>
      </c>
      <c r="O568" s="7">
        <v>0</v>
      </c>
      <c r="P568" s="6">
        <v>67.86</v>
      </c>
      <c r="Q568" s="6">
        <f>M568*N568*(1-O568)</f>
        <v>130.81</v>
      </c>
      <c r="R568" s="6">
        <f>M568*P568</f>
        <v>67.86</v>
      </c>
      <c r="S568" s="6">
        <f>Q568-R568</f>
        <v>62.95</v>
      </c>
      <c r="T568" s="8">
        <f>IFERROR(S568/Q568,0)</f>
        <v>0.48123232168794439</v>
      </c>
    </row>
    <row r="569" spans="1:20" ht="15.75" x14ac:dyDescent="0.25">
      <c r="A569" s="2">
        <v>2953</v>
      </c>
      <c r="B569" s="3">
        <v>46126</v>
      </c>
      <c r="C569" s="10">
        <f>YEAR(SalesDataTable[[#This Row],[Order Date]])</f>
        <v>2026</v>
      </c>
      <c r="D569" s="13" t="str">
        <f>"Q"&amp;ROUNDUP(MONTH(SalesDataTable[[#This Row],[Order Date]])/3,0)</f>
        <v>Q2</v>
      </c>
      <c r="E569" s="13">
        <f>MONTH(SalesDataTable[[#This Row],[Order Date]])</f>
        <v>4</v>
      </c>
      <c r="F569" s="10" t="str">
        <f>TEXT(SalesDataTable[[#This Row],[Order Date]],"MMM")</f>
        <v>Apr</v>
      </c>
      <c r="G569" s="4" t="s">
        <v>16</v>
      </c>
      <c r="H569" s="4" t="s">
        <v>17</v>
      </c>
      <c r="I569" s="4" t="s">
        <v>18</v>
      </c>
      <c r="J569" s="4" t="s">
        <v>19</v>
      </c>
      <c r="K569" s="4" t="s">
        <v>30</v>
      </c>
      <c r="L569" s="4" t="s">
        <v>48</v>
      </c>
      <c r="M569" s="5">
        <v>2</v>
      </c>
      <c r="N569" s="6">
        <v>47.56</v>
      </c>
      <c r="O569" s="7">
        <v>0.05</v>
      </c>
      <c r="P569" s="6">
        <v>18.649999999999999</v>
      </c>
      <c r="Q569" s="6">
        <f>M569*N569*(1-O569)</f>
        <v>90.364000000000004</v>
      </c>
      <c r="R569" s="6">
        <f>M569*P569</f>
        <v>37.299999999999997</v>
      </c>
      <c r="S569" s="6">
        <f>Q569-R569</f>
        <v>53.064000000000007</v>
      </c>
      <c r="T569" s="8">
        <f>IFERROR(S569/Q569,0)</f>
        <v>0.58722500110663545</v>
      </c>
    </row>
    <row r="570" spans="1:20" ht="15.75" x14ac:dyDescent="0.25">
      <c r="A570" s="2">
        <v>3179</v>
      </c>
      <c r="B570" s="3">
        <v>46126</v>
      </c>
      <c r="C570" s="10">
        <f>YEAR(SalesDataTable[[#This Row],[Order Date]])</f>
        <v>2026</v>
      </c>
      <c r="D570" s="13" t="str">
        <f>"Q"&amp;ROUNDUP(MONTH(SalesDataTable[[#This Row],[Order Date]])/3,0)</f>
        <v>Q2</v>
      </c>
      <c r="E570" s="13">
        <f>MONTH(SalesDataTable[[#This Row],[Order Date]])</f>
        <v>4</v>
      </c>
      <c r="F570" s="10" t="str">
        <f>TEXT(SalesDataTable[[#This Row],[Order Date]],"MMM")</f>
        <v>Apr</v>
      </c>
      <c r="G570" s="4" t="s">
        <v>22</v>
      </c>
      <c r="H570" s="4" t="s">
        <v>65</v>
      </c>
      <c r="I570" s="4" t="s">
        <v>18</v>
      </c>
      <c r="J570" s="4" t="s">
        <v>29</v>
      </c>
      <c r="K570" s="4" t="s">
        <v>25</v>
      </c>
      <c r="L570" s="4" t="s">
        <v>33</v>
      </c>
      <c r="M570" s="5">
        <v>2</v>
      </c>
      <c r="N570" s="6">
        <v>140.65</v>
      </c>
      <c r="O570" s="7">
        <v>0.05</v>
      </c>
      <c r="P570" s="6">
        <v>78.900000000000006</v>
      </c>
      <c r="Q570" s="6">
        <f>M570*N570*(1-O570)</f>
        <v>267.23500000000001</v>
      </c>
      <c r="R570" s="6">
        <f>M570*P570</f>
        <v>157.80000000000001</v>
      </c>
      <c r="S570" s="6">
        <f>Q570-R570</f>
        <v>109.435</v>
      </c>
      <c r="T570" s="8">
        <f>IFERROR(S570/Q570,0)</f>
        <v>0.40950848504125581</v>
      </c>
    </row>
    <row r="571" spans="1:20" ht="15.75" x14ac:dyDescent="0.25">
      <c r="A571" s="2">
        <v>3301</v>
      </c>
      <c r="B571" s="3">
        <v>46126</v>
      </c>
      <c r="C571" s="10">
        <f>YEAR(SalesDataTable[[#This Row],[Order Date]])</f>
        <v>2026</v>
      </c>
      <c r="D571" s="13" t="str">
        <f>"Q"&amp;ROUNDUP(MONTH(SalesDataTable[[#This Row],[Order Date]])/3,0)</f>
        <v>Q2</v>
      </c>
      <c r="E571" s="13">
        <f>MONTH(SalesDataTable[[#This Row],[Order Date]])</f>
        <v>4</v>
      </c>
      <c r="F571" s="10" t="str">
        <f>TEXT(SalesDataTable[[#This Row],[Order Date]],"MMM")</f>
        <v>Apr</v>
      </c>
      <c r="G571" s="4" t="s">
        <v>36</v>
      </c>
      <c r="H571" s="4" t="s">
        <v>37</v>
      </c>
      <c r="I571" s="4" t="s">
        <v>35</v>
      </c>
      <c r="J571" s="4" t="s">
        <v>29</v>
      </c>
      <c r="K571" s="4" t="s">
        <v>20</v>
      </c>
      <c r="L571" s="4" t="s">
        <v>21</v>
      </c>
      <c r="M571" s="5">
        <v>1</v>
      </c>
      <c r="N571" s="6">
        <v>82.75</v>
      </c>
      <c r="O571" s="7">
        <v>0</v>
      </c>
      <c r="P571" s="6">
        <v>43.18</v>
      </c>
      <c r="Q571" s="6">
        <f>M571*N571*(1-O571)</f>
        <v>82.75</v>
      </c>
      <c r="R571" s="6">
        <f>M571*P571</f>
        <v>43.18</v>
      </c>
      <c r="S571" s="6">
        <f>Q571-R571</f>
        <v>39.57</v>
      </c>
      <c r="T571" s="8">
        <f>IFERROR(S571/Q571,0)</f>
        <v>0.47818731117824775</v>
      </c>
    </row>
    <row r="572" spans="1:20" ht="15.75" x14ac:dyDescent="0.25">
      <c r="A572" s="2">
        <v>3349</v>
      </c>
      <c r="B572" s="3">
        <v>46126</v>
      </c>
      <c r="C572" s="10">
        <f>YEAR(SalesDataTable[[#This Row],[Order Date]])</f>
        <v>2026</v>
      </c>
      <c r="D572" s="13" t="str">
        <f>"Q"&amp;ROUNDUP(MONTH(SalesDataTable[[#This Row],[Order Date]])/3,0)</f>
        <v>Q2</v>
      </c>
      <c r="E572" s="13">
        <f>MONTH(SalesDataTable[[#This Row],[Order Date]])</f>
        <v>4</v>
      </c>
      <c r="F572" s="10" t="str">
        <f>TEXT(SalesDataTable[[#This Row],[Order Date]],"MMM")</f>
        <v>Apr</v>
      </c>
      <c r="G572" s="4" t="s">
        <v>36</v>
      </c>
      <c r="H572" s="4" t="s">
        <v>49</v>
      </c>
      <c r="I572" s="4" t="s">
        <v>18</v>
      </c>
      <c r="J572" s="4" t="s">
        <v>19</v>
      </c>
      <c r="K572" s="4" t="s">
        <v>50</v>
      </c>
      <c r="L572" s="4" t="s">
        <v>51</v>
      </c>
      <c r="M572" s="5">
        <v>2</v>
      </c>
      <c r="N572" s="6">
        <v>40.909999999999997</v>
      </c>
      <c r="O572" s="7">
        <v>0.1</v>
      </c>
      <c r="P572" s="6">
        <v>14.95</v>
      </c>
      <c r="Q572" s="6">
        <f>M572*N572*(1-O572)</f>
        <v>73.637999999999991</v>
      </c>
      <c r="R572" s="6">
        <f>M572*P572</f>
        <v>29.9</v>
      </c>
      <c r="S572" s="6">
        <f>Q572-R572</f>
        <v>43.737999999999992</v>
      </c>
      <c r="T572" s="8">
        <f>IFERROR(S572/Q572,0)</f>
        <v>0.59395964040305271</v>
      </c>
    </row>
    <row r="573" spans="1:20" ht="15.75" x14ac:dyDescent="0.25">
      <c r="A573" s="2">
        <v>4874</v>
      </c>
      <c r="B573" s="3">
        <v>46126</v>
      </c>
      <c r="C573" s="10">
        <f>YEAR(SalesDataTable[[#This Row],[Order Date]])</f>
        <v>2026</v>
      </c>
      <c r="D573" s="13" t="str">
        <f>"Q"&amp;ROUNDUP(MONTH(SalesDataTable[[#This Row],[Order Date]])/3,0)</f>
        <v>Q2</v>
      </c>
      <c r="E573" s="13">
        <f>MONTH(SalesDataTable[[#This Row],[Order Date]])</f>
        <v>4</v>
      </c>
      <c r="F573" s="10" t="str">
        <f>TEXT(SalesDataTable[[#This Row],[Order Date]],"MMM")</f>
        <v>Apr</v>
      </c>
      <c r="G573" s="4" t="s">
        <v>16</v>
      </c>
      <c r="H573" s="4" t="s">
        <v>17</v>
      </c>
      <c r="I573" s="4" t="s">
        <v>35</v>
      </c>
      <c r="J573" s="4" t="s">
        <v>19</v>
      </c>
      <c r="K573" s="4" t="s">
        <v>30</v>
      </c>
      <c r="L573" s="4" t="s">
        <v>48</v>
      </c>
      <c r="M573" s="5">
        <v>1</v>
      </c>
      <c r="N573" s="6">
        <v>46.62</v>
      </c>
      <c r="O573" s="7">
        <v>0</v>
      </c>
      <c r="P573" s="6">
        <v>18.86</v>
      </c>
      <c r="Q573" s="6">
        <f>M573*N573*(1-O573)</f>
        <v>46.62</v>
      </c>
      <c r="R573" s="6">
        <f>M573*P573</f>
        <v>18.86</v>
      </c>
      <c r="S573" s="6">
        <f>Q573-R573</f>
        <v>27.759999999999998</v>
      </c>
      <c r="T573" s="8">
        <f>IFERROR(S573/Q573,0)</f>
        <v>0.59545259545259543</v>
      </c>
    </row>
    <row r="574" spans="1:20" ht="15.75" x14ac:dyDescent="0.25">
      <c r="A574" s="2">
        <v>1045</v>
      </c>
      <c r="B574" s="3">
        <v>46127</v>
      </c>
      <c r="C574" s="10">
        <f>YEAR(SalesDataTable[[#This Row],[Order Date]])</f>
        <v>2026</v>
      </c>
      <c r="D574" s="13" t="str">
        <f>"Q"&amp;ROUNDUP(MONTH(SalesDataTable[[#This Row],[Order Date]])/3,0)</f>
        <v>Q2</v>
      </c>
      <c r="E574" s="13">
        <f>MONTH(SalesDataTable[[#This Row],[Order Date]])</f>
        <v>4</v>
      </c>
      <c r="F574" s="10" t="str">
        <f>TEXT(SalesDataTable[[#This Row],[Order Date]],"MMM")</f>
        <v>Apr</v>
      </c>
      <c r="G574" s="4" t="s">
        <v>16</v>
      </c>
      <c r="H574" s="4" t="s">
        <v>66</v>
      </c>
      <c r="I574" s="4" t="s">
        <v>18</v>
      </c>
      <c r="J574" s="4" t="s">
        <v>19</v>
      </c>
      <c r="K574" s="4" t="s">
        <v>39</v>
      </c>
      <c r="L574" s="4" t="s">
        <v>45</v>
      </c>
      <c r="M574" s="5">
        <v>2</v>
      </c>
      <c r="N574" s="6">
        <v>196.57</v>
      </c>
      <c r="O574" s="7">
        <v>0.05</v>
      </c>
      <c r="P574" s="6">
        <v>106.2</v>
      </c>
      <c r="Q574" s="6">
        <f>M574*N574*(1-O574)</f>
        <v>373.48299999999995</v>
      </c>
      <c r="R574" s="6">
        <f>M574*P574</f>
        <v>212.4</v>
      </c>
      <c r="S574" s="6">
        <f>Q574-R574</f>
        <v>161.08299999999994</v>
      </c>
      <c r="T574" s="8">
        <f>IFERROR(S574/Q574,0)</f>
        <v>0.43129941657317727</v>
      </c>
    </row>
    <row r="575" spans="1:20" ht="15.75" x14ac:dyDescent="0.25">
      <c r="A575" s="2">
        <v>1703</v>
      </c>
      <c r="B575" s="3">
        <v>46127</v>
      </c>
      <c r="C575" s="10">
        <f>YEAR(SalesDataTable[[#This Row],[Order Date]])</f>
        <v>2026</v>
      </c>
      <c r="D575" s="13" t="str">
        <f>"Q"&amp;ROUNDUP(MONTH(SalesDataTable[[#This Row],[Order Date]])/3,0)</f>
        <v>Q2</v>
      </c>
      <c r="E575" s="13">
        <f>MONTH(SalesDataTable[[#This Row],[Order Date]])</f>
        <v>4</v>
      </c>
      <c r="F575" s="10" t="str">
        <f>TEXT(SalesDataTable[[#This Row],[Order Date]],"MMM")</f>
        <v>Apr</v>
      </c>
      <c r="G575" s="4" t="s">
        <v>22</v>
      </c>
      <c r="H575" s="4" t="s">
        <v>23</v>
      </c>
      <c r="I575" s="4" t="s">
        <v>18</v>
      </c>
      <c r="J575" s="4" t="s">
        <v>19</v>
      </c>
      <c r="K575" s="4" t="s">
        <v>25</v>
      </c>
      <c r="L575" s="4" t="s">
        <v>26</v>
      </c>
      <c r="M575" s="5">
        <v>1</v>
      </c>
      <c r="N575" s="6">
        <v>90.52</v>
      </c>
      <c r="O575" s="7">
        <v>0</v>
      </c>
      <c r="P575" s="6">
        <v>46.5</v>
      </c>
      <c r="Q575" s="6">
        <f>M575*N575*(1-O575)</f>
        <v>90.52</v>
      </c>
      <c r="R575" s="6">
        <f>M575*P575</f>
        <v>46.5</v>
      </c>
      <c r="S575" s="6">
        <f>Q575-R575</f>
        <v>44.019999999999996</v>
      </c>
      <c r="T575" s="8">
        <f>IFERROR(S575/Q575,0)</f>
        <v>0.4863013698630137</v>
      </c>
    </row>
    <row r="576" spans="1:20" ht="15.75" x14ac:dyDescent="0.25">
      <c r="A576" s="2">
        <v>2107</v>
      </c>
      <c r="B576" s="3">
        <v>46127</v>
      </c>
      <c r="C576" s="10">
        <f>YEAR(SalesDataTable[[#This Row],[Order Date]])</f>
        <v>2026</v>
      </c>
      <c r="D576" s="13" t="str">
        <f>"Q"&amp;ROUNDUP(MONTH(SalesDataTable[[#This Row],[Order Date]])/3,0)</f>
        <v>Q2</v>
      </c>
      <c r="E576" s="13">
        <f>MONTH(SalesDataTable[[#This Row],[Order Date]])</f>
        <v>4</v>
      </c>
      <c r="F576" s="10" t="str">
        <f>TEXT(SalesDataTable[[#This Row],[Order Date]],"MMM")</f>
        <v>Apr</v>
      </c>
      <c r="G576" s="4" t="s">
        <v>16</v>
      </c>
      <c r="H576" s="4" t="s">
        <v>66</v>
      </c>
      <c r="I576" s="4" t="s">
        <v>18</v>
      </c>
      <c r="J576" s="4" t="s">
        <v>19</v>
      </c>
      <c r="K576" s="4" t="s">
        <v>30</v>
      </c>
      <c r="L576" s="4" t="s">
        <v>64</v>
      </c>
      <c r="M576" s="5">
        <v>5</v>
      </c>
      <c r="N576" s="6">
        <v>165.35</v>
      </c>
      <c r="O576" s="7">
        <v>0.05</v>
      </c>
      <c r="P576" s="6">
        <v>89.38</v>
      </c>
      <c r="Q576" s="6">
        <f>M576*N576*(1-O576)</f>
        <v>785.41249999999991</v>
      </c>
      <c r="R576" s="6">
        <f>M576*P576</f>
        <v>446.9</v>
      </c>
      <c r="S576" s="6">
        <f>Q576-R576</f>
        <v>338.51249999999993</v>
      </c>
      <c r="T576" s="8">
        <f>IFERROR(S576/Q576,0)</f>
        <v>0.43099963395031271</v>
      </c>
    </row>
    <row r="577" spans="1:20" ht="15.75" x14ac:dyDescent="0.25">
      <c r="A577" s="2">
        <v>2265</v>
      </c>
      <c r="B577" s="3">
        <v>46127</v>
      </c>
      <c r="C577" s="10">
        <f>YEAR(SalesDataTable[[#This Row],[Order Date]])</f>
        <v>2026</v>
      </c>
      <c r="D577" s="13" t="str">
        <f>"Q"&amp;ROUNDUP(MONTH(SalesDataTable[[#This Row],[Order Date]])/3,0)</f>
        <v>Q2</v>
      </c>
      <c r="E577" s="13">
        <f>MONTH(SalesDataTable[[#This Row],[Order Date]])</f>
        <v>4</v>
      </c>
      <c r="F577" s="10" t="str">
        <f>TEXT(SalesDataTable[[#This Row],[Order Date]],"MMM")</f>
        <v>Apr</v>
      </c>
      <c r="G577" s="4" t="s">
        <v>22</v>
      </c>
      <c r="H577" s="4" t="s">
        <v>57</v>
      </c>
      <c r="I577" s="4" t="s">
        <v>35</v>
      </c>
      <c r="J577" s="4" t="s">
        <v>19</v>
      </c>
      <c r="K577" s="4" t="s">
        <v>30</v>
      </c>
      <c r="L577" s="4" t="s">
        <v>31</v>
      </c>
      <c r="M577" s="5">
        <v>2</v>
      </c>
      <c r="N577" s="6">
        <v>36.35</v>
      </c>
      <c r="O577" s="7">
        <v>0</v>
      </c>
      <c r="P577" s="6">
        <v>13.55</v>
      </c>
      <c r="Q577" s="6">
        <f>M577*N577*(1-O577)</f>
        <v>72.7</v>
      </c>
      <c r="R577" s="6">
        <f>M577*P577</f>
        <v>27.1</v>
      </c>
      <c r="S577" s="6">
        <f>Q577-R577</f>
        <v>45.6</v>
      </c>
      <c r="T577" s="8">
        <f>IFERROR(S577/Q577,0)</f>
        <v>0.6272352132049519</v>
      </c>
    </row>
    <row r="578" spans="1:20" ht="15.75" x14ac:dyDescent="0.25">
      <c r="A578" s="2">
        <v>2839</v>
      </c>
      <c r="B578" s="3">
        <v>46127</v>
      </c>
      <c r="C578" s="10">
        <f>YEAR(SalesDataTable[[#This Row],[Order Date]])</f>
        <v>2026</v>
      </c>
      <c r="D578" s="13" t="str">
        <f>"Q"&amp;ROUNDUP(MONTH(SalesDataTable[[#This Row],[Order Date]])/3,0)</f>
        <v>Q2</v>
      </c>
      <c r="E578" s="13">
        <f>MONTH(SalesDataTable[[#This Row],[Order Date]])</f>
        <v>4</v>
      </c>
      <c r="F578" s="10" t="str">
        <f>TEXT(SalesDataTable[[#This Row],[Order Date]],"MMM")</f>
        <v>Apr</v>
      </c>
      <c r="G578" s="4" t="s">
        <v>22</v>
      </c>
      <c r="H578" s="4" t="s">
        <v>65</v>
      </c>
      <c r="I578" s="4" t="s">
        <v>35</v>
      </c>
      <c r="J578" s="4" t="s">
        <v>29</v>
      </c>
      <c r="K578" s="4" t="s">
        <v>30</v>
      </c>
      <c r="L578" s="4" t="s">
        <v>48</v>
      </c>
      <c r="M578" s="5">
        <v>1</v>
      </c>
      <c r="N578" s="6">
        <v>47</v>
      </c>
      <c r="O578" s="7">
        <v>0</v>
      </c>
      <c r="P578" s="6">
        <v>18.64</v>
      </c>
      <c r="Q578" s="6">
        <f>M578*N578*(1-O578)</f>
        <v>47</v>
      </c>
      <c r="R578" s="6">
        <f>M578*P578</f>
        <v>18.64</v>
      </c>
      <c r="S578" s="6">
        <f>Q578-R578</f>
        <v>28.36</v>
      </c>
      <c r="T578" s="8">
        <f>IFERROR(S578/Q578,0)</f>
        <v>0.60340425531914887</v>
      </c>
    </row>
    <row r="579" spans="1:20" ht="15.75" x14ac:dyDescent="0.25">
      <c r="A579" s="2">
        <v>4742</v>
      </c>
      <c r="B579" s="3">
        <v>46127</v>
      </c>
      <c r="C579" s="10">
        <f>YEAR(SalesDataTable[[#This Row],[Order Date]])</f>
        <v>2026</v>
      </c>
      <c r="D579" s="13" t="str">
        <f>"Q"&amp;ROUNDUP(MONTH(SalesDataTable[[#This Row],[Order Date]])/3,0)</f>
        <v>Q2</v>
      </c>
      <c r="E579" s="13">
        <f>MONTH(SalesDataTable[[#This Row],[Order Date]])</f>
        <v>4</v>
      </c>
      <c r="F579" s="10" t="str">
        <f>TEXT(SalesDataTable[[#This Row],[Order Date]],"MMM")</f>
        <v>Apr</v>
      </c>
      <c r="G579" s="4" t="s">
        <v>36</v>
      </c>
      <c r="H579" s="4" t="s">
        <v>63</v>
      </c>
      <c r="I579" s="4" t="s">
        <v>44</v>
      </c>
      <c r="J579" s="4" t="s">
        <v>19</v>
      </c>
      <c r="K579" s="4" t="s">
        <v>30</v>
      </c>
      <c r="L579" s="4" t="s">
        <v>48</v>
      </c>
      <c r="M579" s="5">
        <v>1</v>
      </c>
      <c r="N579" s="6">
        <v>46.86</v>
      </c>
      <c r="O579" s="7">
        <v>0</v>
      </c>
      <c r="P579" s="6">
        <v>18.190000000000001</v>
      </c>
      <c r="Q579" s="6">
        <f>M579*N579*(1-O579)</f>
        <v>46.86</v>
      </c>
      <c r="R579" s="6">
        <f>M579*P579</f>
        <v>18.190000000000001</v>
      </c>
      <c r="S579" s="6">
        <f>Q579-R579</f>
        <v>28.669999999999998</v>
      </c>
      <c r="T579" s="8">
        <f>IFERROR(S579/Q579,0)</f>
        <v>0.61182244985061884</v>
      </c>
    </row>
    <row r="580" spans="1:20" ht="15.75" x14ac:dyDescent="0.25">
      <c r="A580" s="2">
        <v>4899</v>
      </c>
      <c r="B580" s="3">
        <v>46127</v>
      </c>
      <c r="C580" s="10">
        <f>YEAR(SalesDataTable[[#This Row],[Order Date]])</f>
        <v>2026</v>
      </c>
      <c r="D580" s="13" t="str">
        <f>"Q"&amp;ROUNDUP(MONTH(SalesDataTable[[#This Row],[Order Date]])/3,0)</f>
        <v>Q2</v>
      </c>
      <c r="E580" s="13">
        <f>MONTH(SalesDataTable[[#This Row],[Order Date]])</f>
        <v>4</v>
      </c>
      <c r="F580" s="10" t="str">
        <f>TEXT(SalesDataTable[[#This Row],[Order Date]],"MMM")</f>
        <v>Apr</v>
      </c>
      <c r="G580" s="4" t="s">
        <v>16</v>
      </c>
      <c r="H580" s="4" t="s">
        <v>52</v>
      </c>
      <c r="I580" s="4" t="s">
        <v>18</v>
      </c>
      <c r="J580" s="4" t="s">
        <v>29</v>
      </c>
      <c r="K580" s="4" t="s">
        <v>39</v>
      </c>
      <c r="L580" s="4" t="s">
        <v>56</v>
      </c>
      <c r="M580" s="5">
        <v>2</v>
      </c>
      <c r="N580" s="6">
        <v>82.13</v>
      </c>
      <c r="O580" s="7">
        <v>0.05</v>
      </c>
      <c r="P580" s="6">
        <v>39.909999999999997</v>
      </c>
      <c r="Q580" s="6">
        <f>M580*N580*(1-O580)</f>
        <v>156.047</v>
      </c>
      <c r="R580" s="6">
        <f>M580*P580</f>
        <v>79.819999999999993</v>
      </c>
      <c r="S580" s="6">
        <f>Q580-R580</f>
        <v>76.227000000000004</v>
      </c>
      <c r="T580" s="8">
        <f>IFERROR(S580/Q580,0)</f>
        <v>0.48848744288579726</v>
      </c>
    </row>
    <row r="581" spans="1:20" ht="15.75" x14ac:dyDescent="0.25">
      <c r="A581" s="2">
        <v>5042</v>
      </c>
      <c r="B581" s="3">
        <v>46127</v>
      </c>
      <c r="C581" s="10">
        <f>YEAR(SalesDataTable[[#This Row],[Order Date]])</f>
        <v>2026</v>
      </c>
      <c r="D581" s="13" t="str">
        <f>"Q"&amp;ROUNDUP(MONTH(SalesDataTable[[#This Row],[Order Date]])/3,0)</f>
        <v>Q2</v>
      </c>
      <c r="E581" s="13">
        <f>MONTH(SalesDataTable[[#This Row],[Order Date]])</f>
        <v>4</v>
      </c>
      <c r="F581" s="10" t="str">
        <f>TEXT(SalesDataTable[[#This Row],[Order Date]],"MMM")</f>
        <v>Apr</v>
      </c>
      <c r="G581" s="4" t="s">
        <v>22</v>
      </c>
      <c r="H581" s="4" t="s">
        <v>43</v>
      </c>
      <c r="I581" s="4" t="s">
        <v>35</v>
      </c>
      <c r="J581" s="4" t="s">
        <v>32</v>
      </c>
      <c r="K581" s="4" t="s">
        <v>30</v>
      </c>
      <c r="L581" s="4" t="s">
        <v>64</v>
      </c>
      <c r="M581" s="5">
        <v>1</v>
      </c>
      <c r="N581" s="6">
        <v>163.16</v>
      </c>
      <c r="O581" s="7">
        <v>0</v>
      </c>
      <c r="P581" s="6">
        <v>88.78</v>
      </c>
      <c r="Q581" s="6">
        <f>M581*N581*(1-O581)</f>
        <v>163.16</v>
      </c>
      <c r="R581" s="6">
        <f>M581*P581</f>
        <v>88.78</v>
      </c>
      <c r="S581" s="6">
        <f>Q581-R581</f>
        <v>74.38</v>
      </c>
      <c r="T581" s="8">
        <f>IFERROR(S581/Q581,0)</f>
        <v>0.45587153714145623</v>
      </c>
    </row>
    <row r="582" spans="1:20" ht="15.75" x14ac:dyDescent="0.25">
      <c r="A582" s="2">
        <v>2248</v>
      </c>
      <c r="B582" s="3">
        <v>46128</v>
      </c>
      <c r="C582" s="10">
        <f>YEAR(SalesDataTable[[#This Row],[Order Date]])</f>
        <v>2026</v>
      </c>
      <c r="D582" s="13" t="str">
        <f>"Q"&amp;ROUNDUP(MONTH(SalesDataTable[[#This Row],[Order Date]])/3,0)</f>
        <v>Q2</v>
      </c>
      <c r="E582" s="13">
        <f>MONTH(SalesDataTable[[#This Row],[Order Date]])</f>
        <v>4</v>
      </c>
      <c r="F582" s="10" t="str">
        <f>TEXT(SalesDataTable[[#This Row],[Order Date]],"MMM")</f>
        <v>Apr</v>
      </c>
      <c r="G582" s="4" t="s">
        <v>16</v>
      </c>
      <c r="H582" s="4" t="s">
        <v>66</v>
      </c>
      <c r="I582" s="4" t="s">
        <v>35</v>
      </c>
      <c r="J582" s="4" t="s">
        <v>29</v>
      </c>
      <c r="K582" s="4" t="s">
        <v>30</v>
      </c>
      <c r="L582" s="4" t="s">
        <v>31</v>
      </c>
      <c r="M582" s="5">
        <v>2</v>
      </c>
      <c r="N582" s="6">
        <v>36.68</v>
      </c>
      <c r="O582" s="7">
        <v>0.1</v>
      </c>
      <c r="P582" s="6">
        <v>13.92</v>
      </c>
      <c r="Q582" s="6">
        <f>M582*N582*(1-O582)</f>
        <v>66.024000000000001</v>
      </c>
      <c r="R582" s="6">
        <f>M582*P582</f>
        <v>27.84</v>
      </c>
      <c r="S582" s="6">
        <f>Q582-R582</f>
        <v>38.183999999999997</v>
      </c>
      <c r="T582" s="8">
        <f>IFERROR(S582/Q582,0)</f>
        <v>0.57833515085423481</v>
      </c>
    </row>
    <row r="583" spans="1:20" ht="15.75" x14ac:dyDescent="0.25">
      <c r="A583" s="2">
        <v>2427</v>
      </c>
      <c r="B583" s="3">
        <v>46128</v>
      </c>
      <c r="C583" s="10">
        <f>YEAR(SalesDataTable[[#This Row],[Order Date]])</f>
        <v>2026</v>
      </c>
      <c r="D583" s="13" t="str">
        <f>"Q"&amp;ROUNDUP(MONTH(SalesDataTable[[#This Row],[Order Date]])/3,0)</f>
        <v>Q2</v>
      </c>
      <c r="E583" s="13">
        <f>MONTH(SalesDataTable[[#This Row],[Order Date]])</f>
        <v>4</v>
      </c>
      <c r="F583" s="10" t="str">
        <f>TEXT(SalesDataTable[[#This Row],[Order Date]],"MMM")</f>
        <v>Apr</v>
      </c>
      <c r="G583" s="4" t="s">
        <v>36</v>
      </c>
      <c r="H583" s="4" t="s">
        <v>63</v>
      </c>
      <c r="I583" s="4" t="s">
        <v>18</v>
      </c>
      <c r="J583" s="4" t="s">
        <v>29</v>
      </c>
      <c r="K583" s="4" t="s">
        <v>30</v>
      </c>
      <c r="L583" s="4" t="s">
        <v>48</v>
      </c>
      <c r="M583" s="5">
        <v>1</v>
      </c>
      <c r="N583" s="6">
        <v>45.82</v>
      </c>
      <c r="O583" s="7">
        <v>0.1</v>
      </c>
      <c r="P583" s="6">
        <v>18.48</v>
      </c>
      <c r="Q583" s="6">
        <f>M583*N583*(1-O583)</f>
        <v>41.238</v>
      </c>
      <c r="R583" s="6">
        <f>M583*P583</f>
        <v>18.48</v>
      </c>
      <c r="S583" s="6">
        <f>Q583-R583</f>
        <v>22.757999999999999</v>
      </c>
      <c r="T583" s="8">
        <f>IFERROR(S583/Q583,0)</f>
        <v>0.55186963480285167</v>
      </c>
    </row>
    <row r="584" spans="1:20" ht="15.75" x14ac:dyDescent="0.25">
      <c r="A584" s="2">
        <v>2445</v>
      </c>
      <c r="B584" s="3">
        <v>46128</v>
      </c>
      <c r="C584" s="10">
        <f>YEAR(SalesDataTable[[#This Row],[Order Date]])</f>
        <v>2026</v>
      </c>
      <c r="D584" s="13" t="str">
        <f>"Q"&amp;ROUNDUP(MONTH(SalesDataTable[[#This Row],[Order Date]])/3,0)</f>
        <v>Q2</v>
      </c>
      <c r="E584" s="13">
        <f>MONTH(SalesDataTable[[#This Row],[Order Date]])</f>
        <v>4</v>
      </c>
      <c r="F584" s="10" t="str">
        <f>TEXT(SalesDataTable[[#This Row],[Order Date]],"MMM")</f>
        <v>Apr</v>
      </c>
      <c r="G584" s="4" t="s">
        <v>16</v>
      </c>
      <c r="H584" s="4" t="s">
        <v>66</v>
      </c>
      <c r="I584" s="4" t="s">
        <v>18</v>
      </c>
      <c r="J584" s="4" t="s">
        <v>19</v>
      </c>
      <c r="K584" s="4" t="s">
        <v>25</v>
      </c>
      <c r="L584" s="4" t="s">
        <v>62</v>
      </c>
      <c r="M584" s="5">
        <v>1</v>
      </c>
      <c r="N584" s="6">
        <v>70.95</v>
      </c>
      <c r="O584" s="7">
        <v>0</v>
      </c>
      <c r="P584" s="6">
        <v>31.43</v>
      </c>
      <c r="Q584" s="6">
        <f>M584*N584*(1-O584)</f>
        <v>70.95</v>
      </c>
      <c r="R584" s="6">
        <f>M584*P584</f>
        <v>31.43</v>
      </c>
      <c r="S584" s="6">
        <f>Q584-R584</f>
        <v>39.520000000000003</v>
      </c>
      <c r="T584" s="8">
        <f>IFERROR(S584/Q584,0)</f>
        <v>0.55701198026779419</v>
      </c>
    </row>
    <row r="585" spans="1:20" ht="15.75" x14ac:dyDescent="0.25">
      <c r="A585" s="2">
        <v>3311</v>
      </c>
      <c r="B585" s="3">
        <v>46128</v>
      </c>
      <c r="C585" s="10">
        <f>YEAR(SalesDataTable[[#This Row],[Order Date]])</f>
        <v>2026</v>
      </c>
      <c r="D585" s="13" t="str">
        <f>"Q"&amp;ROUNDUP(MONTH(SalesDataTable[[#This Row],[Order Date]])/3,0)</f>
        <v>Q2</v>
      </c>
      <c r="E585" s="13">
        <f>MONTH(SalesDataTable[[#This Row],[Order Date]])</f>
        <v>4</v>
      </c>
      <c r="F585" s="10" t="str">
        <f>TEXT(SalesDataTable[[#This Row],[Order Date]],"MMM")</f>
        <v>Apr</v>
      </c>
      <c r="G585" s="4" t="s">
        <v>22</v>
      </c>
      <c r="H585" s="4" t="s">
        <v>57</v>
      </c>
      <c r="I585" s="4" t="s">
        <v>18</v>
      </c>
      <c r="J585" s="4" t="s">
        <v>29</v>
      </c>
      <c r="K585" s="4" t="s">
        <v>30</v>
      </c>
      <c r="L585" s="4" t="s">
        <v>48</v>
      </c>
      <c r="M585" s="5">
        <v>1</v>
      </c>
      <c r="N585" s="6">
        <v>46.68</v>
      </c>
      <c r="O585" s="7">
        <v>0.05</v>
      </c>
      <c r="P585" s="6">
        <v>18.350000000000001</v>
      </c>
      <c r="Q585" s="6">
        <f>M585*N585*(1-O585)</f>
        <v>44.345999999999997</v>
      </c>
      <c r="R585" s="6">
        <f>M585*P585</f>
        <v>18.350000000000001</v>
      </c>
      <c r="S585" s="6">
        <f>Q585-R585</f>
        <v>25.995999999999995</v>
      </c>
      <c r="T585" s="8">
        <f>IFERROR(S585/Q585,0)</f>
        <v>0.58620845172056102</v>
      </c>
    </row>
    <row r="586" spans="1:20" ht="15.75" x14ac:dyDescent="0.25">
      <c r="A586" s="2">
        <v>3320</v>
      </c>
      <c r="B586" s="3">
        <v>46128</v>
      </c>
      <c r="C586" s="10">
        <f>YEAR(SalesDataTable[[#This Row],[Order Date]])</f>
        <v>2026</v>
      </c>
      <c r="D586" s="13" t="str">
        <f>"Q"&amp;ROUNDUP(MONTH(SalesDataTable[[#This Row],[Order Date]])/3,0)</f>
        <v>Q2</v>
      </c>
      <c r="E586" s="13">
        <f>MONTH(SalesDataTable[[#This Row],[Order Date]])</f>
        <v>4</v>
      </c>
      <c r="F586" s="10" t="str">
        <f>TEXT(SalesDataTable[[#This Row],[Order Date]],"MMM")</f>
        <v>Apr</v>
      </c>
      <c r="G586" s="4" t="s">
        <v>27</v>
      </c>
      <c r="H586" s="4" t="s">
        <v>68</v>
      </c>
      <c r="I586" s="4" t="s">
        <v>18</v>
      </c>
      <c r="J586" s="4" t="s">
        <v>32</v>
      </c>
      <c r="K586" s="4" t="s">
        <v>30</v>
      </c>
      <c r="L586" s="4" t="s">
        <v>64</v>
      </c>
      <c r="M586" s="5">
        <v>5</v>
      </c>
      <c r="N586" s="6">
        <v>164.31</v>
      </c>
      <c r="O586" s="7">
        <v>0.05</v>
      </c>
      <c r="P586" s="6">
        <v>85.41</v>
      </c>
      <c r="Q586" s="6">
        <f>M586*N586*(1-O586)</f>
        <v>780.47249999999997</v>
      </c>
      <c r="R586" s="6">
        <f>M586*P586</f>
        <v>427.04999999999995</v>
      </c>
      <c r="S586" s="6">
        <f>Q586-R586</f>
        <v>353.42250000000001</v>
      </c>
      <c r="T586" s="8">
        <f>IFERROR(S586/Q586,0)</f>
        <v>0.45283145786686912</v>
      </c>
    </row>
    <row r="587" spans="1:20" ht="15.75" x14ac:dyDescent="0.25">
      <c r="A587" s="2">
        <v>3321</v>
      </c>
      <c r="B587" s="3">
        <v>46128</v>
      </c>
      <c r="C587" s="10">
        <f>YEAR(SalesDataTable[[#This Row],[Order Date]])</f>
        <v>2026</v>
      </c>
      <c r="D587" s="13" t="str">
        <f>"Q"&amp;ROUNDUP(MONTH(SalesDataTable[[#This Row],[Order Date]])/3,0)</f>
        <v>Q2</v>
      </c>
      <c r="E587" s="13">
        <f>MONTH(SalesDataTable[[#This Row],[Order Date]])</f>
        <v>4</v>
      </c>
      <c r="F587" s="10" t="str">
        <f>TEXT(SalesDataTable[[#This Row],[Order Date]],"MMM")</f>
        <v>Apr</v>
      </c>
      <c r="G587" s="4" t="s">
        <v>22</v>
      </c>
      <c r="H587" s="4" t="s">
        <v>43</v>
      </c>
      <c r="I587" s="4" t="s">
        <v>18</v>
      </c>
      <c r="J587" s="4" t="s">
        <v>32</v>
      </c>
      <c r="K587" s="4" t="s">
        <v>30</v>
      </c>
      <c r="L587" s="4" t="s">
        <v>31</v>
      </c>
      <c r="M587" s="5">
        <v>3</v>
      </c>
      <c r="N587" s="6">
        <v>35.57</v>
      </c>
      <c r="O587" s="7">
        <v>0</v>
      </c>
      <c r="P587" s="6">
        <v>13.67</v>
      </c>
      <c r="Q587" s="6">
        <f>M587*N587*(1-O587)</f>
        <v>106.71000000000001</v>
      </c>
      <c r="R587" s="6">
        <f>M587*P587</f>
        <v>41.01</v>
      </c>
      <c r="S587" s="6">
        <f>Q587-R587</f>
        <v>65.700000000000017</v>
      </c>
      <c r="T587" s="8">
        <f>IFERROR(S587/Q587,0)</f>
        <v>0.61568737700309262</v>
      </c>
    </row>
    <row r="588" spans="1:20" ht="15.75" x14ac:dyDescent="0.25">
      <c r="A588" s="2">
        <v>5181</v>
      </c>
      <c r="B588" s="3">
        <v>46128</v>
      </c>
      <c r="C588" s="10">
        <f>YEAR(SalesDataTable[[#This Row],[Order Date]])</f>
        <v>2026</v>
      </c>
      <c r="D588" s="13" t="str">
        <f>"Q"&amp;ROUNDUP(MONTH(SalesDataTable[[#This Row],[Order Date]])/3,0)</f>
        <v>Q2</v>
      </c>
      <c r="E588" s="13">
        <f>MONTH(SalesDataTable[[#This Row],[Order Date]])</f>
        <v>4</v>
      </c>
      <c r="F588" s="10" t="str">
        <f>TEXT(SalesDataTable[[#This Row],[Order Date]],"MMM")</f>
        <v>Apr</v>
      </c>
      <c r="G588" s="4" t="s">
        <v>16</v>
      </c>
      <c r="H588" s="4" t="s">
        <v>17</v>
      </c>
      <c r="I588" s="4" t="s">
        <v>44</v>
      </c>
      <c r="J588" s="4" t="s">
        <v>29</v>
      </c>
      <c r="K588" s="4" t="s">
        <v>30</v>
      </c>
      <c r="L588" s="4" t="s">
        <v>48</v>
      </c>
      <c r="M588" s="5">
        <v>2</v>
      </c>
      <c r="N588" s="6">
        <v>45.51</v>
      </c>
      <c r="O588" s="7">
        <v>0.1</v>
      </c>
      <c r="P588" s="6">
        <v>18.809999999999999</v>
      </c>
      <c r="Q588" s="6">
        <f>M588*N588*(1-O588)</f>
        <v>81.917999999999992</v>
      </c>
      <c r="R588" s="6">
        <f>M588*P588</f>
        <v>37.619999999999997</v>
      </c>
      <c r="S588" s="6">
        <f>Q588-R588</f>
        <v>44.297999999999995</v>
      </c>
      <c r="T588" s="8">
        <f>IFERROR(S588/Q588,0)</f>
        <v>0.54076027246758951</v>
      </c>
    </row>
    <row r="589" spans="1:20" ht="15.75" x14ac:dyDescent="0.25">
      <c r="A589" s="2">
        <v>5187</v>
      </c>
      <c r="B589" s="3">
        <v>46128</v>
      </c>
      <c r="C589" s="10">
        <f>YEAR(SalesDataTable[[#This Row],[Order Date]])</f>
        <v>2026</v>
      </c>
      <c r="D589" s="13" t="str">
        <f>"Q"&amp;ROUNDUP(MONTH(SalesDataTable[[#This Row],[Order Date]])/3,0)</f>
        <v>Q2</v>
      </c>
      <c r="E589" s="13">
        <f>MONTH(SalesDataTable[[#This Row],[Order Date]])</f>
        <v>4</v>
      </c>
      <c r="F589" s="10" t="str">
        <f>TEXT(SalesDataTable[[#This Row],[Order Date]],"MMM")</f>
        <v>Apr</v>
      </c>
      <c r="G589" s="4" t="s">
        <v>36</v>
      </c>
      <c r="H589" s="4" t="s">
        <v>49</v>
      </c>
      <c r="I589" s="4" t="s">
        <v>18</v>
      </c>
      <c r="J589" s="4" t="s">
        <v>19</v>
      </c>
      <c r="K589" s="4" t="s">
        <v>39</v>
      </c>
      <c r="L589" s="4" t="s">
        <v>45</v>
      </c>
      <c r="M589" s="5">
        <v>2</v>
      </c>
      <c r="N589" s="6">
        <v>198.32</v>
      </c>
      <c r="O589" s="7">
        <v>0</v>
      </c>
      <c r="P589" s="6">
        <v>106.8</v>
      </c>
      <c r="Q589" s="6">
        <f>M589*N589*(1-O589)</f>
        <v>396.64</v>
      </c>
      <c r="R589" s="6">
        <f>M589*P589</f>
        <v>213.6</v>
      </c>
      <c r="S589" s="6">
        <f>Q589-R589</f>
        <v>183.04</v>
      </c>
      <c r="T589" s="8">
        <f>IFERROR(S589/Q589,0)</f>
        <v>0.46147640177490923</v>
      </c>
    </row>
    <row r="590" spans="1:20" ht="15.75" x14ac:dyDescent="0.25">
      <c r="A590" s="2">
        <v>605</v>
      </c>
      <c r="B590" s="3">
        <v>46129</v>
      </c>
      <c r="C590" s="10">
        <f>YEAR(SalesDataTable[[#This Row],[Order Date]])</f>
        <v>2026</v>
      </c>
      <c r="D590" s="13" t="str">
        <f>"Q"&amp;ROUNDUP(MONTH(SalesDataTable[[#This Row],[Order Date]])/3,0)</f>
        <v>Q2</v>
      </c>
      <c r="E590" s="13">
        <f>MONTH(SalesDataTable[[#This Row],[Order Date]])</f>
        <v>4</v>
      </c>
      <c r="F590" s="10" t="str">
        <f>TEXT(SalesDataTable[[#This Row],[Order Date]],"MMM")</f>
        <v>Apr</v>
      </c>
      <c r="G590" s="4" t="s">
        <v>36</v>
      </c>
      <c r="H590" s="4" t="s">
        <v>49</v>
      </c>
      <c r="I590" s="4" t="s">
        <v>44</v>
      </c>
      <c r="J590" s="4" t="s">
        <v>32</v>
      </c>
      <c r="K590" s="4" t="s">
        <v>30</v>
      </c>
      <c r="L590" s="4" t="s">
        <v>60</v>
      </c>
      <c r="M590" s="5">
        <v>2</v>
      </c>
      <c r="N590" s="6">
        <v>130.94</v>
      </c>
      <c r="O590" s="7">
        <v>0</v>
      </c>
      <c r="P590" s="6">
        <v>67.459999999999994</v>
      </c>
      <c r="Q590" s="6">
        <f>M590*N590*(1-O590)</f>
        <v>261.88</v>
      </c>
      <c r="R590" s="6">
        <f>M590*P590</f>
        <v>134.91999999999999</v>
      </c>
      <c r="S590" s="6">
        <f>Q590-R590</f>
        <v>126.96000000000001</v>
      </c>
      <c r="T590" s="8">
        <f>IFERROR(S590/Q590,0)</f>
        <v>0.48480219948067821</v>
      </c>
    </row>
    <row r="591" spans="1:20" ht="15.75" x14ac:dyDescent="0.25">
      <c r="A591" s="2">
        <v>3244</v>
      </c>
      <c r="B591" s="3">
        <v>46129</v>
      </c>
      <c r="C591" s="10">
        <f>YEAR(SalesDataTable[[#This Row],[Order Date]])</f>
        <v>2026</v>
      </c>
      <c r="D591" s="13" t="str">
        <f>"Q"&amp;ROUNDUP(MONTH(SalesDataTable[[#This Row],[Order Date]])/3,0)</f>
        <v>Q2</v>
      </c>
      <c r="E591" s="13">
        <f>MONTH(SalesDataTable[[#This Row],[Order Date]])</f>
        <v>4</v>
      </c>
      <c r="F591" s="10" t="str">
        <f>TEXT(SalesDataTable[[#This Row],[Order Date]],"MMM")</f>
        <v>Apr</v>
      </c>
      <c r="G591" s="4" t="s">
        <v>22</v>
      </c>
      <c r="H591" s="4" t="s">
        <v>57</v>
      </c>
      <c r="I591" s="4" t="s">
        <v>44</v>
      </c>
      <c r="J591" s="4" t="s">
        <v>19</v>
      </c>
      <c r="K591" s="4" t="s">
        <v>30</v>
      </c>
      <c r="L591" s="4" t="s">
        <v>60</v>
      </c>
      <c r="M591" s="5">
        <v>1</v>
      </c>
      <c r="N591" s="6">
        <v>131.62</v>
      </c>
      <c r="O591" s="7">
        <v>0</v>
      </c>
      <c r="P591" s="6">
        <v>66.95</v>
      </c>
      <c r="Q591" s="6">
        <f>M591*N591*(1-O591)</f>
        <v>131.62</v>
      </c>
      <c r="R591" s="6">
        <f>M591*P591</f>
        <v>66.95</v>
      </c>
      <c r="S591" s="6">
        <f>Q591-R591</f>
        <v>64.67</v>
      </c>
      <c r="T591" s="8">
        <f>IFERROR(S591/Q591,0)</f>
        <v>0.49133870232487464</v>
      </c>
    </row>
    <row r="592" spans="1:20" ht="15.75" x14ac:dyDescent="0.25">
      <c r="A592" s="2">
        <v>4047</v>
      </c>
      <c r="B592" s="3">
        <v>46129</v>
      </c>
      <c r="C592" s="10">
        <f>YEAR(SalesDataTable[[#This Row],[Order Date]])</f>
        <v>2026</v>
      </c>
      <c r="D592" s="13" t="str">
        <f>"Q"&amp;ROUNDUP(MONTH(SalesDataTable[[#This Row],[Order Date]])/3,0)</f>
        <v>Q2</v>
      </c>
      <c r="E592" s="13">
        <f>MONTH(SalesDataTable[[#This Row],[Order Date]])</f>
        <v>4</v>
      </c>
      <c r="F592" s="10" t="str">
        <f>TEXT(SalesDataTable[[#This Row],[Order Date]],"MMM")</f>
        <v>Apr</v>
      </c>
      <c r="G592" s="4" t="s">
        <v>16</v>
      </c>
      <c r="H592" s="4" t="s">
        <v>17</v>
      </c>
      <c r="I592" s="4" t="s">
        <v>24</v>
      </c>
      <c r="J592" s="4" t="s">
        <v>32</v>
      </c>
      <c r="K592" s="4" t="s">
        <v>30</v>
      </c>
      <c r="L592" s="4" t="s">
        <v>64</v>
      </c>
      <c r="M592" s="5">
        <v>8</v>
      </c>
      <c r="N592" s="6">
        <v>168.34</v>
      </c>
      <c r="O592" s="7">
        <v>0.15</v>
      </c>
      <c r="P592" s="6">
        <v>88.7</v>
      </c>
      <c r="Q592" s="6">
        <f>M592*N592*(1-O592)</f>
        <v>1144.712</v>
      </c>
      <c r="R592" s="6">
        <f>M592*P592</f>
        <v>709.6</v>
      </c>
      <c r="S592" s="6">
        <f>Q592-R592</f>
        <v>435.11199999999997</v>
      </c>
      <c r="T592" s="8">
        <f>IFERROR(S592/Q592,0)</f>
        <v>0.38010608781946897</v>
      </c>
    </row>
    <row r="593" spans="1:20" ht="15.75" x14ac:dyDescent="0.25">
      <c r="A593" s="2">
        <v>4101</v>
      </c>
      <c r="B593" s="3">
        <v>46129</v>
      </c>
      <c r="C593" s="10">
        <f>YEAR(SalesDataTable[[#This Row],[Order Date]])</f>
        <v>2026</v>
      </c>
      <c r="D593" s="13" t="str">
        <f>"Q"&amp;ROUNDUP(MONTH(SalesDataTable[[#This Row],[Order Date]])/3,0)</f>
        <v>Q2</v>
      </c>
      <c r="E593" s="13">
        <f>MONTH(SalesDataTable[[#This Row],[Order Date]])</f>
        <v>4</v>
      </c>
      <c r="F593" s="10" t="str">
        <f>TEXT(SalesDataTable[[#This Row],[Order Date]],"MMM")</f>
        <v>Apr</v>
      </c>
      <c r="G593" s="4" t="s">
        <v>22</v>
      </c>
      <c r="H593" s="4" t="s">
        <v>43</v>
      </c>
      <c r="I593" s="4" t="s">
        <v>18</v>
      </c>
      <c r="J593" s="4" t="s">
        <v>19</v>
      </c>
      <c r="K593" s="4" t="s">
        <v>39</v>
      </c>
      <c r="L593" s="4" t="s">
        <v>56</v>
      </c>
      <c r="M593" s="5">
        <v>1</v>
      </c>
      <c r="N593" s="6">
        <v>81.040000000000006</v>
      </c>
      <c r="O593" s="7">
        <v>0</v>
      </c>
      <c r="P593" s="6">
        <v>39.97</v>
      </c>
      <c r="Q593" s="6">
        <f>M593*N593*(1-O593)</f>
        <v>81.040000000000006</v>
      </c>
      <c r="R593" s="6">
        <f>M593*P593</f>
        <v>39.97</v>
      </c>
      <c r="S593" s="6">
        <f>Q593-R593</f>
        <v>41.070000000000007</v>
      </c>
      <c r="T593" s="8">
        <f>IFERROR(S593/Q593,0)</f>
        <v>0.50678677196446209</v>
      </c>
    </row>
    <row r="594" spans="1:20" ht="15.75" x14ac:dyDescent="0.25">
      <c r="A594" s="2">
        <v>4537</v>
      </c>
      <c r="B594" s="3">
        <v>46129</v>
      </c>
      <c r="C594" s="10">
        <f>YEAR(SalesDataTable[[#This Row],[Order Date]])</f>
        <v>2026</v>
      </c>
      <c r="D594" s="13" t="str">
        <f>"Q"&amp;ROUNDUP(MONTH(SalesDataTable[[#This Row],[Order Date]])/3,0)</f>
        <v>Q2</v>
      </c>
      <c r="E594" s="13">
        <f>MONTH(SalesDataTable[[#This Row],[Order Date]])</f>
        <v>4</v>
      </c>
      <c r="F594" s="10" t="str">
        <f>TEXT(SalesDataTable[[#This Row],[Order Date]],"MMM")</f>
        <v>Apr</v>
      </c>
      <c r="G594" s="4" t="s">
        <v>36</v>
      </c>
      <c r="H594" s="4" t="s">
        <v>49</v>
      </c>
      <c r="I594" s="4" t="s">
        <v>18</v>
      </c>
      <c r="J594" s="4" t="s">
        <v>32</v>
      </c>
      <c r="K594" s="4" t="s">
        <v>39</v>
      </c>
      <c r="L594" s="4" t="s">
        <v>56</v>
      </c>
      <c r="M594" s="5">
        <v>3</v>
      </c>
      <c r="N594" s="6">
        <v>81.53</v>
      </c>
      <c r="O594" s="7">
        <v>0.05</v>
      </c>
      <c r="P594" s="6">
        <v>38.630000000000003</v>
      </c>
      <c r="Q594" s="6">
        <f>M594*N594*(1-O594)</f>
        <v>232.3605</v>
      </c>
      <c r="R594" s="6">
        <f>M594*P594</f>
        <v>115.89000000000001</v>
      </c>
      <c r="S594" s="6">
        <f>Q594-R594</f>
        <v>116.47049999999999</v>
      </c>
      <c r="T594" s="8">
        <f>IFERROR(S594/Q594,0)</f>
        <v>0.50124913657872139</v>
      </c>
    </row>
    <row r="595" spans="1:20" ht="15.75" x14ac:dyDescent="0.25">
      <c r="A595" s="2">
        <v>754</v>
      </c>
      <c r="B595" s="3">
        <v>46130</v>
      </c>
      <c r="C595" s="10">
        <f>YEAR(SalesDataTable[[#This Row],[Order Date]])</f>
        <v>2026</v>
      </c>
      <c r="D595" s="13" t="str">
        <f>"Q"&amp;ROUNDUP(MONTH(SalesDataTable[[#This Row],[Order Date]])/3,0)</f>
        <v>Q2</v>
      </c>
      <c r="E595" s="13">
        <f>MONTH(SalesDataTable[[#This Row],[Order Date]])</f>
        <v>4</v>
      </c>
      <c r="F595" s="10" t="str">
        <f>TEXT(SalesDataTable[[#This Row],[Order Date]],"MMM")</f>
        <v>Apr</v>
      </c>
      <c r="G595" s="4" t="s">
        <v>27</v>
      </c>
      <c r="H595" s="4" t="s">
        <v>55</v>
      </c>
      <c r="I595" s="4" t="s">
        <v>44</v>
      </c>
      <c r="J595" s="4" t="s">
        <v>19</v>
      </c>
      <c r="K595" s="4" t="s">
        <v>20</v>
      </c>
      <c r="L595" s="4" t="s">
        <v>46</v>
      </c>
      <c r="M595" s="5">
        <v>3</v>
      </c>
      <c r="N595" s="6">
        <v>104.8</v>
      </c>
      <c r="O595" s="7">
        <v>0.1</v>
      </c>
      <c r="P595" s="6">
        <v>50.59</v>
      </c>
      <c r="Q595" s="6">
        <f>M595*N595*(1-O595)</f>
        <v>282.95999999999998</v>
      </c>
      <c r="R595" s="6">
        <f>M595*P595</f>
        <v>151.77000000000001</v>
      </c>
      <c r="S595" s="6">
        <f>Q595-R595</f>
        <v>131.18999999999997</v>
      </c>
      <c r="T595" s="8">
        <f>IFERROR(S595/Q595,0)</f>
        <v>0.46363443596268017</v>
      </c>
    </row>
    <row r="596" spans="1:20" ht="15.75" x14ac:dyDescent="0.25">
      <c r="A596" s="2">
        <v>1340</v>
      </c>
      <c r="B596" s="3">
        <v>46130</v>
      </c>
      <c r="C596" s="10">
        <f>YEAR(SalesDataTable[[#This Row],[Order Date]])</f>
        <v>2026</v>
      </c>
      <c r="D596" s="13" t="str">
        <f>"Q"&amp;ROUNDUP(MONTH(SalesDataTable[[#This Row],[Order Date]])/3,0)</f>
        <v>Q2</v>
      </c>
      <c r="E596" s="13">
        <f>MONTH(SalesDataTable[[#This Row],[Order Date]])</f>
        <v>4</v>
      </c>
      <c r="F596" s="10" t="str">
        <f>TEXT(SalesDataTable[[#This Row],[Order Date]],"MMM")</f>
        <v>Apr</v>
      </c>
      <c r="G596" s="4" t="s">
        <v>36</v>
      </c>
      <c r="H596" s="4" t="s">
        <v>49</v>
      </c>
      <c r="I596" s="4" t="s">
        <v>18</v>
      </c>
      <c r="J596" s="4" t="s">
        <v>29</v>
      </c>
      <c r="K596" s="4" t="s">
        <v>50</v>
      </c>
      <c r="L596" s="4" t="s">
        <v>61</v>
      </c>
      <c r="M596" s="5">
        <v>2</v>
      </c>
      <c r="N596" s="6">
        <v>51.24</v>
      </c>
      <c r="O596" s="7">
        <v>0</v>
      </c>
      <c r="P596" s="6">
        <v>22.52</v>
      </c>
      <c r="Q596" s="6">
        <f>M596*N596*(1-O596)</f>
        <v>102.48</v>
      </c>
      <c r="R596" s="6">
        <f>M596*P596</f>
        <v>45.04</v>
      </c>
      <c r="S596" s="6">
        <f>Q596-R596</f>
        <v>57.440000000000005</v>
      </c>
      <c r="T596" s="8">
        <f>IFERROR(S596/Q596,0)</f>
        <v>0.56049960967993762</v>
      </c>
    </row>
    <row r="597" spans="1:20" ht="15.75" x14ac:dyDescent="0.25">
      <c r="A597" s="2">
        <v>1444</v>
      </c>
      <c r="B597" s="3">
        <v>46130</v>
      </c>
      <c r="C597" s="10">
        <f>YEAR(SalesDataTable[[#This Row],[Order Date]])</f>
        <v>2026</v>
      </c>
      <c r="D597" s="13" t="str">
        <f>"Q"&amp;ROUNDUP(MONTH(SalesDataTable[[#This Row],[Order Date]])/3,0)</f>
        <v>Q2</v>
      </c>
      <c r="E597" s="13">
        <f>MONTH(SalesDataTable[[#This Row],[Order Date]])</f>
        <v>4</v>
      </c>
      <c r="F597" s="10" t="str">
        <f>TEXT(SalesDataTable[[#This Row],[Order Date]],"MMM")</f>
        <v>Apr</v>
      </c>
      <c r="G597" s="4" t="s">
        <v>27</v>
      </c>
      <c r="H597" s="4" t="s">
        <v>55</v>
      </c>
      <c r="I597" s="4" t="s">
        <v>35</v>
      </c>
      <c r="J597" s="4" t="s">
        <v>19</v>
      </c>
      <c r="K597" s="4" t="s">
        <v>39</v>
      </c>
      <c r="L597" s="4" t="s">
        <v>67</v>
      </c>
      <c r="M597" s="5">
        <v>1</v>
      </c>
      <c r="N597" s="6">
        <v>120.52</v>
      </c>
      <c r="O597" s="7">
        <v>0.1</v>
      </c>
      <c r="P597" s="6">
        <v>59.01</v>
      </c>
      <c r="Q597" s="6">
        <f>M597*N597*(1-O597)</f>
        <v>108.468</v>
      </c>
      <c r="R597" s="6">
        <f>M597*P597</f>
        <v>59.01</v>
      </c>
      <c r="S597" s="6">
        <f>Q597-R597</f>
        <v>49.458000000000006</v>
      </c>
      <c r="T597" s="8">
        <f>IFERROR(S597/Q597,0)</f>
        <v>0.45596858059519862</v>
      </c>
    </row>
    <row r="598" spans="1:20" ht="15.75" x14ac:dyDescent="0.25">
      <c r="A598" s="2">
        <v>2390</v>
      </c>
      <c r="B598" s="3">
        <v>46130</v>
      </c>
      <c r="C598" s="10">
        <f>YEAR(SalesDataTable[[#This Row],[Order Date]])</f>
        <v>2026</v>
      </c>
      <c r="D598" s="13" t="str">
        <f>"Q"&amp;ROUNDUP(MONTH(SalesDataTable[[#This Row],[Order Date]])/3,0)</f>
        <v>Q2</v>
      </c>
      <c r="E598" s="13">
        <f>MONTH(SalesDataTable[[#This Row],[Order Date]])</f>
        <v>4</v>
      </c>
      <c r="F598" s="10" t="str">
        <f>TEXT(SalesDataTable[[#This Row],[Order Date]],"MMM")</f>
        <v>Apr</v>
      </c>
      <c r="G598" s="4" t="s">
        <v>36</v>
      </c>
      <c r="H598" s="4" t="s">
        <v>49</v>
      </c>
      <c r="I598" s="4" t="s">
        <v>35</v>
      </c>
      <c r="J598" s="4" t="s">
        <v>19</v>
      </c>
      <c r="K598" s="4" t="s">
        <v>39</v>
      </c>
      <c r="L598" s="4" t="s">
        <v>56</v>
      </c>
      <c r="M598" s="5">
        <v>1</v>
      </c>
      <c r="N598" s="6">
        <v>80.98</v>
      </c>
      <c r="O598" s="7">
        <v>0</v>
      </c>
      <c r="P598" s="6">
        <v>40.19</v>
      </c>
      <c r="Q598" s="6">
        <f>M598*N598*(1-O598)</f>
        <v>80.98</v>
      </c>
      <c r="R598" s="6">
        <f>M598*P598</f>
        <v>40.19</v>
      </c>
      <c r="S598" s="6">
        <f>Q598-R598</f>
        <v>40.790000000000006</v>
      </c>
      <c r="T598" s="8">
        <f>IFERROR(S598/Q598,0)</f>
        <v>0.50370461842430236</v>
      </c>
    </row>
    <row r="599" spans="1:20" ht="15.75" x14ac:dyDescent="0.25">
      <c r="A599" s="2">
        <v>3076</v>
      </c>
      <c r="B599" s="3">
        <v>46130</v>
      </c>
      <c r="C599" s="10">
        <f>YEAR(SalesDataTable[[#This Row],[Order Date]])</f>
        <v>2026</v>
      </c>
      <c r="D599" s="13" t="str">
        <f>"Q"&amp;ROUNDUP(MONTH(SalesDataTable[[#This Row],[Order Date]])/3,0)</f>
        <v>Q2</v>
      </c>
      <c r="E599" s="13">
        <f>MONTH(SalesDataTable[[#This Row],[Order Date]])</f>
        <v>4</v>
      </c>
      <c r="F599" s="10" t="str">
        <f>TEXT(SalesDataTable[[#This Row],[Order Date]],"MMM")</f>
        <v>Apr</v>
      </c>
      <c r="G599" s="4" t="s">
        <v>27</v>
      </c>
      <c r="H599" s="4" t="s">
        <v>28</v>
      </c>
      <c r="I599" s="4" t="s">
        <v>18</v>
      </c>
      <c r="J599" s="4" t="s">
        <v>32</v>
      </c>
      <c r="K599" s="4" t="s">
        <v>39</v>
      </c>
      <c r="L599" s="4" t="s">
        <v>56</v>
      </c>
      <c r="M599" s="5">
        <v>2</v>
      </c>
      <c r="N599" s="6">
        <v>82.58</v>
      </c>
      <c r="O599" s="7">
        <v>0.1</v>
      </c>
      <c r="P599" s="6">
        <v>39.93</v>
      </c>
      <c r="Q599" s="6">
        <f>M599*N599*(1-O599)</f>
        <v>148.64400000000001</v>
      </c>
      <c r="R599" s="6">
        <f>M599*P599</f>
        <v>79.86</v>
      </c>
      <c r="S599" s="6">
        <f>Q599-R599</f>
        <v>68.784000000000006</v>
      </c>
      <c r="T599" s="8">
        <f>IFERROR(S599/Q599,0)</f>
        <v>0.46274319851457174</v>
      </c>
    </row>
    <row r="600" spans="1:20" ht="15.75" x14ac:dyDescent="0.25">
      <c r="A600" s="2">
        <v>3157</v>
      </c>
      <c r="B600" s="3">
        <v>46130</v>
      </c>
      <c r="C600" s="10">
        <f>YEAR(SalesDataTable[[#This Row],[Order Date]])</f>
        <v>2026</v>
      </c>
      <c r="D600" s="13" t="str">
        <f>"Q"&amp;ROUNDUP(MONTH(SalesDataTable[[#This Row],[Order Date]])/3,0)</f>
        <v>Q2</v>
      </c>
      <c r="E600" s="13">
        <f>MONTH(SalesDataTable[[#This Row],[Order Date]])</f>
        <v>4</v>
      </c>
      <c r="F600" s="10" t="str">
        <f>TEXT(SalesDataTable[[#This Row],[Order Date]],"MMM")</f>
        <v>Apr</v>
      </c>
      <c r="G600" s="4" t="s">
        <v>36</v>
      </c>
      <c r="H600" s="4" t="s">
        <v>49</v>
      </c>
      <c r="I600" s="4" t="s">
        <v>18</v>
      </c>
      <c r="J600" s="4" t="s">
        <v>29</v>
      </c>
      <c r="K600" s="4" t="s">
        <v>39</v>
      </c>
      <c r="L600" s="4" t="s">
        <v>45</v>
      </c>
      <c r="M600" s="5">
        <v>2</v>
      </c>
      <c r="N600" s="6">
        <v>200.36</v>
      </c>
      <c r="O600" s="7">
        <v>0</v>
      </c>
      <c r="P600" s="6">
        <v>105.12</v>
      </c>
      <c r="Q600" s="6">
        <f>M600*N600*(1-O600)</f>
        <v>400.72</v>
      </c>
      <c r="R600" s="6">
        <f>M600*P600</f>
        <v>210.24</v>
      </c>
      <c r="S600" s="6">
        <f>Q600-R600</f>
        <v>190.48000000000002</v>
      </c>
      <c r="T600" s="8">
        <f>IFERROR(S600/Q600,0)</f>
        <v>0.47534438011579161</v>
      </c>
    </row>
    <row r="601" spans="1:20" ht="15.75" x14ac:dyDescent="0.25">
      <c r="A601" s="2">
        <v>4516</v>
      </c>
      <c r="B601" s="3">
        <v>46130</v>
      </c>
      <c r="C601" s="10">
        <f>YEAR(SalesDataTable[[#This Row],[Order Date]])</f>
        <v>2026</v>
      </c>
      <c r="D601" s="13" t="str">
        <f>"Q"&amp;ROUNDUP(MONTH(SalesDataTable[[#This Row],[Order Date]])/3,0)</f>
        <v>Q2</v>
      </c>
      <c r="E601" s="13">
        <f>MONTH(SalesDataTable[[#This Row],[Order Date]])</f>
        <v>4</v>
      </c>
      <c r="F601" s="10" t="str">
        <f>TEXT(SalesDataTable[[#This Row],[Order Date]],"MMM")</f>
        <v>Apr</v>
      </c>
      <c r="G601" s="4" t="s">
        <v>27</v>
      </c>
      <c r="H601" s="4" t="s">
        <v>41</v>
      </c>
      <c r="I601" s="4" t="s">
        <v>18</v>
      </c>
      <c r="J601" s="4" t="s">
        <v>19</v>
      </c>
      <c r="K601" s="4" t="s">
        <v>39</v>
      </c>
      <c r="L601" s="4" t="s">
        <v>45</v>
      </c>
      <c r="M601" s="5">
        <v>1</v>
      </c>
      <c r="N601" s="6">
        <v>196.24</v>
      </c>
      <c r="O601" s="7">
        <v>0</v>
      </c>
      <c r="P601" s="6">
        <v>106.34</v>
      </c>
      <c r="Q601" s="6">
        <f>M601*N601*(1-O601)</f>
        <v>196.24</v>
      </c>
      <c r="R601" s="6">
        <f>M601*P601</f>
        <v>106.34</v>
      </c>
      <c r="S601" s="6">
        <f>Q601-R601</f>
        <v>89.9</v>
      </c>
      <c r="T601" s="8">
        <f>IFERROR(S601/Q601,0)</f>
        <v>0.45811251528740321</v>
      </c>
    </row>
    <row r="602" spans="1:20" ht="15.75" x14ac:dyDescent="0.25">
      <c r="A602" s="2">
        <v>5119</v>
      </c>
      <c r="B602" s="3">
        <v>46130</v>
      </c>
      <c r="C602" s="10">
        <f>YEAR(SalesDataTable[[#This Row],[Order Date]])</f>
        <v>2026</v>
      </c>
      <c r="D602" s="13" t="str">
        <f>"Q"&amp;ROUNDUP(MONTH(SalesDataTable[[#This Row],[Order Date]])/3,0)</f>
        <v>Q2</v>
      </c>
      <c r="E602" s="13">
        <f>MONTH(SalesDataTable[[#This Row],[Order Date]])</f>
        <v>4</v>
      </c>
      <c r="F602" s="10" t="str">
        <f>TEXT(SalesDataTable[[#This Row],[Order Date]],"MMM")</f>
        <v>Apr</v>
      </c>
      <c r="G602" s="4" t="s">
        <v>16</v>
      </c>
      <c r="H602" s="4" t="s">
        <v>66</v>
      </c>
      <c r="I602" s="4" t="s">
        <v>18</v>
      </c>
      <c r="J602" s="4" t="s">
        <v>32</v>
      </c>
      <c r="K602" s="4" t="s">
        <v>25</v>
      </c>
      <c r="L602" s="4" t="s">
        <v>26</v>
      </c>
      <c r="M602" s="5">
        <v>1</v>
      </c>
      <c r="N602" s="6">
        <v>93.32</v>
      </c>
      <c r="O602" s="7">
        <v>0</v>
      </c>
      <c r="P602" s="6">
        <v>44.82</v>
      </c>
      <c r="Q602" s="6">
        <f>M602*N602*(1-O602)</f>
        <v>93.32</v>
      </c>
      <c r="R602" s="6">
        <f>M602*P602</f>
        <v>44.82</v>
      </c>
      <c r="S602" s="6">
        <f>Q602-R602</f>
        <v>48.499999999999993</v>
      </c>
      <c r="T602" s="8">
        <f>IFERROR(S602/Q602,0)</f>
        <v>0.51971710244320612</v>
      </c>
    </row>
    <row r="603" spans="1:20" ht="15.75" x14ac:dyDescent="0.25">
      <c r="A603" s="2">
        <v>125</v>
      </c>
      <c r="B603" s="3">
        <v>46131</v>
      </c>
      <c r="C603" s="10">
        <f>YEAR(SalesDataTable[[#This Row],[Order Date]])</f>
        <v>2026</v>
      </c>
      <c r="D603" s="13" t="str">
        <f>"Q"&amp;ROUNDUP(MONTH(SalesDataTable[[#This Row],[Order Date]])/3,0)</f>
        <v>Q2</v>
      </c>
      <c r="E603" s="13">
        <f>MONTH(SalesDataTable[[#This Row],[Order Date]])</f>
        <v>4</v>
      </c>
      <c r="F603" s="10" t="str">
        <f>TEXT(SalesDataTable[[#This Row],[Order Date]],"MMM")</f>
        <v>Apr</v>
      </c>
      <c r="G603" s="4" t="s">
        <v>36</v>
      </c>
      <c r="H603" s="4" t="s">
        <v>47</v>
      </c>
      <c r="I603" s="4" t="s">
        <v>18</v>
      </c>
      <c r="J603" s="4" t="s">
        <v>19</v>
      </c>
      <c r="K603" s="4" t="s">
        <v>20</v>
      </c>
      <c r="L603" s="4" t="s">
        <v>46</v>
      </c>
      <c r="M603" s="5">
        <v>2</v>
      </c>
      <c r="N603" s="6">
        <v>101.61</v>
      </c>
      <c r="O603" s="7">
        <v>0</v>
      </c>
      <c r="P603" s="6">
        <v>49.9</v>
      </c>
      <c r="Q603" s="6">
        <f>M603*N603*(1-O603)</f>
        <v>203.22</v>
      </c>
      <c r="R603" s="6">
        <f>M603*P603</f>
        <v>99.8</v>
      </c>
      <c r="S603" s="6">
        <f>Q603-R603</f>
        <v>103.42</v>
      </c>
      <c r="T603" s="8">
        <f>IFERROR(S603/Q603,0)</f>
        <v>0.50890660368074014</v>
      </c>
    </row>
    <row r="604" spans="1:20" ht="15.75" x14ac:dyDescent="0.25">
      <c r="A604" s="2">
        <v>728</v>
      </c>
      <c r="B604" s="3">
        <v>46131</v>
      </c>
      <c r="C604" s="10">
        <f>YEAR(SalesDataTable[[#This Row],[Order Date]])</f>
        <v>2026</v>
      </c>
      <c r="D604" s="13" t="str">
        <f>"Q"&amp;ROUNDUP(MONTH(SalesDataTable[[#This Row],[Order Date]])/3,0)</f>
        <v>Q2</v>
      </c>
      <c r="E604" s="13">
        <f>MONTH(SalesDataTable[[#This Row],[Order Date]])</f>
        <v>4</v>
      </c>
      <c r="F604" s="10" t="str">
        <f>TEXT(SalesDataTable[[#This Row],[Order Date]],"MMM")</f>
        <v>Apr</v>
      </c>
      <c r="G604" s="4" t="s">
        <v>22</v>
      </c>
      <c r="H604" s="4" t="s">
        <v>65</v>
      </c>
      <c r="I604" s="4" t="s">
        <v>18</v>
      </c>
      <c r="J604" s="4" t="s">
        <v>19</v>
      </c>
      <c r="K604" s="4" t="s">
        <v>20</v>
      </c>
      <c r="L604" s="4" t="s">
        <v>46</v>
      </c>
      <c r="M604" s="5">
        <v>1</v>
      </c>
      <c r="N604" s="6">
        <v>104.91</v>
      </c>
      <c r="O604" s="7">
        <v>0</v>
      </c>
      <c r="P604" s="6">
        <v>51.68</v>
      </c>
      <c r="Q604" s="6">
        <f>M604*N604*(1-O604)</f>
        <v>104.91</v>
      </c>
      <c r="R604" s="6">
        <f>M604*P604</f>
        <v>51.68</v>
      </c>
      <c r="S604" s="6">
        <f>Q604-R604</f>
        <v>53.23</v>
      </c>
      <c r="T604" s="8">
        <f>IFERROR(S604/Q604,0)</f>
        <v>0.50738728433895719</v>
      </c>
    </row>
    <row r="605" spans="1:20" ht="15.75" x14ac:dyDescent="0.25">
      <c r="A605" s="2">
        <v>1271</v>
      </c>
      <c r="B605" s="3">
        <v>46131</v>
      </c>
      <c r="C605" s="10">
        <f>YEAR(SalesDataTable[[#This Row],[Order Date]])</f>
        <v>2026</v>
      </c>
      <c r="D605" s="13" t="str">
        <f>"Q"&amp;ROUNDUP(MONTH(SalesDataTable[[#This Row],[Order Date]])/3,0)</f>
        <v>Q2</v>
      </c>
      <c r="E605" s="13">
        <f>MONTH(SalesDataTable[[#This Row],[Order Date]])</f>
        <v>4</v>
      </c>
      <c r="F605" s="10" t="str">
        <f>TEXT(SalesDataTable[[#This Row],[Order Date]],"MMM")</f>
        <v>Apr</v>
      </c>
      <c r="G605" s="4" t="s">
        <v>27</v>
      </c>
      <c r="H605" s="4" t="s">
        <v>28</v>
      </c>
      <c r="I605" s="4" t="s">
        <v>24</v>
      </c>
      <c r="J605" s="4" t="s">
        <v>32</v>
      </c>
      <c r="K605" s="4" t="s">
        <v>50</v>
      </c>
      <c r="L605" s="4" t="s">
        <v>51</v>
      </c>
      <c r="M605" s="5">
        <v>8</v>
      </c>
      <c r="N605" s="6">
        <v>39.99</v>
      </c>
      <c r="O605" s="7">
        <v>0.15</v>
      </c>
      <c r="P605" s="6">
        <v>14.92</v>
      </c>
      <c r="Q605" s="6">
        <f>M605*N605*(1-O605)</f>
        <v>271.93200000000002</v>
      </c>
      <c r="R605" s="6">
        <f>M605*P605</f>
        <v>119.36</v>
      </c>
      <c r="S605" s="6">
        <f>Q605-R605</f>
        <v>152.572</v>
      </c>
      <c r="T605" s="8">
        <f>IFERROR(S605/Q605,0)</f>
        <v>0.56106673727255341</v>
      </c>
    </row>
    <row r="606" spans="1:20" ht="15.75" x14ac:dyDescent="0.25">
      <c r="A606" s="2">
        <v>1284</v>
      </c>
      <c r="B606" s="3">
        <v>46131</v>
      </c>
      <c r="C606" s="10">
        <f>YEAR(SalesDataTable[[#This Row],[Order Date]])</f>
        <v>2026</v>
      </c>
      <c r="D606" s="13" t="str">
        <f>"Q"&amp;ROUNDUP(MONTH(SalesDataTable[[#This Row],[Order Date]])/3,0)</f>
        <v>Q2</v>
      </c>
      <c r="E606" s="13">
        <f>MONTH(SalesDataTable[[#This Row],[Order Date]])</f>
        <v>4</v>
      </c>
      <c r="F606" s="10" t="str">
        <f>TEXT(SalesDataTable[[#This Row],[Order Date]],"MMM")</f>
        <v>Apr</v>
      </c>
      <c r="G606" s="4" t="s">
        <v>22</v>
      </c>
      <c r="H606" s="4" t="s">
        <v>59</v>
      </c>
      <c r="I606" s="4" t="s">
        <v>35</v>
      </c>
      <c r="J606" s="4" t="s">
        <v>29</v>
      </c>
      <c r="K606" s="4" t="s">
        <v>30</v>
      </c>
      <c r="L606" s="4" t="s">
        <v>60</v>
      </c>
      <c r="M606" s="5">
        <v>1</v>
      </c>
      <c r="N606" s="6">
        <v>136.01</v>
      </c>
      <c r="O606" s="7">
        <v>0</v>
      </c>
      <c r="P606" s="6">
        <v>66.59</v>
      </c>
      <c r="Q606" s="6">
        <f>M606*N606*(1-O606)</f>
        <v>136.01</v>
      </c>
      <c r="R606" s="6">
        <f>M606*P606</f>
        <v>66.59</v>
      </c>
      <c r="S606" s="6">
        <f>Q606-R606</f>
        <v>69.419999999999987</v>
      </c>
      <c r="T606" s="8">
        <f>IFERROR(S606/Q606,0)</f>
        <v>0.51040364679067707</v>
      </c>
    </row>
    <row r="607" spans="1:20" ht="15.75" x14ac:dyDescent="0.25">
      <c r="A607" s="2">
        <v>1657</v>
      </c>
      <c r="B607" s="3">
        <v>46131</v>
      </c>
      <c r="C607" s="10">
        <f>YEAR(SalesDataTable[[#This Row],[Order Date]])</f>
        <v>2026</v>
      </c>
      <c r="D607" s="13" t="str">
        <f>"Q"&amp;ROUNDUP(MONTH(SalesDataTable[[#This Row],[Order Date]])/3,0)</f>
        <v>Q2</v>
      </c>
      <c r="E607" s="13">
        <f>MONTH(SalesDataTable[[#This Row],[Order Date]])</f>
        <v>4</v>
      </c>
      <c r="F607" s="10" t="str">
        <f>TEXT(SalesDataTable[[#This Row],[Order Date]],"MMM")</f>
        <v>Apr</v>
      </c>
      <c r="G607" s="4" t="s">
        <v>16</v>
      </c>
      <c r="H607" s="4" t="s">
        <v>17</v>
      </c>
      <c r="I607" s="4" t="s">
        <v>24</v>
      </c>
      <c r="J607" s="4" t="s">
        <v>32</v>
      </c>
      <c r="K607" s="4" t="s">
        <v>39</v>
      </c>
      <c r="L607" s="4" t="s">
        <v>67</v>
      </c>
      <c r="M607" s="5">
        <v>15</v>
      </c>
      <c r="N607" s="6">
        <v>122.1</v>
      </c>
      <c r="O607" s="7">
        <v>0.15</v>
      </c>
      <c r="P607" s="6">
        <v>62.33</v>
      </c>
      <c r="Q607" s="6">
        <f>M607*N607*(1-O607)</f>
        <v>1556.7749999999999</v>
      </c>
      <c r="R607" s="6">
        <f>M607*P607</f>
        <v>934.94999999999993</v>
      </c>
      <c r="S607" s="6">
        <f>Q607-R607</f>
        <v>621.82499999999993</v>
      </c>
      <c r="T607" s="8">
        <f>IFERROR(S607/Q607,0)</f>
        <v>0.39943151707857588</v>
      </c>
    </row>
    <row r="608" spans="1:20" ht="15.75" x14ac:dyDescent="0.25">
      <c r="A608" s="2">
        <v>2240</v>
      </c>
      <c r="B608" s="3">
        <v>46131</v>
      </c>
      <c r="C608" s="10">
        <f>YEAR(SalesDataTable[[#This Row],[Order Date]])</f>
        <v>2026</v>
      </c>
      <c r="D608" s="13" t="str">
        <f>"Q"&amp;ROUNDUP(MONTH(SalesDataTable[[#This Row],[Order Date]])/3,0)</f>
        <v>Q2</v>
      </c>
      <c r="E608" s="13">
        <f>MONTH(SalesDataTable[[#This Row],[Order Date]])</f>
        <v>4</v>
      </c>
      <c r="F608" s="10" t="str">
        <f>TEXT(SalesDataTable[[#This Row],[Order Date]],"MMM")</f>
        <v>Apr</v>
      </c>
      <c r="G608" s="4" t="s">
        <v>16</v>
      </c>
      <c r="H608" s="4" t="s">
        <v>66</v>
      </c>
      <c r="I608" s="4" t="s">
        <v>44</v>
      </c>
      <c r="J608" s="4" t="s">
        <v>19</v>
      </c>
      <c r="K608" s="4" t="s">
        <v>39</v>
      </c>
      <c r="L608" s="4" t="s">
        <v>40</v>
      </c>
      <c r="M608" s="5">
        <v>4</v>
      </c>
      <c r="N608" s="6">
        <v>341.75</v>
      </c>
      <c r="O608" s="7">
        <v>0.1</v>
      </c>
      <c r="P608" s="6">
        <v>191.91</v>
      </c>
      <c r="Q608" s="6">
        <f>M608*N608*(1-O608)</f>
        <v>1230.3</v>
      </c>
      <c r="R608" s="6">
        <f>M608*P608</f>
        <v>767.64</v>
      </c>
      <c r="S608" s="6">
        <f>Q608-R608</f>
        <v>462.65999999999997</v>
      </c>
      <c r="T608" s="8">
        <f>IFERROR(S608/Q608,0)</f>
        <v>0.37605462082418922</v>
      </c>
    </row>
    <row r="609" spans="1:20" ht="15.75" x14ac:dyDescent="0.25">
      <c r="A609" s="2">
        <v>3050</v>
      </c>
      <c r="B609" s="3">
        <v>46131</v>
      </c>
      <c r="C609" s="10">
        <f>YEAR(SalesDataTable[[#This Row],[Order Date]])</f>
        <v>2026</v>
      </c>
      <c r="D609" s="13" t="str">
        <f>"Q"&amp;ROUNDUP(MONTH(SalesDataTable[[#This Row],[Order Date]])/3,0)</f>
        <v>Q2</v>
      </c>
      <c r="E609" s="13">
        <f>MONTH(SalesDataTable[[#This Row],[Order Date]])</f>
        <v>4</v>
      </c>
      <c r="F609" s="10" t="str">
        <f>TEXT(SalesDataTable[[#This Row],[Order Date]],"MMM")</f>
        <v>Apr</v>
      </c>
      <c r="G609" s="4" t="s">
        <v>36</v>
      </c>
      <c r="H609" s="4" t="s">
        <v>63</v>
      </c>
      <c r="I609" s="4" t="s">
        <v>35</v>
      </c>
      <c r="J609" s="4" t="s">
        <v>19</v>
      </c>
      <c r="K609" s="4" t="s">
        <v>25</v>
      </c>
      <c r="L609" s="4" t="s">
        <v>53</v>
      </c>
      <c r="M609" s="5">
        <v>3</v>
      </c>
      <c r="N609" s="6">
        <v>156.16</v>
      </c>
      <c r="O609" s="7">
        <v>0.05</v>
      </c>
      <c r="P609" s="6">
        <v>77.81</v>
      </c>
      <c r="Q609" s="6">
        <f>M609*N609*(1-O609)</f>
        <v>445.05599999999998</v>
      </c>
      <c r="R609" s="6">
        <f>M609*P609</f>
        <v>233.43</v>
      </c>
      <c r="S609" s="6">
        <f>Q609-R609</f>
        <v>211.62599999999998</v>
      </c>
      <c r="T609" s="8">
        <f>IFERROR(S609/Q609,0)</f>
        <v>0.47550420621225192</v>
      </c>
    </row>
    <row r="610" spans="1:20" ht="15.75" x14ac:dyDescent="0.25">
      <c r="A610" s="2">
        <v>3213</v>
      </c>
      <c r="B610" s="3">
        <v>46131</v>
      </c>
      <c r="C610" s="10">
        <f>YEAR(SalesDataTable[[#This Row],[Order Date]])</f>
        <v>2026</v>
      </c>
      <c r="D610" s="13" t="str">
        <f>"Q"&amp;ROUNDUP(MONTH(SalesDataTable[[#This Row],[Order Date]])/3,0)</f>
        <v>Q2</v>
      </c>
      <c r="E610" s="13">
        <f>MONTH(SalesDataTable[[#This Row],[Order Date]])</f>
        <v>4</v>
      </c>
      <c r="F610" s="10" t="str">
        <f>TEXT(SalesDataTable[[#This Row],[Order Date]],"MMM")</f>
        <v>Apr</v>
      </c>
      <c r="G610" s="4" t="s">
        <v>16</v>
      </c>
      <c r="H610" s="4" t="s">
        <v>66</v>
      </c>
      <c r="I610" s="4" t="s">
        <v>18</v>
      </c>
      <c r="J610" s="4" t="s">
        <v>19</v>
      </c>
      <c r="K610" s="4" t="s">
        <v>30</v>
      </c>
      <c r="L610" s="4" t="s">
        <v>60</v>
      </c>
      <c r="M610" s="5">
        <v>2</v>
      </c>
      <c r="N610" s="6">
        <v>132.53</v>
      </c>
      <c r="O610" s="7">
        <v>0.05</v>
      </c>
      <c r="P610" s="6">
        <v>66.39</v>
      </c>
      <c r="Q610" s="6">
        <f>M610*N610*(1-O610)</f>
        <v>251.80699999999999</v>
      </c>
      <c r="R610" s="6">
        <f>M610*P610</f>
        <v>132.78</v>
      </c>
      <c r="S610" s="6">
        <f>Q610-R610</f>
        <v>119.02699999999999</v>
      </c>
      <c r="T610" s="8">
        <f>IFERROR(S610/Q610,0)</f>
        <v>0.47269138665724142</v>
      </c>
    </row>
    <row r="611" spans="1:20" ht="15.75" x14ac:dyDescent="0.25">
      <c r="A611" s="2">
        <v>3367</v>
      </c>
      <c r="B611" s="3">
        <v>46131</v>
      </c>
      <c r="C611" s="10">
        <f>YEAR(SalesDataTable[[#This Row],[Order Date]])</f>
        <v>2026</v>
      </c>
      <c r="D611" s="13" t="str">
        <f>"Q"&amp;ROUNDUP(MONTH(SalesDataTable[[#This Row],[Order Date]])/3,0)</f>
        <v>Q2</v>
      </c>
      <c r="E611" s="13">
        <f>MONTH(SalesDataTable[[#This Row],[Order Date]])</f>
        <v>4</v>
      </c>
      <c r="F611" s="10" t="str">
        <f>TEXT(SalesDataTable[[#This Row],[Order Date]],"MMM")</f>
        <v>Apr</v>
      </c>
      <c r="G611" s="4" t="s">
        <v>27</v>
      </c>
      <c r="H611" s="4" t="s">
        <v>34</v>
      </c>
      <c r="I611" s="4" t="s">
        <v>18</v>
      </c>
      <c r="J611" s="4" t="s">
        <v>19</v>
      </c>
      <c r="K611" s="4" t="s">
        <v>30</v>
      </c>
      <c r="L611" s="4" t="s">
        <v>48</v>
      </c>
      <c r="M611" s="5">
        <v>3</v>
      </c>
      <c r="N611" s="6">
        <v>45.79</v>
      </c>
      <c r="O611" s="7">
        <v>0</v>
      </c>
      <c r="P611" s="6">
        <v>17.98</v>
      </c>
      <c r="Q611" s="6">
        <f>M611*N611*(1-O611)</f>
        <v>137.37</v>
      </c>
      <c r="R611" s="6">
        <f>M611*P611</f>
        <v>53.94</v>
      </c>
      <c r="S611" s="6">
        <f>Q611-R611</f>
        <v>83.43</v>
      </c>
      <c r="T611" s="8">
        <f>IFERROR(S611/Q611,0)</f>
        <v>0.60733784669141733</v>
      </c>
    </row>
    <row r="612" spans="1:20" ht="15.75" x14ac:dyDescent="0.25">
      <c r="A612" s="2">
        <v>3885</v>
      </c>
      <c r="B612" s="3">
        <v>46131</v>
      </c>
      <c r="C612" s="10">
        <f>YEAR(SalesDataTable[[#This Row],[Order Date]])</f>
        <v>2026</v>
      </c>
      <c r="D612" s="13" t="str">
        <f>"Q"&amp;ROUNDUP(MONTH(SalesDataTable[[#This Row],[Order Date]])/3,0)</f>
        <v>Q2</v>
      </c>
      <c r="E612" s="13">
        <f>MONTH(SalesDataTable[[#This Row],[Order Date]])</f>
        <v>4</v>
      </c>
      <c r="F612" s="10" t="str">
        <f>TEXT(SalesDataTable[[#This Row],[Order Date]],"MMM")</f>
        <v>Apr</v>
      </c>
      <c r="G612" s="4" t="s">
        <v>16</v>
      </c>
      <c r="H612" s="4" t="s">
        <v>66</v>
      </c>
      <c r="I612" s="4" t="s">
        <v>18</v>
      </c>
      <c r="J612" s="4" t="s">
        <v>29</v>
      </c>
      <c r="K612" s="4" t="s">
        <v>30</v>
      </c>
      <c r="L612" s="4" t="s">
        <v>60</v>
      </c>
      <c r="M612" s="5">
        <v>2</v>
      </c>
      <c r="N612" s="6">
        <v>133.97</v>
      </c>
      <c r="O612" s="7">
        <v>0.15</v>
      </c>
      <c r="P612" s="6">
        <v>67.36</v>
      </c>
      <c r="Q612" s="6">
        <f>M612*N612*(1-O612)</f>
        <v>227.749</v>
      </c>
      <c r="R612" s="6">
        <f>M612*P612</f>
        <v>134.72</v>
      </c>
      <c r="S612" s="6">
        <f>Q612-R612</f>
        <v>93.028999999999996</v>
      </c>
      <c r="T612" s="8">
        <f>IFERROR(S612/Q612,0)</f>
        <v>0.40847160690057915</v>
      </c>
    </row>
    <row r="613" spans="1:20" ht="15.75" x14ac:dyDescent="0.25">
      <c r="A613" s="2">
        <v>4372</v>
      </c>
      <c r="B613" s="3">
        <v>46131</v>
      </c>
      <c r="C613" s="10">
        <f>YEAR(SalesDataTable[[#This Row],[Order Date]])</f>
        <v>2026</v>
      </c>
      <c r="D613" s="13" t="str">
        <f>"Q"&amp;ROUNDUP(MONTH(SalesDataTable[[#This Row],[Order Date]])/3,0)</f>
        <v>Q2</v>
      </c>
      <c r="E613" s="13">
        <f>MONTH(SalesDataTable[[#This Row],[Order Date]])</f>
        <v>4</v>
      </c>
      <c r="F613" s="10" t="str">
        <f>TEXT(SalesDataTable[[#This Row],[Order Date]],"MMM")</f>
        <v>Apr</v>
      </c>
      <c r="G613" s="4" t="s">
        <v>16</v>
      </c>
      <c r="H613" s="4" t="s">
        <v>66</v>
      </c>
      <c r="I613" s="4" t="s">
        <v>18</v>
      </c>
      <c r="J613" s="4" t="s">
        <v>29</v>
      </c>
      <c r="K613" s="4" t="s">
        <v>50</v>
      </c>
      <c r="L613" s="4" t="s">
        <v>58</v>
      </c>
      <c r="M613" s="5">
        <v>1</v>
      </c>
      <c r="N613" s="6">
        <v>37.11</v>
      </c>
      <c r="O613" s="7">
        <v>0.1</v>
      </c>
      <c r="P613" s="6">
        <v>14.27</v>
      </c>
      <c r="Q613" s="6">
        <f>M613*N613*(1-O613)</f>
        <v>33.399000000000001</v>
      </c>
      <c r="R613" s="6">
        <f>M613*P613</f>
        <v>14.27</v>
      </c>
      <c r="S613" s="6">
        <f>Q613-R613</f>
        <v>19.129000000000001</v>
      </c>
      <c r="T613" s="8">
        <f>IFERROR(S613/Q613,0)</f>
        <v>0.5727416988532591</v>
      </c>
    </row>
    <row r="614" spans="1:20" ht="15.75" x14ac:dyDescent="0.25">
      <c r="A614" s="2">
        <v>4417</v>
      </c>
      <c r="B614" s="3">
        <v>46131</v>
      </c>
      <c r="C614" s="10">
        <f>YEAR(SalesDataTable[[#This Row],[Order Date]])</f>
        <v>2026</v>
      </c>
      <c r="D614" s="13" t="str">
        <f>"Q"&amp;ROUNDUP(MONTH(SalesDataTable[[#This Row],[Order Date]])/3,0)</f>
        <v>Q2</v>
      </c>
      <c r="E614" s="13">
        <f>MONTH(SalesDataTable[[#This Row],[Order Date]])</f>
        <v>4</v>
      </c>
      <c r="F614" s="10" t="str">
        <f>TEXT(SalesDataTable[[#This Row],[Order Date]],"MMM")</f>
        <v>Apr</v>
      </c>
      <c r="G614" s="4" t="s">
        <v>36</v>
      </c>
      <c r="H614" s="4" t="s">
        <v>49</v>
      </c>
      <c r="I614" s="4" t="s">
        <v>35</v>
      </c>
      <c r="J614" s="4" t="s">
        <v>29</v>
      </c>
      <c r="K614" s="4" t="s">
        <v>39</v>
      </c>
      <c r="L614" s="4" t="s">
        <v>40</v>
      </c>
      <c r="M614" s="5">
        <v>3</v>
      </c>
      <c r="N614" s="6">
        <v>334.01</v>
      </c>
      <c r="O614" s="7">
        <v>0.15</v>
      </c>
      <c r="P614" s="6">
        <v>192.17</v>
      </c>
      <c r="Q614" s="6">
        <f>M614*N614*(1-O614)</f>
        <v>851.72550000000001</v>
      </c>
      <c r="R614" s="6">
        <f>M614*P614</f>
        <v>576.51</v>
      </c>
      <c r="S614" s="6">
        <f>Q614-R614</f>
        <v>275.21550000000002</v>
      </c>
      <c r="T614" s="8">
        <f>IFERROR(S614/Q614,0)</f>
        <v>0.32312699337990941</v>
      </c>
    </row>
    <row r="615" spans="1:20" ht="15.75" x14ac:dyDescent="0.25">
      <c r="A615" s="2">
        <v>1147</v>
      </c>
      <c r="B615" s="3">
        <v>46132</v>
      </c>
      <c r="C615" s="10">
        <f>YEAR(SalesDataTable[[#This Row],[Order Date]])</f>
        <v>2026</v>
      </c>
      <c r="D615" s="13" t="str">
        <f>"Q"&amp;ROUNDUP(MONTH(SalesDataTable[[#This Row],[Order Date]])/3,0)</f>
        <v>Q2</v>
      </c>
      <c r="E615" s="13">
        <f>MONTH(SalesDataTable[[#This Row],[Order Date]])</f>
        <v>4</v>
      </c>
      <c r="F615" s="10" t="str">
        <f>TEXT(SalesDataTable[[#This Row],[Order Date]],"MMM")</f>
        <v>Apr</v>
      </c>
      <c r="G615" s="4" t="s">
        <v>36</v>
      </c>
      <c r="H615" s="4" t="s">
        <v>47</v>
      </c>
      <c r="I615" s="4" t="s">
        <v>18</v>
      </c>
      <c r="J615" s="4" t="s">
        <v>29</v>
      </c>
      <c r="K615" s="4" t="s">
        <v>30</v>
      </c>
      <c r="L615" s="4" t="s">
        <v>60</v>
      </c>
      <c r="M615" s="5">
        <v>1</v>
      </c>
      <c r="N615" s="6">
        <v>131.46</v>
      </c>
      <c r="O615" s="7">
        <v>0</v>
      </c>
      <c r="P615" s="6">
        <v>67.77</v>
      </c>
      <c r="Q615" s="6">
        <f>M615*N615*(1-O615)</f>
        <v>131.46</v>
      </c>
      <c r="R615" s="6">
        <f>M615*P615</f>
        <v>67.77</v>
      </c>
      <c r="S615" s="6">
        <f>Q615-R615</f>
        <v>63.690000000000012</v>
      </c>
      <c r="T615" s="8">
        <f>IFERROR(S615/Q615,0)</f>
        <v>0.48448197170241902</v>
      </c>
    </row>
    <row r="616" spans="1:20" ht="15.75" x14ac:dyDescent="0.25">
      <c r="A616" s="2">
        <v>1514</v>
      </c>
      <c r="B616" s="3">
        <v>46132</v>
      </c>
      <c r="C616" s="10">
        <f>YEAR(SalesDataTable[[#This Row],[Order Date]])</f>
        <v>2026</v>
      </c>
      <c r="D616" s="13" t="str">
        <f>"Q"&amp;ROUNDUP(MONTH(SalesDataTable[[#This Row],[Order Date]])/3,0)</f>
        <v>Q2</v>
      </c>
      <c r="E616" s="13">
        <f>MONTH(SalesDataTable[[#This Row],[Order Date]])</f>
        <v>4</v>
      </c>
      <c r="F616" s="10" t="str">
        <f>TEXT(SalesDataTable[[#This Row],[Order Date]],"MMM")</f>
        <v>Apr</v>
      </c>
      <c r="G616" s="4" t="s">
        <v>27</v>
      </c>
      <c r="H616" s="4" t="s">
        <v>34</v>
      </c>
      <c r="I616" s="4" t="s">
        <v>35</v>
      </c>
      <c r="J616" s="4" t="s">
        <v>19</v>
      </c>
      <c r="K616" s="4" t="s">
        <v>25</v>
      </c>
      <c r="L616" s="4" t="s">
        <v>62</v>
      </c>
      <c r="M616" s="5">
        <v>3</v>
      </c>
      <c r="N616" s="6">
        <v>72.48</v>
      </c>
      <c r="O616" s="7">
        <v>0</v>
      </c>
      <c r="P616" s="6">
        <v>32.36</v>
      </c>
      <c r="Q616" s="6">
        <f>M616*N616*(1-O616)</f>
        <v>217.44</v>
      </c>
      <c r="R616" s="6">
        <f>M616*P616</f>
        <v>97.08</v>
      </c>
      <c r="S616" s="6">
        <f>Q616-R616</f>
        <v>120.36</v>
      </c>
      <c r="T616" s="8">
        <f>IFERROR(S616/Q616,0)</f>
        <v>0.55353200883002207</v>
      </c>
    </row>
    <row r="617" spans="1:20" ht="15.75" x14ac:dyDescent="0.25">
      <c r="A617" s="2">
        <v>1538</v>
      </c>
      <c r="B617" s="3">
        <v>46132</v>
      </c>
      <c r="C617" s="10">
        <f>YEAR(SalesDataTable[[#This Row],[Order Date]])</f>
        <v>2026</v>
      </c>
      <c r="D617" s="13" t="str">
        <f>"Q"&amp;ROUNDUP(MONTH(SalesDataTable[[#This Row],[Order Date]])/3,0)</f>
        <v>Q2</v>
      </c>
      <c r="E617" s="13">
        <f>MONTH(SalesDataTable[[#This Row],[Order Date]])</f>
        <v>4</v>
      </c>
      <c r="F617" s="10" t="str">
        <f>TEXT(SalesDataTable[[#This Row],[Order Date]],"MMM")</f>
        <v>Apr</v>
      </c>
      <c r="G617" s="4" t="s">
        <v>27</v>
      </c>
      <c r="H617" s="4" t="s">
        <v>28</v>
      </c>
      <c r="I617" s="4" t="s">
        <v>44</v>
      </c>
      <c r="J617" s="4" t="s">
        <v>29</v>
      </c>
      <c r="K617" s="4" t="s">
        <v>20</v>
      </c>
      <c r="L617" s="4" t="s">
        <v>21</v>
      </c>
      <c r="M617" s="5">
        <v>1</v>
      </c>
      <c r="N617" s="6">
        <v>81.98</v>
      </c>
      <c r="O617" s="7">
        <v>0</v>
      </c>
      <c r="P617" s="6">
        <v>43.15</v>
      </c>
      <c r="Q617" s="6">
        <f>M617*N617*(1-O617)</f>
        <v>81.98</v>
      </c>
      <c r="R617" s="6">
        <f>M617*P617</f>
        <v>43.15</v>
      </c>
      <c r="S617" s="6">
        <f>Q617-R617</f>
        <v>38.830000000000005</v>
      </c>
      <c r="T617" s="8">
        <f>IFERROR(S617/Q617,0)</f>
        <v>0.47365211027079779</v>
      </c>
    </row>
    <row r="618" spans="1:20" ht="15.75" x14ac:dyDescent="0.25">
      <c r="A618" s="2">
        <v>1679</v>
      </c>
      <c r="B618" s="3">
        <v>46132</v>
      </c>
      <c r="C618" s="10">
        <f>YEAR(SalesDataTable[[#This Row],[Order Date]])</f>
        <v>2026</v>
      </c>
      <c r="D618" s="13" t="str">
        <f>"Q"&amp;ROUNDUP(MONTH(SalesDataTable[[#This Row],[Order Date]])/3,0)</f>
        <v>Q2</v>
      </c>
      <c r="E618" s="13">
        <f>MONTH(SalesDataTable[[#This Row],[Order Date]])</f>
        <v>4</v>
      </c>
      <c r="F618" s="10" t="str">
        <f>TEXT(SalesDataTable[[#This Row],[Order Date]],"MMM")</f>
        <v>Apr</v>
      </c>
      <c r="G618" s="4" t="s">
        <v>36</v>
      </c>
      <c r="H618" s="4" t="s">
        <v>63</v>
      </c>
      <c r="I618" s="4" t="s">
        <v>44</v>
      </c>
      <c r="J618" s="4" t="s">
        <v>19</v>
      </c>
      <c r="K618" s="4" t="s">
        <v>30</v>
      </c>
      <c r="L618" s="4" t="s">
        <v>48</v>
      </c>
      <c r="M618" s="5">
        <v>1</v>
      </c>
      <c r="N618" s="6">
        <v>46.71</v>
      </c>
      <c r="O618" s="7">
        <v>0</v>
      </c>
      <c r="P618" s="6">
        <v>18.18</v>
      </c>
      <c r="Q618" s="6">
        <f>M618*N618*(1-O618)</f>
        <v>46.71</v>
      </c>
      <c r="R618" s="6">
        <f>M618*P618</f>
        <v>18.18</v>
      </c>
      <c r="S618" s="6">
        <f>Q618-R618</f>
        <v>28.53</v>
      </c>
      <c r="T618" s="8">
        <f>IFERROR(S618/Q618,0)</f>
        <v>0.61078998073217727</v>
      </c>
    </row>
    <row r="619" spans="1:20" ht="15.75" x14ac:dyDescent="0.25">
      <c r="A619" s="2">
        <v>1708</v>
      </c>
      <c r="B619" s="3">
        <v>46132</v>
      </c>
      <c r="C619" s="10">
        <f>YEAR(SalesDataTable[[#This Row],[Order Date]])</f>
        <v>2026</v>
      </c>
      <c r="D619" s="13" t="str">
        <f>"Q"&amp;ROUNDUP(MONTH(SalesDataTable[[#This Row],[Order Date]])/3,0)</f>
        <v>Q2</v>
      </c>
      <c r="E619" s="13">
        <f>MONTH(SalesDataTable[[#This Row],[Order Date]])</f>
        <v>4</v>
      </c>
      <c r="F619" s="10" t="str">
        <f>TEXT(SalesDataTable[[#This Row],[Order Date]],"MMM")</f>
        <v>Apr</v>
      </c>
      <c r="G619" s="4" t="s">
        <v>27</v>
      </c>
      <c r="H619" s="4" t="s">
        <v>41</v>
      </c>
      <c r="I619" s="4" t="s">
        <v>44</v>
      </c>
      <c r="J619" s="4" t="s">
        <v>29</v>
      </c>
      <c r="K619" s="4" t="s">
        <v>50</v>
      </c>
      <c r="L619" s="4" t="s">
        <v>51</v>
      </c>
      <c r="M619" s="5">
        <v>1</v>
      </c>
      <c r="N619" s="6">
        <v>41.01</v>
      </c>
      <c r="O619" s="7">
        <v>0</v>
      </c>
      <c r="P619" s="6">
        <v>14.5</v>
      </c>
      <c r="Q619" s="6">
        <f>M619*N619*(1-O619)</f>
        <v>41.01</v>
      </c>
      <c r="R619" s="6">
        <f>M619*P619</f>
        <v>14.5</v>
      </c>
      <c r="S619" s="6">
        <f>Q619-R619</f>
        <v>26.509999999999998</v>
      </c>
      <c r="T619" s="8">
        <f>IFERROR(S619/Q619,0)</f>
        <v>0.64642770056083876</v>
      </c>
    </row>
    <row r="620" spans="1:20" ht="15.75" x14ac:dyDescent="0.25">
      <c r="A620" s="2">
        <v>2686</v>
      </c>
      <c r="B620" s="3">
        <v>46132</v>
      </c>
      <c r="C620" s="10">
        <f>YEAR(SalesDataTable[[#This Row],[Order Date]])</f>
        <v>2026</v>
      </c>
      <c r="D620" s="13" t="str">
        <f>"Q"&amp;ROUNDUP(MONTH(SalesDataTable[[#This Row],[Order Date]])/3,0)</f>
        <v>Q2</v>
      </c>
      <c r="E620" s="13">
        <f>MONTH(SalesDataTable[[#This Row],[Order Date]])</f>
        <v>4</v>
      </c>
      <c r="F620" s="10" t="str">
        <f>TEXT(SalesDataTable[[#This Row],[Order Date]],"MMM")</f>
        <v>Apr</v>
      </c>
      <c r="G620" s="4" t="s">
        <v>22</v>
      </c>
      <c r="H620" s="4" t="s">
        <v>59</v>
      </c>
      <c r="I620" s="4" t="s">
        <v>18</v>
      </c>
      <c r="J620" s="4" t="s">
        <v>19</v>
      </c>
      <c r="K620" s="4" t="s">
        <v>25</v>
      </c>
      <c r="L620" s="4" t="s">
        <v>62</v>
      </c>
      <c r="M620" s="5">
        <v>1</v>
      </c>
      <c r="N620" s="6">
        <v>70.45</v>
      </c>
      <c r="O620" s="7">
        <v>0.05</v>
      </c>
      <c r="P620" s="6">
        <v>31.98</v>
      </c>
      <c r="Q620" s="6">
        <f>M620*N620*(1-O620)</f>
        <v>66.927499999999995</v>
      </c>
      <c r="R620" s="6">
        <f>M620*P620</f>
        <v>31.98</v>
      </c>
      <c r="S620" s="6">
        <f>Q620-R620</f>
        <v>34.947499999999991</v>
      </c>
      <c r="T620" s="8">
        <f>IFERROR(S620/Q620,0)</f>
        <v>0.52216951178514059</v>
      </c>
    </row>
    <row r="621" spans="1:20" ht="15.75" x14ac:dyDescent="0.25">
      <c r="A621" s="2">
        <v>3307</v>
      </c>
      <c r="B621" s="3">
        <v>46132</v>
      </c>
      <c r="C621" s="10">
        <f>YEAR(SalesDataTable[[#This Row],[Order Date]])</f>
        <v>2026</v>
      </c>
      <c r="D621" s="13" t="str">
        <f>"Q"&amp;ROUNDUP(MONTH(SalesDataTable[[#This Row],[Order Date]])/3,0)</f>
        <v>Q2</v>
      </c>
      <c r="E621" s="13">
        <f>MONTH(SalesDataTable[[#This Row],[Order Date]])</f>
        <v>4</v>
      </c>
      <c r="F621" s="10" t="str">
        <f>TEXT(SalesDataTable[[#This Row],[Order Date]],"MMM")</f>
        <v>Apr</v>
      </c>
      <c r="G621" s="4" t="s">
        <v>36</v>
      </c>
      <c r="H621" s="4" t="s">
        <v>63</v>
      </c>
      <c r="I621" s="4" t="s">
        <v>35</v>
      </c>
      <c r="J621" s="4" t="s">
        <v>32</v>
      </c>
      <c r="K621" s="4" t="s">
        <v>20</v>
      </c>
      <c r="L621" s="4" t="s">
        <v>38</v>
      </c>
      <c r="M621" s="5">
        <v>2</v>
      </c>
      <c r="N621" s="6">
        <v>51.39</v>
      </c>
      <c r="O621" s="7">
        <v>0.05</v>
      </c>
      <c r="P621" s="6">
        <v>22.28</v>
      </c>
      <c r="Q621" s="6">
        <f>M621*N621*(1-O621)</f>
        <v>97.640999999999991</v>
      </c>
      <c r="R621" s="6">
        <f>M621*P621</f>
        <v>44.56</v>
      </c>
      <c r="S621" s="6">
        <f>Q621-R621</f>
        <v>53.080999999999989</v>
      </c>
      <c r="T621" s="8">
        <f>IFERROR(S621/Q621,0)</f>
        <v>0.54363433393758764</v>
      </c>
    </row>
    <row r="622" spans="1:20" ht="15.75" x14ac:dyDescent="0.25">
      <c r="A622" s="2">
        <v>3772</v>
      </c>
      <c r="B622" s="3">
        <v>46132</v>
      </c>
      <c r="C622" s="10">
        <f>YEAR(SalesDataTable[[#This Row],[Order Date]])</f>
        <v>2026</v>
      </c>
      <c r="D622" s="13" t="str">
        <f>"Q"&amp;ROUNDUP(MONTH(SalesDataTable[[#This Row],[Order Date]])/3,0)</f>
        <v>Q2</v>
      </c>
      <c r="E622" s="13">
        <f>MONTH(SalesDataTable[[#This Row],[Order Date]])</f>
        <v>4</v>
      </c>
      <c r="F622" s="10" t="str">
        <f>TEXT(SalesDataTable[[#This Row],[Order Date]],"MMM")</f>
        <v>Apr</v>
      </c>
      <c r="G622" s="4" t="s">
        <v>16</v>
      </c>
      <c r="H622" s="4" t="s">
        <v>66</v>
      </c>
      <c r="I622" s="4" t="s">
        <v>35</v>
      </c>
      <c r="J622" s="4" t="s">
        <v>19</v>
      </c>
      <c r="K622" s="4" t="s">
        <v>39</v>
      </c>
      <c r="L622" s="4" t="s">
        <v>67</v>
      </c>
      <c r="M622" s="5">
        <v>2</v>
      </c>
      <c r="N622" s="6">
        <v>122.03</v>
      </c>
      <c r="O622" s="7">
        <v>0</v>
      </c>
      <c r="P622" s="6">
        <v>59.43</v>
      </c>
      <c r="Q622" s="6">
        <f>M622*N622*(1-O622)</f>
        <v>244.06</v>
      </c>
      <c r="R622" s="6">
        <f>M622*P622</f>
        <v>118.86</v>
      </c>
      <c r="S622" s="6">
        <f>Q622-R622</f>
        <v>125.2</v>
      </c>
      <c r="T622" s="8">
        <f>IFERROR(S622/Q622,0)</f>
        <v>0.51298860935835455</v>
      </c>
    </row>
    <row r="623" spans="1:20" ht="15.75" x14ac:dyDescent="0.25">
      <c r="A623" s="2">
        <v>3877</v>
      </c>
      <c r="B623" s="3">
        <v>46132</v>
      </c>
      <c r="C623" s="10">
        <f>YEAR(SalesDataTable[[#This Row],[Order Date]])</f>
        <v>2026</v>
      </c>
      <c r="D623" s="13" t="str">
        <f>"Q"&amp;ROUNDUP(MONTH(SalesDataTable[[#This Row],[Order Date]])/3,0)</f>
        <v>Q2</v>
      </c>
      <c r="E623" s="13">
        <f>MONTH(SalesDataTable[[#This Row],[Order Date]])</f>
        <v>4</v>
      </c>
      <c r="F623" s="10" t="str">
        <f>TEXT(SalesDataTable[[#This Row],[Order Date]],"MMM")</f>
        <v>Apr</v>
      </c>
      <c r="G623" s="4" t="s">
        <v>36</v>
      </c>
      <c r="H623" s="4" t="s">
        <v>37</v>
      </c>
      <c r="I623" s="4" t="s">
        <v>18</v>
      </c>
      <c r="J623" s="4" t="s">
        <v>29</v>
      </c>
      <c r="K623" s="4" t="s">
        <v>30</v>
      </c>
      <c r="L623" s="4" t="s">
        <v>60</v>
      </c>
      <c r="M623" s="5">
        <v>3</v>
      </c>
      <c r="N623" s="6">
        <v>132.07</v>
      </c>
      <c r="O623" s="7">
        <v>0.05</v>
      </c>
      <c r="P623" s="6">
        <v>66.41</v>
      </c>
      <c r="Q623" s="6">
        <f>M623*N623*(1-O623)</f>
        <v>376.39949999999999</v>
      </c>
      <c r="R623" s="6">
        <f>M623*P623</f>
        <v>199.23</v>
      </c>
      <c r="S623" s="6">
        <f>Q623-R623</f>
        <v>177.1695</v>
      </c>
      <c r="T623" s="8">
        <f>IFERROR(S623/Q623,0)</f>
        <v>0.47069536489819991</v>
      </c>
    </row>
    <row r="624" spans="1:20" ht="15.75" x14ac:dyDescent="0.25">
      <c r="A624" s="2">
        <v>4117</v>
      </c>
      <c r="B624" s="3">
        <v>46132</v>
      </c>
      <c r="C624" s="10">
        <f>YEAR(SalesDataTable[[#This Row],[Order Date]])</f>
        <v>2026</v>
      </c>
      <c r="D624" s="13" t="str">
        <f>"Q"&amp;ROUNDUP(MONTH(SalesDataTable[[#This Row],[Order Date]])/3,0)</f>
        <v>Q2</v>
      </c>
      <c r="E624" s="13">
        <f>MONTH(SalesDataTable[[#This Row],[Order Date]])</f>
        <v>4</v>
      </c>
      <c r="F624" s="10" t="str">
        <f>TEXT(SalesDataTable[[#This Row],[Order Date]],"MMM")</f>
        <v>Apr</v>
      </c>
      <c r="G624" s="4" t="s">
        <v>36</v>
      </c>
      <c r="H624" s="4" t="s">
        <v>47</v>
      </c>
      <c r="I624" s="4" t="s">
        <v>44</v>
      </c>
      <c r="J624" s="4" t="s">
        <v>19</v>
      </c>
      <c r="K624" s="4" t="s">
        <v>20</v>
      </c>
      <c r="L624" s="4" t="s">
        <v>42</v>
      </c>
      <c r="M624" s="5">
        <v>1</v>
      </c>
      <c r="N624" s="6">
        <v>41.04</v>
      </c>
      <c r="O624" s="7">
        <v>0.1</v>
      </c>
      <c r="P624" s="6">
        <v>17.02</v>
      </c>
      <c r="Q624" s="6">
        <f>M624*N624*(1-O624)</f>
        <v>36.936</v>
      </c>
      <c r="R624" s="6">
        <f>M624*P624</f>
        <v>17.02</v>
      </c>
      <c r="S624" s="6">
        <f>Q624-R624</f>
        <v>19.916</v>
      </c>
      <c r="T624" s="8">
        <f>IFERROR(S624/Q624,0)</f>
        <v>0.53920294563569415</v>
      </c>
    </row>
    <row r="625" spans="1:20" ht="15.75" x14ac:dyDescent="0.25">
      <c r="A625" s="2">
        <v>4562</v>
      </c>
      <c r="B625" s="3">
        <v>46132</v>
      </c>
      <c r="C625" s="10">
        <f>YEAR(SalesDataTable[[#This Row],[Order Date]])</f>
        <v>2026</v>
      </c>
      <c r="D625" s="13" t="str">
        <f>"Q"&amp;ROUNDUP(MONTH(SalesDataTable[[#This Row],[Order Date]])/3,0)</f>
        <v>Q2</v>
      </c>
      <c r="E625" s="13">
        <f>MONTH(SalesDataTable[[#This Row],[Order Date]])</f>
        <v>4</v>
      </c>
      <c r="F625" s="10" t="str">
        <f>TEXT(SalesDataTable[[#This Row],[Order Date]],"MMM")</f>
        <v>Apr</v>
      </c>
      <c r="G625" s="4" t="s">
        <v>22</v>
      </c>
      <c r="H625" s="4" t="s">
        <v>23</v>
      </c>
      <c r="I625" s="4" t="s">
        <v>35</v>
      </c>
      <c r="J625" s="4" t="s">
        <v>29</v>
      </c>
      <c r="K625" s="4" t="s">
        <v>50</v>
      </c>
      <c r="L625" s="4" t="s">
        <v>51</v>
      </c>
      <c r="M625" s="5">
        <v>2</v>
      </c>
      <c r="N625" s="6">
        <v>40.56</v>
      </c>
      <c r="O625" s="7">
        <v>0</v>
      </c>
      <c r="P625" s="6">
        <v>15.09</v>
      </c>
      <c r="Q625" s="6">
        <f>M625*N625*(1-O625)</f>
        <v>81.12</v>
      </c>
      <c r="R625" s="6">
        <f>M625*P625</f>
        <v>30.18</v>
      </c>
      <c r="S625" s="6">
        <f>Q625-R625</f>
        <v>50.940000000000005</v>
      </c>
      <c r="T625" s="8">
        <f>IFERROR(S625/Q625,0)</f>
        <v>0.62795857988165682</v>
      </c>
    </row>
    <row r="626" spans="1:20" ht="15.75" x14ac:dyDescent="0.25">
      <c r="A626" s="2">
        <v>4683</v>
      </c>
      <c r="B626" s="3">
        <v>46132</v>
      </c>
      <c r="C626" s="10">
        <f>YEAR(SalesDataTable[[#This Row],[Order Date]])</f>
        <v>2026</v>
      </c>
      <c r="D626" s="13" t="str">
        <f>"Q"&amp;ROUNDUP(MONTH(SalesDataTable[[#This Row],[Order Date]])/3,0)</f>
        <v>Q2</v>
      </c>
      <c r="E626" s="13">
        <f>MONTH(SalesDataTable[[#This Row],[Order Date]])</f>
        <v>4</v>
      </c>
      <c r="F626" s="10" t="str">
        <f>TEXT(SalesDataTable[[#This Row],[Order Date]],"MMM")</f>
        <v>Apr</v>
      </c>
      <c r="G626" s="4" t="s">
        <v>27</v>
      </c>
      <c r="H626" s="4" t="s">
        <v>68</v>
      </c>
      <c r="I626" s="4" t="s">
        <v>18</v>
      </c>
      <c r="J626" s="4" t="s">
        <v>32</v>
      </c>
      <c r="K626" s="4" t="s">
        <v>50</v>
      </c>
      <c r="L626" s="4" t="s">
        <v>61</v>
      </c>
      <c r="M626" s="5">
        <v>3</v>
      </c>
      <c r="N626" s="6">
        <v>51.36</v>
      </c>
      <c r="O626" s="7">
        <v>0</v>
      </c>
      <c r="P626" s="6">
        <v>22.05</v>
      </c>
      <c r="Q626" s="6">
        <f>M626*N626*(1-O626)</f>
        <v>154.07999999999998</v>
      </c>
      <c r="R626" s="6">
        <f>M626*P626</f>
        <v>66.150000000000006</v>
      </c>
      <c r="S626" s="6">
        <f>Q626-R626</f>
        <v>87.929999999999978</v>
      </c>
      <c r="T626" s="8">
        <f>IFERROR(S626/Q626,0)</f>
        <v>0.57067757009345788</v>
      </c>
    </row>
    <row r="627" spans="1:20" ht="15.75" x14ac:dyDescent="0.25">
      <c r="A627" s="2">
        <v>308</v>
      </c>
      <c r="B627" s="3">
        <v>46133</v>
      </c>
      <c r="C627" s="10">
        <f>YEAR(SalesDataTable[[#This Row],[Order Date]])</f>
        <v>2026</v>
      </c>
      <c r="D627" s="13" t="str">
        <f>"Q"&amp;ROUNDUP(MONTH(SalesDataTable[[#This Row],[Order Date]])/3,0)</f>
        <v>Q2</v>
      </c>
      <c r="E627" s="13">
        <f>MONTH(SalesDataTable[[#This Row],[Order Date]])</f>
        <v>4</v>
      </c>
      <c r="F627" s="10" t="str">
        <f>TEXT(SalesDataTable[[#This Row],[Order Date]],"MMM")</f>
        <v>Apr</v>
      </c>
      <c r="G627" s="4" t="s">
        <v>36</v>
      </c>
      <c r="H627" s="4" t="s">
        <v>47</v>
      </c>
      <c r="I627" s="4" t="s">
        <v>18</v>
      </c>
      <c r="J627" s="4" t="s">
        <v>19</v>
      </c>
      <c r="K627" s="4" t="s">
        <v>25</v>
      </c>
      <c r="L627" s="4" t="s">
        <v>26</v>
      </c>
      <c r="M627" s="5">
        <v>6</v>
      </c>
      <c r="N627" s="6">
        <v>93.58</v>
      </c>
      <c r="O627" s="7">
        <v>0</v>
      </c>
      <c r="P627" s="6">
        <v>46.68</v>
      </c>
      <c r="Q627" s="6">
        <f>M627*N627*(1-O627)</f>
        <v>561.48</v>
      </c>
      <c r="R627" s="6">
        <f>M627*P627</f>
        <v>280.08</v>
      </c>
      <c r="S627" s="6">
        <f>Q627-R627</f>
        <v>281.40000000000003</v>
      </c>
      <c r="T627" s="8">
        <f>IFERROR(S627/Q627,0)</f>
        <v>0.5011754648429152</v>
      </c>
    </row>
    <row r="628" spans="1:20" ht="15.75" x14ac:dyDescent="0.25">
      <c r="A628" s="2">
        <v>773</v>
      </c>
      <c r="B628" s="3">
        <v>46133</v>
      </c>
      <c r="C628" s="10">
        <f>YEAR(SalesDataTable[[#This Row],[Order Date]])</f>
        <v>2026</v>
      </c>
      <c r="D628" s="13" t="str">
        <f>"Q"&amp;ROUNDUP(MONTH(SalesDataTable[[#This Row],[Order Date]])/3,0)</f>
        <v>Q2</v>
      </c>
      <c r="E628" s="13">
        <f>MONTH(SalesDataTable[[#This Row],[Order Date]])</f>
        <v>4</v>
      </c>
      <c r="F628" s="10" t="str">
        <f>TEXT(SalesDataTable[[#This Row],[Order Date]],"MMM")</f>
        <v>Apr</v>
      </c>
      <c r="G628" s="4" t="s">
        <v>36</v>
      </c>
      <c r="H628" s="4" t="s">
        <v>47</v>
      </c>
      <c r="I628" s="4" t="s">
        <v>18</v>
      </c>
      <c r="J628" s="4" t="s">
        <v>32</v>
      </c>
      <c r="K628" s="4" t="s">
        <v>20</v>
      </c>
      <c r="L628" s="4" t="s">
        <v>21</v>
      </c>
      <c r="M628" s="5">
        <v>5</v>
      </c>
      <c r="N628" s="6">
        <v>80.16</v>
      </c>
      <c r="O628" s="7">
        <v>0.1</v>
      </c>
      <c r="P628" s="6">
        <v>42.5</v>
      </c>
      <c r="Q628" s="6">
        <f>M628*N628*(1-O628)</f>
        <v>360.71999999999997</v>
      </c>
      <c r="R628" s="6">
        <f>M628*P628</f>
        <v>212.5</v>
      </c>
      <c r="S628" s="6">
        <f>Q628-R628</f>
        <v>148.21999999999997</v>
      </c>
      <c r="T628" s="8">
        <f>IFERROR(S628/Q628,0)</f>
        <v>0.41090042137946325</v>
      </c>
    </row>
    <row r="629" spans="1:20" ht="15.75" x14ac:dyDescent="0.25">
      <c r="A629" s="2">
        <v>1303</v>
      </c>
      <c r="B629" s="3">
        <v>46133</v>
      </c>
      <c r="C629" s="10">
        <f>YEAR(SalesDataTable[[#This Row],[Order Date]])</f>
        <v>2026</v>
      </c>
      <c r="D629" s="13" t="str">
        <f>"Q"&amp;ROUNDUP(MONTH(SalesDataTable[[#This Row],[Order Date]])/3,0)</f>
        <v>Q2</v>
      </c>
      <c r="E629" s="13">
        <f>MONTH(SalesDataTable[[#This Row],[Order Date]])</f>
        <v>4</v>
      </c>
      <c r="F629" s="10" t="str">
        <f>TEXT(SalesDataTable[[#This Row],[Order Date]],"MMM")</f>
        <v>Apr</v>
      </c>
      <c r="G629" s="4" t="s">
        <v>22</v>
      </c>
      <c r="H629" s="4" t="s">
        <v>59</v>
      </c>
      <c r="I629" s="4" t="s">
        <v>18</v>
      </c>
      <c r="J629" s="4" t="s">
        <v>29</v>
      </c>
      <c r="K629" s="4" t="s">
        <v>25</v>
      </c>
      <c r="L629" s="4" t="s">
        <v>33</v>
      </c>
      <c r="M629" s="5">
        <v>1</v>
      </c>
      <c r="N629" s="6">
        <v>142.22999999999999</v>
      </c>
      <c r="O629" s="7">
        <v>0.05</v>
      </c>
      <c r="P629" s="6">
        <v>77.66</v>
      </c>
      <c r="Q629" s="6">
        <f>M629*N629*(1-O629)</f>
        <v>135.11849999999998</v>
      </c>
      <c r="R629" s="6">
        <f>M629*P629</f>
        <v>77.66</v>
      </c>
      <c r="S629" s="6">
        <f>Q629-R629</f>
        <v>57.458499999999987</v>
      </c>
      <c r="T629" s="8">
        <f>IFERROR(S629/Q629,0)</f>
        <v>0.42524524768999061</v>
      </c>
    </row>
    <row r="630" spans="1:20" ht="15.75" x14ac:dyDescent="0.25">
      <c r="A630" s="2">
        <v>1348</v>
      </c>
      <c r="B630" s="3">
        <v>46133</v>
      </c>
      <c r="C630" s="10">
        <f>YEAR(SalesDataTable[[#This Row],[Order Date]])</f>
        <v>2026</v>
      </c>
      <c r="D630" s="13" t="str">
        <f>"Q"&amp;ROUNDUP(MONTH(SalesDataTable[[#This Row],[Order Date]])/3,0)</f>
        <v>Q2</v>
      </c>
      <c r="E630" s="13">
        <f>MONTH(SalesDataTable[[#This Row],[Order Date]])</f>
        <v>4</v>
      </c>
      <c r="F630" s="10" t="str">
        <f>TEXT(SalesDataTable[[#This Row],[Order Date]],"MMM")</f>
        <v>Apr</v>
      </c>
      <c r="G630" s="4" t="s">
        <v>22</v>
      </c>
      <c r="H630" s="4" t="s">
        <v>65</v>
      </c>
      <c r="I630" s="4" t="s">
        <v>18</v>
      </c>
      <c r="J630" s="4" t="s">
        <v>19</v>
      </c>
      <c r="K630" s="4" t="s">
        <v>25</v>
      </c>
      <c r="L630" s="4" t="s">
        <v>62</v>
      </c>
      <c r="M630" s="5">
        <v>2</v>
      </c>
      <c r="N630" s="6">
        <v>71.77</v>
      </c>
      <c r="O630" s="7">
        <v>0</v>
      </c>
      <c r="P630" s="6">
        <v>32.450000000000003</v>
      </c>
      <c r="Q630" s="6">
        <f>M630*N630*(1-O630)</f>
        <v>143.54</v>
      </c>
      <c r="R630" s="6">
        <f>M630*P630</f>
        <v>64.900000000000006</v>
      </c>
      <c r="S630" s="6">
        <f>Q630-R630</f>
        <v>78.639999999999986</v>
      </c>
      <c r="T630" s="8">
        <f>IFERROR(S630/Q630,0)</f>
        <v>0.54786122335237553</v>
      </c>
    </row>
    <row r="631" spans="1:20" ht="15.75" x14ac:dyDescent="0.25">
      <c r="A631" s="2">
        <v>1496</v>
      </c>
      <c r="B631" s="3">
        <v>46133</v>
      </c>
      <c r="C631" s="10">
        <f>YEAR(SalesDataTable[[#This Row],[Order Date]])</f>
        <v>2026</v>
      </c>
      <c r="D631" s="13" t="str">
        <f>"Q"&amp;ROUNDUP(MONTH(SalesDataTable[[#This Row],[Order Date]])/3,0)</f>
        <v>Q2</v>
      </c>
      <c r="E631" s="13">
        <f>MONTH(SalesDataTable[[#This Row],[Order Date]])</f>
        <v>4</v>
      </c>
      <c r="F631" s="10" t="str">
        <f>TEXT(SalesDataTable[[#This Row],[Order Date]],"MMM")</f>
        <v>Apr</v>
      </c>
      <c r="G631" s="4" t="s">
        <v>16</v>
      </c>
      <c r="H631" s="4" t="s">
        <v>17</v>
      </c>
      <c r="I631" s="4" t="s">
        <v>44</v>
      </c>
      <c r="J631" s="4" t="s">
        <v>19</v>
      </c>
      <c r="K631" s="4" t="s">
        <v>25</v>
      </c>
      <c r="L631" s="4" t="s">
        <v>62</v>
      </c>
      <c r="M631" s="5">
        <v>1</v>
      </c>
      <c r="N631" s="6">
        <v>71.23</v>
      </c>
      <c r="O631" s="7">
        <v>0.05</v>
      </c>
      <c r="P631" s="6">
        <v>33.28</v>
      </c>
      <c r="Q631" s="6">
        <f>M631*N631*(1-O631)</f>
        <v>67.668499999999995</v>
      </c>
      <c r="R631" s="6">
        <f>M631*P631</f>
        <v>33.28</v>
      </c>
      <c r="S631" s="6">
        <f>Q631-R631</f>
        <v>34.388499999999993</v>
      </c>
      <c r="T631" s="8">
        <f>IFERROR(S631/Q631,0)</f>
        <v>0.50819066478494423</v>
      </c>
    </row>
    <row r="632" spans="1:20" ht="15.75" x14ac:dyDescent="0.25">
      <c r="A632" s="2">
        <v>1695</v>
      </c>
      <c r="B632" s="3">
        <v>46133</v>
      </c>
      <c r="C632" s="10">
        <f>YEAR(SalesDataTable[[#This Row],[Order Date]])</f>
        <v>2026</v>
      </c>
      <c r="D632" s="13" t="str">
        <f>"Q"&amp;ROUNDUP(MONTH(SalesDataTable[[#This Row],[Order Date]])/3,0)</f>
        <v>Q2</v>
      </c>
      <c r="E632" s="13">
        <f>MONTH(SalesDataTable[[#This Row],[Order Date]])</f>
        <v>4</v>
      </c>
      <c r="F632" s="10" t="str">
        <f>TEXT(SalesDataTable[[#This Row],[Order Date]],"MMM")</f>
        <v>Apr</v>
      </c>
      <c r="G632" s="4" t="s">
        <v>16</v>
      </c>
      <c r="H632" s="4" t="s">
        <v>17</v>
      </c>
      <c r="I632" s="4" t="s">
        <v>35</v>
      </c>
      <c r="J632" s="4" t="s">
        <v>19</v>
      </c>
      <c r="K632" s="4" t="s">
        <v>25</v>
      </c>
      <c r="L632" s="4" t="s">
        <v>62</v>
      </c>
      <c r="M632" s="5">
        <v>1</v>
      </c>
      <c r="N632" s="6">
        <v>71.239999999999995</v>
      </c>
      <c r="O632" s="7">
        <v>0.1</v>
      </c>
      <c r="P632" s="6">
        <v>33.07</v>
      </c>
      <c r="Q632" s="6">
        <f>M632*N632*(1-O632)</f>
        <v>64.116</v>
      </c>
      <c r="R632" s="6">
        <f>M632*P632</f>
        <v>33.07</v>
      </c>
      <c r="S632" s="6">
        <f>Q632-R632</f>
        <v>31.045999999999999</v>
      </c>
      <c r="T632" s="8">
        <f>IFERROR(S632/Q632,0)</f>
        <v>0.48421610830369954</v>
      </c>
    </row>
    <row r="633" spans="1:20" ht="15.75" x14ac:dyDescent="0.25">
      <c r="A633" s="2">
        <v>2812</v>
      </c>
      <c r="B633" s="3">
        <v>46133</v>
      </c>
      <c r="C633" s="10">
        <f>YEAR(SalesDataTable[[#This Row],[Order Date]])</f>
        <v>2026</v>
      </c>
      <c r="D633" s="13" t="str">
        <f>"Q"&amp;ROUNDUP(MONTH(SalesDataTable[[#This Row],[Order Date]])/3,0)</f>
        <v>Q2</v>
      </c>
      <c r="E633" s="13">
        <f>MONTH(SalesDataTable[[#This Row],[Order Date]])</f>
        <v>4</v>
      </c>
      <c r="F633" s="10" t="str">
        <f>TEXT(SalesDataTable[[#This Row],[Order Date]],"MMM")</f>
        <v>Apr</v>
      </c>
      <c r="G633" s="4" t="s">
        <v>22</v>
      </c>
      <c r="H633" s="4" t="s">
        <v>43</v>
      </c>
      <c r="I633" s="4" t="s">
        <v>18</v>
      </c>
      <c r="J633" s="4" t="s">
        <v>29</v>
      </c>
      <c r="K633" s="4" t="s">
        <v>20</v>
      </c>
      <c r="L633" s="4" t="s">
        <v>38</v>
      </c>
      <c r="M633" s="5">
        <v>1</v>
      </c>
      <c r="N633" s="6">
        <v>51.39</v>
      </c>
      <c r="O633" s="7">
        <v>0</v>
      </c>
      <c r="P633" s="6">
        <v>22.08</v>
      </c>
      <c r="Q633" s="6">
        <f>M633*N633*(1-O633)</f>
        <v>51.39</v>
      </c>
      <c r="R633" s="6">
        <f>M633*P633</f>
        <v>22.08</v>
      </c>
      <c r="S633" s="6">
        <f>Q633-R633</f>
        <v>29.310000000000002</v>
      </c>
      <c r="T633" s="8">
        <f>IFERROR(S633/Q633,0)</f>
        <v>0.57034442498540572</v>
      </c>
    </row>
    <row r="634" spans="1:20" ht="15.75" x14ac:dyDescent="0.25">
      <c r="A634" s="2">
        <v>3017</v>
      </c>
      <c r="B634" s="3">
        <v>46133</v>
      </c>
      <c r="C634" s="10">
        <f>YEAR(SalesDataTable[[#This Row],[Order Date]])</f>
        <v>2026</v>
      </c>
      <c r="D634" s="13" t="str">
        <f>"Q"&amp;ROUNDUP(MONTH(SalesDataTable[[#This Row],[Order Date]])/3,0)</f>
        <v>Q2</v>
      </c>
      <c r="E634" s="13">
        <f>MONTH(SalesDataTable[[#This Row],[Order Date]])</f>
        <v>4</v>
      </c>
      <c r="F634" s="10" t="str">
        <f>TEXT(SalesDataTable[[#This Row],[Order Date]],"MMM")</f>
        <v>Apr</v>
      </c>
      <c r="G634" s="4" t="s">
        <v>22</v>
      </c>
      <c r="H634" s="4" t="s">
        <v>59</v>
      </c>
      <c r="I634" s="4" t="s">
        <v>18</v>
      </c>
      <c r="J634" s="4" t="s">
        <v>19</v>
      </c>
      <c r="K634" s="4" t="s">
        <v>20</v>
      </c>
      <c r="L634" s="4" t="s">
        <v>46</v>
      </c>
      <c r="M634" s="5">
        <v>1</v>
      </c>
      <c r="N634" s="6">
        <v>102.64</v>
      </c>
      <c r="O634" s="7">
        <v>0</v>
      </c>
      <c r="P634" s="6">
        <v>51.86</v>
      </c>
      <c r="Q634" s="6">
        <f>M634*N634*(1-O634)</f>
        <v>102.64</v>
      </c>
      <c r="R634" s="6">
        <f>M634*P634</f>
        <v>51.86</v>
      </c>
      <c r="S634" s="6">
        <f>Q634-R634</f>
        <v>50.78</v>
      </c>
      <c r="T634" s="8">
        <f>IFERROR(S634/Q634,0)</f>
        <v>0.49473889321901793</v>
      </c>
    </row>
    <row r="635" spans="1:20" ht="15.75" x14ac:dyDescent="0.25">
      <c r="A635" s="2">
        <v>3719</v>
      </c>
      <c r="B635" s="3">
        <v>46133</v>
      </c>
      <c r="C635" s="10">
        <f>YEAR(SalesDataTable[[#This Row],[Order Date]])</f>
        <v>2026</v>
      </c>
      <c r="D635" s="13" t="str">
        <f>"Q"&amp;ROUNDUP(MONTH(SalesDataTable[[#This Row],[Order Date]])/3,0)</f>
        <v>Q2</v>
      </c>
      <c r="E635" s="13">
        <f>MONTH(SalesDataTable[[#This Row],[Order Date]])</f>
        <v>4</v>
      </c>
      <c r="F635" s="10" t="str">
        <f>TEXT(SalesDataTable[[#This Row],[Order Date]],"MMM")</f>
        <v>Apr</v>
      </c>
      <c r="G635" s="4" t="s">
        <v>27</v>
      </c>
      <c r="H635" s="4" t="s">
        <v>28</v>
      </c>
      <c r="I635" s="4" t="s">
        <v>18</v>
      </c>
      <c r="J635" s="4" t="s">
        <v>29</v>
      </c>
      <c r="K635" s="4" t="s">
        <v>50</v>
      </c>
      <c r="L635" s="4" t="s">
        <v>58</v>
      </c>
      <c r="M635" s="5">
        <v>2</v>
      </c>
      <c r="N635" s="6">
        <v>35.56</v>
      </c>
      <c r="O635" s="7">
        <v>0.1</v>
      </c>
      <c r="P635" s="6">
        <v>13.85</v>
      </c>
      <c r="Q635" s="6">
        <f>M635*N635*(1-O635)</f>
        <v>64.00800000000001</v>
      </c>
      <c r="R635" s="6">
        <f>M635*P635</f>
        <v>27.7</v>
      </c>
      <c r="S635" s="6">
        <f>Q635-R635</f>
        <v>36.308000000000007</v>
      </c>
      <c r="T635" s="8">
        <f>IFERROR(S635/Q635,0)</f>
        <v>0.56724159480064995</v>
      </c>
    </row>
    <row r="636" spans="1:20" ht="15.75" x14ac:dyDescent="0.25">
      <c r="A636" s="2">
        <v>3920</v>
      </c>
      <c r="B636" s="3">
        <v>46133</v>
      </c>
      <c r="C636" s="10">
        <f>YEAR(SalesDataTable[[#This Row],[Order Date]])</f>
        <v>2026</v>
      </c>
      <c r="D636" s="13" t="str">
        <f>"Q"&amp;ROUNDUP(MONTH(SalesDataTable[[#This Row],[Order Date]])/3,0)</f>
        <v>Q2</v>
      </c>
      <c r="E636" s="13">
        <f>MONTH(SalesDataTable[[#This Row],[Order Date]])</f>
        <v>4</v>
      </c>
      <c r="F636" s="10" t="str">
        <f>TEXT(SalesDataTable[[#This Row],[Order Date]],"MMM")</f>
        <v>Apr</v>
      </c>
      <c r="G636" s="4" t="s">
        <v>22</v>
      </c>
      <c r="H636" s="4" t="s">
        <v>57</v>
      </c>
      <c r="I636" s="4" t="s">
        <v>18</v>
      </c>
      <c r="J636" s="4" t="s">
        <v>19</v>
      </c>
      <c r="K636" s="4" t="s">
        <v>20</v>
      </c>
      <c r="L636" s="4" t="s">
        <v>46</v>
      </c>
      <c r="M636" s="5">
        <v>2</v>
      </c>
      <c r="N636" s="6">
        <v>100.39</v>
      </c>
      <c r="O636" s="7">
        <v>0</v>
      </c>
      <c r="P636" s="6">
        <v>49.05</v>
      </c>
      <c r="Q636" s="6">
        <f>M636*N636*(1-O636)</f>
        <v>200.78</v>
      </c>
      <c r="R636" s="6">
        <f>M636*P636</f>
        <v>98.1</v>
      </c>
      <c r="S636" s="6">
        <f>Q636-R636</f>
        <v>102.68</v>
      </c>
      <c r="T636" s="8">
        <f>IFERROR(S636/Q636,0)</f>
        <v>0.51140551847793603</v>
      </c>
    </row>
    <row r="637" spans="1:20" ht="15.75" x14ac:dyDescent="0.25">
      <c r="A637" s="2">
        <v>4654</v>
      </c>
      <c r="B637" s="3">
        <v>46133</v>
      </c>
      <c r="C637" s="10">
        <f>YEAR(SalesDataTable[[#This Row],[Order Date]])</f>
        <v>2026</v>
      </c>
      <c r="D637" s="13" t="str">
        <f>"Q"&amp;ROUNDUP(MONTH(SalesDataTable[[#This Row],[Order Date]])/3,0)</f>
        <v>Q2</v>
      </c>
      <c r="E637" s="13">
        <f>MONTH(SalesDataTable[[#This Row],[Order Date]])</f>
        <v>4</v>
      </c>
      <c r="F637" s="10" t="str">
        <f>TEXT(SalesDataTable[[#This Row],[Order Date]],"MMM")</f>
        <v>Apr</v>
      </c>
      <c r="G637" s="4" t="s">
        <v>16</v>
      </c>
      <c r="H637" s="4" t="s">
        <v>66</v>
      </c>
      <c r="I637" s="4" t="s">
        <v>35</v>
      </c>
      <c r="J637" s="4" t="s">
        <v>19</v>
      </c>
      <c r="K637" s="4" t="s">
        <v>39</v>
      </c>
      <c r="L637" s="4" t="s">
        <v>45</v>
      </c>
      <c r="M637" s="5">
        <v>2</v>
      </c>
      <c r="N637" s="6">
        <v>191.51</v>
      </c>
      <c r="O637" s="7">
        <v>0.1</v>
      </c>
      <c r="P637" s="6">
        <v>101.25</v>
      </c>
      <c r="Q637" s="6">
        <f>M637*N637*(1-O637)</f>
        <v>344.71800000000002</v>
      </c>
      <c r="R637" s="6">
        <f>M637*P637</f>
        <v>202.5</v>
      </c>
      <c r="S637" s="6">
        <f>Q637-R637</f>
        <v>142.21800000000002</v>
      </c>
      <c r="T637" s="8">
        <f>IFERROR(S637/Q637,0)</f>
        <v>0.41256331262075091</v>
      </c>
    </row>
    <row r="638" spans="1:20" ht="15.75" x14ac:dyDescent="0.25">
      <c r="A638" s="2">
        <v>4920</v>
      </c>
      <c r="B638" s="3">
        <v>46133</v>
      </c>
      <c r="C638" s="10">
        <f>YEAR(SalesDataTable[[#This Row],[Order Date]])</f>
        <v>2026</v>
      </c>
      <c r="D638" s="13" t="str">
        <f>"Q"&amp;ROUNDUP(MONTH(SalesDataTable[[#This Row],[Order Date]])/3,0)</f>
        <v>Q2</v>
      </c>
      <c r="E638" s="13">
        <f>MONTH(SalesDataTable[[#This Row],[Order Date]])</f>
        <v>4</v>
      </c>
      <c r="F638" s="10" t="str">
        <f>TEXT(SalesDataTable[[#This Row],[Order Date]],"MMM")</f>
        <v>Apr</v>
      </c>
      <c r="G638" s="4" t="s">
        <v>22</v>
      </c>
      <c r="H638" s="4" t="s">
        <v>59</v>
      </c>
      <c r="I638" s="4" t="s">
        <v>35</v>
      </c>
      <c r="J638" s="4" t="s">
        <v>29</v>
      </c>
      <c r="K638" s="4" t="s">
        <v>25</v>
      </c>
      <c r="L638" s="4" t="s">
        <v>33</v>
      </c>
      <c r="M638" s="5">
        <v>2</v>
      </c>
      <c r="N638" s="6">
        <v>147.30000000000001</v>
      </c>
      <c r="O638" s="7">
        <v>0</v>
      </c>
      <c r="P638" s="6">
        <v>81.2</v>
      </c>
      <c r="Q638" s="6">
        <f>M638*N638*(1-O638)</f>
        <v>294.60000000000002</v>
      </c>
      <c r="R638" s="6">
        <f>M638*P638</f>
        <v>162.4</v>
      </c>
      <c r="S638" s="6">
        <f>Q638-R638</f>
        <v>132.20000000000002</v>
      </c>
      <c r="T638" s="8">
        <f>IFERROR(S638/Q638,0)</f>
        <v>0.44874405974202308</v>
      </c>
    </row>
    <row r="639" spans="1:20" ht="15.75" x14ac:dyDescent="0.25">
      <c r="A639" s="2">
        <v>5191</v>
      </c>
      <c r="B639" s="3">
        <v>46133</v>
      </c>
      <c r="C639" s="10">
        <f>YEAR(SalesDataTable[[#This Row],[Order Date]])</f>
        <v>2026</v>
      </c>
      <c r="D639" s="13" t="str">
        <f>"Q"&amp;ROUNDUP(MONTH(SalesDataTable[[#This Row],[Order Date]])/3,0)</f>
        <v>Q2</v>
      </c>
      <c r="E639" s="13">
        <f>MONTH(SalesDataTable[[#This Row],[Order Date]])</f>
        <v>4</v>
      </c>
      <c r="F639" s="10" t="str">
        <f>TEXT(SalesDataTable[[#This Row],[Order Date]],"MMM")</f>
        <v>Apr</v>
      </c>
      <c r="G639" s="4" t="s">
        <v>22</v>
      </c>
      <c r="H639" s="4" t="s">
        <v>57</v>
      </c>
      <c r="I639" s="4" t="s">
        <v>35</v>
      </c>
      <c r="J639" s="4" t="s">
        <v>19</v>
      </c>
      <c r="K639" s="4" t="s">
        <v>20</v>
      </c>
      <c r="L639" s="4" t="s">
        <v>21</v>
      </c>
      <c r="M639" s="5">
        <v>1</v>
      </c>
      <c r="N639" s="6">
        <v>79.92</v>
      </c>
      <c r="O639" s="7">
        <v>0.1</v>
      </c>
      <c r="P639" s="6">
        <v>43.13</v>
      </c>
      <c r="Q639" s="6">
        <f>M639*N639*(1-O639)</f>
        <v>71.927999999999997</v>
      </c>
      <c r="R639" s="6">
        <f>M639*P639</f>
        <v>43.13</v>
      </c>
      <c r="S639" s="6">
        <f>Q639-R639</f>
        <v>28.797999999999995</v>
      </c>
      <c r="T639" s="8">
        <f>IFERROR(S639/Q639,0)</f>
        <v>0.40037259481703918</v>
      </c>
    </row>
    <row r="640" spans="1:20" ht="15.75" x14ac:dyDescent="0.25">
      <c r="A640" s="2">
        <v>413</v>
      </c>
      <c r="B640" s="3">
        <v>46134</v>
      </c>
      <c r="C640" s="10">
        <f>YEAR(SalesDataTable[[#This Row],[Order Date]])</f>
        <v>2026</v>
      </c>
      <c r="D640" s="13" t="str">
        <f>"Q"&amp;ROUNDUP(MONTH(SalesDataTable[[#This Row],[Order Date]])/3,0)</f>
        <v>Q2</v>
      </c>
      <c r="E640" s="13">
        <f>MONTH(SalesDataTable[[#This Row],[Order Date]])</f>
        <v>4</v>
      </c>
      <c r="F640" s="10" t="str">
        <f>TEXT(SalesDataTable[[#This Row],[Order Date]],"MMM")</f>
        <v>Apr</v>
      </c>
      <c r="G640" s="4" t="s">
        <v>22</v>
      </c>
      <c r="H640" s="4" t="s">
        <v>23</v>
      </c>
      <c r="I640" s="4" t="s">
        <v>18</v>
      </c>
      <c r="J640" s="4" t="s">
        <v>19</v>
      </c>
      <c r="K640" s="4" t="s">
        <v>39</v>
      </c>
      <c r="L640" s="4" t="s">
        <v>40</v>
      </c>
      <c r="M640" s="5">
        <v>2</v>
      </c>
      <c r="N640" s="6">
        <v>344.29</v>
      </c>
      <c r="O640" s="7">
        <v>0.1</v>
      </c>
      <c r="P640" s="6">
        <v>192.66</v>
      </c>
      <c r="Q640" s="6">
        <f>M640*N640*(1-O640)</f>
        <v>619.72200000000009</v>
      </c>
      <c r="R640" s="6">
        <f>M640*P640</f>
        <v>385.32</v>
      </c>
      <c r="S640" s="6">
        <f>Q640-R640</f>
        <v>234.4020000000001</v>
      </c>
      <c r="T640" s="8">
        <f>IFERROR(S640/Q640,0)</f>
        <v>0.37823733867766524</v>
      </c>
    </row>
    <row r="641" spans="1:20" ht="15.75" x14ac:dyDescent="0.25">
      <c r="A641" s="2">
        <v>1658</v>
      </c>
      <c r="B641" s="3">
        <v>46134</v>
      </c>
      <c r="C641" s="10">
        <f>YEAR(SalesDataTable[[#This Row],[Order Date]])</f>
        <v>2026</v>
      </c>
      <c r="D641" s="13" t="str">
        <f>"Q"&amp;ROUNDUP(MONTH(SalesDataTable[[#This Row],[Order Date]])/3,0)</f>
        <v>Q2</v>
      </c>
      <c r="E641" s="13">
        <f>MONTH(SalesDataTable[[#This Row],[Order Date]])</f>
        <v>4</v>
      </c>
      <c r="F641" s="10" t="str">
        <f>TEXT(SalesDataTable[[#This Row],[Order Date]],"MMM")</f>
        <v>Apr</v>
      </c>
      <c r="G641" s="4" t="s">
        <v>27</v>
      </c>
      <c r="H641" s="4" t="s">
        <v>41</v>
      </c>
      <c r="I641" s="4" t="s">
        <v>18</v>
      </c>
      <c r="J641" s="4" t="s">
        <v>19</v>
      </c>
      <c r="K641" s="4" t="s">
        <v>25</v>
      </c>
      <c r="L641" s="4" t="s">
        <v>53</v>
      </c>
      <c r="M641" s="5">
        <v>1</v>
      </c>
      <c r="N641" s="6">
        <v>151.15</v>
      </c>
      <c r="O641" s="7">
        <v>0</v>
      </c>
      <c r="P641" s="6">
        <v>77.680000000000007</v>
      </c>
      <c r="Q641" s="6">
        <f>M641*N641*(1-O641)</f>
        <v>151.15</v>
      </c>
      <c r="R641" s="6">
        <f>M641*P641</f>
        <v>77.680000000000007</v>
      </c>
      <c r="S641" s="6">
        <f>Q641-R641</f>
        <v>73.47</v>
      </c>
      <c r="T641" s="8">
        <f>IFERROR(S641/Q641,0)</f>
        <v>0.48607343698312933</v>
      </c>
    </row>
    <row r="642" spans="1:20" ht="15.75" x14ac:dyDescent="0.25">
      <c r="A642" s="2">
        <v>2024</v>
      </c>
      <c r="B642" s="3">
        <v>46134</v>
      </c>
      <c r="C642" s="10">
        <f>YEAR(SalesDataTable[[#This Row],[Order Date]])</f>
        <v>2026</v>
      </c>
      <c r="D642" s="13" t="str">
        <f>"Q"&amp;ROUNDUP(MONTH(SalesDataTable[[#This Row],[Order Date]])/3,0)</f>
        <v>Q2</v>
      </c>
      <c r="E642" s="13">
        <f>MONTH(SalesDataTable[[#This Row],[Order Date]])</f>
        <v>4</v>
      </c>
      <c r="F642" s="10" t="str">
        <f>TEXT(SalesDataTable[[#This Row],[Order Date]],"MMM")</f>
        <v>Apr</v>
      </c>
      <c r="G642" s="4" t="s">
        <v>22</v>
      </c>
      <c r="H642" s="4" t="s">
        <v>43</v>
      </c>
      <c r="I642" s="4" t="s">
        <v>35</v>
      </c>
      <c r="J642" s="4" t="s">
        <v>29</v>
      </c>
      <c r="K642" s="4" t="s">
        <v>39</v>
      </c>
      <c r="L642" s="4" t="s">
        <v>56</v>
      </c>
      <c r="M642" s="5">
        <v>1</v>
      </c>
      <c r="N642" s="6">
        <v>81.73</v>
      </c>
      <c r="O642" s="7">
        <v>0.05</v>
      </c>
      <c r="P642" s="6">
        <v>39.979999999999997</v>
      </c>
      <c r="Q642" s="6">
        <f>M642*N642*(1-O642)</f>
        <v>77.643500000000003</v>
      </c>
      <c r="R642" s="6">
        <f>M642*P642</f>
        <v>39.979999999999997</v>
      </c>
      <c r="S642" s="6">
        <f>Q642-R642</f>
        <v>37.663500000000006</v>
      </c>
      <c r="T642" s="8">
        <f>IFERROR(S642/Q642,0)</f>
        <v>0.48508246021882068</v>
      </c>
    </row>
    <row r="643" spans="1:20" ht="15.75" x14ac:dyDescent="0.25">
      <c r="A643" s="2">
        <v>3980</v>
      </c>
      <c r="B643" s="3">
        <v>46134</v>
      </c>
      <c r="C643" s="10">
        <f>YEAR(SalesDataTable[[#This Row],[Order Date]])</f>
        <v>2026</v>
      </c>
      <c r="D643" s="13" t="str">
        <f>"Q"&amp;ROUNDUP(MONTH(SalesDataTable[[#This Row],[Order Date]])/3,0)</f>
        <v>Q2</v>
      </c>
      <c r="E643" s="13">
        <f>MONTH(SalesDataTable[[#This Row],[Order Date]])</f>
        <v>4</v>
      </c>
      <c r="F643" s="10" t="str">
        <f>TEXT(SalesDataTable[[#This Row],[Order Date]],"MMM")</f>
        <v>Apr</v>
      </c>
      <c r="G643" s="4" t="s">
        <v>36</v>
      </c>
      <c r="H643" s="4" t="s">
        <v>37</v>
      </c>
      <c r="I643" s="4" t="s">
        <v>35</v>
      </c>
      <c r="J643" s="4" t="s">
        <v>29</v>
      </c>
      <c r="K643" s="4" t="s">
        <v>25</v>
      </c>
      <c r="L643" s="4" t="s">
        <v>33</v>
      </c>
      <c r="M643" s="5">
        <v>1</v>
      </c>
      <c r="N643" s="6">
        <v>142.53</v>
      </c>
      <c r="O643" s="7">
        <v>0.05</v>
      </c>
      <c r="P643" s="6">
        <v>77.77</v>
      </c>
      <c r="Q643" s="6">
        <f>M643*N643*(1-O643)</f>
        <v>135.40350000000001</v>
      </c>
      <c r="R643" s="6">
        <f>M643*P643</f>
        <v>77.77</v>
      </c>
      <c r="S643" s="6">
        <f>Q643-R643</f>
        <v>57.633500000000012</v>
      </c>
      <c r="T643" s="8">
        <f>IFERROR(S643/Q643,0)</f>
        <v>0.4256426163282338</v>
      </c>
    </row>
    <row r="644" spans="1:20" ht="15.75" x14ac:dyDescent="0.25">
      <c r="A644" s="2">
        <v>4239</v>
      </c>
      <c r="B644" s="3">
        <v>46134</v>
      </c>
      <c r="C644" s="10">
        <f>YEAR(SalesDataTable[[#This Row],[Order Date]])</f>
        <v>2026</v>
      </c>
      <c r="D644" s="13" t="str">
        <f>"Q"&amp;ROUNDUP(MONTH(SalesDataTable[[#This Row],[Order Date]])/3,0)</f>
        <v>Q2</v>
      </c>
      <c r="E644" s="13">
        <f>MONTH(SalesDataTable[[#This Row],[Order Date]])</f>
        <v>4</v>
      </c>
      <c r="F644" s="10" t="str">
        <f>TEXT(SalesDataTable[[#This Row],[Order Date]],"MMM")</f>
        <v>Apr</v>
      </c>
      <c r="G644" s="4" t="s">
        <v>22</v>
      </c>
      <c r="H644" s="4" t="s">
        <v>23</v>
      </c>
      <c r="I644" s="4" t="s">
        <v>18</v>
      </c>
      <c r="J644" s="4" t="s">
        <v>29</v>
      </c>
      <c r="K644" s="4" t="s">
        <v>39</v>
      </c>
      <c r="L644" s="4" t="s">
        <v>56</v>
      </c>
      <c r="M644" s="5">
        <v>2</v>
      </c>
      <c r="N644" s="6">
        <v>83.24</v>
      </c>
      <c r="O644" s="7">
        <v>0</v>
      </c>
      <c r="P644" s="6">
        <v>40.03</v>
      </c>
      <c r="Q644" s="6">
        <f>M644*N644*(1-O644)</f>
        <v>166.48</v>
      </c>
      <c r="R644" s="6">
        <f>M644*P644</f>
        <v>80.06</v>
      </c>
      <c r="S644" s="6">
        <f>Q644-R644</f>
        <v>86.419999999999987</v>
      </c>
      <c r="T644" s="8">
        <f>IFERROR(S644/Q644,0)</f>
        <v>0.51910139356078799</v>
      </c>
    </row>
    <row r="645" spans="1:20" ht="15.75" x14ac:dyDescent="0.25">
      <c r="A645" s="2">
        <v>4761</v>
      </c>
      <c r="B645" s="3">
        <v>46134</v>
      </c>
      <c r="C645" s="10">
        <f>YEAR(SalesDataTable[[#This Row],[Order Date]])</f>
        <v>2026</v>
      </c>
      <c r="D645" s="13" t="str">
        <f>"Q"&amp;ROUNDUP(MONTH(SalesDataTable[[#This Row],[Order Date]])/3,0)</f>
        <v>Q2</v>
      </c>
      <c r="E645" s="13">
        <f>MONTH(SalesDataTable[[#This Row],[Order Date]])</f>
        <v>4</v>
      </c>
      <c r="F645" s="10" t="str">
        <f>TEXT(SalesDataTable[[#This Row],[Order Date]],"MMM")</f>
        <v>Apr</v>
      </c>
      <c r="G645" s="4" t="s">
        <v>16</v>
      </c>
      <c r="H645" s="4" t="s">
        <v>17</v>
      </c>
      <c r="I645" s="4" t="s">
        <v>44</v>
      </c>
      <c r="J645" s="4" t="s">
        <v>29</v>
      </c>
      <c r="K645" s="4" t="s">
        <v>25</v>
      </c>
      <c r="L645" s="4" t="s">
        <v>33</v>
      </c>
      <c r="M645" s="5">
        <v>1</v>
      </c>
      <c r="N645" s="6">
        <v>141.99</v>
      </c>
      <c r="O645" s="7">
        <v>0.05</v>
      </c>
      <c r="P645" s="6">
        <v>79.7</v>
      </c>
      <c r="Q645" s="6">
        <f>M645*N645*(1-O645)</f>
        <v>134.8905</v>
      </c>
      <c r="R645" s="6">
        <f>M645*P645</f>
        <v>79.7</v>
      </c>
      <c r="S645" s="6">
        <f>Q645-R645</f>
        <v>55.1905</v>
      </c>
      <c r="T645" s="8">
        <f>IFERROR(S645/Q645,0)</f>
        <v>0.40915038494186023</v>
      </c>
    </row>
    <row r="646" spans="1:20" ht="15.75" x14ac:dyDescent="0.25">
      <c r="A646" s="2">
        <v>5160</v>
      </c>
      <c r="B646" s="3">
        <v>46134</v>
      </c>
      <c r="C646" s="10">
        <f>YEAR(SalesDataTable[[#This Row],[Order Date]])</f>
        <v>2026</v>
      </c>
      <c r="D646" s="13" t="str">
        <f>"Q"&amp;ROUNDUP(MONTH(SalesDataTable[[#This Row],[Order Date]])/3,0)</f>
        <v>Q2</v>
      </c>
      <c r="E646" s="13">
        <f>MONTH(SalesDataTable[[#This Row],[Order Date]])</f>
        <v>4</v>
      </c>
      <c r="F646" s="10" t="str">
        <f>TEXT(SalesDataTable[[#This Row],[Order Date]],"MMM")</f>
        <v>Apr</v>
      </c>
      <c r="G646" s="4" t="s">
        <v>22</v>
      </c>
      <c r="H646" s="4" t="s">
        <v>59</v>
      </c>
      <c r="I646" s="4" t="s">
        <v>18</v>
      </c>
      <c r="J646" s="4" t="s">
        <v>29</v>
      </c>
      <c r="K646" s="4" t="s">
        <v>50</v>
      </c>
      <c r="L646" s="4" t="s">
        <v>58</v>
      </c>
      <c r="M646" s="5">
        <v>2</v>
      </c>
      <c r="N646" s="6">
        <v>35.94</v>
      </c>
      <c r="O646" s="7">
        <v>0.05</v>
      </c>
      <c r="P646" s="6">
        <v>14.17</v>
      </c>
      <c r="Q646" s="6">
        <f>M646*N646*(1-O646)</f>
        <v>68.285999999999987</v>
      </c>
      <c r="R646" s="6">
        <f>M646*P646</f>
        <v>28.34</v>
      </c>
      <c r="S646" s="6">
        <f>Q646-R646</f>
        <v>39.945999999999984</v>
      </c>
      <c r="T646" s="8">
        <f>IFERROR(S646/Q646,0)</f>
        <v>0.5849808159798493</v>
      </c>
    </row>
    <row r="647" spans="1:20" ht="15.75" x14ac:dyDescent="0.25">
      <c r="A647" s="2">
        <v>2224</v>
      </c>
      <c r="B647" s="3">
        <v>46135</v>
      </c>
      <c r="C647" s="10">
        <f>YEAR(SalesDataTable[[#This Row],[Order Date]])</f>
        <v>2026</v>
      </c>
      <c r="D647" s="13" t="str">
        <f>"Q"&amp;ROUNDUP(MONTH(SalesDataTable[[#This Row],[Order Date]])/3,0)</f>
        <v>Q2</v>
      </c>
      <c r="E647" s="13">
        <f>MONTH(SalesDataTable[[#This Row],[Order Date]])</f>
        <v>4</v>
      </c>
      <c r="F647" s="10" t="str">
        <f>TEXT(SalesDataTable[[#This Row],[Order Date]],"MMM")</f>
        <v>Apr</v>
      </c>
      <c r="G647" s="4" t="s">
        <v>22</v>
      </c>
      <c r="H647" s="4" t="s">
        <v>23</v>
      </c>
      <c r="I647" s="4" t="s">
        <v>18</v>
      </c>
      <c r="J647" s="4" t="s">
        <v>29</v>
      </c>
      <c r="K647" s="4" t="s">
        <v>50</v>
      </c>
      <c r="L647" s="4" t="s">
        <v>61</v>
      </c>
      <c r="M647" s="5">
        <v>3</v>
      </c>
      <c r="N647" s="6">
        <v>49.55</v>
      </c>
      <c r="O647" s="7">
        <v>0</v>
      </c>
      <c r="P647" s="6">
        <v>22.55</v>
      </c>
      <c r="Q647" s="6">
        <f>M647*N647*(1-O647)</f>
        <v>148.64999999999998</v>
      </c>
      <c r="R647" s="6">
        <f>M647*P647</f>
        <v>67.650000000000006</v>
      </c>
      <c r="S647" s="6">
        <f>Q647-R647</f>
        <v>80.999999999999972</v>
      </c>
      <c r="T647" s="8">
        <f>IFERROR(S647/Q647,0)</f>
        <v>0.54490413723511588</v>
      </c>
    </row>
    <row r="648" spans="1:20" ht="15.75" x14ac:dyDescent="0.25">
      <c r="A648" s="2">
        <v>2832</v>
      </c>
      <c r="B648" s="3">
        <v>46135</v>
      </c>
      <c r="C648" s="10">
        <f>YEAR(SalesDataTable[[#This Row],[Order Date]])</f>
        <v>2026</v>
      </c>
      <c r="D648" s="13" t="str">
        <f>"Q"&amp;ROUNDUP(MONTH(SalesDataTable[[#This Row],[Order Date]])/3,0)</f>
        <v>Q2</v>
      </c>
      <c r="E648" s="13">
        <f>MONTH(SalesDataTable[[#This Row],[Order Date]])</f>
        <v>4</v>
      </c>
      <c r="F648" s="10" t="str">
        <f>TEXT(SalesDataTable[[#This Row],[Order Date]],"MMM")</f>
        <v>Apr</v>
      </c>
      <c r="G648" s="4" t="s">
        <v>36</v>
      </c>
      <c r="H648" s="4" t="s">
        <v>49</v>
      </c>
      <c r="I648" s="4" t="s">
        <v>44</v>
      </c>
      <c r="J648" s="4" t="s">
        <v>19</v>
      </c>
      <c r="K648" s="4" t="s">
        <v>50</v>
      </c>
      <c r="L648" s="4" t="s">
        <v>51</v>
      </c>
      <c r="M648" s="5">
        <v>1</v>
      </c>
      <c r="N648" s="6">
        <v>39.89</v>
      </c>
      <c r="O648" s="7">
        <v>0.05</v>
      </c>
      <c r="P648" s="6">
        <v>15.06</v>
      </c>
      <c r="Q648" s="6">
        <f>M648*N648*(1-O648)</f>
        <v>37.895499999999998</v>
      </c>
      <c r="R648" s="6">
        <f>M648*P648</f>
        <v>15.06</v>
      </c>
      <c r="S648" s="6">
        <f>Q648-R648</f>
        <v>22.835499999999996</v>
      </c>
      <c r="T648" s="8">
        <f>IFERROR(S648/Q648,0)</f>
        <v>0.60259133670224685</v>
      </c>
    </row>
    <row r="649" spans="1:20" ht="15.75" x14ac:dyDescent="0.25">
      <c r="A649" s="2">
        <v>3000</v>
      </c>
      <c r="B649" s="3">
        <v>46135</v>
      </c>
      <c r="C649" s="10">
        <f>YEAR(SalesDataTable[[#This Row],[Order Date]])</f>
        <v>2026</v>
      </c>
      <c r="D649" s="13" t="str">
        <f>"Q"&amp;ROUNDUP(MONTH(SalesDataTable[[#This Row],[Order Date]])/3,0)</f>
        <v>Q2</v>
      </c>
      <c r="E649" s="13">
        <f>MONTH(SalesDataTable[[#This Row],[Order Date]])</f>
        <v>4</v>
      </c>
      <c r="F649" s="10" t="str">
        <f>TEXT(SalesDataTable[[#This Row],[Order Date]],"MMM")</f>
        <v>Apr</v>
      </c>
      <c r="G649" s="4" t="s">
        <v>36</v>
      </c>
      <c r="H649" s="4" t="s">
        <v>47</v>
      </c>
      <c r="I649" s="4" t="s">
        <v>44</v>
      </c>
      <c r="J649" s="4" t="s">
        <v>29</v>
      </c>
      <c r="K649" s="4" t="s">
        <v>50</v>
      </c>
      <c r="L649" s="4" t="s">
        <v>51</v>
      </c>
      <c r="M649" s="5">
        <v>1</v>
      </c>
      <c r="N649" s="6">
        <v>40.630000000000003</v>
      </c>
      <c r="O649" s="7">
        <v>0.1</v>
      </c>
      <c r="P649" s="6">
        <v>14.67</v>
      </c>
      <c r="Q649" s="6">
        <f>M649*N649*(1-O649)</f>
        <v>36.567</v>
      </c>
      <c r="R649" s="6">
        <f>M649*P649</f>
        <v>14.67</v>
      </c>
      <c r="S649" s="6">
        <f>Q649-R649</f>
        <v>21.896999999999998</v>
      </c>
      <c r="T649" s="8">
        <f>IFERROR(S649/Q649,0)</f>
        <v>0.59881860694068423</v>
      </c>
    </row>
    <row r="650" spans="1:20" ht="15.75" x14ac:dyDescent="0.25">
      <c r="A650" s="2">
        <v>3206</v>
      </c>
      <c r="B650" s="3">
        <v>46135</v>
      </c>
      <c r="C650" s="10">
        <f>YEAR(SalesDataTable[[#This Row],[Order Date]])</f>
        <v>2026</v>
      </c>
      <c r="D650" s="13" t="str">
        <f>"Q"&amp;ROUNDUP(MONTH(SalesDataTable[[#This Row],[Order Date]])/3,0)</f>
        <v>Q2</v>
      </c>
      <c r="E650" s="13">
        <f>MONTH(SalesDataTable[[#This Row],[Order Date]])</f>
        <v>4</v>
      </c>
      <c r="F650" s="10" t="str">
        <f>TEXT(SalesDataTable[[#This Row],[Order Date]],"MMM")</f>
        <v>Apr</v>
      </c>
      <c r="G650" s="4" t="s">
        <v>36</v>
      </c>
      <c r="H650" s="4" t="s">
        <v>49</v>
      </c>
      <c r="I650" s="4" t="s">
        <v>44</v>
      </c>
      <c r="J650" s="4" t="s">
        <v>19</v>
      </c>
      <c r="K650" s="4" t="s">
        <v>20</v>
      </c>
      <c r="L650" s="4" t="s">
        <v>42</v>
      </c>
      <c r="M650" s="5">
        <v>4</v>
      </c>
      <c r="N650" s="6">
        <v>39.78</v>
      </c>
      <c r="O650" s="7">
        <v>0.05</v>
      </c>
      <c r="P650" s="6">
        <v>16.7</v>
      </c>
      <c r="Q650" s="6">
        <f>M650*N650*(1-O650)</f>
        <v>151.16399999999999</v>
      </c>
      <c r="R650" s="6">
        <f>M650*P650</f>
        <v>66.8</v>
      </c>
      <c r="S650" s="6">
        <f>Q650-R650</f>
        <v>84.36399999999999</v>
      </c>
      <c r="T650" s="8">
        <f>IFERROR(S650/Q650,0)</f>
        <v>0.55809584292556425</v>
      </c>
    </row>
    <row r="651" spans="1:20" ht="15.75" x14ac:dyDescent="0.25">
      <c r="A651" s="2">
        <v>3777</v>
      </c>
      <c r="B651" s="3">
        <v>46135</v>
      </c>
      <c r="C651" s="10">
        <f>YEAR(SalesDataTable[[#This Row],[Order Date]])</f>
        <v>2026</v>
      </c>
      <c r="D651" s="13" t="str">
        <f>"Q"&amp;ROUNDUP(MONTH(SalesDataTable[[#This Row],[Order Date]])/3,0)</f>
        <v>Q2</v>
      </c>
      <c r="E651" s="13">
        <f>MONTH(SalesDataTable[[#This Row],[Order Date]])</f>
        <v>4</v>
      </c>
      <c r="F651" s="10" t="str">
        <f>TEXT(SalesDataTable[[#This Row],[Order Date]],"MMM")</f>
        <v>Apr</v>
      </c>
      <c r="G651" s="4" t="s">
        <v>36</v>
      </c>
      <c r="H651" s="4" t="s">
        <v>37</v>
      </c>
      <c r="I651" s="4" t="s">
        <v>44</v>
      </c>
      <c r="J651" s="4" t="s">
        <v>32</v>
      </c>
      <c r="K651" s="4" t="s">
        <v>25</v>
      </c>
      <c r="L651" s="4" t="s">
        <v>26</v>
      </c>
      <c r="M651" s="5">
        <v>1</v>
      </c>
      <c r="N651" s="6">
        <v>92.74</v>
      </c>
      <c r="O651" s="7">
        <v>0</v>
      </c>
      <c r="P651" s="6">
        <v>46.1</v>
      </c>
      <c r="Q651" s="6">
        <f>M651*N651*(1-O651)</f>
        <v>92.74</v>
      </c>
      <c r="R651" s="6">
        <f>M651*P651</f>
        <v>46.1</v>
      </c>
      <c r="S651" s="6">
        <f>Q651-R651</f>
        <v>46.639999999999993</v>
      </c>
      <c r="T651" s="8">
        <f>IFERROR(S651/Q651,0)</f>
        <v>0.50291136510675005</v>
      </c>
    </row>
    <row r="652" spans="1:20" ht="15.75" x14ac:dyDescent="0.25">
      <c r="A652" s="2">
        <v>4980</v>
      </c>
      <c r="B652" s="3">
        <v>46135</v>
      </c>
      <c r="C652" s="10">
        <f>YEAR(SalesDataTable[[#This Row],[Order Date]])</f>
        <v>2026</v>
      </c>
      <c r="D652" s="13" t="str">
        <f>"Q"&amp;ROUNDUP(MONTH(SalesDataTable[[#This Row],[Order Date]])/3,0)</f>
        <v>Q2</v>
      </c>
      <c r="E652" s="13">
        <f>MONTH(SalesDataTable[[#This Row],[Order Date]])</f>
        <v>4</v>
      </c>
      <c r="F652" s="10" t="str">
        <f>TEXT(SalesDataTable[[#This Row],[Order Date]],"MMM")</f>
        <v>Apr</v>
      </c>
      <c r="G652" s="4" t="s">
        <v>22</v>
      </c>
      <c r="H652" s="4" t="s">
        <v>43</v>
      </c>
      <c r="I652" s="4" t="s">
        <v>35</v>
      </c>
      <c r="J652" s="4" t="s">
        <v>19</v>
      </c>
      <c r="K652" s="4" t="s">
        <v>39</v>
      </c>
      <c r="L652" s="4" t="s">
        <v>67</v>
      </c>
      <c r="M652" s="5">
        <v>2</v>
      </c>
      <c r="N652" s="6">
        <v>120.49</v>
      </c>
      <c r="O652" s="7">
        <v>0.1</v>
      </c>
      <c r="P652" s="6">
        <v>62.23</v>
      </c>
      <c r="Q652" s="6">
        <f>M652*N652*(1-O652)</f>
        <v>216.88200000000001</v>
      </c>
      <c r="R652" s="6">
        <f>M652*P652</f>
        <v>124.46</v>
      </c>
      <c r="S652" s="6">
        <f>Q652-R652</f>
        <v>92.422000000000011</v>
      </c>
      <c r="T652" s="8">
        <f>IFERROR(S652/Q652,0)</f>
        <v>0.42613955976060719</v>
      </c>
    </row>
    <row r="653" spans="1:20" ht="15.75" x14ac:dyDescent="0.25">
      <c r="A653" s="2">
        <v>1102</v>
      </c>
      <c r="B653" s="3">
        <v>46136</v>
      </c>
      <c r="C653" s="10">
        <f>YEAR(SalesDataTable[[#This Row],[Order Date]])</f>
        <v>2026</v>
      </c>
      <c r="D653" s="13" t="str">
        <f>"Q"&amp;ROUNDUP(MONTH(SalesDataTable[[#This Row],[Order Date]])/3,0)</f>
        <v>Q2</v>
      </c>
      <c r="E653" s="13">
        <f>MONTH(SalesDataTable[[#This Row],[Order Date]])</f>
        <v>4</v>
      </c>
      <c r="F653" s="10" t="str">
        <f>TEXT(SalesDataTable[[#This Row],[Order Date]],"MMM")</f>
        <v>Apr</v>
      </c>
      <c r="G653" s="4" t="s">
        <v>22</v>
      </c>
      <c r="H653" s="4" t="s">
        <v>43</v>
      </c>
      <c r="I653" s="4" t="s">
        <v>18</v>
      </c>
      <c r="J653" s="4" t="s">
        <v>32</v>
      </c>
      <c r="K653" s="4" t="s">
        <v>25</v>
      </c>
      <c r="L653" s="4" t="s">
        <v>62</v>
      </c>
      <c r="M653" s="5">
        <v>2</v>
      </c>
      <c r="N653" s="6">
        <v>70.53</v>
      </c>
      <c r="O653" s="7">
        <v>0</v>
      </c>
      <c r="P653" s="6">
        <v>32.229999999999997</v>
      </c>
      <c r="Q653" s="6">
        <f>M653*N653*(1-O653)</f>
        <v>141.06</v>
      </c>
      <c r="R653" s="6">
        <f>M653*P653</f>
        <v>64.459999999999994</v>
      </c>
      <c r="S653" s="6">
        <f>Q653-R653</f>
        <v>76.600000000000009</v>
      </c>
      <c r="T653" s="8">
        <f>IFERROR(S653/Q653,0)</f>
        <v>0.54303133418403526</v>
      </c>
    </row>
    <row r="654" spans="1:20" ht="15.75" x14ac:dyDescent="0.25">
      <c r="A654" s="2">
        <v>1333</v>
      </c>
      <c r="B654" s="3">
        <v>46136</v>
      </c>
      <c r="C654" s="10">
        <f>YEAR(SalesDataTable[[#This Row],[Order Date]])</f>
        <v>2026</v>
      </c>
      <c r="D654" s="13" t="str">
        <f>"Q"&amp;ROUNDUP(MONTH(SalesDataTable[[#This Row],[Order Date]])/3,0)</f>
        <v>Q2</v>
      </c>
      <c r="E654" s="13">
        <f>MONTH(SalesDataTable[[#This Row],[Order Date]])</f>
        <v>4</v>
      </c>
      <c r="F654" s="10" t="str">
        <f>TEXT(SalesDataTable[[#This Row],[Order Date]],"MMM")</f>
        <v>Apr</v>
      </c>
      <c r="G654" s="4" t="s">
        <v>22</v>
      </c>
      <c r="H654" s="4" t="s">
        <v>65</v>
      </c>
      <c r="I654" s="4" t="s">
        <v>18</v>
      </c>
      <c r="J654" s="4" t="s">
        <v>29</v>
      </c>
      <c r="K654" s="4" t="s">
        <v>25</v>
      </c>
      <c r="L654" s="4" t="s">
        <v>26</v>
      </c>
      <c r="M654" s="5">
        <v>1</v>
      </c>
      <c r="N654" s="6">
        <v>90.87</v>
      </c>
      <c r="O654" s="7">
        <v>0.1</v>
      </c>
      <c r="P654" s="6">
        <v>44.4</v>
      </c>
      <c r="Q654" s="6">
        <f>M654*N654*(1-O654)</f>
        <v>81.783000000000001</v>
      </c>
      <c r="R654" s="6">
        <f>M654*P654</f>
        <v>44.4</v>
      </c>
      <c r="S654" s="6">
        <f>Q654-R654</f>
        <v>37.383000000000003</v>
      </c>
      <c r="T654" s="8">
        <f>IFERROR(S654/Q654,0)</f>
        <v>0.45709988628443565</v>
      </c>
    </row>
    <row r="655" spans="1:20" ht="15.75" x14ac:dyDescent="0.25">
      <c r="A655" s="2">
        <v>1369</v>
      </c>
      <c r="B655" s="3">
        <v>46136</v>
      </c>
      <c r="C655" s="10">
        <f>YEAR(SalesDataTable[[#This Row],[Order Date]])</f>
        <v>2026</v>
      </c>
      <c r="D655" s="13" t="str">
        <f>"Q"&amp;ROUNDUP(MONTH(SalesDataTable[[#This Row],[Order Date]])/3,0)</f>
        <v>Q2</v>
      </c>
      <c r="E655" s="13">
        <f>MONTH(SalesDataTable[[#This Row],[Order Date]])</f>
        <v>4</v>
      </c>
      <c r="F655" s="10" t="str">
        <f>TEXT(SalesDataTable[[#This Row],[Order Date]],"MMM")</f>
        <v>Apr</v>
      </c>
      <c r="G655" s="4" t="s">
        <v>22</v>
      </c>
      <c r="H655" s="4" t="s">
        <v>65</v>
      </c>
      <c r="I655" s="4" t="s">
        <v>24</v>
      </c>
      <c r="J655" s="4" t="s">
        <v>19</v>
      </c>
      <c r="K655" s="4" t="s">
        <v>50</v>
      </c>
      <c r="L655" s="4" t="s">
        <v>54</v>
      </c>
      <c r="M655" s="5">
        <v>3</v>
      </c>
      <c r="N655" s="6">
        <v>124.31</v>
      </c>
      <c r="O655" s="7">
        <v>0.2</v>
      </c>
      <c r="P655" s="6">
        <v>67.97</v>
      </c>
      <c r="Q655" s="6">
        <f>M655*N655*(1-O655)</f>
        <v>298.34399999999999</v>
      </c>
      <c r="R655" s="6">
        <f>M655*P655</f>
        <v>203.91</v>
      </c>
      <c r="S655" s="6">
        <f>Q655-R655</f>
        <v>94.433999999999997</v>
      </c>
      <c r="T655" s="8">
        <f>IFERROR(S655/Q655,0)</f>
        <v>0.31652723031131846</v>
      </c>
    </row>
    <row r="656" spans="1:20" ht="15.75" x14ac:dyDescent="0.25">
      <c r="A656" s="2">
        <v>1712</v>
      </c>
      <c r="B656" s="3">
        <v>46136</v>
      </c>
      <c r="C656" s="10">
        <f>YEAR(SalesDataTable[[#This Row],[Order Date]])</f>
        <v>2026</v>
      </c>
      <c r="D656" s="13" t="str">
        <f>"Q"&amp;ROUNDUP(MONTH(SalesDataTable[[#This Row],[Order Date]])/3,0)</f>
        <v>Q2</v>
      </c>
      <c r="E656" s="13">
        <f>MONTH(SalesDataTable[[#This Row],[Order Date]])</f>
        <v>4</v>
      </c>
      <c r="F656" s="10" t="str">
        <f>TEXT(SalesDataTable[[#This Row],[Order Date]],"MMM")</f>
        <v>Apr</v>
      </c>
      <c r="G656" s="4" t="s">
        <v>22</v>
      </c>
      <c r="H656" s="4" t="s">
        <v>23</v>
      </c>
      <c r="I656" s="4" t="s">
        <v>24</v>
      </c>
      <c r="J656" s="4" t="s">
        <v>19</v>
      </c>
      <c r="K656" s="4" t="s">
        <v>20</v>
      </c>
      <c r="L656" s="4" t="s">
        <v>42</v>
      </c>
      <c r="M656" s="5">
        <v>15</v>
      </c>
      <c r="N656" s="6">
        <v>41.21</v>
      </c>
      <c r="O656" s="7">
        <v>0.15</v>
      </c>
      <c r="P656" s="6">
        <v>16.760000000000002</v>
      </c>
      <c r="Q656" s="6">
        <f>M656*N656*(1-O656)</f>
        <v>525.42750000000001</v>
      </c>
      <c r="R656" s="6">
        <f>M656*P656</f>
        <v>251.40000000000003</v>
      </c>
      <c r="S656" s="6">
        <f>Q656-R656</f>
        <v>274.02749999999997</v>
      </c>
      <c r="T656" s="8">
        <f>IFERROR(S656/Q656,0)</f>
        <v>0.52153246642020068</v>
      </c>
    </row>
    <row r="657" spans="1:20" ht="15.75" x14ac:dyDescent="0.25">
      <c r="A657" s="2">
        <v>2229</v>
      </c>
      <c r="B657" s="3">
        <v>46136</v>
      </c>
      <c r="C657" s="10">
        <f>YEAR(SalesDataTable[[#This Row],[Order Date]])</f>
        <v>2026</v>
      </c>
      <c r="D657" s="13" t="str">
        <f>"Q"&amp;ROUNDUP(MONTH(SalesDataTable[[#This Row],[Order Date]])/3,0)</f>
        <v>Q2</v>
      </c>
      <c r="E657" s="13">
        <f>MONTH(SalesDataTable[[#This Row],[Order Date]])</f>
        <v>4</v>
      </c>
      <c r="F657" s="10" t="str">
        <f>TEXT(SalesDataTable[[#This Row],[Order Date]],"MMM")</f>
        <v>Apr</v>
      </c>
      <c r="G657" s="4" t="s">
        <v>16</v>
      </c>
      <c r="H657" s="4" t="s">
        <v>17</v>
      </c>
      <c r="I657" s="4" t="s">
        <v>18</v>
      </c>
      <c r="J657" s="4" t="s">
        <v>29</v>
      </c>
      <c r="K657" s="4" t="s">
        <v>25</v>
      </c>
      <c r="L657" s="4" t="s">
        <v>33</v>
      </c>
      <c r="M657" s="5">
        <v>2</v>
      </c>
      <c r="N657" s="6">
        <v>145.75</v>
      </c>
      <c r="O657" s="7">
        <v>0.1</v>
      </c>
      <c r="P657" s="6">
        <v>78.900000000000006</v>
      </c>
      <c r="Q657" s="6">
        <f>M657*N657*(1-O657)</f>
        <v>262.35000000000002</v>
      </c>
      <c r="R657" s="6">
        <f>M657*P657</f>
        <v>157.80000000000001</v>
      </c>
      <c r="S657" s="6">
        <f>Q657-R657</f>
        <v>104.55000000000001</v>
      </c>
      <c r="T657" s="8">
        <f>IFERROR(S657/Q657,0)</f>
        <v>0.39851343624928531</v>
      </c>
    </row>
    <row r="658" spans="1:20" ht="15.75" x14ac:dyDescent="0.25">
      <c r="A658" s="2">
        <v>3458</v>
      </c>
      <c r="B658" s="3">
        <v>46136</v>
      </c>
      <c r="C658" s="10">
        <f>YEAR(SalesDataTable[[#This Row],[Order Date]])</f>
        <v>2026</v>
      </c>
      <c r="D658" s="13" t="str">
        <f>"Q"&amp;ROUNDUP(MONTH(SalesDataTable[[#This Row],[Order Date]])/3,0)</f>
        <v>Q2</v>
      </c>
      <c r="E658" s="13">
        <f>MONTH(SalesDataTable[[#This Row],[Order Date]])</f>
        <v>4</v>
      </c>
      <c r="F658" s="10" t="str">
        <f>TEXT(SalesDataTable[[#This Row],[Order Date]],"MMM")</f>
        <v>Apr</v>
      </c>
      <c r="G658" s="4" t="s">
        <v>27</v>
      </c>
      <c r="H658" s="4" t="s">
        <v>34</v>
      </c>
      <c r="I658" s="4" t="s">
        <v>18</v>
      </c>
      <c r="J658" s="4" t="s">
        <v>29</v>
      </c>
      <c r="K658" s="4" t="s">
        <v>30</v>
      </c>
      <c r="L658" s="4" t="s">
        <v>60</v>
      </c>
      <c r="M658" s="5">
        <v>1</v>
      </c>
      <c r="N658" s="6">
        <v>134.86000000000001</v>
      </c>
      <c r="O658" s="7">
        <v>0</v>
      </c>
      <c r="P658" s="6">
        <v>66.040000000000006</v>
      </c>
      <c r="Q658" s="6">
        <f>M658*N658*(1-O658)</f>
        <v>134.86000000000001</v>
      </c>
      <c r="R658" s="6">
        <f>M658*P658</f>
        <v>66.040000000000006</v>
      </c>
      <c r="S658" s="6">
        <f>Q658-R658</f>
        <v>68.820000000000007</v>
      </c>
      <c r="T658" s="8">
        <f>IFERROR(S658/Q658,0)</f>
        <v>0.51030698502150373</v>
      </c>
    </row>
    <row r="659" spans="1:20" ht="15.75" x14ac:dyDescent="0.25">
      <c r="A659" s="2">
        <v>4637</v>
      </c>
      <c r="B659" s="3">
        <v>46136</v>
      </c>
      <c r="C659" s="10">
        <f>YEAR(SalesDataTable[[#This Row],[Order Date]])</f>
        <v>2026</v>
      </c>
      <c r="D659" s="13" t="str">
        <f>"Q"&amp;ROUNDUP(MONTH(SalesDataTable[[#This Row],[Order Date]])/3,0)</f>
        <v>Q2</v>
      </c>
      <c r="E659" s="13">
        <f>MONTH(SalesDataTable[[#This Row],[Order Date]])</f>
        <v>4</v>
      </c>
      <c r="F659" s="10" t="str">
        <f>TEXT(SalesDataTable[[#This Row],[Order Date]],"MMM")</f>
        <v>Apr</v>
      </c>
      <c r="G659" s="4" t="s">
        <v>36</v>
      </c>
      <c r="H659" s="4" t="s">
        <v>63</v>
      </c>
      <c r="I659" s="4" t="s">
        <v>35</v>
      </c>
      <c r="J659" s="4" t="s">
        <v>29</v>
      </c>
      <c r="K659" s="4" t="s">
        <v>30</v>
      </c>
      <c r="L659" s="4" t="s">
        <v>60</v>
      </c>
      <c r="M659" s="5">
        <v>1</v>
      </c>
      <c r="N659" s="6">
        <v>136.07</v>
      </c>
      <c r="O659" s="7">
        <v>0</v>
      </c>
      <c r="P659" s="6">
        <v>65.17</v>
      </c>
      <c r="Q659" s="6">
        <f>M659*N659*(1-O659)</f>
        <v>136.07</v>
      </c>
      <c r="R659" s="6">
        <f>M659*P659</f>
        <v>65.17</v>
      </c>
      <c r="S659" s="6">
        <f>Q659-R659</f>
        <v>70.899999999999991</v>
      </c>
      <c r="T659" s="8">
        <f>IFERROR(S659/Q659,0)</f>
        <v>0.52105533916366575</v>
      </c>
    </row>
    <row r="660" spans="1:20" ht="15.75" x14ac:dyDescent="0.25">
      <c r="A660" s="2">
        <v>4726</v>
      </c>
      <c r="B660" s="3">
        <v>46136</v>
      </c>
      <c r="C660" s="10">
        <f>YEAR(SalesDataTable[[#This Row],[Order Date]])</f>
        <v>2026</v>
      </c>
      <c r="D660" s="13" t="str">
        <f>"Q"&amp;ROUNDUP(MONTH(SalesDataTable[[#This Row],[Order Date]])/3,0)</f>
        <v>Q2</v>
      </c>
      <c r="E660" s="13">
        <f>MONTH(SalesDataTable[[#This Row],[Order Date]])</f>
        <v>4</v>
      </c>
      <c r="F660" s="10" t="str">
        <f>TEXT(SalesDataTable[[#This Row],[Order Date]],"MMM")</f>
        <v>Apr</v>
      </c>
      <c r="G660" s="4" t="s">
        <v>16</v>
      </c>
      <c r="H660" s="4" t="s">
        <v>66</v>
      </c>
      <c r="I660" s="4" t="s">
        <v>35</v>
      </c>
      <c r="J660" s="4" t="s">
        <v>32</v>
      </c>
      <c r="K660" s="4" t="s">
        <v>30</v>
      </c>
      <c r="L660" s="4" t="s">
        <v>48</v>
      </c>
      <c r="M660" s="5">
        <v>1</v>
      </c>
      <c r="N660" s="6">
        <v>47.25</v>
      </c>
      <c r="O660" s="7">
        <v>0.1</v>
      </c>
      <c r="P660" s="6">
        <v>18.25</v>
      </c>
      <c r="Q660" s="6">
        <f>M660*N660*(1-O660)</f>
        <v>42.524999999999999</v>
      </c>
      <c r="R660" s="6">
        <f>M660*P660</f>
        <v>18.25</v>
      </c>
      <c r="S660" s="6">
        <f>Q660-R660</f>
        <v>24.274999999999999</v>
      </c>
      <c r="T660" s="8">
        <f>IFERROR(S660/Q660,0)</f>
        <v>0.57084068195179305</v>
      </c>
    </row>
    <row r="661" spans="1:20" ht="15.75" x14ac:dyDescent="0.25">
      <c r="A661" s="2">
        <v>4838</v>
      </c>
      <c r="B661" s="3">
        <v>46136</v>
      </c>
      <c r="C661" s="10">
        <f>YEAR(SalesDataTable[[#This Row],[Order Date]])</f>
        <v>2026</v>
      </c>
      <c r="D661" s="13" t="str">
        <f>"Q"&amp;ROUNDUP(MONTH(SalesDataTable[[#This Row],[Order Date]])/3,0)</f>
        <v>Q2</v>
      </c>
      <c r="E661" s="13">
        <f>MONTH(SalesDataTable[[#This Row],[Order Date]])</f>
        <v>4</v>
      </c>
      <c r="F661" s="10" t="str">
        <f>TEXT(SalesDataTable[[#This Row],[Order Date]],"MMM")</f>
        <v>Apr</v>
      </c>
      <c r="G661" s="4" t="s">
        <v>16</v>
      </c>
      <c r="H661" s="4" t="s">
        <v>17</v>
      </c>
      <c r="I661" s="4" t="s">
        <v>18</v>
      </c>
      <c r="J661" s="4" t="s">
        <v>32</v>
      </c>
      <c r="K661" s="4" t="s">
        <v>20</v>
      </c>
      <c r="L661" s="4" t="s">
        <v>42</v>
      </c>
      <c r="M661" s="5">
        <v>2</v>
      </c>
      <c r="N661" s="6">
        <v>41.32</v>
      </c>
      <c r="O661" s="7">
        <v>0.1</v>
      </c>
      <c r="P661" s="6">
        <v>16.66</v>
      </c>
      <c r="Q661" s="6">
        <f>M661*N661*(1-O661)</f>
        <v>74.376000000000005</v>
      </c>
      <c r="R661" s="6">
        <f>M661*P661</f>
        <v>33.32</v>
      </c>
      <c r="S661" s="6">
        <f>Q661-R661</f>
        <v>41.056000000000004</v>
      </c>
      <c r="T661" s="8">
        <f>IFERROR(S661/Q661,0)</f>
        <v>0.5520060234484242</v>
      </c>
    </row>
    <row r="662" spans="1:20" ht="15.75" x14ac:dyDescent="0.25">
      <c r="A662" s="2">
        <v>5075</v>
      </c>
      <c r="B662" s="3">
        <v>46136</v>
      </c>
      <c r="C662" s="10">
        <f>YEAR(SalesDataTable[[#This Row],[Order Date]])</f>
        <v>2026</v>
      </c>
      <c r="D662" s="13" t="str">
        <f>"Q"&amp;ROUNDUP(MONTH(SalesDataTable[[#This Row],[Order Date]])/3,0)</f>
        <v>Q2</v>
      </c>
      <c r="E662" s="13">
        <f>MONTH(SalesDataTable[[#This Row],[Order Date]])</f>
        <v>4</v>
      </c>
      <c r="F662" s="10" t="str">
        <f>TEXT(SalesDataTable[[#This Row],[Order Date]],"MMM")</f>
        <v>Apr</v>
      </c>
      <c r="G662" s="4" t="s">
        <v>16</v>
      </c>
      <c r="H662" s="4" t="s">
        <v>66</v>
      </c>
      <c r="I662" s="4" t="s">
        <v>44</v>
      </c>
      <c r="J662" s="4" t="s">
        <v>29</v>
      </c>
      <c r="K662" s="4" t="s">
        <v>20</v>
      </c>
      <c r="L662" s="4" t="s">
        <v>21</v>
      </c>
      <c r="M662" s="5">
        <v>2</v>
      </c>
      <c r="N662" s="6">
        <v>81.75</v>
      </c>
      <c r="O662" s="7">
        <v>0</v>
      </c>
      <c r="P662" s="6">
        <v>41.92</v>
      </c>
      <c r="Q662" s="6">
        <f>M662*N662*(1-O662)</f>
        <v>163.5</v>
      </c>
      <c r="R662" s="6">
        <f>M662*P662</f>
        <v>83.84</v>
      </c>
      <c r="S662" s="6">
        <f>Q662-R662</f>
        <v>79.66</v>
      </c>
      <c r="T662" s="8">
        <f>IFERROR(S662/Q662,0)</f>
        <v>0.48721712538226297</v>
      </c>
    </row>
    <row r="663" spans="1:20" ht="15.75" x14ac:dyDescent="0.25">
      <c r="A663" s="2">
        <v>149</v>
      </c>
      <c r="B663" s="3">
        <v>46137</v>
      </c>
      <c r="C663" s="10">
        <f>YEAR(SalesDataTable[[#This Row],[Order Date]])</f>
        <v>2026</v>
      </c>
      <c r="D663" s="13" t="str">
        <f>"Q"&amp;ROUNDUP(MONTH(SalesDataTable[[#This Row],[Order Date]])/3,0)</f>
        <v>Q2</v>
      </c>
      <c r="E663" s="13">
        <f>MONTH(SalesDataTable[[#This Row],[Order Date]])</f>
        <v>4</v>
      </c>
      <c r="F663" s="10" t="str">
        <f>TEXT(SalesDataTable[[#This Row],[Order Date]],"MMM")</f>
        <v>Apr</v>
      </c>
      <c r="G663" s="4" t="s">
        <v>22</v>
      </c>
      <c r="H663" s="4" t="s">
        <v>59</v>
      </c>
      <c r="I663" s="4" t="s">
        <v>18</v>
      </c>
      <c r="J663" s="4" t="s">
        <v>19</v>
      </c>
      <c r="K663" s="4" t="s">
        <v>30</v>
      </c>
      <c r="L663" s="4" t="s">
        <v>31</v>
      </c>
      <c r="M663" s="5">
        <v>1</v>
      </c>
      <c r="N663" s="6">
        <v>36.020000000000003</v>
      </c>
      <c r="O663" s="7">
        <v>0.05</v>
      </c>
      <c r="P663" s="6">
        <v>13.72</v>
      </c>
      <c r="Q663" s="6">
        <f>M663*N663*(1-O663)</f>
        <v>34.219000000000001</v>
      </c>
      <c r="R663" s="6">
        <f>M663*P663</f>
        <v>13.72</v>
      </c>
      <c r="S663" s="6">
        <f>Q663-R663</f>
        <v>20.499000000000002</v>
      </c>
      <c r="T663" s="8">
        <f>IFERROR(S663/Q663,0)</f>
        <v>0.59905315760250155</v>
      </c>
    </row>
    <row r="664" spans="1:20" ht="15.75" x14ac:dyDescent="0.25">
      <c r="A664" s="2">
        <v>449</v>
      </c>
      <c r="B664" s="3">
        <v>46137</v>
      </c>
      <c r="C664" s="10">
        <f>YEAR(SalesDataTable[[#This Row],[Order Date]])</f>
        <v>2026</v>
      </c>
      <c r="D664" s="13" t="str">
        <f>"Q"&amp;ROUNDUP(MONTH(SalesDataTable[[#This Row],[Order Date]])/3,0)</f>
        <v>Q2</v>
      </c>
      <c r="E664" s="13">
        <f>MONTH(SalesDataTable[[#This Row],[Order Date]])</f>
        <v>4</v>
      </c>
      <c r="F664" s="10" t="str">
        <f>TEXT(SalesDataTable[[#This Row],[Order Date]],"MMM")</f>
        <v>Apr</v>
      </c>
      <c r="G664" s="4" t="s">
        <v>27</v>
      </c>
      <c r="H664" s="4" t="s">
        <v>41</v>
      </c>
      <c r="I664" s="4" t="s">
        <v>18</v>
      </c>
      <c r="J664" s="4" t="s">
        <v>32</v>
      </c>
      <c r="K664" s="4" t="s">
        <v>30</v>
      </c>
      <c r="L664" s="4" t="s">
        <v>31</v>
      </c>
      <c r="M664" s="5">
        <v>1</v>
      </c>
      <c r="N664" s="6">
        <v>36.68</v>
      </c>
      <c r="O664" s="7">
        <v>0</v>
      </c>
      <c r="P664" s="6">
        <v>13.27</v>
      </c>
      <c r="Q664" s="6">
        <f>M664*N664*(1-O664)</f>
        <v>36.68</v>
      </c>
      <c r="R664" s="6">
        <f>M664*P664</f>
        <v>13.27</v>
      </c>
      <c r="S664" s="6">
        <f>Q664-R664</f>
        <v>23.41</v>
      </c>
      <c r="T664" s="8">
        <f>IFERROR(S664/Q664,0)</f>
        <v>0.63822246455834242</v>
      </c>
    </row>
    <row r="665" spans="1:20" ht="15.75" x14ac:dyDescent="0.25">
      <c r="A665" s="2">
        <v>1422</v>
      </c>
      <c r="B665" s="3">
        <v>46137</v>
      </c>
      <c r="C665" s="10">
        <f>YEAR(SalesDataTable[[#This Row],[Order Date]])</f>
        <v>2026</v>
      </c>
      <c r="D665" s="13" t="str">
        <f>"Q"&amp;ROUNDUP(MONTH(SalesDataTable[[#This Row],[Order Date]])/3,0)</f>
        <v>Q2</v>
      </c>
      <c r="E665" s="13">
        <f>MONTH(SalesDataTable[[#This Row],[Order Date]])</f>
        <v>4</v>
      </c>
      <c r="F665" s="10" t="str">
        <f>TEXT(SalesDataTable[[#This Row],[Order Date]],"MMM")</f>
        <v>Apr</v>
      </c>
      <c r="G665" s="4" t="s">
        <v>36</v>
      </c>
      <c r="H665" s="4" t="s">
        <v>49</v>
      </c>
      <c r="I665" s="4" t="s">
        <v>24</v>
      </c>
      <c r="J665" s="4" t="s">
        <v>32</v>
      </c>
      <c r="K665" s="4" t="s">
        <v>39</v>
      </c>
      <c r="L665" s="4" t="s">
        <v>40</v>
      </c>
      <c r="M665" s="5">
        <v>6</v>
      </c>
      <c r="N665" s="6">
        <v>348.16</v>
      </c>
      <c r="O665" s="7">
        <v>0.1</v>
      </c>
      <c r="P665" s="6">
        <v>198.24</v>
      </c>
      <c r="Q665" s="6">
        <f>M665*N665*(1-O665)</f>
        <v>1880.0640000000001</v>
      </c>
      <c r="R665" s="6">
        <f>M665*P665</f>
        <v>1189.44</v>
      </c>
      <c r="S665" s="6">
        <f>Q665-R665</f>
        <v>690.62400000000002</v>
      </c>
      <c r="T665" s="8">
        <f>IFERROR(S665/Q665,0)</f>
        <v>0.36734068627450978</v>
      </c>
    </row>
    <row r="666" spans="1:20" ht="15.75" x14ac:dyDescent="0.25">
      <c r="A666" s="2">
        <v>3248</v>
      </c>
      <c r="B666" s="3">
        <v>46137</v>
      </c>
      <c r="C666" s="10">
        <f>YEAR(SalesDataTable[[#This Row],[Order Date]])</f>
        <v>2026</v>
      </c>
      <c r="D666" s="13" t="str">
        <f>"Q"&amp;ROUNDUP(MONTH(SalesDataTable[[#This Row],[Order Date]])/3,0)</f>
        <v>Q2</v>
      </c>
      <c r="E666" s="13">
        <f>MONTH(SalesDataTable[[#This Row],[Order Date]])</f>
        <v>4</v>
      </c>
      <c r="F666" s="10" t="str">
        <f>TEXT(SalesDataTable[[#This Row],[Order Date]],"MMM")</f>
        <v>Apr</v>
      </c>
      <c r="G666" s="4" t="s">
        <v>27</v>
      </c>
      <c r="H666" s="4" t="s">
        <v>68</v>
      </c>
      <c r="I666" s="4" t="s">
        <v>18</v>
      </c>
      <c r="J666" s="4" t="s">
        <v>19</v>
      </c>
      <c r="K666" s="4" t="s">
        <v>20</v>
      </c>
      <c r="L666" s="4" t="s">
        <v>42</v>
      </c>
      <c r="M666" s="5">
        <v>2</v>
      </c>
      <c r="N666" s="6">
        <v>39.799999999999997</v>
      </c>
      <c r="O666" s="7">
        <v>0.05</v>
      </c>
      <c r="P666" s="6">
        <v>16.23</v>
      </c>
      <c r="Q666" s="6">
        <f>M666*N666*(1-O666)</f>
        <v>75.61999999999999</v>
      </c>
      <c r="R666" s="6">
        <f>M666*P666</f>
        <v>32.46</v>
      </c>
      <c r="S666" s="6">
        <f>Q666-R666</f>
        <v>43.159999999999989</v>
      </c>
      <c r="T666" s="8">
        <f>IFERROR(S666/Q666,0)</f>
        <v>0.57074847923829664</v>
      </c>
    </row>
    <row r="667" spans="1:20" ht="15.75" x14ac:dyDescent="0.25">
      <c r="A667" s="2">
        <v>3445</v>
      </c>
      <c r="B667" s="3">
        <v>46137</v>
      </c>
      <c r="C667" s="10">
        <f>YEAR(SalesDataTable[[#This Row],[Order Date]])</f>
        <v>2026</v>
      </c>
      <c r="D667" s="13" t="str">
        <f>"Q"&amp;ROUNDUP(MONTH(SalesDataTable[[#This Row],[Order Date]])/3,0)</f>
        <v>Q2</v>
      </c>
      <c r="E667" s="13">
        <f>MONTH(SalesDataTable[[#This Row],[Order Date]])</f>
        <v>4</v>
      </c>
      <c r="F667" s="10" t="str">
        <f>TEXT(SalesDataTable[[#This Row],[Order Date]],"MMM")</f>
        <v>Apr</v>
      </c>
      <c r="G667" s="4" t="s">
        <v>16</v>
      </c>
      <c r="H667" s="4" t="s">
        <v>66</v>
      </c>
      <c r="I667" s="4" t="s">
        <v>18</v>
      </c>
      <c r="J667" s="4" t="s">
        <v>19</v>
      </c>
      <c r="K667" s="4" t="s">
        <v>20</v>
      </c>
      <c r="L667" s="4" t="s">
        <v>42</v>
      </c>
      <c r="M667" s="5">
        <v>5</v>
      </c>
      <c r="N667" s="6">
        <v>39.369999999999997</v>
      </c>
      <c r="O667" s="7">
        <v>0.05</v>
      </c>
      <c r="P667" s="6">
        <v>16.760000000000002</v>
      </c>
      <c r="Q667" s="6">
        <f>M667*N667*(1-O667)</f>
        <v>187.00749999999999</v>
      </c>
      <c r="R667" s="6">
        <f>M667*P667</f>
        <v>83.800000000000011</v>
      </c>
      <c r="S667" s="6">
        <f>Q667-R667</f>
        <v>103.20749999999998</v>
      </c>
      <c r="T667" s="8">
        <f>IFERROR(S667/Q667,0)</f>
        <v>0.55188963009504954</v>
      </c>
    </row>
    <row r="668" spans="1:20" ht="15.75" x14ac:dyDescent="0.25">
      <c r="A668" s="2">
        <v>3930</v>
      </c>
      <c r="B668" s="3">
        <v>46137</v>
      </c>
      <c r="C668" s="10">
        <f>YEAR(SalesDataTable[[#This Row],[Order Date]])</f>
        <v>2026</v>
      </c>
      <c r="D668" s="13" t="str">
        <f>"Q"&amp;ROUNDUP(MONTH(SalesDataTable[[#This Row],[Order Date]])/3,0)</f>
        <v>Q2</v>
      </c>
      <c r="E668" s="13">
        <f>MONTH(SalesDataTable[[#This Row],[Order Date]])</f>
        <v>4</v>
      </c>
      <c r="F668" s="10" t="str">
        <f>TEXT(SalesDataTable[[#This Row],[Order Date]],"MMM")</f>
        <v>Apr</v>
      </c>
      <c r="G668" s="4" t="s">
        <v>22</v>
      </c>
      <c r="H668" s="4" t="s">
        <v>59</v>
      </c>
      <c r="I668" s="4" t="s">
        <v>44</v>
      </c>
      <c r="J668" s="4" t="s">
        <v>19</v>
      </c>
      <c r="K668" s="4" t="s">
        <v>50</v>
      </c>
      <c r="L668" s="4" t="s">
        <v>51</v>
      </c>
      <c r="M668" s="5">
        <v>2</v>
      </c>
      <c r="N668" s="6">
        <v>40.85</v>
      </c>
      <c r="O668" s="7">
        <v>0</v>
      </c>
      <c r="P668" s="6">
        <v>14.99</v>
      </c>
      <c r="Q668" s="6">
        <f>M668*N668*(1-O668)</f>
        <v>81.7</v>
      </c>
      <c r="R668" s="6">
        <f>M668*P668</f>
        <v>29.98</v>
      </c>
      <c r="S668" s="6">
        <f>Q668-R668</f>
        <v>51.72</v>
      </c>
      <c r="T668" s="8">
        <f>IFERROR(S668/Q668,0)</f>
        <v>0.633047735618115</v>
      </c>
    </row>
    <row r="669" spans="1:20" ht="15.75" x14ac:dyDescent="0.25">
      <c r="A669" s="2">
        <v>3969</v>
      </c>
      <c r="B669" s="3">
        <v>46137</v>
      </c>
      <c r="C669" s="10">
        <f>YEAR(SalesDataTable[[#This Row],[Order Date]])</f>
        <v>2026</v>
      </c>
      <c r="D669" s="13" t="str">
        <f>"Q"&amp;ROUNDUP(MONTH(SalesDataTable[[#This Row],[Order Date]])/3,0)</f>
        <v>Q2</v>
      </c>
      <c r="E669" s="13">
        <f>MONTH(SalesDataTable[[#This Row],[Order Date]])</f>
        <v>4</v>
      </c>
      <c r="F669" s="10" t="str">
        <f>TEXT(SalesDataTable[[#This Row],[Order Date]],"MMM")</f>
        <v>Apr</v>
      </c>
      <c r="G669" s="4" t="s">
        <v>36</v>
      </c>
      <c r="H669" s="4" t="s">
        <v>49</v>
      </c>
      <c r="I669" s="4" t="s">
        <v>44</v>
      </c>
      <c r="J669" s="4" t="s">
        <v>19</v>
      </c>
      <c r="K669" s="4" t="s">
        <v>25</v>
      </c>
      <c r="L669" s="4" t="s">
        <v>26</v>
      </c>
      <c r="M669" s="5">
        <v>1</v>
      </c>
      <c r="N669" s="6">
        <v>92.91</v>
      </c>
      <c r="O669" s="7">
        <v>0.05</v>
      </c>
      <c r="P669" s="6">
        <v>46</v>
      </c>
      <c r="Q669" s="6">
        <f>M669*N669*(1-O669)</f>
        <v>88.264499999999998</v>
      </c>
      <c r="R669" s="6">
        <f>M669*P669</f>
        <v>46</v>
      </c>
      <c r="S669" s="6">
        <f>Q669-R669</f>
        <v>42.264499999999998</v>
      </c>
      <c r="T669" s="8">
        <f>IFERROR(S669/Q669,0)</f>
        <v>0.4788391709010984</v>
      </c>
    </row>
    <row r="670" spans="1:20" ht="15.75" x14ac:dyDescent="0.25">
      <c r="A670" s="2">
        <v>4190</v>
      </c>
      <c r="B670" s="3">
        <v>46137</v>
      </c>
      <c r="C670" s="10">
        <f>YEAR(SalesDataTable[[#This Row],[Order Date]])</f>
        <v>2026</v>
      </c>
      <c r="D670" s="13" t="str">
        <f>"Q"&amp;ROUNDUP(MONTH(SalesDataTable[[#This Row],[Order Date]])/3,0)</f>
        <v>Q2</v>
      </c>
      <c r="E670" s="13">
        <f>MONTH(SalesDataTable[[#This Row],[Order Date]])</f>
        <v>4</v>
      </c>
      <c r="F670" s="10" t="str">
        <f>TEXT(SalesDataTable[[#This Row],[Order Date]],"MMM")</f>
        <v>Apr</v>
      </c>
      <c r="G670" s="4" t="s">
        <v>36</v>
      </c>
      <c r="H670" s="4" t="s">
        <v>63</v>
      </c>
      <c r="I670" s="4" t="s">
        <v>18</v>
      </c>
      <c r="J670" s="4" t="s">
        <v>29</v>
      </c>
      <c r="K670" s="4" t="s">
        <v>25</v>
      </c>
      <c r="L670" s="4" t="s">
        <v>53</v>
      </c>
      <c r="M670" s="5">
        <v>1</v>
      </c>
      <c r="N670" s="6">
        <v>152.01</v>
      </c>
      <c r="O670" s="7">
        <v>0</v>
      </c>
      <c r="P670" s="6">
        <v>80.33</v>
      </c>
      <c r="Q670" s="6">
        <f>M670*N670*(1-O670)</f>
        <v>152.01</v>
      </c>
      <c r="R670" s="6">
        <f>M670*P670</f>
        <v>80.33</v>
      </c>
      <c r="S670" s="6">
        <f>Q670-R670</f>
        <v>71.679999999999993</v>
      </c>
      <c r="T670" s="8">
        <f>IFERROR(S670/Q670,0)</f>
        <v>0.47154792447865268</v>
      </c>
    </row>
    <row r="671" spans="1:20" ht="15.75" x14ac:dyDescent="0.25">
      <c r="A671" s="2">
        <v>4442</v>
      </c>
      <c r="B671" s="3">
        <v>46137</v>
      </c>
      <c r="C671" s="10">
        <f>YEAR(SalesDataTable[[#This Row],[Order Date]])</f>
        <v>2026</v>
      </c>
      <c r="D671" s="13" t="str">
        <f>"Q"&amp;ROUNDUP(MONTH(SalesDataTable[[#This Row],[Order Date]])/3,0)</f>
        <v>Q2</v>
      </c>
      <c r="E671" s="13">
        <f>MONTH(SalesDataTable[[#This Row],[Order Date]])</f>
        <v>4</v>
      </c>
      <c r="F671" s="10" t="str">
        <f>TEXT(SalesDataTable[[#This Row],[Order Date]],"MMM")</f>
        <v>Apr</v>
      </c>
      <c r="G671" s="4" t="s">
        <v>22</v>
      </c>
      <c r="H671" s="4" t="s">
        <v>43</v>
      </c>
      <c r="I671" s="4" t="s">
        <v>44</v>
      </c>
      <c r="J671" s="4" t="s">
        <v>29</v>
      </c>
      <c r="K671" s="4" t="s">
        <v>30</v>
      </c>
      <c r="L671" s="4" t="s">
        <v>31</v>
      </c>
      <c r="M671" s="5">
        <v>1</v>
      </c>
      <c r="N671" s="6">
        <v>36.65</v>
      </c>
      <c r="O671" s="7">
        <v>0</v>
      </c>
      <c r="P671" s="6">
        <v>13.28</v>
      </c>
      <c r="Q671" s="6">
        <f>M671*N671*(1-O671)</f>
        <v>36.65</v>
      </c>
      <c r="R671" s="6">
        <f>M671*P671</f>
        <v>13.28</v>
      </c>
      <c r="S671" s="6">
        <f>Q671-R671</f>
        <v>23.369999999999997</v>
      </c>
      <c r="T671" s="8">
        <f>IFERROR(S671/Q671,0)</f>
        <v>0.63765347885402446</v>
      </c>
    </row>
    <row r="672" spans="1:20" ht="15.75" x14ac:dyDescent="0.25">
      <c r="A672" s="2">
        <v>228</v>
      </c>
      <c r="B672" s="3">
        <v>46138</v>
      </c>
      <c r="C672" s="10">
        <f>YEAR(SalesDataTable[[#This Row],[Order Date]])</f>
        <v>2026</v>
      </c>
      <c r="D672" s="13" t="str">
        <f>"Q"&amp;ROUNDUP(MONTH(SalesDataTable[[#This Row],[Order Date]])/3,0)</f>
        <v>Q2</v>
      </c>
      <c r="E672" s="13">
        <f>MONTH(SalesDataTable[[#This Row],[Order Date]])</f>
        <v>4</v>
      </c>
      <c r="F672" s="10" t="str">
        <f>TEXT(SalesDataTable[[#This Row],[Order Date]],"MMM")</f>
        <v>Apr</v>
      </c>
      <c r="G672" s="4" t="s">
        <v>36</v>
      </c>
      <c r="H672" s="4" t="s">
        <v>49</v>
      </c>
      <c r="I672" s="4" t="s">
        <v>18</v>
      </c>
      <c r="J672" s="4" t="s">
        <v>19</v>
      </c>
      <c r="K672" s="4" t="s">
        <v>39</v>
      </c>
      <c r="L672" s="4" t="s">
        <v>56</v>
      </c>
      <c r="M672" s="5">
        <v>5</v>
      </c>
      <c r="N672" s="6">
        <v>80.819999999999993</v>
      </c>
      <c r="O672" s="7">
        <v>0</v>
      </c>
      <c r="P672" s="6">
        <v>40.47</v>
      </c>
      <c r="Q672" s="6">
        <f>M672*N672*(1-O672)</f>
        <v>404.09999999999997</v>
      </c>
      <c r="R672" s="6">
        <f>M672*P672</f>
        <v>202.35</v>
      </c>
      <c r="S672" s="6">
        <f>Q672-R672</f>
        <v>201.74999999999997</v>
      </c>
      <c r="T672" s="8">
        <f>IFERROR(S672/Q672,0)</f>
        <v>0.49925760950259834</v>
      </c>
    </row>
    <row r="673" spans="1:20" ht="15.75" x14ac:dyDescent="0.25">
      <c r="A673" s="2">
        <v>2101</v>
      </c>
      <c r="B673" s="3">
        <v>46138</v>
      </c>
      <c r="C673" s="10">
        <f>YEAR(SalesDataTable[[#This Row],[Order Date]])</f>
        <v>2026</v>
      </c>
      <c r="D673" s="13" t="str">
        <f>"Q"&amp;ROUNDUP(MONTH(SalesDataTable[[#This Row],[Order Date]])/3,0)</f>
        <v>Q2</v>
      </c>
      <c r="E673" s="13">
        <f>MONTH(SalesDataTable[[#This Row],[Order Date]])</f>
        <v>4</v>
      </c>
      <c r="F673" s="10" t="str">
        <f>TEXT(SalesDataTable[[#This Row],[Order Date]],"MMM")</f>
        <v>Apr</v>
      </c>
      <c r="G673" s="4" t="s">
        <v>36</v>
      </c>
      <c r="H673" s="4" t="s">
        <v>37</v>
      </c>
      <c r="I673" s="4" t="s">
        <v>18</v>
      </c>
      <c r="J673" s="4" t="s">
        <v>29</v>
      </c>
      <c r="K673" s="4" t="s">
        <v>25</v>
      </c>
      <c r="L673" s="4" t="s">
        <v>33</v>
      </c>
      <c r="M673" s="5">
        <v>4</v>
      </c>
      <c r="N673" s="6">
        <v>144.69999999999999</v>
      </c>
      <c r="O673" s="7">
        <v>0</v>
      </c>
      <c r="P673" s="6">
        <v>79.41</v>
      </c>
      <c r="Q673" s="6">
        <f>M673*N673*(1-O673)</f>
        <v>578.79999999999995</v>
      </c>
      <c r="R673" s="6">
        <f>M673*P673</f>
        <v>317.64</v>
      </c>
      <c r="S673" s="6">
        <f>Q673-R673</f>
        <v>261.15999999999997</v>
      </c>
      <c r="T673" s="8">
        <f>IFERROR(S673/Q673,0)</f>
        <v>0.45120939875604699</v>
      </c>
    </row>
    <row r="674" spans="1:20" ht="15.75" x14ac:dyDescent="0.25">
      <c r="A674" s="2">
        <v>2590</v>
      </c>
      <c r="B674" s="3">
        <v>46138</v>
      </c>
      <c r="C674" s="10">
        <f>YEAR(SalesDataTable[[#This Row],[Order Date]])</f>
        <v>2026</v>
      </c>
      <c r="D674" s="13" t="str">
        <f>"Q"&amp;ROUNDUP(MONTH(SalesDataTable[[#This Row],[Order Date]])/3,0)</f>
        <v>Q2</v>
      </c>
      <c r="E674" s="13">
        <f>MONTH(SalesDataTable[[#This Row],[Order Date]])</f>
        <v>4</v>
      </c>
      <c r="F674" s="10" t="str">
        <f>TEXT(SalesDataTable[[#This Row],[Order Date]],"MMM")</f>
        <v>Apr</v>
      </c>
      <c r="G674" s="4" t="s">
        <v>22</v>
      </c>
      <c r="H674" s="4" t="s">
        <v>43</v>
      </c>
      <c r="I674" s="4" t="s">
        <v>35</v>
      </c>
      <c r="J674" s="4" t="s">
        <v>29</v>
      </c>
      <c r="K674" s="4" t="s">
        <v>50</v>
      </c>
      <c r="L674" s="4" t="s">
        <v>58</v>
      </c>
      <c r="M674" s="5">
        <v>2</v>
      </c>
      <c r="N674" s="6">
        <v>36.51</v>
      </c>
      <c r="O674" s="7">
        <v>0.1</v>
      </c>
      <c r="P674" s="6">
        <v>14.18</v>
      </c>
      <c r="Q674" s="6">
        <f>M674*N674*(1-O674)</f>
        <v>65.718000000000004</v>
      </c>
      <c r="R674" s="6">
        <f>M674*P674</f>
        <v>28.36</v>
      </c>
      <c r="S674" s="6">
        <f>Q674-R674</f>
        <v>37.358000000000004</v>
      </c>
      <c r="T674" s="8">
        <f>IFERROR(S674/Q674,0)</f>
        <v>0.56845917404668433</v>
      </c>
    </row>
    <row r="675" spans="1:20" ht="15.75" x14ac:dyDescent="0.25">
      <c r="A675" s="2">
        <v>2957</v>
      </c>
      <c r="B675" s="3">
        <v>46138</v>
      </c>
      <c r="C675" s="10">
        <f>YEAR(SalesDataTable[[#This Row],[Order Date]])</f>
        <v>2026</v>
      </c>
      <c r="D675" s="13" t="str">
        <f>"Q"&amp;ROUNDUP(MONTH(SalesDataTable[[#This Row],[Order Date]])/3,0)</f>
        <v>Q2</v>
      </c>
      <c r="E675" s="13">
        <f>MONTH(SalesDataTable[[#This Row],[Order Date]])</f>
        <v>4</v>
      </c>
      <c r="F675" s="10" t="str">
        <f>TEXT(SalesDataTable[[#This Row],[Order Date]],"MMM")</f>
        <v>Apr</v>
      </c>
      <c r="G675" s="4" t="s">
        <v>36</v>
      </c>
      <c r="H675" s="4" t="s">
        <v>47</v>
      </c>
      <c r="I675" s="4" t="s">
        <v>44</v>
      </c>
      <c r="J675" s="4" t="s">
        <v>29</v>
      </c>
      <c r="K675" s="4" t="s">
        <v>30</v>
      </c>
      <c r="L675" s="4" t="s">
        <v>31</v>
      </c>
      <c r="M675" s="5">
        <v>3</v>
      </c>
      <c r="N675" s="6">
        <v>36.58</v>
      </c>
      <c r="O675" s="7">
        <v>0.05</v>
      </c>
      <c r="P675" s="6">
        <v>13.71</v>
      </c>
      <c r="Q675" s="6">
        <f>M675*N675*(1-O675)</f>
        <v>104.25299999999999</v>
      </c>
      <c r="R675" s="6">
        <f>M675*P675</f>
        <v>41.13</v>
      </c>
      <c r="S675" s="6">
        <f>Q675-R675</f>
        <v>63.122999999999983</v>
      </c>
      <c r="T675" s="8">
        <f>IFERROR(S675/Q675,0)</f>
        <v>0.60547897902218628</v>
      </c>
    </row>
    <row r="676" spans="1:20" ht="15.75" x14ac:dyDescent="0.25">
      <c r="A676" s="2">
        <v>4270</v>
      </c>
      <c r="B676" s="3">
        <v>46138</v>
      </c>
      <c r="C676" s="10">
        <f>YEAR(SalesDataTable[[#This Row],[Order Date]])</f>
        <v>2026</v>
      </c>
      <c r="D676" s="13" t="str">
        <f>"Q"&amp;ROUNDUP(MONTH(SalesDataTable[[#This Row],[Order Date]])/3,0)</f>
        <v>Q2</v>
      </c>
      <c r="E676" s="13">
        <f>MONTH(SalesDataTable[[#This Row],[Order Date]])</f>
        <v>4</v>
      </c>
      <c r="F676" s="10" t="str">
        <f>TEXT(SalesDataTable[[#This Row],[Order Date]],"MMM")</f>
        <v>Apr</v>
      </c>
      <c r="G676" s="4" t="s">
        <v>36</v>
      </c>
      <c r="H676" s="4" t="s">
        <v>47</v>
      </c>
      <c r="I676" s="4" t="s">
        <v>35</v>
      </c>
      <c r="J676" s="4" t="s">
        <v>32</v>
      </c>
      <c r="K676" s="4" t="s">
        <v>39</v>
      </c>
      <c r="L676" s="4" t="s">
        <v>45</v>
      </c>
      <c r="M676" s="5">
        <v>2</v>
      </c>
      <c r="N676" s="6">
        <v>191.59</v>
      </c>
      <c r="O676" s="7">
        <v>0</v>
      </c>
      <c r="P676" s="6">
        <v>102.52</v>
      </c>
      <c r="Q676" s="6">
        <f>M676*N676*(1-O676)</f>
        <v>383.18</v>
      </c>
      <c r="R676" s="6">
        <f>M676*P676</f>
        <v>205.04</v>
      </c>
      <c r="S676" s="6">
        <f>Q676-R676</f>
        <v>178.14000000000001</v>
      </c>
      <c r="T676" s="8">
        <f>IFERROR(S676/Q676,0)</f>
        <v>0.46489900307949272</v>
      </c>
    </row>
    <row r="677" spans="1:20" ht="15.75" x14ac:dyDescent="0.25">
      <c r="A677" s="2">
        <v>4324</v>
      </c>
      <c r="B677" s="3">
        <v>46138</v>
      </c>
      <c r="C677" s="10">
        <f>YEAR(SalesDataTable[[#This Row],[Order Date]])</f>
        <v>2026</v>
      </c>
      <c r="D677" s="13" t="str">
        <f>"Q"&amp;ROUNDUP(MONTH(SalesDataTable[[#This Row],[Order Date]])/3,0)</f>
        <v>Q2</v>
      </c>
      <c r="E677" s="13">
        <f>MONTH(SalesDataTable[[#This Row],[Order Date]])</f>
        <v>4</v>
      </c>
      <c r="F677" s="10" t="str">
        <f>TEXT(SalesDataTable[[#This Row],[Order Date]],"MMM")</f>
        <v>Apr</v>
      </c>
      <c r="G677" s="4" t="s">
        <v>36</v>
      </c>
      <c r="H677" s="4" t="s">
        <v>49</v>
      </c>
      <c r="I677" s="4" t="s">
        <v>24</v>
      </c>
      <c r="J677" s="4" t="s">
        <v>32</v>
      </c>
      <c r="K677" s="4" t="s">
        <v>39</v>
      </c>
      <c r="L677" s="4" t="s">
        <v>40</v>
      </c>
      <c r="M677" s="5">
        <v>6</v>
      </c>
      <c r="N677" s="6">
        <v>337.24</v>
      </c>
      <c r="O677" s="7">
        <v>0.05</v>
      </c>
      <c r="P677" s="6">
        <v>198.63</v>
      </c>
      <c r="Q677" s="6">
        <f>M677*N677*(1-O677)</f>
        <v>1922.268</v>
      </c>
      <c r="R677" s="6">
        <f>M677*P677</f>
        <v>1191.78</v>
      </c>
      <c r="S677" s="6">
        <f>Q677-R677</f>
        <v>730.48800000000006</v>
      </c>
      <c r="T677" s="8">
        <f>IFERROR(S677/Q677,0)</f>
        <v>0.38001360892445801</v>
      </c>
    </row>
    <row r="678" spans="1:20" ht="15.75" x14ac:dyDescent="0.25">
      <c r="A678" s="2">
        <v>5010</v>
      </c>
      <c r="B678" s="3">
        <v>46138</v>
      </c>
      <c r="C678" s="10">
        <f>YEAR(SalesDataTable[[#This Row],[Order Date]])</f>
        <v>2026</v>
      </c>
      <c r="D678" s="13" t="str">
        <f>"Q"&amp;ROUNDUP(MONTH(SalesDataTable[[#This Row],[Order Date]])/3,0)</f>
        <v>Q2</v>
      </c>
      <c r="E678" s="13">
        <f>MONTH(SalesDataTable[[#This Row],[Order Date]])</f>
        <v>4</v>
      </c>
      <c r="F678" s="10" t="str">
        <f>TEXT(SalesDataTable[[#This Row],[Order Date]],"MMM")</f>
        <v>Apr</v>
      </c>
      <c r="G678" s="4" t="s">
        <v>36</v>
      </c>
      <c r="H678" s="4" t="s">
        <v>47</v>
      </c>
      <c r="I678" s="4" t="s">
        <v>24</v>
      </c>
      <c r="J678" s="4" t="s">
        <v>32</v>
      </c>
      <c r="K678" s="4" t="s">
        <v>30</v>
      </c>
      <c r="L678" s="4" t="s">
        <v>48</v>
      </c>
      <c r="M678" s="5">
        <v>3</v>
      </c>
      <c r="N678" s="6">
        <v>46.2</v>
      </c>
      <c r="O678" s="7">
        <v>0.1</v>
      </c>
      <c r="P678" s="6">
        <v>18.149999999999999</v>
      </c>
      <c r="Q678" s="6">
        <f>M678*N678*(1-O678)</f>
        <v>124.74000000000002</v>
      </c>
      <c r="R678" s="6">
        <f>M678*P678</f>
        <v>54.449999999999996</v>
      </c>
      <c r="S678" s="6">
        <f>Q678-R678</f>
        <v>70.29000000000002</v>
      </c>
      <c r="T678" s="8">
        <f>IFERROR(S678/Q678,0)</f>
        <v>0.5634920634920636</v>
      </c>
    </row>
    <row r="679" spans="1:20" ht="15.75" x14ac:dyDescent="0.25">
      <c r="A679" s="2">
        <v>5092</v>
      </c>
      <c r="B679" s="3">
        <v>46138</v>
      </c>
      <c r="C679" s="10">
        <f>YEAR(SalesDataTable[[#This Row],[Order Date]])</f>
        <v>2026</v>
      </c>
      <c r="D679" s="13" t="str">
        <f>"Q"&amp;ROUNDUP(MONTH(SalesDataTable[[#This Row],[Order Date]])/3,0)</f>
        <v>Q2</v>
      </c>
      <c r="E679" s="13">
        <f>MONTH(SalesDataTable[[#This Row],[Order Date]])</f>
        <v>4</v>
      </c>
      <c r="F679" s="10" t="str">
        <f>TEXT(SalesDataTable[[#This Row],[Order Date]],"MMM")</f>
        <v>Apr</v>
      </c>
      <c r="G679" s="4" t="s">
        <v>22</v>
      </c>
      <c r="H679" s="4" t="s">
        <v>23</v>
      </c>
      <c r="I679" s="4" t="s">
        <v>44</v>
      </c>
      <c r="J679" s="4" t="s">
        <v>32</v>
      </c>
      <c r="K679" s="4" t="s">
        <v>50</v>
      </c>
      <c r="L679" s="4" t="s">
        <v>61</v>
      </c>
      <c r="M679" s="5">
        <v>4</v>
      </c>
      <c r="N679" s="6">
        <v>50.84</v>
      </c>
      <c r="O679" s="7">
        <v>0.05</v>
      </c>
      <c r="P679" s="6">
        <v>22.63</v>
      </c>
      <c r="Q679" s="6">
        <f>M679*N679*(1-O679)</f>
        <v>193.19200000000001</v>
      </c>
      <c r="R679" s="6">
        <f>M679*P679</f>
        <v>90.52</v>
      </c>
      <c r="S679" s="6">
        <f>Q679-R679</f>
        <v>102.67200000000001</v>
      </c>
      <c r="T679" s="8">
        <f>IFERROR(S679/Q679,0)</f>
        <v>0.53145057766367143</v>
      </c>
    </row>
    <row r="680" spans="1:20" ht="15.75" x14ac:dyDescent="0.25">
      <c r="A680" s="2">
        <v>1061</v>
      </c>
      <c r="B680" s="3">
        <v>46139</v>
      </c>
      <c r="C680" s="10">
        <f>YEAR(SalesDataTable[[#This Row],[Order Date]])</f>
        <v>2026</v>
      </c>
      <c r="D680" s="13" t="str">
        <f>"Q"&amp;ROUNDUP(MONTH(SalesDataTable[[#This Row],[Order Date]])/3,0)</f>
        <v>Q2</v>
      </c>
      <c r="E680" s="13">
        <f>MONTH(SalesDataTable[[#This Row],[Order Date]])</f>
        <v>4</v>
      </c>
      <c r="F680" s="10" t="str">
        <f>TEXT(SalesDataTable[[#This Row],[Order Date]],"MMM")</f>
        <v>Apr</v>
      </c>
      <c r="G680" s="4" t="s">
        <v>36</v>
      </c>
      <c r="H680" s="4" t="s">
        <v>63</v>
      </c>
      <c r="I680" s="4" t="s">
        <v>18</v>
      </c>
      <c r="J680" s="4" t="s">
        <v>19</v>
      </c>
      <c r="K680" s="4" t="s">
        <v>30</v>
      </c>
      <c r="L680" s="4" t="s">
        <v>64</v>
      </c>
      <c r="M680" s="5">
        <v>1</v>
      </c>
      <c r="N680" s="6">
        <v>166.5</v>
      </c>
      <c r="O680" s="7">
        <v>0</v>
      </c>
      <c r="P680" s="6">
        <v>85.55</v>
      </c>
      <c r="Q680" s="6">
        <f>M680*N680*(1-O680)</f>
        <v>166.5</v>
      </c>
      <c r="R680" s="6">
        <f>M680*P680</f>
        <v>85.55</v>
      </c>
      <c r="S680" s="6">
        <f>Q680-R680</f>
        <v>80.95</v>
      </c>
      <c r="T680" s="8">
        <f>IFERROR(S680/Q680,0)</f>
        <v>0.4861861861861862</v>
      </c>
    </row>
    <row r="681" spans="1:20" ht="15.75" x14ac:dyDescent="0.25">
      <c r="A681" s="2">
        <v>1099</v>
      </c>
      <c r="B681" s="3">
        <v>46139</v>
      </c>
      <c r="C681" s="10">
        <f>YEAR(SalesDataTable[[#This Row],[Order Date]])</f>
        <v>2026</v>
      </c>
      <c r="D681" s="13" t="str">
        <f>"Q"&amp;ROUNDUP(MONTH(SalesDataTable[[#This Row],[Order Date]])/3,0)</f>
        <v>Q2</v>
      </c>
      <c r="E681" s="13">
        <f>MONTH(SalesDataTable[[#This Row],[Order Date]])</f>
        <v>4</v>
      </c>
      <c r="F681" s="10" t="str">
        <f>TEXT(SalesDataTable[[#This Row],[Order Date]],"MMM")</f>
        <v>Apr</v>
      </c>
      <c r="G681" s="4" t="s">
        <v>36</v>
      </c>
      <c r="H681" s="4" t="s">
        <v>37</v>
      </c>
      <c r="I681" s="4" t="s">
        <v>44</v>
      </c>
      <c r="J681" s="4" t="s">
        <v>29</v>
      </c>
      <c r="K681" s="4" t="s">
        <v>25</v>
      </c>
      <c r="L681" s="4" t="s">
        <v>62</v>
      </c>
      <c r="M681" s="5">
        <v>1</v>
      </c>
      <c r="N681" s="6">
        <v>70.2</v>
      </c>
      <c r="O681" s="7">
        <v>0</v>
      </c>
      <c r="P681" s="6">
        <v>32.06</v>
      </c>
      <c r="Q681" s="6">
        <f>M681*N681*(1-O681)</f>
        <v>70.2</v>
      </c>
      <c r="R681" s="6">
        <f>M681*P681</f>
        <v>32.06</v>
      </c>
      <c r="S681" s="6">
        <f>Q681-R681</f>
        <v>38.14</v>
      </c>
      <c r="T681" s="8">
        <f>IFERROR(S681/Q681,0)</f>
        <v>0.5433048433048433</v>
      </c>
    </row>
    <row r="682" spans="1:20" ht="15.75" x14ac:dyDescent="0.25">
      <c r="A682" s="2">
        <v>3500</v>
      </c>
      <c r="B682" s="3">
        <v>46139</v>
      </c>
      <c r="C682" s="10">
        <f>YEAR(SalesDataTable[[#This Row],[Order Date]])</f>
        <v>2026</v>
      </c>
      <c r="D682" s="13" t="str">
        <f>"Q"&amp;ROUNDUP(MONTH(SalesDataTable[[#This Row],[Order Date]])/3,0)</f>
        <v>Q2</v>
      </c>
      <c r="E682" s="13">
        <f>MONTH(SalesDataTable[[#This Row],[Order Date]])</f>
        <v>4</v>
      </c>
      <c r="F682" s="10" t="str">
        <f>TEXT(SalesDataTable[[#This Row],[Order Date]],"MMM")</f>
        <v>Apr</v>
      </c>
      <c r="G682" s="4" t="s">
        <v>22</v>
      </c>
      <c r="H682" s="4" t="s">
        <v>59</v>
      </c>
      <c r="I682" s="4" t="s">
        <v>18</v>
      </c>
      <c r="J682" s="4" t="s">
        <v>29</v>
      </c>
      <c r="K682" s="4" t="s">
        <v>50</v>
      </c>
      <c r="L682" s="4" t="s">
        <v>61</v>
      </c>
      <c r="M682" s="5">
        <v>4</v>
      </c>
      <c r="N682" s="6">
        <v>50.67</v>
      </c>
      <c r="O682" s="7">
        <v>0</v>
      </c>
      <c r="P682" s="6">
        <v>22.62</v>
      </c>
      <c r="Q682" s="6">
        <f>M682*N682*(1-O682)</f>
        <v>202.68</v>
      </c>
      <c r="R682" s="6">
        <f>M682*P682</f>
        <v>90.48</v>
      </c>
      <c r="S682" s="6">
        <f>Q682-R682</f>
        <v>112.2</v>
      </c>
      <c r="T682" s="8">
        <f>IFERROR(S682/Q682,0)</f>
        <v>0.55358200118413259</v>
      </c>
    </row>
    <row r="683" spans="1:20" ht="15.75" x14ac:dyDescent="0.25">
      <c r="A683" s="2">
        <v>3856</v>
      </c>
      <c r="B683" s="3">
        <v>46139</v>
      </c>
      <c r="C683" s="10">
        <f>YEAR(SalesDataTable[[#This Row],[Order Date]])</f>
        <v>2026</v>
      </c>
      <c r="D683" s="13" t="str">
        <f>"Q"&amp;ROUNDUP(MONTH(SalesDataTable[[#This Row],[Order Date]])/3,0)</f>
        <v>Q2</v>
      </c>
      <c r="E683" s="13">
        <f>MONTH(SalesDataTable[[#This Row],[Order Date]])</f>
        <v>4</v>
      </c>
      <c r="F683" s="10" t="str">
        <f>TEXT(SalesDataTable[[#This Row],[Order Date]],"MMM")</f>
        <v>Apr</v>
      </c>
      <c r="G683" s="4" t="s">
        <v>22</v>
      </c>
      <c r="H683" s="4" t="s">
        <v>57</v>
      </c>
      <c r="I683" s="4" t="s">
        <v>35</v>
      </c>
      <c r="J683" s="4" t="s">
        <v>29</v>
      </c>
      <c r="K683" s="4" t="s">
        <v>30</v>
      </c>
      <c r="L683" s="4" t="s">
        <v>64</v>
      </c>
      <c r="M683" s="5">
        <v>3</v>
      </c>
      <c r="N683" s="6">
        <v>161.05000000000001</v>
      </c>
      <c r="O683" s="7">
        <v>0.05</v>
      </c>
      <c r="P683" s="6">
        <v>87.43</v>
      </c>
      <c r="Q683" s="6">
        <f>M683*N683*(1-O683)</f>
        <v>458.99250000000001</v>
      </c>
      <c r="R683" s="6">
        <f>M683*P683</f>
        <v>262.29000000000002</v>
      </c>
      <c r="S683" s="6">
        <f>Q683-R683</f>
        <v>196.70249999999999</v>
      </c>
      <c r="T683" s="8">
        <f>IFERROR(S683/Q683,0)</f>
        <v>0.4285527541299694</v>
      </c>
    </row>
    <row r="684" spans="1:20" ht="15.75" x14ac:dyDescent="0.25">
      <c r="A684" s="2">
        <v>4044</v>
      </c>
      <c r="B684" s="3">
        <v>46139</v>
      </c>
      <c r="C684" s="10">
        <f>YEAR(SalesDataTable[[#This Row],[Order Date]])</f>
        <v>2026</v>
      </c>
      <c r="D684" s="13" t="str">
        <f>"Q"&amp;ROUNDUP(MONTH(SalesDataTable[[#This Row],[Order Date]])/3,0)</f>
        <v>Q2</v>
      </c>
      <c r="E684" s="13">
        <f>MONTH(SalesDataTable[[#This Row],[Order Date]])</f>
        <v>4</v>
      </c>
      <c r="F684" s="10" t="str">
        <f>TEXT(SalesDataTable[[#This Row],[Order Date]],"MMM")</f>
        <v>Apr</v>
      </c>
      <c r="G684" s="4" t="s">
        <v>22</v>
      </c>
      <c r="H684" s="4" t="s">
        <v>43</v>
      </c>
      <c r="I684" s="4" t="s">
        <v>24</v>
      </c>
      <c r="J684" s="4" t="s">
        <v>29</v>
      </c>
      <c r="K684" s="4" t="s">
        <v>50</v>
      </c>
      <c r="L684" s="4" t="s">
        <v>54</v>
      </c>
      <c r="M684" s="5">
        <v>10</v>
      </c>
      <c r="N684" s="6">
        <v>124.59</v>
      </c>
      <c r="O684" s="7">
        <v>0.15</v>
      </c>
      <c r="P684" s="6">
        <v>67.14</v>
      </c>
      <c r="Q684" s="6">
        <f>M684*N684*(1-O684)</f>
        <v>1059.0150000000001</v>
      </c>
      <c r="R684" s="6">
        <f>M684*P684</f>
        <v>671.4</v>
      </c>
      <c r="S684" s="6">
        <f>Q684-R684</f>
        <v>387.61500000000012</v>
      </c>
      <c r="T684" s="8">
        <f>IFERROR(S684/Q684,0)</f>
        <v>0.36601464568490538</v>
      </c>
    </row>
    <row r="685" spans="1:20" ht="15.75" x14ac:dyDescent="0.25">
      <c r="A685" s="2">
        <v>4235</v>
      </c>
      <c r="B685" s="3">
        <v>46139</v>
      </c>
      <c r="C685" s="10">
        <f>YEAR(SalesDataTable[[#This Row],[Order Date]])</f>
        <v>2026</v>
      </c>
      <c r="D685" s="13" t="str">
        <f>"Q"&amp;ROUNDUP(MONTH(SalesDataTable[[#This Row],[Order Date]])/3,0)</f>
        <v>Q2</v>
      </c>
      <c r="E685" s="13">
        <f>MONTH(SalesDataTable[[#This Row],[Order Date]])</f>
        <v>4</v>
      </c>
      <c r="F685" s="10" t="str">
        <f>TEXT(SalesDataTable[[#This Row],[Order Date]],"MMM")</f>
        <v>Apr</v>
      </c>
      <c r="G685" s="4" t="s">
        <v>27</v>
      </c>
      <c r="H685" s="4" t="s">
        <v>68</v>
      </c>
      <c r="I685" s="4" t="s">
        <v>18</v>
      </c>
      <c r="J685" s="4" t="s">
        <v>32</v>
      </c>
      <c r="K685" s="4" t="s">
        <v>50</v>
      </c>
      <c r="L685" s="4" t="s">
        <v>61</v>
      </c>
      <c r="M685" s="5">
        <v>1</v>
      </c>
      <c r="N685" s="6">
        <v>50.18</v>
      </c>
      <c r="O685" s="7">
        <v>0</v>
      </c>
      <c r="P685" s="6">
        <v>22.05</v>
      </c>
      <c r="Q685" s="6">
        <f>M685*N685*(1-O685)</f>
        <v>50.18</v>
      </c>
      <c r="R685" s="6">
        <f>M685*P685</f>
        <v>22.05</v>
      </c>
      <c r="S685" s="6">
        <f>Q685-R685</f>
        <v>28.13</v>
      </c>
      <c r="T685" s="8">
        <f>IFERROR(S685/Q685,0)</f>
        <v>0.56058190514149064</v>
      </c>
    </row>
    <row r="686" spans="1:20" ht="15.75" x14ac:dyDescent="0.25">
      <c r="A686" s="2">
        <v>122</v>
      </c>
      <c r="B686" s="3">
        <v>46140</v>
      </c>
      <c r="C686" s="10">
        <f>YEAR(SalesDataTable[[#This Row],[Order Date]])</f>
        <v>2026</v>
      </c>
      <c r="D686" s="13" t="str">
        <f>"Q"&amp;ROUNDUP(MONTH(SalesDataTable[[#This Row],[Order Date]])/3,0)</f>
        <v>Q2</v>
      </c>
      <c r="E686" s="13">
        <f>MONTH(SalesDataTable[[#This Row],[Order Date]])</f>
        <v>4</v>
      </c>
      <c r="F686" s="10" t="str">
        <f>TEXT(SalesDataTable[[#This Row],[Order Date]],"MMM")</f>
        <v>Apr</v>
      </c>
      <c r="G686" s="4" t="s">
        <v>22</v>
      </c>
      <c r="H686" s="4" t="s">
        <v>57</v>
      </c>
      <c r="I686" s="4" t="s">
        <v>18</v>
      </c>
      <c r="J686" s="4" t="s">
        <v>29</v>
      </c>
      <c r="K686" s="4" t="s">
        <v>39</v>
      </c>
      <c r="L686" s="4" t="s">
        <v>56</v>
      </c>
      <c r="M686" s="5">
        <v>1</v>
      </c>
      <c r="N686" s="6">
        <v>83.38</v>
      </c>
      <c r="O686" s="7">
        <v>0</v>
      </c>
      <c r="P686" s="6">
        <v>38.979999999999997</v>
      </c>
      <c r="Q686" s="6">
        <f>M686*N686*(1-O686)</f>
        <v>83.38</v>
      </c>
      <c r="R686" s="6">
        <f>M686*P686</f>
        <v>38.979999999999997</v>
      </c>
      <c r="S686" s="6">
        <f>Q686-R686</f>
        <v>44.4</v>
      </c>
      <c r="T686" s="8">
        <f>IFERROR(S686/Q686,0)</f>
        <v>0.53250179899256422</v>
      </c>
    </row>
    <row r="687" spans="1:20" ht="15.75" x14ac:dyDescent="0.25">
      <c r="A687" s="2">
        <v>239</v>
      </c>
      <c r="B687" s="3">
        <v>46140</v>
      </c>
      <c r="C687" s="10">
        <f>YEAR(SalesDataTable[[#This Row],[Order Date]])</f>
        <v>2026</v>
      </c>
      <c r="D687" s="13" t="str">
        <f>"Q"&amp;ROUNDUP(MONTH(SalesDataTable[[#This Row],[Order Date]])/3,0)</f>
        <v>Q2</v>
      </c>
      <c r="E687" s="13">
        <f>MONTH(SalesDataTable[[#This Row],[Order Date]])</f>
        <v>4</v>
      </c>
      <c r="F687" s="10" t="str">
        <f>TEXT(SalesDataTable[[#This Row],[Order Date]],"MMM")</f>
        <v>Apr</v>
      </c>
      <c r="G687" s="4" t="s">
        <v>36</v>
      </c>
      <c r="H687" s="4" t="s">
        <v>47</v>
      </c>
      <c r="I687" s="4" t="s">
        <v>18</v>
      </c>
      <c r="J687" s="4" t="s">
        <v>19</v>
      </c>
      <c r="K687" s="4" t="s">
        <v>30</v>
      </c>
      <c r="L687" s="4" t="s">
        <v>31</v>
      </c>
      <c r="M687" s="5">
        <v>1</v>
      </c>
      <c r="N687" s="6">
        <v>35.549999999999997</v>
      </c>
      <c r="O687" s="7">
        <v>0.05</v>
      </c>
      <c r="P687" s="6">
        <v>13.25</v>
      </c>
      <c r="Q687" s="6">
        <f>M687*N687*(1-O687)</f>
        <v>33.772499999999994</v>
      </c>
      <c r="R687" s="6">
        <f>M687*P687</f>
        <v>13.25</v>
      </c>
      <c r="S687" s="6">
        <f>Q687-R687</f>
        <v>20.522499999999994</v>
      </c>
      <c r="T687" s="8">
        <f>IFERROR(S687/Q687,0)</f>
        <v>0.60766896143311855</v>
      </c>
    </row>
    <row r="688" spans="1:20" ht="15.75" x14ac:dyDescent="0.25">
      <c r="A688" s="2">
        <v>356</v>
      </c>
      <c r="B688" s="3">
        <v>46140</v>
      </c>
      <c r="C688" s="10">
        <f>YEAR(SalesDataTable[[#This Row],[Order Date]])</f>
        <v>2026</v>
      </c>
      <c r="D688" s="13" t="str">
        <f>"Q"&amp;ROUNDUP(MONTH(SalesDataTable[[#This Row],[Order Date]])/3,0)</f>
        <v>Q2</v>
      </c>
      <c r="E688" s="13">
        <f>MONTH(SalesDataTable[[#This Row],[Order Date]])</f>
        <v>4</v>
      </c>
      <c r="F688" s="10" t="str">
        <f>TEXT(SalesDataTable[[#This Row],[Order Date]],"MMM")</f>
        <v>Apr</v>
      </c>
      <c r="G688" s="4" t="s">
        <v>36</v>
      </c>
      <c r="H688" s="4" t="s">
        <v>49</v>
      </c>
      <c r="I688" s="4" t="s">
        <v>35</v>
      </c>
      <c r="J688" s="4" t="s">
        <v>29</v>
      </c>
      <c r="K688" s="4" t="s">
        <v>25</v>
      </c>
      <c r="L688" s="4" t="s">
        <v>53</v>
      </c>
      <c r="M688" s="5">
        <v>1</v>
      </c>
      <c r="N688" s="6">
        <v>154.36000000000001</v>
      </c>
      <c r="O688" s="7">
        <v>0</v>
      </c>
      <c r="P688" s="6">
        <v>77.760000000000005</v>
      </c>
      <c r="Q688" s="6">
        <f>M688*N688*(1-O688)</f>
        <v>154.36000000000001</v>
      </c>
      <c r="R688" s="6">
        <f>M688*P688</f>
        <v>77.760000000000005</v>
      </c>
      <c r="S688" s="6">
        <f>Q688-R688</f>
        <v>76.600000000000009</v>
      </c>
      <c r="T688" s="8">
        <f>IFERROR(S688/Q688,0)</f>
        <v>0.49624254988338951</v>
      </c>
    </row>
    <row r="689" spans="1:20" ht="15.75" x14ac:dyDescent="0.25">
      <c r="A689" s="2">
        <v>785</v>
      </c>
      <c r="B689" s="3">
        <v>46140</v>
      </c>
      <c r="C689" s="10">
        <f>YEAR(SalesDataTable[[#This Row],[Order Date]])</f>
        <v>2026</v>
      </c>
      <c r="D689" s="13" t="str">
        <f>"Q"&amp;ROUNDUP(MONTH(SalesDataTable[[#This Row],[Order Date]])/3,0)</f>
        <v>Q2</v>
      </c>
      <c r="E689" s="13">
        <f>MONTH(SalesDataTable[[#This Row],[Order Date]])</f>
        <v>4</v>
      </c>
      <c r="F689" s="10" t="str">
        <f>TEXT(SalesDataTable[[#This Row],[Order Date]],"MMM")</f>
        <v>Apr</v>
      </c>
      <c r="G689" s="4" t="s">
        <v>16</v>
      </c>
      <c r="H689" s="4" t="s">
        <v>52</v>
      </c>
      <c r="I689" s="4" t="s">
        <v>44</v>
      </c>
      <c r="J689" s="4" t="s">
        <v>29</v>
      </c>
      <c r="K689" s="4" t="s">
        <v>25</v>
      </c>
      <c r="L689" s="4" t="s">
        <v>53</v>
      </c>
      <c r="M689" s="5">
        <v>1</v>
      </c>
      <c r="N689" s="6">
        <v>155.68</v>
      </c>
      <c r="O689" s="7">
        <v>0</v>
      </c>
      <c r="P689" s="6">
        <v>77.97</v>
      </c>
      <c r="Q689" s="6">
        <f>M689*N689*(1-O689)</f>
        <v>155.68</v>
      </c>
      <c r="R689" s="6">
        <f>M689*P689</f>
        <v>77.97</v>
      </c>
      <c r="S689" s="6">
        <f>Q689-R689</f>
        <v>77.710000000000008</v>
      </c>
      <c r="T689" s="8">
        <f>IFERROR(S689/Q689,0)</f>
        <v>0.49916495375128472</v>
      </c>
    </row>
    <row r="690" spans="1:20" ht="15.75" x14ac:dyDescent="0.25">
      <c r="A690" s="2">
        <v>2325</v>
      </c>
      <c r="B690" s="3">
        <v>46140</v>
      </c>
      <c r="C690" s="10">
        <f>YEAR(SalesDataTable[[#This Row],[Order Date]])</f>
        <v>2026</v>
      </c>
      <c r="D690" s="13" t="str">
        <f>"Q"&amp;ROUNDUP(MONTH(SalesDataTable[[#This Row],[Order Date]])/3,0)</f>
        <v>Q2</v>
      </c>
      <c r="E690" s="13">
        <f>MONTH(SalesDataTable[[#This Row],[Order Date]])</f>
        <v>4</v>
      </c>
      <c r="F690" s="10" t="str">
        <f>TEXT(SalesDataTable[[#This Row],[Order Date]],"MMM")</f>
        <v>Apr</v>
      </c>
      <c r="G690" s="4" t="s">
        <v>16</v>
      </c>
      <c r="H690" s="4" t="s">
        <v>17</v>
      </c>
      <c r="I690" s="4" t="s">
        <v>18</v>
      </c>
      <c r="J690" s="4" t="s">
        <v>19</v>
      </c>
      <c r="K690" s="4" t="s">
        <v>50</v>
      </c>
      <c r="L690" s="4" t="s">
        <v>51</v>
      </c>
      <c r="M690" s="5">
        <v>1</v>
      </c>
      <c r="N690" s="6">
        <v>40.950000000000003</v>
      </c>
      <c r="O690" s="7">
        <v>0.15</v>
      </c>
      <c r="P690" s="6">
        <v>14.89</v>
      </c>
      <c r="Q690" s="6">
        <f>M690*N690*(1-O690)</f>
        <v>34.807500000000005</v>
      </c>
      <c r="R690" s="6">
        <f>M690*P690</f>
        <v>14.89</v>
      </c>
      <c r="S690" s="6">
        <f>Q690-R690</f>
        <v>19.917500000000004</v>
      </c>
      <c r="T690" s="8">
        <f>IFERROR(S690/Q690,0)</f>
        <v>0.57221863104216053</v>
      </c>
    </row>
    <row r="691" spans="1:20" ht="15.75" x14ac:dyDescent="0.25">
      <c r="A691" s="2">
        <v>2566</v>
      </c>
      <c r="B691" s="3">
        <v>46140</v>
      </c>
      <c r="C691" s="10">
        <f>YEAR(SalesDataTable[[#This Row],[Order Date]])</f>
        <v>2026</v>
      </c>
      <c r="D691" s="13" t="str">
        <f>"Q"&amp;ROUNDUP(MONTH(SalesDataTable[[#This Row],[Order Date]])/3,0)</f>
        <v>Q2</v>
      </c>
      <c r="E691" s="13">
        <f>MONTH(SalesDataTable[[#This Row],[Order Date]])</f>
        <v>4</v>
      </c>
      <c r="F691" s="10" t="str">
        <f>TEXT(SalesDataTable[[#This Row],[Order Date]],"MMM")</f>
        <v>Apr</v>
      </c>
      <c r="G691" s="4" t="s">
        <v>36</v>
      </c>
      <c r="H691" s="4" t="s">
        <v>63</v>
      </c>
      <c r="I691" s="4" t="s">
        <v>44</v>
      </c>
      <c r="J691" s="4" t="s">
        <v>19</v>
      </c>
      <c r="K691" s="4" t="s">
        <v>30</v>
      </c>
      <c r="L691" s="4" t="s">
        <v>48</v>
      </c>
      <c r="M691" s="5">
        <v>3</v>
      </c>
      <c r="N691" s="6">
        <v>47.28</v>
      </c>
      <c r="O691" s="7">
        <v>0.05</v>
      </c>
      <c r="P691" s="6">
        <v>18.52</v>
      </c>
      <c r="Q691" s="6">
        <f>M691*N691*(1-O691)</f>
        <v>134.74799999999999</v>
      </c>
      <c r="R691" s="6">
        <f>M691*P691</f>
        <v>55.56</v>
      </c>
      <c r="S691" s="6">
        <f>Q691-R691</f>
        <v>79.187999999999988</v>
      </c>
      <c r="T691" s="8">
        <f>IFERROR(S691/Q691,0)</f>
        <v>0.58767477068305274</v>
      </c>
    </row>
    <row r="692" spans="1:20" ht="15.75" x14ac:dyDescent="0.25">
      <c r="A692" s="2">
        <v>3105</v>
      </c>
      <c r="B692" s="3">
        <v>46140</v>
      </c>
      <c r="C692" s="10">
        <f>YEAR(SalesDataTable[[#This Row],[Order Date]])</f>
        <v>2026</v>
      </c>
      <c r="D692" s="13" t="str">
        <f>"Q"&amp;ROUNDUP(MONTH(SalesDataTable[[#This Row],[Order Date]])/3,0)</f>
        <v>Q2</v>
      </c>
      <c r="E692" s="13">
        <f>MONTH(SalesDataTable[[#This Row],[Order Date]])</f>
        <v>4</v>
      </c>
      <c r="F692" s="10" t="str">
        <f>TEXT(SalesDataTable[[#This Row],[Order Date]],"MMM")</f>
        <v>Apr</v>
      </c>
      <c r="G692" s="4" t="s">
        <v>36</v>
      </c>
      <c r="H692" s="4" t="s">
        <v>47</v>
      </c>
      <c r="I692" s="4" t="s">
        <v>18</v>
      </c>
      <c r="J692" s="4" t="s">
        <v>19</v>
      </c>
      <c r="K692" s="4" t="s">
        <v>50</v>
      </c>
      <c r="L692" s="4" t="s">
        <v>61</v>
      </c>
      <c r="M692" s="5">
        <v>4</v>
      </c>
      <c r="N692" s="6">
        <v>51.57</v>
      </c>
      <c r="O692" s="7">
        <v>0.1</v>
      </c>
      <c r="P692" s="6">
        <v>22.58</v>
      </c>
      <c r="Q692" s="6">
        <f>M692*N692*(1-O692)</f>
        <v>185.65200000000002</v>
      </c>
      <c r="R692" s="6">
        <f>M692*P692</f>
        <v>90.32</v>
      </c>
      <c r="S692" s="6">
        <f>Q692-R692</f>
        <v>95.332000000000022</v>
      </c>
      <c r="T692" s="8">
        <f>IFERROR(S692/Q692,0)</f>
        <v>0.51349837330058401</v>
      </c>
    </row>
    <row r="693" spans="1:20" ht="15.75" x14ac:dyDescent="0.25">
      <c r="A693" s="2">
        <v>3167</v>
      </c>
      <c r="B693" s="3">
        <v>46140</v>
      </c>
      <c r="C693" s="10">
        <f>YEAR(SalesDataTable[[#This Row],[Order Date]])</f>
        <v>2026</v>
      </c>
      <c r="D693" s="13" t="str">
        <f>"Q"&amp;ROUNDUP(MONTH(SalesDataTable[[#This Row],[Order Date]])/3,0)</f>
        <v>Q2</v>
      </c>
      <c r="E693" s="13">
        <f>MONTH(SalesDataTable[[#This Row],[Order Date]])</f>
        <v>4</v>
      </c>
      <c r="F693" s="10" t="str">
        <f>TEXT(SalesDataTable[[#This Row],[Order Date]],"MMM")</f>
        <v>Apr</v>
      </c>
      <c r="G693" s="4" t="s">
        <v>36</v>
      </c>
      <c r="H693" s="4" t="s">
        <v>49</v>
      </c>
      <c r="I693" s="4" t="s">
        <v>18</v>
      </c>
      <c r="J693" s="4" t="s">
        <v>32</v>
      </c>
      <c r="K693" s="4" t="s">
        <v>20</v>
      </c>
      <c r="L693" s="4" t="s">
        <v>38</v>
      </c>
      <c r="M693" s="5">
        <v>1</v>
      </c>
      <c r="N693" s="6">
        <v>51.61</v>
      </c>
      <c r="O693" s="7">
        <v>0</v>
      </c>
      <c r="P693" s="6">
        <v>23</v>
      </c>
      <c r="Q693" s="6">
        <f>M693*N693*(1-O693)</f>
        <v>51.61</v>
      </c>
      <c r="R693" s="6">
        <f>M693*P693</f>
        <v>23</v>
      </c>
      <c r="S693" s="6">
        <f>Q693-R693</f>
        <v>28.61</v>
      </c>
      <c r="T693" s="8">
        <f>IFERROR(S693/Q693,0)</f>
        <v>0.55434993218368533</v>
      </c>
    </row>
    <row r="694" spans="1:20" ht="15.75" x14ac:dyDescent="0.25">
      <c r="A694" s="2">
        <v>4396</v>
      </c>
      <c r="B694" s="3">
        <v>46140</v>
      </c>
      <c r="C694" s="10">
        <f>YEAR(SalesDataTable[[#This Row],[Order Date]])</f>
        <v>2026</v>
      </c>
      <c r="D694" s="13" t="str">
        <f>"Q"&amp;ROUNDUP(MONTH(SalesDataTable[[#This Row],[Order Date]])/3,0)</f>
        <v>Q2</v>
      </c>
      <c r="E694" s="13">
        <f>MONTH(SalesDataTable[[#This Row],[Order Date]])</f>
        <v>4</v>
      </c>
      <c r="F694" s="10" t="str">
        <f>TEXT(SalesDataTable[[#This Row],[Order Date]],"MMM")</f>
        <v>Apr</v>
      </c>
      <c r="G694" s="4" t="s">
        <v>16</v>
      </c>
      <c r="H694" s="4" t="s">
        <v>66</v>
      </c>
      <c r="I694" s="4" t="s">
        <v>35</v>
      </c>
      <c r="J694" s="4" t="s">
        <v>19</v>
      </c>
      <c r="K694" s="4" t="s">
        <v>50</v>
      </c>
      <c r="L694" s="4" t="s">
        <v>61</v>
      </c>
      <c r="M694" s="5">
        <v>1</v>
      </c>
      <c r="N694" s="6">
        <v>50.56</v>
      </c>
      <c r="O694" s="7">
        <v>0.05</v>
      </c>
      <c r="P694" s="6">
        <v>22.06</v>
      </c>
      <c r="Q694" s="6">
        <f>M694*N694*(1-O694)</f>
        <v>48.031999999999996</v>
      </c>
      <c r="R694" s="6">
        <f>M694*P694</f>
        <v>22.06</v>
      </c>
      <c r="S694" s="6">
        <f>Q694-R694</f>
        <v>25.971999999999998</v>
      </c>
      <c r="T694" s="8">
        <f>IFERROR(S694/Q694,0)</f>
        <v>0.54072285143237842</v>
      </c>
    </row>
    <row r="695" spans="1:20" ht="15.75" x14ac:dyDescent="0.25">
      <c r="A695" s="2">
        <v>4475</v>
      </c>
      <c r="B695" s="3">
        <v>46140</v>
      </c>
      <c r="C695" s="10">
        <f>YEAR(SalesDataTable[[#This Row],[Order Date]])</f>
        <v>2026</v>
      </c>
      <c r="D695" s="13" t="str">
        <f>"Q"&amp;ROUNDUP(MONTH(SalesDataTable[[#This Row],[Order Date]])/3,0)</f>
        <v>Q2</v>
      </c>
      <c r="E695" s="13">
        <f>MONTH(SalesDataTable[[#This Row],[Order Date]])</f>
        <v>4</v>
      </c>
      <c r="F695" s="10" t="str">
        <f>TEXT(SalesDataTable[[#This Row],[Order Date]],"MMM")</f>
        <v>Apr</v>
      </c>
      <c r="G695" s="4" t="s">
        <v>27</v>
      </c>
      <c r="H695" s="4" t="s">
        <v>41</v>
      </c>
      <c r="I695" s="4" t="s">
        <v>44</v>
      </c>
      <c r="J695" s="4" t="s">
        <v>32</v>
      </c>
      <c r="K695" s="4" t="s">
        <v>30</v>
      </c>
      <c r="L695" s="4" t="s">
        <v>64</v>
      </c>
      <c r="M695" s="5">
        <v>2</v>
      </c>
      <c r="N695" s="6">
        <v>165.74</v>
      </c>
      <c r="O695" s="7">
        <v>0</v>
      </c>
      <c r="P695" s="6">
        <v>87.73</v>
      </c>
      <c r="Q695" s="6">
        <f>M695*N695*(1-O695)</f>
        <v>331.48</v>
      </c>
      <c r="R695" s="6">
        <f>M695*P695</f>
        <v>175.46</v>
      </c>
      <c r="S695" s="6">
        <f>Q695-R695</f>
        <v>156.02000000000001</v>
      </c>
      <c r="T695" s="8">
        <f>IFERROR(S695/Q695,0)</f>
        <v>0.47067696391939184</v>
      </c>
    </row>
    <row r="696" spans="1:20" ht="15.75" x14ac:dyDescent="0.25">
      <c r="A696" s="2">
        <v>4482</v>
      </c>
      <c r="B696" s="3">
        <v>46140</v>
      </c>
      <c r="C696" s="10">
        <f>YEAR(SalesDataTable[[#This Row],[Order Date]])</f>
        <v>2026</v>
      </c>
      <c r="D696" s="13" t="str">
        <f>"Q"&amp;ROUNDUP(MONTH(SalesDataTable[[#This Row],[Order Date]])/3,0)</f>
        <v>Q2</v>
      </c>
      <c r="E696" s="13">
        <f>MONTH(SalesDataTable[[#This Row],[Order Date]])</f>
        <v>4</v>
      </c>
      <c r="F696" s="10" t="str">
        <f>TEXT(SalesDataTable[[#This Row],[Order Date]],"MMM")</f>
        <v>Apr</v>
      </c>
      <c r="G696" s="4" t="s">
        <v>27</v>
      </c>
      <c r="H696" s="4" t="s">
        <v>28</v>
      </c>
      <c r="I696" s="4" t="s">
        <v>18</v>
      </c>
      <c r="J696" s="4" t="s">
        <v>32</v>
      </c>
      <c r="K696" s="4" t="s">
        <v>50</v>
      </c>
      <c r="L696" s="4" t="s">
        <v>58</v>
      </c>
      <c r="M696" s="5">
        <v>3</v>
      </c>
      <c r="N696" s="6">
        <v>36.770000000000003</v>
      </c>
      <c r="O696" s="7">
        <v>0</v>
      </c>
      <c r="P696" s="6">
        <v>13.63</v>
      </c>
      <c r="Q696" s="6">
        <f>M696*N696*(1-O696)</f>
        <v>110.31</v>
      </c>
      <c r="R696" s="6">
        <f>M696*P696</f>
        <v>40.89</v>
      </c>
      <c r="S696" s="6">
        <f>Q696-R696</f>
        <v>69.42</v>
      </c>
      <c r="T696" s="8">
        <f>IFERROR(S696/Q696,0)</f>
        <v>0.62931737829752521</v>
      </c>
    </row>
    <row r="697" spans="1:20" ht="15.75" x14ac:dyDescent="0.25">
      <c r="A697" s="2">
        <v>5022</v>
      </c>
      <c r="B697" s="3">
        <v>46140</v>
      </c>
      <c r="C697" s="10">
        <f>YEAR(SalesDataTable[[#This Row],[Order Date]])</f>
        <v>2026</v>
      </c>
      <c r="D697" s="13" t="str">
        <f>"Q"&amp;ROUNDUP(MONTH(SalesDataTable[[#This Row],[Order Date]])/3,0)</f>
        <v>Q2</v>
      </c>
      <c r="E697" s="13">
        <f>MONTH(SalesDataTable[[#This Row],[Order Date]])</f>
        <v>4</v>
      </c>
      <c r="F697" s="10" t="str">
        <f>TEXT(SalesDataTable[[#This Row],[Order Date]],"MMM")</f>
        <v>Apr</v>
      </c>
      <c r="G697" s="4" t="s">
        <v>36</v>
      </c>
      <c r="H697" s="4" t="s">
        <v>47</v>
      </c>
      <c r="I697" s="4" t="s">
        <v>18</v>
      </c>
      <c r="J697" s="4" t="s">
        <v>32</v>
      </c>
      <c r="K697" s="4" t="s">
        <v>39</v>
      </c>
      <c r="L697" s="4" t="s">
        <v>45</v>
      </c>
      <c r="M697" s="5">
        <v>2</v>
      </c>
      <c r="N697" s="6">
        <v>196.37</v>
      </c>
      <c r="O697" s="7">
        <v>0</v>
      </c>
      <c r="P697" s="6">
        <v>101.73</v>
      </c>
      <c r="Q697" s="6">
        <f>M697*N697*(1-O697)</f>
        <v>392.74</v>
      </c>
      <c r="R697" s="6">
        <f>M697*P697</f>
        <v>203.46</v>
      </c>
      <c r="S697" s="6">
        <f>Q697-R697</f>
        <v>189.28</v>
      </c>
      <c r="T697" s="8">
        <f>IFERROR(S697/Q697,0)</f>
        <v>0.48194734429902736</v>
      </c>
    </row>
    <row r="698" spans="1:20" ht="15.75" x14ac:dyDescent="0.25">
      <c r="A698" s="2">
        <v>1304</v>
      </c>
      <c r="B698" s="3">
        <v>46141</v>
      </c>
      <c r="C698" s="10">
        <f>YEAR(SalesDataTable[[#This Row],[Order Date]])</f>
        <v>2026</v>
      </c>
      <c r="D698" s="13" t="str">
        <f>"Q"&amp;ROUNDUP(MONTH(SalesDataTable[[#This Row],[Order Date]])/3,0)</f>
        <v>Q2</v>
      </c>
      <c r="E698" s="13">
        <f>MONTH(SalesDataTable[[#This Row],[Order Date]])</f>
        <v>4</v>
      </c>
      <c r="F698" s="10" t="str">
        <f>TEXT(SalesDataTable[[#This Row],[Order Date]],"MMM")</f>
        <v>Apr</v>
      </c>
      <c r="G698" s="4" t="s">
        <v>16</v>
      </c>
      <c r="H698" s="4" t="s">
        <v>17</v>
      </c>
      <c r="I698" s="4" t="s">
        <v>44</v>
      </c>
      <c r="J698" s="4" t="s">
        <v>19</v>
      </c>
      <c r="K698" s="4" t="s">
        <v>30</v>
      </c>
      <c r="L698" s="4" t="s">
        <v>31</v>
      </c>
      <c r="M698" s="5">
        <v>2</v>
      </c>
      <c r="N698" s="6">
        <v>35.33</v>
      </c>
      <c r="O698" s="7">
        <v>0</v>
      </c>
      <c r="P698" s="6">
        <v>13.69</v>
      </c>
      <c r="Q698" s="6">
        <f>M698*N698*(1-O698)</f>
        <v>70.66</v>
      </c>
      <c r="R698" s="6">
        <f>M698*P698</f>
        <v>27.38</v>
      </c>
      <c r="S698" s="6">
        <f>Q698-R698</f>
        <v>43.28</v>
      </c>
      <c r="T698" s="8">
        <f>IFERROR(S698/Q698,0)</f>
        <v>0.61251061420888764</v>
      </c>
    </row>
    <row r="699" spans="1:20" ht="15.75" x14ac:dyDescent="0.25">
      <c r="A699" s="2">
        <v>3008</v>
      </c>
      <c r="B699" s="3">
        <v>46141</v>
      </c>
      <c r="C699" s="10">
        <f>YEAR(SalesDataTable[[#This Row],[Order Date]])</f>
        <v>2026</v>
      </c>
      <c r="D699" s="13" t="str">
        <f>"Q"&amp;ROUNDUP(MONTH(SalesDataTable[[#This Row],[Order Date]])/3,0)</f>
        <v>Q2</v>
      </c>
      <c r="E699" s="13">
        <f>MONTH(SalesDataTable[[#This Row],[Order Date]])</f>
        <v>4</v>
      </c>
      <c r="F699" s="10" t="str">
        <f>TEXT(SalesDataTable[[#This Row],[Order Date]],"MMM")</f>
        <v>Apr</v>
      </c>
      <c r="G699" s="4" t="s">
        <v>27</v>
      </c>
      <c r="H699" s="4" t="s">
        <v>28</v>
      </c>
      <c r="I699" s="4" t="s">
        <v>24</v>
      </c>
      <c r="J699" s="4" t="s">
        <v>32</v>
      </c>
      <c r="K699" s="4" t="s">
        <v>30</v>
      </c>
      <c r="L699" s="4" t="s">
        <v>48</v>
      </c>
      <c r="M699" s="5">
        <v>4</v>
      </c>
      <c r="N699" s="6">
        <v>46.43</v>
      </c>
      <c r="O699" s="7">
        <v>0.1</v>
      </c>
      <c r="P699" s="6">
        <v>18.04</v>
      </c>
      <c r="Q699" s="6">
        <f>M699*N699*(1-O699)</f>
        <v>167.148</v>
      </c>
      <c r="R699" s="6">
        <f>M699*P699</f>
        <v>72.16</v>
      </c>
      <c r="S699" s="6">
        <f>Q699-R699</f>
        <v>94.988</v>
      </c>
      <c r="T699" s="8">
        <f>IFERROR(S699/Q699,0)</f>
        <v>0.56828678775695796</v>
      </c>
    </row>
    <row r="700" spans="1:20" ht="15.75" x14ac:dyDescent="0.25">
      <c r="A700" s="2">
        <v>4140</v>
      </c>
      <c r="B700" s="3">
        <v>46141</v>
      </c>
      <c r="C700" s="10">
        <f>YEAR(SalesDataTable[[#This Row],[Order Date]])</f>
        <v>2026</v>
      </c>
      <c r="D700" s="13" t="str">
        <f>"Q"&amp;ROUNDUP(MONTH(SalesDataTable[[#This Row],[Order Date]])/3,0)</f>
        <v>Q2</v>
      </c>
      <c r="E700" s="13">
        <f>MONTH(SalesDataTable[[#This Row],[Order Date]])</f>
        <v>4</v>
      </c>
      <c r="F700" s="10" t="str">
        <f>TEXT(SalesDataTable[[#This Row],[Order Date]],"MMM")</f>
        <v>Apr</v>
      </c>
      <c r="G700" s="4" t="s">
        <v>36</v>
      </c>
      <c r="H700" s="4" t="s">
        <v>47</v>
      </c>
      <c r="I700" s="4" t="s">
        <v>44</v>
      </c>
      <c r="J700" s="4" t="s">
        <v>29</v>
      </c>
      <c r="K700" s="4" t="s">
        <v>50</v>
      </c>
      <c r="L700" s="4" t="s">
        <v>54</v>
      </c>
      <c r="M700" s="5">
        <v>1</v>
      </c>
      <c r="N700" s="6">
        <v>125.25</v>
      </c>
      <c r="O700" s="7">
        <v>0</v>
      </c>
      <c r="P700" s="6">
        <v>70.88</v>
      </c>
      <c r="Q700" s="6">
        <f>M700*N700*(1-O700)</f>
        <v>125.25</v>
      </c>
      <c r="R700" s="6">
        <f>M700*P700</f>
        <v>70.88</v>
      </c>
      <c r="S700" s="6">
        <f>Q700-R700</f>
        <v>54.370000000000005</v>
      </c>
      <c r="T700" s="8">
        <f>IFERROR(S700/Q700,0)</f>
        <v>0.43409181636726552</v>
      </c>
    </row>
    <row r="701" spans="1:20" ht="15.75" x14ac:dyDescent="0.25">
      <c r="A701" s="2">
        <v>4151</v>
      </c>
      <c r="B701" s="3">
        <v>46141</v>
      </c>
      <c r="C701" s="10">
        <f>YEAR(SalesDataTable[[#This Row],[Order Date]])</f>
        <v>2026</v>
      </c>
      <c r="D701" s="13" t="str">
        <f>"Q"&amp;ROUNDUP(MONTH(SalesDataTable[[#This Row],[Order Date]])/3,0)</f>
        <v>Q2</v>
      </c>
      <c r="E701" s="13">
        <f>MONTH(SalesDataTable[[#This Row],[Order Date]])</f>
        <v>4</v>
      </c>
      <c r="F701" s="10" t="str">
        <f>TEXT(SalesDataTable[[#This Row],[Order Date]],"MMM")</f>
        <v>Apr</v>
      </c>
      <c r="G701" s="4" t="s">
        <v>22</v>
      </c>
      <c r="H701" s="4" t="s">
        <v>65</v>
      </c>
      <c r="I701" s="4" t="s">
        <v>18</v>
      </c>
      <c r="J701" s="4" t="s">
        <v>19</v>
      </c>
      <c r="K701" s="4" t="s">
        <v>39</v>
      </c>
      <c r="L701" s="4" t="s">
        <v>40</v>
      </c>
      <c r="M701" s="5">
        <v>1</v>
      </c>
      <c r="N701" s="6">
        <v>341.98</v>
      </c>
      <c r="O701" s="7">
        <v>0</v>
      </c>
      <c r="P701" s="6">
        <v>192.43</v>
      </c>
      <c r="Q701" s="6">
        <f>M701*N701*(1-O701)</f>
        <v>341.98</v>
      </c>
      <c r="R701" s="6">
        <f>M701*P701</f>
        <v>192.43</v>
      </c>
      <c r="S701" s="6">
        <f>Q701-R701</f>
        <v>149.55000000000001</v>
      </c>
      <c r="T701" s="8">
        <f>IFERROR(S701/Q701,0)</f>
        <v>0.43730627522077314</v>
      </c>
    </row>
    <row r="702" spans="1:20" ht="15.75" x14ac:dyDescent="0.25">
      <c r="A702" s="2">
        <v>4650</v>
      </c>
      <c r="B702" s="3">
        <v>46141</v>
      </c>
      <c r="C702" s="10">
        <f>YEAR(SalesDataTable[[#This Row],[Order Date]])</f>
        <v>2026</v>
      </c>
      <c r="D702" s="13" t="str">
        <f>"Q"&amp;ROUNDUP(MONTH(SalesDataTable[[#This Row],[Order Date]])/3,0)</f>
        <v>Q2</v>
      </c>
      <c r="E702" s="13">
        <f>MONTH(SalesDataTable[[#This Row],[Order Date]])</f>
        <v>4</v>
      </c>
      <c r="F702" s="10" t="str">
        <f>TEXT(SalesDataTable[[#This Row],[Order Date]],"MMM")</f>
        <v>Apr</v>
      </c>
      <c r="G702" s="4" t="s">
        <v>22</v>
      </c>
      <c r="H702" s="4" t="s">
        <v>43</v>
      </c>
      <c r="I702" s="4" t="s">
        <v>44</v>
      </c>
      <c r="J702" s="4" t="s">
        <v>32</v>
      </c>
      <c r="K702" s="4" t="s">
        <v>50</v>
      </c>
      <c r="L702" s="4" t="s">
        <v>51</v>
      </c>
      <c r="M702" s="5">
        <v>1</v>
      </c>
      <c r="N702" s="6">
        <v>40.04</v>
      </c>
      <c r="O702" s="7">
        <v>0</v>
      </c>
      <c r="P702" s="6">
        <v>14.72</v>
      </c>
      <c r="Q702" s="6">
        <f>M702*N702*(1-O702)</f>
        <v>40.04</v>
      </c>
      <c r="R702" s="6">
        <f>M702*P702</f>
        <v>14.72</v>
      </c>
      <c r="S702" s="6">
        <f>Q702-R702</f>
        <v>25.32</v>
      </c>
      <c r="T702" s="8">
        <f>IFERROR(S702/Q702,0)</f>
        <v>0.63236763236763238</v>
      </c>
    </row>
    <row r="703" spans="1:20" ht="15.75" x14ac:dyDescent="0.25">
      <c r="A703" s="2">
        <v>4897</v>
      </c>
      <c r="B703" s="3">
        <v>46141</v>
      </c>
      <c r="C703" s="10">
        <f>YEAR(SalesDataTable[[#This Row],[Order Date]])</f>
        <v>2026</v>
      </c>
      <c r="D703" s="13" t="str">
        <f>"Q"&amp;ROUNDUP(MONTH(SalesDataTable[[#This Row],[Order Date]])/3,0)</f>
        <v>Q2</v>
      </c>
      <c r="E703" s="13">
        <f>MONTH(SalesDataTable[[#This Row],[Order Date]])</f>
        <v>4</v>
      </c>
      <c r="F703" s="10" t="str">
        <f>TEXT(SalesDataTable[[#This Row],[Order Date]],"MMM")</f>
        <v>Apr</v>
      </c>
      <c r="G703" s="4" t="s">
        <v>36</v>
      </c>
      <c r="H703" s="4" t="s">
        <v>63</v>
      </c>
      <c r="I703" s="4" t="s">
        <v>18</v>
      </c>
      <c r="J703" s="4" t="s">
        <v>19</v>
      </c>
      <c r="K703" s="4" t="s">
        <v>20</v>
      </c>
      <c r="L703" s="4" t="s">
        <v>42</v>
      </c>
      <c r="M703" s="5">
        <v>3</v>
      </c>
      <c r="N703" s="6">
        <v>40.47</v>
      </c>
      <c r="O703" s="7">
        <v>0.05</v>
      </c>
      <c r="P703" s="6">
        <v>17.14</v>
      </c>
      <c r="Q703" s="6">
        <f>M703*N703*(1-O703)</f>
        <v>115.33949999999999</v>
      </c>
      <c r="R703" s="6">
        <f>M703*P703</f>
        <v>51.42</v>
      </c>
      <c r="S703" s="6">
        <f>Q703-R703</f>
        <v>63.919499999999985</v>
      </c>
      <c r="T703" s="8">
        <f>IFERROR(S703/Q703,0)</f>
        <v>0.5541856866034619</v>
      </c>
    </row>
    <row r="704" spans="1:20" ht="15.75" x14ac:dyDescent="0.25">
      <c r="A704" s="2">
        <v>792</v>
      </c>
      <c r="B704" s="3">
        <v>46142</v>
      </c>
      <c r="C704" s="10">
        <f>YEAR(SalesDataTable[[#This Row],[Order Date]])</f>
        <v>2026</v>
      </c>
      <c r="D704" s="13" t="str">
        <f>"Q"&amp;ROUNDUP(MONTH(SalesDataTable[[#This Row],[Order Date]])/3,0)</f>
        <v>Q2</v>
      </c>
      <c r="E704" s="13">
        <f>MONTH(SalesDataTable[[#This Row],[Order Date]])</f>
        <v>4</v>
      </c>
      <c r="F704" s="10" t="str">
        <f>TEXT(SalesDataTable[[#This Row],[Order Date]],"MMM")</f>
        <v>Apr</v>
      </c>
      <c r="G704" s="4" t="s">
        <v>36</v>
      </c>
      <c r="H704" s="4" t="s">
        <v>49</v>
      </c>
      <c r="I704" s="4" t="s">
        <v>24</v>
      </c>
      <c r="J704" s="4" t="s">
        <v>19</v>
      </c>
      <c r="K704" s="4" t="s">
        <v>39</v>
      </c>
      <c r="L704" s="4" t="s">
        <v>56</v>
      </c>
      <c r="M704" s="5">
        <v>6</v>
      </c>
      <c r="N704" s="6">
        <v>83.7</v>
      </c>
      <c r="O704" s="7">
        <v>0.2</v>
      </c>
      <c r="P704" s="6">
        <v>38.58</v>
      </c>
      <c r="Q704" s="6">
        <f>M704*N704*(1-O704)</f>
        <v>401.76000000000005</v>
      </c>
      <c r="R704" s="6">
        <f>M704*P704</f>
        <v>231.48</v>
      </c>
      <c r="S704" s="6">
        <f>Q704-R704</f>
        <v>170.28000000000006</v>
      </c>
      <c r="T704" s="8">
        <f>IFERROR(S704/Q704,0)</f>
        <v>0.42383512544802876</v>
      </c>
    </row>
    <row r="705" spans="1:20" ht="15.75" x14ac:dyDescent="0.25">
      <c r="A705" s="2">
        <v>1796</v>
      </c>
      <c r="B705" s="3">
        <v>46142</v>
      </c>
      <c r="C705" s="10">
        <f>YEAR(SalesDataTable[[#This Row],[Order Date]])</f>
        <v>2026</v>
      </c>
      <c r="D705" s="13" t="str">
        <f>"Q"&amp;ROUNDUP(MONTH(SalesDataTable[[#This Row],[Order Date]])/3,0)</f>
        <v>Q2</v>
      </c>
      <c r="E705" s="13">
        <f>MONTH(SalesDataTable[[#This Row],[Order Date]])</f>
        <v>4</v>
      </c>
      <c r="F705" s="10" t="str">
        <f>TEXT(SalesDataTable[[#This Row],[Order Date]],"MMM")</f>
        <v>Apr</v>
      </c>
      <c r="G705" s="4" t="s">
        <v>16</v>
      </c>
      <c r="H705" s="4" t="s">
        <v>66</v>
      </c>
      <c r="I705" s="4" t="s">
        <v>18</v>
      </c>
      <c r="J705" s="4" t="s">
        <v>19</v>
      </c>
      <c r="K705" s="4" t="s">
        <v>39</v>
      </c>
      <c r="L705" s="4" t="s">
        <v>56</v>
      </c>
      <c r="M705" s="5">
        <v>4</v>
      </c>
      <c r="N705" s="6">
        <v>83.27</v>
      </c>
      <c r="O705" s="7">
        <v>0</v>
      </c>
      <c r="P705" s="6">
        <v>39.979999999999997</v>
      </c>
      <c r="Q705" s="6">
        <f>M705*N705*(1-O705)</f>
        <v>333.08</v>
      </c>
      <c r="R705" s="6">
        <f>M705*P705</f>
        <v>159.91999999999999</v>
      </c>
      <c r="S705" s="6">
        <f>Q705-R705</f>
        <v>173.16</v>
      </c>
      <c r="T705" s="8">
        <f>IFERROR(S705/Q705,0)</f>
        <v>0.51987510507986068</v>
      </c>
    </row>
    <row r="706" spans="1:20" ht="15.75" x14ac:dyDescent="0.25">
      <c r="A706" s="2">
        <v>3222</v>
      </c>
      <c r="B706" s="3">
        <v>46142</v>
      </c>
      <c r="C706" s="10">
        <f>YEAR(SalesDataTable[[#This Row],[Order Date]])</f>
        <v>2026</v>
      </c>
      <c r="D706" s="13" t="str">
        <f>"Q"&amp;ROUNDUP(MONTH(SalesDataTable[[#This Row],[Order Date]])/3,0)</f>
        <v>Q2</v>
      </c>
      <c r="E706" s="13">
        <f>MONTH(SalesDataTable[[#This Row],[Order Date]])</f>
        <v>4</v>
      </c>
      <c r="F706" s="10" t="str">
        <f>TEXT(SalesDataTable[[#This Row],[Order Date]],"MMM")</f>
        <v>Apr</v>
      </c>
      <c r="G706" s="4" t="s">
        <v>27</v>
      </c>
      <c r="H706" s="4" t="s">
        <v>68</v>
      </c>
      <c r="I706" s="4" t="s">
        <v>24</v>
      </c>
      <c r="J706" s="4" t="s">
        <v>32</v>
      </c>
      <c r="K706" s="4" t="s">
        <v>39</v>
      </c>
      <c r="L706" s="4" t="s">
        <v>67</v>
      </c>
      <c r="M706" s="5">
        <v>3</v>
      </c>
      <c r="N706" s="6">
        <v>126.03</v>
      </c>
      <c r="O706" s="7">
        <v>0.1</v>
      </c>
      <c r="P706" s="6">
        <v>61.75</v>
      </c>
      <c r="Q706" s="6">
        <f>M706*N706*(1-O706)</f>
        <v>340.28100000000006</v>
      </c>
      <c r="R706" s="6">
        <f>M706*P706</f>
        <v>185.25</v>
      </c>
      <c r="S706" s="6">
        <f>Q706-R706</f>
        <v>155.03100000000006</v>
      </c>
      <c r="T706" s="8">
        <f>IFERROR(S706/Q706,0)</f>
        <v>0.45559699189787273</v>
      </c>
    </row>
    <row r="707" spans="1:20" ht="15.75" x14ac:dyDescent="0.25">
      <c r="A707" s="2">
        <v>3237</v>
      </c>
      <c r="B707" s="3">
        <v>46142</v>
      </c>
      <c r="C707" s="10">
        <f>YEAR(SalesDataTable[[#This Row],[Order Date]])</f>
        <v>2026</v>
      </c>
      <c r="D707" s="13" t="str">
        <f>"Q"&amp;ROUNDUP(MONTH(SalesDataTable[[#This Row],[Order Date]])/3,0)</f>
        <v>Q2</v>
      </c>
      <c r="E707" s="13">
        <f>MONTH(SalesDataTable[[#This Row],[Order Date]])</f>
        <v>4</v>
      </c>
      <c r="F707" s="10" t="str">
        <f>TEXT(SalesDataTable[[#This Row],[Order Date]],"MMM")</f>
        <v>Apr</v>
      </c>
      <c r="G707" s="4" t="s">
        <v>22</v>
      </c>
      <c r="H707" s="4" t="s">
        <v>65</v>
      </c>
      <c r="I707" s="4" t="s">
        <v>18</v>
      </c>
      <c r="J707" s="4" t="s">
        <v>29</v>
      </c>
      <c r="K707" s="4" t="s">
        <v>39</v>
      </c>
      <c r="L707" s="4" t="s">
        <v>67</v>
      </c>
      <c r="M707" s="5">
        <v>1</v>
      </c>
      <c r="N707" s="6">
        <v>122.86</v>
      </c>
      <c r="O707" s="7">
        <v>0.05</v>
      </c>
      <c r="P707" s="6">
        <v>59.22</v>
      </c>
      <c r="Q707" s="6">
        <f>M707*N707*(1-O707)</f>
        <v>116.717</v>
      </c>
      <c r="R707" s="6">
        <f>M707*P707</f>
        <v>59.22</v>
      </c>
      <c r="S707" s="6">
        <f>Q707-R707</f>
        <v>57.497</v>
      </c>
      <c r="T707" s="8">
        <f>IFERROR(S707/Q707,0)</f>
        <v>0.49261889870370212</v>
      </c>
    </row>
    <row r="708" spans="1:20" ht="15.75" x14ac:dyDescent="0.25">
      <c r="A708" s="2">
        <v>3695</v>
      </c>
      <c r="B708" s="3">
        <v>46142</v>
      </c>
      <c r="C708" s="10">
        <f>YEAR(SalesDataTable[[#This Row],[Order Date]])</f>
        <v>2026</v>
      </c>
      <c r="D708" s="13" t="str">
        <f>"Q"&amp;ROUNDUP(MONTH(SalesDataTable[[#This Row],[Order Date]])/3,0)</f>
        <v>Q2</v>
      </c>
      <c r="E708" s="13">
        <f>MONTH(SalesDataTable[[#This Row],[Order Date]])</f>
        <v>4</v>
      </c>
      <c r="F708" s="10" t="str">
        <f>TEXT(SalesDataTable[[#This Row],[Order Date]],"MMM")</f>
        <v>Apr</v>
      </c>
      <c r="G708" s="4" t="s">
        <v>27</v>
      </c>
      <c r="H708" s="4" t="s">
        <v>28</v>
      </c>
      <c r="I708" s="4" t="s">
        <v>18</v>
      </c>
      <c r="J708" s="4" t="s">
        <v>29</v>
      </c>
      <c r="K708" s="4" t="s">
        <v>20</v>
      </c>
      <c r="L708" s="4" t="s">
        <v>42</v>
      </c>
      <c r="M708" s="5">
        <v>1</v>
      </c>
      <c r="N708" s="6">
        <v>39.44</v>
      </c>
      <c r="O708" s="7">
        <v>0.1</v>
      </c>
      <c r="P708" s="6">
        <v>16.63</v>
      </c>
      <c r="Q708" s="6">
        <f>M708*N708*(1-O708)</f>
        <v>35.496000000000002</v>
      </c>
      <c r="R708" s="6">
        <f>M708*P708</f>
        <v>16.63</v>
      </c>
      <c r="S708" s="6">
        <f>Q708-R708</f>
        <v>18.866000000000003</v>
      </c>
      <c r="T708" s="8">
        <f>IFERROR(S708/Q708,0)</f>
        <v>0.53149650664863657</v>
      </c>
    </row>
    <row r="709" spans="1:20" ht="15.75" x14ac:dyDescent="0.25">
      <c r="A709" s="2">
        <v>5148</v>
      </c>
      <c r="B709" s="3">
        <v>46142</v>
      </c>
      <c r="C709" s="10">
        <f>YEAR(SalesDataTable[[#This Row],[Order Date]])</f>
        <v>2026</v>
      </c>
      <c r="D709" s="13" t="str">
        <f>"Q"&amp;ROUNDUP(MONTH(SalesDataTable[[#This Row],[Order Date]])/3,0)</f>
        <v>Q2</v>
      </c>
      <c r="E709" s="13">
        <f>MONTH(SalesDataTable[[#This Row],[Order Date]])</f>
        <v>4</v>
      </c>
      <c r="F709" s="10" t="str">
        <f>TEXT(SalesDataTable[[#This Row],[Order Date]],"MMM")</f>
        <v>Apr</v>
      </c>
      <c r="G709" s="4" t="s">
        <v>27</v>
      </c>
      <c r="H709" s="4" t="s">
        <v>55</v>
      </c>
      <c r="I709" s="4" t="s">
        <v>18</v>
      </c>
      <c r="J709" s="4" t="s">
        <v>19</v>
      </c>
      <c r="K709" s="4" t="s">
        <v>30</v>
      </c>
      <c r="L709" s="4" t="s">
        <v>60</v>
      </c>
      <c r="M709" s="5">
        <v>1</v>
      </c>
      <c r="N709" s="6">
        <v>130.34</v>
      </c>
      <c r="O709" s="7">
        <v>0.1</v>
      </c>
      <c r="P709" s="6">
        <v>66.680000000000007</v>
      </c>
      <c r="Q709" s="6">
        <f>M709*N709*(1-O709)</f>
        <v>117.30600000000001</v>
      </c>
      <c r="R709" s="6">
        <f>M709*P709</f>
        <v>66.680000000000007</v>
      </c>
      <c r="S709" s="6">
        <f>Q709-R709</f>
        <v>50.626000000000005</v>
      </c>
      <c r="T709" s="8">
        <f>IFERROR(S709/Q709,0)</f>
        <v>0.43157212759790631</v>
      </c>
    </row>
    <row r="710" spans="1:20" ht="15.75" x14ac:dyDescent="0.25">
      <c r="A710" s="2">
        <v>534</v>
      </c>
      <c r="B710" s="3">
        <v>46143</v>
      </c>
      <c r="C710" s="10">
        <f>YEAR(SalesDataTable[[#This Row],[Order Date]])</f>
        <v>2026</v>
      </c>
      <c r="D710" s="13" t="str">
        <f>"Q"&amp;ROUNDUP(MONTH(SalesDataTable[[#This Row],[Order Date]])/3,0)</f>
        <v>Q2</v>
      </c>
      <c r="E710" s="13">
        <f>MONTH(SalesDataTable[[#This Row],[Order Date]])</f>
        <v>5</v>
      </c>
      <c r="F710" s="10" t="str">
        <f>TEXT(SalesDataTable[[#This Row],[Order Date]],"MMM")</f>
        <v>May</v>
      </c>
      <c r="G710" s="4" t="s">
        <v>22</v>
      </c>
      <c r="H710" s="4" t="s">
        <v>59</v>
      </c>
      <c r="I710" s="4" t="s">
        <v>18</v>
      </c>
      <c r="J710" s="4" t="s">
        <v>32</v>
      </c>
      <c r="K710" s="4" t="s">
        <v>25</v>
      </c>
      <c r="L710" s="4" t="s">
        <v>53</v>
      </c>
      <c r="M710" s="5">
        <v>1</v>
      </c>
      <c r="N710" s="6">
        <v>154.86000000000001</v>
      </c>
      <c r="O710" s="7">
        <v>0</v>
      </c>
      <c r="P710" s="6">
        <v>78.37</v>
      </c>
      <c r="Q710" s="6">
        <f>M710*N710*(1-O710)</f>
        <v>154.86000000000001</v>
      </c>
      <c r="R710" s="6">
        <f>M710*P710</f>
        <v>78.37</v>
      </c>
      <c r="S710" s="6">
        <f>Q710-R710</f>
        <v>76.490000000000009</v>
      </c>
      <c r="T710" s="8">
        <f>IFERROR(S710/Q710,0)</f>
        <v>0.49393000129148912</v>
      </c>
    </row>
    <row r="711" spans="1:20" ht="15.75" x14ac:dyDescent="0.25">
      <c r="A711" s="2">
        <v>551</v>
      </c>
      <c r="B711" s="3">
        <v>46143</v>
      </c>
      <c r="C711" s="10">
        <f>YEAR(SalesDataTable[[#This Row],[Order Date]])</f>
        <v>2026</v>
      </c>
      <c r="D711" s="13" t="str">
        <f>"Q"&amp;ROUNDUP(MONTH(SalesDataTable[[#This Row],[Order Date]])/3,0)</f>
        <v>Q2</v>
      </c>
      <c r="E711" s="13">
        <f>MONTH(SalesDataTable[[#This Row],[Order Date]])</f>
        <v>5</v>
      </c>
      <c r="F711" s="10" t="str">
        <f>TEXT(SalesDataTable[[#This Row],[Order Date]],"MMM")</f>
        <v>May</v>
      </c>
      <c r="G711" s="4" t="s">
        <v>36</v>
      </c>
      <c r="H711" s="4" t="s">
        <v>49</v>
      </c>
      <c r="I711" s="4" t="s">
        <v>35</v>
      </c>
      <c r="J711" s="4" t="s">
        <v>19</v>
      </c>
      <c r="K711" s="4" t="s">
        <v>20</v>
      </c>
      <c r="L711" s="4" t="s">
        <v>46</v>
      </c>
      <c r="M711" s="5">
        <v>4</v>
      </c>
      <c r="N711" s="6">
        <v>103.64</v>
      </c>
      <c r="O711" s="7">
        <v>0</v>
      </c>
      <c r="P711" s="6">
        <v>50.59</v>
      </c>
      <c r="Q711" s="6">
        <f>M711*N711*(1-O711)</f>
        <v>414.56</v>
      </c>
      <c r="R711" s="6">
        <f>M711*P711</f>
        <v>202.36</v>
      </c>
      <c r="S711" s="6">
        <f>Q711-R711</f>
        <v>212.2</v>
      </c>
      <c r="T711" s="8">
        <f>IFERROR(S711/Q711,0)</f>
        <v>0.51186800463141646</v>
      </c>
    </row>
    <row r="712" spans="1:20" ht="15.75" x14ac:dyDescent="0.25">
      <c r="A712" s="2">
        <v>2110</v>
      </c>
      <c r="B712" s="3">
        <v>46143</v>
      </c>
      <c r="C712" s="10">
        <f>YEAR(SalesDataTable[[#This Row],[Order Date]])</f>
        <v>2026</v>
      </c>
      <c r="D712" s="13" t="str">
        <f>"Q"&amp;ROUNDUP(MONTH(SalesDataTable[[#This Row],[Order Date]])/3,0)</f>
        <v>Q2</v>
      </c>
      <c r="E712" s="13">
        <f>MONTH(SalesDataTable[[#This Row],[Order Date]])</f>
        <v>5</v>
      </c>
      <c r="F712" s="10" t="str">
        <f>TEXT(SalesDataTable[[#This Row],[Order Date]],"MMM")</f>
        <v>May</v>
      </c>
      <c r="G712" s="4" t="s">
        <v>16</v>
      </c>
      <c r="H712" s="4" t="s">
        <v>66</v>
      </c>
      <c r="I712" s="4" t="s">
        <v>18</v>
      </c>
      <c r="J712" s="4" t="s">
        <v>19</v>
      </c>
      <c r="K712" s="4" t="s">
        <v>30</v>
      </c>
      <c r="L712" s="4" t="s">
        <v>64</v>
      </c>
      <c r="M712" s="5">
        <v>1</v>
      </c>
      <c r="N712" s="6">
        <v>164.49</v>
      </c>
      <c r="O712" s="7">
        <v>0.05</v>
      </c>
      <c r="P712" s="6">
        <v>87.81</v>
      </c>
      <c r="Q712" s="6">
        <f>M712*N712*(1-O712)</f>
        <v>156.2655</v>
      </c>
      <c r="R712" s="6">
        <f>M712*P712</f>
        <v>87.81</v>
      </c>
      <c r="S712" s="6">
        <f>Q712-R712</f>
        <v>68.455500000000001</v>
      </c>
      <c r="T712" s="8">
        <f>IFERROR(S712/Q712,0)</f>
        <v>0.43807174328306631</v>
      </c>
    </row>
    <row r="713" spans="1:20" ht="15.75" x14ac:dyDescent="0.25">
      <c r="A713" s="2">
        <v>2217</v>
      </c>
      <c r="B713" s="3">
        <v>46143</v>
      </c>
      <c r="C713" s="10">
        <f>YEAR(SalesDataTable[[#This Row],[Order Date]])</f>
        <v>2026</v>
      </c>
      <c r="D713" s="13" t="str">
        <f>"Q"&amp;ROUNDUP(MONTH(SalesDataTable[[#This Row],[Order Date]])/3,0)</f>
        <v>Q2</v>
      </c>
      <c r="E713" s="13">
        <f>MONTH(SalesDataTable[[#This Row],[Order Date]])</f>
        <v>5</v>
      </c>
      <c r="F713" s="10" t="str">
        <f>TEXT(SalesDataTable[[#This Row],[Order Date]],"MMM")</f>
        <v>May</v>
      </c>
      <c r="G713" s="4" t="s">
        <v>36</v>
      </c>
      <c r="H713" s="4" t="s">
        <v>49</v>
      </c>
      <c r="I713" s="4" t="s">
        <v>24</v>
      </c>
      <c r="J713" s="4" t="s">
        <v>19</v>
      </c>
      <c r="K713" s="4" t="s">
        <v>30</v>
      </c>
      <c r="L713" s="4" t="s">
        <v>64</v>
      </c>
      <c r="M713" s="5">
        <v>3</v>
      </c>
      <c r="N713" s="6">
        <v>163.44999999999999</v>
      </c>
      <c r="O713" s="7">
        <v>0.05</v>
      </c>
      <c r="P713" s="6">
        <v>87.54</v>
      </c>
      <c r="Q713" s="6">
        <f>M713*N713*(1-O713)</f>
        <v>465.83249999999992</v>
      </c>
      <c r="R713" s="6">
        <f>M713*P713</f>
        <v>262.62</v>
      </c>
      <c r="S713" s="6">
        <f>Q713-R713</f>
        <v>203.21249999999992</v>
      </c>
      <c r="T713" s="8">
        <f>IFERROR(S713/Q713,0)</f>
        <v>0.4362351274331438</v>
      </c>
    </row>
    <row r="714" spans="1:20" ht="15.75" x14ac:dyDescent="0.25">
      <c r="A714" s="2">
        <v>2544</v>
      </c>
      <c r="B714" s="3">
        <v>46143</v>
      </c>
      <c r="C714" s="10">
        <f>YEAR(SalesDataTable[[#This Row],[Order Date]])</f>
        <v>2026</v>
      </c>
      <c r="D714" s="13" t="str">
        <f>"Q"&amp;ROUNDUP(MONTH(SalesDataTable[[#This Row],[Order Date]])/3,0)</f>
        <v>Q2</v>
      </c>
      <c r="E714" s="13">
        <f>MONTH(SalesDataTable[[#This Row],[Order Date]])</f>
        <v>5</v>
      </c>
      <c r="F714" s="10" t="str">
        <f>TEXT(SalesDataTable[[#This Row],[Order Date]],"MMM")</f>
        <v>May</v>
      </c>
      <c r="G714" s="4" t="s">
        <v>36</v>
      </c>
      <c r="H714" s="4" t="s">
        <v>37</v>
      </c>
      <c r="I714" s="4" t="s">
        <v>18</v>
      </c>
      <c r="J714" s="4" t="s">
        <v>19</v>
      </c>
      <c r="K714" s="4" t="s">
        <v>25</v>
      </c>
      <c r="L714" s="4" t="s">
        <v>62</v>
      </c>
      <c r="M714" s="5">
        <v>1</v>
      </c>
      <c r="N714" s="6">
        <v>71.87</v>
      </c>
      <c r="O714" s="7">
        <v>0.05</v>
      </c>
      <c r="P714" s="6">
        <v>31.97</v>
      </c>
      <c r="Q714" s="6">
        <f>M714*N714*(1-O714)</f>
        <v>68.276499999999999</v>
      </c>
      <c r="R714" s="6">
        <f>M714*P714</f>
        <v>31.97</v>
      </c>
      <c r="S714" s="6">
        <f>Q714-R714</f>
        <v>36.3065</v>
      </c>
      <c r="T714" s="8">
        <f>IFERROR(S714/Q714,0)</f>
        <v>0.53175690025118449</v>
      </c>
    </row>
    <row r="715" spans="1:20" ht="15.75" x14ac:dyDescent="0.25">
      <c r="A715" s="2">
        <v>3678</v>
      </c>
      <c r="B715" s="3">
        <v>46143</v>
      </c>
      <c r="C715" s="10">
        <f>YEAR(SalesDataTable[[#This Row],[Order Date]])</f>
        <v>2026</v>
      </c>
      <c r="D715" s="13" t="str">
        <f>"Q"&amp;ROUNDUP(MONTH(SalesDataTable[[#This Row],[Order Date]])/3,0)</f>
        <v>Q2</v>
      </c>
      <c r="E715" s="13">
        <f>MONTH(SalesDataTable[[#This Row],[Order Date]])</f>
        <v>5</v>
      </c>
      <c r="F715" s="10" t="str">
        <f>TEXT(SalesDataTable[[#This Row],[Order Date]],"MMM")</f>
        <v>May</v>
      </c>
      <c r="G715" s="4" t="s">
        <v>22</v>
      </c>
      <c r="H715" s="4" t="s">
        <v>65</v>
      </c>
      <c r="I715" s="4" t="s">
        <v>44</v>
      </c>
      <c r="J715" s="4" t="s">
        <v>19</v>
      </c>
      <c r="K715" s="4" t="s">
        <v>39</v>
      </c>
      <c r="L715" s="4" t="s">
        <v>45</v>
      </c>
      <c r="M715" s="5">
        <v>2</v>
      </c>
      <c r="N715" s="6">
        <v>194.97</v>
      </c>
      <c r="O715" s="7">
        <v>0</v>
      </c>
      <c r="P715" s="6">
        <v>101.14</v>
      </c>
      <c r="Q715" s="6">
        <f>M715*N715*(1-O715)</f>
        <v>389.94</v>
      </c>
      <c r="R715" s="6">
        <f>M715*P715</f>
        <v>202.28</v>
      </c>
      <c r="S715" s="6">
        <f>Q715-R715</f>
        <v>187.66</v>
      </c>
      <c r="T715" s="8">
        <f>IFERROR(S715/Q715,0)</f>
        <v>0.48125352618351541</v>
      </c>
    </row>
    <row r="716" spans="1:20" ht="15.75" x14ac:dyDescent="0.25">
      <c r="A716" s="2">
        <v>3726</v>
      </c>
      <c r="B716" s="3">
        <v>46143</v>
      </c>
      <c r="C716" s="10">
        <f>YEAR(SalesDataTable[[#This Row],[Order Date]])</f>
        <v>2026</v>
      </c>
      <c r="D716" s="13" t="str">
        <f>"Q"&amp;ROUNDUP(MONTH(SalesDataTable[[#This Row],[Order Date]])/3,0)</f>
        <v>Q2</v>
      </c>
      <c r="E716" s="13">
        <f>MONTH(SalesDataTable[[#This Row],[Order Date]])</f>
        <v>5</v>
      </c>
      <c r="F716" s="10" t="str">
        <f>TEXT(SalesDataTable[[#This Row],[Order Date]],"MMM")</f>
        <v>May</v>
      </c>
      <c r="G716" s="4" t="s">
        <v>36</v>
      </c>
      <c r="H716" s="4" t="s">
        <v>49</v>
      </c>
      <c r="I716" s="4" t="s">
        <v>44</v>
      </c>
      <c r="J716" s="4" t="s">
        <v>19</v>
      </c>
      <c r="K716" s="4" t="s">
        <v>20</v>
      </c>
      <c r="L716" s="4" t="s">
        <v>38</v>
      </c>
      <c r="M716" s="5">
        <v>2</v>
      </c>
      <c r="N716" s="6">
        <v>49.53</v>
      </c>
      <c r="O716" s="7">
        <v>0</v>
      </c>
      <c r="P716" s="6">
        <v>22.91</v>
      </c>
      <c r="Q716" s="6">
        <f>M716*N716*(1-O716)</f>
        <v>99.06</v>
      </c>
      <c r="R716" s="6">
        <f>M716*P716</f>
        <v>45.82</v>
      </c>
      <c r="S716" s="6">
        <f>Q716-R716</f>
        <v>53.24</v>
      </c>
      <c r="T716" s="8">
        <f>IFERROR(S716/Q716,0)</f>
        <v>0.53745204926307288</v>
      </c>
    </row>
    <row r="717" spans="1:20" ht="15.75" x14ac:dyDescent="0.25">
      <c r="A717" s="2">
        <v>3897</v>
      </c>
      <c r="B717" s="3">
        <v>46143</v>
      </c>
      <c r="C717" s="10">
        <f>YEAR(SalesDataTable[[#This Row],[Order Date]])</f>
        <v>2026</v>
      </c>
      <c r="D717" s="13" t="str">
        <f>"Q"&amp;ROUNDUP(MONTH(SalesDataTable[[#This Row],[Order Date]])/3,0)</f>
        <v>Q2</v>
      </c>
      <c r="E717" s="13">
        <f>MONTH(SalesDataTable[[#This Row],[Order Date]])</f>
        <v>5</v>
      </c>
      <c r="F717" s="10" t="str">
        <f>TEXT(SalesDataTable[[#This Row],[Order Date]],"MMM")</f>
        <v>May</v>
      </c>
      <c r="G717" s="4" t="s">
        <v>36</v>
      </c>
      <c r="H717" s="4" t="s">
        <v>49</v>
      </c>
      <c r="I717" s="4" t="s">
        <v>24</v>
      </c>
      <c r="J717" s="4" t="s">
        <v>32</v>
      </c>
      <c r="K717" s="4" t="s">
        <v>50</v>
      </c>
      <c r="L717" s="4" t="s">
        <v>58</v>
      </c>
      <c r="M717" s="5">
        <v>4</v>
      </c>
      <c r="N717" s="6">
        <v>35.619999999999997</v>
      </c>
      <c r="O717" s="7">
        <v>0.15</v>
      </c>
      <c r="P717" s="6">
        <v>13.76</v>
      </c>
      <c r="Q717" s="6">
        <f>M717*N717*(1-O717)</f>
        <v>121.10799999999999</v>
      </c>
      <c r="R717" s="6">
        <f>M717*P717</f>
        <v>55.04</v>
      </c>
      <c r="S717" s="6">
        <f>Q717-R717</f>
        <v>66.067999999999984</v>
      </c>
      <c r="T717" s="8">
        <f>IFERROR(S717/Q717,0)</f>
        <v>0.54552960993493405</v>
      </c>
    </row>
    <row r="718" spans="1:20" ht="15.75" x14ac:dyDescent="0.25">
      <c r="A718" s="2">
        <v>1262</v>
      </c>
      <c r="B718" s="3">
        <v>46144</v>
      </c>
      <c r="C718" s="10">
        <f>YEAR(SalesDataTable[[#This Row],[Order Date]])</f>
        <v>2026</v>
      </c>
      <c r="D718" s="13" t="str">
        <f>"Q"&amp;ROUNDUP(MONTH(SalesDataTable[[#This Row],[Order Date]])/3,0)</f>
        <v>Q2</v>
      </c>
      <c r="E718" s="13">
        <f>MONTH(SalesDataTable[[#This Row],[Order Date]])</f>
        <v>5</v>
      </c>
      <c r="F718" s="10" t="str">
        <f>TEXT(SalesDataTable[[#This Row],[Order Date]],"MMM")</f>
        <v>May</v>
      </c>
      <c r="G718" s="4" t="s">
        <v>36</v>
      </c>
      <c r="H718" s="4" t="s">
        <v>47</v>
      </c>
      <c r="I718" s="4" t="s">
        <v>35</v>
      </c>
      <c r="J718" s="4" t="s">
        <v>19</v>
      </c>
      <c r="K718" s="4" t="s">
        <v>30</v>
      </c>
      <c r="L718" s="4" t="s">
        <v>48</v>
      </c>
      <c r="M718" s="5">
        <v>2</v>
      </c>
      <c r="N718" s="6">
        <v>45.47</v>
      </c>
      <c r="O718" s="7">
        <v>0</v>
      </c>
      <c r="P718" s="6">
        <v>18.37</v>
      </c>
      <c r="Q718" s="6">
        <f>M718*N718*(1-O718)</f>
        <v>90.94</v>
      </c>
      <c r="R718" s="6">
        <f>M718*P718</f>
        <v>36.74</v>
      </c>
      <c r="S718" s="6">
        <f>Q718-R718</f>
        <v>54.199999999999996</v>
      </c>
      <c r="T718" s="8">
        <f>IFERROR(S718/Q718,0)</f>
        <v>0.59599736089729494</v>
      </c>
    </row>
    <row r="719" spans="1:20" ht="15.75" x14ac:dyDescent="0.25">
      <c r="A719" s="2">
        <v>2657</v>
      </c>
      <c r="B719" s="3">
        <v>46144</v>
      </c>
      <c r="C719" s="10">
        <f>YEAR(SalesDataTable[[#This Row],[Order Date]])</f>
        <v>2026</v>
      </c>
      <c r="D719" s="13" t="str">
        <f>"Q"&amp;ROUNDUP(MONTH(SalesDataTable[[#This Row],[Order Date]])/3,0)</f>
        <v>Q2</v>
      </c>
      <c r="E719" s="13">
        <f>MONTH(SalesDataTable[[#This Row],[Order Date]])</f>
        <v>5</v>
      </c>
      <c r="F719" s="10" t="str">
        <f>TEXT(SalesDataTable[[#This Row],[Order Date]],"MMM")</f>
        <v>May</v>
      </c>
      <c r="G719" s="4" t="s">
        <v>16</v>
      </c>
      <c r="H719" s="4" t="s">
        <v>17</v>
      </c>
      <c r="I719" s="4" t="s">
        <v>35</v>
      </c>
      <c r="J719" s="4" t="s">
        <v>29</v>
      </c>
      <c r="K719" s="4" t="s">
        <v>25</v>
      </c>
      <c r="L719" s="4" t="s">
        <v>33</v>
      </c>
      <c r="M719" s="5">
        <v>1</v>
      </c>
      <c r="N719" s="6">
        <v>145.68</v>
      </c>
      <c r="O719" s="7">
        <v>0</v>
      </c>
      <c r="P719" s="6">
        <v>77.8</v>
      </c>
      <c r="Q719" s="6">
        <f>M719*N719*(1-O719)</f>
        <v>145.68</v>
      </c>
      <c r="R719" s="6">
        <f>M719*P719</f>
        <v>77.8</v>
      </c>
      <c r="S719" s="6">
        <f>Q719-R719</f>
        <v>67.88000000000001</v>
      </c>
      <c r="T719" s="8">
        <f>IFERROR(S719/Q719,0)</f>
        <v>0.46595277320153766</v>
      </c>
    </row>
    <row r="720" spans="1:20" ht="15.75" x14ac:dyDescent="0.25">
      <c r="A720" s="2">
        <v>3238</v>
      </c>
      <c r="B720" s="3">
        <v>46144</v>
      </c>
      <c r="C720" s="10">
        <f>YEAR(SalesDataTable[[#This Row],[Order Date]])</f>
        <v>2026</v>
      </c>
      <c r="D720" s="13" t="str">
        <f>"Q"&amp;ROUNDUP(MONTH(SalesDataTable[[#This Row],[Order Date]])/3,0)</f>
        <v>Q2</v>
      </c>
      <c r="E720" s="13">
        <f>MONTH(SalesDataTable[[#This Row],[Order Date]])</f>
        <v>5</v>
      </c>
      <c r="F720" s="10" t="str">
        <f>TEXT(SalesDataTable[[#This Row],[Order Date]],"MMM")</f>
        <v>May</v>
      </c>
      <c r="G720" s="4" t="s">
        <v>36</v>
      </c>
      <c r="H720" s="4" t="s">
        <v>49</v>
      </c>
      <c r="I720" s="4" t="s">
        <v>44</v>
      </c>
      <c r="J720" s="4" t="s">
        <v>19</v>
      </c>
      <c r="K720" s="4" t="s">
        <v>39</v>
      </c>
      <c r="L720" s="4" t="s">
        <v>56</v>
      </c>
      <c r="M720" s="5">
        <v>2</v>
      </c>
      <c r="N720" s="6">
        <v>82.65</v>
      </c>
      <c r="O720" s="7">
        <v>0.05</v>
      </c>
      <c r="P720" s="6">
        <v>40.46</v>
      </c>
      <c r="Q720" s="6">
        <f>M720*N720*(1-O720)</f>
        <v>157.035</v>
      </c>
      <c r="R720" s="6">
        <f>M720*P720</f>
        <v>80.92</v>
      </c>
      <c r="S720" s="6">
        <f>Q720-R720</f>
        <v>76.114999999999995</v>
      </c>
      <c r="T720" s="8">
        <f>IFERROR(S720/Q720,0)</f>
        <v>0.48470086286496639</v>
      </c>
    </row>
    <row r="721" spans="1:20" ht="15.75" x14ac:dyDescent="0.25">
      <c r="A721" s="2">
        <v>3607</v>
      </c>
      <c r="B721" s="3">
        <v>46144</v>
      </c>
      <c r="C721" s="10">
        <f>YEAR(SalesDataTable[[#This Row],[Order Date]])</f>
        <v>2026</v>
      </c>
      <c r="D721" s="13" t="str">
        <f>"Q"&amp;ROUNDUP(MONTH(SalesDataTable[[#This Row],[Order Date]])/3,0)</f>
        <v>Q2</v>
      </c>
      <c r="E721" s="13">
        <f>MONTH(SalesDataTable[[#This Row],[Order Date]])</f>
        <v>5</v>
      </c>
      <c r="F721" s="10" t="str">
        <f>TEXT(SalesDataTable[[#This Row],[Order Date]],"MMM")</f>
        <v>May</v>
      </c>
      <c r="G721" s="4" t="s">
        <v>22</v>
      </c>
      <c r="H721" s="4" t="s">
        <v>43</v>
      </c>
      <c r="I721" s="4" t="s">
        <v>18</v>
      </c>
      <c r="J721" s="4" t="s">
        <v>32</v>
      </c>
      <c r="K721" s="4" t="s">
        <v>30</v>
      </c>
      <c r="L721" s="4" t="s">
        <v>31</v>
      </c>
      <c r="M721" s="5">
        <v>1</v>
      </c>
      <c r="N721" s="6">
        <v>36.270000000000003</v>
      </c>
      <c r="O721" s="7">
        <v>0</v>
      </c>
      <c r="P721" s="6">
        <v>13.8</v>
      </c>
      <c r="Q721" s="6">
        <f>M721*N721*(1-O721)</f>
        <v>36.270000000000003</v>
      </c>
      <c r="R721" s="6">
        <f>M721*P721</f>
        <v>13.8</v>
      </c>
      <c r="S721" s="6">
        <f>Q721-R721</f>
        <v>22.470000000000002</v>
      </c>
      <c r="T721" s="8">
        <f>IFERROR(S721/Q721,0)</f>
        <v>0.61952026468155497</v>
      </c>
    </row>
    <row r="722" spans="1:20" ht="15.75" x14ac:dyDescent="0.25">
      <c r="A722" s="2">
        <v>5070</v>
      </c>
      <c r="B722" s="3">
        <v>46144</v>
      </c>
      <c r="C722" s="10">
        <f>YEAR(SalesDataTable[[#This Row],[Order Date]])</f>
        <v>2026</v>
      </c>
      <c r="D722" s="13" t="str">
        <f>"Q"&amp;ROUNDUP(MONTH(SalesDataTable[[#This Row],[Order Date]])/3,0)</f>
        <v>Q2</v>
      </c>
      <c r="E722" s="13">
        <f>MONTH(SalesDataTable[[#This Row],[Order Date]])</f>
        <v>5</v>
      </c>
      <c r="F722" s="10" t="str">
        <f>TEXT(SalesDataTable[[#This Row],[Order Date]],"MMM")</f>
        <v>May</v>
      </c>
      <c r="G722" s="4" t="s">
        <v>27</v>
      </c>
      <c r="H722" s="4" t="s">
        <v>68</v>
      </c>
      <c r="I722" s="4" t="s">
        <v>35</v>
      </c>
      <c r="J722" s="4" t="s">
        <v>29</v>
      </c>
      <c r="K722" s="4" t="s">
        <v>39</v>
      </c>
      <c r="L722" s="4" t="s">
        <v>56</v>
      </c>
      <c r="M722" s="5">
        <v>1</v>
      </c>
      <c r="N722" s="6">
        <v>80.819999999999993</v>
      </c>
      <c r="O722" s="7">
        <v>0</v>
      </c>
      <c r="P722" s="6">
        <v>39.950000000000003</v>
      </c>
      <c r="Q722" s="6">
        <f>M722*N722*(1-O722)</f>
        <v>80.819999999999993</v>
      </c>
      <c r="R722" s="6">
        <f>M722*P722</f>
        <v>39.950000000000003</v>
      </c>
      <c r="S722" s="6">
        <f>Q722-R722</f>
        <v>40.86999999999999</v>
      </c>
      <c r="T722" s="8">
        <f>IFERROR(S722/Q722,0)</f>
        <v>0.50569166048007907</v>
      </c>
    </row>
    <row r="723" spans="1:20" ht="15.75" x14ac:dyDescent="0.25">
      <c r="A723" s="2">
        <v>5171</v>
      </c>
      <c r="B723" s="3">
        <v>46144</v>
      </c>
      <c r="C723" s="10">
        <f>YEAR(SalesDataTable[[#This Row],[Order Date]])</f>
        <v>2026</v>
      </c>
      <c r="D723" s="13" t="str">
        <f>"Q"&amp;ROUNDUP(MONTH(SalesDataTable[[#This Row],[Order Date]])/3,0)</f>
        <v>Q2</v>
      </c>
      <c r="E723" s="13">
        <f>MONTH(SalesDataTable[[#This Row],[Order Date]])</f>
        <v>5</v>
      </c>
      <c r="F723" s="10" t="str">
        <f>TEXT(SalesDataTable[[#This Row],[Order Date]],"MMM")</f>
        <v>May</v>
      </c>
      <c r="G723" s="4" t="s">
        <v>22</v>
      </c>
      <c r="H723" s="4" t="s">
        <v>23</v>
      </c>
      <c r="I723" s="4" t="s">
        <v>35</v>
      </c>
      <c r="J723" s="4" t="s">
        <v>29</v>
      </c>
      <c r="K723" s="4" t="s">
        <v>25</v>
      </c>
      <c r="L723" s="4" t="s">
        <v>53</v>
      </c>
      <c r="M723" s="5">
        <v>2</v>
      </c>
      <c r="N723" s="6">
        <v>157.84</v>
      </c>
      <c r="O723" s="7">
        <v>0.1</v>
      </c>
      <c r="P723" s="6">
        <v>79.28</v>
      </c>
      <c r="Q723" s="6">
        <f>M723*N723*(1-O723)</f>
        <v>284.11200000000002</v>
      </c>
      <c r="R723" s="6">
        <f>M723*P723</f>
        <v>158.56</v>
      </c>
      <c r="S723" s="6">
        <f>Q723-R723</f>
        <v>125.55200000000002</v>
      </c>
      <c r="T723" s="8">
        <f>IFERROR(S723/Q723,0)</f>
        <v>0.44191023258433298</v>
      </c>
    </row>
    <row r="724" spans="1:20" ht="15.75" x14ac:dyDescent="0.25">
      <c r="A724" s="2">
        <v>617</v>
      </c>
      <c r="B724" s="3">
        <v>46145</v>
      </c>
      <c r="C724" s="10">
        <f>YEAR(SalesDataTable[[#This Row],[Order Date]])</f>
        <v>2026</v>
      </c>
      <c r="D724" s="13" t="str">
        <f>"Q"&amp;ROUNDUP(MONTH(SalesDataTable[[#This Row],[Order Date]])/3,0)</f>
        <v>Q2</v>
      </c>
      <c r="E724" s="13">
        <f>MONTH(SalesDataTable[[#This Row],[Order Date]])</f>
        <v>5</v>
      </c>
      <c r="F724" s="10" t="str">
        <f>TEXT(SalesDataTable[[#This Row],[Order Date]],"MMM")</f>
        <v>May</v>
      </c>
      <c r="G724" s="4" t="s">
        <v>22</v>
      </c>
      <c r="H724" s="4" t="s">
        <v>65</v>
      </c>
      <c r="I724" s="4" t="s">
        <v>44</v>
      </c>
      <c r="J724" s="4" t="s">
        <v>19</v>
      </c>
      <c r="K724" s="4" t="s">
        <v>50</v>
      </c>
      <c r="L724" s="4" t="s">
        <v>58</v>
      </c>
      <c r="M724" s="5">
        <v>4</v>
      </c>
      <c r="N724" s="6">
        <v>36.909999999999997</v>
      </c>
      <c r="O724" s="7">
        <v>0.1</v>
      </c>
      <c r="P724" s="6">
        <v>13.85</v>
      </c>
      <c r="Q724" s="6">
        <f>M724*N724*(1-O724)</f>
        <v>132.876</v>
      </c>
      <c r="R724" s="6">
        <f>M724*P724</f>
        <v>55.4</v>
      </c>
      <c r="S724" s="6">
        <f>Q724-R724</f>
        <v>77.475999999999999</v>
      </c>
      <c r="T724" s="8">
        <f>IFERROR(S724/Q724,0)</f>
        <v>0.58306992985941775</v>
      </c>
    </row>
    <row r="725" spans="1:20" ht="15.75" x14ac:dyDescent="0.25">
      <c r="A725" s="2">
        <v>849</v>
      </c>
      <c r="B725" s="3">
        <v>46145</v>
      </c>
      <c r="C725" s="10">
        <f>YEAR(SalesDataTable[[#This Row],[Order Date]])</f>
        <v>2026</v>
      </c>
      <c r="D725" s="13" t="str">
        <f>"Q"&amp;ROUNDUP(MONTH(SalesDataTable[[#This Row],[Order Date]])/3,0)</f>
        <v>Q2</v>
      </c>
      <c r="E725" s="13">
        <f>MONTH(SalesDataTable[[#This Row],[Order Date]])</f>
        <v>5</v>
      </c>
      <c r="F725" s="10" t="str">
        <f>TEXT(SalesDataTable[[#This Row],[Order Date]],"MMM")</f>
        <v>May</v>
      </c>
      <c r="G725" s="4" t="s">
        <v>22</v>
      </c>
      <c r="H725" s="4" t="s">
        <v>65</v>
      </c>
      <c r="I725" s="4" t="s">
        <v>24</v>
      </c>
      <c r="J725" s="4" t="s">
        <v>32</v>
      </c>
      <c r="K725" s="4" t="s">
        <v>39</v>
      </c>
      <c r="L725" s="4" t="s">
        <v>45</v>
      </c>
      <c r="M725" s="5">
        <v>3</v>
      </c>
      <c r="N725" s="6">
        <v>193.18</v>
      </c>
      <c r="O725" s="7">
        <v>0.1</v>
      </c>
      <c r="P725" s="6">
        <v>102.31</v>
      </c>
      <c r="Q725" s="6">
        <f>M725*N725*(1-O725)</f>
        <v>521.58600000000001</v>
      </c>
      <c r="R725" s="6">
        <f>M725*P725</f>
        <v>306.93</v>
      </c>
      <c r="S725" s="6">
        <f>Q725-R725</f>
        <v>214.65600000000001</v>
      </c>
      <c r="T725" s="8">
        <f>IFERROR(S725/Q725,0)</f>
        <v>0.41154478839539405</v>
      </c>
    </row>
    <row r="726" spans="1:20" ht="15.75" x14ac:dyDescent="0.25">
      <c r="A726" s="2">
        <v>956</v>
      </c>
      <c r="B726" s="3">
        <v>46145</v>
      </c>
      <c r="C726" s="10">
        <f>YEAR(SalesDataTable[[#This Row],[Order Date]])</f>
        <v>2026</v>
      </c>
      <c r="D726" s="13" t="str">
        <f>"Q"&amp;ROUNDUP(MONTH(SalesDataTable[[#This Row],[Order Date]])/3,0)</f>
        <v>Q2</v>
      </c>
      <c r="E726" s="13">
        <f>MONTH(SalesDataTable[[#This Row],[Order Date]])</f>
        <v>5</v>
      </c>
      <c r="F726" s="10" t="str">
        <f>TEXT(SalesDataTable[[#This Row],[Order Date]],"MMM")</f>
        <v>May</v>
      </c>
      <c r="G726" s="4" t="s">
        <v>16</v>
      </c>
      <c r="H726" s="4" t="s">
        <v>66</v>
      </c>
      <c r="I726" s="4" t="s">
        <v>18</v>
      </c>
      <c r="J726" s="4" t="s">
        <v>32</v>
      </c>
      <c r="K726" s="4" t="s">
        <v>25</v>
      </c>
      <c r="L726" s="4" t="s">
        <v>53</v>
      </c>
      <c r="M726" s="5">
        <v>1</v>
      </c>
      <c r="N726" s="6">
        <v>157.59</v>
      </c>
      <c r="O726" s="7">
        <v>0.05</v>
      </c>
      <c r="P726" s="6">
        <v>77.599999999999994</v>
      </c>
      <c r="Q726" s="6">
        <f>M726*N726*(1-O726)</f>
        <v>149.7105</v>
      </c>
      <c r="R726" s="6">
        <f>M726*P726</f>
        <v>77.599999999999994</v>
      </c>
      <c r="S726" s="6">
        <f>Q726-R726</f>
        <v>72.110500000000002</v>
      </c>
      <c r="T726" s="8">
        <f>IFERROR(S726/Q726,0)</f>
        <v>0.48166628259206939</v>
      </c>
    </row>
    <row r="727" spans="1:20" ht="15.75" x14ac:dyDescent="0.25">
      <c r="A727" s="2">
        <v>1896</v>
      </c>
      <c r="B727" s="3">
        <v>46145</v>
      </c>
      <c r="C727" s="10">
        <f>YEAR(SalesDataTable[[#This Row],[Order Date]])</f>
        <v>2026</v>
      </c>
      <c r="D727" s="13" t="str">
        <f>"Q"&amp;ROUNDUP(MONTH(SalesDataTable[[#This Row],[Order Date]])/3,0)</f>
        <v>Q2</v>
      </c>
      <c r="E727" s="13">
        <f>MONTH(SalesDataTable[[#This Row],[Order Date]])</f>
        <v>5</v>
      </c>
      <c r="F727" s="10" t="str">
        <f>TEXT(SalesDataTable[[#This Row],[Order Date]],"MMM")</f>
        <v>May</v>
      </c>
      <c r="G727" s="4" t="s">
        <v>22</v>
      </c>
      <c r="H727" s="4" t="s">
        <v>59</v>
      </c>
      <c r="I727" s="4" t="s">
        <v>44</v>
      </c>
      <c r="J727" s="4" t="s">
        <v>29</v>
      </c>
      <c r="K727" s="4" t="s">
        <v>50</v>
      </c>
      <c r="L727" s="4" t="s">
        <v>61</v>
      </c>
      <c r="M727" s="5">
        <v>2</v>
      </c>
      <c r="N727" s="6">
        <v>49.97</v>
      </c>
      <c r="O727" s="7">
        <v>0</v>
      </c>
      <c r="P727" s="6">
        <v>22.63</v>
      </c>
      <c r="Q727" s="6">
        <f>M727*N727*(1-O727)</f>
        <v>99.94</v>
      </c>
      <c r="R727" s="6">
        <f>M727*P727</f>
        <v>45.26</v>
      </c>
      <c r="S727" s="6">
        <f>Q727-R727</f>
        <v>54.68</v>
      </c>
      <c r="T727" s="8">
        <f>IFERROR(S727/Q727,0)</f>
        <v>0.54712827696617972</v>
      </c>
    </row>
    <row r="728" spans="1:20" ht="15.75" x14ac:dyDescent="0.25">
      <c r="A728" s="2">
        <v>2317</v>
      </c>
      <c r="B728" s="3">
        <v>46145</v>
      </c>
      <c r="C728" s="10">
        <f>YEAR(SalesDataTable[[#This Row],[Order Date]])</f>
        <v>2026</v>
      </c>
      <c r="D728" s="13" t="str">
        <f>"Q"&amp;ROUNDUP(MONTH(SalesDataTable[[#This Row],[Order Date]])/3,0)</f>
        <v>Q2</v>
      </c>
      <c r="E728" s="13">
        <f>MONTH(SalesDataTable[[#This Row],[Order Date]])</f>
        <v>5</v>
      </c>
      <c r="F728" s="10" t="str">
        <f>TEXT(SalesDataTable[[#This Row],[Order Date]],"MMM")</f>
        <v>May</v>
      </c>
      <c r="G728" s="4" t="s">
        <v>16</v>
      </c>
      <c r="H728" s="4" t="s">
        <v>66</v>
      </c>
      <c r="I728" s="4" t="s">
        <v>24</v>
      </c>
      <c r="J728" s="4" t="s">
        <v>32</v>
      </c>
      <c r="K728" s="4" t="s">
        <v>25</v>
      </c>
      <c r="L728" s="4" t="s">
        <v>53</v>
      </c>
      <c r="M728" s="5">
        <v>5</v>
      </c>
      <c r="N728" s="6">
        <v>155.54</v>
      </c>
      <c r="O728" s="7">
        <v>0.1</v>
      </c>
      <c r="P728" s="6">
        <v>78.02</v>
      </c>
      <c r="Q728" s="6">
        <f>M728*N728*(1-O728)</f>
        <v>699.93</v>
      </c>
      <c r="R728" s="6">
        <f>M728*P728</f>
        <v>390.09999999999997</v>
      </c>
      <c r="S728" s="6">
        <f>Q728-R728</f>
        <v>309.83</v>
      </c>
      <c r="T728" s="8">
        <f>IFERROR(S728/Q728,0)</f>
        <v>0.44265855156944267</v>
      </c>
    </row>
    <row r="729" spans="1:20" ht="15.75" x14ac:dyDescent="0.25">
      <c r="A729" s="2">
        <v>2542</v>
      </c>
      <c r="B729" s="3">
        <v>46145</v>
      </c>
      <c r="C729" s="10">
        <f>YEAR(SalesDataTable[[#This Row],[Order Date]])</f>
        <v>2026</v>
      </c>
      <c r="D729" s="13" t="str">
        <f>"Q"&amp;ROUNDUP(MONTH(SalesDataTable[[#This Row],[Order Date]])/3,0)</f>
        <v>Q2</v>
      </c>
      <c r="E729" s="13">
        <f>MONTH(SalesDataTable[[#This Row],[Order Date]])</f>
        <v>5</v>
      </c>
      <c r="F729" s="10" t="str">
        <f>TEXT(SalesDataTable[[#This Row],[Order Date]],"MMM")</f>
        <v>May</v>
      </c>
      <c r="G729" s="4" t="s">
        <v>36</v>
      </c>
      <c r="H729" s="4" t="s">
        <v>49</v>
      </c>
      <c r="I729" s="4" t="s">
        <v>35</v>
      </c>
      <c r="J729" s="4" t="s">
        <v>29</v>
      </c>
      <c r="K729" s="4" t="s">
        <v>30</v>
      </c>
      <c r="L729" s="4" t="s">
        <v>60</v>
      </c>
      <c r="M729" s="5">
        <v>1</v>
      </c>
      <c r="N729" s="6">
        <v>131.13</v>
      </c>
      <c r="O729" s="7">
        <v>0.05</v>
      </c>
      <c r="P729" s="6">
        <v>67.010000000000005</v>
      </c>
      <c r="Q729" s="6">
        <f>M729*N729*(1-O729)</f>
        <v>124.5735</v>
      </c>
      <c r="R729" s="6">
        <f>M729*P729</f>
        <v>67.010000000000005</v>
      </c>
      <c r="S729" s="6">
        <f>Q729-R729</f>
        <v>57.563499999999991</v>
      </c>
      <c r="T729" s="8">
        <f>IFERROR(S729/Q729,0)</f>
        <v>0.46208463276700096</v>
      </c>
    </row>
    <row r="730" spans="1:20" ht="15.75" x14ac:dyDescent="0.25">
      <c r="A730" s="2">
        <v>4535</v>
      </c>
      <c r="B730" s="3">
        <v>46145</v>
      </c>
      <c r="C730" s="10">
        <f>YEAR(SalesDataTable[[#This Row],[Order Date]])</f>
        <v>2026</v>
      </c>
      <c r="D730" s="13" t="str">
        <f>"Q"&amp;ROUNDUP(MONTH(SalesDataTable[[#This Row],[Order Date]])/3,0)</f>
        <v>Q2</v>
      </c>
      <c r="E730" s="13">
        <f>MONTH(SalesDataTable[[#This Row],[Order Date]])</f>
        <v>5</v>
      </c>
      <c r="F730" s="10" t="str">
        <f>TEXT(SalesDataTable[[#This Row],[Order Date]],"MMM")</f>
        <v>May</v>
      </c>
      <c r="G730" s="4" t="s">
        <v>27</v>
      </c>
      <c r="H730" s="4" t="s">
        <v>41</v>
      </c>
      <c r="I730" s="4" t="s">
        <v>18</v>
      </c>
      <c r="J730" s="4" t="s">
        <v>29</v>
      </c>
      <c r="K730" s="4" t="s">
        <v>30</v>
      </c>
      <c r="L730" s="4" t="s">
        <v>31</v>
      </c>
      <c r="M730" s="5">
        <v>1</v>
      </c>
      <c r="N730" s="6">
        <v>36.82</v>
      </c>
      <c r="O730" s="7">
        <v>0.1</v>
      </c>
      <c r="P730" s="6">
        <v>13.4</v>
      </c>
      <c r="Q730" s="6">
        <f>M730*N730*(1-O730)</f>
        <v>33.137999999999998</v>
      </c>
      <c r="R730" s="6">
        <f>M730*P730</f>
        <v>13.4</v>
      </c>
      <c r="S730" s="6">
        <f>Q730-R730</f>
        <v>19.738</v>
      </c>
      <c r="T730" s="8">
        <f>IFERROR(S730/Q730,0)</f>
        <v>0.5956303941094816</v>
      </c>
    </row>
    <row r="731" spans="1:20" ht="15.75" x14ac:dyDescent="0.25">
      <c r="A731" s="2">
        <v>4988</v>
      </c>
      <c r="B731" s="3">
        <v>46145</v>
      </c>
      <c r="C731" s="10">
        <f>YEAR(SalesDataTable[[#This Row],[Order Date]])</f>
        <v>2026</v>
      </c>
      <c r="D731" s="13" t="str">
        <f>"Q"&amp;ROUNDUP(MONTH(SalesDataTable[[#This Row],[Order Date]])/3,0)</f>
        <v>Q2</v>
      </c>
      <c r="E731" s="13">
        <f>MONTH(SalesDataTable[[#This Row],[Order Date]])</f>
        <v>5</v>
      </c>
      <c r="F731" s="10" t="str">
        <f>TEXT(SalesDataTable[[#This Row],[Order Date]],"MMM")</f>
        <v>May</v>
      </c>
      <c r="G731" s="4" t="s">
        <v>27</v>
      </c>
      <c r="H731" s="4" t="s">
        <v>55</v>
      </c>
      <c r="I731" s="4" t="s">
        <v>35</v>
      </c>
      <c r="J731" s="4" t="s">
        <v>29</v>
      </c>
      <c r="K731" s="4" t="s">
        <v>50</v>
      </c>
      <c r="L731" s="4" t="s">
        <v>54</v>
      </c>
      <c r="M731" s="5">
        <v>1</v>
      </c>
      <c r="N731" s="6">
        <v>122.28</v>
      </c>
      <c r="O731" s="7">
        <v>0</v>
      </c>
      <c r="P731" s="6">
        <v>67.28</v>
      </c>
      <c r="Q731" s="6">
        <f>M731*N731*(1-O731)</f>
        <v>122.28</v>
      </c>
      <c r="R731" s="6">
        <f>M731*P731</f>
        <v>67.28</v>
      </c>
      <c r="S731" s="6">
        <f>Q731-R731</f>
        <v>55</v>
      </c>
      <c r="T731" s="8">
        <f>IFERROR(S731/Q731,0)</f>
        <v>0.44978737324174028</v>
      </c>
    </row>
    <row r="732" spans="1:20" ht="15.75" x14ac:dyDescent="0.25">
      <c r="A732" s="2">
        <v>253</v>
      </c>
      <c r="B732" s="3">
        <v>46146</v>
      </c>
      <c r="C732" s="10">
        <f>YEAR(SalesDataTable[[#This Row],[Order Date]])</f>
        <v>2026</v>
      </c>
      <c r="D732" s="13" t="str">
        <f>"Q"&amp;ROUNDUP(MONTH(SalesDataTable[[#This Row],[Order Date]])/3,0)</f>
        <v>Q2</v>
      </c>
      <c r="E732" s="13">
        <f>MONTH(SalesDataTable[[#This Row],[Order Date]])</f>
        <v>5</v>
      </c>
      <c r="F732" s="10" t="str">
        <f>TEXT(SalesDataTable[[#This Row],[Order Date]],"MMM")</f>
        <v>May</v>
      </c>
      <c r="G732" s="4" t="s">
        <v>27</v>
      </c>
      <c r="H732" s="4" t="s">
        <v>55</v>
      </c>
      <c r="I732" s="4" t="s">
        <v>35</v>
      </c>
      <c r="J732" s="4" t="s">
        <v>32</v>
      </c>
      <c r="K732" s="4" t="s">
        <v>25</v>
      </c>
      <c r="L732" s="4" t="s">
        <v>26</v>
      </c>
      <c r="M732" s="5">
        <v>1</v>
      </c>
      <c r="N732" s="6">
        <v>90.92</v>
      </c>
      <c r="O732" s="7">
        <v>0.15</v>
      </c>
      <c r="P732" s="6">
        <v>44.93</v>
      </c>
      <c r="Q732" s="6">
        <f>M732*N732*(1-O732)</f>
        <v>77.281999999999996</v>
      </c>
      <c r="R732" s="6">
        <f>M732*P732</f>
        <v>44.93</v>
      </c>
      <c r="S732" s="6">
        <f>Q732-R732</f>
        <v>32.351999999999997</v>
      </c>
      <c r="T732" s="8">
        <f>IFERROR(S732/Q732,0)</f>
        <v>0.41862270645169636</v>
      </c>
    </row>
    <row r="733" spans="1:20" ht="15.75" x14ac:dyDescent="0.25">
      <c r="A733" s="2">
        <v>1743</v>
      </c>
      <c r="B733" s="3">
        <v>46146</v>
      </c>
      <c r="C733" s="10">
        <f>YEAR(SalesDataTable[[#This Row],[Order Date]])</f>
        <v>2026</v>
      </c>
      <c r="D733" s="13" t="str">
        <f>"Q"&amp;ROUNDUP(MONTH(SalesDataTable[[#This Row],[Order Date]])/3,0)</f>
        <v>Q2</v>
      </c>
      <c r="E733" s="13">
        <f>MONTH(SalesDataTable[[#This Row],[Order Date]])</f>
        <v>5</v>
      </c>
      <c r="F733" s="10" t="str">
        <f>TEXT(SalesDataTable[[#This Row],[Order Date]],"MMM")</f>
        <v>May</v>
      </c>
      <c r="G733" s="4" t="s">
        <v>22</v>
      </c>
      <c r="H733" s="4" t="s">
        <v>59</v>
      </c>
      <c r="I733" s="4" t="s">
        <v>18</v>
      </c>
      <c r="J733" s="4" t="s">
        <v>29</v>
      </c>
      <c r="K733" s="4" t="s">
        <v>50</v>
      </c>
      <c r="L733" s="4" t="s">
        <v>61</v>
      </c>
      <c r="M733" s="5">
        <v>1</v>
      </c>
      <c r="N733" s="6">
        <v>51.02</v>
      </c>
      <c r="O733" s="7">
        <v>0</v>
      </c>
      <c r="P733" s="6">
        <v>21.83</v>
      </c>
      <c r="Q733" s="6">
        <f>M733*N733*(1-O733)</f>
        <v>51.02</v>
      </c>
      <c r="R733" s="6">
        <f>M733*P733</f>
        <v>21.83</v>
      </c>
      <c r="S733" s="6">
        <f>Q733-R733</f>
        <v>29.190000000000005</v>
      </c>
      <c r="T733" s="8">
        <f>IFERROR(S733/Q733,0)</f>
        <v>0.5721285770286163</v>
      </c>
    </row>
    <row r="734" spans="1:20" ht="15.75" x14ac:dyDescent="0.25">
      <c r="A734" s="2">
        <v>1801</v>
      </c>
      <c r="B734" s="3">
        <v>46146</v>
      </c>
      <c r="C734" s="10">
        <f>YEAR(SalesDataTable[[#This Row],[Order Date]])</f>
        <v>2026</v>
      </c>
      <c r="D734" s="13" t="str">
        <f>"Q"&amp;ROUNDUP(MONTH(SalesDataTable[[#This Row],[Order Date]])/3,0)</f>
        <v>Q2</v>
      </c>
      <c r="E734" s="13">
        <f>MONTH(SalesDataTable[[#This Row],[Order Date]])</f>
        <v>5</v>
      </c>
      <c r="F734" s="10" t="str">
        <f>TEXT(SalesDataTable[[#This Row],[Order Date]],"MMM")</f>
        <v>May</v>
      </c>
      <c r="G734" s="4" t="s">
        <v>27</v>
      </c>
      <c r="H734" s="4" t="s">
        <v>28</v>
      </c>
      <c r="I734" s="4" t="s">
        <v>18</v>
      </c>
      <c r="J734" s="4" t="s">
        <v>32</v>
      </c>
      <c r="K734" s="4" t="s">
        <v>30</v>
      </c>
      <c r="L734" s="4" t="s">
        <v>31</v>
      </c>
      <c r="M734" s="5">
        <v>2</v>
      </c>
      <c r="N734" s="6">
        <v>36.299999999999997</v>
      </c>
      <c r="O734" s="7">
        <v>0.05</v>
      </c>
      <c r="P734" s="6">
        <v>13.9</v>
      </c>
      <c r="Q734" s="6">
        <f>M734*N734*(1-O734)</f>
        <v>68.969999999999985</v>
      </c>
      <c r="R734" s="6">
        <f>M734*P734</f>
        <v>27.8</v>
      </c>
      <c r="S734" s="6">
        <f>Q734-R734</f>
        <v>41.169999999999987</v>
      </c>
      <c r="T734" s="8">
        <f>IFERROR(S734/Q734,0)</f>
        <v>0.59692619979701311</v>
      </c>
    </row>
    <row r="735" spans="1:20" ht="15.75" x14ac:dyDescent="0.25">
      <c r="A735" s="2">
        <v>2511</v>
      </c>
      <c r="B735" s="3">
        <v>46146</v>
      </c>
      <c r="C735" s="10">
        <f>YEAR(SalesDataTable[[#This Row],[Order Date]])</f>
        <v>2026</v>
      </c>
      <c r="D735" s="13" t="str">
        <f>"Q"&amp;ROUNDUP(MONTH(SalesDataTable[[#This Row],[Order Date]])/3,0)</f>
        <v>Q2</v>
      </c>
      <c r="E735" s="13">
        <f>MONTH(SalesDataTable[[#This Row],[Order Date]])</f>
        <v>5</v>
      </c>
      <c r="F735" s="10" t="str">
        <f>TEXT(SalesDataTable[[#This Row],[Order Date]],"MMM")</f>
        <v>May</v>
      </c>
      <c r="G735" s="4" t="s">
        <v>27</v>
      </c>
      <c r="H735" s="4" t="s">
        <v>55</v>
      </c>
      <c r="I735" s="4" t="s">
        <v>24</v>
      </c>
      <c r="J735" s="4" t="s">
        <v>32</v>
      </c>
      <c r="K735" s="4" t="s">
        <v>39</v>
      </c>
      <c r="L735" s="4" t="s">
        <v>45</v>
      </c>
      <c r="M735" s="5">
        <v>8</v>
      </c>
      <c r="N735" s="6">
        <v>195.03</v>
      </c>
      <c r="O735" s="7">
        <v>0.15</v>
      </c>
      <c r="P735" s="6">
        <v>101.13</v>
      </c>
      <c r="Q735" s="6">
        <f>M735*N735*(1-O735)</f>
        <v>1326.204</v>
      </c>
      <c r="R735" s="6">
        <f>M735*P735</f>
        <v>809.04</v>
      </c>
      <c r="S735" s="6">
        <f>Q735-R735</f>
        <v>517.16399999999999</v>
      </c>
      <c r="T735" s="8">
        <f>IFERROR(S735/Q735,0)</f>
        <v>0.38995810599274322</v>
      </c>
    </row>
    <row r="736" spans="1:20" ht="15.75" x14ac:dyDescent="0.25">
      <c r="A736" s="2">
        <v>3186</v>
      </c>
      <c r="B736" s="3">
        <v>46146</v>
      </c>
      <c r="C736" s="10">
        <f>YEAR(SalesDataTable[[#This Row],[Order Date]])</f>
        <v>2026</v>
      </c>
      <c r="D736" s="13" t="str">
        <f>"Q"&amp;ROUNDUP(MONTH(SalesDataTable[[#This Row],[Order Date]])/3,0)</f>
        <v>Q2</v>
      </c>
      <c r="E736" s="13">
        <f>MONTH(SalesDataTable[[#This Row],[Order Date]])</f>
        <v>5</v>
      </c>
      <c r="F736" s="10" t="str">
        <f>TEXT(SalesDataTable[[#This Row],[Order Date]],"MMM")</f>
        <v>May</v>
      </c>
      <c r="G736" s="4" t="s">
        <v>22</v>
      </c>
      <c r="H736" s="4" t="s">
        <v>43</v>
      </c>
      <c r="I736" s="4" t="s">
        <v>18</v>
      </c>
      <c r="J736" s="4" t="s">
        <v>29</v>
      </c>
      <c r="K736" s="4" t="s">
        <v>25</v>
      </c>
      <c r="L736" s="4" t="s">
        <v>33</v>
      </c>
      <c r="M736" s="5">
        <v>1</v>
      </c>
      <c r="N736" s="6">
        <v>143.66</v>
      </c>
      <c r="O736" s="7">
        <v>0.1</v>
      </c>
      <c r="P736" s="6">
        <v>79.25</v>
      </c>
      <c r="Q736" s="6">
        <f>M736*N736*(1-O736)</f>
        <v>129.29400000000001</v>
      </c>
      <c r="R736" s="6">
        <f>M736*P736</f>
        <v>79.25</v>
      </c>
      <c r="S736" s="6">
        <f>Q736-R736</f>
        <v>50.044000000000011</v>
      </c>
      <c r="T736" s="8">
        <f>IFERROR(S736/Q736,0)</f>
        <v>0.38705585719368268</v>
      </c>
    </row>
    <row r="737" spans="1:20" ht="15.75" x14ac:dyDescent="0.25">
      <c r="A737" s="2">
        <v>3378</v>
      </c>
      <c r="B737" s="3">
        <v>46146</v>
      </c>
      <c r="C737" s="10">
        <f>YEAR(SalesDataTable[[#This Row],[Order Date]])</f>
        <v>2026</v>
      </c>
      <c r="D737" s="13" t="str">
        <f>"Q"&amp;ROUNDUP(MONTH(SalesDataTable[[#This Row],[Order Date]])/3,0)</f>
        <v>Q2</v>
      </c>
      <c r="E737" s="13">
        <f>MONTH(SalesDataTable[[#This Row],[Order Date]])</f>
        <v>5</v>
      </c>
      <c r="F737" s="10" t="str">
        <f>TEXT(SalesDataTable[[#This Row],[Order Date]],"MMM")</f>
        <v>May</v>
      </c>
      <c r="G737" s="4" t="s">
        <v>16</v>
      </c>
      <c r="H737" s="4" t="s">
        <v>17</v>
      </c>
      <c r="I737" s="4" t="s">
        <v>24</v>
      </c>
      <c r="J737" s="4" t="s">
        <v>32</v>
      </c>
      <c r="K737" s="4" t="s">
        <v>50</v>
      </c>
      <c r="L737" s="4" t="s">
        <v>54</v>
      </c>
      <c r="M737" s="5">
        <v>3</v>
      </c>
      <c r="N737" s="6">
        <v>120.28</v>
      </c>
      <c r="O737" s="7">
        <v>0.2</v>
      </c>
      <c r="P737" s="6">
        <v>69.23</v>
      </c>
      <c r="Q737" s="6">
        <f>M737*N737*(1-O737)</f>
        <v>288.67200000000003</v>
      </c>
      <c r="R737" s="6">
        <f>M737*P737</f>
        <v>207.69</v>
      </c>
      <c r="S737" s="6">
        <f>Q737-R737</f>
        <v>80.982000000000028</v>
      </c>
      <c r="T737" s="8">
        <f>IFERROR(S737/Q737,0)</f>
        <v>0.28053292317924849</v>
      </c>
    </row>
    <row r="738" spans="1:20" ht="15.75" x14ac:dyDescent="0.25">
      <c r="A738" s="2">
        <v>4255</v>
      </c>
      <c r="B738" s="3">
        <v>46146</v>
      </c>
      <c r="C738" s="10">
        <f>YEAR(SalesDataTable[[#This Row],[Order Date]])</f>
        <v>2026</v>
      </c>
      <c r="D738" s="13" t="str">
        <f>"Q"&amp;ROUNDUP(MONTH(SalesDataTable[[#This Row],[Order Date]])/3,0)</f>
        <v>Q2</v>
      </c>
      <c r="E738" s="13">
        <f>MONTH(SalesDataTable[[#This Row],[Order Date]])</f>
        <v>5</v>
      </c>
      <c r="F738" s="10" t="str">
        <f>TEXT(SalesDataTable[[#This Row],[Order Date]],"MMM")</f>
        <v>May</v>
      </c>
      <c r="G738" s="4" t="s">
        <v>36</v>
      </c>
      <c r="H738" s="4" t="s">
        <v>47</v>
      </c>
      <c r="I738" s="4" t="s">
        <v>44</v>
      </c>
      <c r="J738" s="4" t="s">
        <v>19</v>
      </c>
      <c r="K738" s="4" t="s">
        <v>30</v>
      </c>
      <c r="L738" s="4" t="s">
        <v>31</v>
      </c>
      <c r="M738" s="5">
        <v>6</v>
      </c>
      <c r="N738" s="6">
        <v>36.04</v>
      </c>
      <c r="O738" s="7">
        <v>0</v>
      </c>
      <c r="P738" s="6">
        <v>13.38</v>
      </c>
      <c r="Q738" s="6">
        <f>M738*N738*(1-O738)</f>
        <v>216.24</v>
      </c>
      <c r="R738" s="6">
        <f>M738*P738</f>
        <v>80.28</v>
      </c>
      <c r="S738" s="6">
        <f>Q738-R738</f>
        <v>135.96</v>
      </c>
      <c r="T738" s="8">
        <f>IFERROR(S738/Q738,0)</f>
        <v>0.62874583795782468</v>
      </c>
    </row>
    <row r="739" spans="1:20" ht="15.75" x14ac:dyDescent="0.25">
      <c r="A739" s="2">
        <v>4587</v>
      </c>
      <c r="B739" s="3">
        <v>46146</v>
      </c>
      <c r="C739" s="10">
        <f>YEAR(SalesDataTable[[#This Row],[Order Date]])</f>
        <v>2026</v>
      </c>
      <c r="D739" s="13" t="str">
        <f>"Q"&amp;ROUNDUP(MONTH(SalesDataTable[[#This Row],[Order Date]])/3,0)</f>
        <v>Q2</v>
      </c>
      <c r="E739" s="13">
        <f>MONTH(SalesDataTable[[#This Row],[Order Date]])</f>
        <v>5</v>
      </c>
      <c r="F739" s="10" t="str">
        <f>TEXT(SalesDataTable[[#This Row],[Order Date]],"MMM")</f>
        <v>May</v>
      </c>
      <c r="G739" s="4" t="s">
        <v>27</v>
      </c>
      <c r="H739" s="4" t="s">
        <v>28</v>
      </c>
      <c r="I739" s="4" t="s">
        <v>44</v>
      </c>
      <c r="J739" s="4" t="s">
        <v>19</v>
      </c>
      <c r="K739" s="4" t="s">
        <v>25</v>
      </c>
      <c r="L739" s="4" t="s">
        <v>26</v>
      </c>
      <c r="M739" s="5">
        <v>2</v>
      </c>
      <c r="N739" s="6">
        <v>91.72</v>
      </c>
      <c r="O739" s="7">
        <v>0</v>
      </c>
      <c r="P739" s="6">
        <v>45.67</v>
      </c>
      <c r="Q739" s="6">
        <f>M739*N739*(1-O739)</f>
        <v>183.44</v>
      </c>
      <c r="R739" s="6">
        <f>M739*P739</f>
        <v>91.34</v>
      </c>
      <c r="S739" s="6">
        <f>Q739-R739</f>
        <v>92.1</v>
      </c>
      <c r="T739" s="8">
        <f>IFERROR(S739/Q739,0)</f>
        <v>0.50207152202354988</v>
      </c>
    </row>
    <row r="740" spans="1:20" ht="15.75" x14ac:dyDescent="0.25">
      <c r="A740" s="2">
        <v>830</v>
      </c>
      <c r="B740" s="3">
        <v>46147</v>
      </c>
      <c r="C740" s="10">
        <f>YEAR(SalesDataTable[[#This Row],[Order Date]])</f>
        <v>2026</v>
      </c>
      <c r="D740" s="13" t="str">
        <f>"Q"&amp;ROUNDUP(MONTH(SalesDataTable[[#This Row],[Order Date]])/3,0)</f>
        <v>Q2</v>
      </c>
      <c r="E740" s="13">
        <f>MONTH(SalesDataTable[[#This Row],[Order Date]])</f>
        <v>5</v>
      </c>
      <c r="F740" s="10" t="str">
        <f>TEXT(SalesDataTable[[#This Row],[Order Date]],"MMM")</f>
        <v>May</v>
      </c>
      <c r="G740" s="4" t="s">
        <v>36</v>
      </c>
      <c r="H740" s="4" t="s">
        <v>49</v>
      </c>
      <c r="I740" s="4" t="s">
        <v>18</v>
      </c>
      <c r="J740" s="4" t="s">
        <v>32</v>
      </c>
      <c r="K740" s="4" t="s">
        <v>20</v>
      </c>
      <c r="L740" s="4" t="s">
        <v>38</v>
      </c>
      <c r="M740" s="5">
        <v>2</v>
      </c>
      <c r="N740" s="6">
        <v>50.4</v>
      </c>
      <c r="O740" s="7">
        <v>0</v>
      </c>
      <c r="P740" s="6">
        <v>22.21</v>
      </c>
      <c r="Q740" s="6">
        <f>M740*N740*(1-O740)</f>
        <v>100.8</v>
      </c>
      <c r="R740" s="6">
        <f>M740*P740</f>
        <v>44.42</v>
      </c>
      <c r="S740" s="6">
        <f>Q740-R740</f>
        <v>56.379999999999995</v>
      </c>
      <c r="T740" s="8">
        <f>IFERROR(S740/Q740,0)</f>
        <v>0.55932539682539684</v>
      </c>
    </row>
    <row r="741" spans="1:20" ht="15.75" x14ac:dyDescent="0.25">
      <c r="A741" s="2">
        <v>4320</v>
      </c>
      <c r="B741" s="3">
        <v>46147</v>
      </c>
      <c r="C741" s="10">
        <f>YEAR(SalesDataTable[[#This Row],[Order Date]])</f>
        <v>2026</v>
      </c>
      <c r="D741" s="13" t="str">
        <f>"Q"&amp;ROUNDUP(MONTH(SalesDataTable[[#This Row],[Order Date]])/3,0)</f>
        <v>Q2</v>
      </c>
      <c r="E741" s="13">
        <f>MONTH(SalesDataTable[[#This Row],[Order Date]])</f>
        <v>5</v>
      </c>
      <c r="F741" s="10" t="str">
        <f>TEXT(SalesDataTable[[#This Row],[Order Date]],"MMM")</f>
        <v>May</v>
      </c>
      <c r="G741" s="4" t="s">
        <v>22</v>
      </c>
      <c r="H741" s="4" t="s">
        <v>43</v>
      </c>
      <c r="I741" s="4" t="s">
        <v>18</v>
      </c>
      <c r="J741" s="4" t="s">
        <v>19</v>
      </c>
      <c r="K741" s="4" t="s">
        <v>30</v>
      </c>
      <c r="L741" s="4" t="s">
        <v>64</v>
      </c>
      <c r="M741" s="5">
        <v>2</v>
      </c>
      <c r="N741" s="6">
        <v>165.17</v>
      </c>
      <c r="O741" s="7">
        <v>0</v>
      </c>
      <c r="P741" s="6">
        <v>87.78</v>
      </c>
      <c r="Q741" s="6">
        <f>M741*N741*(1-O741)</f>
        <v>330.34</v>
      </c>
      <c r="R741" s="6">
        <f>M741*P741</f>
        <v>175.56</v>
      </c>
      <c r="S741" s="6">
        <f>Q741-R741</f>
        <v>154.77999999999997</v>
      </c>
      <c r="T741" s="8">
        <f>IFERROR(S741/Q741,0)</f>
        <v>0.46854755706242052</v>
      </c>
    </row>
    <row r="742" spans="1:20" ht="15.75" x14ac:dyDescent="0.25">
      <c r="A742" s="2">
        <v>4386</v>
      </c>
      <c r="B742" s="3">
        <v>46147</v>
      </c>
      <c r="C742" s="10">
        <f>YEAR(SalesDataTable[[#This Row],[Order Date]])</f>
        <v>2026</v>
      </c>
      <c r="D742" s="13" t="str">
        <f>"Q"&amp;ROUNDUP(MONTH(SalesDataTable[[#This Row],[Order Date]])/3,0)</f>
        <v>Q2</v>
      </c>
      <c r="E742" s="13">
        <f>MONTH(SalesDataTable[[#This Row],[Order Date]])</f>
        <v>5</v>
      </c>
      <c r="F742" s="10" t="str">
        <f>TEXT(SalesDataTable[[#This Row],[Order Date]],"MMM")</f>
        <v>May</v>
      </c>
      <c r="G742" s="4" t="s">
        <v>16</v>
      </c>
      <c r="H742" s="4" t="s">
        <v>66</v>
      </c>
      <c r="I742" s="4" t="s">
        <v>18</v>
      </c>
      <c r="J742" s="4" t="s">
        <v>19</v>
      </c>
      <c r="K742" s="4" t="s">
        <v>25</v>
      </c>
      <c r="L742" s="4" t="s">
        <v>62</v>
      </c>
      <c r="M742" s="5">
        <v>1</v>
      </c>
      <c r="N742" s="6">
        <v>69.819999999999993</v>
      </c>
      <c r="O742" s="7">
        <v>0.05</v>
      </c>
      <c r="P742" s="6">
        <v>33.29</v>
      </c>
      <c r="Q742" s="6">
        <f>M742*N742*(1-O742)</f>
        <v>66.328999999999994</v>
      </c>
      <c r="R742" s="6">
        <f>M742*P742</f>
        <v>33.29</v>
      </c>
      <c r="S742" s="6">
        <f>Q742-R742</f>
        <v>33.038999999999994</v>
      </c>
      <c r="T742" s="8">
        <f>IFERROR(S742/Q742,0)</f>
        <v>0.49810791659756665</v>
      </c>
    </row>
    <row r="743" spans="1:20" ht="15.75" x14ac:dyDescent="0.25">
      <c r="A743" s="2">
        <v>4602</v>
      </c>
      <c r="B743" s="3">
        <v>46147</v>
      </c>
      <c r="C743" s="10">
        <f>YEAR(SalesDataTable[[#This Row],[Order Date]])</f>
        <v>2026</v>
      </c>
      <c r="D743" s="13" t="str">
        <f>"Q"&amp;ROUNDUP(MONTH(SalesDataTable[[#This Row],[Order Date]])/3,0)</f>
        <v>Q2</v>
      </c>
      <c r="E743" s="13">
        <f>MONTH(SalesDataTable[[#This Row],[Order Date]])</f>
        <v>5</v>
      </c>
      <c r="F743" s="10" t="str">
        <f>TEXT(SalesDataTable[[#This Row],[Order Date]],"MMM")</f>
        <v>May</v>
      </c>
      <c r="G743" s="4" t="s">
        <v>22</v>
      </c>
      <c r="H743" s="4" t="s">
        <v>59</v>
      </c>
      <c r="I743" s="4" t="s">
        <v>44</v>
      </c>
      <c r="J743" s="4" t="s">
        <v>29</v>
      </c>
      <c r="K743" s="4" t="s">
        <v>30</v>
      </c>
      <c r="L743" s="4" t="s">
        <v>60</v>
      </c>
      <c r="M743" s="5">
        <v>2</v>
      </c>
      <c r="N743" s="6">
        <v>131.36000000000001</v>
      </c>
      <c r="O743" s="7">
        <v>0.1</v>
      </c>
      <c r="P743" s="6">
        <v>65.3</v>
      </c>
      <c r="Q743" s="6">
        <f>M743*N743*(1-O743)</f>
        <v>236.44800000000004</v>
      </c>
      <c r="R743" s="6">
        <f>M743*P743</f>
        <v>130.6</v>
      </c>
      <c r="S743" s="6">
        <f>Q743-R743</f>
        <v>105.84800000000004</v>
      </c>
      <c r="T743" s="8">
        <f>IFERROR(S743/Q743,0)</f>
        <v>0.4476586818243336</v>
      </c>
    </row>
    <row r="744" spans="1:20" ht="15.75" x14ac:dyDescent="0.25">
      <c r="A744" s="2">
        <v>5190</v>
      </c>
      <c r="B744" s="3">
        <v>46147</v>
      </c>
      <c r="C744" s="10">
        <f>YEAR(SalesDataTable[[#This Row],[Order Date]])</f>
        <v>2026</v>
      </c>
      <c r="D744" s="13" t="str">
        <f>"Q"&amp;ROUNDUP(MONTH(SalesDataTable[[#This Row],[Order Date]])/3,0)</f>
        <v>Q2</v>
      </c>
      <c r="E744" s="13">
        <f>MONTH(SalesDataTable[[#This Row],[Order Date]])</f>
        <v>5</v>
      </c>
      <c r="F744" s="10" t="str">
        <f>TEXT(SalesDataTable[[#This Row],[Order Date]],"MMM")</f>
        <v>May</v>
      </c>
      <c r="G744" s="4" t="s">
        <v>36</v>
      </c>
      <c r="H744" s="4" t="s">
        <v>49</v>
      </c>
      <c r="I744" s="4" t="s">
        <v>24</v>
      </c>
      <c r="J744" s="4" t="s">
        <v>19</v>
      </c>
      <c r="K744" s="4" t="s">
        <v>25</v>
      </c>
      <c r="L744" s="4" t="s">
        <v>26</v>
      </c>
      <c r="M744" s="5">
        <v>15</v>
      </c>
      <c r="N744" s="6">
        <v>93.65</v>
      </c>
      <c r="O744" s="7">
        <v>0.1</v>
      </c>
      <c r="P744" s="6">
        <v>44.89</v>
      </c>
      <c r="Q744" s="6">
        <f>M744*N744*(1-O744)</f>
        <v>1264.2750000000001</v>
      </c>
      <c r="R744" s="6">
        <f>M744*P744</f>
        <v>673.35</v>
      </c>
      <c r="S744" s="6">
        <f>Q744-R744</f>
        <v>590.92500000000007</v>
      </c>
      <c r="T744" s="8">
        <f>IFERROR(S744/Q744,0)</f>
        <v>0.46740226612089936</v>
      </c>
    </row>
    <row r="745" spans="1:20" ht="15.75" x14ac:dyDescent="0.25">
      <c r="A745" s="2">
        <v>393</v>
      </c>
      <c r="B745" s="3">
        <v>46148</v>
      </c>
      <c r="C745" s="10">
        <f>YEAR(SalesDataTable[[#This Row],[Order Date]])</f>
        <v>2026</v>
      </c>
      <c r="D745" s="13" t="str">
        <f>"Q"&amp;ROUNDUP(MONTH(SalesDataTable[[#This Row],[Order Date]])/3,0)</f>
        <v>Q2</v>
      </c>
      <c r="E745" s="13">
        <f>MONTH(SalesDataTable[[#This Row],[Order Date]])</f>
        <v>5</v>
      </c>
      <c r="F745" s="10" t="str">
        <f>TEXT(SalesDataTable[[#This Row],[Order Date]],"MMM")</f>
        <v>May</v>
      </c>
      <c r="G745" s="4" t="s">
        <v>22</v>
      </c>
      <c r="H745" s="4" t="s">
        <v>59</v>
      </c>
      <c r="I745" s="4" t="s">
        <v>44</v>
      </c>
      <c r="J745" s="4" t="s">
        <v>29</v>
      </c>
      <c r="K745" s="4" t="s">
        <v>39</v>
      </c>
      <c r="L745" s="4" t="s">
        <v>45</v>
      </c>
      <c r="M745" s="5">
        <v>3</v>
      </c>
      <c r="N745" s="6">
        <v>199.93</v>
      </c>
      <c r="O745" s="7">
        <v>0</v>
      </c>
      <c r="P745" s="6">
        <v>104.86</v>
      </c>
      <c r="Q745" s="6">
        <f>M745*N745*(1-O745)</f>
        <v>599.79</v>
      </c>
      <c r="R745" s="6">
        <f>M745*P745</f>
        <v>314.58</v>
      </c>
      <c r="S745" s="6">
        <f>Q745-R745</f>
        <v>285.20999999999998</v>
      </c>
      <c r="T745" s="8">
        <f>IFERROR(S745/Q745,0)</f>
        <v>0.47551643075076278</v>
      </c>
    </row>
    <row r="746" spans="1:20" ht="15.75" x14ac:dyDescent="0.25">
      <c r="A746" s="2">
        <v>812</v>
      </c>
      <c r="B746" s="3">
        <v>46148</v>
      </c>
      <c r="C746" s="10">
        <f>YEAR(SalesDataTable[[#This Row],[Order Date]])</f>
        <v>2026</v>
      </c>
      <c r="D746" s="13" t="str">
        <f>"Q"&amp;ROUNDUP(MONTH(SalesDataTable[[#This Row],[Order Date]])/3,0)</f>
        <v>Q2</v>
      </c>
      <c r="E746" s="13">
        <f>MONTH(SalesDataTable[[#This Row],[Order Date]])</f>
        <v>5</v>
      </c>
      <c r="F746" s="10" t="str">
        <f>TEXT(SalesDataTable[[#This Row],[Order Date]],"MMM")</f>
        <v>May</v>
      </c>
      <c r="G746" s="4" t="s">
        <v>16</v>
      </c>
      <c r="H746" s="4" t="s">
        <v>17</v>
      </c>
      <c r="I746" s="4" t="s">
        <v>18</v>
      </c>
      <c r="J746" s="4" t="s">
        <v>29</v>
      </c>
      <c r="K746" s="4" t="s">
        <v>25</v>
      </c>
      <c r="L746" s="4" t="s">
        <v>62</v>
      </c>
      <c r="M746" s="5">
        <v>5</v>
      </c>
      <c r="N746" s="6">
        <v>70.150000000000006</v>
      </c>
      <c r="O746" s="7">
        <v>0</v>
      </c>
      <c r="P746" s="6">
        <v>32.700000000000003</v>
      </c>
      <c r="Q746" s="6">
        <f>M746*N746*(1-O746)</f>
        <v>350.75</v>
      </c>
      <c r="R746" s="6">
        <f>M746*P746</f>
        <v>163.5</v>
      </c>
      <c r="S746" s="6">
        <f>Q746-R746</f>
        <v>187.25</v>
      </c>
      <c r="T746" s="8">
        <f>IFERROR(S746/Q746,0)</f>
        <v>0.53385602280826805</v>
      </c>
    </row>
    <row r="747" spans="1:20" ht="15.75" x14ac:dyDescent="0.25">
      <c r="A747" s="2">
        <v>1297</v>
      </c>
      <c r="B747" s="3">
        <v>46148</v>
      </c>
      <c r="C747" s="10">
        <f>YEAR(SalesDataTable[[#This Row],[Order Date]])</f>
        <v>2026</v>
      </c>
      <c r="D747" s="13" t="str">
        <f>"Q"&amp;ROUNDUP(MONTH(SalesDataTable[[#This Row],[Order Date]])/3,0)</f>
        <v>Q2</v>
      </c>
      <c r="E747" s="13">
        <f>MONTH(SalesDataTable[[#This Row],[Order Date]])</f>
        <v>5</v>
      </c>
      <c r="F747" s="10" t="str">
        <f>TEXT(SalesDataTable[[#This Row],[Order Date]],"MMM")</f>
        <v>May</v>
      </c>
      <c r="G747" s="4" t="s">
        <v>27</v>
      </c>
      <c r="H747" s="4" t="s">
        <v>28</v>
      </c>
      <c r="I747" s="4" t="s">
        <v>35</v>
      </c>
      <c r="J747" s="4" t="s">
        <v>29</v>
      </c>
      <c r="K747" s="4" t="s">
        <v>50</v>
      </c>
      <c r="L747" s="4" t="s">
        <v>58</v>
      </c>
      <c r="M747" s="5">
        <v>2</v>
      </c>
      <c r="N747" s="6">
        <v>35.86</v>
      </c>
      <c r="O747" s="7">
        <v>0</v>
      </c>
      <c r="P747" s="6">
        <v>13.9</v>
      </c>
      <c r="Q747" s="6">
        <f>M747*N747*(1-O747)</f>
        <v>71.72</v>
      </c>
      <c r="R747" s="6">
        <f>M747*P747</f>
        <v>27.8</v>
      </c>
      <c r="S747" s="6">
        <f>Q747-R747</f>
        <v>43.92</v>
      </c>
      <c r="T747" s="8">
        <f>IFERROR(S747/Q747,0)</f>
        <v>0.61238148354712774</v>
      </c>
    </row>
    <row r="748" spans="1:20" ht="15.75" x14ac:dyDescent="0.25">
      <c r="A748" s="2">
        <v>1574</v>
      </c>
      <c r="B748" s="3">
        <v>46148</v>
      </c>
      <c r="C748" s="10">
        <f>YEAR(SalesDataTable[[#This Row],[Order Date]])</f>
        <v>2026</v>
      </c>
      <c r="D748" s="13" t="str">
        <f>"Q"&amp;ROUNDUP(MONTH(SalesDataTable[[#This Row],[Order Date]])/3,0)</f>
        <v>Q2</v>
      </c>
      <c r="E748" s="13">
        <f>MONTH(SalesDataTable[[#This Row],[Order Date]])</f>
        <v>5</v>
      </c>
      <c r="F748" s="10" t="str">
        <f>TEXT(SalesDataTable[[#This Row],[Order Date]],"MMM")</f>
        <v>May</v>
      </c>
      <c r="G748" s="4" t="s">
        <v>22</v>
      </c>
      <c r="H748" s="4" t="s">
        <v>43</v>
      </c>
      <c r="I748" s="4" t="s">
        <v>18</v>
      </c>
      <c r="J748" s="4" t="s">
        <v>19</v>
      </c>
      <c r="K748" s="4" t="s">
        <v>25</v>
      </c>
      <c r="L748" s="4" t="s">
        <v>26</v>
      </c>
      <c r="M748" s="5">
        <v>1</v>
      </c>
      <c r="N748" s="6">
        <v>92.27</v>
      </c>
      <c r="O748" s="7">
        <v>0</v>
      </c>
      <c r="P748" s="6">
        <v>46.5</v>
      </c>
      <c r="Q748" s="6">
        <f>M748*N748*(1-O748)</f>
        <v>92.27</v>
      </c>
      <c r="R748" s="6">
        <f>M748*P748</f>
        <v>46.5</v>
      </c>
      <c r="S748" s="6">
        <f>Q748-R748</f>
        <v>45.769999999999996</v>
      </c>
      <c r="T748" s="8">
        <f>IFERROR(S748/Q748,0)</f>
        <v>0.49604421805570603</v>
      </c>
    </row>
    <row r="749" spans="1:20" ht="15.75" x14ac:dyDescent="0.25">
      <c r="A749" s="2">
        <v>3060</v>
      </c>
      <c r="B749" s="3">
        <v>46148</v>
      </c>
      <c r="C749" s="10">
        <f>YEAR(SalesDataTable[[#This Row],[Order Date]])</f>
        <v>2026</v>
      </c>
      <c r="D749" s="13" t="str">
        <f>"Q"&amp;ROUNDUP(MONTH(SalesDataTable[[#This Row],[Order Date]])/3,0)</f>
        <v>Q2</v>
      </c>
      <c r="E749" s="13">
        <f>MONTH(SalesDataTable[[#This Row],[Order Date]])</f>
        <v>5</v>
      </c>
      <c r="F749" s="10" t="str">
        <f>TEXT(SalesDataTable[[#This Row],[Order Date]],"MMM")</f>
        <v>May</v>
      </c>
      <c r="G749" s="4" t="s">
        <v>22</v>
      </c>
      <c r="H749" s="4" t="s">
        <v>43</v>
      </c>
      <c r="I749" s="4" t="s">
        <v>24</v>
      </c>
      <c r="J749" s="4" t="s">
        <v>32</v>
      </c>
      <c r="K749" s="4" t="s">
        <v>25</v>
      </c>
      <c r="L749" s="4" t="s">
        <v>53</v>
      </c>
      <c r="M749" s="5">
        <v>6</v>
      </c>
      <c r="N749" s="6">
        <v>157.31</v>
      </c>
      <c r="O749" s="7">
        <v>0.15</v>
      </c>
      <c r="P749" s="6">
        <v>80.34</v>
      </c>
      <c r="Q749" s="6">
        <f>M749*N749*(1-O749)</f>
        <v>802.28099999999995</v>
      </c>
      <c r="R749" s="6">
        <f>M749*P749</f>
        <v>482.04</v>
      </c>
      <c r="S749" s="6">
        <f>Q749-R749</f>
        <v>320.24099999999993</v>
      </c>
      <c r="T749" s="8">
        <f>IFERROR(S749/Q749,0)</f>
        <v>0.3991631361081715</v>
      </c>
    </row>
    <row r="750" spans="1:20" ht="15.75" x14ac:dyDescent="0.25">
      <c r="A750" s="2">
        <v>3490</v>
      </c>
      <c r="B750" s="3">
        <v>46148</v>
      </c>
      <c r="C750" s="10">
        <f>YEAR(SalesDataTable[[#This Row],[Order Date]])</f>
        <v>2026</v>
      </c>
      <c r="D750" s="13" t="str">
        <f>"Q"&amp;ROUNDUP(MONTH(SalesDataTable[[#This Row],[Order Date]])/3,0)</f>
        <v>Q2</v>
      </c>
      <c r="E750" s="13">
        <f>MONTH(SalesDataTable[[#This Row],[Order Date]])</f>
        <v>5</v>
      </c>
      <c r="F750" s="10" t="str">
        <f>TEXT(SalesDataTable[[#This Row],[Order Date]],"MMM")</f>
        <v>May</v>
      </c>
      <c r="G750" s="4" t="s">
        <v>22</v>
      </c>
      <c r="H750" s="4" t="s">
        <v>57</v>
      </c>
      <c r="I750" s="4" t="s">
        <v>18</v>
      </c>
      <c r="J750" s="4" t="s">
        <v>29</v>
      </c>
      <c r="K750" s="4" t="s">
        <v>30</v>
      </c>
      <c r="L750" s="4" t="s">
        <v>48</v>
      </c>
      <c r="M750" s="5">
        <v>2</v>
      </c>
      <c r="N750" s="6">
        <v>46.18</v>
      </c>
      <c r="O750" s="7">
        <v>0.05</v>
      </c>
      <c r="P750" s="6">
        <v>17.899999999999999</v>
      </c>
      <c r="Q750" s="6">
        <f>M750*N750*(1-O750)</f>
        <v>87.74199999999999</v>
      </c>
      <c r="R750" s="6">
        <f>M750*P750</f>
        <v>35.799999999999997</v>
      </c>
      <c r="S750" s="6">
        <f>Q750-R750</f>
        <v>51.941999999999993</v>
      </c>
      <c r="T750" s="8">
        <f>IFERROR(S750/Q750,0)</f>
        <v>0.59198559412823959</v>
      </c>
    </row>
    <row r="751" spans="1:20" ht="15.75" x14ac:dyDescent="0.25">
      <c r="A751" s="2">
        <v>3654</v>
      </c>
      <c r="B751" s="3">
        <v>46148</v>
      </c>
      <c r="C751" s="10">
        <f>YEAR(SalesDataTable[[#This Row],[Order Date]])</f>
        <v>2026</v>
      </c>
      <c r="D751" s="13" t="str">
        <f>"Q"&amp;ROUNDUP(MONTH(SalesDataTable[[#This Row],[Order Date]])/3,0)</f>
        <v>Q2</v>
      </c>
      <c r="E751" s="13">
        <f>MONTH(SalesDataTable[[#This Row],[Order Date]])</f>
        <v>5</v>
      </c>
      <c r="F751" s="10" t="str">
        <f>TEXT(SalesDataTable[[#This Row],[Order Date]],"MMM")</f>
        <v>May</v>
      </c>
      <c r="G751" s="4" t="s">
        <v>27</v>
      </c>
      <c r="H751" s="4" t="s">
        <v>55</v>
      </c>
      <c r="I751" s="4" t="s">
        <v>18</v>
      </c>
      <c r="J751" s="4" t="s">
        <v>32</v>
      </c>
      <c r="K751" s="4" t="s">
        <v>20</v>
      </c>
      <c r="L751" s="4" t="s">
        <v>38</v>
      </c>
      <c r="M751" s="5">
        <v>1</v>
      </c>
      <c r="N751" s="6">
        <v>51.44</v>
      </c>
      <c r="O751" s="7">
        <v>0.1</v>
      </c>
      <c r="P751" s="6">
        <v>22.88</v>
      </c>
      <c r="Q751" s="6">
        <f>M751*N751*(1-O751)</f>
        <v>46.295999999999999</v>
      </c>
      <c r="R751" s="6">
        <f>M751*P751</f>
        <v>22.88</v>
      </c>
      <c r="S751" s="6">
        <f>Q751-R751</f>
        <v>23.416</v>
      </c>
      <c r="T751" s="8">
        <f>IFERROR(S751/Q751,0)</f>
        <v>0.50578883704855715</v>
      </c>
    </row>
    <row r="752" spans="1:20" ht="15.75" x14ac:dyDescent="0.25">
      <c r="A752" s="2">
        <v>4209</v>
      </c>
      <c r="B752" s="3">
        <v>46148</v>
      </c>
      <c r="C752" s="10">
        <f>YEAR(SalesDataTable[[#This Row],[Order Date]])</f>
        <v>2026</v>
      </c>
      <c r="D752" s="13" t="str">
        <f>"Q"&amp;ROUNDUP(MONTH(SalesDataTable[[#This Row],[Order Date]])/3,0)</f>
        <v>Q2</v>
      </c>
      <c r="E752" s="13">
        <f>MONTH(SalesDataTable[[#This Row],[Order Date]])</f>
        <v>5</v>
      </c>
      <c r="F752" s="10" t="str">
        <f>TEXT(SalesDataTable[[#This Row],[Order Date]],"MMM")</f>
        <v>May</v>
      </c>
      <c r="G752" s="4" t="s">
        <v>22</v>
      </c>
      <c r="H752" s="4" t="s">
        <v>23</v>
      </c>
      <c r="I752" s="4" t="s">
        <v>18</v>
      </c>
      <c r="J752" s="4" t="s">
        <v>29</v>
      </c>
      <c r="K752" s="4" t="s">
        <v>50</v>
      </c>
      <c r="L752" s="4" t="s">
        <v>61</v>
      </c>
      <c r="M752" s="5">
        <v>2</v>
      </c>
      <c r="N752" s="6">
        <v>50.97</v>
      </c>
      <c r="O752" s="7">
        <v>0.05</v>
      </c>
      <c r="P752" s="6">
        <v>21.67</v>
      </c>
      <c r="Q752" s="6">
        <f>M752*N752*(1-O752)</f>
        <v>96.842999999999989</v>
      </c>
      <c r="R752" s="6">
        <f>M752*P752</f>
        <v>43.34</v>
      </c>
      <c r="S752" s="6">
        <f>Q752-R752</f>
        <v>53.502999999999986</v>
      </c>
      <c r="T752" s="8">
        <f>IFERROR(S752/Q752,0)</f>
        <v>0.55247152607829153</v>
      </c>
    </row>
    <row r="753" spans="1:20" ht="15.75" x14ac:dyDescent="0.25">
      <c r="A753" s="2">
        <v>4227</v>
      </c>
      <c r="B753" s="3">
        <v>46148</v>
      </c>
      <c r="C753" s="10">
        <f>YEAR(SalesDataTable[[#This Row],[Order Date]])</f>
        <v>2026</v>
      </c>
      <c r="D753" s="13" t="str">
        <f>"Q"&amp;ROUNDUP(MONTH(SalesDataTable[[#This Row],[Order Date]])/3,0)</f>
        <v>Q2</v>
      </c>
      <c r="E753" s="13">
        <f>MONTH(SalesDataTable[[#This Row],[Order Date]])</f>
        <v>5</v>
      </c>
      <c r="F753" s="10" t="str">
        <f>TEXT(SalesDataTable[[#This Row],[Order Date]],"MMM")</f>
        <v>May</v>
      </c>
      <c r="G753" s="4" t="s">
        <v>22</v>
      </c>
      <c r="H753" s="4" t="s">
        <v>23</v>
      </c>
      <c r="I753" s="4" t="s">
        <v>18</v>
      </c>
      <c r="J753" s="4" t="s">
        <v>29</v>
      </c>
      <c r="K753" s="4" t="s">
        <v>20</v>
      </c>
      <c r="L753" s="4" t="s">
        <v>42</v>
      </c>
      <c r="M753" s="5">
        <v>2</v>
      </c>
      <c r="N753" s="6">
        <v>40.549999999999997</v>
      </c>
      <c r="O753" s="7">
        <v>0</v>
      </c>
      <c r="P753" s="6">
        <v>16.52</v>
      </c>
      <c r="Q753" s="6">
        <f>M753*N753*(1-O753)</f>
        <v>81.099999999999994</v>
      </c>
      <c r="R753" s="6">
        <f>M753*P753</f>
        <v>33.04</v>
      </c>
      <c r="S753" s="6">
        <f>Q753-R753</f>
        <v>48.059999999999995</v>
      </c>
      <c r="T753" s="8">
        <f>IFERROR(S753/Q753,0)</f>
        <v>0.59260172626387175</v>
      </c>
    </row>
    <row r="754" spans="1:20" ht="15.75" x14ac:dyDescent="0.25">
      <c r="A754" s="2">
        <v>4247</v>
      </c>
      <c r="B754" s="3">
        <v>46148</v>
      </c>
      <c r="C754" s="10">
        <f>YEAR(SalesDataTable[[#This Row],[Order Date]])</f>
        <v>2026</v>
      </c>
      <c r="D754" s="13" t="str">
        <f>"Q"&amp;ROUNDUP(MONTH(SalesDataTable[[#This Row],[Order Date]])/3,0)</f>
        <v>Q2</v>
      </c>
      <c r="E754" s="13">
        <f>MONTH(SalesDataTable[[#This Row],[Order Date]])</f>
        <v>5</v>
      </c>
      <c r="F754" s="10" t="str">
        <f>TEXT(SalesDataTable[[#This Row],[Order Date]],"MMM")</f>
        <v>May</v>
      </c>
      <c r="G754" s="4" t="s">
        <v>27</v>
      </c>
      <c r="H754" s="4" t="s">
        <v>68</v>
      </c>
      <c r="I754" s="4" t="s">
        <v>18</v>
      </c>
      <c r="J754" s="4" t="s">
        <v>29</v>
      </c>
      <c r="K754" s="4" t="s">
        <v>20</v>
      </c>
      <c r="L754" s="4" t="s">
        <v>38</v>
      </c>
      <c r="M754" s="5">
        <v>2</v>
      </c>
      <c r="N754" s="6">
        <v>51.3</v>
      </c>
      <c r="O754" s="7">
        <v>0</v>
      </c>
      <c r="P754" s="6">
        <v>23.12</v>
      </c>
      <c r="Q754" s="6">
        <f>M754*N754*(1-O754)</f>
        <v>102.6</v>
      </c>
      <c r="R754" s="6">
        <f>M754*P754</f>
        <v>46.24</v>
      </c>
      <c r="S754" s="6">
        <f>Q754-R754</f>
        <v>56.359999999999992</v>
      </c>
      <c r="T754" s="8">
        <f>IFERROR(S754/Q754,0)</f>
        <v>0.54931773879142298</v>
      </c>
    </row>
    <row r="755" spans="1:20" ht="15.75" x14ac:dyDescent="0.25">
      <c r="A755" s="2">
        <v>5196</v>
      </c>
      <c r="B755" s="3">
        <v>46148</v>
      </c>
      <c r="C755" s="10">
        <f>YEAR(SalesDataTable[[#This Row],[Order Date]])</f>
        <v>2026</v>
      </c>
      <c r="D755" s="13" t="str">
        <f>"Q"&amp;ROUNDUP(MONTH(SalesDataTable[[#This Row],[Order Date]])/3,0)</f>
        <v>Q2</v>
      </c>
      <c r="E755" s="13">
        <f>MONTH(SalesDataTable[[#This Row],[Order Date]])</f>
        <v>5</v>
      </c>
      <c r="F755" s="10" t="str">
        <f>TEXT(SalesDataTable[[#This Row],[Order Date]],"MMM")</f>
        <v>May</v>
      </c>
      <c r="G755" s="4" t="s">
        <v>36</v>
      </c>
      <c r="H755" s="4" t="s">
        <v>49</v>
      </c>
      <c r="I755" s="4" t="s">
        <v>18</v>
      </c>
      <c r="J755" s="4" t="s">
        <v>29</v>
      </c>
      <c r="K755" s="4" t="s">
        <v>39</v>
      </c>
      <c r="L755" s="4" t="s">
        <v>56</v>
      </c>
      <c r="M755" s="5">
        <v>3</v>
      </c>
      <c r="N755" s="6">
        <v>82.56</v>
      </c>
      <c r="O755" s="7">
        <v>0</v>
      </c>
      <c r="P755" s="6">
        <v>39.99</v>
      </c>
      <c r="Q755" s="6">
        <f>M755*N755*(1-O755)</f>
        <v>247.68</v>
      </c>
      <c r="R755" s="6">
        <f>M755*P755</f>
        <v>119.97</v>
      </c>
      <c r="S755" s="6">
        <f>Q755-R755</f>
        <v>127.71000000000001</v>
      </c>
      <c r="T755" s="8">
        <f>IFERROR(S755/Q755,0)</f>
        <v>0.515625</v>
      </c>
    </row>
    <row r="756" spans="1:20" ht="15.75" x14ac:dyDescent="0.25">
      <c r="A756" s="2">
        <v>400</v>
      </c>
      <c r="B756" s="3">
        <v>46149</v>
      </c>
      <c r="C756" s="10">
        <f>YEAR(SalesDataTable[[#This Row],[Order Date]])</f>
        <v>2026</v>
      </c>
      <c r="D756" s="13" t="str">
        <f>"Q"&amp;ROUNDUP(MONTH(SalesDataTable[[#This Row],[Order Date]])/3,0)</f>
        <v>Q2</v>
      </c>
      <c r="E756" s="13">
        <f>MONTH(SalesDataTable[[#This Row],[Order Date]])</f>
        <v>5</v>
      </c>
      <c r="F756" s="10" t="str">
        <f>TEXT(SalesDataTable[[#This Row],[Order Date]],"MMM")</f>
        <v>May</v>
      </c>
      <c r="G756" s="4" t="s">
        <v>22</v>
      </c>
      <c r="H756" s="4" t="s">
        <v>59</v>
      </c>
      <c r="I756" s="4" t="s">
        <v>24</v>
      </c>
      <c r="J756" s="4" t="s">
        <v>32</v>
      </c>
      <c r="K756" s="4" t="s">
        <v>25</v>
      </c>
      <c r="L756" s="4" t="s">
        <v>26</v>
      </c>
      <c r="M756" s="5">
        <v>6</v>
      </c>
      <c r="N756" s="6">
        <v>92.66</v>
      </c>
      <c r="O756" s="7">
        <v>0.15</v>
      </c>
      <c r="P756" s="6">
        <v>44.71</v>
      </c>
      <c r="Q756" s="6">
        <f>M756*N756*(1-O756)</f>
        <v>472.56600000000003</v>
      </c>
      <c r="R756" s="6">
        <f>M756*P756</f>
        <v>268.26</v>
      </c>
      <c r="S756" s="6">
        <f>Q756-R756</f>
        <v>204.30600000000004</v>
      </c>
      <c r="T756" s="8">
        <f>IFERROR(S756/Q756,0)</f>
        <v>0.43233326138571126</v>
      </c>
    </row>
    <row r="757" spans="1:20" ht="15.75" x14ac:dyDescent="0.25">
      <c r="A757" s="2">
        <v>829</v>
      </c>
      <c r="B757" s="3">
        <v>46149</v>
      </c>
      <c r="C757" s="10">
        <f>YEAR(SalesDataTable[[#This Row],[Order Date]])</f>
        <v>2026</v>
      </c>
      <c r="D757" s="13" t="str">
        <f>"Q"&amp;ROUNDUP(MONTH(SalesDataTable[[#This Row],[Order Date]])/3,0)</f>
        <v>Q2</v>
      </c>
      <c r="E757" s="13">
        <f>MONTH(SalesDataTable[[#This Row],[Order Date]])</f>
        <v>5</v>
      </c>
      <c r="F757" s="10" t="str">
        <f>TEXT(SalesDataTable[[#This Row],[Order Date]],"MMM")</f>
        <v>May</v>
      </c>
      <c r="G757" s="4" t="s">
        <v>27</v>
      </c>
      <c r="H757" s="4" t="s">
        <v>68</v>
      </c>
      <c r="I757" s="4" t="s">
        <v>44</v>
      </c>
      <c r="J757" s="4" t="s">
        <v>29</v>
      </c>
      <c r="K757" s="4" t="s">
        <v>50</v>
      </c>
      <c r="L757" s="4" t="s">
        <v>51</v>
      </c>
      <c r="M757" s="5">
        <v>1</v>
      </c>
      <c r="N757" s="6">
        <v>39.42</v>
      </c>
      <c r="O757" s="7">
        <v>0</v>
      </c>
      <c r="P757" s="6">
        <v>14.86</v>
      </c>
      <c r="Q757" s="6">
        <f>M757*N757*(1-O757)</f>
        <v>39.42</v>
      </c>
      <c r="R757" s="6">
        <f>M757*P757</f>
        <v>14.86</v>
      </c>
      <c r="S757" s="6">
        <f>Q757-R757</f>
        <v>24.560000000000002</v>
      </c>
      <c r="T757" s="8">
        <f>IFERROR(S757/Q757,0)</f>
        <v>0.62303399289700667</v>
      </c>
    </row>
    <row r="758" spans="1:20" ht="15.75" x14ac:dyDescent="0.25">
      <c r="A758" s="2">
        <v>1236</v>
      </c>
      <c r="B758" s="3">
        <v>46149</v>
      </c>
      <c r="C758" s="10">
        <f>YEAR(SalesDataTable[[#This Row],[Order Date]])</f>
        <v>2026</v>
      </c>
      <c r="D758" s="13" t="str">
        <f>"Q"&amp;ROUNDUP(MONTH(SalesDataTable[[#This Row],[Order Date]])/3,0)</f>
        <v>Q2</v>
      </c>
      <c r="E758" s="13">
        <f>MONTH(SalesDataTable[[#This Row],[Order Date]])</f>
        <v>5</v>
      </c>
      <c r="F758" s="10" t="str">
        <f>TEXT(SalesDataTable[[#This Row],[Order Date]],"MMM")</f>
        <v>May</v>
      </c>
      <c r="G758" s="4" t="s">
        <v>16</v>
      </c>
      <c r="H758" s="4" t="s">
        <v>52</v>
      </c>
      <c r="I758" s="4" t="s">
        <v>35</v>
      </c>
      <c r="J758" s="4" t="s">
        <v>19</v>
      </c>
      <c r="K758" s="4" t="s">
        <v>50</v>
      </c>
      <c r="L758" s="4" t="s">
        <v>54</v>
      </c>
      <c r="M758" s="5">
        <v>2</v>
      </c>
      <c r="N758" s="6">
        <v>124.25</v>
      </c>
      <c r="O758" s="7">
        <v>0</v>
      </c>
      <c r="P758" s="6">
        <v>69.510000000000005</v>
      </c>
      <c r="Q758" s="6">
        <f>M758*N758*(1-O758)</f>
        <v>248.5</v>
      </c>
      <c r="R758" s="6">
        <f>M758*P758</f>
        <v>139.02000000000001</v>
      </c>
      <c r="S758" s="6">
        <f>Q758-R758</f>
        <v>109.47999999999999</v>
      </c>
      <c r="T758" s="8">
        <f>IFERROR(S758/Q758,0)</f>
        <v>0.44056338028169012</v>
      </c>
    </row>
    <row r="759" spans="1:20" ht="15.75" x14ac:dyDescent="0.25">
      <c r="A759" s="2">
        <v>1364</v>
      </c>
      <c r="B759" s="3">
        <v>46149</v>
      </c>
      <c r="C759" s="10">
        <f>YEAR(SalesDataTable[[#This Row],[Order Date]])</f>
        <v>2026</v>
      </c>
      <c r="D759" s="13" t="str">
        <f>"Q"&amp;ROUNDUP(MONTH(SalesDataTable[[#This Row],[Order Date]])/3,0)</f>
        <v>Q2</v>
      </c>
      <c r="E759" s="13">
        <f>MONTH(SalesDataTable[[#This Row],[Order Date]])</f>
        <v>5</v>
      </c>
      <c r="F759" s="10" t="str">
        <f>TEXT(SalesDataTable[[#This Row],[Order Date]],"MMM")</f>
        <v>May</v>
      </c>
      <c r="G759" s="4" t="s">
        <v>22</v>
      </c>
      <c r="H759" s="4" t="s">
        <v>65</v>
      </c>
      <c r="I759" s="4" t="s">
        <v>18</v>
      </c>
      <c r="J759" s="4" t="s">
        <v>29</v>
      </c>
      <c r="K759" s="4" t="s">
        <v>25</v>
      </c>
      <c r="L759" s="4" t="s">
        <v>53</v>
      </c>
      <c r="M759" s="5">
        <v>2</v>
      </c>
      <c r="N759" s="6">
        <v>156.43</v>
      </c>
      <c r="O759" s="7">
        <v>0</v>
      </c>
      <c r="P759" s="6">
        <v>78.569999999999993</v>
      </c>
      <c r="Q759" s="6">
        <f>M759*N759*(1-O759)</f>
        <v>312.86</v>
      </c>
      <c r="R759" s="6">
        <f>M759*P759</f>
        <v>157.13999999999999</v>
      </c>
      <c r="S759" s="6">
        <f>Q759-R759</f>
        <v>155.72000000000003</v>
      </c>
      <c r="T759" s="8">
        <f>IFERROR(S759/Q759,0)</f>
        <v>0.49773061433228927</v>
      </c>
    </row>
    <row r="760" spans="1:20" ht="15.75" x14ac:dyDescent="0.25">
      <c r="A760" s="2">
        <v>2105</v>
      </c>
      <c r="B760" s="3">
        <v>46149</v>
      </c>
      <c r="C760" s="10">
        <f>YEAR(SalesDataTable[[#This Row],[Order Date]])</f>
        <v>2026</v>
      </c>
      <c r="D760" s="13" t="str">
        <f>"Q"&amp;ROUNDUP(MONTH(SalesDataTable[[#This Row],[Order Date]])/3,0)</f>
        <v>Q2</v>
      </c>
      <c r="E760" s="13">
        <f>MONTH(SalesDataTable[[#This Row],[Order Date]])</f>
        <v>5</v>
      </c>
      <c r="F760" s="10" t="str">
        <f>TEXT(SalesDataTable[[#This Row],[Order Date]],"MMM")</f>
        <v>May</v>
      </c>
      <c r="G760" s="4" t="s">
        <v>22</v>
      </c>
      <c r="H760" s="4" t="s">
        <v>65</v>
      </c>
      <c r="I760" s="4" t="s">
        <v>35</v>
      </c>
      <c r="J760" s="4" t="s">
        <v>29</v>
      </c>
      <c r="K760" s="4" t="s">
        <v>39</v>
      </c>
      <c r="L760" s="4" t="s">
        <v>56</v>
      </c>
      <c r="M760" s="5">
        <v>1</v>
      </c>
      <c r="N760" s="6">
        <v>80.3</v>
      </c>
      <c r="O760" s="7">
        <v>0</v>
      </c>
      <c r="P760" s="6">
        <v>40.020000000000003</v>
      </c>
      <c r="Q760" s="6">
        <f>M760*N760*(1-O760)</f>
        <v>80.3</v>
      </c>
      <c r="R760" s="6">
        <f>M760*P760</f>
        <v>40.020000000000003</v>
      </c>
      <c r="S760" s="6">
        <f>Q760-R760</f>
        <v>40.279999999999994</v>
      </c>
      <c r="T760" s="8">
        <f>IFERROR(S760/Q760,0)</f>
        <v>0.50161892901618921</v>
      </c>
    </row>
    <row r="761" spans="1:20" ht="15.75" x14ac:dyDescent="0.25">
      <c r="A761" s="2">
        <v>4706</v>
      </c>
      <c r="B761" s="3">
        <v>46149</v>
      </c>
      <c r="C761" s="10">
        <f>YEAR(SalesDataTable[[#This Row],[Order Date]])</f>
        <v>2026</v>
      </c>
      <c r="D761" s="13" t="str">
        <f>"Q"&amp;ROUNDUP(MONTH(SalesDataTable[[#This Row],[Order Date]])/3,0)</f>
        <v>Q2</v>
      </c>
      <c r="E761" s="13">
        <f>MONTH(SalesDataTable[[#This Row],[Order Date]])</f>
        <v>5</v>
      </c>
      <c r="F761" s="10" t="str">
        <f>TEXT(SalesDataTable[[#This Row],[Order Date]],"MMM")</f>
        <v>May</v>
      </c>
      <c r="G761" s="4" t="s">
        <v>36</v>
      </c>
      <c r="H761" s="4" t="s">
        <v>63</v>
      </c>
      <c r="I761" s="4" t="s">
        <v>35</v>
      </c>
      <c r="J761" s="4" t="s">
        <v>29</v>
      </c>
      <c r="K761" s="4" t="s">
        <v>39</v>
      </c>
      <c r="L761" s="4" t="s">
        <v>56</v>
      </c>
      <c r="M761" s="5">
        <v>1</v>
      </c>
      <c r="N761" s="6">
        <v>79.89</v>
      </c>
      <c r="O761" s="7">
        <v>0</v>
      </c>
      <c r="P761" s="6">
        <v>39.549999999999997</v>
      </c>
      <c r="Q761" s="6">
        <f>M761*N761*(1-O761)</f>
        <v>79.89</v>
      </c>
      <c r="R761" s="6">
        <f>M761*P761</f>
        <v>39.549999999999997</v>
      </c>
      <c r="S761" s="6">
        <f>Q761-R761</f>
        <v>40.340000000000003</v>
      </c>
      <c r="T761" s="8">
        <f>IFERROR(S761/Q761,0)</f>
        <v>0.50494429841031419</v>
      </c>
    </row>
    <row r="762" spans="1:20" ht="15.75" x14ac:dyDescent="0.25">
      <c r="A762" s="2">
        <v>68</v>
      </c>
      <c r="B762" s="3">
        <v>46150</v>
      </c>
      <c r="C762" s="10">
        <f>YEAR(SalesDataTable[[#This Row],[Order Date]])</f>
        <v>2026</v>
      </c>
      <c r="D762" s="13" t="str">
        <f>"Q"&amp;ROUNDUP(MONTH(SalesDataTable[[#This Row],[Order Date]])/3,0)</f>
        <v>Q2</v>
      </c>
      <c r="E762" s="13">
        <f>MONTH(SalesDataTable[[#This Row],[Order Date]])</f>
        <v>5</v>
      </c>
      <c r="F762" s="10" t="str">
        <f>TEXT(SalesDataTable[[#This Row],[Order Date]],"MMM")</f>
        <v>May</v>
      </c>
      <c r="G762" s="4" t="s">
        <v>36</v>
      </c>
      <c r="H762" s="4" t="s">
        <v>47</v>
      </c>
      <c r="I762" s="4" t="s">
        <v>35</v>
      </c>
      <c r="J762" s="4" t="s">
        <v>29</v>
      </c>
      <c r="K762" s="4" t="s">
        <v>50</v>
      </c>
      <c r="L762" s="4" t="s">
        <v>51</v>
      </c>
      <c r="M762" s="5">
        <v>1</v>
      </c>
      <c r="N762" s="6">
        <v>39.5</v>
      </c>
      <c r="O762" s="7">
        <v>0</v>
      </c>
      <c r="P762" s="6">
        <v>14.68</v>
      </c>
      <c r="Q762" s="6">
        <f>M762*N762*(1-O762)</f>
        <v>39.5</v>
      </c>
      <c r="R762" s="6">
        <f>M762*P762</f>
        <v>14.68</v>
      </c>
      <c r="S762" s="6">
        <f>Q762-R762</f>
        <v>24.82</v>
      </c>
      <c r="T762" s="8">
        <f>IFERROR(S762/Q762,0)</f>
        <v>0.62835443037974681</v>
      </c>
    </row>
    <row r="763" spans="1:20" ht="15.75" x14ac:dyDescent="0.25">
      <c r="A763" s="2">
        <v>1352</v>
      </c>
      <c r="B763" s="3">
        <v>46150</v>
      </c>
      <c r="C763" s="10">
        <f>YEAR(SalesDataTable[[#This Row],[Order Date]])</f>
        <v>2026</v>
      </c>
      <c r="D763" s="13" t="str">
        <f>"Q"&amp;ROUNDUP(MONTH(SalesDataTable[[#This Row],[Order Date]])/3,0)</f>
        <v>Q2</v>
      </c>
      <c r="E763" s="13">
        <f>MONTH(SalesDataTable[[#This Row],[Order Date]])</f>
        <v>5</v>
      </c>
      <c r="F763" s="10" t="str">
        <f>TEXT(SalesDataTable[[#This Row],[Order Date]],"MMM")</f>
        <v>May</v>
      </c>
      <c r="G763" s="4" t="s">
        <v>36</v>
      </c>
      <c r="H763" s="4" t="s">
        <v>47</v>
      </c>
      <c r="I763" s="4" t="s">
        <v>18</v>
      </c>
      <c r="J763" s="4" t="s">
        <v>19</v>
      </c>
      <c r="K763" s="4" t="s">
        <v>20</v>
      </c>
      <c r="L763" s="4" t="s">
        <v>21</v>
      </c>
      <c r="M763" s="5">
        <v>1</v>
      </c>
      <c r="N763" s="6">
        <v>80.7</v>
      </c>
      <c r="O763" s="7">
        <v>0</v>
      </c>
      <c r="P763" s="6">
        <v>41.88</v>
      </c>
      <c r="Q763" s="6">
        <f>M763*N763*(1-O763)</f>
        <v>80.7</v>
      </c>
      <c r="R763" s="6">
        <f>M763*P763</f>
        <v>41.88</v>
      </c>
      <c r="S763" s="6">
        <f>Q763-R763</f>
        <v>38.82</v>
      </c>
      <c r="T763" s="8">
        <f>IFERROR(S763/Q763,0)</f>
        <v>0.48104089219330853</v>
      </c>
    </row>
    <row r="764" spans="1:20" ht="15.75" x14ac:dyDescent="0.25">
      <c r="A764" s="2">
        <v>2526</v>
      </c>
      <c r="B764" s="3">
        <v>46150</v>
      </c>
      <c r="C764" s="10">
        <f>YEAR(SalesDataTable[[#This Row],[Order Date]])</f>
        <v>2026</v>
      </c>
      <c r="D764" s="13" t="str">
        <f>"Q"&amp;ROUNDUP(MONTH(SalesDataTable[[#This Row],[Order Date]])/3,0)</f>
        <v>Q2</v>
      </c>
      <c r="E764" s="13">
        <f>MONTH(SalesDataTable[[#This Row],[Order Date]])</f>
        <v>5</v>
      </c>
      <c r="F764" s="10" t="str">
        <f>TEXT(SalesDataTable[[#This Row],[Order Date]],"MMM")</f>
        <v>May</v>
      </c>
      <c r="G764" s="4" t="s">
        <v>22</v>
      </c>
      <c r="H764" s="4" t="s">
        <v>65</v>
      </c>
      <c r="I764" s="4" t="s">
        <v>18</v>
      </c>
      <c r="J764" s="4" t="s">
        <v>29</v>
      </c>
      <c r="K764" s="4" t="s">
        <v>39</v>
      </c>
      <c r="L764" s="4" t="s">
        <v>56</v>
      </c>
      <c r="M764" s="5">
        <v>1</v>
      </c>
      <c r="N764" s="6">
        <v>80.86</v>
      </c>
      <c r="O764" s="7">
        <v>0</v>
      </c>
      <c r="P764" s="6">
        <v>38.44</v>
      </c>
      <c r="Q764" s="6">
        <f>M764*N764*(1-O764)</f>
        <v>80.86</v>
      </c>
      <c r="R764" s="6">
        <f>M764*P764</f>
        <v>38.44</v>
      </c>
      <c r="S764" s="6">
        <f>Q764-R764</f>
        <v>42.42</v>
      </c>
      <c r="T764" s="8">
        <f>IFERROR(S764/Q764,0)</f>
        <v>0.52461043779371752</v>
      </c>
    </row>
    <row r="765" spans="1:20" ht="15.75" x14ac:dyDescent="0.25">
      <c r="A765" s="2">
        <v>3298</v>
      </c>
      <c r="B765" s="3">
        <v>46150</v>
      </c>
      <c r="C765" s="10">
        <f>YEAR(SalesDataTable[[#This Row],[Order Date]])</f>
        <v>2026</v>
      </c>
      <c r="D765" s="13" t="str">
        <f>"Q"&amp;ROUNDUP(MONTH(SalesDataTable[[#This Row],[Order Date]])/3,0)</f>
        <v>Q2</v>
      </c>
      <c r="E765" s="13">
        <f>MONTH(SalesDataTable[[#This Row],[Order Date]])</f>
        <v>5</v>
      </c>
      <c r="F765" s="10" t="str">
        <f>TEXT(SalesDataTable[[#This Row],[Order Date]],"MMM")</f>
        <v>May</v>
      </c>
      <c r="G765" s="4" t="s">
        <v>22</v>
      </c>
      <c r="H765" s="4" t="s">
        <v>65</v>
      </c>
      <c r="I765" s="4" t="s">
        <v>44</v>
      </c>
      <c r="J765" s="4" t="s">
        <v>29</v>
      </c>
      <c r="K765" s="4" t="s">
        <v>39</v>
      </c>
      <c r="L765" s="4" t="s">
        <v>40</v>
      </c>
      <c r="M765" s="5">
        <v>2</v>
      </c>
      <c r="N765" s="6">
        <v>337.7</v>
      </c>
      <c r="O765" s="7">
        <v>0.1</v>
      </c>
      <c r="P765" s="6">
        <v>192.16</v>
      </c>
      <c r="Q765" s="6">
        <f>M765*N765*(1-O765)</f>
        <v>607.86</v>
      </c>
      <c r="R765" s="6">
        <f>M765*P765</f>
        <v>384.32</v>
      </c>
      <c r="S765" s="6">
        <f>Q765-R765</f>
        <v>223.54000000000002</v>
      </c>
      <c r="T765" s="8">
        <f>IFERROR(S765/Q765,0)</f>
        <v>0.36774915276543946</v>
      </c>
    </row>
    <row r="766" spans="1:20" ht="15.75" x14ac:dyDescent="0.25">
      <c r="A766" s="2">
        <v>3510</v>
      </c>
      <c r="B766" s="3">
        <v>46150</v>
      </c>
      <c r="C766" s="10">
        <f>YEAR(SalesDataTable[[#This Row],[Order Date]])</f>
        <v>2026</v>
      </c>
      <c r="D766" s="13" t="str">
        <f>"Q"&amp;ROUNDUP(MONTH(SalesDataTable[[#This Row],[Order Date]])/3,0)</f>
        <v>Q2</v>
      </c>
      <c r="E766" s="13">
        <f>MONTH(SalesDataTable[[#This Row],[Order Date]])</f>
        <v>5</v>
      </c>
      <c r="F766" s="10" t="str">
        <f>TEXT(SalesDataTable[[#This Row],[Order Date]],"MMM")</f>
        <v>May</v>
      </c>
      <c r="G766" s="4" t="s">
        <v>27</v>
      </c>
      <c r="H766" s="4" t="s">
        <v>28</v>
      </c>
      <c r="I766" s="4" t="s">
        <v>18</v>
      </c>
      <c r="J766" s="4" t="s">
        <v>19</v>
      </c>
      <c r="K766" s="4" t="s">
        <v>39</v>
      </c>
      <c r="L766" s="4" t="s">
        <v>67</v>
      </c>
      <c r="M766" s="5">
        <v>4</v>
      </c>
      <c r="N766" s="6">
        <v>121.81</v>
      </c>
      <c r="O766" s="7">
        <v>0</v>
      </c>
      <c r="P766" s="6">
        <v>58.95</v>
      </c>
      <c r="Q766" s="6">
        <f>M766*N766*(1-O766)</f>
        <v>487.24</v>
      </c>
      <c r="R766" s="6">
        <f>M766*P766</f>
        <v>235.8</v>
      </c>
      <c r="S766" s="6">
        <f>Q766-R766</f>
        <v>251.44</v>
      </c>
      <c r="T766" s="8">
        <f>IFERROR(S766/Q766,0)</f>
        <v>0.5160495854199163</v>
      </c>
    </row>
    <row r="767" spans="1:20" ht="15.75" x14ac:dyDescent="0.25">
      <c r="A767" s="2">
        <v>3638</v>
      </c>
      <c r="B767" s="3">
        <v>46150</v>
      </c>
      <c r="C767" s="10">
        <f>YEAR(SalesDataTable[[#This Row],[Order Date]])</f>
        <v>2026</v>
      </c>
      <c r="D767" s="13" t="str">
        <f>"Q"&amp;ROUNDUP(MONTH(SalesDataTable[[#This Row],[Order Date]])/3,0)</f>
        <v>Q2</v>
      </c>
      <c r="E767" s="13">
        <f>MONTH(SalesDataTable[[#This Row],[Order Date]])</f>
        <v>5</v>
      </c>
      <c r="F767" s="10" t="str">
        <f>TEXT(SalesDataTable[[#This Row],[Order Date]],"MMM")</f>
        <v>May</v>
      </c>
      <c r="G767" s="4" t="s">
        <v>36</v>
      </c>
      <c r="H767" s="4" t="s">
        <v>47</v>
      </c>
      <c r="I767" s="4" t="s">
        <v>24</v>
      </c>
      <c r="J767" s="4" t="s">
        <v>32</v>
      </c>
      <c r="K767" s="4" t="s">
        <v>30</v>
      </c>
      <c r="L767" s="4" t="s">
        <v>64</v>
      </c>
      <c r="M767" s="5">
        <v>10</v>
      </c>
      <c r="N767" s="6">
        <v>168.55</v>
      </c>
      <c r="O767" s="7">
        <v>0.1</v>
      </c>
      <c r="P767" s="6">
        <v>88.85</v>
      </c>
      <c r="Q767" s="6">
        <f>M767*N767*(1-O767)</f>
        <v>1516.95</v>
      </c>
      <c r="R767" s="6">
        <f>M767*P767</f>
        <v>888.5</v>
      </c>
      <c r="S767" s="6">
        <f>Q767-R767</f>
        <v>628.45000000000005</v>
      </c>
      <c r="T767" s="8">
        <f>IFERROR(S767/Q767,0)</f>
        <v>0.41428524341606515</v>
      </c>
    </row>
    <row r="768" spans="1:20" ht="15.75" x14ac:dyDescent="0.25">
      <c r="A768" s="2">
        <v>3754</v>
      </c>
      <c r="B768" s="3">
        <v>46150</v>
      </c>
      <c r="C768" s="10">
        <f>YEAR(SalesDataTable[[#This Row],[Order Date]])</f>
        <v>2026</v>
      </c>
      <c r="D768" s="13" t="str">
        <f>"Q"&amp;ROUNDUP(MONTH(SalesDataTable[[#This Row],[Order Date]])/3,0)</f>
        <v>Q2</v>
      </c>
      <c r="E768" s="13">
        <f>MONTH(SalesDataTable[[#This Row],[Order Date]])</f>
        <v>5</v>
      </c>
      <c r="F768" s="10" t="str">
        <f>TEXT(SalesDataTable[[#This Row],[Order Date]],"MMM")</f>
        <v>May</v>
      </c>
      <c r="G768" s="4" t="s">
        <v>22</v>
      </c>
      <c r="H768" s="4" t="s">
        <v>59</v>
      </c>
      <c r="I768" s="4" t="s">
        <v>18</v>
      </c>
      <c r="J768" s="4" t="s">
        <v>19</v>
      </c>
      <c r="K768" s="4" t="s">
        <v>20</v>
      </c>
      <c r="L768" s="4" t="s">
        <v>42</v>
      </c>
      <c r="M768" s="5">
        <v>1</v>
      </c>
      <c r="N768" s="6">
        <v>39.42</v>
      </c>
      <c r="O768" s="7">
        <v>0.05</v>
      </c>
      <c r="P768" s="6">
        <v>16.77</v>
      </c>
      <c r="Q768" s="6">
        <f>M768*N768*(1-O768)</f>
        <v>37.448999999999998</v>
      </c>
      <c r="R768" s="6">
        <f>M768*P768</f>
        <v>16.77</v>
      </c>
      <c r="S768" s="6">
        <f>Q768-R768</f>
        <v>20.678999999999998</v>
      </c>
      <c r="T768" s="8">
        <f>IFERROR(S768/Q768,0)</f>
        <v>0.55219097973243614</v>
      </c>
    </row>
    <row r="769" spans="1:20" ht="15.75" x14ac:dyDescent="0.25">
      <c r="A769" s="2">
        <v>4029</v>
      </c>
      <c r="B769" s="3">
        <v>46150</v>
      </c>
      <c r="C769" s="10">
        <f>YEAR(SalesDataTable[[#This Row],[Order Date]])</f>
        <v>2026</v>
      </c>
      <c r="D769" s="13" t="str">
        <f>"Q"&amp;ROUNDUP(MONTH(SalesDataTable[[#This Row],[Order Date]])/3,0)</f>
        <v>Q2</v>
      </c>
      <c r="E769" s="13">
        <f>MONTH(SalesDataTable[[#This Row],[Order Date]])</f>
        <v>5</v>
      </c>
      <c r="F769" s="10" t="str">
        <f>TEXT(SalesDataTable[[#This Row],[Order Date]],"MMM")</f>
        <v>May</v>
      </c>
      <c r="G769" s="4" t="s">
        <v>36</v>
      </c>
      <c r="H769" s="4" t="s">
        <v>63</v>
      </c>
      <c r="I769" s="4" t="s">
        <v>35</v>
      </c>
      <c r="J769" s="4" t="s">
        <v>29</v>
      </c>
      <c r="K769" s="4" t="s">
        <v>30</v>
      </c>
      <c r="L769" s="4" t="s">
        <v>64</v>
      </c>
      <c r="M769" s="5">
        <v>1</v>
      </c>
      <c r="N769" s="6">
        <v>161.36000000000001</v>
      </c>
      <c r="O769" s="7">
        <v>0</v>
      </c>
      <c r="P769" s="6">
        <v>87</v>
      </c>
      <c r="Q769" s="6">
        <f>M769*N769*(1-O769)</f>
        <v>161.36000000000001</v>
      </c>
      <c r="R769" s="6">
        <f>M769*P769</f>
        <v>87</v>
      </c>
      <c r="S769" s="6">
        <f>Q769-R769</f>
        <v>74.360000000000014</v>
      </c>
      <c r="T769" s="8">
        <f>IFERROR(S769/Q769,0)</f>
        <v>0.46083292017848293</v>
      </c>
    </row>
    <row r="770" spans="1:20" ht="15.75" x14ac:dyDescent="0.25">
      <c r="A770" s="2">
        <v>4651</v>
      </c>
      <c r="B770" s="3">
        <v>46150</v>
      </c>
      <c r="C770" s="10">
        <f>YEAR(SalesDataTable[[#This Row],[Order Date]])</f>
        <v>2026</v>
      </c>
      <c r="D770" s="13" t="str">
        <f>"Q"&amp;ROUNDUP(MONTH(SalesDataTable[[#This Row],[Order Date]])/3,0)</f>
        <v>Q2</v>
      </c>
      <c r="E770" s="13">
        <f>MONTH(SalesDataTable[[#This Row],[Order Date]])</f>
        <v>5</v>
      </c>
      <c r="F770" s="10" t="str">
        <f>TEXT(SalesDataTable[[#This Row],[Order Date]],"MMM")</f>
        <v>May</v>
      </c>
      <c r="G770" s="4" t="s">
        <v>22</v>
      </c>
      <c r="H770" s="4" t="s">
        <v>57</v>
      </c>
      <c r="I770" s="4" t="s">
        <v>18</v>
      </c>
      <c r="J770" s="4" t="s">
        <v>32</v>
      </c>
      <c r="K770" s="4" t="s">
        <v>39</v>
      </c>
      <c r="L770" s="4" t="s">
        <v>67</v>
      </c>
      <c r="M770" s="5">
        <v>1</v>
      </c>
      <c r="N770" s="6">
        <v>123.68</v>
      </c>
      <c r="O770" s="7">
        <v>0</v>
      </c>
      <c r="P770" s="6">
        <v>59.26</v>
      </c>
      <c r="Q770" s="6">
        <f>M770*N770*(1-O770)</f>
        <v>123.68</v>
      </c>
      <c r="R770" s="6">
        <f>M770*P770</f>
        <v>59.26</v>
      </c>
      <c r="S770" s="6">
        <f>Q770-R770</f>
        <v>64.420000000000016</v>
      </c>
      <c r="T770" s="8">
        <f>IFERROR(S770/Q770,0)</f>
        <v>0.52086028460543343</v>
      </c>
    </row>
    <row r="771" spans="1:20" ht="15.75" x14ac:dyDescent="0.25">
      <c r="A771" s="2">
        <v>4886</v>
      </c>
      <c r="B771" s="3">
        <v>46150</v>
      </c>
      <c r="C771" s="10">
        <f>YEAR(SalesDataTable[[#This Row],[Order Date]])</f>
        <v>2026</v>
      </c>
      <c r="D771" s="13" t="str">
        <f>"Q"&amp;ROUNDUP(MONTH(SalesDataTable[[#This Row],[Order Date]])/3,0)</f>
        <v>Q2</v>
      </c>
      <c r="E771" s="13">
        <f>MONTH(SalesDataTable[[#This Row],[Order Date]])</f>
        <v>5</v>
      </c>
      <c r="F771" s="10" t="str">
        <f>TEXT(SalesDataTable[[#This Row],[Order Date]],"MMM")</f>
        <v>May</v>
      </c>
      <c r="G771" s="4" t="s">
        <v>36</v>
      </c>
      <c r="H771" s="4" t="s">
        <v>49</v>
      </c>
      <c r="I771" s="4" t="s">
        <v>44</v>
      </c>
      <c r="J771" s="4" t="s">
        <v>19</v>
      </c>
      <c r="K771" s="4" t="s">
        <v>25</v>
      </c>
      <c r="L771" s="4" t="s">
        <v>33</v>
      </c>
      <c r="M771" s="5">
        <v>1</v>
      </c>
      <c r="N771" s="6">
        <v>146.29</v>
      </c>
      <c r="O771" s="7">
        <v>0</v>
      </c>
      <c r="P771" s="6">
        <v>81.16</v>
      </c>
      <c r="Q771" s="6">
        <f>M771*N771*(1-O771)</f>
        <v>146.29</v>
      </c>
      <c r="R771" s="6">
        <f>M771*P771</f>
        <v>81.16</v>
      </c>
      <c r="S771" s="6">
        <f>Q771-R771</f>
        <v>65.13</v>
      </c>
      <c r="T771" s="8">
        <f>IFERROR(S771/Q771,0)</f>
        <v>0.44521156606740037</v>
      </c>
    </row>
    <row r="772" spans="1:20" ht="15.75" x14ac:dyDescent="0.25">
      <c r="A772" s="2">
        <v>162</v>
      </c>
      <c r="B772" s="3">
        <v>46151</v>
      </c>
      <c r="C772" s="10">
        <f>YEAR(SalesDataTable[[#This Row],[Order Date]])</f>
        <v>2026</v>
      </c>
      <c r="D772" s="13" t="str">
        <f>"Q"&amp;ROUNDUP(MONTH(SalesDataTable[[#This Row],[Order Date]])/3,0)</f>
        <v>Q2</v>
      </c>
      <c r="E772" s="13">
        <f>MONTH(SalesDataTable[[#This Row],[Order Date]])</f>
        <v>5</v>
      </c>
      <c r="F772" s="10" t="str">
        <f>TEXT(SalesDataTable[[#This Row],[Order Date]],"MMM")</f>
        <v>May</v>
      </c>
      <c r="G772" s="4" t="s">
        <v>16</v>
      </c>
      <c r="H772" s="4" t="s">
        <v>17</v>
      </c>
      <c r="I772" s="4" t="s">
        <v>18</v>
      </c>
      <c r="J772" s="4" t="s">
        <v>29</v>
      </c>
      <c r="K772" s="4" t="s">
        <v>30</v>
      </c>
      <c r="L772" s="4" t="s">
        <v>64</v>
      </c>
      <c r="M772" s="5">
        <v>2</v>
      </c>
      <c r="N772" s="6">
        <v>164.95</v>
      </c>
      <c r="O772" s="7">
        <v>0.1</v>
      </c>
      <c r="P772" s="6">
        <v>86.27</v>
      </c>
      <c r="Q772" s="6">
        <f>M772*N772*(1-O772)</f>
        <v>296.90999999999997</v>
      </c>
      <c r="R772" s="6">
        <f>M772*P772</f>
        <v>172.54</v>
      </c>
      <c r="S772" s="6">
        <f>Q772-R772</f>
        <v>124.36999999999998</v>
      </c>
      <c r="T772" s="8">
        <f>IFERROR(S772/Q772,0)</f>
        <v>0.41888114243373409</v>
      </c>
    </row>
    <row r="773" spans="1:20" ht="15.75" x14ac:dyDescent="0.25">
      <c r="A773" s="2">
        <v>184</v>
      </c>
      <c r="B773" s="3">
        <v>46151</v>
      </c>
      <c r="C773" s="10">
        <f>YEAR(SalesDataTable[[#This Row],[Order Date]])</f>
        <v>2026</v>
      </c>
      <c r="D773" s="13" t="str">
        <f>"Q"&amp;ROUNDUP(MONTH(SalesDataTable[[#This Row],[Order Date]])/3,0)</f>
        <v>Q2</v>
      </c>
      <c r="E773" s="13">
        <f>MONTH(SalesDataTable[[#This Row],[Order Date]])</f>
        <v>5</v>
      </c>
      <c r="F773" s="10" t="str">
        <f>TEXT(SalesDataTable[[#This Row],[Order Date]],"MMM")</f>
        <v>May</v>
      </c>
      <c r="G773" s="4" t="s">
        <v>16</v>
      </c>
      <c r="H773" s="4" t="s">
        <v>66</v>
      </c>
      <c r="I773" s="4" t="s">
        <v>35</v>
      </c>
      <c r="J773" s="4" t="s">
        <v>32</v>
      </c>
      <c r="K773" s="4" t="s">
        <v>25</v>
      </c>
      <c r="L773" s="4" t="s">
        <v>26</v>
      </c>
      <c r="M773" s="5">
        <v>2</v>
      </c>
      <c r="N773" s="6">
        <v>91.59</v>
      </c>
      <c r="O773" s="7">
        <v>0</v>
      </c>
      <c r="P773" s="6">
        <v>44.97</v>
      </c>
      <c r="Q773" s="6">
        <f>M773*N773*(1-O773)</f>
        <v>183.18</v>
      </c>
      <c r="R773" s="6">
        <f>M773*P773</f>
        <v>89.94</v>
      </c>
      <c r="S773" s="6">
        <f>Q773-R773</f>
        <v>93.240000000000009</v>
      </c>
      <c r="T773" s="8">
        <f>IFERROR(S773/Q773,0)</f>
        <v>0.50900753357353423</v>
      </c>
    </row>
    <row r="774" spans="1:20" ht="15.75" x14ac:dyDescent="0.25">
      <c r="A774" s="2">
        <v>328</v>
      </c>
      <c r="B774" s="3">
        <v>46151</v>
      </c>
      <c r="C774" s="10">
        <f>YEAR(SalesDataTable[[#This Row],[Order Date]])</f>
        <v>2026</v>
      </c>
      <c r="D774" s="13" t="str">
        <f>"Q"&amp;ROUNDUP(MONTH(SalesDataTable[[#This Row],[Order Date]])/3,0)</f>
        <v>Q2</v>
      </c>
      <c r="E774" s="13">
        <f>MONTH(SalesDataTable[[#This Row],[Order Date]])</f>
        <v>5</v>
      </c>
      <c r="F774" s="10" t="str">
        <f>TEXT(SalesDataTable[[#This Row],[Order Date]],"MMM")</f>
        <v>May</v>
      </c>
      <c r="G774" s="4" t="s">
        <v>36</v>
      </c>
      <c r="H774" s="4" t="s">
        <v>63</v>
      </c>
      <c r="I774" s="4" t="s">
        <v>18</v>
      </c>
      <c r="J774" s="4" t="s">
        <v>19</v>
      </c>
      <c r="K774" s="4" t="s">
        <v>50</v>
      </c>
      <c r="L774" s="4" t="s">
        <v>61</v>
      </c>
      <c r="M774" s="5">
        <v>1</v>
      </c>
      <c r="N774" s="6">
        <v>51.78</v>
      </c>
      <c r="O774" s="7">
        <v>0.1</v>
      </c>
      <c r="P774" s="6">
        <v>21.63</v>
      </c>
      <c r="Q774" s="6">
        <f>M774*N774*(1-O774)</f>
        <v>46.602000000000004</v>
      </c>
      <c r="R774" s="6">
        <f>M774*P774</f>
        <v>21.63</v>
      </c>
      <c r="S774" s="6">
        <f>Q774-R774</f>
        <v>24.972000000000005</v>
      </c>
      <c r="T774" s="8">
        <f>IFERROR(S774/Q774,0)</f>
        <v>0.53585683017896235</v>
      </c>
    </row>
    <row r="775" spans="1:20" ht="15.75" x14ac:dyDescent="0.25">
      <c r="A775" s="2">
        <v>908</v>
      </c>
      <c r="B775" s="3">
        <v>46151</v>
      </c>
      <c r="C775" s="10">
        <f>YEAR(SalesDataTable[[#This Row],[Order Date]])</f>
        <v>2026</v>
      </c>
      <c r="D775" s="13" t="str">
        <f>"Q"&amp;ROUNDUP(MONTH(SalesDataTable[[#This Row],[Order Date]])/3,0)</f>
        <v>Q2</v>
      </c>
      <c r="E775" s="13">
        <f>MONTH(SalesDataTable[[#This Row],[Order Date]])</f>
        <v>5</v>
      </c>
      <c r="F775" s="10" t="str">
        <f>TEXT(SalesDataTable[[#This Row],[Order Date]],"MMM")</f>
        <v>May</v>
      </c>
      <c r="G775" s="4" t="s">
        <v>36</v>
      </c>
      <c r="H775" s="4" t="s">
        <v>49</v>
      </c>
      <c r="I775" s="4" t="s">
        <v>35</v>
      </c>
      <c r="J775" s="4" t="s">
        <v>19</v>
      </c>
      <c r="K775" s="4" t="s">
        <v>30</v>
      </c>
      <c r="L775" s="4" t="s">
        <v>48</v>
      </c>
      <c r="M775" s="5">
        <v>2</v>
      </c>
      <c r="N775" s="6">
        <v>46.25</v>
      </c>
      <c r="O775" s="7">
        <v>0</v>
      </c>
      <c r="P775" s="6">
        <v>18.12</v>
      </c>
      <c r="Q775" s="6">
        <f>M775*N775*(1-O775)</f>
        <v>92.5</v>
      </c>
      <c r="R775" s="6">
        <f>M775*P775</f>
        <v>36.24</v>
      </c>
      <c r="S775" s="6">
        <f>Q775-R775</f>
        <v>56.26</v>
      </c>
      <c r="T775" s="8">
        <f>IFERROR(S775/Q775,0)</f>
        <v>0.60821621621621624</v>
      </c>
    </row>
    <row r="776" spans="1:20" ht="15.75" x14ac:dyDescent="0.25">
      <c r="A776" s="2">
        <v>3159</v>
      </c>
      <c r="B776" s="3">
        <v>46151</v>
      </c>
      <c r="C776" s="10">
        <f>YEAR(SalesDataTable[[#This Row],[Order Date]])</f>
        <v>2026</v>
      </c>
      <c r="D776" s="13" t="str">
        <f>"Q"&amp;ROUNDUP(MONTH(SalesDataTable[[#This Row],[Order Date]])/3,0)</f>
        <v>Q2</v>
      </c>
      <c r="E776" s="13">
        <f>MONTH(SalesDataTable[[#This Row],[Order Date]])</f>
        <v>5</v>
      </c>
      <c r="F776" s="10" t="str">
        <f>TEXT(SalesDataTable[[#This Row],[Order Date]],"MMM")</f>
        <v>May</v>
      </c>
      <c r="G776" s="4" t="s">
        <v>16</v>
      </c>
      <c r="H776" s="4" t="s">
        <v>17</v>
      </c>
      <c r="I776" s="4" t="s">
        <v>18</v>
      </c>
      <c r="J776" s="4" t="s">
        <v>19</v>
      </c>
      <c r="K776" s="4" t="s">
        <v>39</v>
      </c>
      <c r="L776" s="4" t="s">
        <v>45</v>
      </c>
      <c r="M776" s="5">
        <v>3</v>
      </c>
      <c r="N776" s="6">
        <v>198.5</v>
      </c>
      <c r="O776" s="7">
        <v>0</v>
      </c>
      <c r="P776" s="6">
        <v>102.23</v>
      </c>
      <c r="Q776" s="6">
        <f>M776*N776*(1-O776)</f>
        <v>595.5</v>
      </c>
      <c r="R776" s="6">
        <f>M776*P776</f>
        <v>306.69</v>
      </c>
      <c r="S776" s="6">
        <f>Q776-R776</f>
        <v>288.81</v>
      </c>
      <c r="T776" s="8">
        <f>IFERROR(S776/Q776,0)</f>
        <v>0.48498740554156172</v>
      </c>
    </row>
    <row r="777" spans="1:20" ht="15.75" x14ac:dyDescent="0.25">
      <c r="A777" s="2">
        <v>4509</v>
      </c>
      <c r="B777" s="3">
        <v>46151</v>
      </c>
      <c r="C777" s="10">
        <f>YEAR(SalesDataTable[[#This Row],[Order Date]])</f>
        <v>2026</v>
      </c>
      <c r="D777" s="13" t="str">
        <f>"Q"&amp;ROUNDUP(MONTH(SalesDataTable[[#This Row],[Order Date]])/3,0)</f>
        <v>Q2</v>
      </c>
      <c r="E777" s="13">
        <f>MONTH(SalesDataTable[[#This Row],[Order Date]])</f>
        <v>5</v>
      </c>
      <c r="F777" s="10" t="str">
        <f>TEXT(SalesDataTable[[#This Row],[Order Date]],"MMM")</f>
        <v>May</v>
      </c>
      <c r="G777" s="4" t="s">
        <v>36</v>
      </c>
      <c r="H777" s="4" t="s">
        <v>49</v>
      </c>
      <c r="I777" s="4" t="s">
        <v>18</v>
      </c>
      <c r="J777" s="4" t="s">
        <v>29</v>
      </c>
      <c r="K777" s="4" t="s">
        <v>25</v>
      </c>
      <c r="L777" s="4" t="s">
        <v>53</v>
      </c>
      <c r="M777" s="5">
        <v>1</v>
      </c>
      <c r="N777" s="6">
        <v>152.80000000000001</v>
      </c>
      <c r="O777" s="7">
        <v>0.1</v>
      </c>
      <c r="P777" s="6">
        <v>77.67</v>
      </c>
      <c r="Q777" s="6">
        <f>M777*N777*(1-O777)</f>
        <v>137.52000000000001</v>
      </c>
      <c r="R777" s="6">
        <f>M777*P777</f>
        <v>77.67</v>
      </c>
      <c r="S777" s="6">
        <f>Q777-R777</f>
        <v>59.850000000000009</v>
      </c>
      <c r="T777" s="8">
        <f>IFERROR(S777/Q777,0)</f>
        <v>0.43520942408376967</v>
      </c>
    </row>
    <row r="778" spans="1:20" ht="15.75" x14ac:dyDescent="0.25">
      <c r="A778" s="2">
        <v>4677</v>
      </c>
      <c r="B778" s="3">
        <v>46151</v>
      </c>
      <c r="C778" s="10">
        <f>YEAR(SalesDataTable[[#This Row],[Order Date]])</f>
        <v>2026</v>
      </c>
      <c r="D778" s="13" t="str">
        <f>"Q"&amp;ROUNDUP(MONTH(SalesDataTable[[#This Row],[Order Date]])/3,0)</f>
        <v>Q2</v>
      </c>
      <c r="E778" s="13">
        <f>MONTH(SalesDataTable[[#This Row],[Order Date]])</f>
        <v>5</v>
      </c>
      <c r="F778" s="10" t="str">
        <f>TEXT(SalesDataTable[[#This Row],[Order Date]],"MMM")</f>
        <v>May</v>
      </c>
      <c r="G778" s="4" t="s">
        <v>22</v>
      </c>
      <c r="H778" s="4" t="s">
        <v>65</v>
      </c>
      <c r="I778" s="4" t="s">
        <v>18</v>
      </c>
      <c r="J778" s="4" t="s">
        <v>32</v>
      </c>
      <c r="K778" s="4" t="s">
        <v>30</v>
      </c>
      <c r="L778" s="4" t="s">
        <v>64</v>
      </c>
      <c r="M778" s="5">
        <v>2</v>
      </c>
      <c r="N778" s="6">
        <v>161.47999999999999</v>
      </c>
      <c r="O778" s="7">
        <v>0</v>
      </c>
      <c r="P778" s="6">
        <v>85.03</v>
      </c>
      <c r="Q778" s="6">
        <f>M778*N778*(1-O778)</f>
        <v>322.95999999999998</v>
      </c>
      <c r="R778" s="6">
        <f>M778*P778</f>
        <v>170.06</v>
      </c>
      <c r="S778" s="6">
        <f>Q778-R778</f>
        <v>152.89999999999998</v>
      </c>
      <c r="T778" s="8">
        <f>IFERROR(S778/Q778,0)</f>
        <v>0.47343324250681196</v>
      </c>
    </row>
    <row r="779" spans="1:20" ht="15.75" x14ac:dyDescent="0.25">
      <c r="A779" s="2">
        <v>4867</v>
      </c>
      <c r="B779" s="3">
        <v>46151</v>
      </c>
      <c r="C779" s="10">
        <f>YEAR(SalesDataTable[[#This Row],[Order Date]])</f>
        <v>2026</v>
      </c>
      <c r="D779" s="13" t="str">
        <f>"Q"&amp;ROUNDUP(MONTH(SalesDataTable[[#This Row],[Order Date]])/3,0)</f>
        <v>Q2</v>
      </c>
      <c r="E779" s="13">
        <f>MONTH(SalesDataTable[[#This Row],[Order Date]])</f>
        <v>5</v>
      </c>
      <c r="F779" s="10" t="str">
        <f>TEXT(SalesDataTable[[#This Row],[Order Date]],"MMM")</f>
        <v>May</v>
      </c>
      <c r="G779" s="4" t="s">
        <v>22</v>
      </c>
      <c r="H779" s="4" t="s">
        <v>43</v>
      </c>
      <c r="I779" s="4" t="s">
        <v>35</v>
      </c>
      <c r="J779" s="4" t="s">
        <v>19</v>
      </c>
      <c r="K779" s="4" t="s">
        <v>20</v>
      </c>
      <c r="L779" s="4" t="s">
        <v>21</v>
      </c>
      <c r="M779" s="5">
        <v>1</v>
      </c>
      <c r="N779" s="6">
        <v>82.86</v>
      </c>
      <c r="O779" s="7">
        <v>0</v>
      </c>
      <c r="P779" s="6">
        <v>42.67</v>
      </c>
      <c r="Q779" s="6">
        <f>M779*N779*(1-O779)</f>
        <v>82.86</v>
      </c>
      <c r="R779" s="6">
        <f>M779*P779</f>
        <v>42.67</v>
      </c>
      <c r="S779" s="6">
        <f>Q779-R779</f>
        <v>40.19</v>
      </c>
      <c r="T779" s="8">
        <f>IFERROR(S779/Q779,0)</f>
        <v>0.48503499879314504</v>
      </c>
    </row>
    <row r="780" spans="1:20" ht="15.75" x14ac:dyDescent="0.25">
      <c r="A780" s="2">
        <v>1615</v>
      </c>
      <c r="B780" s="3">
        <v>46152</v>
      </c>
      <c r="C780" s="10">
        <f>YEAR(SalesDataTable[[#This Row],[Order Date]])</f>
        <v>2026</v>
      </c>
      <c r="D780" s="13" t="str">
        <f>"Q"&amp;ROUNDUP(MONTH(SalesDataTable[[#This Row],[Order Date]])/3,0)</f>
        <v>Q2</v>
      </c>
      <c r="E780" s="13">
        <f>MONTH(SalesDataTable[[#This Row],[Order Date]])</f>
        <v>5</v>
      </c>
      <c r="F780" s="10" t="str">
        <f>TEXT(SalesDataTable[[#This Row],[Order Date]],"MMM")</f>
        <v>May</v>
      </c>
      <c r="G780" s="4" t="s">
        <v>36</v>
      </c>
      <c r="H780" s="4" t="s">
        <v>37</v>
      </c>
      <c r="I780" s="4" t="s">
        <v>18</v>
      </c>
      <c r="J780" s="4" t="s">
        <v>29</v>
      </c>
      <c r="K780" s="4" t="s">
        <v>50</v>
      </c>
      <c r="L780" s="4" t="s">
        <v>61</v>
      </c>
      <c r="M780" s="5">
        <v>1</v>
      </c>
      <c r="N780" s="6">
        <v>51.15</v>
      </c>
      <c r="O780" s="7">
        <v>0</v>
      </c>
      <c r="P780" s="6">
        <v>21.39</v>
      </c>
      <c r="Q780" s="6">
        <f>M780*N780*(1-O780)</f>
        <v>51.15</v>
      </c>
      <c r="R780" s="6">
        <f>M780*P780</f>
        <v>21.39</v>
      </c>
      <c r="S780" s="6">
        <f>Q780-R780</f>
        <v>29.759999999999998</v>
      </c>
      <c r="T780" s="8">
        <f>IFERROR(S780/Q780,0)</f>
        <v>0.58181818181818179</v>
      </c>
    </row>
    <row r="781" spans="1:20" ht="15.75" x14ac:dyDescent="0.25">
      <c r="A781" s="2">
        <v>1812</v>
      </c>
      <c r="B781" s="3">
        <v>46152</v>
      </c>
      <c r="C781" s="10">
        <f>YEAR(SalesDataTable[[#This Row],[Order Date]])</f>
        <v>2026</v>
      </c>
      <c r="D781" s="13" t="str">
        <f>"Q"&amp;ROUNDUP(MONTH(SalesDataTable[[#This Row],[Order Date]])/3,0)</f>
        <v>Q2</v>
      </c>
      <c r="E781" s="13">
        <f>MONTH(SalesDataTable[[#This Row],[Order Date]])</f>
        <v>5</v>
      </c>
      <c r="F781" s="10" t="str">
        <f>TEXT(SalesDataTable[[#This Row],[Order Date]],"MMM")</f>
        <v>May</v>
      </c>
      <c r="G781" s="4" t="s">
        <v>27</v>
      </c>
      <c r="H781" s="4" t="s">
        <v>28</v>
      </c>
      <c r="I781" s="4" t="s">
        <v>24</v>
      </c>
      <c r="J781" s="4" t="s">
        <v>32</v>
      </c>
      <c r="K781" s="4" t="s">
        <v>50</v>
      </c>
      <c r="L781" s="4" t="s">
        <v>61</v>
      </c>
      <c r="M781" s="5">
        <v>12</v>
      </c>
      <c r="N781" s="6">
        <v>50.53</v>
      </c>
      <c r="O781" s="7">
        <v>0.1</v>
      </c>
      <c r="P781" s="6">
        <v>22.09</v>
      </c>
      <c r="Q781" s="6">
        <f>M781*N781*(1-O781)</f>
        <v>545.72400000000005</v>
      </c>
      <c r="R781" s="6">
        <f>M781*P781</f>
        <v>265.08</v>
      </c>
      <c r="S781" s="6">
        <f>Q781-R781</f>
        <v>280.64400000000006</v>
      </c>
      <c r="T781" s="8">
        <f>IFERROR(S781/Q781,0)</f>
        <v>0.5142599555819426</v>
      </c>
    </row>
    <row r="782" spans="1:20" ht="15.75" x14ac:dyDescent="0.25">
      <c r="A782" s="2">
        <v>3645</v>
      </c>
      <c r="B782" s="3">
        <v>46152</v>
      </c>
      <c r="C782" s="10">
        <f>YEAR(SalesDataTable[[#This Row],[Order Date]])</f>
        <v>2026</v>
      </c>
      <c r="D782" s="13" t="str">
        <f>"Q"&amp;ROUNDUP(MONTH(SalesDataTable[[#This Row],[Order Date]])/3,0)</f>
        <v>Q2</v>
      </c>
      <c r="E782" s="13">
        <f>MONTH(SalesDataTable[[#This Row],[Order Date]])</f>
        <v>5</v>
      </c>
      <c r="F782" s="10" t="str">
        <f>TEXT(SalesDataTable[[#This Row],[Order Date]],"MMM")</f>
        <v>May</v>
      </c>
      <c r="G782" s="4" t="s">
        <v>22</v>
      </c>
      <c r="H782" s="4" t="s">
        <v>23</v>
      </c>
      <c r="I782" s="4" t="s">
        <v>44</v>
      </c>
      <c r="J782" s="4" t="s">
        <v>19</v>
      </c>
      <c r="K782" s="4" t="s">
        <v>20</v>
      </c>
      <c r="L782" s="4" t="s">
        <v>38</v>
      </c>
      <c r="M782" s="5">
        <v>2</v>
      </c>
      <c r="N782" s="6">
        <v>50.93</v>
      </c>
      <c r="O782" s="7">
        <v>0</v>
      </c>
      <c r="P782" s="6">
        <v>22.91</v>
      </c>
      <c r="Q782" s="6">
        <f>M782*N782*(1-O782)</f>
        <v>101.86</v>
      </c>
      <c r="R782" s="6">
        <f>M782*P782</f>
        <v>45.82</v>
      </c>
      <c r="S782" s="6">
        <f>Q782-R782</f>
        <v>56.04</v>
      </c>
      <c r="T782" s="8">
        <f>IFERROR(S782/Q782,0)</f>
        <v>0.55016689573924993</v>
      </c>
    </row>
    <row r="783" spans="1:20" ht="15.75" x14ac:dyDescent="0.25">
      <c r="A783" s="2">
        <v>3804</v>
      </c>
      <c r="B783" s="3">
        <v>46152</v>
      </c>
      <c r="C783" s="10">
        <f>YEAR(SalesDataTable[[#This Row],[Order Date]])</f>
        <v>2026</v>
      </c>
      <c r="D783" s="13" t="str">
        <f>"Q"&amp;ROUNDUP(MONTH(SalesDataTable[[#This Row],[Order Date]])/3,0)</f>
        <v>Q2</v>
      </c>
      <c r="E783" s="13">
        <f>MONTH(SalesDataTable[[#This Row],[Order Date]])</f>
        <v>5</v>
      </c>
      <c r="F783" s="10" t="str">
        <f>TEXT(SalesDataTable[[#This Row],[Order Date]],"MMM")</f>
        <v>May</v>
      </c>
      <c r="G783" s="4" t="s">
        <v>27</v>
      </c>
      <c r="H783" s="4" t="s">
        <v>41</v>
      </c>
      <c r="I783" s="4" t="s">
        <v>18</v>
      </c>
      <c r="J783" s="4" t="s">
        <v>19</v>
      </c>
      <c r="K783" s="4" t="s">
        <v>50</v>
      </c>
      <c r="L783" s="4" t="s">
        <v>61</v>
      </c>
      <c r="M783" s="5">
        <v>2</v>
      </c>
      <c r="N783" s="6">
        <v>50.79</v>
      </c>
      <c r="O783" s="7">
        <v>0.05</v>
      </c>
      <c r="P783" s="6">
        <v>21.83</v>
      </c>
      <c r="Q783" s="6">
        <f>M783*N783*(1-O783)</f>
        <v>96.500999999999991</v>
      </c>
      <c r="R783" s="6">
        <f>M783*P783</f>
        <v>43.66</v>
      </c>
      <c r="S783" s="6">
        <f>Q783-R783</f>
        <v>52.840999999999994</v>
      </c>
      <c r="T783" s="8">
        <f>IFERROR(S783/Q783,0)</f>
        <v>0.54756945523880585</v>
      </c>
    </row>
    <row r="784" spans="1:20" ht="15.75" x14ac:dyDescent="0.25">
      <c r="A784" s="2">
        <v>4367</v>
      </c>
      <c r="B784" s="3">
        <v>46152</v>
      </c>
      <c r="C784" s="10">
        <f>YEAR(SalesDataTable[[#This Row],[Order Date]])</f>
        <v>2026</v>
      </c>
      <c r="D784" s="13" t="str">
        <f>"Q"&amp;ROUNDUP(MONTH(SalesDataTable[[#This Row],[Order Date]])/3,0)</f>
        <v>Q2</v>
      </c>
      <c r="E784" s="13">
        <f>MONTH(SalesDataTable[[#This Row],[Order Date]])</f>
        <v>5</v>
      </c>
      <c r="F784" s="10" t="str">
        <f>TEXT(SalesDataTable[[#This Row],[Order Date]],"MMM")</f>
        <v>May</v>
      </c>
      <c r="G784" s="4" t="s">
        <v>36</v>
      </c>
      <c r="H784" s="4" t="s">
        <v>49</v>
      </c>
      <c r="I784" s="4" t="s">
        <v>18</v>
      </c>
      <c r="J784" s="4" t="s">
        <v>32</v>
      </c>
      <c r="K784" s="4" t="s">
        <v>30</v>
      </c>
      <c r="L784" s="4" t="s">
        <v>64</v>
      </c>
      <c r="M784" s="5">
        <v>5</v>
      </c>
      <c r="N784" s="6">
        <v>160.94</v>
      </c>
      <c r="O784" s="7">
        <v>0.1</v>
      </c>
      <c r="P784" s="6">
        <v>88.89</v>
      </c>
      <c r="Q784" s="6">
        <f>M784*N784*(1-O784)</f>
        <v>724.23</v>
      </c>
      <c r="R784" s="6">
        <f>M784*P784</f>
        <v>444.45</v>
      </c>
      <c r="S784" s="6">
        <f>Q784-R784</f>
        <v>279.78000000000003</v>
      </c>
      <c r="T784" s="8">
        <f>IFERROR(S784/Q784,0)</f>
        <v>0.38631374011018604</v>
      </c>
    </row>
    <row r="785" spans="1:20" ht="15.75" x14ac:dyDescent="0.25">
      <c r="A785" s="2">
        <v>4746</v>
      </c>
      <c r="B785" s="3">
        <v>46152</v>
      </c>
      <c r="C785" s="10">
        <f>YEAR(SalesDataTable[[#This Row],[Order Date]])</f>
        <v>2026</v>
      </c>
      <c r="D785" s="13" t="str">
        <f>"Q"&amp;ROUNDUP(MONTH(SalesDataTable[[#This Row],[Order Date]])/3,0)</f>
        <v>Q2</v>
      </c>
      <c r="E785" s="13">
        <f>MONTH(SalesDataTable[[#This Row],[Order Date]])</f>
        <v>5</v>
      </c>
      <c r="F785" s="10" t="str">
        <f>TEXT(SalesDataTable[[#This Row],[Order Date]],"MMM")</f>
        <v>May</v>
      </c>
      <c r="G785" s="4" t="s">
        <v>22</v>
      </c>
      <c r="H785" s="4" t="s">
        <v>23</v>
      </c>
      <c r="I785" s="4" t="s">
        <v>18</v>
      </c>
      <c r="J785" s="4" t="s">
        <v>19</v>
      </c>
      <c r="K785" s="4" t="s">
        <v>50</v>
      </c>
      <c r="L785" s="4" t="s">
        <v>58</v>
      </c>
      <c r="M785" s="5">
        <v>2</v>
      </c>
      <c r="N785" s="6">
        <v>36.409999999999997</v>
      </c>
      <c r="O785" s="7">
        <v>0</v>
      </c>
      <c r="P785" s="6">
        <v>13.92</v>
      </c>
      <c r="Q785" s="6">
        <f>M785*N785*(1-O785)</f>
        <v>72.819999999999993</v>
      </c>
      <c r="R785" s="6">
        <f>M785*P785</f>
        <v>27.84</v>
      </c>
      <c r="S785" s="6">
        <f>Q785-R785</f>
        <v>44.97999999999999</v>
      </c>
      <c r="T785" s="8">
        <f>IFERROR(S785/Q785,0)</f>
        <v>0.61768744850315838</v>
      </c>
    </row>
    <row r="786" spans="1:20" ht="15.75" x14ac:dyDescent="0.25">
      <c r="A786" s="2">
        <v>4795</v>
      </c>
      <c r="B786" s="3">
        <v>46152</v>
      </c>
      <c r="C786" s="10">
        <f>YEAR(SalesDataTable[[#This Row],[Order Date]])</f>
        <v>2026</v>
      </c>
      <c r="D786" s="13" t="str">
        <f>"Q"&amp;ROUNDUP(MONTH(SalesDataTable[[#This Row],[Order Date]])/3,0)</f>
        <v>Q2</v>
      </c>
      <c r="E786" s="13">
        <f>MONTH(SalesDataTable[[#This Row],[Order Date]])</f>
        <v>5</v>
      </c>
      <c r="F786" s="10" t="str">
        <f>TEXT(SalesDataTable[[#This Row],[Order Date]],"MMM")</f>
        <v>May</v>
      </c>
      <c r="G786" s="4" t="s">
        <v>36</v>
      </c>
      <c r="H786" s="4" t="s">
        <v>37</v>
      </c>
      <c r="I786" s="4" t="s">
        <v>44</v>
      </c>
      <c r="J786" s="4" t="s">
        <v>19</v>
      </c>
      <c r="K786" s="4" t="s">
        <v>25</v>
      </c>
      <c r="L786" s="4" t="s">
        <v>62</v>
      </c>
      <c r="M786" s="5">
        <v>2</v>
      </c>
      <c r="N786" s="6">
        <v>72.25</v>
      </c>
      <c r="O786" s="7">
        <v>0</v>
      </c>
      <c r="P786" s="6">
        <v>32.25</v>
      </c>
      <c r="Q786" s="6">
        <f>M786*N786*(1-O786)</f>
        <v>144.5</v>
      </c>
      <c r="R786" s="6">
        <f>M786*P786</f>
        <v>64.5</v>
      </c>
      <c r="S786" s="6">
        <f>Q786-R786</f>
        <v>80</v>
      </c>
      <c r="T786" s="8">
        <f>IFERROR(S786/Q786,0)</f>
        <v>0.55363321799307963</v>
      </c>
    </row>
    <row r="787" spans="1:20" ht="15.75" x14ac:dyDescent="0.25">
      <c r="A787" s="2">
        <v>4800</v>
      </c>
      <c r="B787" s="3">
        <v>46152</v>
      </c>
      <c r="C787" s="10">
        <f>YEAR(SalesDataTable[[#This Row],[Order Date]])</f>
        <v>2026</v>
      </c>
      <c r="D787" s="13" t="str">
        <f>"Q"&amp;ROUNDUP(MONTH(SalesDataTable[[#This Row],[Order Date]])/3,0)</f>
        <v>Q2</v>
      </c>
      <c r="E787" s="13">
        <f>MONTH(SalesDataTable[[#This Row],[Order Date]])</f>
        <v>5</v>
      </c>
      <c r="F787" s="10" t="str">
        <f>TEXT(SalesDataTable[[#This Row],[Order Date]],"MMM")</f>
        <v>May</v>
      </c>
      <c r="G787" s="4" t="s">
        <v>36</v>
      </c>
      <c r="H787" s="4" t="s">
        <v>49</v>
      </c>
      <c r="I787" s="4" t="s">
        <v>35</v>
      </c>
      <c r="J787" s="4" t="s">
        <v>29</v>
      </c>
      <c r="K787" s="4" t="s">
        <v>20</v>
      </c>
      <c r="L787" s="4" t="s">
        <v>46</v>
      </c>
      <c r="M787" s="5">
        <v>4</v>
      </c>
      <c r="N787" s="6">
        <v>103.36</v>
      </c>
      <c r="O787" s="7">
        <v>0</v>
      </c>
      <c r="P787" s="6">
        <v>51.59</v>
      </c>
      <c r="Q787" s="6">
        <f>M787*N787*(1-O787)</f>
        <v>413.44</v>
      </c>
      <c r="R787" s="6">
        <f>M787*P787</f>
        <v>206.36</v>
      </c>
      <c r="S787" s="6">
        <f>Q787-R787</f>
        <v>207.07999999999998</v>
      </c>
      <c r="T787" s="8">
        <f>IFERROR(S787/Q787,0)</f>
        <v>0.50087074303405565</v>
      </c>
    </row>
    <row r="788" spans="1:20" ht="15.75" x14ac:dyDescent="0.25">
      <c r="A788" s="2">
        <v>5018</v>
      </c>
      <c r="B788" s="3">
        <v>46152</v>
      </c>
      <c r="C788" s="10">
        <f>YEAR(SalesDataTable[[#This Row],[Order Date]])</f>
        <v>2026</v>
      </c>
      <c r="D788" s="13" t="str">
        <f>"Q"&amp;ROUNDUP(MONTH(SalesDataTable[[#This Row],[Order Date]])/3,0)</f>
        <v>Q2</v>
      </c>
      <c r="E788" s="13">
        <f>MONTH(SalesDataTable[[#This Row],[Order Date]])</f>
        <v>5</v>
      </c>
      <c r="F788" s="10" t="str">
        <f>TEXT(SalesDataTable[[#This Row],[Order Date]],"MMM")</f>
        <v>May</v>
      </c>
      <c r="G788" s="4" t="s">
        <v>27</v>
      </c>
      <c r="H788" s="4" t="s">
        <v>28</v>
      </c>
      <c r="I788" s="4" t="s">
        <v>24</v>
      </c>
      <c r="J788" s="4" t="s">
        <v>32</v>
      </c>
      <c r="K788" s="4" t="s">
        <v>25</v>
      </c>
      <c r="L788" s="4" t="s">
        <v>33</v>
      </c>
      <c r="M788" s="5">
        <v>4</v>
      </c>
      <c r="N788" s="6">
        <v>145.85</v>
      </c>
      <c r="O788" s="7">
        <v>0.15</v>
      </c>
      <c r="P788" s="6">
        <v>79.69</v>
      </c>
      <c r="Q788" s="6">
        <f>M788*N788*(1-O788)</f>
        <v>495.89</v>
      </c>
      <c r="R788" s="6">
        <f>M788*P788</f>
        <v>318.76</v>
      </c>
      <c r="S788" s="6">
        <f>Q788-R788</f>
        <v>177.13</v>
      </c>
      <c r="T788" s="8">
        <f>IFERROR(S788/Q788,0)</f>
        <v>0.35719615237250196</v>
      </c>
    </row>
    <row r="789" spans="1:20" ht="15.75" x14ac:dyDescent="0.25">
      <c r="A789" s="2">
        <v>474</v>
      </c>
      <c r="B789" s="3">
        <v>46153</v>
      </c>
      <c r="C789" s="10">
        <f>YEAR(SalesDataTable[[#This Row],[Order Date]])</f>
        <v>2026</v>
      </c>
      <c r="D789" s="13" t="str">
        <f>"Q"&amp;ROUNDUP(MONTH(SalesDataTable[[#This Row],[Order Date]])/3,0)</f>
        <v>Q2</v>
      </c>
      <c r="E789" s="13">
        <f>MONTH(SalesDataTable[[#This Row],[Order Date]])</f>
        <v>5</v>
      </c>
      <c r="F789" s="10" t="str">
        <f>TEXT(SalesDataTable[[#This Row],[Order Date]],"MMM")</f>
        <v>May</v>
      </c>
      <c r="G789" s="4" t="s">
        <v>22</v>
      </c>
      <c r="H789" s="4" t="s">
        <v>59</v>
      </c>
      <c r="I789" s="4" t="s">
        <v>18</v>
      </c>
      <c r="J789" s="4" t="s">
        <v>19</v>
      </c>
      <c r="K789" s="4" t="s">
        <v>20</v>
      </c>
      <c r="L789" s="4" t="s">
        <v>46</v>
      </c>
      <c r="M789" s="5">
        <v>2</v>
      </c>
      <c r="N789" s="6">
        <v>100.49</v>
      </c>
      <c r="O789" s="7">
        <v>0.1</v>
      </c>
      <c r="P789" s="6">
        <v>50.11</v>
      </c>
      <c r="Q789" s="6">
        <f>M789*N789*(1-O789)</f>
        <v>180.88200000000001</v>
      </c>
      <c r="R789" s="6">
        <f>M789*P789</f>
        <v>100.22</v>
      </c>
      <c r="S789" s="6">
        <f>Q789-R789</f>
        <v>80.662000000000006</v>
      </c>
      <c r="T789" s="8">
        <f>IFERROR(S789/Q789,0)</f>
        <v>0.44593713028383147</v>
      </c>
    </row>
    <row r="790" spans="1:20" ht="15.75" x14ac:dyDescent="0.25">
      <c r="A790" s="2">
        <v>1175</v>
      </c>
      <c r="B790" s="3">
        <v>46153</v>
      </c>
      <c r="C790" s="10">
        <f>YEAR(SalesDataTable[[#This Row],[Order Date]])</f>
        <v>2026</v>
      </c>
      <c r="D790" s="13" t="str">
        <f>"Q"&amp;ROUNDUP(MONTH(SalesDataTable[[#This Row],[Order Date]])/3,0)</f>
        <v>Q2</v>
      </c>
      <c r="E790" s="13">
        <f>MONTH(SalesDataTable[[#This Row],[Order Date]])</f>
        <v>5</v>
      </c>
      <c r="F790" s="10" t="str">
        <f>TEXT(SalesDataTable[[#This Row],[Order Date]],"MMM")</f>
        <v>May</v>
      </c>
      <c r="G790" s="4" t="s">
        <v>27</v>
      </c>
      <c r="H790" s="4" t="s">
        <v>68</v>
      </c>
      <c r="I790" s="4" t="s">
        <v>24</v>
      </c>
      <c r="J790" s="4" t="s">
        <v>19</v>
      </c>
      <c r="K790" s="4" t="s">
        <v>39</v>
      </c>
      <c r="L790" s="4" t="s">
        <v>40</v>
      </c>
      <c r="M790" s="5">
        <v>4</v>
      </c>
      <c r="N790" s="6">
        <v>332.89</v>
      </c>
      <c r="O790" s="7">
        <v>0.1</v>
      </c>
      <c r="P790" s="6">
        <v>198.06</v>
      </c>
      <c r="Q790" s="6">
        <f>M790*N790*(1-O790)</f>
        <v>1198.404</v>
      </c>
      <c r="R790" s="6">
        <f>M790*P790</f>
        <v>792.24</v>
      </c>
      <c r="S790" s="6">
        <f>Q790-R790</f>
        <v>406.16399999999999</v>
      </c>
      <c r="T790" s="8">
        <f>IFERROR(S790/Q790,0)</f>
        <v>0.33892076461694054</v>
      </c>
    </row>
    <row r="791" spans="1:20" ht="15.75" x14ac:dyDescent="0.25">
      <c r="A791" s="2">
        <v>2015</v>
      </c>
      <c r="B791" s="3">
        <v>46153</v>
      </c>
      <c r="C791" s="10">
        <f>YEAR(SalesDataTable[[#This Row],[Order Date]])</f>
        <v>2026</v>
      </c>
      <c r="D791" s="13" t="str">
        <f>"Q"&amp;ROUNDUP(MONTH(SalesDataTable[[#This Row],[Order Date]])/3,0)</f>
        <v>Q2</v>
      </c>
      <c r="E791" s="13">
        <f>MONTH(SalesDataTable[[#This Row],[Order Date]])</f>
        <v>5</v>
      </c>
      <c r="F791" s="10" t="str">
        <f>TEXT(SalesDataTable[[#This Row],[Order Date]],"MMM")</f>
        <v>May</v>
      </c>
      <c r="G791" s="4" t="s">
        <v>22</v>
      </c>
      <c r="H791" s="4" t="s">
        <v>59</v>
      </c>
      <c r="I791" s="4" t="s">
        <v>18</v>
      </c>
      <c r="J791" s="4" t="s">
        <v>29</v>
      </c>
      <c r="K791" s="4" t="s">
        <v>25</v>
      </c>
      <c r="L791" s="4" t="s">
        <v>53</v>
      </c>
      <c r="M791" s="5">
        <v>1</v>
      </c>
      <c r="N791" s="6">
        <v>154.6</v>
      </c>
      <c r="O791" s="7">
        <v>0</v>
      </c>
      <c r="P791" s="6">
        <v>80.05</v>
      </c>
      <c r="Q791" s="6">
        <f>M791*N791*(1-O791)</f>
        <v>154.6</v>
      </c>
      <c r="R791" s="6">
        <f>M791*P791</f>
        <v>80.05</v>
      </c>
      <c r="S791" s="6">
        <f>Q791-R791</f>
        <v>74.55</v>
      </c>
      <c r="T791" s="8">
        <f>IFERROR(S791/Q791,0)</f>
        <v>0.48221216041397152</v>
      </c>
    </row>
    <row r="792" spans="1:20" ht="15.75" x14ac:dyDescent="0.25">
      <c r="A792" s="2">
        <v>2196</v>
      </c>
      <c r="B792" s="3">
        <v>46153</v>
      </c>
      <c r="C792" s="10">
        <f>YEAR(SalesDataTable[[#This Row],[Order Date]])</f>
        <v>2026</v>
      </c>
      <c r="D792" s="13" t="str">
        <f>"Q"&amp;ROUNDUP(MONTH(SalesDataTable[[#This Row],[Order Date]])/3,0)</f>
        <v>Q2</v>
      </c>
      <c r="E792" s="13">
        <f>MONTH(SalesDataTable[[#This Row],[Order Date]])</f>
        <v>5</v>
      </c>
      <c r="F792" s="10" t="str">
        <f>TEXT(SalesDataTable[[#This Row],[Order Date]],"MMM")</f>
        <v>May</v>
      </c>
      <c r="G792" s="4" t="s">
        <v>36</v>
      </c>
      <c r="H792" s="4" t="s">
        <v>37</v>
      </c>
      <c r="I792" s="4" t="s">
        <v>44</v>
      </c>
      <c r="J792" s="4" t="s">
        <v>19</v>
      </c>
      <c r="K792" s="4" t="s">
        <v>20</v>
      </c>
      <c r="L792" s="4" t="s">
        <v>21</v>
      </c>
      <c r="M792" s="5">
        <v>1</v>
      </c>
      <c r="N792" s="6">
        <v>83.23</v>
      </c>
      <c r="O792" s="7">
        <v>0.05</v>
      </c>
      <c r="P792" s="6">
        <v>43.82</v>
      </c>
      <c r="Q792" s="6">
        <f>M792*N792*(1-O792)</f>
        <v>79.0685</v>
      </c>
      <c r="R792" s="6">
        <f>M792*P792</f>
        <v>43.82</v>
      </c>
      <c r="S792" s="6">
        <f>Q792-R792</f>
        <v>35.2485</v>
      </c>
      <c r="T792" s="8">
        <f>IFERROR(S792/Q792,0)</f>
        <v>0.44579699880483376</v>
      </c>
    </row>
    <row r="793" spans="1:20" ht="15.75" x14ac:dyDescent="0.25">
      <c r="A793" s="2">
        <v>3508</v>
      </c>
      <c r="B793" s="3">
        <v>46153</v>
      </c>
      <c r="C793" s="10">
        <f>YEAR(SalesDataTable[[#This Row],[Order Date]])</f>
        <v>2026</v>
      </c>
      <c r="D793" s="13" t="str">
        <f>"Q"&amp;ROUNDUP(MONTH(SalesDataTable[[#This Row],[Order Date]])/3,0)</f>
        <v>Q2</v>
      </c>
      <c r="E793" s="13">
        <f>MONTH(SalesDataTable[[#This Row],[Order Date]])</f>
        <v>5</v>
      </c>
      <c r="F793" s="10" t="str">
        <f>TEXT(SalesDataTable[[#This Row],[Order Date]],"MMM")</f>
        <v>May</v>
      </c>
      <c r="G793" s="4" t="s">
        <v>22</v>
      </c>
      <c r="H793" s="4" t="s">
        <v>59</v>
      </c>
      <c r="I793" s="4" t="s">
        <v>44</v>
      </c>
      <c r="J793" s="4" t="s">
        <v>19</v>
      </c>
      <c r="K793" s="4" t="s">
        <v>30</v>
      </c>
      <c r="L793" s="4" t="s">
        <v>48</v>
      </c>
      <c r="M793" s="5">
        <v>3</v>
      </c>
      <c r="N793" s="6">
        <v>46.23</v>
      </c>
      <c r="O793" s="7">
        <v>0</v>
      </c>
      <c r="P793" s="6">
        <v>18.47</v>
      </c>
      <c r="Q793" s="6">
        <f>M793*N793*(1-O793)</f>
        <v>138.69</v>
      </c>
      <c r="R793" s="6">
        <f>M793*P793</f>
        <v>55.41</v>
      </c>
      <c r="S793" s="6">
        <f>Q793-R793</f>
        <v>83.28</v>
      </c>
      <c r="T793" s="8">
        <f>IFERROR(S793/Q793,0)</f>
        <v>0.60047588146225395</v>
      </c>
    </row>
    <row r="794" spans="1:20" ht="15.75" x14ac:dyDescent="0.25">
      <c r="A794" s="2">
        <v>3516</v>
      </c>
      <c r="B794" s="3">
        <v>46153</v>
      </c>
      <c r="C794" s="10">
        <f>YEAR(SalesDataTable[[#This Row],[Order Date]])</f>
        <v>2026</v>
      </c>
      <c r="D794" s="13" t="str">
        <f>"Q"&amp;ROUNDUP(MONTH(SalesDataTable[[#This Row],[Order Date]])/3,0)</f>
        <v>Q2</v>
      </c>
      <c r="E794" s="13">
        <f>MONTH(SalesDataTable[[#This Row],[Order Date]])</f>
        <v>5</v>
      </c>
      <c r="F794" s="10" t="str">
        <f>TEXT(SalesDataTable[[#This Row],[Order Date]],"MMM")</f>
        <v>May</v>
      </c>
      <c r="G794" s="4" t="s">
        <v>36</v>
      </c>
      <c r="H794" s="4" t="s">
        <v>47</v>
      </c>
      <c r="I794" s="4" t="s">
        <v>44</v>
      </c>
      <c r="J794" s="4" t="s">
        <v>19</v>
      </c>
      <c r="K794" s="4" t="s">
        <v>39</v>
      </c>
      <c r="L794" s="4" t="s">
        <v>67</v>
      </c>
      <c r="M794" s="5">
        <v>1</v>
      </c>
      <c r="N794" s="6">
        <v>125.3</v>
      </c>
      <c r="O794" s="7">
        <v>0.05</v>
      </c>
      <c r="P794" s="6">
        <v>59.62</v>
      </c>
      <c r="Q794" s="6">
        <f>M794*N794*(1-O794)</f>
        <v>119.035</v>
      </c>
      <c r="R794" s="6">
        <f>M794*P794</f>
        <v>59.62</v>
      </c>
      <c r="S794" s="6">
        <f>Q794-R794</f>
        <v>59.414999999999999</v>
      </c>
      <c r="T794" s="8">
        <f>IFERROR(S794/Q794,0)</f>
        <v>0.49913890872432476</v>
      </c>
    </row>
    <row r="795" spans="1:20" ht="15.75" x14ac:dyDescent="0.25">
      <c r="A795" s="2">
        <v>3570</v>
      </c>
      <c r="B795" s="3">
        <v>46153</v>
      </c>
      <c r="C795" s="10">
        <f>YEAR(SalesDataTable[[#This Row],[Order Date]])</f>
        <v>2026</v>
      </c>
      <c r="D795" s="13" t="str">
        <f>"Q"&amp;ROUNDUP(MONTH(SalesDataTable[[#This Row],[Order Date]])/3,0)</f>
        <v>Q2</v>
      </c>
      <c r="E795" s="13">
        <f>MONTH(SalesDataTable[[#This Row],[Order Date]])</f>
        <v>5</v>
      </c>
      <c r="F795" s="10" t="str">
        <f>TEXT(SalesDataTable[[#This Row],[Order Date]],"MMM")</f>
        <v>May</v>
      </c>
      <c r="G795" s="4" t="s">
        <v>22</v>
      </c>
      <c r="H795" s="4" t="s">
        <v>59</v>
      </c>
      <c r="I795" s="4" t="s">
        <v>18</v>
      </c>
      <c r="J795" s="4" t="s">
        <v>32</v>
      </c>
      <c r="K795" s="4" t="s">
        <v>30</v>
      </c>
      <c r="L795" s="4" t="s">
        <v>31</v>
      </c>
      <c r="M795" s="5">
        <v>1</v>
      </c>
      <c r="N795" s="6">
        <v>36.159999999999997</v>
      </c>
      <c r="O795" s="7">
        <v>0.1</v>
      </c>
      <c r="P795" s="6">
        <v>13.38</v>
      </c>
      <c r="Q795" s="6">
        <f>M795*N795*(1-O795)</f>
        <v>32.543999999999997</v>
      </c>
      <c r="R795" s="6">
        <f>M795*P795</f>
        <v>13.38</v>
      </c>
      <c r="S795" s="6">
        <f>Q795-R795</f>
        <v>19.163999999999994</v>
      </c>
      <c r="T795" s="8">
        <f>IFERROR(S795/Q795,0)</f>
        <v>0.58886430678466062</v>
      </c>
    </row>
    <row r="796" spans="1:20" ht="15.75" x14ac:dyDescent="0.25">
      <c r="A796" s="2">
        <v>4799</v>
      </c>
      <c r="B796" s="3">
        <v>46153</v>
      </c>
      <c r="C796" s="10">
        <f>YEAR(SalesDataTable[[#This Row],[Order Date]])</f>
        <v>2026</v>
      </c>
      <c r="D796" s="13" t="str">
        <f>"Q"&amp;ROUNDUP(MONTH(SalesDataTable[[#This Row],[Order Date]])/3,0)</f>
        <v>Q2</v>
      </c>
      <c r="E796" s="13">
        <f>MONTH(SalesDataTable[[#This Row],[Order Date]])</f>
        <v>5</v>
      </c>
      <c r="F796" s="10" t="str">
        <f>TEXT(SalesDataTable[[#This Row],[Order Date]],"MMM")</f>
        <v>May</v>
      </c>
      <c r="G796" s="4" t="s">
        <v>36</v>
      </c>
      <c r="H796" s="4" t="s">
        <v>63</v>
      </c>
      <c r="I796" s="4" t="s">
        <v>18</v>
      </c>
      <c r="J796" s="4" t="s">
        <v>19</v>
      </c>
      <c r="K796" s="4" t="s">
        <v>39</v>
      </c>
      <c r="L796" s="4" t="s">
        <v>67</v>
      </c>
      <c r="M796" s="5">
        <v>1</v>
      </c>
      <c r="N796" s="6">
        <v>121.41</v>
      </c>
      <c r="O796" s="7">
        <v>0.05</v>
      </c>
      <c r="P796" s="6">
        <v>60.75</v>
      </c>
      <c r="Q796" s="6">
        <f>M796*N796*(1-O796)</f>
        <v>115.33949999999999</v>
      </c>
      <c r="R796" s="6">
        <f>M796*P796</f>
        <v>60.75</v>
      </c>
      <c r="S796" s="6">
        <f>Q796-R796</f>
        <v>54.589499999999987</v>
      </c>
      <c r="T796" s="8">
        <f>IFERROR(S796/Q796,0)</f>
        <v>0.47329405797666879</v>
      </c>
    </row>
    <row r="797" spans="1:20" ht="15.75" x14ac:dyDescent="0.25">
      <c r="A797" s="2">
        <v>5156</v>
      </c>
      <c r="B797" s="3">
        <v>46153</v>
      </c>
      <c r="C797" s="10">
        <f>YEAR(SalesDataTable[[#This Row],[Order Date]])</f>
        <v>2026</v>
      </c>
      <c r="D797" s="13" t="str">
        <f>"Q"&amp;ROUNDUP(MONTH(SalesDataTable[[#This Row],[Order Date]])/3,0)</f>
        <v>Q2</v>
      </c>
      <c r="E797" s="13">
        <f>MONTH(SalesDataTable[[#This Row],[Order Date]])</f>
        <v>5</v>
      </c>
      <c r="F797" s="10" t="str">
        <f>TEXT(SalesDataTable[[#This Row],[Order Date]],"MMM")</f>
        <v>May</v>
      </c>
      <c r="G797" s="4" t="s">
        <v>16</v>
      </c>
      <c r="H797" s="4" t="s">
        <v>17</v>
      </c>
      <c r="I797" s="4" t="s">
        <v>35</v>
      </c>
      <c r="J797" s="4" t="s">
        <v>29</v>
      </c>
      <c r="K797" s="4" t="s">
        <v>30</v>
      </c>
      <c r="L797" s="4" t="s">
        <v>60</v>
      </c>
      <c r="M797" s="5">
        <v>3</v>
      </c>
      <c r="N797" s="6">
        <v>132.58000000000001</v>
      </c>
      <c r="O797" s="7">
        <v>0.1</v>
      </c>
      <c r="P797" s="6">
        <v>67.88</v>
      </c>
      <c r="Q797" s="6">
        <f>M797*N797*(1-O797)</f>
        <v>357.96600000000001</v>
      </c>
      <c r="R797" s="6">
        <f>M797*P797</f>
        <v>203.64</v>
      </c>
      <c r="S797" s="6">
        <f>Q797-R797</f>
        <v>154.32600000000002</v>
      </c>
      <c r="T797" s="8">
        <f>IFERROR(S797/Q797,0)</f>
        <v>0.43111915656794225</v>
      </c>
    </row>
    <row r="798" spans="1:20" ht="15.75" x14ac:dyDescent="0.25">
      <c r="A798" s="2">
        <v>526</v>
      </c>
      <c r="B798" s="3">
        <v>46154</v>
      </c>
      <c r="C798" s="10">
        <f>YEAR(SalesDataTable[[#This Row],[Order Date]])</f>
        <v>2026</v>
      </c>
      <c r="D798" s="13" t="str">
        <f>"Q"&amp;ROUNDUP(MONTH(SalesDataTable[[#This Row],[Order Date]])/3,0)</f>
        <v>Q2</v>
      </c>
      <c r="E798" s="13">
        <f>MONTH(SalesDataTable[[#This Row],[Order Date]])</f>
        <v>5</v>
      </c>
      <c r="F798" s="10" t="str">
        <f>TEXT(SalesDataTable[[#This Row],[Order Date]],"MMM")</f>
        <v>May</v>
      </c>
      <c r="G798" s="4" t="s">
        <v>22</v>
      </c>
      <c r="H798" s="4" t="s">
        <v>23</v>
      </c>
      <c r="I798" s="4" t="s">
        <v>35</v>
      </c>
      <c r="J798" s="4" t="s">
        <v>19</v>
      </c>
      <c r="K798" s="4" t="s">
        <v>39</v>
      </c>
      <c r="L798" s="4" t="s">
        <v>56</v>
      </c>
      <c r="M798" s="5">
        <v>2</v>
      </c>
      <c r="N798" s="6">
        <v>81.11</v>
      </c>
      <c r="O798" s="7">
        <v>0.05</v>
      </c>
      <c r="P798" s="6">
        <v>40.049999999999997</v>
      </c>
      <c r="Q798" s="6">
        <f>M798*N798*(1-O798)</f>
        <v>154.10899999999998</v>
      </c>
      <c r="R798" s="6">
        <f>M798*P798</f>
        <v>80.099999999999994</v>
      </c>
      <c r="S798" s="6">
        <f>Q798-R798</f>
        <v>74.008999999999986</v>
      </c>
      <c r="T798" s="8">
        <f>IFERROR(S798/Q798,0)</f>
        <v>0.48023801335418437</v>
      </c>
    </row>
    <row r="799" spans="1:20" ht="15.75" x14ac:dyDescent="0.25">
      <c r="A799" s="2">
        <v>712</v>
      </c>
      <c r="B799" s="3">
        <v>46154</v>
      </c>
      <c r="C799" s="10">
        <f>YEAR(SalesDataTable[[#This Row],[Order Date]])</f>
        <v>2026</v>
      </c>
      <c r="D799" s="13" t="str">
        <f>"Q"&amp;ROUNDUP(MONTH(SalesDataTable[[#This Row],[Order Date]])/3,0)</f>
        <v>Q2</v>
      </c>
      <c r="E799" s="13">
        <f>MONTH(SalesDataTable[[#This Row],[Order Date]])</f>
        <v>5</v>
      </c>
      <c r="F799" s="10" t="str">
        <f>TEXT(SalesDataTable[[#This Row],[Order Date]],"MMM")</f>
        <v>May</v>
      </c>
      <c r="G799" s="4" t="s">
        <v>22</v>
      </c>
      <c r="H799" s="4" t="s">
        <v>65</v>
      </c>
      <c r="I799" s="4" t="s">
        <v>44</v>
      </c>
      <c r="J799" s="4" t="s">
        <v>32</v>
      </c>
      <c r="K799" s="4" t="s">
        <v>20</v>
      </c>
      <c r="L799" s="4" t="s">
        <v>46</v>
      </c>
      <c r="M799" s="5">
        <v>3</v>
      </c>
      <c r="N799" s="6">
        <v>104.54</v>
      </c>
      <c r="O799" s="7">
        <v>0</v>
      </c>
      <c r="P799" s="6">
        <v>51.45</v>
      </c>
      <c r="Q799" s="6">
        <f>M799*N799*(1-O799)</f>
        <v>313.62</v>
      </c>
      <c r="R799" s="6">
        <f>M799*P799</f>
        <v>154.35000000000002</v>
      </c>
      <c r="S799" s="6">
        <f>Q799-R799</f>
        <v>159.26999999999998</v>
      </c>
      <c r="T799" s="8">
        <f>IFERROR(S799/Q799,0)</f>
        <v>0.50784388750717424</v>
      </c>
    </row>
    <row r="800" spans="1:20" ht="15.75" x14ac:dyDescent="0.25">
      <c r="A800" s="2">
        <v>1533</v>
      </c>
      <c r="B800" s="3">
        <v>46154</v>
      </c>
      <c r="C800" s="10">
        <f>YEAR(SalesDataTable[[#This Row],[Order Date]])</f>
        <v>2026</v>
      </c>
      <c r="D800" s="13" t="str">
        <f>"Q"&amp;ROUNDUP(MONTH(SalesDataTable[[#This Row],[Order Date]])/3,0)</f>
        <v>Q2</v>
      </c>
      <c r="E800" s="13">
        <f>MONTH(SalesDataTable[[#This Row],[Order Date]])</f>
        <v>5</v>
      </c>
      <c r="F800" s="10" t="str">
        <f>TEXT(SalesDataTable[[#This Row],[Order Date]],"MMM")</f>
        <v>May</v>
      </c>
      <c r="G800" s="4" t="s">
        <v>27</v>
      </c>
      <c r="H800" s="4" t="s">
        <v>68</v>
      </c>
      <c r="I800" s="4" t="s">
        <v>35</v>
      </c>
      <c r="J800" s="4" t="s">
        <v>29</v>
      </c>
      <c r="K800" s="4" t="s">
        <v>25</v>
      </c>
      <c r="L800" s="4" t="s">
        <v>33</v>
      </c>
      <c r="M800" s="5">
        <v>3</v>
      </c>
      <c r="N800" s="6">
        <v>143.87</v>
      </c>
      <c r="O800" s="7">
        <v>0</v>
      </c>
      <c r="P800" s="6">
        <v>79.2</v>
      </c>
      <c r="Q800" s="6">
        <f>M800*N800*(1-O800)</f>
        <v>431.61</v>
      </c>
      <c r="R800" s="6">
        <f>M800*P800</f>
        <v>237.60000000000002</v>
      </c>
      <c r="S800" s="6">
        <f>Q800-R800</f>
        <v>194.01</v>
      </c>
      <c r="T800" s="8">
        <f>IFERROR(S800/Q800,0)</f>
        <v>0.44950302356293875</v>
      </c>
    </row>
    <row r="801" spans="1:20" ht="15.75" x14ac:dyDescent="0.25">
      <c r="A801" s="2">
        <v>1933</v>
      </c>
      <c r="B801" s="3">
        <v>46154</v>
      </c>
      <c r="C801" s="10">
        <f>YEAR(SalesDataTable[[#This Row],[Order Date]])</f>
        <v>2026</v>
      </c>
      <c r="D801" s="13" t="str">
        <f>"Q"&amp;ROUNDUP(MONTH(SalesDataTable[[#This Row],[Order Date]])/3,0)</f>
        <v>Q2</v>
      </c>
      <c r="E801" s="13">
        <f>MONTH(SalesDataTable[[#This Row],[Order Date]])</f>
        <v>5</v>
      </c>
      <c r="F801" s="10" t="str">
        <f>TEXT(SalesDataTable[[#This Row],[Order Date]],"MMM")</f>
        <v>May</v>
      </c>
      <c r="G801" s="4" t="s">
        <v>36</v>
      </c>
      <c r="H801" s="4" t="s">
        <v>63</v>
      </c>
      <c r="I801" s="4" t="s">
        <v>18</v>
      </c>
      <c r="J801" s="4" t="s">
        <v>19</v>
      </c>
      <c r="K801" s="4" t="s">
        <v>30</v>
      </c>
      <c r="L801" s="4" t="s">
        <v>31</v>
      </c>
      <c r="M801" s="5">
        <v>1</v>
      </c>
      <c r="N801" s="6">
        <v>36.950000000000003</v>
      </c>
      <c r="O801" s="7">
        <v>0.1</v>
      </c>
      <c r="P801" s="6">
        <v>13.26</v>
      </c>
      <c r="Q801" s="6">
        <f>M801*N801*(1-O801)</f>
        <v>33.255000000000003</v>
      </c>
      <c r="R801" s="6">
        <f>M801*P801</f>
        <v>13.26</v>
      </c>
      <c r="S801" s="6">
        <f>Q801-R801</f>
        <v>19.995000000000005</v>
      </c>
      <c r="T801" s="8">
        <f>IFERROR(S801/Q801,0)</f>
        <v>0.60126296797474077</v>
      </c>
    </row>
    <row r="802" spans="1:20" ht="15.75" x14ac:dyDescent="0.25">
      <c r="A802" s="2">
        <v>3128</v>
      </c>
      <c r="B802" s="3">
        <v>46154</v>
      </c>
      <c r="C802" s="10">
        <f>YEAR(SalesDataTable[[#This Row],[Order Date]])</f>
        <v>2026</v>
      </c>
      <c r="D802" s="13" t="str">
        <f>"Q"&amp;ROUNDUP(MONTH(SalesDataTable[[#This Row],[Order Date]])/3,0)</f>
        <v>Q2</v>
      </c>
      <c r="E802" s="13">
        <f>MONTH(SalesDataTable[[#This Row],[Order Date]])</f>
        <v>5</v>
      </c>
      <c r="F802" s="10" t="str">
        <f>TEXT(SalesDataTable[[#This Row],[Order Date]],"MMM")</f>
        <v>May</v>
      </c>
      <c r="G802" s="4" t="s">
        <v>27</v>
      </c>
      <c r="H802" s="4" t="s">
        <v>41</v>
      </c>
      <c r="I802" s="4" t="s">
        <v>18</v>
      </c>
      <c r="J802" s="4" t="s">
        <v>29</v>
      </c>
      <c r="K802" s="4" t="s">
        <v>39</v>
      </c>
      <c r="L802" s="4" t="s">
        <v>67</v>
      </c>
      <c r="M802" s="5">
        <v>1</v>
      </c>
      <c r="N802" s="6">
        <v>121.38</v>
      </c>
      <c r="O802" s="7">
        <v>0</v>
      </c>
      <c r="P802" s="6">
        <v>59.68</v>
      </c>
      <c r="Q802" s="6">
        <f>M802*N802*(1-O802)</f>
        <v>121.38</v>
      </c>
      <c r="R802" s="6">
        <f>M802*P802</f>
        <v>59.68</v>
      </c>
      <c r="S802" s="6">
        <f>Q802-R802</f>
        <v>61.699999999999996</v>
      </c>
      <c r="T802" s="8">
        <f>IFERROR(S802/Q802,0)</f>
        <v>0.50832097544900312</v>
      </c>
    </row>
    <row r="803" spans="1:20" ht="15.75" x14ac:dyDescent="0.25">
      <c r="A803" s="2">
        <v>4922</v>
      </c>
      <c r="B803" s="3">
        <v>46154</v>
      </c>
      <c r="C803" s="10">
        <f>YEAR(SalesDataTable[[#This Row],[Order Date]])</f>
        <v>2026</v>
      </c>
      <c r="D803" s="13" t="str">
        <f>"Q"&amp;ROUNDUP(MONTH(SalesDataTable[[#This Row],[Order Date]])/3,0)</f>
        <v>Q2</v>
      </c>
      <c r="E803" s="13">
        <f>MONTH(SalesDataTable[[#This Row],[Order Date]])</f>
        <v>5</v>
      </c>
      <c r="F803" s="10" t="str">
        <f>TEXT(SalesDataTable[[#This Row],[Order Date]],"MMM")</f>
        <v>May</v>
      </c>
      <c r="G803" s="4" t="s">
        <v>36</v>
      </c>
      <c r="H803" s="4" t="s">
        <v>49</v>
      </c>
      <c r="I803" s="4" t="s">
        <v>18</v>
      </c>
      <c r="J803" s="4" t="s">
        <v>19</v>
      </c>
      <c r="K803" s="4" t="s">
        <v>50</v>
      </c>
      <c r="L803" s="4" t="s">
        <v>51</v>
      </c>
      <c r="M803" s="5">
        <v>2</v>
      </c>
      <c r="N803" s="6">
        <v>39.79</v>
      </c>
      <c r="O803" s="7">
        <v>0.1</v>
      </c>
      <c r="P803" s="6">
        <v>14.33</v>
      </c>
      <c r="Q803" s="6">
        <f>M803*N803*(1-O803)</f>
        <v>71.622</v>
      </c>
      <c r="R803" s="6">
        <f>M803*P803</f>
        <v>28.66</v>
      </c>
      <c r="S803" s="6">
        <f>Q803-R803</f>
        <v>42.962000000000003</v>
      </c>
      <c r="T803" s="8">
        <f>IFERROR(S803/Q803,0)</f>
        <v>0.59984362346764963</v>
      </c>
    </row>
    <row r="804" spans="1:20" ht="15.75" x14ac:dyDescent="0.25">
      <c r="A804" s="2">
        <v>5051</v>
      </c>
      <c r="B804" s="3">
        <v>46154</v>
      </c>
      <c r="C804" s="10">
        <f>YEAR(SalesDataTable[[#This Row],[Order Date]])</f>
        <v>2026</v>
      </c>
      <c r="D804" s="13" t="str">
        <f>"Q"&amp;ROUNDUP(MONTH(SalesDataTable[[#This Row],[Order Date]])/3,0)</f>
        <v>Q2</v>
      </c>
      <c r="E804" s="13">
        <f>MONTH(SalesDataTable[[#This Row],[Order Date]])</f>
        <v>5</v>
      </c>
      <c r="F804" s="10" t="str">
        <f>TEXT(SalesDataTable[[#This Row],[Order Date]],"MMM")</f>
        <v>May</v>
      </c>
      <c r="G804" s="4" t="s">
        <v>16</v>
      </c>
      <c r="H804" s="4" t="s">
        <v>66</v>
      </c>
      <c r="I804" s="4" t="s">
        <v>35</v>
      </c>
      <c r="J804" s="4" t="s">
        <v>19</v>
      </c>
      <c r="K804" s="4" t="s">
        <v>20</v>
      </c>
      <c r="L804" s="4" t="s">
        <v>38</v>
      </c>
      <c r="M804" s="5">
        <v>4</v>
      </c>
      <c r="N804" s="6">
        <v>51.31</v>
      </c>
      <c r="O804" s="7">
        <v>0</v>
      </c>
      <c r="P804" s="6">
        <v>22.19</v>
      </c>
      <c r="Q804" s="6">
        <f>M804*N804*(1-O804)</f>
        <v>205.24</v>
      </c>
      <c r="R804" s="6">
        <f>M804*P804</f>
        <v>88.76</v>
      </c>
      <c r="S804" s="6">
        <f>Q804-R804</f>
        <v>116.48</v>
      </c>
      <c r="T804" s="8">
        <f>IFERROR(S804/Q804,0)</f>
        <v>0.56753069577080495</v>
      </c>
    </row>
    <row r="805" spans="1:20" ht="15.75" x14ac:dyDescent="0.25">
      <c r="A805" s="2">
        <v>5182</v>
      </c>
      <c r="B805" s="3">
        <v>46154</v>
      </c>
      <c r="C805" s="10">
        <f>YEAR(SalesDataTable[[#This Row],[Order Date]])</f>
        <v>2026</v>
      </c>
      <c r="D805" s="13" t="str">
        <f>"Q"&amp;ROUNDUP(MONTH(SalesDataTable[[#This Row],[Order Date]])/3,0)</f>
        <v>Q2</v>
      </c>
      <c r="E805" s="13">
        <f>MONTH(SalesDataTable[[#This Row],[Order Date]])</f>
        <v>5</v>
      </c>
      <c r="F805" s="10" t="str">
        <f>TEXT(SalesDataTable[[#This Row],[Order Date]],"MMM")</f>
        <v>May</v>
      </c>
      <c r="G805" s="4" t="s">
        <v>36</v>
      </c>
      <c r="H805" s="4" t="s">
        <v>47</v>
      </c>
      <c r="I805" s="4" t="s">
        <v>18</v>
      </c>
      <c r="J805" s="4" t="s">
        <v>19</v>
      </c>
      <c r="K805" s="4" t="s">
        <v>50</v>
      </c>
      <c r="L805" s="4" t="s">
        <v>61</v>
      </c>
      <c r="M805" s="5">
        <v>2</v>
      </c>
      <c r="N805" s="6">
        <v>51.15</v>
      </c>
      <c r="O805" s="7">
        <v>0</v>
      </c>
      <c r="P805" s="6">
        <v>22.53</v>
      </c>
      <c r="Q805" s="6">
        <f>M805*N805*(1-O805)</f>
        <v>102.3</v>
      </c>
      <c r="R805" s="6">
        <f>M805*P805</f>
        <v>45.06</v>
      </c>
      <c r="S805" s="6">
        <f>Q805-R805</f>
        <v>57.239999999999995</v>
      </c>
      <c r="T805" s="8">
        <f>IFERROR(S805/Q805,0)</f>
        <v>0.55953079178885623</v>
      </c>
    </row>
    <row r="806" spans="1:20" ht="15.75" x14ac:dyDescent="0.25">
      <c r="A806" s="2">
        <v>1071</v>
      </c>
      <c r="B806" s="3">
        <v>46155</v>
      </c>
      <c r="C806" s="10">
        <f>YEAR(SalesDataTable[[#This Row],[Order Date]])</f>
        <v>2026</v>
      </c>
      <c r="D806" s="13" t="str">
        <f>"Q"&amp;ROUNDUP(MONTH(SalesDataTable[[#This Row],[Order Date]])/3,0)</f>
        <v>Q2</v>
      </c>
      <c r="E806" s="13">
        <f>MONTH(SalesDataTable[[#This Row],[Order Date]])</f>
        <v>5</v>
      </c>
      <c r="F806" s="10" t="str">
        <f>TEXT(SalesDataTable[[#This Row],[Order Date]],"MMM")</f>
        <v>May</v>
      </c>
      <c r="G806" s="4" t="s">
        <v>22</v>
      </c>
      <c r="H806" s="4" t="s">
        <v>59</v>
      </c>
      <c r="I806" s="4" t="s">
        <v>35</v>
      </c>
      <c r="J806" s="4" t="s">
        <v>32</v>
      </c>
      <c r="K806" s="4" t="s">
        <v>50</v>
      </c>
      <c r="L806" s="4" t="s">
        <v>61</v>
      </c>
      <c r="M806" s="5">
        <v>1</v>
      </c>
      <c r="N806" s="6">
        <v>50.83</v>
      </c>
      <c r="O806" s="7">
        <v>0.1</v>
      </c>
      <c r="P806" s="6">
        <v>21.82</v>
      </c>
      <c r="Q806" s="6">
        <f>M806*N806*(1-O806)</f>
        <v>45.747</v>
      </c>
      <c r="R806" s="6">
        <f>M806*P806</f>
        <v>21.82</v>
      </c>
      <c r="S806" s="6">
        <f>Q806-R806</f>
        <v>23.927</v>
      </c>
      <c r="T806" s="8">
        <f>IFERROR(S806/Q806,0)</f>
        <v>0.52302883249174803</v>
      </c>
    </row>
    <row r="807" spans="1:20" ht="15.75" x14ac:dyDescent="0.25">
      <c r="A807" s="2">
        <v>1210</v>
      </c>
      <c r="B807" s="3">
        <v>46155</v>
      </c>
      <c r="C807" s="10">
        <f>YEAR(SalesDataTable[[#This Row],[Order Date]])</f>
        <v>2026</v>
      </c>
      <c r="D807" s="13" t="str">
        <f>"Q"&amp;ROUNDUP(MONTH(SalesDataTable[[#This Row],[Order Date]])/3,0)</f>
        <v>Q2</v>
      </c>
      <c r="E807" s="13">
        <f>MONTH(SalesDataTable[[#This Row],[Order Date]])</f>
        <v>5</v>
      </c>
      <c r="F807" s="10" t="str">
        <f>TEXT(SalesDataTable[[#This Row],[Order Date]],"MMM")</f>
        <v>May</v>
      </c>
      <c r="G807" s="4" t="s">
        <v>27</v>
      </c>
      <c r="H807" s="4" t="s">
        <v>28</v>
      </c>
      <c r="I807" s="4" t="s">
        <v>24</v>
      </c>
      <c r="J807" s="4" t="s">
        <v>32</v>
      </c>
      <c r="K807" s="4" t="s">
        <v>25</v>
      </c>
      <c r="L807" s="4" t="s">
        <v>33</v>
      </c>
      <c r="M807" s="5">
        <v>6</v>
      </c>
      <c r="N807" s="6">
        <v>141.9</v>
      </c>
      <c r="O807" s="7">
        <v>0.1</v>
      </c>
      <c r="P807" s="6">
        <v>79.64</v>
      </c>
      <c r="Q807" s="6">
        <f>M807*N807*(1-O807)</f>
        <v>766.2600000000001</v>
      </c>
      <c r="R807" s="6">
        <f>M807*P807</f>
        <v>477.84000000000003</v>
      </c>
      <c r="S807" s="6">
        <f>Q807-R807</f>
        <v>288.42000000000007</v>
      </c>
      <c r="T807" s="8">
        <f>IFERROR(S807/Q807,0)</f>
        <v>0.37639965546942294</v>
      </c>
    </row>
    <row r="808" spans="1:20" ht="15.75" x14ac:dyDescent="0.25">
      <c r="A808" s="2">
        <v>1244</v>
      </c>
      <c r="B808" s="3">
        <v>46155</v>
      </c>
      <c r="C808" s="10">
        <f>YEAR(SalesDataTable[[#This Row],[Order Date]])</f>
        <v>2026</v>
      </c>
      <c r="D808" s="13" t="str">
        <f>"Q"&amp;ROUNDUP(MONTH(SalesDataTable[[#This Row],[Order Date]])/3,0)</f>
        <v>Q2</v>
      </c>
      <c r="E808" s="13">
        <f>MONTH(SalesDataTable[[#This Row],[Order Date]])</f>
        <v>5</v>
      </c>
      <c r="F808" s="10" t="str">
        <f>TEXT(SalesDataTable[[#This Row],[Order Date]],"MMM")</f>
        <v>May</v>
      </c>
      <c r="G808" s="4" t="s">
        <v>36</v>
      </c>
      <c r="H808" s="4" t="s">
        <v>49</v>
      </c>
      <c r="I808" s="4" t="s">
        <v>18</v>
      </c>
      <c r="J808" s="4" t="s">
        <v>19</v>
      </c>
      <c r="K808" s="4" t="s">
        <v>39</v>
      </c>
      <c r="L808" s="4" t="s">
        <v>67</v>
      </c>
      <c r="M808" s="5">
        <v>1</v>
      </c>
      <c r="N808" s="6">
        <v>122.11</v>
      </c>
      <c r="O808" s="7">
        <v>0</v>
      </c>
      <c r="P808" s="6">
        <v>59.86</v>
      </c>
      <c r="Q808" s="6">
        <f>M808*N808*(1-O808)</f>
        <v>122.11</v>
      </c>
      <c r="R808" s="6">
        <f>M808*P808</f>
        <v>59.86</v>
      </c>
      <c r="S808" s="6">
        <f>Q808-R808</f>
        <v>62.25</v>
      </c>
      <c r="T808" s="8">
        <f>IFERROR(S808/Q808,0)</f>
        <v>0.50978625829170421</v>
      </c>
    </row>
    <row r="809" spans="1:20" ht="15.75" x14ac:dyDescent="0.25">
      <c r="A809" s="2">
        <v>1403</v>
      </c>
      <c r="B809" s="3">
        <v>46155</v>
      </c>
      <c r="C809" s="10">
        <f>YEAR(SalesDataTable[[#This Row],[Order Date]])</f>
        <v>2026</v>
      </c>
      <c r="D809" s="13" t="str">
        <f>"Q"&amp;ROUNDUP(MONTH(SalesDataTable[[#This Row],[Order Date]])/3,0)</f>
        <v>Q2</v>
      </c>
      <c r="E809" s="13">
        <f>MONTH(SalesDataTable[[#This Row],[Order Date]])</f>
        <v>5</v>
      </c>
      <c r="F809" s="10" t="str">
        <f>TEXT(SalesDataTable[[#This Row],[Order Date]],"MMM")</f>
        <v>May</v>
      </c>
      <c r="G809" s="4" t="s">
        <v>22</v>
      </c>
      <c r="H809" s="4" t="s">
        <v>57</v>
      </c>
      <c r="I809" s="4" t="s">
        <v>18</v>
      </c>
      <c r="J809" s="4" t="s">
        <v>19</v>
      </c>
      <c r="K809" s="4" t="s">
        <v>20</v>
      </c>
      <c r="L809" s="4" t="s">
        <v>46</v>
      </c>
      <c r="M809" s="5">
        <v>1</v>
      </c>
      <c r="N809" s="6">
        <v>102.38</v>
      </c>
      <c r="O809" s="7">
        <v>0</v>
      </c>
      <c r="P809" s="6">
        <v>50.82</v>
      </c>
      <c r="Q809" s="6">
        <f>M809*N809*(1-O809)</f>
        <v>102.38</v>
      </c>
      <c r="R809" s="6">
        <f>M809*P809</f>
        <v>50.82</v>
      </c>
      <c r="S809" s="6">
        <f>Q809-R809</f>
        <v>51.559999999999995</v>
      </c>
      <c r="T809" s="8">
        <f>IFERROR(S809/Q809,0)</f>
        <v>0.50361398710685679</v>
      </c>
    </row>
    <row r="810" spans="1:20" ht="15.75" x14ac:dyDescent="0.25">
      <c r="A810" s="2">
        <v>1592</v>
      </c>
      <c r="B810" s="3">
        <v>46155</v>
      </c>
      <c r="C810" s="10">
        <f>YEAR(SalesDataTable[[#This Row],[Order Date]])</f>
        <v>2026</v>
      </c>
      <c r="D810" s="13" t="str">
        <f>"Q"&amp;ROUNDUP(MONTH(SalesDataTable[[#This Row],[Order Date]])/3,0)</f>
        <v>Q2</v>
      </c>
      <c r="E810" s="13">
        <f>MONTH(SalesDataTable[[#This Row],[Order Date]])</f>
        <v>5</v>
      </c>
      <c r="F810" s="10" t="str">
        <f>TEXT(SalesDataTable[[#This Row],[Order Date]],"MMM")</f>
        <v>May</v>
      </c>
      <c r="G810" s="4" t="s">
        <v>27</v>
      </c>
      <c r="H810" s="4" t="s">
        <v>68</v>
      </c>
      <c r="I810" s="4" t="s">
        <v>35</v>
      </c>
      <c r="J810" s="4" t="s">
        <v>19</v>
      </c>
      <c r="K810" s="4" t="s">
        <v>50</v>
      </c>
      <c r="L810" s="4" t="s">
        <v>58</v>
      </c>
      <c r="M810" s="5">
        <v>5</v>
      </c>
      <c r="N810" s="6">
        <v>37.119999999999997</v>
      </c>
      <c r="O810" s="7">
        <v>0.1</v>
      </c>
      <c r="P810" s="6">
        <v>13.96</v>
      </c>
      <c r="Q810" s="6">
        <f>M810*N810*(1-O810)</f>
        <v>167.04</v>
      </c>
      <c r="R810" s="6">
        <f>M810*P810</f>
        <v>69.800000000000011</v>
      </c>
      <c r="S810" s="6">
        <f>Q810-R810</f>
        <v>97.239999999999981</v>
      </c>
      <c r="T810" s="8">
        <f>IFERROR(S810/Q810,0)</f>
        <v>0.58213601532567039</v>
      </c>
    </row>
    <row r="811" spans="1:20" ht="15.75" x14ac:dyDescent="0.25">
      <c r="A811" s="2">
        <v>2581</v>
      </c>
      <c r="B811" s="3">
        <v>46155</v>
      </c>
      <c r="C811" s="10">
        <f>YEAR(SalesDataTable[[#This Row],[Order Date]])</f>
        <v>2026</v>
      </c>
      <c r="D811" s="13" t="str">
        <f>"Q"&amp;ROUNDUP(MONTH(SalesDataTable[[#This Row],[Order Date]])/3,0)</f>
        <v>Q2</v>
      </c>
      <c r="E811" s="13">
        <f>MONTH(SalesDataTable[[#This Row],[Order Date]])</f>
        <v>5</v>
      </c>
      <c r="F811" s="10" t="str">
        <f>TEXT(SalesDataTable[[#This Row],[Order Date]],"MMM")</f>
        <v>May</v>
      </c>
      <c r="G811" s="4" t="s">
        <v>22</v>
      </c>
      <c r="H811" s="4" t="s">
        <v>59</v>
      </c>
      <c r="I811" s="4" t="s">
        <v>18</v>
      </c>
      <c r="J811" s="4" t="s">
        <v>29</v>
      </c>
      <c r="K811" s="4" t="s">
        <v>25</v>
      </c>
      <c r="L811" s="4" t="s">
        <v>26</v>
      </c>
      <c r="M811" s="5">
        <v>2</v>
      </c>
      <c r="N811" s="6">
        <v>91.76</v>
      </c>
      <c r="O811" s="7">
        <v>0.05</v>
      </c>
      <c r="P811" s="6">
        <v>46.31</v>
      </c>
      <c r="Q811" s="6">
        <f>M811*N811*(1-O811)</f>
        <v>174.34399999999999</v>
      </c>
      <c r="R811" s="6">
        <f>M811*P811</f>
        <v>92.62</v>
      </c>
      <c r="S811" s="6">
        <f>Q811-R811</f>
        <v>81.72399999999999</v>
      </c>
      <c r="T811" s="8">
        <f>IFERROR(S811/Q811,0)</f>
        <v>0.46875143394668006</v>
      </c>
    </row>
    <row r="812" spans="1:20" ht="15.75" x14ac:dyDescent="0.25">
      <c r="A812" s="2">
        <v>3428</v>
      </c>
      <c r="B812" s="3">
        <v>46155</v>
      </c>
      <c r="C812" s="10">
        <f>YEAR(SalesDataTable[[#This Row],[Order Date]])</f>
        <v>2026</v>
      </c>
      <c r="D812" s="13" t="str">
        <f>"Q"&amp;ROUNDUP(MONTH(SalesDataTable[[#This Row],[Order Date]])/3,0)</f>
        <v>Q2</v>
      </c>
      <c r="E812" s="13">
        <f>MONTH(SalesDataTable[[#This Row],[Order Date]])</f>
        <v>5</v>
      </c>
      <c r="F812" s="10" t="str">
        <f>TEXT(SalesDataTable[[#This Row],[Order Date]],"MMM")</f>
        <v>May</v>
      </c>
      <c r="G812" s="4" t="s">
        <v>36</v>
      </c>
      <c r="H812" s="4" t="s">
        <v>37</v>
      </c>
      <c r="I812" s="4" t="s">
        <v>18</v>
      </c>
      <c r="J812" s="4" t="s">
        <v>19</v>
      </c>
      <c r="K812" s="4" t="s">
        <v>25</v>
      </c>
      <c r="L812" s="4" t="s">
        <v>33</v>
      </c>
      <c r="M812" s="5">
        <v>1</v>
      </c>
      <c r="N812" s="6">
        <v>144.51</v>
      </c>
      <c r="O812" s="7">
        <v>0</v>
      </c>
      <c r="P812" s="6">
        <v>79.22</v>
      </c>
      <c r="Q812" s="6">
        <f>M812*N812*(1-O812)</f>
        <v>144.51</v>
      </c>
      <c r="R812" s="6">
        <f>M812*P812</f>
        <v>79.22</v>
      </c>
      <c r="S812" s="6">
        <f>Q812-R812</f>
        <v>65.289999999999992</v>
      </c>
      <c r="T812" s="8">
        <f>IFERROR(S812/Q812,0)</f>
        <v>0.45180264341568055</v>
      </c>
    </row>
    <row r="813" spans="1:20" ht="15.75" x14ac:dyDescent="0.25">
      <c r="A813" s="2">
        <v>765</v>
      </c>
      <c r="B813" s="3">
        <v>46156</v>
      </c>
      <c r="C813" s="10">
        <f>YEAR(SalesDataTable[[#This Row],[Order Date]])</f>
        <v>2026</v>
      </c>
      <c r="D813" s="13" t="str">
        <f>"Q"&amp;ROUNDUP(MONTH(SalesDataTable[[#This Row],[Order Date]])/3,0)</f>
        <v>Q2</v>
      </c>
      <c r="E813" s="13">
        <f>MONTH(SalesDataTable[[#This Row],[Order Date]])</f>
        <v>5</v>
      </c>
      <c r="F813" s="10" t="str">
        <f>TEXT(SalesDataTable[[#This Row],[Order Date]],"MMM")</f>
        <v>May</v>
      </c>
      <c r="G813" s="4" t="s">
        <v>22</v>
      </c>
      <c r="H813" s="4" t="s">
        <v>43</v>
      </c>
      <c r="I813" s="4" t="s">
        <v>24</v>
      </c>
      <c r="J813" s="4" t="s">
        <v>32</v>
      </c>
      <c r="K813" s="4" t="s">
        <v>50</v>
      </c>
      <c r="L813" s="4" t="s">
        <v>61</v>
      </c>
      <c r="M813" s="5">
        <v>3</v>
      </c>
      <c r="N813" s="6">
        <v>49.7</v>
      </c>
      <c r="O813" s="7">
        <v>0.1</v>
      </c>
      <c r="P813" s="6">
        <v>21.84</v>
      </c>
      <c r="Q813" s="6">
        <f>M813*N813*(1-O813)</f>
        <v>134.19000000000003</v>
      </c>
      <c r="R813" s="6">
        <f>M813*P813</f>
        <v>65.52</v>
      </c>
      <c r="S813" s="6">
        <f>Q813-R813</f>
        <v>68.67000000000003</v>
      </c>
      <c r="T813" s="8">
        <f>IFERROR(S813/Q813,0)</f>
        <v>0.5117370892018781</v>
      </c>
    </row>
    <row r="814" spans="1:20" ht="15.75" x14ac:dyDescent="0.25">
      <c r="A814" s="2">
        <v>854</v>
      </c>
      <c r="B814" s="3">
        <v>46156</v>
      </c>
      <c r="C814" s="10">
        <f>YEAR(SalesDataTable[[#This Row],[Order Date]])</f>
        <v>2026</v>
      </c>
      <c r="D814" s="13" t="str">
        <f>"Q"&amp;ROUNDUP(MONTH(SalesDataTable[[#This Row],[Order Date]])/3,0)</f>
        <v>Q2</v>
      </c>
      <c r="E814" s="13">
        <f>MONTH(SalesDataTable[[#This Row],[Order Date]])</f>
        <v>5</v>
      </c>
      <c r="F814" s="10" t="str">
        <f>TEXT(SalesDataTable[[#This Row],[Order Date]],"MMM")</f>
        <v>May</v>
      </c>
      <c r="G814" s="4" t="s">
        <v>16</v>
      </c>
      <c r="H814" s="4" t="s">
        <v>17</v>
      </c>
      <c r="I814" s="4" t="s">
        <v>18</v>
      </c>
      <c r="J814" s="4" t="s">
        <v>19</v>
      </c>
      <c r="K814" s="4" t="s">
        <v>39</v>
      </c>
      <c r="L814" s="4" t="s">
        <v>67</v>
      </c>
      <c r="M814" s="5">
        <v>1</v>
      </c>
      <c r="N814" s="6">
        <v>120.9</v>
      </c>
      <c r="O814" s="7">
        <v>0</v>
      </c>
      <c r="P814" s="6">
        <v>59.31</v>
      </c>
      <c r="Q814" s="6">
        <f>M814*N814*(1-O814)</f>
        <v>120.9</v>
      </c>
      <c r="R814" s="6">
        <f>M814*P814</f>
        <v>59.31</v>
      </c>
      <c r="S814" s="6">
        <f>Q814-R814</f>
        <v>61.59</v>
      </c>
      <c r="T814" s="8">
        <f>IFERROR(S814/Q814,0)</f>
        <v>0.50942928039702229</v>
      </c>
    </row>
    <row r="815" spans="1:20" ht="15.75" x14ac:dyDescent="0.25">
      <c r="A815" s="2">
        <v>1087</v>
      </c>
      <c r="B815" s="3">
        <v>46156</v>
      </c>
      <c r="C815" s="10">
        <f>YEAR(SalesDataTable[[#This Row],[Order Date]])</f>
        <v>2026</v>
      </c>
      <c r="D815" s="13" t="str">
        <f>"Q"&amp;ROUNDUP(MONTH(SalesDataTable[[#This Row],[Order Date]])/3,0)</f>
        <v>Q2</v>
      </c>
      <c r="E815" s="13">
        <f>MONTH(SalesDataTable[[#This Row],[Order Date]])</f>
        <v>5</v>
      </c>
      <c r="F815" s="10" t="str">
        <f>TEXT(SalesDataTable[[#This Row],[Order Date]],"MMM")</f>
        <v>May</v>
      </c>
      <c r="G815" s="4" t="s">
        <v>27</v>
      </c>
      <c r="H815" s="4" t="s">
        <v>55</v>
      </c>
      <c r="I815" s="4" t="s">
        <v>18</v>
      </c>
      <c r="J815" s="4" t="s">
        <v>19</v>
      </c>
      <c r="K815" s="4" t="s">
        <v>39</v>
      </c>
      <c r="L815" s="4" t="s">
        <v>45</v>
      </c>
      <c r="M815" s="5">
        <v>1</v>
      </c>
      <c r="N815" s="6">
        <v>195.72</v>
      </c>
      <c r="O815" s="7">
        <v>0.05</v>
      </c>
      <c r="P815" s="6">
        <v>105.73</v>
      </c>
      <c r="Q815" s="6">
        <f>M815*N815*(1-O815)</f>
        <v>185.934</v>
      </c>
      <c r="R815" s="6">
        <f>M815*P815</f>
        <v>105.73</v>
      </c>
      <c r="S815" s="6">
        <f>Q815-R815</f>
        <v>80.203999999999994</v>
      </c>
      <c r="T815" s="8">
        <f>IFERROR(S815/Q815,0)</f>
        <v>0.43135736336549524</v>
      </c>
    </row>
    <row r="816" spans="1:20" ht="15.75" x14ac:dyDescent="0.25">
      <c r="A816" s="2">
        <v>1150</v>
      </c>
      <c r="B816" s="3">
        <v>46156</v>
      </c>
      <c r="C816" s="10">
        <f>YEAR(SalesDataTable[[#This Row],[Order Date]])</f>
        <v>2026</v>
      </c>
      <c r="D816" s="13" t="str">
        <f>"Q"&amp;ROUNDUP(MONTH(SalesDataTable[[#This Row],[Order Date]])/3,0)</f>
        <v>Q2</v>
      </c>
      <c r="E816" s="13">
        <f>MONTH(SalesDataTable[[#This Row],[Order Date]])</f>
        <v>5</v>
      </c>
      <c r="F816" s="10" t="str">
        <f>TEXT(SalesDataTable[[#This Row],[Order Date]],"MMM")</f>
        <v>May</v>
      </c>
      <c r="G816" s="4" t="s">
        <v>16</v>
      </c>
      <c r="H816" s="4" t="s">
        <v>17</v>
      </c>
      <c r="I816" s="4" t="s">
        <v>24</v>
      </c>
      <c r="J816" s="4" t="s">
        <v>19</v>
      </c>
      <c r="K816" s="4" t="s">
        <v>20</v>
      </c>
      <c r="L816" s="4" t="s">
        <v>42</v>
      </c>
      <c r="M816" s="5">
        <v>8</v>
      </c>
      <c r="N816" s="6">
        <v>40.15</v>
      </c>
      <c r="O816" s="7">
        <v>0.15</v>
      </c>
      <c r="P816" s="6">
        <v>16.91</v>
      </c>
      <c r="Q816" s="6">
        <f>M816*N816*(1-O816)</f>
        <v>273.02</v>
      </c>
      <c r="R816" s="6">
        <f>M816*P816</f>
        <v>135.28</v>
      </c>
      <c r="S816" s="6">
        <f>Q816-R816</f>
        <v>137.73999999999998</v>
      </c>
      <c r="T816" s="8">
        <f>IFERROR(S816/Q816,0)</f>
        <v>0.50450516445681637</v>
      </c>
    </row>
    <row r="817" spans="1:20" ht="15.75" x14ac:dyDescent="0.25">
      <c r="A817" s="2">
        <v>1902</v>
      </c>
      <c r="B817" s="3">
        <v>46156</v>
      </c>
      <c r="C817" s="10">
        <f>YEAR(SalesDataTable[[#This Row],[Order Date]])</f>
        <v>2026</v>
      </c>
      <c r="D817" s="13" t="str">
        <f>"Q"&amp;ROUNDUP(MONTH(SalesDataTable[[#This Row],[Order Date]])/3,0)</f>
        <v>Q2</v>
      </c>
      <c r="E817" s="13">
        <f>MONTH(SalesDataTable[[#This Row],[Order Date]])</f>
        <v>5</v>
      </c>
      <c r="F817" s="10" t="str">
        <f>TEXT(SalesDataTable[[#This Row],[Order Date]],"MMM")</f>
        <v>May</v>
      </c>
      <c r="G817" s="4" t="s">
        <v>22</v>
      </c>
      <c r="H817" s="4" t="s">
        <v>65</v>
      </c>
      <c r="I817" s="4" t="s">
        <v>35</v>
      </c>
      <c r="J817" s="4" t="s">
        <v>32</v>
      </c>
      <c r="K817" s="4" t="s">
        <v>30</v>
      </c>
      <c r="L817" s="4" t="s">
        <v>60</v>
      </c>
      <c r="M817" s="5">
        <v>4</v>
      </c>
      <c r="N817" s="6">
        <v>130.83000000000001</v>
      </c>
      <c r="O817" s="7">
        <v>0</v>
      </c>
      <c r="P817" s="6">
        <v>66.959999999999994</v>
      </c>
      <c r="Q817" s="6">
        <f>M817*N817*(1-O817)</f>
        <v>523.32000000000005</v>
      </c>
      <c r="R817" s="6">
        <f>M817*P817</f>
        <v>267.83999999999997</v>
      </c>
      <c r="S817" s="6">
        <f>Q817-R817</f>
        <v>255.48000000000008</v>
      </c>
      <c r="T817" s="8">
        <f>IFERROR(S817/Q817,0)</f>
        <v>0.48819078193074994</v>
      </c>
    </row>
    <row r="818" spans="1:20" ht="15.75" x14ac:dyDescent="0.25">
      <c r="A818" s="2">
        <v>3913</v>
      </c>
      <c r="B818" s="3">
        <v>46156</v>
      </c>
      <c r="C818" s="10">
        <f>YEAR(SalesDataTable[[#This Row],[Order Date]])</f>
        <v>2026</v>
      </c>
      <c r="D818" s="13" t="str">
        <f>"Q"&amp;ROUNDUP(MONTH(SalesDataTable[[#This Row],[Order Date]])/3,0)</f>
        <v>Q2</v>
      </c>
      <c r="E818" s="13">
        <f>MONTH(SalesDataTable[[#This Row],[Order Date]])</f>
        <v>5</v>
      </c>
      <c r="F818" s="10" t="str">
        <f>TEXT(SalesDataTable[[#This Row],[Order Date]],"MMM")</f>
        <v>May</v>
      </c>
      <c r="G818" s="4" t="s">
        <v>22</v>
      </c>
      <c r="H818" s="4" t="s">
        <v>59</v>
      </c>
      <c r="I818" s="4" t="s">
        <v>18</v>
      </c>
      <c r="J818" s="4" t="s">
        <v>29</v>
      </c>
      <c r="K818" s="4" t="s">
        <v>20</v>
      </c>
      <c r="L818" s="4" t="s">
        <v>38</v>
      </c>
      <c r="M818" s="5">
        <v>1</v>
      </c>
      <c r="N818" s="6">
        <v>50.34</v>
      </c>
      <c r="O818" s="7">
        <v>0.05</v>
      </c>
      <c r="P818" s="6">
        <v>22.23</v>
      </c>
      <c r="Q818" s="6">
        <f>M818*N818*(1-O818)</f>
        <v>47.823</v>
      </c>
      <c r="R818" s="6">
        <f>M818*P818</f>
        <v>22.23</v>
      </c>
      <c r="S818" s="6">
        <f>Q818-R818</f>
        <v>25.593</v>
      </c>
      <c r="T818" s="8">
        <f>IFERROR(S818/Q818,0)</f>
        <v>0.53516090584028608</v>
      </c>
    </row>
    <row r="819" spans="1:20" ht="15.75" x14ac:dyDescent="0.25">
      <c r="A819" s="2">
        <v>4378</v>
      </c>
      <c r="B819" s="3">
        <v>46156</v>
      </c>
      <c r="C819" s="10">
        <f>YEAR(SalesDataTable[[#This Row],[Order Date]])</f>
        <v>2026</v>
      </c>
      <c r="D819" s="13" t="str">
        <f>"Q"&amp;ROUNDUP(MONTH(SalesDataTable[[#This Row],[Order Date]])/3,0)</f>
        <v>Q2</v>
      </c>
      <c r="E819" s="13">
        <f>MONTH(SalesDataTable[[#This Row],[Order Date]])</f>
        <v>5</v>
      </c>
      <c r="F819" s="10" t="str">
        <f>TEXT(SalesDataTable[[#This Row],[Order Date]],"MMM")</f>
        <v>May</v>
      </c>
      <c r="G819" s="4" t="s">
        <v>27</v>
      </c>
      <c r="H819" s="4" t="s">
        <v>55</v>
      </c>
      <c r="I819" s="4" t="s">
        <v>18</v>
      </c>
      <c r="J819" s="4" t="s">
        <v>19</v>
      </c>
      <c r="K819" s="4" t="s">
        <v>20</v>
      </c>
      <c r="L819" s="4" t="s">
        <v>46</v>
      </c>
      <c r="M819" s="5">
        <v>2</v>
      </c>
      <c r="N819" s="6">
        <v>103.37</v>
      </c>
      <c r="O819" s="7">
        <v>0</v>
      </c>
      <c r="P819" s="6">
        <v>50.49</v>
      </c>
      <c r="Q819" s="6">
        <f>M819*N819*(1-O819)</f>
        <v>206.74</v>
      </c>
      <c r="R819" s="6">
        <f>M819*P819</f>
        <v>100.98</v>
      </c>
      <c r="S819" s="6">
        <f>Q819-R819</f>
        <v>105.76</v>
      </c>
      <c r="T819" s="8">
        <f>IFERROR(S819/Q819,0)</f>
        <v>0.51156041404662866</v>
      </c>
    </row>
    <row r="820" spans="1:20" ht="15.75" x14ac:dyDescent="0.25">
      <c r="A820" s="2">
        <v>4551</v>
      </c>
      <c r="B820" s="3">
        <v>46156</v>
      </c>
      <c r="C820" s="10">
        <f>YEAR(SalesDataTable[[#This Row],[Order Date]])</f>
        <v>2026</v>
      </c>
      <c r="D820" s="13" t="str">
        <f>"Q"&amp;ROUNDUP(MONTH(SalesDataTable[[#This Row],[Order Date]])/3,0)</f>
        <v>Q2</v>
      </c>
      <c r="E820" s="13">
        <f>MONTH(SalesDataTable[[#This Row],[Order Date]])</f>
        <v>5</v>
      </c>
      <c r="F820" s="10" t="str">
        <f>TEXT(SalesDataTable[[#This Row],[Order Date]],"MMM")</f>
        <v>May</v>
      </c>
      <c r="G820" s="4" t="s">
        <v>22</v>
      </c>
      <c r="H820" s="4" t="s">
        <v>65</v>
      </c>
      <c r="I820" s="4" t="s">
        <v>35</v>
      </c>
      <c r="J820" s="4" t="s">
        <v>32</v>
      </c>
      <c r="K820" s="4" t="s">
        <v>50</v>
      </c>
      <c r="L820" s="4" t="s">
        <v>54</v>
      </c>
      <c r="M820" s="5">
        <v>3</v>
      </c>
      <c r="N820" s="6">
        <v>122.31</v>
      </c>
      <c r="O820" s="7">
        <v>0.05</v>
      </c>
      <c r="P820" s="6">
        <v>71.11</v>
      </c>
      <c r="Q820" s="6">
        <f>M820*N820*(1-O820)</f>
        <v>348.58350000000002</v>
      </c>
      <c r="R820" s="6">
        <f>M820*P820</f>
        <v>213.32999999999998</v>
      </c>
      <c r="S820" s="6">
        <f>Q820-R820</f>
        <v>135.25350000000003</v>
      </c>
      <c r="T820" s="8">
        <f>IFERROR(S820/Q820,0)</f>
        <v>0.38800889887214979</v>
      </c>
    </row>
    <row r="821" spans="1:20" ht="15.75" x14ac:dyDescent="0.25">
      <c r="A821" s="2">
        <v>787</v>
      </c>
      <c r="B821" s="3">
        <v>46157</v>
      </c>
      <c r="C821" s="10">
        <f>YEAR(SalesDataTable[[#This Row],[Order Date]])</f>
        <v>2026</v>
      </c>
      <c r="D821" s="13" t="str">
        <f>"Q"&amp;ROUNDUP(MONTH(SalesDataTable[[#This Row],[Order Date]])/3,0)</f>
        <v>Q2</v>
      </c>
      <c r="E821" s="13">
        <f>MONTH(SalesDataTable[[#This Row],[Order Date]])</f>
        <v>5</v>
      </c>
      <c r="F821" s="10" t="str">
        <f>TEXT(SalesDataTable[[#This Row],[Order Date]],"MMM")</f>
        <v>May</v>
      </c>
      <c r="G821" s="4" t="s">
        <v>16</v>
      </c>
      <c r="H821" s="4" t="s">
        <v>52</v>
      </c>
      <c r="I821" s="4" t="s">
        <v>18</v>
      </c>
      <c r="J821" s="4" t="s">
        <v>32</v>
      </c>
      <c r="K821" s="4" t="s">
        <v>30</v>
      </c>
      <c r="L821" s="4" t="s">
        <v>64</v>
      </c>
      <c r="M821" s="5">
        <v>1</v>
      </c>
      <c r="N821" s="6">
        <v>166.48</v>
      </c>
      <c r="O821" s="7">
        <v>0</v>
      </c>
      <c r="P821" s="6">
        <v>89.42</v>
      </c>
      <c r="Q821" s="6">
        <f>M821*N821*(1-O821)</f>
        <v>166.48</v>
      </c>
      <c r="R821" s="6">
        <f>M821*P821</f>
        <v>89.42</v>
      </c>
      <c r="S821" s="6">
        <f>Q821-R821</f>
        <v>77.059999999999988</v>
      </c>
      <c r="T821" s="8">
        <f>IFERROR(S821/Q821,0)</f>
        <v>0.4628784238346948</v>
      </c>
    </row>
    <row r="822" spans="1:20" ht="15.75" x14ac:dyDescent="0.25">
      <c r="A822" s="2">
        <v>1133</v>
      </c>
      <c r="B822" s="3">
        <v>46157</v>
      </c>
      <c r="C822" s="10">
        <f>YEAR(SalesDataTable[[#This Row],[Order Date]])</f>
        <v>2026</v>
      </c>
      <c r="D822" s="13" t="str">
        <f>"Q"&amp;ROUNDUP(MONTH(SalesDataTable[[#This Row],[Order Date]])/3,0)</f>
        <v>Q2</v>
      </c>
      <c r="E822" s="13">
        <f>MONTH(SalesDataTable[[#This Row],[Order Date]])</f>
        <v>5</v>
      </c>
      <c r="F822" s="10" t="str">
        <f>TEXT(SalesDataTable[[#This Row],[Order Date]],"MMM")</f>
        <v>May</v>
      </c>
      <c r="G822" s="4" t="s">
        <v>16</v>
      </c>
      <c r="H822" s="4" t="s">
        <v>66</v>
      </c>
      <c r="I822" s="4" t="s">
        <v>35</v>
      </c>
      <c r="J822" s="4" t="s">
        <v>29</v>
      </c>
      <c r="K822" s="4" t="s">
        <v>39</v>
      </c>
      <c r="L822" s="4" t="s">
        <v>45</v>
      </c>
      <c r="M822" s="5">
        <v>3</v>
      </c>
      <c r="N822" s="6">
        <v>192.21</v>
      </c>
      <c r="O822" s="7">
        <v>0</v>
      </c>
      <c r="P822" s="6">
        <v>103.51</v>
      </c>
      <c r="Q822" s="6">
        <f>M822*N822*(1-O822)</f>
        <v>576.63</v>
      </c>
      <c r="R822" s="6">
        <f>M822*P822</f>
        <v>310.53000000000003</v>
      </c>
      <c r="S822" s="6">
        <f>Q822-R822</f>
        <v>266.09999999999997</v>
      </c>
      <c r="T822" s="8">
        <f>IFERROR(S822/Q822,0)</f>
        <v>0.46147442900993701</v>
      </c>
    </row>
    <row r="823" spans="1:20" ht="15.75" x14ac:dyDescent="0.25">
      <c r="A823" s="2">
        <v>2075</v>
      </c>
      <c r="B823" s="3">
        <v>46157</v>
      </c>
      <c r="C823" s="10">
        <f>YEAR(SalesDataTable[[#This Row],[Order Date]])</f>
        <v>2026</v>
      </c>
      <c r="D823" s="13" t="str">
        <f>"Q"&amp;ROUNDUP(MONTH(SalesDataTable[[#This Row],[Order Date]])/3,0)</f>
        <v>Q2</v>
      </c>
      <c r="E823" s="13">
        <f>MONTH(SalesDataTable[[#This Row],[Order Date]])</f>
        <v>5</v>
      </c>
      <c r="F823" s="10" t="str">
        <f>TEXT(SalesDataTable[[#This Row],[Order Date]],"MMM")</f>
        <v>May</v>
      </c>
      <c r="G823" s="4" t="s">
        <v>16</v>
      </c>
      <c r="H823" s="4" t="s">
        <v>52</v>
      </c>
      <c r="I823" s="4" t="s">
        <v>24</v>
      </c>
      <c r="J823" s="4" t="s">
        <v>32</v>
      </c>
      <c r="K823" s="4" t="s">
        <v>39</v>
      </c>
      <c r="L823" s="4" t="s">
        <v>56</v>
      </c>
      <c r="M823" s="5">
        <v>6</v>
      </c>
      <c r="N823" s="6">
        <v>81.13</v>
      </c>
      <c r="O823" s="7">
        <v>0.05</v>
      </c>
      <c r="P823" s="6">
        <v>39.409999999999997</v>
      </c>
      <c r="Q823" s="6">
        <f>M823*N823*(1-O823)</f>
        <v>462.44099999999997</v>
      </c>
      <c r="R823" s="6">
        <f>M823*P823</f>
        <v>236.45999999999998</v>
      </c>
      <c r="S823" s="6">
        <f>Q823-R823</f>
        <v>225.98099999999999</v>
      </c>
      <c r="T823" s="8">
        <f>IFERROR(S823/Q823,0)</f>
        <v>0.48866990599881932</v>
      </c>
    </row>
    <row r="824" spans="1:20" ht="15.75" x14ac:dyDescent="0.25">
      <c r="A824" s="2">
        <v>2172</v>
      </c>
      <c r="B824" s="3">
        <v>46157</v>
      </c>
      <c r="C824" s="10">
        <f>YEAR(SalesDataTable[[#This Row],[Order Date]])</f>
        <v>2026</v>
      </c>
      <c r="D824" s="13" t="str">
        <f>"Q"&amp;ROUNDUP(MONTH(SalesDataTable[[#This Row],[Order Date]])/3,0)</f>
        <v>Q2</v>
      </c>
      <c r="E824" s="13">
        <f>MONTH(SalesDataTable[[#This Row],[Order Date]])</f>
        <v>5</v>
      </c>
      <c r="F824" s="10" t="str">
        <f>TEXT(SalesDataTable[[#This Row],[Order Date]],"MMM")</f>
        <v>May</v>
      </c>
      <c r="G824" s="4" t="s">
        <v>27</v>
      </c>
      <c r="H824" s="4" t="s">
        <v>55</v>
      </c>
      <c r="I824" s="4" t="s">
        <v>24</v>
      </c>
      <c r="J824" s="4" t="s">
        <v>32</v>
      </c>
      <c r="K824" s="4" t="s">
        <v>30</v>
      </c>
      <c r="L824" s="4" t="s">
        <v>31</v>
      </c>
      <c r="M824" s="5">
        <v>6</v>
      </c>
      <c r="N824" s="6">
        <v>37.1</v>
      </c>
      <c r="O824" s="7">
        <v>0.1</v>
      </c>
      <c r="P824" s="6">
        <v>13.63</v>
      </c>
      <c r="Q824" s="6">
        <f>M824*N824*(1-O824)</f>
        <v>200.34000000000003</v>
      </c>
      <c r="R824" s="6">
        <f>M824*P824</f>
        <v>81.78</v>
      </c>
      <c r="S824" s="6">
        <f>Q824-R824</f>
        <v>118.56000000000003</v>
      </c>
      <c r="T824" s="8">
        <f>IFERROR(S824/Q824,0)</f>
        <v>0.59179395028451642</v>
      </c>
    </row>
    <row r="825" spans="1:20" ht="15.75" x14ac:dyDescent="0.25">
      <c r="A825" s="2">
        <v>2977</v>
      </c>
      <c r="B825" s="3">
        <v>46157</v>
      </c>
      <c r="C825" s="10">
        <f>YEAR(SalesDataTable[[#This Row],[Order Date]])</f>
        <v>2026</v>
      </c>
      <c r="D825" s="13" t="str">
        <f>"Q"&amp;ROUNDUP(MONTH(SalesDataTable[[#This Row],[Order Date]])/3,0)</f>
        <v>Q2</v>
      </c>
      <c r="E825" s="13">
        <f>MONTH(SalesDataTable[[#This Row],[Order Date]])</f>
        <v>5</v>
      </c>
      <c r="F825" s="10" t="str">
        <f>TEXT(SalesDataTable[[#This Row],[Order Date]],"MMM")</f>
        <v>May</v>
      </c>
      <c r="G825" s="4" t="s">
        <v>22</v>
      </c>
      <c r="H825" s="4" t="s">
        <v>65</v>
      </c>
      <c r="I825" s="4" t="s">
        <v>24</v>
      </c>
      <c r="J825" s="4" t="s">
        <v>32</v>
      </c>
      <c r="K825" s="4" t="s">
        <v>30</v>
      </c>
      <c r="L825" s="4" t="s">
        <v>31</v>
      </c>
      <c r="M825" s="5">
        <v>6</v>
      </c>
      <c r="N825" s="6">
        <v>35.92</v>
      </c>
      <c r="O825" s="7">
        <v>0.15</v>
      </c>
      <c r="P825" s="6">
        <v>13.3</v>
      </c>
      <c r="Q825" s="6">
        <f>M825*N825*(1-O825)</f>
        <v>183.19200000000001</v>
      </c>
      <c r="R825" s="6">
        <f>M825*P825</f>
        <v>79.800000000000011</v>
      </c>
      <c r="S825" s="6">
        <f>Q825-R825</f>
        <v>103.392</v>
      </c>
      <c r="T825" s="8">
        <f>IFERROR(S825/Q825,0)</f>
        <v>0.56439145814227687</v>
      </c>
    </row>
    <row r="826" spans="1:20" ht="15.75" x14ac:dyDescent="0.25">
      <c r="A826" s="2">
        <v>3531</v>
      </c>
      <c r="B826" s="3">
        <v>46157</v>
      </c>
      <c r="C826" s="10">
        <f>YEAR(SalesDataTable[[#This Row],[Order Date]])</f>
        <v>2026</v>
      </c>
      <c r="D826" s="13" t="str">
        <f>"Q"&amp;ROUNDUP(MONTH(SalesDataTable[[#This Row],[Order Date]])/3,0)</f>
        <v>Q2</v>
      </c>
      <c r="E826" s="13">
        <f>MONTH(SalesDataTable[[#This Row],[Order Date]])</f>
        <v>5</v>
      </c>
      <c r="F826" s="10" t="str">
        <f>TEXT(SalesDataTable[[#This Row],[Order Date]],"MMM")</f>
        <v>May</v>
      </c>
      <c r="G826" s="4" t="s">
        <v>36</v>
      </c>
      <c r="H826" s="4" t="s">
        <v>63</v>
      </c>
      <c r="I826" s="4" t="s">
        <v>35</v>
      </c>
      <c r="J826" s="4" t="s">
        <v>32</v>
      </c>
      <c r="K826" s="4" t="s">
        <v>50</v>
      </c>
      <c r="L826" s="4" t="s">
        <v>58</v>
      </c>
      <c r="M826" s="5">
        <v>4</v>
      </c>
      <c r="N826" s="6">
        <v>36.21</v>
      </c>
      <c r="O826" s="7">
        <v>0</v>
      </c>
      <c r="P826" s="6">
        <v>14.3</v>
      </c>
      <c r="Q826" s="6">
        <f>M826*N826*(1-O826)</f>
        <v>144.84</v>
      </c>
      <c r="R826" s="6">
        <f>M826*P826</f>
        <v>57.2</v>
      </c>
      <c r="S826" s="6">
        <f>Q826-R826</f>
        <v>87.64</v>
      </c>
      <c r="T826" s="8">
        <f>IFERROR(S826/Q826,0)</f>
        <v>0.60508146920740125</v>
      </c>
    </row>
    <row r="827" spans="1:20" ht="15.75" x14ac:dyDescent="0.25">
      <c r="A827" s="2">
        <v>3881</v>
      </c>
      <c r="B827" s="3">
        <v>46157</v>
      </c>
      <c r="C827" s="10">
        <f>YEAR(SalesDataTable[[#This Row],[Order Date]])</f>
        <v>2026</v>
      </c>
      <c r="D827" s="13" t="str">
        <f>"Q"&amp;ROUNDUP(MONTH(SalesDataTable[[#This Row],[Order Date]])/3,0)</f>
        <v>Q2</v>
      </c>
      <c r="E827" s="13">
        <f>MONTH(SalesDataTable[[#This Row],[Order Date]])</f>
        <v>5</v>
      </c>
      <c r="F827" s="10" t="str">
        <f>TEXT(SalesDataTable[[#This Row],[Order Date]],"MMM")</f>
        <v>May</v>
      </c>
      <c r="G827" s="4" t="s">
        <v>27</v>
      </c>
      <c r="H827" s="4" t="s">
        <v>55</v>
      </c>
      <c r="I827" s="4" t="s">
        <v>18</v>
      </c>
      <c r="J827" s="4" t="s">
        <v>32</v>
      </c>
      <c r="K827" s="4" t="s">
        <v>25</v>
      </c>
      <c r="L827" s="4" t="s">
        <v>62</v>
      </c>
      <c r="M827" s="5">
        <v>3</v>
      </c>
      <c r="N827" s="6">
        <v>73.03</v>
      </c>
      <c r="O827" s="7">
        <v>0.05</v>
      </c>
      <c r="P827" s="6">
        <v>33.200000000000003</v>
      </c>
      <c r="Q827" s="6">
        <f>M827*N827*(1-O827)</f>
        <v>208.13550000000001</v>
      </c>
      <c r="R827" s="6">
        <f>M827*P827</f>
        <v>99.600000000000009</v>
      </c>
      <c r="S827" s="6">
        <f>Q827-R827</f>
        <v>108.5355</v>
      </c>
      <c r="T827" s="8">
        <f>IFERROR(S827/Q827,0)</f>
        <v>0.52146558371829888</v>
      </c>
    </row>
    <row r="828" spans="1:20" ht="15.75" x14ac:dyDescent="0.25">
      <c r="A828" s="2">
        <v>4469</v>
      </c>
      <c r="B828" s="3">
        <v>46157</v>
      </c>
      <c r="C828" s="10">
        <f>YEAR(SalesDataTable[[#This Row],[Order Date]])</f>
        <v>2026</v>
      </c>
      <c r="D828" s="13" t="str">
        <f>"Q"&amp;ROUNDUP(MONTH(SalesDataTable[[#This Row],[Order Date]])/3,0)</f>
        <v>Q2</v>
      </c>
      <c r="E828" s="13">
        <f>MONTH(SalesDataTable[[#This Row],[Order Date]])</f>
        <v>5</v>
      </c>
      <c r="F828" s="10" t="str">
        <f>TEXT(SalesDataTable[[#This Row],[Order Date]],"MMM")</f>
        <v>May</v>
      </c>
      <c r="G828" s="4" t="s">
        <v>27</v>
      </c>
      <c r="H828" s="4" t="s">
        <v>41</v>
      </c>
      <c r="I828" s="4" t="s">
        <v>35</v>
      </c>
      <c r="J828" s="4" t="s">
        <v>19</v>
      </c>
      <c r="K828" s="4" t="s">
        <v>20</v>
      </c>
      <c r="L828" s="4" t="s">
        <v>21</v>
      </c>
      <c r="M828" s="5">
        <v>2</v>
      </c>
      <c r="N828" s="6">
        <v>80.81</v>
      </c>
      <c r="O828" s="7">
        <v>0</v>
      </c>
      <c r="P828" s="6">
        <v>42.53</v>
      </c>
      <c r="Q828" s="6">
        <f>M828*N828*(1-O828)</f>
        <v>161.62</v>
      </c>
      <c r="R828" s="6">
        <f>M828*P828</f>
        <v>85.06</v>
      </c>
      <c r="S828" s="6">
        <f>Q828-R828</f>
        <v>76.56</v>
      </c>
      <c r="T828" s="8">
        <f>IFERROR(S828/Q828,0)</f>
        <v>0.47370374953594852</v>
      </c>
    </row>
    <row r="829" spans="1:20" ht="15.75" x14ac:dyDescent="0.25">
      <c r="A829" s="2">
        <v>5037</v>
      </c>
      <c r="B829" s="3">
        <v>46157</v>
      </c>
      <c r="C829" s="10">
        <f>YEAR(SalesDataTable[[#This Row],[Order Date]])</f>
        <v>2026</v>
      </c>
      <c r="D829" s="13" t="str">
        <f>"Q"&amp;ROUNDUP(MONTH(SalesDataTable[[#This Row],[Order Date]])/3,0)</f>
        <v>Q2</v>
      </c>
      <c r="E829" s="13">
        <f>MONTH(SalesDataTable[[#This Row],[Order Date]])</f>
        <v>5</v>
      </c>
      <c r="F829" s="10" t="str">
        <f>TEXT(SalesDataTable[[#This Row],[Order Date]],"MMM")</f>
        <v>May</v>
      </c>
      <c r="G829" s="4" t="s">
        <v>22</v>
      </c>
      <c r="H829" s="4" t="s">
        <v>57</v>
      </c>
      <c r="I829" s="4" t="s">
        <v>18</v>
      </c>
      <c r="J829" s="4" t="s">
        <v>29</v>
      </c>
      <c r="K829" s="4" t="s">
        <v>20</v>
      </c>
      <c r="L829" s="4" t="s">
        <v>38</v>
      </c>
      <c r="M829" s="5">
        <v>1</v>
      </c>
      <c r="N829" s="6">
        <v>51.53</v>
      </c>
      <c r="O829" s="7">
        <v>0.1</v>
      </c>
      <c r="P829" s="6">
        <v>23.06</v>
      </c>
      <c r="Q829" s="6">
        <f>M829*N829*(1-O829)</f>
        <v>46.377000000000002</v>
      </c>
      <c r="R829" s="6">
        <f>M829*P829</f>
        <v>23.06</v>
      </c>
      <c r="S829" s="6">
        <f>Q829-R829</f>
        <v>23.317000000000004</v>
      </c>
      <c r="T829" s="8">
        <f>IFERROR(S829/Q829,0)</f>
        <v>0.50277076999374692</v>
      </c>
    </row>
    <row r="830" spans="1:20" ht="15.75" x14ac:dyDescent="0.25">
      <c r="A830" s="2">
        <v>35</v>
      </c>
      <c r="B830" s="3">
        <v>46158</v>
      </c>
      <c r="C830" s="10">
        <f>YEAR(SalesDataTable[[#This Row],[Order Date]])</f>
        <v>2026</v>
      </c>
      <c r="D830" s="13" t="str">
        <f>"Q"&amp;ROUNDUP(MONTH(SalesDataTable[[#This Row],[Order Date]])/3,0)</f>
        <v>Q2</v>
      </c>
      <c r="E830" s="13">
        <f>MONTH(SalesDataTable[[#This Row],[Order Date]])</f>
        <v>5</v>
      </c>
      <c r="F830" s="10" t="str">
        <f>TEXT(SalesDataTable[[#This Row],[Order Date]],"MMM")</f>
        <v>May</v>
      </c>
      <c r="G830" s="4" t="s">
        <v>36</v>
      </c>
      <c r="H830" s="4" t="s">
        <v>63</v>
      </c>
      <c r="I830" s="4" t="s">
        <v>24</v>
      </c>
      <c r="J830" s="4" t="s">
        <v>32</v>
      </c>
      <c r="K830" s="4" t="s">
        <v>39</v>
      </c>
      <c r="L830" s="4" t="s">
        <v>56</v>
      </c>
      <c r="M830" s="5">
        <v>5</v>
      </c>
      <c r="N830" s="6">
        <v>81.75</v>
      </c>
      <c r="O830" s="7">
        <v>0.05</v>
      </c>
      <c r="P830" s="6">
        <v>39.159999999999997</v>
      </c>
      <c r="Q830" s="6">
        <f>M830*N830*(1-O830)</f>
        <v>388.3125</v>
      </c>
      <c r="R830" s="6">
        <f>M830*P830</f>
        <v>195.79999999999998</v>
      </c>
      <c r="S830" s="6">
        <f>Q830-R830</f>
        <v>192.51250000000002</v>
      </c>
      <c r="T830" s="8">
        <f>IFERROR(S830/Q830,0)</f>
        <v>0.49576694028649609</v>
      </c>
    </row>
    <row r="831" spans="1:20" ht="15.75" x14ac:dyDescent="0.25">
      <c r="A831" s="2">
        <v>226</v>
      </c>
      <c r="B831" s="3">
        <v>46158</v>
      </c>
      <c r="C831" s="10">
        <f>YEAR(SalesDataTable[[#This Row],[Order Date]])</f>
        <v>2026</v>
      </c>
      <c r="D831" s="13" t="str">
        <f>"Q"&amp;ROUNDUP(MONTH(SalesDataTable[[#This Row],[Order Date]])/3,0)</f>
        <v>Q2</v>
      </c>
      <c r="E831" s="13">
        <f>MONTH(SalesDataTable[[#This Row],[Order Date]])</f>
        <v>5</v>
      </c>
      <c r="F831" s="10" t="str">
        <f>TEXT(SalesDataTable[[#This Row],[Order Date]],"MMM")</f>
        <v>May</v>
      </c>
      <c r="G831" s="4" t="s">
        <v>27</v>
      </c>
      <c r="H831" s="4" t="s">
        <v>55</v>
      </c>
      <c r="I831" s="4" t="s">
        <v>18</v>
      </c>
      <c r="J831" s="4" t="s">
        <v>29</v>
      </c>
      <c r="K831" s="4" t="s">
        <v>30</v>
      </c>
      <c r="L831" s="4" t="s">
        <v>64</v>
      </c>
      <c r="M831" s="5">
        <v>1</v>
      </c>
      <c r="N831" s="6">
        <v>165.99</v>
      </c>
      <c r="O831" s="7">
        <v>0.1</v>
      </c>
      <c r="P831" s="6">
        <v>89.9</v>
      </c>
      <c r="Q831" s="6">
        <f>M831*N831*(1-O831)</f>
        <v>149.39100000000002</v>
      </c>
      <c r="R831" s="6">
        <f>M831*P831</f>
        <v>89.9</v>
      </c>
      <c r="S831" s="6">
        <f>Q831-R831</f>
        <v>59.491000000000014</v>
      </c>
      <c r="T831" s="8">
        <f>IFERROR(S831/Q831,0)</f>
        <v>0.3982234538894579</v>
      </c>
    </row>
    <row r="832" spans="1:20" ht="15.75" x14ac:dyDescent="0.25">
      <c r="A832" s="2">
        <v>1713</v>
      </c>
      <c r="B832" s="3">
        <v>46158</v>
      </c>
      <c r="C832" s="10">
        <f>YEAR(SalesDataTable[[#This Row],[Order Date]])</f>
        <v>2026</v>
      </c>
      <c r="D832" s="13" t="str">
        <f>"Q"&amp;ROUNDUP(MONTH(SalesDataTable[[#This Row],[Order Date]])/3,0)</f>
        <v>Q2</v>
      </c>
      <c r="E832" s="13">
        <f>MONTH(SalesDataTable[[#This Row],[Order Date]])</f>
        <v>5</v>
      </c>
      <c r="F832" s="10" t="str">
        <f>TEXT(SalesDataTable[[#This Row],[Order Date]],"MMM")</f>
        <v>May</v>
      </c>
      <c r="G832" s="4" t="s">
        <v>16</v>
      </c>
      <c r="H832" s="4" t="s">
        <v>66</v>
      </c>
      <c r="I832" s="4" t="s">
        <v>35</v>
      </c>
      <c r="J832" s="4" t="s">
        <v>29</v>
      </c>
      <c r="K832" s="4" t="s">
        <v>39</v>
      </c>
      <c r="L832" s="4" t="s">
        <v>67</v>
      </c>
      <c r="M832" s="5">
        <v>2</v>
      </c>
      <c r="N832" s="6">
        <v>121.22</v>
      </c>
      <c r="O832" s="7">
        <v>0</v>
      </c>
      <c r="P832" s="6">
        <v>60.38</v>
      </c>
      <c r="Q832" s="6">
        <f>M832*N832*(1-O832)</f>
        <v>242.44</v>
      </c>
      <c r="R832" s="6">
        <f>M832*P832</f>
        <v>120.76</v>
      </c>
      <c r="S832" s="6">
        <f>Q832-R832</f>
        <v>121.67999999999999</v>
      </c>
      <c r="T832" s="8">
        <f>IFERROR(S832/Q832,0)</f>
        <v>0.50189737667051637</v>
      </c>
    </row>
    <row r="833" spans="1:20" ht="15.75" x14ac:dyDescent="0.25">
      <c r="A833" s="2">
        <v>2320</v>
      </c>
      <c r="B833" s="3">
        <v>46158</v>
      </c>
      <c r="C833" s="10">
        <f>YEAR(SalesDataTable[[#This Row],[Order Date]])</f>
        <v>2026</v>
      </c>
      <c r="D833" s="13" t="str">
        <f>"Q"&amp;ROUNDUP(MONTH(SalesDataTable[[#This Row],[Order Date]])/3,0)</f>
        <v>Q2</v>
      </c>
      <c r="E833" s="13">
        <f>MONTH(SalesDataTable[[#This Row],[Order Date]])</f>
        <v>5</v>
      </c>
      <c r="F833" s="10" t="str">
        <f>TEXT(SalesDataTable[[#This Row],[Order Date]],"MMM")</f>
        <v>May</v>
      </c>
      <c r="G833" s="4" t="s">
        <v>22</v>
      </c>
      <c r="H833" s="4" t="s">
        <v>59</v>
      </c>
      <c r="I833" s="4" t="s">
        <v>35</v>
      </c>
      <c r="J833" s="4" t="s">
        <v>32</v>
      </c>
      <c r="K833" s="4" t="s">
        <v>30</v>
      </c>
      <c r="L833" s="4" t="s">
        <v>60</v>
      </c>
      <c r="M833" s="5">
        <v>2</v>
      </c>
      <c r="N833" s="6">
        <v>131.1</v>
      </c>
      <c r="O833" s="7">
        <v>0</v>
      </c>
      <c r="P833" s="6">
        <v>65.55</v>
      </c>
      <c r="Q833" s="6">
        <f>M833*N833*(1-O833)</f>
        <v>262.2</v>
      </c>
      <c r="R833" s="6">
        <f>M833*P833</f>
        <v>131.1</v>
      </c>
      <c r="S833" s="6">
        <f>Q833-R833</f>
        <v>131.1</v>
      </c>
      <c r="T833" s="8">
        <f>IFERROR(S833/Q833,0)</f>
        <v>0.5</v>
      </c>
    </row>
    <row r="834" spans="1:20" ht="15.75" x14ac:dyDescent="0.25">
      <c r="A834" s="2">
        <v>2496</v>
      </c>
      <c r="B834" s="3">
        <v>46158</v>
      </c>
      <c r="C834" s="10">
        <f>YEAR(SalesDataTable[[#This Row],[Order Date]])</f>
        <v>2026</v>
      </c>
      <c r="D834" s="13" t="str">
        <f>"Q"&amp;ROUNDUP(MONTH(SalesDataTable[[#This Row],[Order Date]])/3,0)</f>
        <v>Q2</v>
      </c>
      <c r="E834" s="13">
        <f>MONTH(SalesDataTable[[#This Row],[Order Date]])</f>
        <v>5</v>
      </c>
      <c r="F834" s="10" t="str">
        <f>TEXT(SalesDataTable[[#This Row],[Order Date]],"MMM")</f>
        <v>May</v>
      </c>
      <c r="G834" s="4" t="s">
        <v>22</v>
      </c>
      <c r="H834" s="4" t="s">
        <v>43</v>
      </c>
      <c r="I834" s="4" t="s">
        <v>18</v>
      </c>
      <c r="J834" s="4" t="s">
        <v>19</v>
      </c>
      <c r="K834" s="4" t="s">
        <v>30</v>
      </c>
      <c r="L834" s="4" t="s">
        <v>48</v>
      </c>
      <c r="M834" s="5">
        <v>2</v>
      </c>
      <c r="N834" s="6">
        <v>46.44</v>
      </c>
      <c r="O834" s="7">
        <v>0</v>
      </c>
      <c r="P834" s="6">
        <v>18.63</v>
      </c>
      <c r="Q834" s="6">
        <f>M834*N834*(1-O834)</f>
        <v>92.88</v>
      </c>
      <c r="R834" s="6">
        <f>M834*P834</f>
        <v>37.26</v>
      </c>
      <c r="S834" s="6">
        <f>Q834-R834</f>
        <v>55.62</v>
      </c>
      <c r="T834" s="8">
        <f>IFERROR(S834/Q834,0)</f>
        <v>0.59883720930232553</v>
      </c>
    </row>
    <row r="835" spans="1:20" ht="15.75" x14ac:dyDescent="0.25">
      <c r="A835" s="2">
        <v>2504</v>
      </c>
      <c r="B835" s="3">
        <v>46158</v>
      </c>
      <c r="C835" s="10">
        <f>YEAR(SalesDataTable[[#This Row],[Order Date]])</f>
        <v>2026</v>
      </c>
      <c r="D835" s="13" t="str">
        <f>"Q"&amp;ROUNDUP(MONTH(SalesDataTable[[#This Row],[Order Date]])/3,0)</f>
        <v>Q2</v>
      </c>
      <c r="E835" s="13">
        <f>MONTH(SalesDataTable[[#This Row],[Order Date]])</f>
        <v>5</v>
      </c>
      <c r="F835" s="10" t="str">
        <f>TEXT(SalesDataTable[[#This Row],[Order Date]],"MMM")</f>
        <v>May</v>
      </c>
      <c r="G835" s="4" t="s">
        <v>36</v>
      </c>
      <c r="H835" s="4" t="s">
        <v>47</v>
      </c>
      <c r="I835" s="4" t="s">
        <v>18</v>
      </c>
      <c r="J835" s="4" t="s">
        <v>29</v>
      </c>
      <c r="K835" s="4" t="s">
        <v>30</v>
      </c>
      <c r="L835" s="4" t="s">
        <v>31</v>
      </c>
      <c r="M835" s="5">
        <v>1</v>
      </c>
      <c r="N835" s="6">
        <v>36.659999999999997</v>
      </c>
      <c r="O835" s="7">
        <v>0</v>
      </c>
      <c r="P835" s="6">
        <v>13.61</v>
      </c>
      <c r="Q835" s="6">
        <f>M835*N835*(1-O835)</f>
        <v>36.659999999999997</v>
      </c>
      <c r="R835" s="6">
        <f>M835*P835</f>
        <v>13.61</v>
      </c>
      <c r="S835" s="6">
        <f>Q835-R835</f>
        <v>23.049999999999997</v>
      </c>
      <c r="T835" s="8">
        <f>IFERROR(S835/Q835,0)</f>
        <v>0.62875068194217132</v>
      </c>
    </row>
    <row r="836" spans="1:20" ht="15.75" x14ac:dyDescent="0.25">
      <c r="A836" s="2">
        <v>2598</v>
      </c>
      <c r="B836" s="3">
        <v>46158</v>
      </c>
      <c r="C836" s="10">
        <f>YEAR(SalesDataTable[[#This Row],[Order Date]])</f>
        <v>2026</v>
      </c>
      <c r="D836" s="13" t="str">
        <f>"Q"&amp;ROUNDUP(MONTH(SalesDataTable[[#This Row],[Order Date]])/3,0)</f>
        <v>Q2</v>
      </c>
      <c r="E836" s="13">
        <f>MONTH(SalesDataTable[[#This Row],[Order Date]])</f>
        <v>5</v>
      </c>
      <c r="F836" s="10" t="str">
        <f>TEXT(SalesDataTable[[#This Row],[Order Date]],"MMM")</f>
        <v>May</v>
      </c>
      <c r="G836" s="4" t="s">
        <v>36</v>
      </c>
      <c r="H836" s="4" t="s">
        <v>49</v>
      </c>
      <c r="I836" s="4" t="s">
        <v>18</v>
      </c>
      <c r="J836" s="4" t="s">
        <v>29</v>
      </c>
      <c r="K836" s="4" t="s">
        <v>25</v>
      </c>
      <c r="L836" s="4" t="s">
        <v>53</v>
      </c>
      <c r="M836" s="5">
        <v>5</v>
      </c>
      <c r="N836" s="6">
        <v>156.16999999999999</v>
      </c>
      <c r="O836" s="7">
        <v>0.1</v>
      </c>
      <c r="P836" s="6">
        <v>80.59</v>
      </c>
      <c r="Q836" s="6">
        <f>M836*N836*(1-O836)</f>
        <v>702.76499999999999</v>
      </c>
      <c r="R836" s="6">
        <f>M836*P836</f>
        <v>402.95000000000005</v>
      </c>
      <c r="S836" s="6">
        <f>Q836-R836</f>
        <v>299.81499999999994</v>
      </c>
      <c r="T836" s="8">
        <f>IFERROR(S836/Q836,0)</f>
        <v>0.42662198601239382</v>
      </c>
    </row>
    <row r="837" spans="1:20" ht="15.75" x14ac:dyDescent="0.25">
      <c r="A837" s="2">
        <v>2600</v>
      </c>
      <c r="B837" s="3">
        <v>46158</v>
      </c>
      <c r="C837" s="10">
        <f>YEAR(SalesDataTable[[#This Row],[Order Date]])</f>
        <v>2026</v>
      </c>
      <c r="D837" s="13" t="str">
        <f>"Q"&amp;ROUNDUP(MONTH(SalesDataTable[[#This Row],[Order Date]])/3,0)</f>
        <v>Q2</v>
      </c>
      <c r="E837" s="13">
        <f>MONTH(SalesDataTable[[#This Row],[Order Date]])</f>
        <v>5</v>
      </c>
      <c r="F837" s="10" t="str">
        <f>TEXT(SalesDataTable[[#This Row],[Order Date]],"MMM")</f>
        <v>May</v>
      </c>
      <c r="G837" s="4" t="s">
        <v>22</v>
      </c>
      <c r="H837" s="4" t="s">
        <v>59</v>
      </c>
      <c r="I837" s="4" t="s">
        <v>35</v>
      </c>
      <c r="J837" s="4" t="s">
        <v>29</v>
      </c>
      <c r="K837" s="4" t="s">
        <v>30</v>
      </c>
      <c r="L837" s="4" t="s">
        <v>31</v>
      </c>
      <c r="M837" s="5">
        <v>1</v>
      </c>
      <c r="N837" s="6">
        <v>35.97</v>
      </c>
      <c r="O837" s="7">
        <v>0.1</v>
      </c>
      <c r="P837" s="6">
        <v>13.54</v>
      </c>
      <c r="Q837" s="6">
        <f>M837*N837*(1-O837)</f>
        <v>32.372999999999998</v>
      </c>
      <c r="R837" s="6">
        <f>M837*P837</f>
        <v>13.54</v>
      </c>
      <c r="S837" s="6">
        <f>Q837-R837</f>
        <v>18.832999999999998</v>
      </c>
      <c r="T837" s="8">
        <f>IFERROR(S837/Q837,0)</f>
        <v>0.58175022395205878</v>
      </c>
    </row>
    <row r="838" spans="1:20" ht="15.75" x14ac:dyDescent="0.25">
      <c r="A838" s="2">
        <v>2856</v>
      </c>
      <c r="B838" s="3">
        <v>46158</v>
      </c>
      <c r="C838" s="10">
        <f>YEAR(SalesDataTable[[#This Row],[Order Date]])</f>
        <v>2026</v>
      </c>
      <c r="D838" s="13" t="str">
        <f>"Q"&amp;ROUNDUP(MONTH(SalesDataTable[[#This Row],[Order Date]])/3,0)</f>
        <v>Q2</v>
      </c>
      <c r="E838" s="13">
        <f>MONTH(SalesDataTable[[#This Row],[Order Date]])</f>
        <v>5</v>
      </c>
      <c r="F838" s="10" t="str">
        <f>TEXT(SalesDataTable[[#This Row],[Order Date]],"MMM")</f>
        <v>May</v>
      </c>
      <c r="G838" s="4" t="s">
        <v>22</v>
      </c>
      <c r="H838" s="4" t="s">
        <v>57</v>
      </c>
      <c r="I838" s="4" t="s">
        <v>24</v>
      </c>
      <c r="J838" s="4" t="s">
        <v>32</v>
      </c>
      <c r="K838" s="4" t="s">
        <v>50</v>
      </c>
      <c r="L838" s="4" t="s">
        <v>54</v>
      </c>
      <c r="M838" s="5">
        <v>4</v>
      </c>
      <c r="N838" s="6">
        <v>125.11</v>
      </c>
      <c r="O838" s="7">
        <v>0.15</v>
      </c>
      <c r="P838" s="6">
        <v>70.010000000000005</v>
      </c>
      <c r="Q838" s="6">
        <f>M838*N838*(1-O838)</f>
        <v>425.37399999999997</v>
      </c>
      <c r="R838" s="6">
        <f>M838*P838</f>
        <v>280.04000000000002</v>
      </c>
      <c r="S838" s="6">
        <f>Q838-R838</f>
        <v>145.33399999999995</v>
      </c>
      <c r="T838" s="8">
        <f>IFERROR(S838/Q838,0)</f>
        <v>0.34166169065340135</v>
      </c>
    </row>
    <row r="839" spans="1:20" ht="15.75" x14ac:dyDescent="0.25">
      <c r="A839" s="2">
        <v>3478</v>
      </c>
      <c r="B839" s="3">
        <v>46158</v>
      </c>
      <c r="C839" s="10">
        <f>YEAR(SalesDataTable[[#This Row],[Order Date]])</f>
        <v>2026</v>
      </c>
      <c r="D839" s="13" t="str">
        <f>"Q"&amp;ROUNDUP(MONTH(SalesDataTable[[#This Row],[Order Date]])/3,0)</f>
        <v>Q2</v>
      </c>
      <c r="E839" s="13">
        <f>MONTH(SalesDataTable[[#This Row],[Order Date]])</f>
        <v>5</v>
      </c>
      <c r="F839" s="10" t="str">
        <f>TEXT(SalesDataTable[[#This Row],[Order Date]],"MMM")</f>
        <v>May</v>
      </c>
      <c r="G839" s="4" t="s">
        <v>36</v>
      </c>
      <c r="H839" s="4" t="s">
        <v>49</v>
      </c>
      <c r="I839" s="4" t="s">
        <v>18</v>
      </c>
      <c r="J839" s="4" t="s">
        <v>29</v>
      </c>
      <c r="K839" s="4" t="s">
        <v>50</v>
      </c>
      <c r="L839" s="4" t="s">
        <v>58</v>
      </c>
      <c r="M839" s="5">
        <v>4</v>
      </c>
      <c r="N839" s="6">
        <v>36.29</v>
      </c>
      <c r="O839" s="7">
        <v>0.1</v>
      </c>
      <c r="P839" s="6">
        <v>13.77</v>
      </c>
      <c r="Q839" s="6">
        <f>M839*N839*(1-O839)</f>
        <v>130.64400000000001</v>
      </c>
      <c r="R839" s="6">
        <f>M839*P839</f>
        <v>55.08</v>
      </c>
      <c r="S839" s="6">
        <f>Q839-R839</f>
        <v>75.564000000000007</v>
      </c>
      <c r="T839" s="8">
        <f>IFERROR(S839/Q839,0)</f>
        <v>0.57839625241113257</v>
      </c>
    </row>
    <row r="840" spans="1:20" ht="15.75" x14ac:dyDescent="0.25">
      <c r="A840" s="2">
        <v>3599</v>
      </c>
      <c r="B840" s="3">
        <v>46158</v>
      </c>
      <c r="C840" s="10">
        <f>YEAR(SalesDataTable[[#This Row],[Order Date]])</f>
        <v>2026</v>
      </c>
      <c r="D840" s="13" t="str">
        <f>"Q"&amp;ROUNDUP(MONTH(SalesDataTable[[#This Row],[Order Date]])/3,0)</f>
        <v>Q2</v>
      </c>
      <c r="E840" s="13">
        <f>MONTH(SalesDataTable[[#This Row],[Order Date]])</f>
        <v>5</v>
      </c>
      <c r="F840" s="10" t="str">
        <f>TEXT(SalesDataTable[[#This Row],[Order Date]],"MMM")</f>
        <v>May</v>
      </c>
      <c r="G840" s="4" t="s">
        <v>22</v>
      </c>
      <c r="H840" s="4" t="s">
        <v>43</v>
      </c>
      <c r="I840" s="4" t="s">
        <v>18</v>
      </c>
      <c r="J840" s="4" t="s">
        <v>29</v>
      </c>
      <c r="K840" s="4" t="s">
        <v>25</v>
      </c>
      <c r="L840" s="4" t="s">
        <v>33</v>
      </c>
      <c r="M840" s="5">
        <v>4</v>
      </c>
      <c r="N840" s="6">
        <v>143.34</v>
      </c>
      <c r="O840" s="7">
        <v>0</v>
      </c>
      <c r="P840" s="6">
        <v>80.55</v>
      </c>
      <c r="Q840" s="6">
        <f>M840*N840*(1-O840)</f>
        <v>573.36</v>
      </c>
      <c r="R840" s="6">
        <f>M840*P840</f>
        <v>322.2</v>
      </c>
      <c r="S840" s="6">
        <f>Q840-R840</f>
        <v>251.16000000000003</v>
      </c>
      <c r="T840" s="8">
        <f>IFERROR(S840/Q840,0)</f>
        <v>0.43804939305148599</v>
      </c>
    </row>
    <row r="841" spans="1:20" ht="15.75" x14ac:dyDescent="0.25">
      <c r="A841" s="2">
        <v>282</v>
      </c>
      <c r="B841" s="3">
        <v>46159</v>
      </c>
      <c r="C841" s="10">
        <f>YEAR(SalesDataTable[[#This Row],[Order Date]])</f>
        <v>2026</v>
      </c>
      <c r="D841" s="13" t="str">
        <f>"Q"&amp;ROUNDUP(MONTH(SalesDataTable[[#This Row],[Order Date]])/3,0)</f>
        <v>Q2</v>
      </c>
      <c r="E841" s="13">
        <f>MONTH(SalesDataTable[[#This Row],[Order Date]])</f>
        <v>5</v>
      </c>
      <c r="F841" s="10" t="str">
        <f>TEXT(SalesDataTable[[#This Row],[Order Date]],"MMM")</f>
        <v>May</v>
      </c>
      <c r="G841" s="4" t="s">
        <v>22</v>
      </c>
      <c r="H841" s="4" t="s">
        <v>59</v>
      </c>
      <c r="I841" s="4" t="s">
        <v>44</v>
      </c>
      <c r="J841" s="4" t="s">
        <v>29</v>
      </c>
      <c r="K841" s="4" t="s">
        <v>20</v>
      </c>
      <c r="L841" s="4" t="s">
        <v>38</v>
      </c>
      <c r="M841" s="5">
        <v>3</v>
      </c>
      <c r="N841" s="6">
        <v>51.68</v>
      </c>
      <c r="O841" s="7">
        <v>0</v>
      </c>
      <c r="P841" s="6">
        <v>22.4</v>
      </c>
      <c r="Q841" s="6">
        <f>M841*N841*(1-O841)</f>
        <v>155.04</v>
      </c>
      <c r="R841" s="6">
        <f>M841*P841</f>
        <v>67.199999999999989</v>
      </c>
      <c r="S841" s="6">
        <f>Q841-R841</f>
        <v>87.84</v>
      </c>
      <c r="T841" s="8">
        <f>IFERROR(S841/Q841,0)</f>
        <v>0.56656346749226016</v>
      </c>
    </row>
    <row r="842" spans="1:20" ht="15.75" x14ac:dyDescent="0.25">
      <c r="A842" s="2">
        <v>980</v>
      </c>
      <c r="B842" s="3">
        <v>46159</v>
      </c>
      <c r="C842" s="10">
        <f>YEAR(SalesDataTable[[#This Row],[Order Date]])</f>
        <v>2026</v>
      </c>
      <c r="D842" s="13" t="str">
        <f>"Q"&amp;ROUNDUP(MONTH(SalesDataTable[[#This Row],[Order Date]])/3,0)</f>
        <v>Q2</v>
      </c>
      <c r="E842" s="13">
        <f>MONTH(SalesDataTable[[#This Row],[Order Date]])</f>
        <v>5</v>
      </c>
      <c r="F842" s="10" t="str">
        <f>TEXT(SalesDataTable[[#This Row],[Order Date]],"MMM")</f>
        <v>May</v>
      </c>
      <c r="G842" s="4" t="s">
        <v>36</v>
      </c>
      <c r="H842" s="4" t="s">
        <v>47</v>
      </c>
      <c r="I842" s="4" t="s">
        <v>18</v>
      </c>
      <c r="J842" s="4" t="s">
        <v>19</v>
      </c>
      <c r="K842" s="4" t="s">
        <v>30</v>
      </c>
      <c r="L842" s="4" t="s">
        <v>48</v>
      </c>
      <c r="M842" s="5">
        <v>1</v>
      </c>
      <c r="N842" s="6">
        <v>46.84</v>
      </c>
      <c r="O842" s="7">
        <v>0</v>
      </c>
      <c r="P842" s="6">
        <v>17.93</v>
      </c>
      <c r="Q842" s="6">
        <f>M842*N842*(1-O842)</f>
        <v>46.84</v>
      </c>
      <c r="R842" s="6">
        <f>M842*P842</f>
        <v>17.93</v>
      </c>
      <c r="S842" s="6">
        <f>Q842-R842</f>
        <v>28.910000000000004</v>
      </c>
      <c r="T842" s="8">
        <f>IFERROR(S842/Q842,0)</f>
        <v>0.61720751494449189</v>
      </c>
    </row>
    <row r="843" spans="1:20" ht="15.75" x14ac:dyDescent="0.25">
      <c r="A843" s="2">
        <v>1155</v>
      </c>
      <c r="B843" s="3">
        <v>46159</v>
      </c>
      <c r="C843" s="10">
        <f>YEAR(SalesDataTable[[#This Row],[Order Date]])</f>
        <v>2026</v>
      </c>
      <c r="D843" s="13" t="str">
        <f>"Q"&amp;ROUNDUP(MONTH(SalesDataTable[[#This Row],[Order Date]])/3,0)</f>
        <v>Q2</v>
      </c>
      <c r="E843" s="13">
        <f>MONTH(SalesDataTable[[#This Row],[Order Date]])</f>
        <v>5</v>
      </c>
      <c r="F843" s="10" t="str">
        <f>TEXT(SalesDataTable[[#This Row],[Order Date]],"MMM")</f>
        <v>May</v>
      </c>
      <c r="G843" s="4" t="s">
        <v>27</v>
      </c>
      <c r="H843" s="4" t="s">
        <v>28</v>
      </c>
      <c r="I843" s="4" t="s">
        <v>44</v>
      </c>
      <c r="J843" s="4" t="s">
        <v>29</v>
      </c>
      <c r="K843" s="4" t="s">
        <v>25</v>
      </c>
      <c r="L843" s="4" t="s">
        <v>62</v>
      </c>
      <c r="M843" s="5">
        <v>5</v>
      </c>
      <c r="N843" s="6">
        <v>72.900000000000006</v>
      </c>
      <c r="O843" s="7">
        <v>0.05</v>
      </c>
      <c r="P843" s="6">
        <v>31.57</v>
      </c>
      <c r="Q843" s="6">
        <f>M843*N843*(1-O843)</f>
        <v>346.27499999999998</v>
      </c>
      <c r="R843" s="6">
        <f>M843*P843</f>
        <v>157.85</v>
      </c>
      <c r="S843" s="6">
        <f>Q843-R843</f>
        <v>188.42499999999998</v>
      </c>
      <c r="T843" s="8">
        <f>IFERROR(S843/Q843,0)</f>
        <v>0.54414843693596127</v>
      </c>
    </row>
    <row r="844" spans="1:20" ht="15.75" x14ac:dyDescent="0.25">
      <c r="A844" s="2">
        <v>1816</v>
      </c>
      <c r="B844" s="3">
        <v>46159</v>
      </c>
      <c r="C844" s="10">
        <f>YEAR(SalesDataTable[[#This Row],[Order Date]])</f>
        <v>2026</v>
      </c>
      <c r="D844" s="13" t="str">
        <f>"Q"&amp;ROUNDUP(MONTH(SalesDataTable[[#This Row],[Order Date]])/3,0)</f>
        <v>Q2</v>
      </c>
      <c r="E844" s="13">
        <f>MONTH(SalesDataTable[[#This Row],[Order Date]])</f>
        <v>5</v>
      </c>
      <c r="F844" s="10" t="str">
        <f>TEXT(SalesDataTable[[#This Row],[Order Date]],"MMM")</f>
        <v>May</v>
      </c>
      <c r="G844" s="4" t="s">
        <v>36</v>
      </c>
      <c r="H844" s="4" t="s">
        <v>47</v>
      </c>
      <c r="I844" s="4" t="s">
        <v>18</v>
      </c>
      <c r="J844" s="4" t="s">
        <v>29</v>
      </c>
      <c r="K844" s="4" t="s">
        <v>25</v>
      </c>
      <c r="L844" s="4" t="s">
        <v>26</v>
      </c>
      <c r="M844" s="5">
        <v>1</v>
      </c>
      <c r="N844" s="6">
        <v>91.07</v>
      </c>
      <c r="O844" s="7">
        <v>0</v>
      </c>
      <c r="P844" s="6">
        <v>45.3</v>
      </c>
      <c r="Q844" s="6">
        <f>M844*N844*(1-O844)</f>
        <v>91.07</v>
      </c>
      <c r="R844" s="6">
        <f>M844*P844</f>
        <v>45.3</v>
      </c>
      <c r="S844" s="6">
        <f>Q844-R844</f>
        <v>45.769999999999996</v>
      </c>
      <c r="T844" s="8">
        <f>IFERROR(S844/Q844,0)</f>
        <v>0.50258043263423735</v>
      </c>
    </row>
    <row r="845" spans="1:20" ht="15.75" x14ac:dyDescent="0.25">
      <c r="A845" s="2">
        <v>2128</v>
      </c>
      <c r="B845" s="3">
        <v>46159</v>
      </c>
      <c r="C845" s="10">
        <f>YEAR(SalesDataTable[[#This Row],[Order Date]])</f>
        <v>2026</v>
      </c>
      <c r="D845" s="13" t="str">
        <f>"Q"&amp;ROUNDUP(MONTH(SalesDataTable[[#This Row],[Order Date]])/3,0)</f>
        <v>Q2</v>
      </c>
      <c r="E845" s="13">
        <f>MONTH(SalesDataTable[[#This Row],[Order Date]])</f>
        <v>5</v>
      </c>
      <c r="F845" s="10" t="str">
        <f>TEXT(SalesDataTable[[#This Row],[Order Date]],"MMM")</f>
        <v>May</v>
      </c>
      <c r="G845" s="4" t="s">
        <v>27</v>
      </c>
      <c r="H845" s="4" t="s">
        <v>55</v>
      </c>
      <c r="I845" s="4" t="s">
        <v>35</v>
      </c>
      <c r="J845" s="4" t="s">
        <v>29</v>
      </c>
      <c r="K845" s="4" t="s">
        <v>20</v>
      </c>
      <c r="L845" s="4" t="s">
        <v>21</v>
      </c>
      <c r="M845" s="5">
        <v>1</v>
      </c>
      <c r="N845" s="6">
        <v>81.86</v>
      </c>
      <c r="O845" s="7">
        <v>0</v>
      </c>
      <c r="P845" s="6">
        <v>43.14</v>
      </c>
      <c r="Q845" s="6">
        <f>M845*N845*(1-O845)</f>
        <v>81.86</v>
      </c>
      <c r="R845" s="6">
        <f>M845*P845</f>
        <v>43.14</v>
      </c>
      <c r="S845" s="6">
        <f>Q845-R845</f>
        <v>38.72</v>
      </c>
      <c r="T845" s="8">
        <f>IFERROR(S845/Q845,0)</f>
        <v>0.47300268751526997</v>
      </c>
    </row>
    <row r="846" spans="1:20" ht="15.75" x14ac:dyDescent="0.25">
      <c r="A846" s="2">
        <v>2296</v>
      </c>
      <c r="B846" s="3">
        <v>46159</v>
      </c>
      <c r="C846" s="10">
        <f>YEAR(SalesDataTable[[#This Row],[Order Date]])</f>
        <v>2026</v>
      </c>
      <c r="D846" s="13" t="str">
        <f>"Q"&amp;ROUNDUP(MONTH(SalesDataTable[[#This Row],[Order Date]])/3,0)</f>
        <v>Q2</v>
      </c>
      <c r="E846" s="13">
        <f>MONTH(SalesDataTable[[#This Row],[Order Date]])</f>
        <v>5</v>
      </c>
      <c r="F846" s="10" t="str">
        <f>TEXT(SalesDataTable[[#This Row],[Order Date]],"MMM")</f>
        <v>May</v>
      </c>
      <c r="G846" s="4" t="s">
        <v>36</v>
      </c>
      <c r="H846" s="4" t="s">
        <v>49</v>
      </c>
      <c r="I846" s="4" t="s">
        <v>18</v>
      </c>
      <c r="J846" s="4" t="s">
        <v>19</v>
      </c>
      <c r="K846" s="4" t="s">
        <v>30</v>
      </c>
      <c r="L846" s="4" t="s">
        <v>48</v>
      </c>
      <c r="M846" s="5">
        <v>1</v>
      </c>
      <c r="N846" s="6">
        <v>45.45</v>
      </c>
      <c r="O846" s="7">
        <v>0</v>
      </c>
      <c r="P846" s="6">
        <v>17.93</v>
      </c>
      <c r="Q846" s="6">
        <f>M846*N846*(1-O846)</f>
        <v>45.45</v>
      </c>
      <c r="R846" s="6">
        <f>M846*P846</f>
        <v>17.93</v>
      </c>
      <c r="S846" s="6">
        <f>Q846-R846</f>
        <v>27.520000000000003</v>
      </c>
      <c r="T846" s="8">
        <f>IFERROR(S846/Q846,0)</f>
        <v>0.60550055005500558</v>
      </c>
    </row>
    <row r="847" spans="1:20" ht="15.75" x14ac:dyDescent="0.25">
      <c r="A847" s="2">
        <v>2322</v>
      </c>
      <c r="B847" s="3">
        <v>46159</v>
      </c>
      <c r="C847" s="10">
        <f>YEAR(SalesDataTable[[#This Row],[Order Date]])</f>
        <v>2026</v>
      </c>
      <c r="D847" s="13" t="str">
        <f>"Q"&amp;ROUNDUP(MONTH(SalesDataTable[[#This Row],[Order Date]])/3,0)</f>
        <v>Q2</v>
      </c>
      <c r="E847" s="13">
        <f>MONTH(SalesDataTable[[#This Row],[Order Date]])</f>
        <v>5</v>
      </c>
      <c r="F847" s="10" t="str">
        <f>TEXT(SalesDataTable[[#This Row],[Order Date]],"MMM")</f>
        <v>May</v>
      </c>
      <c r="G847" s="4" t="s">
        <v>27</v>
      </c>
      <c r="H847" s="4" t="s">
        <v>55</v>
      </c>
      <c r="I847" s="4" t="s">
        <v>35</v>
      </c>
      <c r="J847" s="4" t="s">
        <v>32</v>
      </c>
      <c r="K847" s="4" t="s">
        <v>25</v>
      </c>
      <c r="L847" s="4" t="s">
        <v>62</v>
      </c>
      <c r="M847" s="5">
        <v>1</v>
      </c>
      <c r="N847" s="6">
        <v>70.62</v>
      </c>
      <c r="O847" s="7">
        <v>0</v>
      </c>
      <c r="P847" s="6">
        <v>32.53</v>
      </c>
      <c r="Q847" s="6">
        <f>M847*N847*(1-O847)</f>
        <v>70.62</v>
      </c>
      <c r="R847" s="6">
        <f>M847*P847</f>
        <v>32.53</v>
      </c>
      <c r="S847" s="6">
        <f>Q847-R847</f>
        <v>38.090000000000003</v>
      </c>
      <c r="T847" s="8">
        <f>IFERROR(S847/Q847,0)</f>
        <v>0.53936561880487111</v>
      </c>
    </row>
    <row r="848" spans="1:20" ht="15.75" x14ac:dyDescent="0.25">
      <c r="A848" s="2">
        <v>3480</v>
      </c>
      <c r="B848" s="3">
        <v>46159</v>
      </c>
      <c r="C848" s="10">
        <f>YEAR(SalesDataTable[[#This Row],[Order Date]])</f>
        <v>2026</v>
      </c>
      <c r="D848" s="13" t="str">
        <f>"Q"&amp;ROUNDUP(MONTH(SalesDataTable[[#This Row],[Order Date]])/3,0)</f>
        <v>Q2</v>
      </c>
      <c r="E848" s="13">
        <f>MONTH(SalesDataTable[[#This Row],[Order Date]])</f>
        <v>5</v>
      </c>
      <c r="F848" s="10" t="str">
        <f>TEXT(SalesDataTable[[#This Row],[Order Date]],"MMM")</f>
        <v>May</v>
      </c>
      <c r="G848" s="4" t="s">
        <v>36</v>
      </c>
      <c r="H848" s="4" t="s">
        <v>49</v>
      </c>
      <c r="I848" s="4" t="s">
        <v>18</v>
      </c>
      <c r="J848" s="4" t="s">
        <v>29</v>
      </c>
      <c r="K848" s="4" t="s">
        <v>50</v>
      </c>
      <c r="L848" s="4" t="s">
        <v>61</v>
      </c>
      <c r="M848" s="5">
        <v>2</v>
      </c>
      <c r="N848" s="6">
        <v>51.56</v>
      </c>
      <c r="O848" s="7">
        <v>0</v>
      </c>
      <c r="P848" s="6">
        <v>22.46</v>
      </c>
      <c r="Q848" s="6">
        <f>M848*N848*(1-O848)</f>
        <v>103.12</v>
      </c>
      <c r="R848" s="6">
        <f>M848*P848</f>
        <v>44.92</v>
      </c>
      <c r="S848" s="6">
        <f>Q848-R848</f>
        <v>58.2</v>
      </c>
      <c r="T848" s="8">
        <f>IFERROR(S848/Q848,0)</f>
        <v>0.56439100077579518</v>
      </c>
    </row>
    <row r="849" spans="1:20" ht="15.75" x14ac:dyDescent="0.25">
      <c r="A849" s="2">
        <v>4426</v>
      </c>
      <c r="B849" s="3">
        <v>46159</v>
      </c>
      <c r="C849" s="10">
        <f>YEAR(SalesDataTable[[#This Row],[Order Date]])</f>
        <v>2026</v>
      </c>
      <c r="D849" s="13" t="str">
        <f>"Q"&amp;ROUNDUP(MONTH(SalesDataTable[[#This Row],[Order Date]])/3,0)</f>
        <v>Q2</v>
      </c>
      <c r="E849" s="13">
        <f>MONTH(SalesDataTable[[#This Row],[Order Date]])</f>
        <v>5</v>
      </c>
      <c r="F849" s="10" t="str">
        <f>TEXT(SalesDataTable[[#This Row],[Order Date]],"MMM")</f>
        <v>May</v>
      </c>
      <c r="G849" s="4" t="s">
        <v>36</v>
      </c>
      <c r="H849" s="4" t="s">
        <v>49</v>
      </c>
      <c r="I849" s="4" t="s">
        <v>18</v>
      </c>
      <c r="J849" s="4" t="s">
        <v>29</v>
      </c>
      <c r="K849" s="4" t="s">
        <v>25</v>
      </c>
      <c r="L849" s="4" t="s">
        <v>33</v>
      </c>
      <c r="M849" s="5">
        <v>2</v>
      </c>
      <c r="N849" s="6">
        <v>146.22</v>
      </c>
      <c r="O849" s="7">
        <v>0</v>
      </c>
      <c r="P849" s="6">
        <v>81.069999999999993</v>
      </c>
      <c r="Q849" s="6">
        <f>M849*N849*(1-O849)</f>
        <v>292.44</v>
      </c>
      <c r="R849" s="6">
        <f>M849*P849</f>
        <v>162.13999999999999</v>
      </c>
      <c r="S849" s="6">
        <f>Q849-R849</f>
        <v>130.30000000000001</v>
      </c>
      <c r="T849" s="8">
        <f>IFERROR(S849/Q849,0)</f>
        <v>0.4455614826973055</v>
      </c>
    </row>
    <row r="850" spans="1:20" ht="15.75" x14ac:dyDescent="0.25">
      <c r="A850" s="2">
        <v>4938</v>
      </c>
      <c r="B850" s="3">
        <v>46159</v>
      </c>
      <c r="C850" s="10">
        <f>YEAR(SalesDataTable[[#This Row],[Order Date]])</f>
        <v>2026</v>
      </c>
      <c r="D850" s="13" t="str">
        <f>"Q"&amp;ROUNDUP(MONTH(SalesDataTable[[#This Row],[Order Date]])/3,0)</f>
        <v>Q2</v>
      </c>
      <c r="E850" s="13">
        <f>MONTH(SalesDataTable[[#This Row],[Order Date]])</f>
        <v>5</v>
      </c>
      <c r="F850" s="10" t="str">
        <f>TEXT(SalesDataTable[[#This Row],[Order Date]],"MMM")</f>
        <v>May</v>
      </c>
      <c r="G850" s="4" t="s">
        <v>36</v>
      </c>
      <c r="H850" s="4" t="s">
        <v>63</v>
      </c>
      <c r="I850" s="4" t="s">
        <v>35</v>
      </c>
      <c r="J850" s="4" t="s">
        <v>19</v>
      </c>
      <c r="K850" s="4" t="s">
        <v>50</v>
      </c>
      <c r="L850" s="4" t="s">
        <v>61</v>
      </c>
      <c r="M850" s="5">
        <v>2</v>
      </c>
      <c r="N850" s="6">
        <v>51.34</v>
      </c>
      <c r="O850" s="7">
        <v>0</v>
      </c>
      <c r="P850" s="6">
        <v>22.17</v>
      </c>
      <c r="Q850" s="6">
        <f>M850*N850*(1-O850)</f>
        <v>102.68</v>
      </c>
      <c r="R850" s="6">
        <f>M850*P850</f>
        <v>44.34</v>
      </c>
      <c r="S850" s="6">
        <f>Q850-R850</f>
        <v>58.34</v>
      </c>
      <c r="T850" s="8">
        <f>IFERROR(S850/Q850,0)</f>
        <v>0.56817296455005839</v>
      </c>
    </row>
    <row r="851" spans="1:20" ht="15.75" x14ac:dyDescent="0.25">
      <c r="A851" s="2">
        <v>915</v>
      </c>
      <c r="B851" s="3">
        <v>46160</v>
      </c>
      <c r="C851" s="10">
        <f>YEAR(SalesDataTable[[#This Row],[Order Date]])</f>
        <v>2026</v>
      </c>
      <c r="D851" s="13" t="str">
        <f>"Q"&amp;ROUNDUP(MONTH(SalesDataTable[[#This Row],[Order Date]])/3,0)</f>
        <v>Q2</v>
      </c>
      <c r="E851" s="13">
        <f>MONTH(SalesDataTable[[#This Row],[Order Date]])</f>
        <v>5</v>
      </c>
      <c r="F851" s="10" t="str">
        <f>TEXT(SalesDataTable[[#This Row],[Order Date]],"MMM")</f>
        <v>May</v>
      </c>
      <c r="G851" s="4" t="s">
        <v>36</v>
      </c>
      <c r="H851" s="4" t="s">
        <v>49</v>
      </c>
      <c r="I851" s="4" t="s">
        <v>18</v>
      </c>
      <c r="J851" s="4" t="s">
        <v>29</v>
      </c>
      <c r="K851" s="4" t="s">
        <v>25</v>
      </c>
      <c r="L851" s="4" t="s">
        <v>53</v>
      </c>
      <c r="M851" s="5">
        <v>1</v>
      </c>
      <c r="N851" s="6">
        <v>153.61000000000001</v>
      </c>
      <c r="O851" s="7">
        <v>0.05</v>
      </c>
      <c r="P851" s="6">
        <v>79.94</v>
      </c>
      <c r="Q851" s="6">
        <f>M851*N851*(1-O851)</f>
        <v>145.92950000000002</v>
      </c>
      <c r="R851" s="6">
        <f>M851*P851</f>
        <v>79.94</v>
      </c>
      <c r="S851" s="6">
        <f>Q851-R851</f>
        <v>65.989500000000021</v>
      </c>
      <c r="T851" s="8">
        <f>IFERROR(S851/Q851,0)</f>
        <v>0.45220123415758989</v>
      </c>
    </row>
    <row r="852" spans="1:20" ht="15.75" x14ac:dyDescent="0.25">
      <c r="A852" s="2">
        <v>1188</v>
      </c>
      <c r="B852" s="3">
        <v>46160</v>
      </c>
      <c r="C852" s="10">
        <f>YEAR(SalesDataTable[[#This Row],[Order Date]])</f>
        <v>2026</v>
      </c>
      <c r="D852" s="13" t="str">
        <f>"Q"&amp;ROUNDUP(MONTH(SalesDataTable[[#This Row],[Order Date]])/3,0)</f>
        <v>Q2</v>
      </c>
      <c r="E852" s="13">
        <f>MONTH(SalesDataTable[[#This Row],[Order Date]])</f>
        <v>5</v>
      </c>
      <c r="F852" s="10" t="str">
        <f>TEXT(SalesDataTable[[#This Row],[Order Date]],"MMM")</f>
        <v>May</v>
      </c>
      <c r="G852" s="4" t="s">
        <v>22</v>
      </c>
      <c r="H852" s="4" t="s">
        <v>43</v>
      </c>
      <c r="I852" s="4" t="s">
        <v>18</v>
      </c>
      <c r="J852" s="4" t="s">
        <v>19</v>
      </c>
      <c r="K852" s="4" t="s">
        <v>39</v>
      </c>
      <c r="L852" s="4" t="s">
        <v>56</v>
      </c>
      <c r="M852" s="5">
        <v>1</v>
      </c>
      <c r="N852" s="6">
        <v>82.44</v>
      </c>
      <c r="O852" s="7">
        <v>0.15</v>
      </c>
      <c r="P852" s="6">
        <v>39.380000000000003</v>
      </c>
      <c r="Q852" s="6">
        <f>M852*N852*(1-O852)</f>
        <v>70.073999999999998</v>
      </c>
      <c r="R852" s="6">
        <f>M852*P852</f>
        <v>39.380000000000003</v>
      </c>
      <c r="S852" s="6">
        <f>Q852-R852</f>
        <v>30.693999999999996</v>
      </c>
      <c r="T852" s="8">
        <f>IFERROR(S852/Q852,0)</f>
        <v>0.43802266175757054</v>
      </c>
    </row>
    <row r="853" spans="1:20" ht="15.75" x14ac:dyDescent="0.25">
      <c r="A853" s="2">
        <v>1594</v>
      </c>
      <c r="B853" s="3">
        <v>46160</v>
      </c>
      <c r="C853" s="10">
        <f>YEAR(SalesDataTable[[#This Row],[Order Date]])</f>
        <v>2026</v>
      </c>
      <c r="D853" s="13" t="str">
        <f>"Q"&amp;ROUNDUP(MONTH(SalesDataTable[[#This Row],[Order Date]])/3,0)</f>
        <v>Q2</v>
      </c>
      <c r="E853" s="13">
        <f>MONTH(SalesDataTable[[#This Row],[Order Date]])</f>
        <v>5</v>
      </c>
      <c r="F853" s="10" t="str">
        <f>TEXT(SalesDataTable[[#This Row],[Order Date]],"MMM")</f>
        <v>May</v>
      </c>
      <c r="G853" s="4" t="s">
        <v>16</v>
      </c>
      <c r="H853" s="4" t="s">
        <v>17</v>
      </c>
      <c r="I853" s="4" t="s">
        <v>24</v>
      </c>
      <c r="J853" s="4" t="s">
        <v>32</v>
      </c>
      <c r="K853" s="4" t="s">
        <v>25</v>
      </c>
      <c r="L853" s="4" t="s">
        <v>26</v>
      </c>
      <c r="M853" s="5">
        <v>10</v>
      </c>
      <c r="N853" s="6">
        <v>92.09</v>
      </c>
      <c r="O853" s="7">
        <v>0.15</v>
      </c>
      <c r="P853" s="6">
        <v>45.13</v>
      </c>
      <c r="Q853" s="6">
        <f>M853*N853*(1-O853)</f>
        <v>782.7650000000001</v>
      </c>
      <c r="R853" s="6">
        <f>M853*P853</f>
        <v>451.3</v>
      </c>
      <c r="S853" s="6">
        <f>Q853-R853</f>
        <v>331.46500000000009</v>
      </c>
      <c r="T853" s="8">
        <f>IFERROR(S853/Q853,0)</f>
        <v>0.42345403792964686</v>
      </c>
    </row>
    <row r="854" spans="1:20" ht="15.75" x14ac:dyDescent="0.25">
      <c r="A854" s="2">
        <v>3022</v>
      </c>
      <c r="B854" s="3">
        <v>46160</v>
      </c>
      <c r="C854" s="10">
        <f>YEAR(SalesDataTable[[#This Row],[Order Date]])</f>
        <v>2026</v>
      </c>
      <c r="D854" s="13" t="str">
        <f>"Q"&amp;ROUNDUP(MONTH(SalesDataTable[[#This Row],[Order Date]])/3,0)</f>
        <v>Q2</v>
      </c>
      <c r="E854" s="13">
        <f>MONTH(SalesDataTable[[#This Row],[Order Date]])</f>
        <v>5</v>
      </c>
      <c r="F854" s="10" t="str">
        <f>TEXT(SalesDataTable[[#This Row],[Order Date]],"MMM")</f>
        <v>May</v>
      </c>
      <c r="G854" s="4" t="s">
        <v>36</v>
      </c>
      <c r="H854" s="4" t="s">
        <v>49</v>
      </c>
      <c r="I854" s="4" t="s">
        <v>44</v>
      </c>
      <c r="J854" s="4" t="s">
        <v>29</v>
      </c>
      <c r="K854" s="4" t="s">
        <v>30</v>
      </c>
      <c r="L854" s="4" t="s">
        <v>31</v>
      </c>
      <c r="M854" s="5">
        <v>1</v>
      </c>
      <c r="N854" s="6">
        <v>36.72</v>
      </c>
      <c r="O854" s="7">
        <v>0</v>
      </c>
      <c r="P854" s="6">
        <v>13.67</v>
      </c>
      <c r="Q854" s="6">
        <f>M854*N854*(1-O854)</f>
        <v>36.72</v>
      </c>
      <c r="R854" s="6">
        <f>M854*P854</f>
        <v>13.67</v>
      </c>
      <c r="S854" s="6">
        <f>Q854-R854</f>
        <v>23.049999999999997</v>
      </c>
      <c r="T854" s="8">
        <f>IFERROR(S854/Q854,0)</f>
        <v>0.62772331154684091</v>
      </c>
    </row>
    <row r="855" spans="1:20" ht="15.75" x14ac:dyDescent="0.25">
      <c r="A855" s="2">
        <v>588</v>
      </c>
      <c r="B855" s="3">
        <v>46161</v>
      </c>
      <c r="C855" s="10">
        <f>YEAR(SalesDataTable[[#This Row],[Order Date]])</f>
        <v>2026</v>
      </c>
      <c r="D855" s="13" t="str">
        <f>"Q"&amp;ROUNDUP(MONTH(SalesDataTable[[#This Row],[Order Date]])/3,0)</f>
        <v>Q2</v>
      </c>
      <c r="E855" s="13">
        <f>MONTH(SalesDataTable[[#This Row],[Order Date]])</f>
        <v>5</v>
      </c>
      <c r="F855" s="10" t="str">
        <f>TEXT(SalesDataTable[[#This Row],[Order Date]],"MMM")</f>
        <v>May</v>
      </c>
      <c r="G855" s="4" t="s">
        <v>22</v>
      </c>
      <c r="H855" s="4" t="s">
        <v>23</v>
      </c>
      <c r="I855" s="4" t="s">
        <v>24</v>
      </c>
      <c r="J855" s="4" t="s">
        <v>32</v>
      </c>
      <c r="K855" s="4" t="s">
        <v>30</v>
      </c>
      <c r="L855" s="4" t="s">
        <v>60</v>
      </c>
      <c r="M855" s="5">
        <v>3</v>
      </c>
      <c r="N855" s="6">
        <v>132.41999999999999</v>
      </c>
      <c r="O855" s="7">
        <v>0.05</v>
      </c>
      <c r="P855" s="6">
        <v>67.09</v>
      </c>
      <c r="Q855" s="6">
        <f>M855*N855*(1-O855)</f>
        <v>377.39699999999999</v>
      </c>
      <c r="R855" s="6">
        <f>M855*P855</f>
        <v>201.27</v>
      </c>
      <c r="S855" s="6">
        <f>Q855-R855</f>
        <v>176.12699999999998</v>
      </c>
      <c r="T855" s="8">
        <f>IFERROR(S855/Q855,0)</f>
        <v>0.46668892439526544</v>
      </c>
    </row>
    <row r="856" spans="1:20" ht="15.75" x14ac:dyDescent="0.25">
      <c r="A856" s="2">
        <v>1016</v>
      </c>
      <c r="B856" s="3">
        <v>46161</v>
      </c>
      <c r="C856" s="10">
        <f>YEAR(SalesDataTable[[#This Row],[Order Date]])</f>
        <v>2026</v>
      </c>
      <c r="D856" s="13" t="str">
        <f>"Q"&amp;ROUNDUP(MONTH(SalesDataTable[[#This Row],[Order Date]])/3,0)</f>
        <v>Q2</v>
      </c>
      <c r="E856" s="13">
        <f>MONTH(SalesDataTable[[#This Row],[Order Date]])</f>
        <v>5</v>
      </c>
      <c r="F856" s="10" t="str">
        <f>TEXT(SalesDataTable[[#This Row],[Order Date]],"MMM")</f>
        <v>May</v>
      </c>
      <c r="G856" s="4" t="s">
        <v>36</v>
      </c>
      <c r="H856" s="4" t="s">
        <v>63</v>
      </c>
      <c r="I856" s="4" t="s">
        <v>35</v>
      </c>
      <c r="J856" s="4" t="s">
        <v>19</v>
      </c>
      <c r="K856" s="4" t="s">
        <v>39</v>
      </c>
      <c r="L856" s="4" t="s">
        <v>45</v>
      </c>
      <c r="M856" s="5">
        <v>2</v>
      </c>
      <c r="N856" s="6">
        <v>192.1</v>
      </c>
      <c r="O856" s="7">
        <v>0.05</v>
      </c>
      <c r="P856" s="6">
        <v>106.07</v>
      </c>
      <c r="Q856" s="6">
        <f>M856*N856*(1-O856)</f>
        <v>364.98999999999995</v>
      </c>
      <c r="R856" s="6">
        <f>M856*P856</f>
        <v>212.14</v>
      </c>
      <c r="S856" s="6">
        <f>Q856-R856</f>
        <v>152.84999999999997</v>
      </c>
      <c r="T856" s="8">
        <f>IFERROR(S856/Q856,0)</f>
        <v>0.41877859667388145</v>
      </c>
    </row>
    <row r="857" spans="1:20" ht="15.75" x14ac:dyDescent="0.25">
      <c r="A857" s="2">
        <v>1930</v>
      </c>
      <c r="B857" s="3">
        <v>46161</v>
      </c>
      <c r="C857" s="10">
        <f>YEAR(SalesDataTable[[#This Row],[Order Date]])</f>
        <v>2026</v>
      </c>
      <c r="D857" s="13" t="str">
        <f>"Q"&amp;ROUNDUP(MONTH(SalesDataTable[[#This Row],[Order Date]])/3,0)</f>
        <v>Q2</v>
      </c>
      <c r="E857" s="13">
        <f>MONTH(SalesDataTable[[#This Row],[Order Date]])</f>
        <v>5</v>
      </c>
      <c r="F857" s="10" t="str">
        <f>TEXT(SalesDataTable[[#This Row],[Order Date]],"MMM")</f>
        <v>May</v>
      </c>
      <c r="G857" s="4" t="s">
        <v>27</v>
      </c>
      <c r="H857" s="4" t="s">
        <v>68</v>
      </c>
      <c r="I857" s="4" t="s">
        <v>35</v>
      </c>
      <c r="J857" s="4" t="s">
        <v>29</v>
      </c>
      <c r="K857" s="4" t="s">
        <v>30</v>
      </c>
      <c r="L857" s="4" t="s">
        <v>31</v>
      </c>
      <c r="M857" s="5">
        <v>4</v>
      </c>
      <c r="N857" s="6">
        <v>36.94</v>
      </c>
      <c r="O857" s="7">
        <v>0</v>
      </c>
      <c r="P857" s="6">
        <v>13.63</v>
      </c>
      <c r="Q857" s="6">
        <f>M857*N857*(1-O857)</f>
        <v>147.76</v>
      </c>
      <c r="R857" s="6">
        <f>M857*P857</f>
        <v>54.52</v>
      </c>
      <c r="S857" s="6">
        <f>Q857-R857</f>
        <v>93.239999999999981</v>
      </c>
      <c r="T857" s="8">
        <f>IFERROR(S857/Q857,0)</f>
        <v>0.63102328099620997</v>
      </c>
    </row>
    <row r="858" spans="1:20" ht="15.75" x14ac:dyDescent="0.25">
      <c r="A858" s="2">
        <v>2658</v>
      </c>
      <c r="B858" s="3">
        <v>46161</v>
      </c>
      <c r="C858" s="10">
        <f>YEAR(SalesDataTable[[#This Row],[Order Date]])</f>
        <v>2026</v>
      </c>
      <c r="D858" s="13" t="str">
        <f>"Q"&amp;ROUNDUP(MONTH(SalesDataTable[[#This Row],[Order Date]])/3,0)</f>
        <v>Q2</v>
      </c>
      <c r="E858" s="13">
        <f>MONTH(SalesDataTable[[#This Row],[Order Date]])</f>
        <v>5</v>
      </c>
      <c r="F858" s="10" t="str">
        <f>TEXT(SalesDataTable[[#This Row],[Order Date]],"MMM")</f>
        <v>May</v>
      </c>
      <c r="G858" s="4" t="s">
        <v>16</v>
      </c>
      <c r="H858" s="4" t="s">
        <v>66</v>
      </c>
      <c r="I858" s="4" t="s">
        <v>18</v>
      </c>
      <c r="J858" s="4" t="s">
        <v>32</v>
      </c>
      <c r="K858" s="4" t="s">
        <v>25</v>
      </c>
      <c r="L858" s="4" t="s">
        <v>53</v>
      </c>
      <c r="M858" s="5">
        <v>1</v>
      </c>
      <c r="N858" s="6">
        <v>153.16999999999999</v>
      </c>
      <c r="O858" s="7">
        <v>0</v>
      </c>
      <c r="P858" s="6">
        <v>78.489999999999995</v>
      </c>
      <c r="Q858" s="6">
        <f>M858*N858*(1-O858)</f>
        <v>153.16999999999999</v>
      </c>
      <c r="R858" s="6">
        <f>M858*P858</f>
        <v>78.489999999999995</v>
      </c>
      <c r="S858" s="6">
        <f>Q858-R858</f>
        <v>74.679999999999993</v>
      </c>
      <c r="T858" s="8">
        <f>IFERROR(S858/Q858,0)</f>
        <v>0.48756283867598094</v>
      </c>
    </row>
    <row r="859" spans="1:20" ht="15.75" x14ac:dyDescent="0.25">
      <c r="A859" s="2">
        <v>2951</v>
      </c>
      <c r="B859" s="3">
        <v>46161</v>
      </c>
      <c r="C859" s="10">
        <f>YEAR(SalesDataTable[[#This Row],[Order Date]])</f>
        <v>2026</v>
      </c>
      <c r="D859" s="13" t="str">
        <f>"Q"&amp;ROUNDUP(MONTH(SalesDataTable[[#This Row],[Order Date]])/3,0)</f>
        <v>Q2</v>
      </c>
      <c r="E859" s="13">
        <f>MONTH(SalesDataTable[[#This Row],[Order Date]])</f>
        <v>5</v>
      </c>
      <c r="F859" s="10" t="str">
        <f>TEXT(SalesDataTable[[#This Row],[Order Date]],"MMM")</f>
        <v>May</v>
      </c>
      <c r="G859" s="4" t="s">
        <v>16</v>
      </c>
      <c r="H859" s="4" t="s">
        <v>17</v>
      </c>
      <c r="I859" s="4" t="s">
        <v>18</v>
      </c>
      <c r="J859" s="4" t="s">
        <v>32</v>
      </c>
      <c r="K859" s="4" t="s">
        <v>20</v>
      </c>
      <c r="L859" s="4" t="s">
        <v>21</v>
      </c>
      <c r="M859" s="5">
        <v>2</v>
      </c>
      <c r="N859" s="6">
        <v>82.85</v>
      </c>
      <c r="O859" s="7">
        <v>0</v>
      </c>
      <c r="P859" s="6">
        <v>42.53</v>
      </c>
      <c r="Q859" s="6">
        <f>M859*N859*(1-O859)</f>
        <v>165.7</v>
      </c>
      <c r="R859" s="6">
        <f>M859*P859</f>
        <v>85.06</v>
      </c>
      <c r="S859" s="6">
        <f>Q859-R859</f>
        <v>80.639999999999986</v>
      </c>
      <c r="T859" s="8">
        <f>IFERROR(S859/Q859,0)</f>
        <v>0.48666264333132164</v>
      </c>
    </row>
    <row r="860" spans="1:20" ht="15.75" x14ac:dyDescent="0.25">
      <c r="A860" s="2">
        <v>4328</v>
      </c>
      <c r="B860" s="3">
        <v>46161</v>
      </c>
      <c r="C860" s="10">
        <f>YEAR(SalesDataTable[[#This Row],[Order Date]])</f>
        <v>2026</v>
      </c>
      <c r="D860" s="13" t="str">
        <f>"Q"&amp;ROUNDUP(MONTH(SalesDataTable[[#This Row],[Order Date]])/3,0)</f>
        <v>Q2</v>
      </c>
      <c r="E860" s="13">
        <f>MONTH(SalesDataTable[[#This Row],[Order Date]])</f>
        <v>5</v>
      </c>
      <c r="F860" s="10" t="str">
        <f>TEXT(SalesDataTable[[#This Row],[Order Date]],"MMM")</f>
        <v>May</v>
      </c>
      <c r="G860" s="4" t="s">
        <v>27</v>
      </c>
      <c r="H860" s="4" t="s">
        <v>41</v>
      </c>
      <c r="I860" s="4" t="s">
        <v>44</v>
      </c>
      <c r="J860" s="4" t="s">
        <v>29</v>
      </c>
      <c r="K860" s="4" t="s">
        <v>25</v>
      </c>
      <c r="L860" s="4" t="s">
        <v>33</v>
      </c>
      <c r="M860" s="5">
        <v>1</v>
      </c>
      <c r="N860" s="6">
        <v>143.52000000000001</v>
      </c>
      <c r="O860" s="7">
        <v>0</v>
      </c>
      <c r="P860" s="6">
        <v>81.040000000000006</v>
      </c>
      <c r="Q860" s="6">
        <f>M860*N860*(1-O860)</f>
        <v>143.52000000000001</v>
      </c>
      <c r="R860" s="6">
        <f>M860*P860</f>
        <v>81.040000000000006</v>
      </c>
      <c r="S860" s="6">
        <f>Q860-R860</f>
        <v>62.480000000000004</v>
      </c>
      <c r="T860" s="8">
        <f>IFERROR(S860/Q860,0)</f>
        <v>0.435340022296544</v>
      </c>
    </row>
    <row r="861" spans="1:20" ht="15.75" x14ac:dyDescent="0.25">
      <c r="A861" s="2">
        <v>4591</v>
      </c>
      <c r="B861" s="3">
        <v>46161</v>
      </c>
      <c r="C861" s="10">
        <f>YEAR(SalesDataTable[[#This Row],[Order Date]])</f>
        <v>2026</v>
      </c>
      <c r="D861" s="13" t="str">
        <f>"Q"&amp;ROUNDUP(MONTH(SalesDataTable[[#This Row],[Order Date]])/3,0)</f>
        <v>Q2</v>
      </c>
      <c r="E861" s="13">
        <f>MONTH(SalesDataTable[[#This Row],[Order Date]])</f>
        <v>5</v>
      </c>
      <c r="F861" s="10" t="str">
        <f>TEXT(SalesDataTable[[#This Row],[Order Date]],"MMM")</f>
        <v>May</v>
      </c>
      <c r="G861" s="4" t="s">
        <v>27</v>
      </c>
      <c r="H861" s="4" t="s">
        <v>68</v>
      </c>
      <c r="I861" s="4" t="s">
        <v>35</v>
      </c>
      <c r="J861" s="4" t="s">
        <v>29</v>
      </c>
      <c r="K861" s="4" t="s">
        <v>39</v>
      </c>
      <c r="L861" s="4" t="s">
        <v>45</v>
      </c>
      <c r="M861" s="5">
        <v>1</v>
      </c>
      <c r="N861" s="6">
        <v>192.94</v>
      </c>
      <c r="O861" s="7">
        <v>0</v>
      </c>
      <c r="P861" s="6">
        <v>105.15</v>
      </c>
      <c r="Q861" s="6">
        <f>M861*N861*(1-O861)</f>
        <v>192.94</v>
      </c>
      <c r="R861" s="6">
        <f>M861*P861</f>
        <v>105.15</v>
      </c>
      <c r="S861" s="6">
        <f>Q861-R861</f>
        <v>87.789999999999992</v>
      </c>
      <c r="T861" s="8">
        <f>IFERROR(S861/Q861,0)</f>
        <v>0.45501192080439512</v>
      </c>
    </row>
    <row r="862" spans="1:20" ht="15.75" x14ac:dyDescent="0.25">
      <c r="A862" s="2">
        <v>280</v>
      </c>
      <c r="B862" s="3">
        <v>46162</v>
      </c>
      <c r="C862" s="10">
        <f>YEAR(SalesDataTable[[#This Row],[Order Date]])</f>
        <v>2026</v>
      </c>
      <c r="D862" s="13" t="str">
        <f>"Q"&amp;ROUNDUP(MONTH(SalesDataTable[[#This Row],[Order Date]])/3,0)</f>
        <v>Q2</v>
      </c>
      <c r="E862" s="13">
        <f>MONTH(SalesDataTable[[#This Row],[Order Date]])</f>
        <v>5</v>
      </c>
      <c r="F862" s="10" t="str">
        <f>TEXT(SalesDataTable[[#This Row],[Order Date]],"MMM")</f>
        <v>May</v>
      </c>
      <c r="G862" s="4" t="s">
        <v>36</v>
      </c>
      <c r="H862" s="4" t="s">
        <v>49</v>
      </c>
      <c r="I862" s="4" t="s">
        <v>35</v>
      </c>
      <c r="J862" s="4" t="s">
        <v>32</v>
      </c>
      <c r="K862" s="4" t="s">
        <v>30</v>
      </c>
      <c r="L862" s="4" t="s">
        <v>64</v>
      </c>
      <c r="M862" s="5">
        <v>1</v>
      </c>
      <c r="N862" s="6">
        <v>168.56</v>
      </c>
      <c r="O862" s="7">
        <v>0</v>
      </c>
      <c r="P862" s="6">
        <v>85.46</v>
      </c>
      <c r="Q862" s="6">
        <f>M862*N862*(1-O862)</f>
        <v>168.56</v>
      </c>
      <c r="R862" s="6">
        <f>M862*P862</f>
        <v>85.46</v>
      </c>
      <c r="S862" s="6">
        <f>Q862-R862</f>
        <v>83.100000000000009</v>
      </c>
      <c r="T862" s="8">
        <f>IFERROR(S862/Q862,0)</f>
        <v>0.49299952539155201</v>
      </c>
    </row>
    <row r="863" spans="1:20" ht="15.75" x14ac:dyDescent="0.25">
      <c r="A863" s="2">
        <v>409</v>
      </c>
      <c r="B863" s="3">
        <v>46162</v>
      </c>
      <c r="C863" s="10">
        <f>YEAR(SalesDataTable[[#This Row],[Order Date]])</f>
        <v>2026</v>
      </c>
      <c r="D863" s="13" t="str">
        <f>"Q"&amp;ROUNDUP(MONTH(SalesDataTable[[#This Row],[Order Date]])/3,0)</f>
        <v>Q2</v>
      </c>
      <c r="E863" s="13">
        <f>MONTH(SalesDataTable[[#This Row],[Order Date]])</f>
        <v>5</v>
      </c>
      <c r="F863" s="10" t="str">
        <f>TEXT(SalesDataTable[[#This Row],[Order Date]],"MMM")</f>
        <v>May</v>
      </c>
      <c r="G863" s="4" t="s">
        <v>16</v>
      </c>
      <c r="H863" s="4" t="s">
        <v>17</v>
      </c>
      <c r="I863" s="4" t="s">
        <v>18</v>
      </c>
      <c r="J863" s="4" t="s">
        <v>29</v>
      </c>
      <c r="K863" s="4" t="s">
        <v>39</v>
      </c>
      <c r="L863" s="4" t="s">
        <v>67</v>
      </c>
      <c r="M863" s="5">
        <v>2</v>
      </c>
      <c r="N863" s="6">
        <v>123.9</v>
      </c>
      <c r="O863" s="7">
        <v>0</v>
      </c>
      <c r="P863" s="6">
        <v>58.95</v>
      </c>
      <c r="Q863" s="6">
        <f>M863*N863*(1-O863)</f>
        <v>247.8</v>
      </c>
      <c r="R863" s="6">
        <f>M863*P863</f>
        <v>117.9</v>
      </c>
      <c r="S863" s="6">
        <f>Q863-R863</f>
        <v>129.9</v>
      </c>
      <c r="T863" s="8">
        <f>IFERROR(S863/Q863,0)</f>
        <v>0.52421307506053272</v>
      </c>
    </row>
    <row r="864" spans="1:20" ht="15.75" x14ac:dyDescent="0.25">
      <c r="A864" s="2">
        <v>1372</v>
      </c>
      <c r="B864" s="3">
        <v>46162</v>
      </c>
      <c r="C864" s="10">
        <f>YEAR(SalesDataTable[[#This Row],[Order Date]])</f>
        <v>2026</v>
      </c>
      <c r="D864" s="13" t="str">
        <f>"Q"&amp;ROUNDUP(MONTH(SalesDataTable[[#This Row],[Order Date]])/3,0)</f>
        <v>Q2</v>
      </c>
      <c r="E864" s="13">
        <f>MONTH(SalesDataTable[[#This Row],[Order Date]])</f>
        <v>5</v>
      </c>
      <c r="F864" s="10" t="str">
        <f>TEXT(SalesDataTable[[#This Row],[Order Date]],"MMM")</f>
        <v>May</v>
      </c>
      <c r="G864" s="4" t="s">
        <v>16</v>
      </c>
      <c r="H864" s="4" t="s">
        <v>52</v>
      </c>
      <c r="I864" s="4" t="s">
        <v>18</v>
      </c>
      <c r="J864" s="4" t="s">
        <v>29</v>
      </c>
      <c r="K864" s="4" t="s">
        <v>25</v>
      </c>
      <c r="L864" s="4" t="s">
        <v>33</v>
      </c>
      <c r="M864" s="5">
        <v>2</v>
      </c>
      <c r="N864" s="6">
        <v>140.93</v>
      </c>
      <c r="O864" s="7">
        <v>0</v>
      </c>
      <c r="P864" s="6">
        <v>81.040000000000006</v>
      </c>
      <c r="Q864" s="6">
        <f>M864*N864*(1-O864)</f>
        <v>281.86</v>
      </c>
      <c r="R864" s="6">
        <f>M864*P864</f>
        <v>162.08000000000001</v>
      </c>
      <c r="S864" s="6">
        <f>Q864-R864</f>
        <v>119.78</v>
      </c>
      <c r="T864" s="8">
        <f>IFERROR(S864/Q864,0)</f>
        <v>0.42496274746327961</v>
      </c>
    </row>
    <row r="865" spans="1:20" ht="15.75" x14ac:dyDescent="0.25">
      <c r="A865" s="2">
        <v>2327</v>
      </c>
      <c r="B865" s="3">
        <v>46162</v>
      </c>
      <c r="C865" s="10">
        <f>YEAR(SalesDataTable[[#This Row],[Order Date]])</f>
        <v>2026</v>
      </c>
      <c r="D865" s="13" t="str">
        <f>"Q"&amp;ROUNDUP(MONTH(SalesDataTable[[#This Row],[Order Date]])/3,0)</f>
        <v>Q2</v>
      </c>
      <c r="E865" s="13">
        <f>MONTH(SalesDataTable[[#This Row],[Order Date]])</f>
        <v>5</v>
      </c>
      <c r="F865" s="10" t="str">
        <f>TEXT(SalesDataTable[[#This Row],[Order Date]],"MMM")</f>
        <v>May</v>
      </c>
      <c r="G865" s="4" t="s">
        <v>27</v>
      </c>
      <c r="H865" s="4" t="s">
        <v>41</v>
      </c>
      <c r="I865" s="4" t="s">
        <v>35</v>
      </c>
      <c r="J865" s="4" t="s">
        <v>19</v>
      </c>
      <c r="K865" s="4" t="s">
        <v>25</v>
      </c>
      <c r="L865" s="4" t="s">
        <v>62</v>
      </c>
      <c r="M865" s="5">
        <v>1</v>
      </c>
      <c r="N865" s="6">
        <v>73.150000000000006</v>
      </c>
      <c r="O865" s="7">
        <v>0</v>
      </c>
      <c r="P865" s="6">
        <v>32.950000000000003</v>
      </c>
      <c r="Q865" s="6">
        <f>M865*N865*(1-O865)</f>
        <v>73.150000000000006</v>
      </c>
      <c r="R865" s="6">
        <f>M865*P865</f>
        <v>32.950000000000003</v>
      </c>
      <c r="S865" s="6">
        <f>Q865-R865</f>
        <v>40.200000000000003</v>
      </c>
      <c r="T865" s="8">
        <f>IFERROR(S865/Q865,0)</f>
        <v>0.54955570745044424</v>
      </c>
    </row>
    <row r="866" spans="1:20" ht="15.75" x14ac:dyDescent="0.25">
      <c r="A866" s="2">
        <v>2703</v>
      </c>
      <c r="B866" s="3">
        <v>46162</v>
      </c>
      <c r="C866" s="10">
        <f>YEAR(SalesDataTable[[#This Row],[Order Date]])</f>
        <v>2026</v>
      </c>
      <c r="D866" s="13" t="str">
        <f>"Q"&amp;ROUNDUP(MONTH(SalesDataTable[[#This Row],[Order Date]])/3,0)</f>
        <v>Q2</v>
      </c>
      <c r="E866" s="13">
        <f>MONTH(SalesDataTable[[#This Row],[Order Date]])</f>
        <v>5</v>
      </c>
      <c r="F866" s="10" t="str">
        <f>TEXT(SalesDataTable[[#This Row],[Order Date]],"MMM")</f>
        <v>May</v>
      </c>
      <c r="G866" s="4" t="s">
        <v>36</v>
      </c>
      <c r="H866" s="4" t="s">
        <v>49</v>
      </c>
      <c r="I866" s="4" t="s">
        <v>35</v>
      </c>
      <c r="J866" s="4" t="s">
        <v>32</v>
      </c>
      <c r="K866" s="4" t="s">
        <v>39</v>
      </c>
      <c r="L866" s="4" t="s">
        <v>45</v>
      </c>
      <c r="M866" s="5">
        <v>2</v>
      </c>
      <c r="N866" s="6">
        <v>197.35</v>
      </c>
      <c r="O866" s="7">
        <v>0.05</v>
      </c>
      <c r="P866" s="6">
        <v>102.63</v>
      </c>
      <c r="Q866" s="6">
        <f>M866*N866*(1-O866)</f>
        <v>374.96499999999997</v>
      </c>
      <c r="R866" s="6">
        <f>M866*P866</f>
        <v>205.26</v>
      </c>
      <c r="S866" s="6">
        <f>Q866-R866</f>
        <v>169.70499999999998</v>
      </c>
      <c r="T866" s="8">
        <f>IFERROR(S866/Q866,0)</f>
        <v>0.45258890829810783</v>
      </c>
    </row>
    <row r="867" spans="1:20" ht="15.75" x14ac:dyDescent="0.25">
      <c r="A867" s="2">
        <v>2776</v>
      </c>
      <c r="B867" s="3">
        <v>46162</v>
      </c>
      <c r="C867" s="10">
        <f>YEAR(SalesDataTable[[#This Row],[Order Date]])</f>
        <v>2026</v>
      </c>
      <c r="D867" s="13" t="str">
        <f>"Q"&amp;ROUNDUP(MONTH(SalesDataTable[[#This Row],[Order Date]])/3,0)</f>
        <v>Q2</v>
      </c>
      <c r="E867" s="13">
        <f>MONTH(SalesDataTable[[#This Row],[Order Date]])</f>
        <v>5</v>
      </c>
      <c r="F867" s="10" t="str">
        <f>TEXT(SalesDataTable[[#This Row],[Order Date]],"MMM")</f>
        <v>May</v>
      </c>
      <c r="G867" s="4" t="s">
        <v>36</v>
      </c>
      <c r="H867" s="4" t="s">
        <v>37</v>
      </c>
      <c r="I867" s="4" t="s">
        <v>18</v>
      </c>
      <c r="J867" s="4" t="s">
        <v>32</v>
      </c>
      <c r="K867" s="4" t="s">
        <v>30</v>
      </c>
      <c r="L867" s="4" t="s">
        <v>31</v>
      </c>
      <c r="M867" s="5">
        <v>3</v>
      </c>
      <c r="N867" s="6">
        <v>36.74</v>
      </c>
      <c r="O867" s="7">
        <v>0.05</v>
      </c>
      <c r="P867" s="6">
        <v>13.97</v>
      </c>
      <c r="Q867" s="6">
        <f>M867*N867*(1-O867)</f>
        <v>104.70899999999999</v>
      </c>
      <c r="R867" s="6">
        <f>M867*P867</f>
        <v>41.910000000000004</v>
      </c>
      <c r="S867" s="6">
        <f>Q867-R867</f>
        <v>62.798999999999985</v>
      </c>
      <c r="T867" s="8">
        <f>IFERROR(S867/Q867,0)</f>
        <v>0.59974787267570118</v>
      </c>
    </row>
    <row r="868" spans="1:20" ht="15.75" x14ac:dyDescent="0.25">
      <c r="A868" s="2">
        <v>3411</v>
      </c>
      <c r="B868" s="3">
        <v>46162</v>
      </c>
      <c r="C868" s="10">
        <f>YEAR(SalesDataTable[[#This Row],[Order Date]])</f>
        <v>2026</v>
      </c>
      <c r="D868" s="13" t="str">
        <f>"Q"&amp;ROUNDUP(MONTH(SalesDataTable[[#This Row],[Order Date]])/3,0)</f>
        <v>Q2</v>
      </c>
      <c r="E868" s="13">
        <f>MONTH(SalesDataTable[[#This Row],[Order Date]])</f>
        <v>5</v>
      </c>
      <c r="F868" s="10" t="str">
        <f>TEXT(SalesDataTable[[#This Row],[Order Date]],"MMM")</f>
        <v>May</v>
      </c>
      <c r="G868" s="4" t="s">
        <v>22</v>
      </c>
      <c r="H868" s="4" t="s">
        <v>57</v>
      </c>
      <c r="I868" s="4" t="s">
        <v>18</v>
      </c>
      <c r="J868" s="4" t="s">
        <v>19</v>
      </c>
      <c r="K868" s="4" t="s">
        <v>25</v>
      </c>
      <c r="L868" s="4" t="s">
        <v>53</v>
      </c>
      <c r="M868" s="5">
        <v>2</v>
      </c>
      <c r="N868" s="6">
        <v>151.35</v>
      </c>
      <c r="O868" s="7">
        <v>0.05</v>
      </c>
      <c r="P868" s="6">
        <v>77.150000000000006</v>
      </c>
      <c r="Q868" s="6">
        <f>M868*N868*(1-O868)</f>
        <v>287.565</v>
      </c>
      <c r="R868" s="6">
        <f>M868*P868</f>
        <v>154.30000000000001</v>
      </c>
      <c r="S868" s="6">
        <f>Q868-R868</f>
        <v>133.26499999999999</v>
      </c>
      <c r="T868" s="8">
        <f>IFERROR(S868/Q868,0)</f>
        <v>0.46342566028550064</v>
      </c>
    </row>
    <row r="869" spans="1:20" ht="15.75" x14ac:dyDescent="0.25">
      <c r="A869" s="2">
        <v>3841</v>
      </c>
      <c r="B869" s="3">
        <v>46162</v>
      </c>
      <c r="C869" s="10">
        <f>YEAR(SalesDataTable[[#This Row],[Order Date]])</f>
        <v>2026</v>
      </c>
      <c r="D869" s="13" t="str">
        <f>"Q"&amp;ROUNDUP(MONTH(SalesDataTable[[#This Row],[Order Date]])/3,0)</f>
        <v>Q2</v>
      </c>
      <c r="E869" s="13">
        <f>MONTH(SalesDataTable[[#This Row],[Order Date]])</f>
        <v>5</v>
      </c>
      <c r="F869" s="10" t="str">
        <f>TEXT(SalesDataTable[[#This Row],[Order Date]],"MMM")</f>
        <v>May</v>
      </c>
      <c r="G869" s="4" t="s">
        <v>16</v>
      </c>
      <c r="H869" s="4" t="s">
        <v>66</v>
      </c>
      <c r="I869" s="4" t="s">
        <v>35</v>
      </c>
      <c r="J869" s="4" t="s">
        <v>29</v>
      </c>
      <c r="K869" s="4" t="s">
        <v>20</v>
      </c>
      <c r="L869" s="4" t="s">
        <v>38</v>
      </c>
      <c r="M869" s="5">
        <v>2</v>
      </c>
      <c r="N869" s="6">
        <v>50.09</v>
      </c>
      <c r="O869" s="7">
        <v>0.05</v>
      </c>
      <c r="P869" s="6">
        <v>23.16</v>
      </c>
      <c r="Q869" s="6">
        <f>M869*N869*(1-O869)</f>
        <v>95.171000000000006</v>
      </c>
      <c r="R869" s="6">
        <f>M869*P869</f>
        <v>46.32</v>
      </c>
      <c r="S869" s="6">
        <f>Q869-R869</f>
        <v>48.851000000000006</v>
      </c>
      <c r="T869" s="8">
        <f>IFERROR(S869/Q869,0)</f>
        <v>0.51329711781950382</v>
      </c>
    </row>
    <row r="870" spans="1:20" ht="15.75" x14ac:dyDescent="0.25">
      <c r="A870" s="2">
        <v>5121</v>
      </c>
      <c r="B870" s="3">
        <v>46162</v>
      </c>
      <c r="C870" s="10">
        <f>YEAR(SalesDataTable[[#This Row],[Order Date]])</f>
        <v>2026</v>
      </c>
      <c r="D870" s="13" t="str">
        <f>"Q"&amp;ROUNDUP(MONTH(SalesDataTable[[#This Row],[Order Date]])/3,0)</f>
        <v>Q2</v>
      </c>
      <c r="E870" s="13">
        <f>MONTH(SalesDataTable[[#This Row],[Order Date]])</f>
        <v>5</v>
      </c>
      <c r="F870" s="10" t="str">
        <f>TEXT(SalesDataTable[[#This Row],[Order Date]],"MMM")</f>
        <v>May</v>
      </c>
      <c r="G870" s="4" t="s">
        <v>16</v>
      </c>
      <c r="H870" s="4" t="s">
        <v>52</v>
      </c>
      <c r="I870" s="4" t="s">
        <v>18</v>
      </c>
      <c r="J870" s="4" t="s">
        <v>29</v>
      </c>
      <c r="K870" s="4" t="s">
        <v>50</v>
      </c>
      <c r="L870" s="4" t="s">
        <v>54</v>
      </c>
      <c r="M870" s="5">
        <v>2</v>
      </c>
      <c r="N870" s="6">
        <v>121.96</v>
      </c>
      <c r="O870" s="7">
        <v>0.05</v>
      </c>
      <c r="P870" s="6">
        <v>71.2</v>
      </c>
      <c r="Q870" s="6">
        <f>M870*N870*(1-O870)</f>
        <v>231.72399999999999</v>
      </c>
      <c r="R870" s="6">
        <f>M870*P870</f>
        <v>142.4</v>
      </c>
      <c r="S870" s="6">
        <f>Q870-R870</f>
        <v>89.323999999999984</v>
      </c>
      <c r="T870" s="8">
        <f>IFERROR(S870/Q870,0)</f>
        <v>0.38547582468799085</v>
      </c>
    </row>
    <row r="871" spans="1:20" ht="15.75" x14ac:dyDescent="0.25">
      <c r="A871" s="2">
        <v>53</v>
      </c>
      <c r="B871" s="3">
        <v>46163</v>
      </c>
      <c r="C871" s="10">
        <f>YEAR(SalesDataTable[[#This Row],[Order Date]])</f>
        <v>2026</v>
      </c>
      <c r="D871" s="13" t="str">
        <f>"Q"&amp;ROUNDUP(MONTH(SalesDataTable[[#This Row],[Order Date]])/3,0)</f>
        <v>Q2</v>
      </c>
      <c r="E871" s="13">
        <f>MONTH(SalesDataTable[[#This Row],[Order Date]])</f>
        <v>5</v>
      </c>
      <c r="F871" s="10" t="str">
        <f>TEXT(SalesDataTable[[#This Row],[Order Date]],"MMM")</f>
        <v>May</v>
      </c>
      <c r="G871" s="4" t="s">
        <v>36</v>
      </c>
      <c r="H871" s="4" t="s">
        <v>63</v>
      </c>
      <c r="I871" s="4" t="s">
        <v>18</v>
      </c>
      <c r="J871" s="4" t="s">
        <v>32</v>
      </c>
      <c r="K871" s="4" t="s">
        <v>30</v>
      </c>
      <c r="L871" s="4" t="s">
        <v>60</v>
      </c>
      <c r="M871" s="5">
        <v>1</v>
      </c>
      <c r="N871" s="6">
        <v>134.28</v>
      </c>
      <c r="O871" s="7">
        <v>0.05</v>
      </c>
      <c r="P871" s="6">
        <v>65.44</v>
      </c>
      <c r="Q871" s="6">
        <f>M871*N871*(1-O871)</f>
        <v>127.56599999999999</v>
      </c>
      <c r="R871" s="6">
        <f>M871*P871</f>
        <v>65.44</v>
      </c>
      <c r="S871" s="6">
        <f>Q871-R871</f>
        <v>62.125999999999991</v>
      </c>
      <c r="T871" s="8">
        <f>IFERROR(S871/Q871,0)</f>
        <v>0.487010645469796</v>
      </c>
    </row>
    <row r="872" spans="1:20" ht="15.75" x14ac:dyDescent="0.25">
      <c r="A872" s="2">
        <v>127</v>
      </c>
      <c r="B872" s="3">
        <v>46163</v>
      </c>
      <c r="C872" s="10">
        <f>YEAR(SalesDataTable[[#This Row],[Order Date]])</f>
        <v>2026</v>
      </c>
      <c r="D872" s="13" t="str">
        <f>"Q"&amp;ROUNDUP(MONTH(SalesDataTable[[#This Row],[Order Date]])/3,0)</f>
        <v>Q2</v>
      </c>
      <c r="E872" s="13">
        <f>MONTH(SalesDataTable[[#This Row],[Order Date]])</f>
        <v>5</v>
      </c>
      <c r="F872" s="10" t="str">
        <f>TEXT(SalesDataTable[[#This Row],[Order Date]],"MMM")</f>
        <v>May</v>
      </c>
      <c r="G872" s="4" t="s">
        <v>36</v>
      </c>
      <c r="H872" s="4" t="s">
        <v>47</v>
      </c>
      <c r="I872" s="4" t="s">
        <v>18</v>
      </c>
      <c r="J872" s="4" t="s">
        <v>32</v>
      </c>
      <c r="K872" s="4" t="s">
        <v>20</v>
      </c>
      <c r="L872" s="4" t="s">
        <v>46</v>
      </c>
      <c r="M872" s="5">
        <v>3</v>
      </c>
      <c r="N872" s="6">
        <v>100.48</v>
      </c>
      <c r="O872" s="7">
        <v>0.05</v>
      </c>
      <c r="P872" s="6">
        <v>50.68</v>
      </c>
      <c r="Q872" s="6">
        <f>M872*N872*(1-O872)</f>
        <v>286.36799999999999</v>
      </c>
      <c r="R872" s="6">
        <f>M872*P872</f>
        <v>152.04</v>
      </c>
      <c r="S872" s="6">
        <f>Q872-R872</f>
        <v>134.328</v>
      </c>
      <c r="T872" s="8">
        <f>IFERROR(S872/Q872,0)</f>
        <v>0.46907475695608447</v>
      </c>
    </row>
    <row r="873" spans="1:20" ht="15.75" x14ac:dyDescent="0.25">
      <c r="A873" s="2">
        <v>1092</v>
      </c>
      <c r="B873" s="3">
        <v>46163</v>
      </c>
      <c r="C873" s="10">
        <f>YEAR(SalesDataTable[[#This Row],[Order Date]])</f>
        <v>2026</v>
      </c>
      <c r="D873" s="13" t="str">
        <f>"Q"&amp;ROUNDUP(MONTH(SalesDataTable[[#This Row],[Order Date]])/3,0)</f>
        <v>Q2</v>
      </c>
      <c r="E873" s="13">
        <f>MONTH(SalesDataTable[[#This Row],[Order Date]])</f>
        <v>5</v>
      </c>
      <c r="F873" s="10" t="str">
        <f>TEXT(SalesDataTable[[#This Row],[Order Date]],"MMM")</f>
        <v>May</v>
      </c>
      <c r="G873" s="4" t="s">
        <v>36</v>
      </c>
      <c r="H873" s="4" t="s">
        <v>49</v>
      </c>
      <c r="I873" s="4" t="s">
        <v>18</v>
      </c>
      <c r="J873" s="4" t="s">
        <v>29</v>
      </c>
      <c r="K873" s="4" t="s">
        <v>50</v>
      </c>
      <c r="L873" s="4" t="s">
        <v>58</v>
      </c>
      <c r="M873" s="5">
        <v>3</v>
      </c>
      <c r="N873" s="6">
        <v>36.229999999999997</v>
      </c>
      <c r="O873" s="7">
        <v>0</v>
      </c>
      <c r="P873" s="6">
        <v>13.55</v>
      </c>
      <c r="Q873" s="6">
        <f>M873*N873*(1-O873)</f>
        <v>108.69</v>
      </c>
      <c r="R873" s="6">
        <f>M873*P873</f>
        <v>40.650000000000006</v>
      </c>
      <c r="S873" s="6">
        <f>Q873-R873</f>
        <v>68.039999999999992</v>
      </c>
      <c r="T873" s="8">
        <f>IFERROR(S873/Q873,0)</f>
        <v>0.62600055202870541</v>
      </c>
    </row>
    <row r="874" spans="1:20" ht="15.75" x14ac:dyDescent="0.25">
      <c r="A874" s="2">
        <v>1213</v>
      </c>
      <c r="B874" s="3">
        <v>46163</v>
      </c>
      <c r="C874" s="10">
        <f>YEAR(SalesDataTable[[#This Row],[Order Date]])</f>
        <v>2026</v>
      </c>
      <c r="D874" s="13" t="str">
        <f>"Q"&amp;ROUNDUP(MONTH(SalesDataTable[[#This Row],[Order Date]])/3,0)</f>
        <v>Q2</v>
      </c>
      <c r="E874" s="13">
        <f>MONTH(SalesDataTable[[#This Row],[Order Date]])</f>
        <v>5</v>
      </c>
      <c r="F874" s="10" t="str">
        <f>TEXT(SalesDataTable[[#This Row],[Order Date]],"MMM")</f>
        <v>May</v>
      </c>
      <c r="G874" s="4" t="s">
        <v>27</v>
      </c>
      <c r="H874" s="4" t="s">
        <v>28</v>
      </c>
      <c r="I874" s="4" t="s">
        <v>44</v>
      </c>
      <c r="J874" s="4" t="s">
        <v>19</v>
      </c>
      <c r="K874" s="4" t="s">
        <v>39</v>
      </c>
      <c r="L874" s="4" t="s">
        <v>67</v>
      </c>
      <c r="M874" s="5">
        <v>3</v>
      </c>
      <c r="N874" s="6">
        <v>120.61</v>
      </c>
      <c r="O874" s="7">
        <v>0</v>
      </c>
      <c r="P874" s="6">
        <v>60.17</v>
      </c>
      <c r="Q874" s="6">
        <f>M874*N874*(1-O874)</f>
        <v>361.83</v>
      </c>
      <c r="R874" s="6">
        <f>M874*P874</f>
        <v>180.51</v>
      </c>
      <c r="S874" s="6">
        <f>Q874-R874</f>
        <v>181.32</v>
      </c>
      <c r="T874" s="8">
        <f>IFERROR(S874/Q874,0)</f>
        <v>0.50111931017328581</v>
      </c>
    </row>
    <row r="875" spans="1:20" ht="15.75" x14ac:dyDescent="0.25">
      <c r="A875" s="2">
        <v>1849</v>
      </c>
      <c r="B875" s="3">
        <v>46163</v>
      </c>
      <c r="C875" s="10">
        <f>YEAR(SalesDataTable[[#This Row],[Order Date]])</f>
        <v>2026</v>
      </c>
      <c r="D875" s="13" t="str">
        <f>"Q"&amp;ROUNDUP(MONTH(SalesDataTable[[#This Row],[Order Date]])/3,0)</f>
        <v>Q2</v>
      </c>
      <c r="E875" s="13">
        <f>MONTH(SalesDataTable[[#This Row],[Order Date]])</f>
        <v>5</v>
      </c>
      <c r="F875" s="10" t="str">
        <f>TEXT(SalesDataTable[[#This Row],[Order Date]],"MMM")</f>
        <v>May</v>
      </c>
      <c r="G875" s="4" t="s">
        <v>27</v>
      </c>
      <c r="H875" s="4" t="s">
        <v>41</v>
      </c>
      <c r="I875" s="4" t="s">
        <v>44</v>
      </c>
      <c r="J875" s="4" t="s">
        <v>19</v>
      </c>
      <c r="K875" s="4" t="s">
        <v>30</v>
      </c>
      <c r="L875" s="4" t="s">
        <v>48</v>
      </c>
      <c r="M875" s="5">
        <v>3</v>
      </c>
      <c r="N875" s="6">
        <v>46.46</v>
      </c>
      <c r="O875" s="7">
        <v>0</v>
      </c>
      <c r="P875" s="6">
        <v>18.71</v>
      </c>
      <c r="Q875" s="6">
        <f>M875*N875*(1-O875)</f>
        <v>139.38</v>
      </c>
      <c r="R875" s="6">
        <f>M875*P875</f>
        <v>56.13</v>
      </c>
      <c r="S875" s="6">
        <f>Q875-R875</f>
        <v>83.25</v>
      </c>
      <c r="T875" s="8">
        <f>IFERROR(S875/Q875,0)</f>
        <v>0.59728798966853214</v>
      </c>
    </row>
    <row r="876" spans="1:20" ht="15.75" x14ac:dyDescent="0.25">
      <c r="A876" s="2">
        <v>2395</v>
      </c>
      <c r="B876" s="3">
        <v>46163</v>
      </c>
      <c r="C876" s="10">
        <f>YEAR(SalesDataTable[[#This Row],[Order Date]])</f>
        <v>2026</v>
      </c>
      <c r="D876" s="13" t="str">
        <f>"Q"&amp;ROUNDUP(MONTH(SalesDataTable[[#This Row],[Order Date]])/3,0)</f>
        <v>Q2</v>
      </c>
      <c r="E876" s="13">
        <f>MONTH(SalesDataTable[[#This Row],[Order Date]])</f>
        <v>5</v>
      </c>
      <c r="F876" s="10" t="str">
        <f>TEXT(SalesDataTable[[#This Row],[Order Date]],"MMM")</f>
        <v>May</v>
      </c>
      <c r="G876" s="4" t="s">
        <v>22</v>
      </c>
      <c r="H876" s="4" t="s">
        <v>59</v>
      </c>
      <c r="I876" s="4" t="s">
        <v>18</v>
      </c>
      <c r="J876" s="4" t="s">
        <v>32</v>
      </c>
      <c r="K876" s="4" t="s">
        <v>50</v>
      </c>
      <c r="L876" s="4" t="s">
        <v>58</v>
      </c>
      <c r="M876" s="5">
        <v>1</v>
      </c>
      <c r="N876" s="6">
        <v>36.9</v>
      </c>
      <c r="O876" s="7">
        <v>0.05</v>
      </c>
      <c r="P876" s="6">
        <v>13.89</v>
      </c>
      <c r="Q876" s="6">
        <f>M876*N876*(1-O876)</f>
        <v>35.055</v>
      </c>
      <c r="R876" s="6">
        <f>M876*P876</f>
        <v>13.89</v>
      </c>
      <c r="S876" s="6">
        <f>Q876-R876</f>
        <v>21.164999999999999</v>
      </c>
      <c r="T876" s="8">
        <f>IFERROR(S876/Q876,0)</f>
        <v>0.60376551133932388</v>
      </c>
    </row>
    <row r="877" spans="1:20" ht="15.75" x14ac:dyDescent="0.25">
      <c r="A877" s="2">
        <v>4166</v>
      </c>
      <c r="B877" s="3">
        <v>46163</v>
      </c>
      <c r="C877" s="10">
        <f>YEAR(SalesDataTable[[#This Row],[Order Date]])</f>
        <v>2026</v>
      </c>
      <c r="D877" s="13" t="str">
        <f>"Q"&amp;ROUNDUP(MONTH(SalesDataTable[[#This Row],[Order Date]])/3,0)</f>
        <v>Q2</v>
      </c>
      <c r="E877" s="13">
        <f>MONTH(SalesDataTable[[#This Row],[Order Date]])</f>
        <v>5</v>
      </c>
      <c r="F877" s="10" t="str">
        <f>TEXT(SalesDataTable[[#This Row],[Order Date]],"MMM")</f>
        <v>May</v>
      </c>
      <c r="G877" s="4" t="s">
        <v>27</v>
      </c>
      <c r="H877" s="4" t="s">
        <v>34</v>
      </c>
      <c r="I877" s="4" t="s">
        <v>18</v>
      </c>
      <c r="J877" s="4" t="s">
        <v>29</v>
      </c>
      <c r="K877" s="4" t="s">
        <v>50</v>
      </c>
      <c r="L877" s="4" t="s">
        <v>51</v>
      </c>
      <c r="M877" s="5">
        <v>6</v>
      </c>
      <c r="N877" s="6">
        <v>40.61</v>
      </c>
      <c r="O877" s="7">
        <v>0.05</v>
      </c>
      <c r="P877" s="6">
        <v>15.14</v>
      </c>
      <c r="Q877" s="6">
        <f>M877*N877*(1-O877)</f>
        <v>231.47699999999998</v>
      </c>
      <c r="R877" s="6">
        <f>M877*P877</f>
        <v>90.84</v>
      </c>
      <c r="S877" s="6">
        <f>Q877-R877</f>
        <v>140.63699999999997</v>
      </c>
      <c r="T877" s="8">
        <f>IFERROR(S877/Q877,0)</f>
        <v>0.607563602431343</v>
      </c>
    </row>
    <row r="878" spans="1:20" ht="15.75" x14ac:dyDescent="0.25">
      <c r="A878" s="2">
        <v>1004</v>
      </c>
      <c r="B878" s="3">
        <v>46164</v>
      </c>
      <c r="C878" s="10">
        <f>YEAR(SalesDataTable[[#This Row],[Order Date]])</f>
        <v>2026</v>
      </c>
      <c r="D878" s="13" t="str">
        <f>"Q"&amp;ROUNDUP(MONTH(SalesDataTable[[#This Row],[Order Date]])/3,0)</f>
        <v>Q2</v>
      </c>
      <c r="E878" s="13">
        <f>MONTH(SalesDataTable[[#This Row],[Order Date]])</f>
        <v>5</v>
      </c>
      <c r="F878" s="10" t="str">
        <f>TEXT(SalesDataTable[[#This Row],[Order Date]],"MMM")</f>
        <v>May</v>
      </c>
      <c r="G878" s="4" t="s">
        <v>36</v>
      </c>
      <c r="H878" s="4" t="s">
        <v>63</v>
      </c>
      <c r="I878" s="4" t="s">
        <v>18</v>
      </c>
      <c r="J878" s="4" t="s">
        <v>32</v>
      </c>
      <c r="K878" s="4" t="s">
        <v>30</v>
      </c>
      <c r="L878" s="4" t="s">
        <v>31</v>
      </c>
      <c r="M878" s="5">
        <v>2</v>
      </c>
      <c r="N878" s="6">
        <v>36.86</v>
      </c>
      <c r="O878" s="7">
        <v>0.05</v>
      </c>
      <c r="P878" s="6">
        <v>13.85</v>
      </c>
      <c r="Q878" s="6">
        <f>M878*N878*(1-O878)</f>
        <v>70.033999999999992</v>
      </c>
      <c r="R878" s="6">
        <f>M878*P878</f>
        <v>27.7</v>
      </c>
      <c r="S878" s="6">
        <f>Q878-R878</f>
        <v>42.333999999999989</v>
      </c>
      <c r="T878" s="8">
        <f>IFERROR(S878/Q878,0)</f>
        <v>0.60447782505640113</v>
      </c>
    </row>
    <row r="879" spans="1:20" ht="15.75" x14ac:dyDescent="0.25">
      <c r="A879" s="2">
        <v>1012</v>
      </c>
      <c r="B879" s="3">
        <v>46164</v>
      </c>
      <c r="C879" s="10">
        <f>YEAR(SalesDataTable[[#This Row],[Order Date]])</f>
        <v>2026</v>
      </c>
      <c r="D879" s="13" t="str">
        <f>"Q"&amp;ROUNDUP(MONTH(SalesDataTable[[#This Row],[Order Date]])/3,0)</f>
        <v>Q2</v>
      </c>
      <c r="E879" s="13">
        <f>MONTH(SalesDataTable[[#This Row],[Order Date]])</f>
        <v>5</v>
      </c>
      <c r="F879" s="10" t="str">
        <f>TEXT(SalesDataTable[[#This Row],[Order Date]],"MMM")</f>
        <v>May</v>
      </c>
      <c r="G879" s="4" t="s">
        <v>22</v>
      </c>
      <c r="H879" s="4" t="s">
        <v>43</v>
      </c>
      <c r="I879" s="4" t="s">
        <v>18</v>
      </c>
      <c r="J879" s="4" t="s">
        <v>29</v>
      </c>
      <c r="K879" s="4" t="s">
        <v>25</v>
      </c>
      <c r="L879" s="4" t="s">
        <v>53</v>
      </c>
      <c r="M879" s="5">
        <v>3</v>
      </c>
      <c r="N879" s="6">
        <v>156.74</v>
      </c>
      <c r="O879" s="7">
        <v>0</v>
      </c>
      <c r="P879" s="6">
        <v>79.819999999999993</v>
      </c>
      <c r="Q879" s="6">
        <f>M879*N879*(1-O879)</f>
        <v>470.22</v>
      </c>
      <c r="R879" s="6">
        <f>M879*P879</f>
        <v>239.45999999999998</v>
      </c>
      <c r="S879" s="6">
        <f>Q879-R879</f>
        <v>230.76000000000005</v>
      </c>
      <c r="T879" s="8">
        <f>IFERROR(S879/Q879,0)</f>
        <v>0.49074901110118674</v>
      </c>
    </row>
    <row r="880" spans="1:20" ht="15.75" x14ac:dyDescent="0.25">
      <c r="A880" s="2">
        <v>2180</v>
      </c>
      <c r="B880" s="3">
        <v>46164</v>
      </c>
      <c r="C880" s="10">
        <f>YEAR(SalesDataTable[[#This Row],[Order Date]])</f>
        <v>2026</v>
      </c>
      <c r="D880" s="13" t="str">
        <f>"Q"&amp;ROUNDUP(MONTH(SalesDataTable[[#This Row],[Order Date]])/3,0)</f>
        <v>Q2</v>
      </c>
      <c r="E880" s="13">
        <f>MONTH(SalesDataTable[[#This Row],[Order Date]])</f>
        <v>5</v>
      </c>
      <c r="F880" s="10" t="str">
        <f>TEXT(SalesDataTable[[#This Row],[Order Date]],"MMM")</f>
        <v>May</v>
      </c>
      <c r="G880" s="4" t="s">
        <v>16</v>
      </c>
      <c r="H880" s="4" t="s">
        <v>52</v>
      </c>
      <c r="I880" s="4" t="s">
        <v>24</v>
      </c>
      <c r="J880" s="4" t="s">
        <v>19</v>
      </c>
      <c r="K880" s="4" t="s">
        <v>20</v>
      </c>
      <c r="L880" s="4" t="s">
        <v>38</v>
      </c>
      <c r="M880" s="5">
        <v>3</v>
      </c>
      <c r="N880" s="6">
        <v>51.04</v>
      </c>
      <c r="O880" s="7">
        <v>0.2</v>
      </c>
      <c r="P880" s="6">
        <v>22.32</v>
      </c>
      <c r="Q880" s="6">
        <f>M880*N880*(1-O880)</f>
        <v>122.49600000000001</v>
      </c>
      <c r="R880" s="6">
        <f>M880*P880</f>
        <v>66.960000000000008</v>
      </c>
      <c r="S880" s="6">
        <f>Q880-R880</f>
        <v>55.536000000000001</v>
      </c>
      <c r="T880" s="8">
        <f>IFERROR(S880/Q880,0)</f>
        <v>0.45336990595611282</v>
      </c>
    </row>
    <row r="881" spans="1:20" ht="15.75" x14ac:dyDescent="0.25">
      <c r="A881" s="2">
        <v>3659</v>
      </c>
      <c r="B881" s="3">
        <v>46164</v>
      </c>
      <c r="C881" s="10">
        <f>YEAR(SalesDataTable[[#This Row],[Order Date]])</f>
        <v>2026</v>
      </c>
      <c r="D881" s="13" t="str">
        <f>"Q"&amp;ROUNDUP(MONTH(SalesDataTable[[#This Row],[Order Date]])/3,0)</f>
        <v>Q2</v>
      </c>
      <c r="E881" s="13">
        <f>MONTH(SalesDataTable[[#This Row],[Order Date]])</f>
        <v>5</v>
      </c>
      <c r="F881" s="10" t="str">
        <f>TEXT(SalesDataTable[[#This Row],[Order Date]],"MMM")</f>
        <v>May</v>
      </c>
      <c r="G881" s="4" t="s">
        <v>36</v>
      </c>
      <c r="H881" s="4" t="s">
        <v>63</v>
      </c>
      <c r="I881" s="4" t="s">
        <v>35</v>
      </c>
      <c r="J881" s="4" t="s">
        <v>29</v>
      </c>
      <c r="K881" s="4" t="s">
        <v>25</v>
      </c>
      <c r="L881" s="4" t="s">
        <v>26</v>
      </c>
      <c r="M881" s="5">
        <v>2</v>
      </c>
      <c r="N881" s="6">
        <v>93.55</v>
      </c>
      <c r="O881" s="7">
        <v>0</v>
      </c>
      <c r="P881" s="6">
        <v>44.31</v>
      </c>
      <c r="Q881" s="6">
        <f>M881*N881*(1-O881)</f>
        <v>187.1</v>
      </c>
      <c r="R881" s="6">
        <f>M881*P881</f>
        <v>88.62</v>
      </c>
      <c r="S881" s="6">
        <f>Q881-R881</f>
        <v>98.47999999999999</v>
      </c>
      <c r="T881" s="8">
        <f>IFERROR(S881/Q881,0)</f>
        <v>0.52634954569748793</v>
      </c>
    </row>
    <row r="882" spans="1:20" ht="15.75" x14ac:dyDescent="0.25">
      <c r="A882" s="2">
        <v>3775</v>
      </c>
      <c r="B882" s="3">
        <v>46164</v>
      </c>
      <c r="C882" s="10">
        <f>YEAR(SalesDataTable[[#This Row],[Order Date]])</f>
        <v>2026</v>
      </c>
      <c r="D882" s="13" t="str">
        <f>"Q"&amp;ROUNDUP(MONTH(SalesDataTable[[#This Row],[Order Date]])/3,0)</f>
        <v>Q2</v>
      </c>
      <c r="E882" s="13">
        <f>MONTH(SalesDataTable[[#This Row],[Order Date]])</f>
        <v>5</v>
      </c>
      <c r="F882" s="10" t="str">
        <f>TEXT(SalesDataTable[[#This Row],[Order Date]],"MMM")</f>
        <v>May</v>
      </c>
      <c r="G882" s="4" t="s">
        <v>27</v>
      </c>
      <c r="H882" s="4" t="s">
        <v>28</v>
      </c>
      <c r="I882" s="4" t="s">
        <v>18</v>
      </c>
      <c r="J882" s="4" t="s">
        <v>32</v>
      </c>
      <c r="K882" s="4" t="s">
        <v>30</v>
      </c>
      <c r="L882" s="4" t="s">
        <v>60</v>
      </c>
      <c r="M882" s="5">
        <v>1</v>
      </c>
      <c r="N882" s="6">
        <v>131.74</v>
      </c>
      <c r="O882" s="7">
        <v>0</v>
      </c>
      <c r="P882" s="6">
        <v>66.650000000000006</v>
      </c>
      <c r="Q882" s="6">
        <f>M882*N882*(1-O882)</f>
        <v>131.74</v>
      </c>
      <c r="R882" s="6">
        <f>M882*P882</f>
        <v>66.650000000000006</v>
      </c>
      <c r="S882" s="6">
        <f>Q882-R882</f>
        <v>65.09</v>
      </c>
      <c r="T882" s="8">
        <f>IFERROR(S882/Q882,0)</f>
        <v>0.49407924700166994</v>
      </c>
    </row>
    <row r="883" spans="1:20" ht="15.75" x14ac:dyDescent="0.25">
      <c r="A883" s="2">
        <v>4071</v>
      </c>
      <c r="B883" s="3">
        <v>46164</v>
      </c>
      <c r="C883" s="10">
        <f>YEAR(SalesDataTable[[#This Row],[Order Date]])</f>
        <v>2026</v>
      </c>
      <c r="D883" s="13" t="str">
        <f>"Q"&amp;ROUNDUP(MONTH(SalesDataTable[[#This Row],[Order Date]])/3,0)</f>
        <v>Q2</v>
      </c>
      <c r="E883" s="13">
        <f>MONTH(SalesDataTable[[#This Row],[Order Date]])</f>
        <v>5</v>
      </c>
      <c r="F883" s="10" t="str">
        <f>TEXT(SalesDataTable[[#This Row],[Order Date]],"MMM")</f>
        <v>May</v>
      </c>
      <c r="G883" s="4" t="s">
        <v>36</v>
      </c>
      <c r="H883" s="4" t="s">
        <v>49</v>
      </c>
      <c r="I883" s="4" t="s">
        <v>18</v>
      </c>
      <c r="J883" s="4" t="s">
        <v>29</v>
      </c>
      <c r="K883" s="4" t="s">
        <v>25</v>
      </c>
      <c r="L883" s="4" t="s">
        <v>26</v>
      </c>
      <c r="M883" s="5">
        <v>5</v>
      </c>
      <c r="N883" s="6">
        <v>91.79</v>
      </c>
      <c r="O883" s="7">
        <v>0.05</v>
      </c>
      <c r="P883" s="6">
        <v>44.48</v>
      </c>
      <c r="Q883" s="6">
        <f>M883*N883*(1-O883)</f>
        <v>436.0025</v>
      </c>
      <c r="R883" s="6">
        <f>M883*P883</f>
        <v>222.39999999999998</v>
      </c>
      <c r="S883" s="6">
        <f>Q883-R883</f>
        <v>213.60250000000002</v>
      </c>
      <c r="T883" s="8">
        <f>IFERROR(S883/Q883,0)</f>
        <v>0.48991118170193981</v>
      </c>
    </row>
    <row r="884" spans="1:20" ht="15.75" x14ac:dyDescent="0.25">
      <c r="A884" s="2">
        <v>5137</v>
      </c>
      <c r="B884" s="3">
        <v>46164</v>
      </c>
      <c r="C884" s="10">
        <f>YEAR(SalesDataTable[[#This Row],[Order Date]])</f>
        <v>2026</v>
      </c>
      <c r="D884" s="13" t="str">
        <f>"Q"&amp;ROUNDUP(MONTH(SalesDataTable[[#This Row],[Order Date]])/3,0)</f>
        <v>Q2</v>
      </c>
      <c r="E884" s="13">
        <f>MONTH(SalesDataTable[[#This Row],[Order Date]])</f>
        <v>5</v>
      </c>
      <c r="F884" s="10" t="str">
        <f>TEXT(SalesDataTable[[#This Row],[Order Date]],"MMM")</f>
        <v>May</v>
      </c>
      <c r="G884" s="4" t="s">
        <v>36</v>
      </c>
      <c r="H884" s="4" t="s">
        <v>63</v>
      </c>
      <c r="I884" s="4" t="s">
        <v>18</v>
      </c>
      <c r="J884" s="4" t="s">
        <v>32</v>
      </c>
      <c r="K884" s="4" t="s">
        <v>25</v>
      </c>
      <c r="L884" s="4" t="s">
        <v>53</v>
      </c>
      <c r="M884" s="5">
        <v>4</v>
      </c>
      <c r="N884" s="6">
        <v>155.4</v>
      </c>
      <c r="O884" s="7">
        <v>0.05</v>
      </c>
      <c r="P884" s="6">
        <v>77.31</v>
      </c>
      <c r="Q884" s="6">
        <f>M884*N884*(1-O884)</f>
        <v>590.52</v>
      </c>
      <c r="R884" s="6">
        <f>M884*P884</f>
        <v>309.24</v>
      </c>
      <c r="S884" s="6">
        <f>Q884-R884</f>
        <v>281.27999999999997</v>
      </c>
      <c r="T884" s="8">
        <f>IFERROR(S884/Q884,0)</f>
        <v>0.47632595001016048</v>
      </c>
    </row>
    <row r="885" spans="1:20" ht="15.75" x14ac:dyDescent="0.25">
      <c r="A885" s="2">
        <v>133</v>
      </c>
      <c r="B885" s="3">
        <v>46165</v>
      </c>
      <c r="C885" s="10">
        <f>YEAR(SalesDataTable[[#This Row],[Order Date]])</f>
        <v>2026</v>
      </c>
      <c r="D885" s="13" t="str">
        <f>"Q"&amp;ROUNDUP(MONTH(SalesDataTable[[#This Row],[Order Date]])/3,0)</f>
        <v>Q2</v>
      </c>
      <c r="E885" s="13">
        <f>MONTH(SalesDataTable[[#This Row],[Order Date]])</f>
        <v>5</v>
      </c>
      <c r="F885" s="10" t="str">
        <f>TEXT(SalesDataTable[[#This Row],[Order Date]],"MMM")</f>
        <v>May</v>
      </c>
      <c r="G885" s="4" t="s">
        <v>22</v>
      </c>
      <c r="H885" s="4" t="s">
        <v>23</v>
      </c>
      <c r="I885" s="4" t="s">
        <v>18</v>
      </c>
      <c r="J885" s="4" t="s">
        <v>29</v>
      </c>
      <c r="K885" s="4" t="s">
        <v>30</v>
      </c>
      <c r="L885" s="4" t="s">
        <v>31</v>
      </c>
      <c r="M885" s="5">
        <v>1</v>
      </c>
      <c r="N885" s="6">
        <v>36.57</v>
      </c>
      <c r="O885" s="7">
        <v>0.05</v>
      </c>
      <c r="P885" s="6">
        <v>13.33</v>
      </c>
      <c r="Q885" s="6">
        <f>M885*N885*(1-O885)</f>
        <v>34.741500000000002</v>
      </c>
      <c r="R885" s="6">
        <f>M885*P885</f>
        <v>13.33</v>
      </c>
      <c r="S885" s="6">
        <f>Q885-R885</f>
        <v>21.411500000000004</v>
      </c>
      <c r="T885" s="8">
        <f>IFERROR(S885/Q885,0)</f>
        <v>0.61630902522919284</v>
      </c>
    </row>
    <row r="886" spans="1:20" ht="15.75" x14ac:dyDescent="0.25">
      <c r="A886" s="2">
        <v>1385</v>
      </c>
      <c r="B886" s="3">
        <v>46165</v>
      </c>
      <c r="C886" s="10">
        <f>YEAR(SalesDataTable[[#This Row],[Order Date]])</f>
        <v>2026</v>
      </c>
      <c r="D886" s="13" t="str">
        <f>"Q"&amp;ROUNDUP(MONTH(SalesDataTable[[#This Row],[Order Date]])/3,0)</f>
        <v>Q2</v>
      </c>
      <c r="E886" s="13">
        <f>MONTH(SalesDataTable[[#This Row],[Order Date]])</f>
        <v>5</v>
      </c>
      <c r="F886" s="10" t="str">
        <f>TEXT(SalesDataTable[[#This Row],[Order Date]],"MMM")</f>
        <v>May</v>
      </c>
      <c r="G886" s="4" t="s">
        <v>27</v>
      </c>
      <c r="H886" s="4" t="s">
        <v>68</v>
      </c>
      <c r="I886" s="4" t="s">
        <v>18</v>
      </c>
      <c r="J886" s="4" t="s">
        <v>29</v>
      </c>
      <c r="K886" s="4" t="s">
        <v>20</v>
      </c>
      <c r="L886" s="4" t="s">
        <v>42</v>
      </c>
      <c r="M886" s="5">
        <v>2</v>
      </c>
      <c r="N886" s="6">
        <v>41.19</v>
      </c>
      <c r="O886" s="7">
        <v>0</v>
      </c>
      <c r="P886" s="6">
        <v>17.190000000000001</v>
      </c>
      <c r="Q886" s="6">
        <f>M886*N886*(1-O886)</f>
        <v>82.38</v>
      </c>
      <c r="R886" s="6">
        <f>M886*P886</f>
        <v>34.380000000000003</v>
      </c>
      <c r="S886" s="6">
        <f>Q886-R886</f>
        <v>47.999999999999993</v>
      </c>
      <c r="T886" s="8">
        <f>IFERROR(S886/Q886,0)</f>
        <v>0.58266569555717407</v>
      </c>
    </row>
    <row r="887" spans="1:20" ht="15.75" x14ac:dyDescent="0.25">
      <c r="A887" s="2">
        <v>1597</v>
      </c>
      <c r="B887" s="3">
        <v>46165</v>
      </c>
      <c r="C887" s="10">
        <f>YEAR(SalesDataTable[[#This Row],[Order Date]])</f>
        <v>2026</v>
      </c>
      <c r="D887" s="13" t="str">
        <f>"Q"&amp;ROUNDUP(MONTH(SalesDataTable[[#This Row],[Order Date]])/3,0)</f>
        <v>Q2</v>
      </c>
      <c r="E887" s="13">
        <f>MONTH(SalesDataTable[[#This Row],[Order Date]])</f>
        <v>5</v>
      </c>
      <c r="F887" s="10" t="str">
        <f>TEXT(SalesDataTable[[#This Row],[Order Date]],"MMM")</f>
        <v>May</v>
      </c>
      <c r="G887" s="4" t="s">
        <v>36</v>
      </c>
      <c r="H887" s="4" t="s">
        <v>49</v>
      </c>
      <c r="I887" s="4" t="s">
        <v>18</v>
      </c>
      <c r="J887" s="4" t="s">
        <v>19</v>
      </c>
      <c r="K887" s="4" t="s">
        <v>30</v>
      </c>
      <c r="L887" s="4" t="s">
        <v>60</v>
      </c>
      <c r="M887" s="5">
        <v>1</v>
      </c>
      <c r="N887" s="6">
        <v>136.66999999999999</v>
      </c>
      <c r="O887" s="7">
        <v>0.05</v>
      </c>
      <c r="P887" s="6">
        <v>67.099999999999994</v>
      </c>
      <c r="Q887" s="6">
        <f>M887*N887*(1-O887)</f>
        <v>129.83649999999997</v>
      </c>
      <c r="R887" s="6">
        <f>M887*P887</f>
        <v>67.099999999999994</v>
      </c>
      <c r="S887" s="6">
        <f>Q887-R887</f>
        <v>62.736499999999978</v>
      </c>
      <c r="T887" s="8">
        <f>IFERROR(S887/Q887,0)</f>
        <v>0.48319617364916639</v>
      </c>
    </row>
    <row r="888" spans="1:20" ht="15.75" x14ac:dyDescent="0.25">
      <c r="A888" s="2">
        <v>2273</v>
      </c>
      <c r="B888" s="3">
        <v>46165</v>
      </c>
      <c r="C888" s="10">
        <f>YEAR(SalesDataTable[[#This Row],[Order Date]])</f>
        <v>2026</v>
      </c>
      <c r="D888" s="13" t="str">
        <f>"Q"&amp;ROUNDUP(MONTH(SalesDataTable[[#This Row],[Order Date]])/3,0)</f>
        <v>Q2</v>
      </c>
      <c r="E888" s="13">
        <f>MONTH(SalesDataTable[[#This Row],[Order Date]])</f>
        <v>5</v>
      </c>
      <c r="F888" s="10" t="str">
        <f>TEXT(SalesDataTable[[#This Row],[Order Date]],"MMM")</f>
        <v>May</v>
      </c>
      <c r="G888" s="4" t="s">
        <v>27</v>
      </c>
      <c r="H888" s="4" t="s">
        <v>28</v>
      </c>
      <c r="I888" s="4" t="s">
        <v>35</v>
      </c>
      <c r="J888" s="4" t="s">
        <v>29</v>
      </c>
      <c r="K888" s="4" t="s">
        <v>50</v>
      </c>
      <c r="L888" s="4" t="s">
        <v>58</v>
      </c>
      <c r="M888" s="5">
        <v>2</v>
      </c>
      <c r="N888" s="6">
        <v>35.700000000000003</v>
      </c>
      <c r="O888" s="7">
        <v>0</v>
      </c>
      <c r="P888" s="6">
        <v>13.52</v>
      </c>
      <c r="Q888" s="6">
        <f>M888*N888*(1-O888)</f>
        <v>71.400000000000006</v>
      </c>
      <c r="R888" s="6">
        <f>M888*P888</f>
        <v>27.04</v>
      </c>
      <c r="S888" s="6">
        <f>Q888-R888</f>
        <v>44.360000000000007</v>
      </c>
      <c r="T888" s="8">
        <f>IFERROR(S888/Q888,0)</f>
        <v>0.62128851540616248</v>
      </c>
    </row>
    <row r="889" spans="1:20" ht="15.75" x14ac:dyDescent="0.25">
      <c r="A889" s="2">
        <v>2931</v>
      </c>
      <c r="B889" s="3">
        <v>46165</v>
      </c>
      <c r="C889" s="10">
        <f>YEAR(SalesDataTable[[#This Row],[Order Date]])</f>
        <v>2026</v>
      </c>
      <c r="D889" s="13" t="str">
        <f>"Q"&amp;ROUNDUP(MONTH(SalesDataTable[[#This Row],[Order Date]])/3,0)</f>
        <v>Q2</v>
      </c>
      <c r="E889" s="13">
        <f>MONTH(SalesDataTable[[#This Row],[Order Date]])</f>
        <v>5</v>
      </c>
      <c r="F889" s="10" t="str">
        <f>TEXT(SalesDataTable[[#This Row],[Order Date]],"MMM")</f>
        <v>May</v>
      </c>
      <c r="G889" s="4" t="s">
        <v>16</v>
      </c>
      <c r="H889" s="4" t="s">
        <v>17</v>
      </c>
      <c r="I889" s="4" t="s">
        <v>18</v>
      </c>
      <c r="J889" s="4" t="s">
        <v>19</v>
      </c>
      <c r="K889" s="4" t="s">
        <v>20</v>
      </c>
      <c r="L889" s="4" t="s">
        <v>46</v>
      </c>
      <c r="M889" s="5">
        <v>1</v>
      </c>
      <c r="N889" s="6">
        <v>100.87</v>
      </c>
      <c r="O889" s="7">
        <v>0</v>
      </c>
      <c r="P889" s="6">
        <v>50.4</v>
      </c>
      <c r="Q889" s="6">
        <f>M889*N889*(1-O889)</f>
        <v>100.87</v>
      </c>
      <c r="R889" s="6">
        <f>M889*P889</f>
        <v>50.4</v>
      </c>
      <c r="S889" s="6">
        <f>Q889-R889</f>
        <v>50.470000000000006</v>
      </c>
      <c r="T889" s="8">
        <f>IFERROR(S889/Q889,0)</f>
        <v>0.5003469812630118</v>
      </c>
    </row>
    <row r="890" spans="1:20" ht="15.75" x14ac:dyDescent="0.25">
      <c r="A890" s="2">
        <v>4143</v>
      </c>
      <c r="B890" s="3">
        <v>46165</v>
      </c>
      <c r="C890" s="10">
        <f>YEAR(SalesDataTable[[#This Row],[Order Date]])</f>
        <v>2026</v>
      </c>
      <c r="D890" s="13" t="str">
        <f>"Q"&amp;ROUNDUP(MONTH(SalesDataTable[[#This Row],[Order Date]])/3,0)</f>
        <v>Q2</v>
      </c>
      <c r="E890" s="13">
        <f>MONTH(SalesDataTable[[#This Row],[Order Date]])</f>
        <v>5</v>
      </c>
      <c r="F890" s="10" t="str">
        <f>TEXT(SalesDataTable[[#This Row],[Order Date]],"MMM")</f>
        <v>May</v>
      </c>
      <c r="G890" s="4" t="s">
        <v>27</v>
      </c>
      <c r="H890" s="4" t="s">
        <v>68</v>
      </c>
      <c r="I890" s="4" t="s">
        <v>35</v>
      </c>
      <c r="J890" s="4" t="s">
        <v>19</v>
      </c>
      <c r="K890" s="4" t="s">
        <v>30</v>
      </c>
      <c r="L890" s="4" t="s">
        <v>60</v>
      </c>
      <c r="M890" s="5">
        <v>1</v>
      </c>
      <c r="N890" s="6">
        <v>130.80000000000001</v>
      </c>
      <c r="O890" s="7">
        <v>0</v>
      </c>
      <c r="P890" s="6">
        <v>68.7</v>
      </c>
      <c r="Q890" s="6">
        <f>M890*N890*(1-O890)</f>
        <v>130.80000000000001</v>
      </c>
      <c r="R890" s="6">
        <f>M890*P890</f>
        <v>68.7</v>
      </c>
      <c r="S890" s="6">
        <f>Q890-R890</f>
        <v>62.100000000000009</v>
      </c>
      <c r="T890" s="8">
        <f>IFERROR(S890/Q890,0)</f>
        <v>0.4747706422018349</v>
      </c>
    </row>
    <row r="891" spans="1:20" ht="15.75" x14ac:dyDescent="0.25">
      <c r="A891" s="2">
        <v>4504</v>
      </c>
      <c r="B891" s="3">
        <v>46165</v>
      </c>
      <c r="C891" s="10">
        <f>YEAR(SalesDataTable[[#This Row],[Order Date]])</f>
        <v>2026</v>
      </c>
      <c r="D891" s="13" t="str">
        <f>"Q"&amp;ROUNDUP(MONTH(SalesDataTable[[#This Row],[Order Date]])/3,0)</f>
        <v>Q2</v>
      </c>
      <c r="E891" s="13">
        <f>MONTH(SalesDataTable[[#This Row],[Order Date]])</f>
        <v>5</v>
      </c>
      <c r="F891" s="10" t="str">
        <f>TEXT(SalesDataTable[[#This Row],[Order Date]],"MMM")</f>
        <v>May</v>
      </c>
      <c r="G891" s="4" t="s">
        <v>16</v>
      </c>
      <c r="H891" s="4" t="s">
        <v>52</v>
      </c>
      <c r="I891" s="4" t="s">
        <v>44</v>
      </c>
      <c r="J891" s="4" t="s">
        <v>19</v>
      </c>
      <c r="K891" s="4" t="s">
        <v>25</v>
      </c>
      <c r="L891" s="4" t="s">
        <v>53</v>
      </c>
      <c r="M891" s="5">
        <v>1</v>
      </c>
      <c r="N891" s="6">
        <v>153.88999999999999</v>
      </c>
      <c r="O891" s="7">
        <v>0</v>
      </c>
      <c r="P891" s="6">
        <v>79.64</v>
      </c>
      <c r="Q891" s="6">
        <f>M891*N891*(1-O891)</f>
        <v>153.88999999999999</v>
      </c>
      <c r="R891" s="6">
        <f>M891*P891</f>
        <v>79.64</v>
      </c>
      <c r="S891" s="6">
        <f>Q891-R891</f>
        <v>74.249999999999986</v>
      </c>
      <c r="T891" s="8">
        <f>IFERROR(S891/Q891,0)</f>
        <v>0.4824874910650464</v>
      </c>
    </row>
    <row r="892" spans="1:20" ht="15.75" x14ac:dyDescent="0.25">
      <c r="A892" s="2">
        <v>656</v>
      </c>
      <c r="B892" s="3">
        <v>46166</v>
      </c>
      <c r="C892" s="10">
        <f>YEAR(SalesDataTable[[#This Row],[Order Date]])</f>
        <v>2026</v>
      </c>
      <c r="D892" s="13" t="str">
        <f>"Q"&amp;ROUNDUP(MONTH(SalesDataTable[[#This Row],[Order Date]])/3,0)</f>
        <v>Q2</v>
      </c>
      <c r="E892" s="13">
        <f>MONTH(SalesDataTable[[#This Row],[Order Date]])</f>
        <v>5</v>
      </c>
      <c r="F892" s="10" t="str">
        <f>TEXT(SalesDataTable[[#This Row],[Order Date]],"MMM")</f>
        <v>May</v>
      </c>
      <c r="G892" s="4" t="s">
        <v>36</v>
      </c>
      <c r="H892" s="4" t="s">
        <v>47</v>
      </c>
      <c r="I892" s="4" t="s">
        <v>18</v>
      </c>
      <c r="J892" s="4" t="s">
        <v>29</v>
      </c>
      <c r="K892" s="4" t="s">
        <v>39</v>
      </c>
      <c r="L892" s="4" t="s">
        <v>67</v>
      </c>
      <c r="M892" s="5">
        <v>1</v>
      </c>
      <c r="N892" s="6">
        <v>122.51</v>
      </c>
      <c r="O892" s="7">
        <v>0.15</v>
      </c>
      <c r="P892" s="6">
        <v>62.2</v>
      </c>
      <c r="Q892" s="6">
        <f>M892*N892*(1-O892)</f>
        <v>104.1335</v>
      </c>
      <c r="R892" s="6">
        <f>M892*P892</f>
        <v>62.2</v>
      </c>
      <c r="S892" s="6">
        <f>Q892-R892</f>
        <v>41.933499999999995</v>
      </c>
      <c r="T892" s="8">
        <f>IFERROR(S892/Q892,0)</f>
        <v>0.40268981643755369</v>
      </c>
    </row>
    <row r="893" spans="1:20" ht="15.75" x14ac:dyDescent="0.25">
      <c r="A893" s="2">
        <v>979</v>
      </c>
      <c r="B893" s="3">
        <v>46166</v>
      </c>
      <c r="C893" s="10">
        <f>YEAR(SalesDataTable[[#This Row],[Order Date]])</f>
        <v>2026</v>
      </c>
      <c r="D893" s="13" t="str">
        <f>"Q"&amp;ROUNDUP(MONTH(SalesDataTable[[#This Row],[Order Date]])/3,0)</f>
        <v>Q2</v>
      </c>
      <c r="E893" s="13">
        <f>MONTH(SalesDataTable[[#This Row],[Order Date]])</f>
        <v>5</v>
      </c>
      <c r="F893" s="10" t="str">
        <f>TEXT(SalesDataTable[[#This Row],[Order Date]],"MMM")</f>
        <v>May</v>
      </c>
      <c r="G893" s="4" t="s">
        <v>36</v>
      </c>
      <c r="H893" s="4" t="s">
        <v>37</v>
      </c>
      <c r="I893" s="4" t="s">
        <v>24</v>
      </c>
      <c r="J893" s="4" t="s">
        <v>19</v>
      </c>
      <c r="K893" s="4" t="s">
        <v>20</v>
      </c>
      <c r="L893" s="4" t="s">
        <v>21</v>
      </c>
      <c r="M893" s="5">
        <v>8</v>
      </c>
      <c r="N893" s="6">
        <v>79.94</v>
      </c>
      <c r="O893" s="7">
        <v>0.15</v>
      </c>
      <c r="P893" s="6">
        <v>41.65</v>
      </c>
      <c r="Q893" s="6">
        <f>M893*N893*(1-O893)</f>
        <v>543.59199999999998</v>
      </c>
      <c r="R893" s="6">
        <f>M893*P893</f>
        <v>333.2</v>
      </c>
      <c r="S893" s="6">
        <f>Q893-R893</f>
        <v>210.392</v>
      </c>
      <c r="T893" s="8">
        <f>IFERROR(S893/Q893,0)</f>
        <v>0.38704028021015763</v>
      </c>
    </row>
    <row r="894" spans="1:20" ht="15.75" x14ac:dyDescent="0.25">
      <c r="A894" s="2">
        <v>1510</v>
      </c>
      <c r="B894" s="3">
        <v>46166</v>
      </c>
      <c r="C894" s="10">
        <f>YEAR(SalesDataTable[[#This Row],[Order Date]])</f>
        <v>2026</v>
      </c>
      <c r="D894" s="13" t="str">
        <f>"Q"&amp;ROUNDUP(MONTH(SalesDataTable[[#This Row],[Order Date]])/3,0)</f>
        <v>Q2</v>
      </c>
      <c r="E894" s="13">
        <f>MONTH(SalesDataTable[[#This Row],[Order Date]])</f>
        <v>5</v>
      </c>
      <c r="F894" s="10" t="str">
        <f>TEXT(SalesDataTable[[#This Row],[Order Date]],"MMM")</f>
        <v>May</v>
      </c>
      <c r="G894" s="4" t="s">
        <v>36</v>
      </c>
      <c r="H894" s="4" t="s">
        <v>47</v>
      </c>
      <c r="I894" s="4" t="s">
        <v>18</v>
      </c>
      <c r="J894" s="4" t="s">
        <v>29</v>
      </c>
      <c r="K894" s="4" t="s">
        <v>20</v>
      </c>
      <c r="L894" s="4" t="s">
        <v>38</v>
      </c>
      <c r="M894" s="5">
        <v>2</v>
      </c>
      <c r="N894" s="6">
        <v>50.78</v>
      </c>
      <c r="O894" s="7">
        <v>0.05</v>
      </c>
      <c r="P894" s="6">
        <v>23.03</v>
      </c>
      <c r="Q894" s="6">
        <f>M894*N894*(1-O894)</f>
        <v>96.481999999999999</v>
      </c>
      <c r="R894" s="6">
        <f>M894*P894</f>
        <v>46.06</v>
      </c>
      <c r="S894" s="6">
        <f>Q894-R894</f>
        <v>50.421999999999997</v>
      </c>
      <c r="T894" s="8">
        <f>IFERROR(S894/Q894,0)</f>
        <v>0.52260525279326708</v>
      </c>
    </row>
    <row r="895" spans="1:20" ht="15.75" x14ac:dyDescent="0.25">
      <c r="A895" s="2">
        <v>1959</v>
      </c>
      <c r="B895" s="3">
        <v>46166</v>
      </c>
      <c r="C895" s="10">
        <f>YEAR(SalesDataTable[[#This Row],[Order Date]])</f>
        <v>2026</v>
      </c>
      <c r="D895" s="13" t="str">
        <f>"Q"&amp;ROUNDUP(MONTH(SalesDataTable[[#This Row],[Order Date]])/3,0)</f>
        <v>Q2</v>
      </c>
      <c r="E895" s="13">
        <f>MONTH(SalesDataTable[[#This Row],[Order Date]])</f>
        <v>5</v>
      </c>
      <c r="F895" s="10" t="str">
        <f>TEXT(SalesDataTable[[#This Row],[Order Date]],"MMM")</f>
        <v>May</v>
      </c>
      <c r="G895" s="4" t="s">
        <v>16</v>
      </c>
      <c r="H895" s="4" t="s">
        <v>66</v>
      </c>
      <c r="I895" s="4" t="s">
        <v>44</v>
      </c>
      <c r="J895" s="4" t="s">
        <v>32</v>
      </c>
      <c r="K895" s="4" t="s">
        <v>20</v>
      </c>
      <c r="L895" s="4" t="s">
        <v>21</v>
      </c>
      <c r="M895" s="5">
        <v>2</v>
      </c>
      <c r="N895" s="6">
        <v>80.59</v>
      </c>
      <c r="O895" s="7">
        <v>0.05</v>
      </c>
      <c r="P895" s="6">
        <v>41.44</v>
      </c>
      <c r="Q895" s="6">
        <f>M895*N895*(1-O895)</f>
        <v>153.12100000000001</v>
      </c>
      <c r="R895" s="6">
        <f>M895*P895</f>
        <v>82.88</v>
      </c>
      <c r="S895" s="6">
        <f>Q895-R895</f>
        <v>70.241000000000014</v>
      </c>
      <c r="T895" s="8">
        <f>IFERROR(S895/Q895,0)</f>
        <v>0.45872871781140412</v>
      </c>
    </row>
    <row r="896" spans="1:20" ht="15.75" x14ac:dyDescent="0.25">
      <c r="A896" s="2">
        <v>2089</v>
      </c>
      <c r="B896" s="3">
        <v>46166</v>
      </c>
      <c r="C896" s="10">
        <f>YEAR(SalesDataTable[[#This Row],[Order Date]])</f>
        <v>2026</v>
      </c>
      <c r="D896" s="13" t="str">
        <f>"Q"&amp;ROUNDUP(MONTH(SalesDataTable[[#This Row],[Order Date]])/3,0)</f>
        <v>Q2</v>
      </c>
      <c r="E896" s="13">
        <f>MONTH(SalesDataTable[[#This Row],[Order Date]])</f>
        <v>5</v>
      </c>
      <c r="F896" s="10" t="str">
        <f>TEXT(SalesDataTable[[#This Row],[Order Date]],"MMM")</f>
        <v>May</v>
      </c>
      <c r="G896" s="4" t="s">
        <v>16</v>
      </c>
      <c r="H896" s="4" t="s">
        <v>66</v>
      </c>
      <c r="I896" s="4" t="s">
        <v>44</v>
      </c>
      <c r="J896" s="4" t="s">
        <v>29</v>
      </c>
      <c r="K896" s="4" t="s">
        <v>50</v>
      </c>
      <c r="L896" s="4" t="s">
        <v>58</v>
      </c>
      <c r="M896" s="5">
        <v>3</v>
      </c>
      <c r="N896" s="6">
        <v>35.75</v>
      </c>
      <c r="O896" s="7">
        <v>0.15</v>
      </c>
      <c r="P896" s="6">
        <v>13.54</v>
      </c>
      <c r="Q896" s="6">
        <f>M896*N896*(1-O896)</f>
        <v>91.162499999999994</v>
      </c>
      <c r="R896" s="6">
        <f>M896*P896</f>
        <v>40.619999999999997</v>
      </c>
      <c r="S896" s="6">
        <f>Q896-R896</f>
        <v>50.542499999999997</v>
      </c>
      <c r="T896" s="8">
        <f>IFERROR(S896/Q896,0)</f>
        <v>0.55442204853969557</v>
      </c>
    </row>
    <row r="897" spans="1:20" ht="15.75" x14ac:dyDescent="0.25">
      <c r="A897" s="2">
        <v>2446</v>
      </c>
      <c r="B897" s="3">
        <v>46166</v>
      </c>
      <c r="C897" s="10">
        <f>YEAR(SalesDataTable[[#This Row],[Order Date]])</f>
        <v>2026</v>
      </c>
      <c r="D897" s="13" t="str">
        <f>"Q"&amp;ROUNDUP(MONTH(SalesDataTable[[#This Row],[Order Date]])/3,0)</f>
        <v>Q2</v>
      </c>
      <c r="E897" s="13">
        <f>MONTH(SalesDataTable[[#This Row],[Order Date]])</f>
        <v>5</v>
      </c>
      <c r="F897" s="10" t="str">
        <f>TEXT(SalesDataTable[[#This Row],[Order Date]],"MMM")</f>
        <v>May</v>
      </c>
      <c r="G897" s="4" t="s">
        <v>22</v>
      </c>
      <c r="H897" s="4" t="s">
        <v>59</v>
      </c>
      <c r="I897" s="4" t="s">
        <v>18</v>
      </c>
      <c r="J897" s="4" t="s">
        <v>29</v>
      </c>
      <c r="K897" s="4" t="s">
        <v>39</v>
      </c>
      <c r="L897" s="4" t="s">
        <v>45</v>
      </c>
      <c r="M897" s="5">
        <v>5</v>
      </c>
      <c r="N897" s="6">
        <v>195.78</v>
      </c>
      <c r="O897" s="7">
        <v>0.1</v>
      </c>
      <c r="P897" s="6">
        <v>101.98</v>
      </c>
      <c r="Q897" s="6">
        <f>M897*N897*(1-O897)</f>
        <v>881.01</v>
      </c>
      <c r="R897" s="6">
        <f>M897*P897</f>
        <v>509.90000000000003</v>
      </c>
      <c r="S897" s="6">
        <f>Q897-R897</f>
        <v>371.10999999999996</v>
      </c>
      <c r="T897" s="8">
        <f>IFERROR(S897/Q897,0)</f>
        <v>0.4212324491208953</v>
      </c>
    </row>
    <row r="898" spans="1:20" ht="15.75" x14ac:dyDescent="0.25">
      <c r="A898" s="2">
        <v>2847</v>
      </c>
      <c r="B898" s="3">
        <v>46166</v>
      </c>
      <c r="C898" s="10">
        <f>YEAR(SalesDataTable[[#This Row],[Order Date]])</f>
        <v>2026</v>
      </c>
      <c r="D898" s="13" t="str">
        <f>"Q"&amp;ROUNDUP(MONTH(SalesDataTable[[#This Row],[Order Date]])/3,0)</f>
        <v>Q2</v>
      </c>
      <c r="E898" s="13">
        <f>MONTH(SalesDataTable[[#This Row],[Order Date]])</f>
        <v>5</v>
      </c>
      <c r="F898" s="10" t="str">
        <f>TEXT(SalesDataTable[[#This Row],[Order Date]],"MMM")</f>
        <v>May</v>
      </c>
      <c r="G898" s="4" t="s">
        <v>36</v>
      </c>
      <c r="H898" s="4" t="s">
        <v>63</v>
      </c>
      <c r="I898" s="4" t="s">
        <v>18</v>
      </c>
      <c r="J898" s="4" t="s">
        <v>19</v>
      </c>
      <c r="K898" s="4" t="s">
        <v>39</v>
      </c>
      <c r="L898" s="4" t="s">
        <v>67</v>
      </c>
      <c r="M898" s="5">
        <v>2</v>
      </c>
      <c r="N898" s="6">
        <v>125.95</v>
      </c>
      <c r="O898" s="7">
        <v>0.05</v>
      </c>
      <c r="P898" s="6">
        <v>61.74</v>
      </c>
      <c r="Q898" s="6">
        <f>M898*N898*(1-O898)</f>
        <v>239.30500000000001</v>
      </c>
      <c r="R898" s="6">
        <f>M898*P898</f>
        <v>123.48</v>
      </c>
      <c r="S898" s="6">
        <f>Q898-R898</f>
        <v>115.825</v>
      </c>
      <c r="T898" s="8">
        <f>IFERROR(S898/Q898,0)</f>
        <v>0.48400576669940032</v>
      </c>
    </row>
    <row r="899" spans="1:20" ht="15.75" x14ac:dyDescent="0.25">
      <c r="A899" s="2">
        <v>3454</v>
      </c>
      <c r="B899" s="3">
        <v>46166</v>
      </c>
      <c r="C899" s="10">
        <f>YEAR(SalesDataTable[[#This Row],[Order Date]])</f>
        <v>2026</v>
      </c>
      <c r="D899" s="13" t="str">
        <f>"Q"&amp;ROUNDUP(MONTH(SalesDataTable[[#This Row],[Order Date]])/3,0)</f>
        <v>Q2</v>
      </c>
      <c r="E899" s="13">
        <f>MONTH(SalesDataTable[[#This Row],[Order Date]])</f>
        <v>5</v>
      </c>
      <c r="F899" s="10" t="str">
        <f>TEXT(SalesDataTable[[#This Row],[Order Date]],"MMM")</f>
        <v>May</v>
      </c>
      <c r="G899" s="4" t="s">
        <v>36</v>
      </c>
      <c r="H899" s="4" t="s">
        <v>47</v>
      </c>
      <c r="I899" s="4" t="s">
        <v>18</v>
      </c>
      <c r="J899" s="4" t="s">
        <v>29</v>
      </c>
      <c r="K899" s="4" t="s">
        <v>50</v>
      </c>
      <c r="L899" s="4" t="s">
        <v>51</v>
      </c>
      <c r="M899" s="5">
        <v>2</v>
      </c>
      <c r="N899" s="6">
        <v>41.32</v>
      </c>
      <c r="O899" s="7">
        <v>0</v>
      </c>
      <c r="P899" s="6">
        <v>14.91</v>
      </c>
      <c r="Q899" s="6">
        <f>M899*N899*(1-O899)</f>
        <v>82.64</v>
      </c>
      <c r="R899" s="6">
        <f>M899*P899</f>
        <v>29.82</v>
      </c>
      <c r="S899" s="6">
        <f>Q899-R899</f>
        <v>52.82</v>
      </c>
      <c r="T899" s="8">
        <f>IFERROR(S899/Q899,0)</f>
        <v>0.63915779283639884</v>
      </c>
    </row>
    <row r="900" spans="1:20" ht="15.75" x14ac:dyDescent="0.25">
      <c r="A900" s="2">
        <v>4472</v>
      </c>
      <c r="B900" s="3">
        <v>46166</v>
      </c>
      <c r="C900" s="10">
        <f>YEAR(SalesDataTable[[#This Row],[Order Date]])</f>
        <v>2026</v>
      </c>
      <c r="D900" s="13" t="str">
        <f>"Q"&amp;ROUNDUP(MONTH(SalesDataTable[[#This Row],[Order Date]])/3,0)</f>
        <v>Q2</v>
      </c>
      <c r="E900" s="13">
        <f>MONTH(SalesDataTable[[#This Row],[Order Date]])</f>
        <v>5</v>
      </c>
      <c r="F900" s="10" t="str">
        <f>TEXT(SalesDataTable[[#This Row],[Order Date]],"MMM")</f>
        <v>May</v>
      </c>
      <c r="G900" s="4" t="s">
        <v>36</v>
      </c>
      <c r="H900" s="4" t="s">
        <v>49</v>
      </c>
      <c r="I900" s="4" t="s">
        <v>44</v>
      </c>
      <c r="J900" s="4" t="s">
        <v>29</v>
      </c>
      <c r="K900" s="4" t="s">
        <v>25</v>
      </c>
      <c r="L900" s="4" t="s">
        <v>33</v>
      </c>
      <c r="M900" s="5">
        <v>2</v>
      </c>
      <c r="N900" s="6">
        <v>144.01</v>
      </c>
      <c r="O900" s="7">
        <v>0</v>
      </c>
      <c r="P900" s="6">
        <v>79.37</v>
      </c>
      <c r="Q900" s="6">
        <f>M900*N900*(1-O900)</f>
        <v>288.02</v>
      </c>
      <c r="R900" s="6">
        <f>M900*P900</f>
        <v>158.74</v>
      </c>
      <c r="S900" s="6">
        <f>Q900-R900</f>
        <v>129.27999999999997</v>
      </c>
      <c r="T900" s="8">
        <f>IFERROR(S900/Q900,0)</f>
        <v>0.44885771821401282</v>
      </c>
    </row>
    <row r="901" spans="1:20" ht="15.75" x14ac:dyDescent="0.25">
      <c r="A901" s="2">
        <v>4852</v>
      </c>
      <c r="B901" s="3">
        <v>46166</v>
      </c>
      <c r="C901" s="10">
        <f>YEAR(SalesDataTable[[#This Row],[Order Date]])</f>
        <v>2026</v>
      </c>
      <c r="D901" s="13" t="str">
        <f>"Q"&amp;ROUNDUP(MONTH(SalesDataTable[[#This Row],[Order Date]])/3,0)</f>
        <v>Q2</v>
      </c>
      <c r="E901" s="13">
        <f>MONTH(SalesDataTable[[#This Row],[Order Date]])</f>
        <v>5</v>
      </c>
      <c r="F901" s="10" t="str">
        <f>TEXT(SalesDataTable[[#This Row],[Order Date]],"MMM")</f>
        <v>May</v>
      </c>
      <c r="G901" s="4" t="s">
        <v>16</v>
      </c>
      <c r="H901" s="4" t="s">
        <v>66</v>
      </c>
      <c r="I901" s="4" t="s">
        <v>18</v>
      </c>
      <c r="J901" s="4" t="s">
        <v>32</v>
      </c>
      <c r="K901" s="4" t="s">
        <v>20</v>
      </c>
      <c r="L901" s="4" t="s">
        <v>38</v>
      </c>
      <c r="M901" s="5">
        <v>2</v>
      </c>
      <c r="N901" s="6">
        <v>51.17</v>
      </c>
      <c r="O901" s="7">
        <v>0.05</v>
      </c>
      <c r="P901" s="6">
        <v>21.97</v>
      </c>
      <c r="Q901" s="6">
        <f>M901*N901*(1-O901)</f>
        <v>97.222999999999999</v>
      </c>
      <c r="R901" s="6">
        <f>M901*P901</f>
        <v>43.94</v>
      </c>
      <c r="S901" s="6">
        <f>Q901-R901</f>
        <v>53.283000000000001</v>
      </c>
      <c r="T901" s="8">
        <f>IFERROR(S901/Q901,0)</f>
        <v>0.54804932989107513</v>
      </c>
    </row>
    <row r="902" spans="1:20" ht="15.75" x14ac:dyDescent="0.25">
      <c r="A902" s="2">
        <v>4959</v>
      </c>
      <c r="B902" s="3">
        <v>46166</v>
      </c>
      <c r="C902" s="10">
        <f>YEAR(SalesDataTable[[#This Row],[Order Date]])</f>
        <v>2026</v>
      </c>
      <c r="D902" s="13" t="str">
        <f>"Q"&amp;ROUNDUP(MONTH(SalesDataTable[[#This Row],[Order Date]])/3,0)</f>
        <v>Q2</v>
      </c>
      <c r="E902" s="13">
        <f>MONTH(SalesDataTable[[#This Row],[Order Date]])</f>
        <v>5</v>
      </c>
      <c r="F902" s="10" t="str">
        <f>TEXT(SalesDataTable[[#This Row],[Order Date]],"MMM")</f>
        <v>May</v>
      </c>
      <c r="G902" s="4" t="s">
        <v>16</v>
      </c>
      <c r="H902" s="4" t="s">
        <v>17</v>
      </c>
      <c r="I902" s="4" t="s">
        <v>24</v>
      </c>
      <c r="J902" s="4" t="s">
        <v>32</v>
      </c>
      <c r="K902" s="4" t="s">
        <v>39</v>
      </c>
      <c r="L902" s="4" t="s">
        <v>56</v>
      </c>
      <c r="M902" s="5">
        <v>6</v>
      </c>
      <c r="N902" s="6">
        <v>83.58</v>
      </c>
      <c r="O902" s="7">
        <v>0.2</v>
      </c>
      <c r="P902" s="6">
        <v>40.5</v>
      </c>
      <c r="Q902" s="6">
        <f>M902*N902*(1-O902)</f>
        <v>401.18400000000003</v>
      </c>
      <c r="R902" s="6">
        <f>M902*P902</f>
        <v>243</v>
      </c>
      <c r="S902" s="6">
        <f>Q902-R902</f>
        <v>158.18400000000003</v>
      </c>
      <c r="T902" s="8">
        <f>IFERROR(S902/Q902,0)</f>
        <v>0.39429289303661169</v>
      </c>
    </row>
    <row r="903" spans="1:20" ht="15.75" x14ac:dyDescent="0.25">
      <c r="A903" s="2">
        <v>5056</v>
      </c>
      <c r="B903" s="3">
        <v>46166</v>
      </c>
      <c r="C903" s="10">
        <f>YEAR(SalesDataTable[[#This Row],[Order Date]])</f>
        <v>2026</v>
      </c>
      <c r="D903" s="13" t="str">
        <f>"Q"&amp;ROUNDUP(MONTH(SalesDataTable[[#This Row],[Order Date]])/3,0)</f>
        <v>Q2</v>
      </c>
      <c r="E903" s="13">
        <f>MONTH(SalesDataTable[[#This Row],[Order Date]])</f>
        <v>5</v>
      </c>
      <c r="F903" s="10" t="str">
        <f>TEXT(SalesDataTable[[#This Row],[Order Date]],"MMM")</f>
        <v>May</v>
      </c>
      <c r="G903" s="4" t="s">
        <v>27</v>
      </c>
      <c r="H903" s="4" t="s">
        <v>68</v>
      </c>
      <c r="I903" s="4" t="s">
        <v>44</v>
      </c>
      <c r="J903" s="4" t="s">
        <v>19</v>
      </c>
      <c r="K903" s="4" t="s">
        <v>39</v>
      </c>
      <c r="L903" s="4" t="s">
        <v>56</v>
      </c>
      <c r="M903" s="5">
        <v>2</v>
      </c>
      <c r="N903" s="6">
        <v>80.010000000000005</v>
      </c>
      <c r="O903" s="7">
        <v>0</v>
      </c>
      <c r="P903" s="6">
        <v>38.54</v>
      </c>
      <c r="Q903" s="6">
        <f>M903*N903*(1-O903)</f>
        <v>160.02000000000001</v>
      </c>
      <c r="R903" s="6">
        <f>M903*P903</f>
        <v>77.08</v>
      </c>
      <c r="S903" s="6">
        <f>Q903-R903</f>
        <v>82.940000000000012</v>
      </c>
      <c r="T903" s="8">
        <f>IFERROR(S903/Q903,0)</f>
        <v>0.51831021122359711</v>
      </c>
    </row>
    <row r="904" spans="1:20" ht="15.75" x14ac:dyDescent="0.25">
      <c r="A904" s="2">
        <v>1152</v>
      </c>
      <c r="B904" s="3">
        <v>46167</v>
      </c>
      <c r="C904" s="10">
        <f>YEAR(SalesDataTable[[#This Row],[Order Date]])</f>
        <v>2026</v>
      </c>
      <c r="D904" s="13" t="str">
        <f>"Q"&amp;ROUNDUP(MONTH(SalesDataTable[[#This Row],[Order Date]])/3,0)</f>
        <v>Q2</v>
      </c>
      <c r="E904" s="13">
        <f>MONTH(SalesDataTable[[#This Row],[Order Date]])</f>
        <v>5</v>
      </c>
      <c r="F904" s="10" t="str">
        <f>TEXT(SalesDataTable[[#This Row],[Order Date]],"MMM")</f>
        <v>May</v>
      </c>
      <c r="G904" s="4" t="s">
        <v>36</v>
      </c>
      <c r="H904" s="4" t="s">
        <v>47</v>
      </c>
      <c r="I904" s="4" t="s">
        <v>18</v>
      </c>
      <c r="J904" s="4" t="s">
        <v>29</v>
      </c>
      <c r="K904" s="4" t="s">
        <v>25</v>
      </c>
      <c r="L904" s="4" t="s">
        <v>26</v>
      </c>
      <c r="M904" s="5">
        <v>2</v>
      </c>
      <c r="N904" s="6">
        <v>94.4</v>
      </c>
      <c r="O904" s="7">
        <v>0</v>
      </c>
      <c r="P904" s="6">
        <v>46.39</v>
      </c>
      <c r="Q904" s="6">
        <f>M904*N904*(1-O904)</f>
        <v>188.8</v>
      </c>
      <c r="R904" s="6">
        <f>M904*P904</f>
        <v>92.78</v>
      </c>
      <c r="S904" s="6">
        <f>Q904-R904</f>
        <v>96.02000000000001</v>
      </c>
      <c r="T904" s="8">
        <f>IFERROR(S904/Q904,0)</f>
        <v>0.50858050847457625</v>
      </c>
    </row>
    <row r="905" spans="1:20" ht="15.75" x14ac:dyDescent="0.25">
      <c r="A905" s="2">
        <v>3919</v>
      </c>
      <c r="B905" s="3">
        <v>46167</v>
      </c>
      <c r="C905" s="10">
        <f>YEAR(SalesDataTable[[#This Row],[Order Date]])</f>
        <v>2026</v>
      </c>
      <c r="D905" s="13" t="str">
        <f>"Q"&amp;ROUNDUP(MONTH(SalesDataTable[[#This Row],[Order Date]])/3,0)</f>
        <v>Q2</v>
      </c>
      <c r="E905" s="13">
        <f>MONTH(SalesDataTable[[#This Row],[Order Date]])</f>
        <v>5</v>
      </c>
      <c r="F905" s="10" t="str">
        <f>TEXT(SalesDataTable[[#This Row],[Order Date]],"MMM")</f>
        <v>May</v>
      </c>
      <c r="G905" s="4" t="s">
        <v>27</v>
      </c>
      <c r="H905" s="4" t="s">
        <v>28</v>
      </c>
      <c r="I905" s="4" t="s">
        <v>35</v>
      </c>
      <c r="J905" s="4" t="s">
        <v>32</v>
      </c>
      <c r="K905" s="4" t="s">
        <v>25</v>
      </c>
      <c r="L905" s="4" t="s">
        <v>53</v>
      </c>
      <c r="M905" s="5">
        <v>6</v>
      </c>
      <c r="N905" s="6">
        <v>157.33000000000001</v>
      </c>
      <c r="O905" s="7">
        <v>0</v>
      </c>
      <c r="P905" s="6">
        <v>78.849999999999994</v>
      </c>
      <c r="Q905" s="6">
        <f>M905*N905*(1-O905)</f>
        <v>943.98</v>
      </c>
      <c r="R905" s="6">
        <f>M905*P905</f>
        <v>473.09999999999997</v>
      </c>
      <c r="S905" s="6">
        <f>Q905-R905</f>
        <v>470.88000000000005</v>
      </c>
      <c r="T905" s="8">
        <f>IFERROR(S905/Q905,0)</f>
        <v>0.4988241276298227</v>
      </c>
    </row>
    <row r="906" spans="1:20" ht="15.75" x14ac:dyDescent="0.25">
      <c r="A906" s="2">
        <v>4202</v>
      </c>
      <c r="B906" s="3">
        <v>46167</v>
      </c>
      <c r="C906" s="10">
        <f>YEAR(SalesDataTable[[#This Row],[Order Date]])</f>
        <v>2026</v>
      </c>
      <c r="D906" s="13" t="str">
        <f>"Q"&amp;ROUNDUP(MONTH(SalesDataTable[[#This Row],[Order Date]])/3,0)</f>
        <v>Q2</v>
      </c>
      <c r="E906" s="13">
        <f>MONTH(SalesDataTable[[#This Row],[Order Date]])</f>
        <v>5</v>
      </c>
      <c r="F906" s="10" t="str">
        <f>TEXT(SalesDataTable[[#This Row],[Order Date]],"MMM")</f>
        <v>May</v>
      </c>
      <c r="G906" s="4" t="s">
        <v>27</v>
      </c>
      <c r="H906" s="4" t="s">
        <v>34</v>
      </c>
      <c r="I906" s="4" t="s">
        <v>18</v>
      </c>
      <c r="J906" s="4" t="s">
        <v>29</v>
      </c>
      <c r="K906" s="4" t="s">
        <v>39</v>
      </c>
      <c r="L906" s="4" t="s">
        <v>67</v>
      </c>
      <c r="M906" s="5">
        <v>1</v>
      </c>
      <c r="N906" s="6">
        <v>125.44</v>
      </c>
      <c r="O906" s="7">
        <v>0</v>
      </c>
      <c r="P906" s="6">
        <v>59.92</v>
      </c>
      <c r="Q906" s="6">
        <f>M906*N906*(1-O906)</f>
        <v>125.44</v>
      </c>
      <c r="R906" s="6">
        <f>M906*P906</f>
        <v>59.92</v>
      </c>
      <c r="S906" s="6">
        <f>Q906-R906</f>
        <v>65.52</v>
      </c>
      <c r="T906" s="8">
        <f>IFERROR(S906/Q906,0)</f>
        <v>0.5223214285714286</v>
      </c>
    </row>
    <row r="907" spans="1:20" ht="15.75" x14ac:dyDescent="0.25">
      <c r="A907" s="2">
        <v>4274</v>
      </c>
      <c r="B907" s="3">
        <v>46167</v>
      </c>
      <c r="C907" s="10">
        <f>YEAR(SalesDataTable[[#This Row],[Order Date]])</f>
        <v>2026</v>
      </c>
      <c r="D907" s="13" t="str">
        <f>"Q"&amp;ROUNDUP(MONTH(SalesDataTable[[#This Row],[Order Date]])/3,0)</f>
        <v>Q2</v>
      </c>
      <c r="E907" s="13">
        <f>MONTH(SalesDataTable[[#This Row],[Order Date]])</f>
        <v>5</v>
      </c>
      <c r="F907" s="10" t="str">
        <f>TEXT(SalesDataTable[[#This Row],[Order Date]],"MMM")</f>
        <v>May</v>
      </c>
      <c r="G907" s="4" t="s">
        <v>22</v>
      </c>
      <c r="H907" s="4" t="s">
        <v>59</v>
      </c>
      <c r="I907" s="4" t="s">
        <v>44</v>
      </c>
      <c r="J907" s="4" t="s">
        <v>19</v>
      </c>
      <c r="K907" s="4" t="s">
        <v>50</v>
      </c>
      <c r="L907" s="4" t="s">
        <v>58</v>
      </c>
      <c r="M907" s="5">
        <v>2</v>
      </c>
      <c r="N907" s="6">
        <v>36.18</v>
      </c>
      <c r="O907" s="7">
        <v>0</v>
      </c>
      <c r="P907" s="6">
        <v>13.71</v>
      </c>
      <c r="Q907" s="6">
        <f>M907*N907*(1-O907)</f>
        <v>72.36</v>
      </c>
      <c r="R907" s="6">
        <f>M907*P907</f>
        <v>27.42</v>
      </c>
      <c r="S907" s="6">
        <f>Q907-R907</f>
        <v>44.94</v>
      </c>
      <c r="T907" s="8">
        <f>IFERROR(S907/Q907,0)</f>
        <v>0.62106135986733002</v>
      </c>
    </row>
    <row r="908" spans="1:20" ht="15.75" x14ac:dyDescent="0.25">
      <c r="A908" s="2">
        <v>4364</v>
      </c>
      <c r="B908" s="3">
        <v>46167</v>
      </c>
      <c r="C908" s="10">
        <f>YEAR(SalesDataTable[[#This Row],[Order Date]])</f>
        <v>2026</v>
      </c>
      <c r="D908" s="13" t="str">
        <f>"Q"&amp;ROUNDUP(MONTH(SalesDataTable[[#This Row],[Order Date]])/3,0)</f>
        <v>Q2</v>
      </c>
      <c r="E908" s="13">
        <f>MONTH(SalesDataTable[[#This Row],[Order Date]])</f>
        <v>5</v>
      </c>
      <c r="F908" s="10" t="str">
        <f>TEXT(SalesDataTable[[#This Row],[Order Date]],"MMM")</f>
        <v>May</v>
      </c>
      <c r="G908" s="4" t="s">
        <v>16</v>
      </c>
      <c r="H908" s="4" t="s">
        <v>66</v>
      </c>
      <c r="I908" s="4" t="s">
        <v>35</v>
      </c>
      <c r="J908" s="4" t="s">
        <v>19</v>
      </c>
      <c r="K908" s="4" t="s">
        <v>50</v>
      </c>
      <c r="L908" s="4" t="s">
        <v>51</v>
      </c>
      <c r="M908" s="5">
        <v>1</v>
      </c>
      <c r="N908" s="6">
        <v>41</v>
      </c>
      <c r="O908" s="7">
        <v>0.05</v>
      </c>
      <c r="P908" s="6">
        <v>14.51</v>
      </c>
      <c r="Q908" s="6">
        <f>M908*N908*(1-O908)</f>
        <v>38.949999999999996</v>
      </c>
      <c r="R908" s="6">
        <f>M908*P908</f>
        <v>14.51</v>
      </c>
      <c r="S908" s="6">
        <f>Q908-R908</f>
        <v>24.439999999999998</v>
      </c>
      <c r="T908" s="8">
        <f>IFERROR(S908/Q908,0)</f>
        <v>0.62747111681643131</v>
      </c>
    </row>
    <row r="909" spans="1:20" ht="15.75" x14ac:dyDescent="0.25">
      <c r="A909" s="2">
        <v>4896</v>
      </c>
      <c r="B909" s="3">
        <v>46167</v>
      </c>
      <c r="C909" s="10">
        <f>YEAR(SalesDataTable[[#This Row],[Order Date]])</f>
        <v>2026</v>
      </c>
      <c r="D909" s="13" t="str">
        <f>"Q"&amp;ROUNDUP(MONTH(SalesDataTable[[#This Row],[Order Date]])/3,0)</f>
        <v>Q2</v>
      </c>
      <c r="E909" s="13">
        <f>MONTH(SalesDataTable[[#This Row],[Order Date]])</f>
        <v>5</v>
      </c>
      <c r="F909" s="10" t="str">
        <f>TEXT(SalesDataTable[[#This Row],[Order Date]],"MMM")</f>
        <v>May</v>
      </c>
      <c r="G909" s="4" t="s">
        <v>27</v>
      </c>
      <c r="H909" s="4" t="s">
        <v>41</v>
      </c>
      <c r="I909" s="4" t="s">
        <v>18</v>
      </c>
      <c r="J909" s="4" t="s">
        <v>19</v>
      </c>
      <c r="K909" s="4" t="s">
        <v>25</v>
      </c>
      <c r="L909" s="4" t="s">
        <v>62</v>
      </c>
      <c r="M909" s="5">
        <v>1</v>
      </c>
      <c r="N909" s="6">
        <v>72.33</v>
      </c>
      <c r="O909" s="7">
        <v>0.1</v>
      </c>
      <c r="P909" s="6">
        <v>32.61</v>
      </c>
      <c r="Q909" s="6">
        <f>M909*N909*(1-O909)</f>
        <v>65.096999999999994</v>
      </c>
      <c r="R909" s="6">
        <f>M909*P909</f>
        <v>32.61</v>
      </c>
      <c r="S909" s="6">
        <f>Q909-R909</f>
        <v>32.486999999999995</v>
      </c>
      <c r="T909" s="8">
        <f>IFERROR(S909/Q909,0)</f>
        <v>0.49905525600258072</v>
      </c>
    </row>
    <row r="910" spans="1:20" ht="15.75" x14ac:dyDescent="0.25">
      <c r="A910" s="2">
        <v>5109</v>
      </c>
      <c r="B910" s="3">
        <v>46167</v>
      </c>
      <c r="C910" s="10">
        <f>YEAR(SalesDataTable[[#This Row],[Order Date]])</f>
        <v>2026</v>
      </c>
      <c r="D910" s="13" t="str">
        <f>"Q"&amp;ROUNDUP(MONTH(SalesDataTable[[#This Row],[Order Date]])/3,0)</f>
        <v>Q2</v>
      </c>
      <c r="E910" s="13">
        <f>MONTH(SalesDataTable[[#This Row],[Order Date]])</f>
        <v>5</v>
      </c>
      <c r="F910" s="10" t="str">
        <f>TEXT(SalesDataTable[[#This Row],[Order Date]],"MMM")</f>
        <v>May</v>
      </c>
      <c r="G910" s="4" t="s">
        <v>36</v>
      </c>
      <c r="H910" s="4" t="s">
        <v>37</v>
      </c>
      <c r="I910" s="4" t="s">
        <v>18</v>
      </c>
      <c r="J910" s="4" t="s">
        <v>32</v>
      </c>
      <c r="K910" s="4" t="s">
        <v>39</v>
      </c>
      <c r="L910" s="4" t="s">
        <v>67</v>
      </c>
      <c r="M910" s="5">
        <v>2</v>
      </c>
      <c r="N910" s="6">
        <v>125.42</v>
      </c>
      <c r="O910" s="7">
        <v>0</v>
      </c>
      <c r="P910" s="6">
        <v>62.28</v>
      </c>
      <c r="Q910" s="6">
        <f>M910*N910*(1-O910)</f>
        <v>250.84</v>
      </c>
      <c r="R910" s="6">
        <f>M910*P910</f>
        <v>124.56</v>
      </c>
      <c r="S910" s="6">
        <f>Q910-R910</f>
        <v>126.28</v>
      </c>
      <c r="T910" s="8">
        <f>IFERROR(S910/Q910,0)</f>
        <v>0.50342848030617127</v>
      </c>
    </row>
    <row r="911" spans="1:20" ht="15.75" x14ac:dyDescent="0.25">
      <c r="A911" s="2">
        <v>289</v>
      </c>
      <c r="B911" s="3">
        <v>46168</v>
      </c>
      <c r="C911" s="10">
        <f>YEAR(SalesDataTable[[#This Row],[Order Date]])</f>
        <v>2026</v>
      </c>
      <c r="D911" s="13" t="str">
        <f>"Q"&amp;ROUNDUP(MONTH(SalesDataTable[[#This Row],[Order Date]])/3,0)</f>
        <v>Q2</v>
      </c>
      <c r="E911" s="13">
        <f>MONTH(SalesDataTable[[#This Row],[Order Date]])</f>
        <v>5</v>
      </c>
      <c r="F911" s="10" t="str">
        <f>TEXT(SalesDataTable[[#This Row],[Order Date]],"MMM")</f>
        <v>May</v>
      </c>
      <c r="G911" s="4" t="s">
        <v>16</v>
      </c>
      <c r="H911" s="4" t="s">
        <v>66</v>
      </c>
      <c r="I911" s="4" t="s">
        <v>18</v>
      </c>
      <c r="J911" s="4" t="s">
        <v>32</v>
      </c>
      <c r="K911" s="4" t="s">
        <v>20</v>
      </c>
      <c r="L911" s="4" t="s">
        <v>42</v>
      </c>
      <c r="M911" s="5">
        <v>2</v>
      </c>
      <c r="N911" s="6">
        <v>41.29</v>
      </c>
      <c r="O911" s="7">
        <v>0.15</v>
      </c>
      <c r="P911" s="6">
        <v>16.43</v>
      </c>
      <c r="Q911" s="6">
        <f>M911*N911*(1-O911)</f>
        <v>70.192999999999998</v>
      </c>
      <c r="R911" s="6">
        <f>M911*P911</f>
        <v>32.86</v>
      </c>
      <c r="S911" s="6">
        <f>Q911-R911</f>
        <v>37.332999999999998</v>
      </c>
      <c r="T911" s="8">
        <f>IFERROR(S911/Q911,0)</f>
        <v>0.531862151496588</v>
      </c>
    </row>
    <row r="912" spans="1:20" ht="15.75" x14ac:dyDescent="0.25">
      <c r="A912" s="2">
        <v>4092</v>
      </c>
      <c r="B912" s="3">
        <v>46168</v>
      </c>
      <c r="C912" s="10">
        <f>YEAR(SalesDataTable[[#This Row],[Order Date]])</f>
        <v>2026</v>
      </c>
      <c r="D912" s="13" t="str">
        <f>"Q"&amp;ROUNDUP(MONTH(SalesDataTable[[#This Row],[Order Date]])/3,0)</f>
        <v>Q2</v>
      </c>
      <c r="E912" s="13">
        <f>MONTH(SalesDataTable[[#This Row],[Order Date]])</f>
        <v>5</v>
      </c>
      <c r="F912" s="10" t="str">
        <f>TEXT(SalesDataTable[[#This Row],[Order Date]],"MMM")</f>
        <v>May</v>
      </c>
      <c r="G912" s="4" t="s">
        <v>36</v>
      </c>
      <c r="H912" s="4" t="s">
        <v>49</v>
      </c>
      <c r="I912" s="4" t="s">
        <v>24</v>
      </c>
      <c r="J912" s="4" t="s">
        <v>32</v>
      </c>
      <c r="K912" s="4" t="s">
        <v>30</v>
      </c>
      <c r="L912" s="4" t="s">
        <v>60</v>
      </c>
      <c r="M912" s="5">
        <v>8</v>
      </c>
      <c r="N912" s="6">
        <v>131.4</v>
      </c>
      <c r="O912" s="7">
        <v>0.05</v>
      </c>
      <c r="P912" s="6">
        <v>66.489999999999995</v>
      </c>
      <c r="Q912" s="6">
        <f>M912*N912*(1-O912)</f>
        <v>998.64</v>
      </c>
      <c r="R912" s="6">
        <f>M912*P912</f>
        <v>531.91999999999996</v>
      </c>
      <c r="S912" s="6">
        <f>Q912-R912</f>
        <v>466.72</v>
      </c>
      <c r="T912" s="8">
        <f>IFERROR(S912/Q912,0)</f>
        <v>0.46735560362092449</v>
      </c>
    </row>
    <row r="913" spans="1:20" ht="15.75" x14ac:dyDescent="0.25">
      <c r="A913" s="2">
        <v>4727</v>
      </c>
      <c r="B913" s="3">
        <v>46168</v>
      </c>
      <c r="C913" s="10">
        <f>YEAR(SalesDataTable[[#This Row],[Order Date]])</f>
        <v>2026</v>
      </c>
      <c r="D913" s="13" t="str">
        <f>"Q"&amp;ROUNDUP(MONTH(SalesDataTable[[#This Row],[Order Date]])/3,0)</f>
        <v>Q2</v>
      </c>
      <c r="E913" s="13">
        <f>MONTH(SalesDataTable[[#This Row],[Order Date]])</f>
        <v>5</v>
      </c>
      <c r="F913" s="10" t="str">
        <f>TEXT(SalesDataTable[[#This Row],[Order Date]],"MMM")</f>
        <v>May</v>
      </c>
      <c r="G913" s="4" t="s">
        <v>27</v>
      </c>
      <c r="H913" s="4" t="s">
        <v>68</v>
      </c>
      <c r="I913" s="4" t="s">
        <v>18</v>
      </c>
      <c r="J913" s="4" t="s">
        <v>29</v>
      </c>
      <c r="K913" s="4" t="s">
        <v>25</v>
      </c>
      <c r="L913" s="4" t="s">
        <v>33</v>
      </c>
      <c r="M913" s="5">
        <v>4</v>
      </c>
      <c r="N913" s="6">
        <v>140.66999999999999</v>
      </c>
      <c r="O913" s="7">
        <v>0</v>
      </c>
      <c r="P913" s="6">
        <v>80.72</v>
      </c>
      <c r="Q913" s="6">
        <f>M913*N913*(1-O913)</f>
        <v>562.67999999999995</v>
      </c>
      <c r="R913" s="6">
        <f>M913*P913</f>
        <v>322.88</v>
      </c>
      <c r="S913" s="6">
        <f>Q913-R913</f>
        <v>239.79999999999995</v>
      </c>
      <c r="T913" s="8">
        <f>IFERROR(S913/Q913,0)</f>
        <v>0.42617473519584842</v>
      </c>
    </row>
    <row r="914" spans="1:20" ht="15.75" x14ac:dyDescent="0.25">
      <c r="A914" s="2">
        <v>4753</v>
      </c>
      <c r="B914" s="3">
        <v>46168</v>
      </c>
      <c r="C914" s="10">
        <f>YEAR(SalesDataTable[[#This Row],[Order Date]])</f>
        <v>2026</v>
      </c>
      <c r="D914" s="13" t="str">
        <f>"Q"&amp;ROUNDUP(MONTH(SalesDataTable[[#This Row],[Order Date]])/3,0)</f>
        <v>Q2</v>
      </c>
      <c r="E914" s="13">
        <f>MONTH(SalesDataTable[[#This Row],[Order Date]])</f>
        <v>5</v>
      </c>
      <c r="F914" s="10" t="str">
        <f>TEXT(SalesDataTable[[#This Row],[Order Date]],"MMM")</f>
        <v>May</v>
      </c>
      <c r="G914" s="4" t="s">
        <v>36</v>
      </c>
      <c r="H914" s="4" t="s">
        <v>49</v>
      </c>
      <c r="I914" s="4" t="s">
        <v>18</v>
      </c>
      <c r="J914" s="4" t="s">
        <v>19</v>
      </c>
      <c r="K914" s="4" t="s">
        <v>50</v>
      </c>
      <c r="L914" s="4" t="s">
        <v>58</v>
      </c>
      <c r="M914" s="5">
        <v>1</v>
      </c>
      <c r="N914" s="6">
        <v>36.659999999999997</v>
      </c>
      <c r="O914" s="7">
        <v>0.05</v>
      </c>
      <c r="P914" s="6">
        <v>13.51</v>
      </c>
      <c r="Q914" s="6">
        <f>M914*N914*(1-O914)</f>
        <v>34.826999999999998</v>
      </c>
      <c r="R914" s="6">
        <f>M914*P914</f>
        <v>13.51</v>
      </c>
      <c r="S914" s="6">
        <f>Q914-R914</f>
        <v>21.317</v>
      </c>
      <c r="T914" s="8">
        <f>IFERROR(S914/Q914,0)</f>
        <v>0.61208257960777557</v>
      </c>
    </row>
    <row r="915" spans="1:20" ht="15.75" x14ac:dyDescent="0.25">
      <c r="A915" s="2">
        <v>942</v>
      </c>
      <c r="B915" s="3">
        <v>46169</v>
      </c>
      <c r="C915" s="10">
        <f>YEAR(SalesDataTable[[#This Row],[Order Date]])</f>
        <v>2026</v>
      </c>
      <c r="D915" s="13" t="str">
        <f>"Q"&amp;ROUNDUP(MONTH(SalesDataTable[[#This Row],[Order Date]])/3,0)</f>
        <v>Q2</v>
      </c>
      <c r="E915" s="13">
        <f>MONTH(SalesDataTable[[#This Row],[Order Date]])</f>
        <v>5</v>
      </c>
      <c r="F915" s="10" t="str">
        <f>TEXT(SalesDataTable[[#This Row],[Order Date]],"MMM")</f>
        <v>May</v>
      </c>
      <c r="G915" s="4" t="s">
        <v>36</v>
      </c>
      <c r="H915" s="4" t="s">
        <v>37</v>
      </c>
      <c r="I915" s="4" t="s">
        <v>18</v>
      </c>
      <c r="J915" s="4" t="s">
        <v>19</v>
      </c>
      <c r="K915" s="4" t="s">
        <v>30</v>
      </c>
      <c r="L915" s="4" t="s">
        <v>48</v>
      </c>
      <c r="M915" s="5">
        <v>1</v>
      </c>
      <c r="N915" s="6">
        <v>46.28</v>
      </c>
      <c r="O915" s="7">
        <v>0.05</v>
      </c>
      <c r="P915" s="6">
        <v>17.95</v>
      </c>
      <c r="Q915" s="6">
        <f>M915*N915*(1-O915)</f>
        <v>43.966000000000001</v>
      </c>
      <c r="R915" s="6">
        <f>M915*P915</f>
        <v>17.95</v>
      </c>
      <c r="S915" s="6">
        <f>Q915-R915</f>
        <v>26.016000000000002</v>
      </c>
      <c r="T915" s="8">
        <f>IFERROR(S915/Q915,0)</f>
        <v>0.591729973161079</v>
      </c>
    </row>
    <row r="916" spans="1:20" ht="15.75" x14ac:dyDescent="0.25">
      <c r="A916" s="2">
        <v>1755</v>
      </c>
      <c r="B916" s="3">
        <v>46169</v>
      </c>
      <c r="C916" s="10">
        <f>YEAR(SalesDataTable[[#This Row],[Order Date]])</f>
        <v>2026</v>
      </c>
      <c r="D916" s="13" t="str">
        <f>"Q"&amp;ROUNDUP(MONTH(SalesDataTable[[#This Row],[Order Date]])/3,0)</f>
        <v>Q2</v>
      </c>
      <c r="E916" s="13">
        <f>MONTH(SalesDataTable[[#This Row],[Order Date]])</f>
        <v>5</v>
      </c>
      <c r="F916" s="10" t="str">
        <f>TEXT(SalesDataTable[[#This Row],[Order Date]],"MMM")</f>
        <v>May</v>
      </c>
      <c r="G916" s="4" t="s">
        <v>36</v>
      </c>
      <c r="H916" s="4" t="s">
        <v>63</v>
      </c>
      <c r="I916" s="4" t="s">
        <v>44</v>
      </c>
      <c r="J916" s="4" t="s">
        <v>19</v>
      </c>
      <c r="K916" s="4" t="s">
        <v>25</v>
      </c>
      <c r="L916" s="4" t="s">
        <v>26</v>
      </c>
      <c r="M916" s="5">
        <v>2</v>
      </c>
      <c r="N916" s="6">
        <v>92.12</v>
      </c>
      <c r="O916" s="7">
        <v>0</v>
      </c>
      <c r="P916" s="6">
        <v>46.64</v>
      </c>
      <c r="Q916" s="6">
        <f>M916*N916*(1-O916)</f>
        <v>184.24</v>
      </c>
      <c r="R916" s="6">
        <f>M916*P916</f>
        <v>93.28</v>
      </c>
      <c r="S916" s="6">
        <f>Q916-R916</f>
        <v>90.960000000000008</v>
      </c>
      <c r="T916" s="8">
        <f>IFERROR(S916/Q916,0)</f>
        <v>0.49370386452453324</v>
      </c>
    </row>
    <row r="917" spans="1:20" ht="15.75" x14ac:dyDescent="0.25">
      <c r="A917" s="2">
        <v>3073</v>
      </c>
      <c r="B917" s="3">
        <v>46169</v>
      </c>
      <c r="C917" s="10">
        <f>YEAR(SalesDataTable[[#This Row],[Order Date]])</f>
        <v>2026</v>
      </c>
      <c r="D917" s="13" t="str">
        <f>"Q"&amp;ROUNDUP(MONTH(SalesDataTable[[#This Row],[Order Date]])/3,0)</f>
        <v>Q2</v>
      </c>
      <c r="E917" s="13">
        <f>MONTH(SalesDataTable[[#This Row],[Order Date]])</f>
        <v>5</v>
      </c>
      <c r="F917" s="10" t="str">
        <f>TEXT(SalesDataTable[[#This Row],[Order Date]],"MMM")</f>
        <v>May</v>
      </c>
      <c r="G917" s="4" t="s">
        <v>36</v>
      </c>
      <c r="H917" s="4" t="s">
        <v>63</v>
      </c>
      <c r="I917" s="4" t="s">
        <v>18</v>
      </c>
      <c r="J917" s="4" t="s">
        <v>19</v>
      </c>
      <c r="K917" s="4" t="s">
        <v>50</v>
      </c>
      <c r="L917" s="4" t="s">
        <v>51</v>
      </c>
      <c r="M917" s="5">
        <v>3</v>
      </c>
      <c r="N917" s="6">
        <v>39.549999999999997</v>
      </c>
      <c r="O917" s="7">
        <v>0</v>
      </c>
      <c r="P917" s="6">
        <v>14.87</v>
      </c>
      <c r="Q917" s="6">
        <f>M917*N917*(1-O917)</f>
        <v>118.64999999999999</v>
      </c>
      <c r="R917" s="6">
        <f>M917*P917</f>
        <v>44.61</v>
      </c>
      <c r="S917" s="6">
        <f>Q917-R917</f>
        <v>74.039999999999992</v>
      </c>
      <c r="T917" s="8">
        <f>IFERROR(S917/Q917,0)</f>
        <v>0.6240202275600506</v>
      </c>
    </row>
    <row r="918" spans="1:20" ht="15.75" x14ac:dyDescent="0.25">
      <c r="A918" s="2">
        <v>4230</v>
      </c>
      <c r="B918" s="3">
        <v>46169</v>
      </c>
      <c r="C918" s="10">
        <f>YEAR(SalesDataTable[[#This Row],[Order Date]])</f>
        <v>2026</v>
      </c>
      <c r="D918" s="13" t="str">
        <f>"Q"&amp;ROUNDUP(MONTH(SalesDataTable[[#This Row],[Order Date]])/3,0)</f>
        <v>Q2</v>
      </c>
      <c r="E918" s="13">
        <f>MONTH(SalesDataTable[[#This Row],[Order Date]])</f>
        <v>5</v>
      </c>
      <c r="F918" s="10" t="str">
        <f>TEXT(SalesDataTable[[#This Row],[Order Date]],"MMM")</f>
        <v>May</v>
      </c>
      <c r="G918" s="4" t="s">
        <v>16</v>
      </c>
      <c r="H918" s="4" t="s">
        <v>17</v>
      </c>
      <c r="I918" s="4" t="s">
        <v>35</v>
      </c>
      <c r="J918" s="4" t="s">
        <v>29</v>
      </c>
      <c r="K918" s="4" t="s">
        <v>20</v>
      </c>
      <c r="L918" s="4" t="s">
        <v>21</v>
      </c>
      <c r="M918" s="5">
        <v>1</v>
      </c>
      <c r="N918" s="6">
        <v>83.3</v>
      </c>
      <c r="O918" s="7">
        <v>0</v>
      </c>
      <c r="P918" s="6">
        <v>41.93</v>
      </c>
      <c r="Q918" s="6">
        <f>M918*N918*(1-O918)</f>
        <v>83.3</v>
      </c>
      <c r="R918" s="6">
        <f>M918*P918</f>
        <v>41.93</v>
      </c>
      <c r="S918" s="6">
        <f>Q918-R918</f>
        <v>41.37</v>
      </c>
      <c r="T918" s="8">
        <f>IFERROR(S918/Q918,0)</f>
        <v>0.49663865546218489</v>
      </c>
    </row>
    <row r="919" spans="1:20" ht="15.75" x14ac:dyDescent="0.25">
      <c r="A919" s="2">
        <v>644</v>
      </c>
      <c r="B919" s="3">
        <v>46170</v>
      </c>
      <c r="C919" s="10">
        <f>YEAR(SalesDataTable[[#This Row],[Order Date]])</f>
        <v>2026</v>
      </c>
      <c r="D919" s="13" t="str">
        <f>"Q"&amp;ROUNDUP(MONTH(SalesDataTable[[#This Row],[Order Date]])/3,0)</f>
        <v>Q2</v>
      </c>
      <c r="E919" s="13">
        <f>MONTH(SalesDataTable[[#This Row],[Order Date]])</f>
        <v>5</v>
      </c>
      <c r="F919" s="10" t="str">
        <f>TEXT(SalesDataTable[[#This Row],[Order Date]],"MMM")</f>
        <v>May</v>
      </c>
      <c r="G919" s="4" t="s">
        <v>36</v>
      </c>
      <c r="H919" s="4" t="s">
        <v>63</v>
      </c>
      <c r="I919" s="4" t="s">
        <v>35</v>
      </c>
      <c r="J919" s="4" t="s">
        <v>29</v>
      </c>
      <c r="K919" s="4" t="s">
        <v>25</v>
      </c>
      <c r="L919" s="4" t="s">
        <v>26</v>
      </c>
      <c r="M919" s="5">
        <v>2</v>
      </c>
      <c r="N919" s="6">
        <v>93.84</v>
      </c>
      <c r="O919" s="7">
        <v>0</v>
      </c>
      <c r="P919" s="6">
        <v>44.72</v>
      </c>
      <c r="Q919" s="6">
        <f>M919*N919*(1-O919)</f>
        <v>187.68</v>
      </c>
      <c r="R919" s="6">
        <f>M919*P919</f>
        <v>89.44</v>
      </c>
      <c r="S919" s="6">
        <f>Q919-R919</f>
        <v>98.240000000000009</v>
      </c>
      <c r="T919" s="8">
        <f>IFERROR(S919/Q919,0)</f>
        <v>0.52344416027280483</v>
      </c>
    </row>
    <row r="920" spans="1:20" ht="15.75" x14ac:dyDescent="0.25">
      <c r="A920" s="2">
        <v>1122</v>
      </c>
      <c r="B920" s="3">
        <v>46170</v>
      </c>
      <c r="C920" s="10">
        <f>YEAR(SalesDataTable[[#This Row],[Order Date]])</f>
        <v>2026</v>
      </c>
      <c r="D920" s="13" t="str">
        <f>"Q"&amp;ROUNDUP(MONTH(SalesDataTable[[#This Row],[Order Date]])/3,0)</f>
        <v>Q2</v>
      </c>
      <c r="E920" s="13">
        <f>MONTH(SalesDataTable[[#This Row],[Order Date]])</f>
        <v>5</v>
      </c>
      <c r="F920" s="10" t="str">
        <f>TEXT(SalesDataTable[[#This Row],[Order Date]],"MMM")</f>
        <v>May</v>
      </c>
      <c r="G920" s="4" t="s">
        <v>27</v>
      </c>
      <c r="H920" s="4" t="s">
        <v>68</v>
      </c>
      <c r="I920" s="4" t="s">
        <v>18</v>
      </c>
      <c r="J920" s="4" t="s">
        <v>19</v>
      </c>
      <c r="K920" s="4" t="s">
        <v>20</v>
      </c>
      <c r="L920" s="4" t="s">
        <v>38</v>
      </c>
      <c r="M920" s="5">
        <v>2</v>
      </c>
      <c r="N920" s="6">
        <v>51.25</v>
      </c>
      <c r="O920" s="7">
        <v>0</v>
      </c>
      <c r="P920" s="6">
        <v>22.57</v>
      </c>
      <c r="Q920" s="6">
        <f>M920*N920*(1-O920)</f>
        <v>102.5</v>
      </c>
      <c r="R920" s="6">
        <f>M920*P920</f>
        <v>45.14</v>
      </c>
      <c r="S920" s="6">
        <f>Q920-R920</f>
        <v>57.36</v>
      </c>
      <c r="T920" s="8">
        <f>IFERROR(S920/Q920,0)</f>
        <v>0.55960975609756092</v>
      </c>
    </row>
    <row r="921" spans="1:20" ht="15.75" x14ac:dyDescent="0.25">
      <c r="A921" s="2">
        <v>2019</v>
      </c>
      <c r="B921" s="3">
        <v>46170</v>
      </c>
      <c r="C921" s="10">
        <f>YEAR(SalesDataTable[[#This Row],[Order Date]])</f>
        <v>2026</v>
      </c>
      <c r="D921" s="13" t="str">
        <f>"Q"&amp;ROUNDUP(MONTH(SalesDataTable[[#This Row],[Order Date]])/3,0)</f>
        <v>Q2</v>
      </c>
      <c r="E921" s="13">
        <f>MONTH(SalesDataTable[[#This Row],[Order Date]])</f>
        <v>5</v>
      </c>
      <c r="F921" s="10" t="str">
        <f>TEXT(SalesDataTable[[#This Row],[Order Date]],"MMM")</f>
        <v>May</v>
      </c>
      <c r="G921" s="4" t="s">
        <v>36</v>
      </c>
      <c r="H921" s="4" t="s">
        <v>63</v>
      </c>
      <c r="I921" s="4" t="s">
        <v>24</v>
      </c>
      <c r="J921" s="4" t="s">
        <v>32</v>
      </c>
      <c r="K921" s="4" t="s">
        <v>20</v>
      </c>
      <c r="L921" s="4" t="s">
        <v>21</v>
      </c>
      <c r="M921" s="5">
        <v>8</v>
      </c>
      <c r="N921" s="6">
        <v>80.13</v>
      </c>
      <c r="O921" s="7">
        <v>0.1</v>
      </c>
      <c r="P921" s="6">
        <v>43.8</v>
      </c>
      <c r="Q921" s="6">
        <f>M921*N921*(1-O921)</f>
        <v>576.93600000000004</v>
      </c>
      <c r="R921" s="6">
        <f>M921*P921</f>
        <v>350.4</v>
      </c>
      <c r="S921" s="6">
        <f>Q921-R921</f>
        <v>226.53600000000006</v>
      </c>
      <c r="T921" s="8">
        <f>IFERROR(S921/Q921,0)</f>
        <v>0.39265360455925796</v>
      </c>
    </row>
    <row r="922" spans="1:20" ht="15.75" x14ac:dyDescent="0.25">
      <c r="A922" s="2">
        <v>2432</v>
      </c>
      <c r="B922" s="3">
        <v>46170</v>
      </c>
      <c r="C922" s="10">
        <f>YEAR(SalesDataTable[[#This Row],[Order Date]])</f>
        <v>2026</v>
      </c>
      <c r="D922" s="13" t="str">
        <f>"Q"&amp;ROUNDUP(MONTH(SalesDataTable[[#This Row],[Order Date]])/3,0)</f>
        <v>Q2</v>
      </c>
      <c r="E922" s="13">
        <f>MONTH(SalesDataTable[[#This Row],[Order Date]])</f>
        <v>5</v>
      </c>
      <c r="F922" s="10" t="str">
        <f>TEXT(SalesDataTable[[#This Row],[Order Date]],"MMM")</f>
        <v>May</v>
      </c>
      <c r="G922" s="4" t="s">
        <v>22</v>
      </c>
      <c r="H922" s="4" t="s">
        <v>59</v>
      </c>
      <c r="I922" s="4" t="s">
        <v>18</v>
      </c>
      <c r="J922" s="4" t="s">
        <v>19</v>
      </c>
      <c r="K922" s="4" t="s">
        <v>50</v>
      </c>
      <c r="L922" s="4" t="s">
        <v>51</v>
      </c>
      <c r="M922" s="5">
        <v>1</v>
      </c>
      <c r="N922" s="6">
        <v>41.13</v>
      </c>
      <c r="O922" s="7">
        <v>0</v>
      </c>
      <c r="P922" s="6">
        <v>14.8</v>
      </c>
      <c r="Q922" s="6">
        <f>M922*N922*(1-O922)</f>
        <v>41.13</v>
      </c>
      <c r="R922" s="6">
        <f>M922*P922</f>
        <v>14.8</v>
      </c>
      <c r="S922" s="6">
        <f>Q922-R922</f>
        <v>26.330000000000002</v>
      </c>
      <c r="T922" s="8">
        <f>IFERROR(S922/Q922,0)</f>
        <v>0.64016532944322879</v>
      </c>
    </row>
    <row r="923" spans="1:20" ht="15.75" x14ac:dyDescent="0.25">
      <c r="A923" s="2">
        <v>2989</v>
      </c>
      <c r="B923" s="3">
        <v>46170</v>
      </c>
      <c r="C923" s="10">
        <f>YEAR(SalesDataTable[[#This Row],[Order Date]])</f>
        <v>2026</v>
      </c>
      <c r="D923" s="13" t="str">
        <f>"Q"&amp;ROUNDUP(MONTH(SalesDataTable[[#This Row],[Order Date]])/3,0)</f>
        <v>Q2</v>
      </c>
      <c r="E923" s="13">
        <f>MONTH(SalesDataTable[[#This Row],[Order Date]])</f>
        <v>5</v>
      </c>
      <c r="F923" s="10" t="str">
        <f>TEXT(SalesDataTable[[#This Row],[Order Date]],"MMM")</f>
        <v>May</v>
      </c>
      <c r="G923" s="4" t="s">
        <v>36</v>
      </c>
      <c r="H923" s="4" t="s">
        <v>63</v>
      </c>
      <c r="I923" s="4" t="s">
        <v>18</v>
      </c>
      <c r="J923" s="4" t="s">
        <v>19</v>
      </c>
      <c r="K923" s="4" t="s">
        <v>39</v>
      </c>
      <c r="L923" s="4" t="s">
        <v>56</v>
      </c>
      <c r="M923" s="5">
        <v>1</v>
      </c>
      <c r="N923" s="6">
        <v>81.28</v>
      </c>
      <c r="O923" s="7">
        <v>0.15</v>
      </c>
      <c r="P923" s="6">
        <v>39.020000000000003</v>
      </c>
      <c r="Q923" s="6">
        <f>M923*N923*(1-O923)</f>
        <v>69.087999999999994</v>
      </c>
      <c r="R923" s="6">
        <f>M923*P923</f>
        <v>39.020000000000003</v>
      </c>
      <c r="S923" s="6">
        <f>Q923-R923</f>
        <v>30.067999999999991</v>
      </c>
      <c r="T923" s="8">
        <f>IFERROR(S923/Q923,0)</f>
        <v>0.43521306160259371</v>
      </c>
    </row>
    <row r="924" spans="1:20" ht="15.75" x14ac:dyDescent="0.25">
      <c r="A924" s="2">
        <v>3019</v>
      </c>
      <c r="B924" s="3">
        <v>46170</v>
      </c>
      <c r="C924" s="10">
        <f>YEAR(SalesDataTable[[#This Row],[Order Date]])</f>
        <v>2026</v>
      </c>
      <c r="D924" s="13" t="str">
        <f>"Q"&amp;ROUNDUP(MONTH(SalesDataTable[[#This Row],[Order Date]])/3,0)</f>
        <v>Q2</v>
      </c>
      <c r="E924" s="13">
        <f>MONTH(SalesDataTable[[#This Row],[Order Date]])</f>
        <v>5</v>
      </c>
      <c r="F924" s="10" t="str">
        <f>TEXT(SalesDataTable[[#This Row],[Order Date]],"MMM")</f>
        <v>May</v>
      </c>
      <c r="G924" s="4" t="s">
        <v>27</v>
      </c>
      <c r="H924" s="4" t="s">
        <v>34</v>
      </c>
      <c r="I924" s="4" t="s">
        <v>18</v>
      </c>
      <c r="J924" s="4" t="s">
        <v>32</v>
      </c>
      <c r="K924" s="4" t="s">
        <v>30</v>
      </c>
      <c r="L924" s="4" t="s">
        <v>48</v>
      </c>
      <c r="M924" s="5">
        <v>1</v>
      </c>
      <c r="N924" s="6">
        <v>46.19</v>
      </c>
      <c r="O924" s="7">
        <v>0</v>
      </c>
      <c r="P924" s="6">
        <v>18.329999999999998</v>
      </c>
      <c r="Q924" s="6">
        <f>M924*N924*(1-O924)</f>
        <v>46.19</v>
      </c>
      <c r="R924" s="6">
        <f>M924*P924</f>
        <v>18.329999999999998</v>
      </c>
      <c r="S924" s="6">
        <f>Q924-R924</f>
        <v>27.86</v>
      </c>
      <c r="T924" s="8">
        <f>IFERROR(S924/Q924,0)</f>
        <v>0.60316085732842606</v>
      </c>
    </row>
    <row r="925" spans="1:20" ht="15.75" x14ac:dyDescent="0.25">
      <c r="A925" s="2">
        <v>3798</v>
      </c>
      <c r="B925" s="3">
        <v>46170</v>
      </c>
      <c r="C925" s="10">
        <f>YEAR(SalesDataTable[[#This Row],[Order Date]])</f>
        <v>2026</v>
      </c>
      <c r="D925" s="13" t="str">
        <f>"Q"&amp;ROUNDUP(MONTH(SalesDataTable[[#This Row],[Order Date]])/3,0)</f>
        <v>Q2</v>
      </c>
      <c r="E925" s="13">
        <f>MONTH(SalesDataTable[[#This Row],[Order Date]])</f>
        <v>5</v>
      </c>
      <c r="F925" s="10" t="str">
        <f>TEXT(SalesDataTable[[#This Row],[Order Date]],"MMM")</f>
        <v>May</v>
      </c>
      <c r="G925" s="4" t="s">
        <v>36</v>
      </c>
      <c r="H925" s="4" t="s">
        <v>49</v>
      </c>
      <c r="I925" s="4" t="s">
        <v>18</v>
      </c>
      <c r="J925" s="4" t="s">
        <v>19</v>
      </c>
      <c r="K925" s="4" t="s">
        <v>25</v>
      </c>
      <c r="L925" s="4" t="s">
        <v>53</v>
      </c>
      <c r="M925" s="5">
        <v>3</v>
      </c>
      <c r="N925" s="6">
        <v>156.58000000000001</v>
      </c>
      <c r="O925" s="7">
        <v>0</v>
      </c>
      <c r="P925" s="6">
        <v>79.099999999999994</v>
      </c>
      <c r="Q925" s="6">
        <f>M925*N925*(1-O925)</f>
        <v>469.74</v>
      </c>
      <c r="R925" s="6">
        <f>M925*P925</f>
        <v>237.29999999999998</v>
      </c>
      <c r="S925" s="6">
        <f>Q925-R925</f>
        <v>232.44000000000003</v>
      </c>
      <c r="T925" s="8">
        <f>IFERROR(S925/Q925,0)</f>
        <v>0.49482692553327379</v>
      </c>
    </row>
    <row r="926" spans="1:20" ht="15.75" x14ac:dyDescent="0.25">
      <c r="A926" s="2">
        <v>3862</v>
      </c>
      <c r="B926" s="3">
        <v>46170</v>
      </c>
      <c r="C926" s="10">
        <f>YEAR(SalesDataTable[[#This Row],[Order Date]])</f>
        <v>2026</v>
      </c>
      <c r="D926" s="13" t="str">
        <f>"Q"&amp;ROUNDUP(MONTH(SalesDataTable[[#This Row],[Order Date]])/3,0)</f>
        <v>Q2</v>
      </c>
      <c r="E926" s="13">
        <f>MONTH(SalesDataTable[[#This Row],[Order Date]])</f>
        <v>5</v>
      </c>
      <c r="F926" s="10" t="str">
        <f>TEXT(SalesDataTable[[#This Row],[Order Date]],"MMM")</f>
        <v>May</v>
      </c>
      <c r="G926" s="4" t="s">
        <v>36</v>
      </c>
      <c r="H926" s="4" t="s">
        <v>63</v>
      </c>
      <c r="I926" s="4" t="s">
        <v>44</v>
      </c>
      <c r="J926" s="4" t="s">
        <v>29</v>
      </c>
      <c r="K926" s="4" t="s">
        <v>50</v>
      </c>
      <c r="L926" s="4" t="s">
        <v>54</v>
      </c>
      <c r="M926" s="5">
        <v>1</v>
      </c>
      <c r="N926" s="6">
        <v>123.91</v>
      </c>
      <c r="O926" s="7">
        <v>0</v>
      </c>
      <c r="P926" s="6">
        <v>68.89</v>
      </c>
      <c r="Q926" s="6">
        <f>M926*N926*(1-O926)</f>
        <v>123.91</v>
      </c>
      <c r="R926" s="6">
        <f>M926*P926</f>
        <v>68.89</v>
      </c>
      <c r="S926" s="6">
        <f>Q926-R926</f>
        <v>55.019999999999996</v>
      </c>
      <c r="T926" s="8">
        <f>IFERROR(S926/Q926,0)</f>
        <v>0.44403195867968687</v>
      </c>
    </row>
    <row r="927" spans="1:20" ht="15.75" x14ac:dyDescent="0.25">
      <c r="A927" s="2">
        <v>4281</v>
      </c>
      <c r="B927" s="3">
        <v>46170</v>
      </c>
      <c r="C927" s="10">
        <f>YEAR(SalesDataTable[[#This Row],[Order Date]])</f>
        <v>2026</v>
      </c>
      <c r="D927" s="13" t="str">
        <f>"Q"&amp;ROUNDUP(MONTH(SalesDataTable[[#This Row],[Order Date]])/3,0)</f>
        <v>Q2</v>
      </c>
      <c r="E927" s="13">
        <f>MONTH(SalesDataTable[[#This Row],[Order Date]])</f>
        <v>5</v>
      </c>
      <c r="F927" s="10" t="str">
        <f>TEXT(SalesDataTable[[#This Row],[Order Date]],"MMM")</f>
        <v>May</v>
      </c>
      <c r="G927" s="4" t="s">
        <v>27</v>
      </c>
      <c r="H927" s="4" t="s">
        <v>28</v>
      </c>
      <c r="I927" s="4" t="s">
        <v>44</v>
      </c>
      <c r="J927" s="4" t="s">
        <v>29</v>
      </c>
      <c r="K927" s="4" t="s">
        <v>20</v>
      </c>
      <c r="L927" s="4" t="s">
        <v>38</v>
      </c>
      <c r="M927" s="5">
        <v>1</v>
      </c>
      <c r="N927" s="6">
        <v>50.64</v>
      </c>
      <c r="O927" s="7">
        <v>0</v>
      </c>
      <c r="P927" s="6">
        <v>22.97</v>
      </c>
      <c r="Q927" s="6">
        <f>M927*N927*(1-O927)</f>
        <v>50.64</v>
      </c>
      <c r="R927" s="6">
        <f>M927*P927</f>
        <v>22.97</v>
      </c>
      <c r="S927" s="6">
        <f>Q927-R927</f>
        <v>27.67</v>
      </c>
      <c r="T927" s="8">
        <f>IFERROR(S927/Q927,0)</f>
        <v>0.54640600315955767</v>
      </c>
    </row>
    <row r="928" spans="1:20" ht="15.75" x14ac:dyDescent="0.25">
      <c r="A928" s="2">
        <v>191</v>
      </c>
      <c r="B928" s="3">
        <v>46171</v>
      </c>
      <c r="C928" s="10">
        <f>YEAR(SalesDataTable[[#This Row],[Order Date]])</f>
        <v>2026</v>
      </c>
      <c r="D928" s="13" t="str">
        <f>"Q"&amp;ROUNDUP(MONTH(SalesDataTable[[#This Row],[Order Date]])/3,0)</f>
        <v>Q2</v>
      </c>
      <c r="E928" s="13">
        <f>MONTH(SalesDataTable[[#This Row],[Order Date]])</f>
        <v>5</v>
      </c>
      <c r="F928" s="10" t="str">
        <f>TEXT(SalesDataTable[[#This Row],[Order Date]],"MMM")</f>
        <v>May</v>
      </c>
      <c r="G928" s="4" t="s">
        <v>27</v>
      </c>
      <c r="H928" s="4" t="s">
        <v>41</v>
      </c>
      <c r="I928" s="4" t="s">
        <v>18</v>
      </c>
      <c r="J928" s="4" t="s">
        <v>19</v>
      </c>
      <c r="K928" s="4" t="s">
        <v>25</v>
      </c>
      <c r="L928" s="4" t="s">
        <v>62</v>
      </c>
      <c r="M928" s="5">
        <v>2</v>
      </c>
      <c r="N928" s="6">
        <v>70.48</v>
      </c>
      <c r="O928" s="7">
        <v>0.1</v>
      </c>
      <c r="P928" s="6">
        <v>33.229999999999997</v>
      </c>
      <c r="Q928" s="6">
        <f>M928*N928*(1-O928)</f>
        <v>126.864</v>
      </c>
      <c r="R928" s="6">
        <f>M928*P928</f>
        <v>66.459999999999994</v>
      </c>
      <c r="S928" s="6">
        <f>Q928-R928</f>
        <v>60.404000000000011</v>
      </c>
      <c r="T928" s="8">
        <f>IFERROR(S928/Q928,0)</f>
        <v>0.47613192079707412</v>
      </c>
    </row>
    <row r="929" spans="1:20" ht="15.75" x14ac:dyDescent="0.25">
      <c r="A929" s="2">
        <v>1039</v>
      </c>
      <c r="B929" s="3">
        <v>46171</v>
      </c>
      <c r="C929" s="10">
        <f>YEAR(SalesDataTable[[#This Row],[Order Date]])</f>
        <v>2026</v>
      </c>
      <c r="D929" s="13" t="str">
        <f>"Q"&amp;ROUNDUP(MONTH(SalesDataTable[[#This Row],[Order Date]])/3,0)</f>
        <v>Q2</v>
      </c>
      <c r="E929" s="13">
        <f>MONTH(SalesDataTable[[#This Row],[Order Date]])</f>
        <v>5</v>
      </c>
      <c r="F929" s="10" t="str">
        <f>TEXT(SalesDataTable[[#This Row],[Order Date]],"MMM")</f>
        <v>May</v>
      </c>
      <c r="G929" s="4" t="s">
        <v>22</v>
      </c>
      <c r="H929" s="4" t="s">
        <v>57</v>
      </c>
      <c r="I929" s="4" t="s">
        <v>44</v>
      </c>
      <c r="J929" s="4" t="s">
        <v>29</v>
      </c>
      <c r="K929" s="4" t="s">
        <v>20</v>
      </c>
      <c r="L929" s="4" t="s">
        <v>42</v>
      </c>
      <c r="M929" s="5">
        <v>1</v>
      </c>
      <c r="N929" s="6">
        <v>41.27</v>
      </c>
      <c r="O929" s="7">
        <v>0.05</v>
      </c>
      <c r="P929" s="6">
        <v>17.149999999999999</v>
      </c>
      <c r="Q929" s="6">
        <f>M929*N929*(1-O929)</f>
        <v>39.206499999999998</v>
      </c>
      <c r="R929" s="6">
        <f>M929*P929</f>
        <v>17.149999999999999</v>
      </c>
      <c r="S929" s="6">
        <f>Q929-R929</f>
        <v>22.0565</v>
      </c>
      <c r="T929" s="8">
        <f>IFERROR(S929/Q929,0)</f>
        <v>0.56257253261576523</v>
      </c>
    </row>
    <row r="930" spans="1:20" ht="15.75" x14ac:dyDescent="0.25">
      <c r="A930" s="2">
        <v>2641</v>
      </c>
      <c r="B930" s="3">
        <v>46171</v>
      </c>
      <c r="C930" s="10">
        <f>YEAR(SalesDataTable[[#This Row],[Order Date]])</f>
        <v>2026</v>
      </c>
      <c r="D930" s="13" t="str">
        <f>"Q"&amp;ROUNDUP(MONTH(SalesDataTable[[#This Row],[Order Date]])/3,0)</f>
        <v>Q2</v>
      </c>
      <c r="E930" s="13">
        <f>MONTH(SalesDataTable[[#This Row],[Order Date]])</f>
        <v>5</v>
      </c>
      <c r="F930" s="10" t="str">
        <f>TEXT(SalesDataTable[[#This Row],[Order Date]],"MMM")</f>
        <v>May</v>
      </c>
      <c r="G930" s="4" t="s">
        <v>16</v>
      </c>
      <c r="H930" s="4" t="s">
        <v>66</v>
      </c>
      <c r="I930" s="4" t="s">
        <v>44</v>
      </c>
      <c r="J930" s="4" t="s">
        <v>19</v>
      </c>
      <c r="K930" s="4" t="s">
        <v>50</v>
      </c>
      <c r="L930" s="4" t="s">
        <v>58</v>
      </c>
      <c r="M930" s="5">
        <v>2</v>
      </c>
      <c r="N930" s="6">
        <v>36.9</v>
      </c>
      <c r="O930" s="7">
        <v>0</v>
      </c>
      <c r="P930" s="6">
        <v>14.07</v>
      </c>
      <c r="Q930" s="6">
        <f>M930*N930*(1-O930)</f>
        <v>73.8</v>
      </c>
      <c r="R930" s="6">
        <f>M930*P930</f>
        <v>28.14</v>
      </c>
      <c r="S930" s="6">
        <f>Q930-R930</f>
        <v>45.66</v>
      </c>
      <c r="T930" s="8">
        <f>IFERROR(S930/Q930,0)</f>
        <v>0.61869918699186988</v>
      </c>
    </row>
    <row r="931" spans="1:20" ht="15.75" x14ac:dyDescent="0.25">
      <c r="A931" s="2">
        <v>3058</v>
      </c>
      <c r="B931" s="3">
        <v>46171</v>
      </c>
      <c r="C931" s="10">
        <f>YEAR(SalesDataTable[[#This Row],[Order Date]])</f>
        <v>2026</v>
      </c>
      <c r="D931" s="13" t="str">
        <f>"Q"&amp;ROUNDUP(MONTH(SalesDataTable[[#This Row],[Order Date]])/3,0)</f>
        <v>Q2</v>
      </c>
      <c r="E931" s="13">
        <f>MONTH(SalesDataTable[[#This Row],[Order Date]])</f>
        <v>5</v>
      </c>
      <c r="F931" s="10" t="str">
        <f>TEXT(SalesDataTable[[#This Row],[Order Date]],"MMM")</f>
        <v>May</v>
      </c>
      <c r="G931" s="4" t="s">
        <v>22</v>
      </c>
      <c r="H931" s="4" t="s">
        <v>57</v>
      </c>
      <c r="I931" s="4" t="s">
        <v>18</v>
      </c>
      <c r="J931" s="4" t="s">
        <v>19</v>
      </c>
      <c r="K931" s="4" t="s">
        <v>39</v>
      </c>
      <c r="L931" s="4" t="s">
        <v>45</v>
      </c>
      <c r="M931" s="5">
        <v>1</v>
      </c>
      <c r="N931" s="6">
        <v>196.91</v>
      </c>
      <c r="O931" s="7">
        <v>0</v>
      </c>
      <c r="P931" s="6">
        <v>106.31</v>
      </c>
      <c r="Q931" s="6">
        <f>M931*N931*(1-O931)</f>
        <v>196.91</v>
      </c>
      <c r="R931" s="6">
        <f>M931*P931</f>
        <v>106.31</v>
      </c>
      <c r="S931" s="6">
        <f>Q931-R931</f>
        <v>90.6</v>
      </c>
      <c r="T931" s="8">
        <f>IFERROR(S931/Q931,0)</f>
        <v>0.46010867909197095</v>
      </c>
    </row>
    <row r="932" spans="1:20" ht="15.75" x14ac:dyDescent="0.25">
      <c r="A932" s="2">
        <v>3110</v>
      </c>
      <c r="B932" s="3">
        <v>46171</v>
      </c>
      <c r="C932" s="10">
        <f>YEAR(SalesDataTable[[#This Row],[Order Date]])</f>
        <v>2026</v>
      </c>
      <c r="D932" s="13" t="str">
        <f>"Q"&amp;ROUNDUP(MONTH(SalesDataTable[[#This Row],[Order Date]])/3,0)</f>
        <v>Q2</v>
      </c>
      <c r="E932" s="13">
        <f>MONTH(SalesDataTable[[#This Row],[Order Date]])</f>
        <v>5</v>
      </c>
      <c r="F932" s="10" t="str">
        <f>TEXT(SalesDataTable[[#This Row],[Order Date]],"MMM")</f>
        <v>May</v>
      </c>
      <c r="G932" s="4" t="s">
        <v>22</v>
      </c>
      <c r="H932" s="4" t="s">
        <v>43</v>
      </c>
      <c r="I932" s="4" t="s">
        <v>35</v>
      </c>
      <c r="J932" s="4" t="s">
        <v>32</v>
      </c>
      <c r="K932" s="4" t="s">
        <v>50</v>
      </c>
      <c r="L932" s="4" t="s">
        <v>58</v>
      </c>
      <c r="M932" s="5">
        <v>3</v>
      </c>
      <c r="N932" s="6">
        <v>35.79</v>
      </c>
      <c r="O932" s="7">
        <v>0</v>
      </c>
      <c r="P932" s="6">
        <v>13.67</v>
      </c>
      <c r="Q932" s="6">
        <f>M932*N932*(1-O932)</f>
        <v>107.37</v>
      </c>
      <c r="R932" s="6">
        <f>M932*P932</f>
        <v>41.01</v>
      </c>
      <c r="S932" s="6">
        <f>Q932-R932</f>
        <v>66.360000000000014</v>
      </c>
      <c r="T932" s="8">
        <f>IFERROR(S932/Q932,0)</f>
        <v>0.61804973456272716</v>
      </c>
    </row>
    <row r="933" spans="1:20" ht="15.75" x14ac:dyDescent="0.25">
      <c r="A933" s="2">
        <v>3981</v>
      </c>
      <c r="B933" s="3">
        <v>46171</v>
      </c>
      <c r="C933" s="10">
        <f>YEAR(SalesDataTable[[#This Row],[Order Date]])</f>
        <v>2026</v>
      </c>
      <c r="D933" s="13" t="str">
        <f>"Q"&amp;ROUNDUP(MONTH(SalesDataTable[[#This Row],[Order Date]])/3,0)</f>
        <v>Q2</v>
      </c>
      <c r="E933" s="13">
        <f>MONTH(SalesDataTable[[#This Row],[Order Date]])</f>
        <v>5</v>
      </c>
      <c r="F933" s="10" t="str">
        <f>TEXT(SalesDataTable[[#This Row],[Order Date]],"MMM")</f>
        <v>May</v>
      </c>
      <c r="G933" s="4" t="s">
        <v>36</v>
      </c>
      <c r="H933" s="4" t="s">
        <v>63</v>
      </c>
      <c r="I933" s="4" t="s">
        <v>18</v>
      </c>
      <c r="J933" s="4" t="s">
        <v>29</v>
      </c>
      <c r="K933" s="4" t="s">
        <v>20</v>
      </c>
      <c r="L933" s="4" t="s">
        <v>21</v>
      </c>
      <c r="M933" s="5">
        <v>2</v>
      </c>
      <c r="N933" s="6">
        <v>82.22</v>
      </c>
      <c r="O933" s="7">
        <v>0.05</v>
      </c>
      <c r="P933" s="6">
        <v>42.35</v>
      </c>
      <c r="Q933" s="6">
        <f>M933*N933*(1-O933)</f>
        <v>156.21799999999999</v>
      </c>
      <c r="R933" s="6">
        <f>M933*P933</f>
        <v>84.7</v>
      </c>
      <c r="S933" s="6">
        <f>Q933-R933</f>
        <v>71.517999999999986</v>
      </c>
      <c r="T933" s="8">
        <f>IFERROR(S933/Q933,0)</f>
        <v>0.45780895927485943</v>
      </c>
    </row>
    <row r="934" spans="1:20" ht="15.75" x14ac:dyDescent="0.25">
      <c r="A934" s="2">
        <v>4663</v>
      </c>
      <c r="B934" s="3">
        <v>46171</v>
      </c>
      <c r="C934" s="10">
        <f>YEAR(SalesDataTable[[#This Row],[Order Date]])</f>
        <v>2026</v>
      </c>
      <c r="D934" s="13" t="str">
        <f>"Q"&amp;ROUNDUP(MONTH(SalesDataTable[[#This Row],[Order Date]])/3,0)</f>
        <v>Q2</v>
      </c>
      <c r="E934" s="13">
        <f>MONTH(SalesDataTable[[#This Row],[Order Date]])</f>
        <v>5</v>
      </c>
      <c r="F934" s="10" t="str">
        <f>TEXT(SalesDataTable[[#This Row],[Order Date]],"MMM")</f>
        <v>May</v>
      </c>
      <c r="G934" s="4" t="s">
        <v>27</v>
      </c>
      <c r="H934" s="4" t="s">
        <v>41</v>
      </c>
      <c r="I934" s="4" t="s">
        <v>18</v>
      </c>
      <c r="J934" s="4" t="s">
        <v>29</v>
      </c>
      <c r="K934" s="4" t="s">
        <v>20</v>
      </c>
      <c r="L934" s="4" t="s">
        <v>42</v>
      </c>
      <c r="M934" s="5">
        <v>1</v>
      </c>
      <c r="N934" s="6">
        <v>40.57</v>
      </c>
      <c r="O934" s="7">
        <v>0</v>
      </c>
      <c r="P934" s="6">
        <v>16.809999999999999</v>
      </c>
      <c r="Q934" s="6">
        <f>M934*N934*(1-O934)</f>
        <v>40.57</v>
      </c>
      <c r="R934" s="6">
        <f>M934*P934</f>
        <v>16.809999999999999</v>
      </c>
      <c r="S934" s="6">
        <f>Q934-R934</f>
        <v>23.76</v>
      </c>
      <c r="T934" s="8">
        <f>IFERROR(S934/Q934,0)</f>
        <v>0.58565442445156524</v>
      </c>
    </row>
    <row r="935" spans="1:20" ht="15.75" x14ac:dyDescent="0.25">
      <c r="A935" s="2">
        <v>5021</v>
      </c>
      <c r="B935" s="3">
        <v>46171</v>
      </c>
      <c r="C935" s="10">
        <f>YEAR(SalesDataTable[[#This Row],[Order Date]])</f>
        <v>2026</v>
      </c>
      <c r="D935" s="13" t="str">
        <f>"Q"&amp;ROUNDUP(MONTH(SalesDataTable[[#This Row],[Order Date]])/3,0)</f>
        <v>Q2</v>
      </c>
      <c r="E935" s="13">
        <f>MONTH(SalesDataTable[[#This Row],[Order Date]])</f>
        <v>5</v>
      </c>
      <c r="F935" s="10" t="str">
        <f>TEXT(SalesDataTable[[#This Row],[Order Date]],"MMM")</f>
        <v>May</v>
      </c>
      <c r="G935" s="4" t="s">
        <v>27</v>
      </c>
      <c r="H935" s="4" t="s">
        <v>55</v>
      </c>
      <c r="I935" s="4" t="s">
        <v>35</v>
      </c>
      <c r="J935" s="4" t="s">
        <v>19</v>
      </c>
      <c r="K935" s="4" t="s">
        <v>39</v>
      </c>
      <c r="L935" s="4" t="s">
        <v>45</v>
      </c>
      <c r="M935" s="5">
        <v>1</v>
      </c>
      <c r="N935" s="6">
        <v>191.62</v>
      </c>
      <c r="O935" s="7">
        <v>0.05</v>
      </c>
      <c r="P935" s="6">
        <v>106.15</v>
      </c>
      <c r="Q935" s="6">
        <f>M935*N935*(1-O935)</f>
        <v>182.03899999999999</v>
      </c>
      <c r="R935" s="6">
        <f>M935*P935</f>
        <v>106.15</v>
      </c>
      <c r="S935" s="6">
        <f>Q935-R935</f>
        <v>75.888999999999982</v>
      </c>
      <c r="T935" s="8">
        <f>IFERROR(S935/Q935,0)</f>
        <v>0.41688319535923613</v>
      </c>
    </row>
    <row r="936" spans="1:20" ht="15.75" x14ac:dyDescent="0.25">
      <c r="A936" s="2">
        <v>5107</v>
      </c>
      <c r="B936" s="3">
        <v>46171</v>
      </c>
      <c r="C936" s="10">
        <f>YEAR(SalesDataTable[[#This Row],[Order Date]])</f>
        <v>2026</v>
      </c>
      <c r="D936" s="13" t="str">
        <f>"Q"&amp;ROUNDUP(MONTH(SalesDataTable[[#This Row],[Order Date]])/3,0)</f>
        <v>Q2</v>
      </c>
      <c r="E936" s="13">
        <f>MONTH(SalesDataTable[[#This Row],[Order Date]])</f>
        <v>5</v>
      </c>
      <c r="F936" s="10" t="str">
        <f>TEXT(SalesDataTable[[#This Row],[Order Date]],"MMM")</f>
        <v>May</v>
      </c>
      <c r="G936" s="4" t="s">
        <v>22</v>
      </c>
      <c r="H936" s="4" t="s">
        <v>43</v>
      </c>
      <c r="I936" s="4" t="s">
        <v>44</v>
      </c>
      <c r="J936" s="4" t="s">
        <v>19</v>
      </c>
      <c r="K936" s="4" t="s">
        <v>25</v>
      </c>
      <c r="L936" s="4" t="s">
        <v>53</v>
      </c>
      <c r="M936" s="5">
        <v>1</v>
      </c>
      <c r="N936" s="6">
        <v>154.07</v>
      </c>
      <c r="O936" s="7">
        <v>0.05</v>
      </c>
      <c r="P936" s="6">
        <v>78.400000000000006</v>
      </c>
      <c r="Q936" s="6">
        <f>M936*N936*(1-O936)</f>
        <v>146.36649999999997</v>
      </c>
      <c r="R936" s="6">
        <f>M936*P936</f>
        <v>78.400000000000006</v>
      </c>
      <c r="S936" s="6">
        <f>Q936-R936</f>
        <v>67.966499999999968</v>
      </c>
      <c r="T936" s="8">
        <f>IFERROR(S936/Q936,0)</f>
        <v>0.46435830603314271</v>
      </c>
    </row>
    <row r="937" spans="1:20" ht="15.75" x14ac:dyDescent="0.25">
      <c r="A937" s="2">
        <v>454</v>
      </c>
      <c r="B937" s="3">
        <v>46172</v>
      </c>
      <c r="C937" s="10">
        <f>YEAR(SalesDataTable[[#This Row],[Order Date]])</f>
        <v>2026</v>
      </c>
      <c r="D937" s="13" t="str">
        <f>"Q"&amp;ROUNDUP(MONTH(SalesDataTable[[#This Row],[Order Date]])/3,0)</f>
        <v>Q2</v>
      </c>
      <c r="E937" s="13">
        <f>MONTH(SalesDataTable[[#This Row],[Order Date]])</f>
        <v>5</v>
      </c>
      <c r="F937" s="10" t="str">
        <f>TEXT(SalesDataTable[[#This Row],[Order Date]],"MMM")</f>
        <v>May</v>
      </c>
      <c r="G937" s="4" t="s">
        <v>27</v>
      </c>
      <c r="H937" s="4" t="s">
        <v>55</v>
      </c>
      <c r="I937" s="4" t="s">
        <v>44</v>
      </c>
      <c r="J937" s="4" t="s">
        <v>19</v>
      </c>
      <c r="K937" s="4" t="s">
        <v>39</v>
      </c>
      <c r="L937" s="4" t="s">
        <v>67</v>
      </c>
      <c r="M937" s="5">
        <v>1</v>
      </c>
      <c r="N937" s="6">
        <v>120.8</v>
      </c>
      <c r="O937" s="7">
        <v>0</v>
      </c>
      <c r="P937" s="6">
        <v>61.4</v>
      </c>
      <c r="Q937" s="6">
        <f>M937*N937*(1-O937)</f>
        <v>120.8</v>
      </c>
      <c r="R937" s="6">
        <f>M937*P937</f>
        <v>61.4</v>
      </c>
      <c r="S937" s="6">
        <f>Q937-R937</f>
        <v>59.4</v>
      </c>
      <c r="T937" s="8">
        <f>IFERROR(S937/Q937,0)</f>
        <v>0.49172185430463577</v>
      </c>
    </row>
    <row r="938" spans="1:20" ht="15.75" x14ac:dyDescent="0.25">
      <c r="A938" s="2">
        <v>873</v>
      </c>
      <c r="B938" s="3">
        <v>46172</v>
      </c>
      <c r="C938" s="10">
        <f>YEAR(SalesDataTable[[#This Row],[Order Date]])</f>
        <v>2026</v>
      </c>
      <c r="D938" s="13" t="str">
        <f>"Q"&amp;ROUNDUP(MONTH(SalesDataTable[[#This Row],[Order Date]])/3,0)</f>
        <v>Q2</v>
      </c>
      <c r="E938" s="13">
        <f>MONTH(SalesDataTable[[#This Row],[Order Date]])</f>
        <v>5</v>
      </c>
      <c r="F938" s="10" t="str">
        <f>TEXT(SalesDataTable[[#This Row],[Order Date]],"MMM")</f>
        <v>May</v>
      </c>
      <c r="G938" s="4" t="s">
        <v>27</v>
      </c>
      <c r="H938" s="4" t="s">
        <v>55</v>
      </c>
      <c r="I938" s="4" t="s">
        <v>18</v>
      </c>
      <c r="J938" s="4" t="s">
        <v>32</v>
      </c>
      <c r="K938" s="4" t="s">
        <v>20</v>
      </c>
      <c r="L938" s="4" t="s">
        <v>42</v>
      </c>
      <c r="M938" s="5">
        <v>1</v>
      </c>
      <c r="N938" s="6">
        <v>40.15</v>
      </c>
      <c r="O938" s="7">
        <v>0</v>
      </c>
      <c r="P938" s="6">
        <v>16.82</v>
      </c>
      <c r="Q938" s="6">
        <f>M938*N938*(1-O938)</f>
        <v>40.15</v>
      </c>
      <c r="R938" s="6">
        <f>M938*P938</f>
        <v>16.82</v>
      </c>
      <c r="S938" s="6">
        <f>Q938-R938</f>
        <v>23.33</v>
      </c>
      <c r="T938" s="8">
        <f>IFERROR(S938/Q938,0)</f>
        <v>0.58107098381070976</v>
      </c>
    </row>
    <row r="939" spans="1:20" ht="15.75" x14ac:dyDescent="0.25">
      <c r="A939" s="2">
        <v>1116</v>
      </c>
      <c r="B939" s="3">
        <v>46172</v>
      </c>
      <c r="C939" s="10">
        <f>YEAR(SalesDataTable[[#This Row],[Order Date]])</f>
        <v>2026</v>
      </c>
      <c r="D939" s="13" t="str">
        <f>"Q"&amp;ROUNDUP(MONTH(SalesDataTable[[#This Row],[Order Date]])/3,0)</f>
        <v>Q2</v>
      </c>
      <c r="E939" s="13">
        <f>MONTH(SalesDataTable[[#This Row],[Order Date]])</f>
        <v>5</v>
      </c>
      <c r="F939" s="10" t="str">
        <f>TEXT(SalesDataTable[[#This Row],[Order Date]],"MMM")</f>
        <v>May</v>
      </c>
      <c r="G939" s="4" t="s">
        <v>22</v>
      </c>
      <c r="H939" s="4" t="s">
        <v>59</v>
      </c>
      <c r="I939" s="4" t="s">
        <v>24</v>
      </c>
      <c r="J939" s="4" t="s">
        <v>32</v>
      </c>
      <c r="K939" s="4" t="s">
        <v>30</v>
      </c>
      <c r="L939" s="4" t="s">
        <v>60</v>
      </c>
      <c r="M939" s="5">
        <v>5</v>
      </c>
      <c r="N939" s="6">
        <v>134.4</v>
      </c>
      <c r="O939" s="7">
        <v>0.15</v>
      </c>
      <c r="P939" s="6">
        <v>67.709999999999994</v>
      </c>
      <c r="Q939" s="6">
        <f>M939*N939*(1-O939)</f>
        <v>571.19999999999993</v>
      </c>
      <c r="R939" s="6">
        <f>M939*P939</f>
        <v>338.54999999999995</v>
      </c>
      <c r="S939" s="6">
        <f>Q939-R939</f>
        <v>232.64999999999998</v>
      </c>
      <c r="T939" s="8">
        <f>IFERROR(S939/Q939,0)</f>
        <v>0.40730042016806722</v>
      </c>
    </row>
    <row r="940" spans="1:20" ht="15.75" x14ac:dyDescent="0.25">
      <c r="A940" s="2">
        <v>1206</v>
      </c>
      <c r="B940" s="3">
        <v>46172</v>
      </c>
      <c r="C940" s="10">
        <f>YEAR(SalesDataTable[[#This Row],[Order Date]])</f>
        <v>2026</v>
      </c>
      <c r="D940" s="13" t="str">
        <f>"Q"&amp;ROUNDUP(MONTH(SalesDataTable[[#This Row],[Order Date]])/3,0)</f>
        <v>Q2</v>
      </c>
      <c r="E940" s="13">
        <f>MONTH(SalesDataTable[[#This Row],[Order Date]])</f>
        <v>5</v>
      </c>
      <c r="F940" s="10" t="str">
        <f>TEXT(SalesDataTable[[#This Row],[Order Date]],"MMM")</f>
        <v>May</v>
      </c>
      <c r="G940" s="4" t="s">
        <v>36</v>
      </c>
      <c r="H940" s="4" t="s">
        <v>63</v>
      </c>
      <c r="I940" s="4" t="s">
        <v>18</v>
      </c>
      <c r="J940" s="4" t="s">
        <v>19</v>
      </c>
      <c r="K940" s="4" t="s">
        <v>30</v>
      </c>
      <c r="L940" s="4" t="s">
        <v>31</v>
      </c>
      <c r="M940" s="5">
        <v>2</v>
      </c>
      <c r="N940" s="6">
        <v>37.130000000000003</v>
      </c>
      <c r="O940" s="7">
        <v>0.05</v>
      </c>
      <c r="P940" s="6">
        <v>13.44</v>
      </c>
      <c r="Q940" s="6">
        <f>M940*N940*(1-O940)</f>
        <v>70.546999999999997</v>
      </c>
      <c r="R940" s="6">
        <f>M940*P940</f>
        <v>26.88</v>
      </c>
      <c r="S940" s="6">
        <f>Q940-R940</f>
        <v>43.667000000000002</v>
      </c>
      <c r="T940" s="8">
        <f>IFERROR(S940/Q940,0)</f>
        <v>0.6189774193091131</v>
      </c>
    </row>
    <row r="941" spans="1:20" ht="15.75" x14ac:dyDescent="0.25">
      <c r="A941" s="2">
        <v>1576</v>
      </c>
      <c r="B941" s="3">
        <v>46172</v>
      </c>
      <c r="C941" s="10">
        <f>YEAR(SalesDataTable[[#This Row],[Order Date]])</f>
        <v>2026</v>
      </c>
      <c r="D941" s="13" t="str">
        <f>"Q"&amp;ROUNDUP(MONTH(SalesDataTable[[#This Row],[Order Date]])/3,0)</f>
        <v>Q2</v>
      </c>
      <c r="E941" s="13">
        <f>MONTH(SalesDataTable[[#This Row],[Order Date]])</f>
        <v>5</v>
      </c>
      <c r="F941" s="10" t="str">
        <f>TEXT(SalesDataTable[[#This Row],[Order Date]],"MMM")</f>
        <v>May</v>
      </c>
      <c r="G941" s="4" t="s">
        <v>22</v>
      </c>
      <c r="H941" s="4" t="s">
        <v>23</v>
      </c>
      <c r="I941" s="4" t="s">
        <v>18</v>
      </c>
      <c r="J941" s="4" t="s">
        <v>32</v>
      </c>
      <c r="K941" s="4" t="s">
        <v>39</v>
      </c>
      <c r="L941" s="4" t="s">
        <v>67</v>
      </c>
      <c r="M941" s="5">
        <v>6</v>
      </c>
      <c r="N941" s="6">
        <v>123.82</v>
      </c>
      <c r="O941" s="7">
        <v>0</v>
      </c>
      <c r="P941" s="6">
        <v>61.91</v>
      </c>
      <c r="Q941" s="6">
        <f>M941*N941*(1-O941)</f>
        <v>742.92</v>
      </c>
      <c r="R941" s="6">
        <f>M941*P941</f>
        <v>371.46</v>
      </c>
      <c r="S941" s="6">
        <f>Q941-R941</f>
        <v>371.46</v>
      </c>
      <c r="T941" s="8">
        <f>IFERROR(S941/Q941,0)</f>
        <v>0.5</v>
      </c>
    </row>
    <row r="942" spans="1:20" ht="15.75" x14ac:dyDescent="0.25">
      <c r="A942" s="2">
        <v>2634</v>
      </c>
      <c r="B942" s="3">
        <v>46172</v>
      </c>
      <c r="C942" s="10">
        <f>YEAR(SalesDataTable[[#This Row],[Order Date]])</f>
        <v>2026</v>
      </c>
      <c r="D942" s="13" t="str">
        <f>"Q"&amp;ROUNDUP(MONTH(SalesDataTable[[#This Row],[Order Date]])/3,0)</f>
        <v>Q2</v>
      </c>
      <c r="E942" s="13">
        <f>MONTH(SalesDataTable[[#This Row],[Order Date]])</f>
        <v>5</v>
      </c>
      <c r="F942" s="10" t="str">
        <f>TEXT(SalesDataTable[[#This Row],[Order Date]],"MMM")</f>
        <v>May</v>
      </c>
      <c r="G942" s="4" t="s">
        <v>27</v>
      </c>
      <c r="H942" s="4" t="s">
        <v>68</v>
      </c>
      <c r="I942" s="4" t="s">
        <v>44</v>
      </c>
      <c r="J942" s="4" t="s">
        <v>19</v>
      </c>
      <c r="K942" s="4" t="s">
        <v>30</v>
      </c>
      <c r="L942" s="4" t="s">
        <v>31</v>
      </c>
      <c r="M942" s="5">
        <v>2</v>
      </c>
      <c r="N942" s="6">
        <v>36.94</v>
      </c>
      <c r="O942" s="7">
        <v>0.05</v>
      </c>
      <c r="P942" s="6">
        <v>13.82</v>
      </c>
      <c r="Q942" s="6">
        <f>M942*N942*(1-O942)</f>
        <v>70.185999999999993</v>
      </c>
      <c r="R942" s="6">
        <f>M942*P942</f>
        <v>27.64</v>
      </c>
      <c r="S942" s="6">
        <f>Q942-R942</f>
        <v>42.545999999999992</v>
      </c>
      <c r="T942" s="8">
        <f>IFERROR(S942/Q942,0)</f>
        <v>0.60618926851508848</v>
      </c>
    </row>
    <row r="943" spans="1:20" ht="15.75" x14ac:dyDescent="0.25">
      <c r="A943" s="2">
        <v>2649</v>
      </c>
      <c r="B943" s="3">
        <v>46172</v>
      </c>
      <c r="C943" s="10">
        <f>YEAR(SalesDataTable[[#This Row],[Order Date]])</f>
        <v>2026</v>
      </c>
      <c r="D943" s="13" t="str">
        <f>"Q"&amp;ROUNDUP(MONTH(SalesDataTable[[#This Row],[Order Date]])/3,0)</f>
        <v>Q2</v>
      </c>
      <c r="E943" s="13">
        <f>MONTH(SalesDataTable[[#This Row],[Order Date]])</f>
        <v>5</v>
      </c>
      <c r="F943" s="10" t="str">
        <f>TEXT(SalesDataTable[[#This Row],[Order Date]],"MMM")</f>
        <v>May</v>
      </c>
      <c r="G943" s="4" t="s">
        <v>16</v>
      </c>
      <c r="H943" s="4" t="s">
        <v>17</v>
      </c>
      <c r="I943" s="4" t="s">
        <v>18</v>
      </c>
      <c r="J943" s="4" t="s">
        <v>29</v>
      </c>
      <c r="K943" s="4" t="s">
        <v>39</v>
      </c>
      <c r="L943" s="4" t="s">
        <v>45</v>
      </c>
      <c r="M943" s="5">
        <v>3</v>
      </c>
      <c r="N943" s="6">
        <v>199.17</v>
      </c>
      <c r="O943" s="7">
        <v>0.05</v>
      </c>
      <c r="P943" s="6">
        <v>105.24</v>
      </c>
      <c r="Q943" s="6">
        <f>M943*N943*(1-O943)</f>
        <v>567.6345</v>
      </c>
      <c r="R943" s="6">
        <f>M943*P943</f>
        <v>315.71999999999997</v>
      </c>
      <c r="S943" s="6">
        <f>Q943-R943</f>
        <v>251.91450000000003</v>
      </c>
      <c r="T943" s="8">
        <f>IFERROR(S943/Q943,0)</f>
        <v>0.4437970207941907</v>
      </c>
    </row>
    <row r="944" spans="1:20" ht="15.75" x14ac:dyDescent="0.25">
      <c r="A944" s="2">
        <v>2774</v>
      </c>
      <c r="B944" s="3">
        <v>46172</v>
      </c>
      <c r="C944" s="10">
        <f>YEAR(SalesDataTable[[#This Row],[Order Date]])</f>
        <v>2026</v>
      </c>
      <c r="D944" s="13" t="str">
        <f>"Q"&amp;ROUNDUP(MONTH(SalesDataTable[[#This Row],[Order Date]])/3,0)</f>
        <v>Q2</v>
      </c>
      <c r="E944" s="13">
        <f>MONTH(SalesDataTable[[#This Row],[Order Date]])</f>
        <v>5</v>
      </c>
      <c r="F944" s="10" t="str">
        <f>TEXT(SalesDataTable[[#This Row],[Order Date]],"MMM")</f>
        <v>May</v>
      </c>
      <c r="G944" s="4" t="s">
        <v>16</v>
      </c>
      <c r="H944" s="4" t="s">
        <v>52</v>
      </c>
      <c r="I944" s="4" t="s">
        <v>18</v>
      </c>
      <c r="J944" s="4" t="s">
        <v>19</v>
      </c>
      <c r="K944" s="4" t="s">
        <v>39</v>
      </c>
      <c r="L944" s="4" t="s">
        <v>56</v>
      </c>
      <c r="M944" s="5">
        <v>3</v>
      </c>
      <c r="N944" s="6">
        <v>83.17</v>
      </c>
      <c r="O944" s="7">
        <v>0</v>
      </c>
      <c r="P944" s="6">
        <v>40.520000000000003</v>
      </c>
      <c r="Q944" s="6">
        <f>M944*N944*(1-O944)</f>
        <v>249.51</v>
      </c>
      <c r="R944" s="6">
        <f>M944*P944</f>
        <v>121.56</v>
      </c>
      <c r="S944" s="6">
        <f>Q944-R944</f>
        <v>127.94999999999999</v>
      </c>
      <c r="T944" s="8">
        <f>IFERROR(S944/Q944,0)</f>
        <v>0.51280509799206442</v>
      </c>
    </row>
    <row r="945" spans="1:20" ht="15.75" x14ac:dyDescent="0.25">
      <c r="A945" s="2">
        <v>3037</v>
      </c>
      <c r="B945" s="3">
        <v>46172</v>
      </c>
      <c r="C945" s="10">
        <f>YEAR(SalesDataTable[[#This Row],[Order Date]])</f>
        <v>2026</v>
      </c>
      <c r="D945" s="13" t="str">
        <f>"Q"&amp;ROUNDUP(MONTH(SalesDataTable[[#This Row],[Order Date]])/3,0)</f>
        <v>Q2</v>
      </c>
      <c r="E945" s="13">
        <f>MONTH(SalesDataTable[[#This Row],[Order Date]])</f>
        <v>5</v>
      </c>
      <c r="F945" s="10" t="str">
        <f>TEXT(SalesDataTable[[#This Row],[Order Date]],"MMM")</f>
        <v>May</v>
      </c>
      <c r="G945" s="4" t="s">
        <v>22</v>
      </c>
      <c r="H945" s="4" t="s">
        <v>43</v>
      </c>
      <c r="I945" s="4" t="s">
        <v>18</v>
      </c>
      <c r="J945" s="4" t="s">
        <v>32</v>
      </c>
      <c r="K945" s="4" t="s">
        <v>30</v>
      </c>
      <c r="L945" s="4" t="s">
        <v>48</v>
      </c>
      <c r="M945" s="5">
        <v>1</v>
      </c>
      <c r="N945" s="6">
        <v>45.8</v>
      </c>
      <c r="O945" s="7">
        <v>0.05</v>
      </c>
      <c r="P945" s="6">
        <v>17.88</v>
      </c>
      <c r="Q945" s="6">
        <f>M945*N945*(1-O945)</f>
        <v>43.51</v>
      </c>
      <c r="R945" s="6">
        <f>M945*P945</f>
        <v>17.88</v>
      </c>
      <c r="S945" s="6">
        <f>Q945-R945</f>
        <v>25.63</v>
      </c>
      <c r="T945" s="8">
        <f>IFERROR(S945/Q945,0)</f>
        <v>0.58905998621006661</v>
      </c>
    </row>
    <row r="946" spans="1:20" ht="15.75" x14ac:dyDescent="0.25">
      <c r="A946" s="2">
        <v>3138</v>
      </c>
      <c r="B946" s="3">
        <v>46172</v>
      </c>
      <c r="C946" s="10">
        <f>YEAR(SalesDataTable[[#This Row],[Order Date]])</f>
        <v>2026</v>
      </c>
      <c r="D946" s="13" t="str">
        <f>"Q"&amp;ROUNDUP(MONTH(SalesDataTable[[#This Row],[Order Date]])/3,0)</f>
        <v>Q2</v>
      </c>
      <c r="E946" s="13">
        <f>MONTH(SalesDataTable[[#This Row],[Order Date]])</f>
        <v>5</v>
      </c>
      <c r="F946" s="10" t="str">
        <f>TEXT(SalesDataTable[[#This Row],[Order Date]],"MMM")</f>
        <v>May</v>
      </c>
      <c r="G946" s="4" t="s">
        <v>27</v>
      </c>
      <c r="H946" s="4" t="s">
        <v>28</v>
      </c>
      <c r="I946" s="4" t="s">
        <v>44</v>
      </c>
      <c r="J946" s="4" t="s">
        <v>19</v>
      </c>
      <c r="K946" s="4" t="s">
        <v>25</v>
      </c>
      <c r="L946" s="4" t="s">
        <v>53</v>
      </c>
      <c r="M946" s="5">
        <v>1</v>
      </c>
      <c r="N946" s="6">
        <v>154.85</v>
      </c>
      <c r="O946" s="7">
        <v>0</v>
      </c>
      <c r="P946" s="6">
        <v>80.17</v>
      </c>
      <c r="Q946" s="6">
        <f>M946*N946*(1-O946)</f>
        <v>154.85</v>
      </c>
      <c r="R946" s="6">
        <f>M946*P946</f>
        <v>80.17</v>
      </c>
      <c r="S946" s="6">
        <f>Q946-R946</f>
        <v>74.679999999999993</v>
      </c>
      <c r="T946" s="8">
        <f>IFERROR(S946/Q946,0)</f>
        <v>0.48227316758153049</v>
      </c>
    </row>
    <row r="947" spans="1:20" ht="15.75" x14ac:dyDescent="0.25">
      <c r="A947" s="2">
        <v>3228</v>
      </c>
      <c r="B947" s="3">
        <v>46172</v>
      </c>
      <c r="C947" s="10">
        <f>YEAR(SalesDataTable[[#This Row],[Order Date]])</f>
        <v>2026</v>
      </c>
      <c r="D947" s="13" t="str">
        <f>"Q"&amp;ROUNDUP(MONTH(SalesDataTable[[#This Row],[Order Date]])/3,0)</f>
        <v>Q2</v>
      </c>
      <c r="E947" s="13">
        <f>MONTH(SalesDataTable[[#This Row],[Order Date]])</f>
        <v>5</v>
      </c>
      <c r="F947" s="10" t="str">
        <f>TEXT(SalesDataTable[[#This Row],[Order Date]],"MMM")</f>
        <v>May</v>
      </c>
      <c r="G947" s="4" t="s">
        <v>36</v>
      </c>
      <c r="H947" s="4" t="s">
        <v>63</v>
      </c>
      <c r="I947" s="4" t="s">
        <v>18</v>
      </c>
      <c r="J947" s="4" t="s">
        <v>32</v>
      </c>
      <c r="K947" s="4" t="s">
        <v>39</v>
      </c>
      <c r="L947" s="4" t="s">
        <v>45</v>
      </c>
      <c r="M947" s="5">
        <v>1</v>
      </c>
      <c r="N947" s="6">
        <v>194.99</v>
      </c>
      <c r="O947" s="7">
        <v>0</v>
      </c>
      <c r="P947" s="6">
        <v>101.21</v>
      </c>
      <c r="Q947" s="6">
        <f>M947*N947*(1-O947)</f>
        <v>194.99</v>
      </c>
      <c r="R947" s="6">
        <f>M947*P947</f>
        <v>101.21</v>
      </c>
      <c r="S947" s="6">
        <f>Q947-R947</f>
        <v>93.780000000000015</v>
      </c>
      <c r="T947" s="8">
        <f>IFERROR(S947/Q947,0)</f>
        <v>0.48094774090979031</v>
      </c>
    </row>
    <row r="948" spans="1:20" ht="15.75" x14ac:dyDescent="0.25">
      <c r="A948" s="2">
        <v>3401</v>
      </c>
      <c r="B948" s="3">
        <v>46172</v>
      </c>
      <c r="C948" s="10">
        <f>YEAR(SalesDataTable[[#This Row],[Order Date]])</f>
        <v>2026</v>
      </c>
      <c r="D948" s="13" t="str">
        <f>"Q"&amp;ROUNDUP(MONTH(SalesDataTable[[#This Row],[Order Date]])/3,0)</f>
        <v>Q2</v>
      </c>
      <c r="E948" s="13">
        <f>MONTH(SalesDataTable[[#This Row],[Order Date]])</f>
        <v>5</v>
      </c>
      <c r="F948" s="10" t="str">
        <f>TEXT(SalesDataTable[[#This Row],[Order Date]],"MMM")</f>
        <v>May</v>
      </c>
      <c r="G948" s="4" t="s">
        <v>27</v>
      </c>
      <c r="H948" s="4" t="s">
        <v>55</v>
      </c>
      <c r="I948" s="4" t="s">
        <v>18</v>
      </c>
      <c r="J948" s="4" t="s">
        <v>19</v>
      </c>
      <c r="K948" s="4" t="s">
        <v>50</v>
      </c>
      <c r="L948" s="4" t="s">
        <v>58</v>
      </c>
      <c r="M948" s="5">
        <v>1</v>
      </c>
      <c r="N948" s="6">
        <v>36.31</v>
      </c>
      <c r="O948" s="7">
        <v>0</v>
      </c>
      <c r="P948" s="6">
        <v>13.93</v>
      </c>
      <c r="Q948" s="6">
        <f>M948*N948*(1-O948)</f>
        <v>36.31</v>
      </c>
      <c r="R948" s="6">
        <f>M948*P948</f>
        <v>13.93</v>
      </c>
      <c r="S948" s="6">
        <f>Q948-R948</f>
        <v>22.380000000000003</v>
      </c>
      <c r="T948" s="8">
        <f>IFERROR(S948/Q948,0)</f>
        <v>0.61635912971633167</v>
      </c>
    </row>
    <row r="949" spans="1:20" ht="15.75" x14ac:dyDescent="0.25">
      <c r="A949" s="2">
        <v>3511</v>
      </c>
      <c r="B949" s="3">
        <v>46172</v>
      </c>
      <c r="C949" s="10">
        <f>YEAR(SalesDataTable[[#This Row],[Order Date]])</f>
        <v>2026</v>
      </c>
      <c r="D949" s="13" t="str">
        <f>"Q"&amp;ROUNDUP(MONTH(SalesDataTable[[#This Row],[Order Date]])/3,0)</f>
        <v>Q2</v>
      </c>
      <c r="E949" s="13">
        <f>MONTH(SalesDataTable[[#This Row],[Order Date]])</f>
        <v>5</v>
      </c>
      <c r="F949" s="10" t="str">
        <f>TEXT(SalesDataTable[[#This Row],[Order Date]],"MMM")</f>
        <v>May</v>
      </c>
      <c r="G949" s="4" t="s">
        <v>16</v>
      </c>
      <c r="H949" s="4" t="s">
        <v>17</v>
      </c>
      <c r="I949" s="4" t="s">
        <v>18</v>
      </c>
      <c r="J949" s="4" t="s">
        <v>19</v>
      </c>
      <c r="K949" s="4" t="s">
        <v>30</v>
      </c>
      <c r="L949" s="4" t="s">
        <v>48</v>
      </c>
      <c r="M949" s="5">
        <v>1</v>
      </c>
      <c r="N949" s="6">
        <v>47.19</v>
      </c>
      <c r="O949" s="7">
        <v>0</v>
      </c>
      <c r="P949" s="6">
        <v>18.54</v>
      </c>
      <c r="Q949" s="6">
        <f>M949*N949*(1-O949)</f>
        <v>47.19</v>
      </c>
      <c r="R949" s="6">
        <f>M949*P949</f>
        <v>18.54</v>
      </c>
      <c r="S949" s="6">
        <f>Q949-R949</f>
        <v>28.65</v>
      </c>
      <c r="T949" s="8">
        <f>IFERROR(S949/Q949,0)</f>
        <v>0.60712015257469798</v>
      </c>
    </row>
    <row r="950" spans="1:20" ht="15.75" x14ac:dyDescent="0.25">
      <c r="A950" s="2">
        <v>4485</v>
      </c>
      <c r="B950" s="3">
        <v>46172</v>
      </c>
      <c r="C950" s="10">
        <f>YEAR(SalesDataTable[[#This Row],[Order Date]])</f>
        <v>2026</v>
      </c>
      <c r="D950" s="13" t="str">
        <f>"Q"&amp;ROUNDUP(MONTH(SalesDataTable[[#This Row],[Order Date]])/3,0)</f>
        <v>Q2</v>
      </c>
      <c r="E950" s="13">
        <f>MONTH(SalesDataTable[[#This Row],[Order Date]])</f>
        <v>5</v>
      </c>
      <c r="F950" s="10" t="str">
        <f>TEXT(SalesDataTable[[#This Row],[Order Date]],"MMM")</f>
        <v>May</v>
      </c>
      <c r="G950" s="4" t="s">
        <v>36</v>
      </c>
      <c r="H950" s="4" t="s">
        <v>49</v>
      </c>
      <c r="I950" s="4" t="s">
        <v>18</v>
      </c>
      <c r="J950" s="4" t="s">
        <v>29</v>
      </c>
      <c r="K950" s="4" t="s">
        <v>50</v>
      </c>
      <c r="L950" s="4" t="s">
        <v>54</v>
      </c>
      <c r="M950" s="5">
        <v>1</v>
      </c>
      <c r="N950" s="6">
        <v>124.14</v>
      </c>
      <c r="O950" s="7">
        <v>0</v>
      </c>
      <c r="P950" s="6">
        <v>70.900000000000006</v>
      </c>
      <c r="Q950" s="6">
        <f>M950*N950*(1-O950)</f>
        <v>124.14</v>
      </c>
      <c r="R950" s="6">
        <f>M950*P950</f>
        <v>70.900000000000006</v>
      </c>
      <c r="S950" s="6">
        <f>Q950-R950</f>
        <v>53.239999999999995</v>
      </c>
      <c r="T950" s="8">
        <f>IFERROR(S950/Q950,0)</f>
        <v>0.42887062993394548</v>
      </c>
    </row>
    <row r="951" spans="1:20" ht="15.75" x14ac:dyDescent="0.25">
      <c r="A951" s="2">
        <v>447</v>
      </c>
      <c r="B951" s="3">
        <v>46173</v>
      </c>
      <c r="C951" s="10">
        <f>YEAR(SalesDataTable[[#This Row],[Order Date]])</f>
        <v>2026</v>
      </c>
      <c r="D951" s="13" t="str">
        <f>"Q"&amp;ROUNDUP(MONTH(SalesDataTable[[#This Row],[Order Date]])/3,0)</f>
        <v>Q2</v>
      </c>
      <c r="E951" s="13">
        <f>MONTH(SalesDataTable[[#This Row],[Order Date]])</f>
        <v>5</v>
      </c>
      <c r="F951" s="10" t="str">
        <f>TEXT(SalesDataTable[[#This Row],[Order Date]],"MMM")</f>
        <v>May</v>
      </c>
      <c r="G951" s="4" t="s">
        <v>36</v>
      </c>
      <c r="H951" s="4" t="s">
        <v>49</v>
      </c>
      <c r="I951" s="4" t="s">
        <v>18</v>
      </c>
      <c r="J951" s="4" t="s">
        <v>19</v>
      </c>
      <c r="K951" s="4" t="s">
        <v>30</v>
      </c>
      <c r="L951" s="4" t="s">
        <v>60</v>
      </c>
      <c r="M951" s="5">
        <v>1</v>
      </c>
      <c r="N951" s="6">
        <v>131.94999999999999</v>
      </c>
      <c r="O951" s="7">
        <v>0</v>
      </c>
      <c r="P951" s="6">
        <v>65.17</v>
      </c>
      <c r="Q951" s="6">
        <f>M951*N951*(1-O951)</f>
        <v>131.94999999999999</v>
      </c>
      <c r="R951" s="6">
        <f>M951*P951</f>
        <v>65.17</v>
      </c>
      <c r="S951" s="6">
        <f>Q951-R951</f>
        <v>66.779999999999987</v>
      </c>
      <c r="T951" s="8">
        <f>IFERROR(S951/Q951,0)</f>
        <v>0.50610079575596811</v>
      </c>
    </row>
    <row r="952" spans="1:20" ht="15.75" x14ac:dyDescent="0.25">
      <c r="A952" s="2">
        <v>1208</v>
      </c>
      <c r="B952" s="3">
        <v>46173</v>
      </c>
      <c r="C952" s="10">
        <f>YEAR(SalesDataTable[[#This Row],[Order Date]])</f>
        <v>2026</v>
      </c>
      <c r="D952" s="13" t="str">
        <f>"Q"&amp;ROUNDUP(MONTH(SalesDataTable[[#This Row],[Order Date]])/3,0)</f>
        <v>Q2</v>
      </c>
      <c r="E952" s="13">
        <f>MONTH(SalesDataTable[[#This Row],[Order Date]])</f>
        <v>5</v>
      </c>
      <c r="F952" s="10" t="str">
        <f>TEXT(SalesDataTable[[#This Row],[Order Date]],"MMM")</f>
        <v>May</v>
      </c>
      <c r="G952" s="4" t="s">
        <v>36</v>
      </c>
      <c r="H952" s="4" t="s">
        <v>49</v>
      </c>
      <c r="I952" s="4" t="s">
        <v>44</v>
      </c>
      <c r="J952" s="4" t="s">
        <v>29</v>
      </c>
      <c r="K952" s="4" t="s">
        <v>20</v>
      </c>
      <c r="L952" s="4" t="s">
        <v>46</v>
      </c>
      <c r="M952" s="5">
        <v>1</v>
      </c>
      <c r="N952" s="6">
        <v>102.24</v>
      </c>
      <c r="O952" s="7">
        <v>0</v>
      </c>
      <c r="P952" s="6">
        <v>50.75</v>
      </c>
      <c r="Q952" s="6">
        <f>M952*N952*(1-O952)</f>
        <v>102.24</v>
      </c>
      <c r="R952" s="6">
        <f>M952*P952</f>
        <v>50.75</v>
      </c>
      <c r="S952" s="6">
        <f>Q952-R952</f>
        <v>51.489999999999995</v>
      </c>
      <c r="T952" s="8">
        <f>IFERROR(S952/Q952,0)</f>
        <v>0.50361893583724571</v>
      </c>
    </row>
    <row r="953" spans="1:20" ht="15.75" x14ac:dyDescent="0.25">
      <c r="A953" s="2">
        <v>1355</v>
      </c>
      <c r="B953" s="3">
        <v>46173</v>
      </c>
      <c r="C953" s="10">
        <f>YEAR(SalesDataTable[[#This Row],[Order Date]])</f>
        <v>2026</v>
      </c>
      <c r="D953" s="13" t="str">
        <f>"Q"&amp;ROUNDUP(MONTH(SalesDataTable[[#This Row],[Order Date]])/3,0)</f>
        <v>Q2</v>
      </c>
      <c r="E953" s="13">
        <f>MONTH(SalesDataTable[[#This Row],[Order Date]])</f>
        <v>5</v>
      </c>
      <c r="F953" s="10" t="str">
        <f>TEXT(SalesDataTable[[#This Row],[Order Date]],"MMM")</f>
        <v>May</v>
      </c>
      <c r="G953" s="4" t="s">
        <v>36</v>
      </c>
      <c r="H953" s="4" t="s">
        <v>63</v>
      </c>
      <c r="I953" s="4" t="s">
        <v>44</v>
      </c>
      <c r="J953" s="4" t="s">
        <v>29</v>
      </c>
      <c r="K953" s="4" t="s">
        <v>25</v>
      </c>
      <c r="L953" s="4" t="s">
        <v>53</v>
      </c>
      <c r="M953" s="5">
        <v>2</v>
      </c>
      <c r="N953" s="6">
        <v>152.07</v>
      </c>
      <c r="O953" s="7">
        <v>0</v>
      </c>
      <c r="P953" s="6">
        <v>76.849999999999994</v>
      </c>
      <c r="Q953" s="6">
        <f>M953*N953*(1-O953)</f>
        <v>304.14</v>
      </c>
      <c r="R953" s="6">
        <f>M953*P953</f>
        <v>153.69999999999999</v>
      </c>
      <c r="S953" s="6">
        <f>Q953-R953</f>
        <v>150.44</v>
      </c>
      <c r="T953" s="8">
        <f>IFERROR(S953/Q953,0)</f>
        <v>0.49464062602748737</v>
      </c>
    </row>
    <row r="954" spans="1:20" ht="15.75" x14ac:dyDescent="0.25">
      <c r="A954" s="2">
        <v>1474</v>
      </c>
      <c r="B954" s="3">
        <v>46173</v>
      </c>
      <c r="C954" s="10">
        <f>YEAR(SalesDataTable[[#This Row],[Order Date]])</f>
        <v>2026</v>
      </c>
      <c r="D954" s="13" t="str">
        <f>"Q"&amp;ROUNDUP(MONTH(SalesDataTable[[#This Row],[Order Date]])/3,0)</f>
        <v>Q2</v>
      </c>
      <c r="E954" s="13">
        <f>MONTH(SalesDataTable[[#This Row],[Order Date]])</f>
        <v>5</v>
      </c>
      <c r="F954" s="10" t="str">
        <f>TEXT(SalesDataTable[[#This Row],[Order Date]],"MMM")</f>
        <v>May</v>
      </c>
      <c r="G954" s="4" t="s">
        <v>27</v>
      </c>
      <c r="H954" s="4" t="s">
        <v>34</v>
      </c>
      <c r="I954" s="4" t="s">
        <v>18</v>
      </c>
      <c r="J954" s="4" t="s">
        <v>29</v>
      </c>
      <c r="K954" s="4" t="s">
        <v>39</v>
      </c>
      <c r="L954" s="4" t="s">
        <v>67</v>
      </c>
      <c r="M954" s="5">
        <v>2</v>
      </c>
      <c r="N954" s="6">
        <v>123.34</v>
      </c>
      <c r="O954" s="7">
        <v>0.05</v>
      </c>
      <c r="P954" s="6">
        <v>58.96</v>
      </c>
      <c r="Q954" s="6">
        <f>M954*N954*(1-O954)</f>
        <v>234.346</v>
      </c>
      <c r="R954" s="6">
        <f>M954*P954</f>
        <v>117.92</v>
      </c>
      <c r="S954" s="6">
        <f>Q954-R954</f>
        <v>116.426</v>
      </c>
      <c r="T954" s="8">
        <f>IFERROR(S954/Q954,0)</f>
        <v>0.49681240558831813</v>
      </c>
    </row>
    <row r="955" spans="1:20" ht="15.75" x14ac:dyDescent="0.25">
      <c r="A955" s="2">
        <v>1625</v>
      </c>
      <c r="B955" s="3">
        <v>46173</v>
      </c>
      <c r="C955" s="10">
        <f>YEAR(SalesDataTable[[#This Row],[Order Date]])</f>
        <v>2026</v>
      </c>
      <c r="D955" s="13" t="str">
        <f>"Q"&amp;ROUNDUP(MONTH(SalesDataTable[[#This Row],[Order Date]])/3,0)</f>
        <v>Q2</v>
      </c>
      <c r="E955" s="13">
        <f>MONTH(SalesDataTable[[#This Row],[Order Date]])</f>
        <v>5</v>
      </c>
      <c r="F955" s="10" t="str">
        <f>TEXT(SalesDataTable[[#This Row],[Order Date]],"MMM")</f>
        <v>May</v>
      </c>
      <c r="G955" s="4" t="s">
        <v>27</v>
      </c>
      <c r="H955" s="4" t="s">
        <v>28</v>
      </c>
      <c r="I955" s="4" t="s">
        <v>35</v>
      </c>
      <c r="J955" s="4" t="s">
        <v>19</v>
      </c>
      <c r="K955" s="4" t="s">
        <v>25</v>
      </c>
      <c r="L955" s="4" t="s">
        <v>53</v>
      </c>
      <c r="M955" s="5">
        <v>1</v>
      </c>
      <c r="N955" s="6">
        <v>155.81</v>
      </c>
      <c r="O955" s="7">
        <v>0</v>
      </c>
      <c r="P955" s="6">
        <v>80.31</v>
      </c>
      <c r="Q955" s="6">
        <f>M955*N955*(1-O955)</f>
        <v>155.81</v>
      </c>
      <c r="R955" s="6">
        <f>M955*P955</f>
        <v>80.31</v>
      </c>
      <c r="S955" s="6">
        <f>Q955-R955</f>
        <v>75.5</v>
      </c>
      <c r="T955" s="8">
        <f>IFERROR(S955/Q955,0)</f>
        <v>0.48456453372697517</v>
      </c>
    </row>
    <row r="956" spans="1:20" ht="15.75" x14ac:dyDescent="0.25">
      <c r="A956" s="2">
        <v>1877</v>
      </c>
      <c r="B956" s="3">
        <v>46173</v>
      </c>
      <c r="C956" s="10">
        <f>YEAR(SalesDataTable[[#This Row],[Order Date]])</f>
        <v>2026</v>
      </c>
      <c r="D956" s="13" t="str">
        <f>"Q"&amp;ROUNDUP(MONTH(SalesDataTable[[#This Row],[Order Date]])/3,0)</f>
        <v>Q2</v>
      </c>
      <c r="E956" s="13">
        <f>MONTH(SalesDataTable[[#This Row],[Order Date]])</f>
        <v>5</v>
      </c>
      <c r="F956" s="10" t="str">
        <f>TEXT(SalesDataTable[[#This Row],[Order Date]],"MMM")</f>
        <v>May</v>
      </c>
      <c r="G956" s="4" t="s">
        <v>27</v>
      </c>
      <c r="H956" s="4" t="s">
        <v>68</v>
      </c>
      <c r="I956" s="4" t="s">
        <v>18</v>
      </c>
      <c r="J956" s="4" t="s">
        <v>19</v>
      </c>
      <c r="K956" s="4" t="s">
        <v>30</v>
      </c>
      <c r="L956" s="4" t="s">
        <v>64</v>
      </c>
      <c r="M956" s="5">
        <v>1</v>
      </c>
      <c r="N956" s="6">
        <v>163.19</v>
      </c>
      <c r="O956" s="7">
        <v>0.05</v>
      </c>
      <c r="P956" s="6">
        <v>87.95</v>
      </c>
      <c r="Q956" s="6">
        <f>M956*N956*(1-O956)</f>
        <v>155.03049999999999</v>
      </c>
      <c r="R956" s="6">
        <f>M956*P956</f>
        <v>87.95</v>
      </c>
      <c r="S956" s="6">
        <f>Q956-R956</f>
        <v>67.080499999999986</v>
      </c>
      <c r="T956" s="8">
        <f>IFERROR(S956/Q956,0)</f>
        <v>0.4326922766810401</v>
      </c>
    </row>
    <row r="957" spans="1:20" ht="15.75" x14ac:dyDescent="0.25">
      <c r="A957" s="2">
        <v>1978</v>
      </c>
      <c r="B957" s="3">
        <v>46173</v>
      </c>
      <c r="C957" s="10">
        <f>YEAR(SalesDataTable[[#This Row],[Order Date]])</f>
        <v>2026</v>
      </c>
      <c r="D957" s="13" t="str">
        <f>"Q"&amp;ROUNDUP(MONTH(SalesDataTable[[#This Row],[Order Date]])/3,0)</f>
        <v>Q2</v>
      </c>
      <c r="E957" s="13">
        <f>MONTH(SalesDataTable[[#This Row],[Order Date]])</f>
        <v>5</v>
      </c>
      <c r="F957" s="10" t="str">
        <f>TEXT(SalesDataTable[[#This Row],[Order Date]],"MMM")</f>
        <v>May</v>
      </c>
      <c r="G957" s="4" t="s">
        <v>22</v>
      </c>
      <c r="H957" s="4" t="s">
        <v>59</v>
      </c>
      <c r="I957" s="4" t="s">
        <v>18</v>
      </c>
      <c r="J957" s="4" t="s">
        <v>19</v>
      </c>
      <c r="K957" s="4" t="s">
        <v>25</v>
      </c>
      <c r="L957" s="4" t="s">
        <v>33</v>
      </c>
      <c r="M957" s="5">
        <v>1</v>
      </c>
      <c r="N957" s="6">
        <v>147.30000000000001</v>
      </c>
      <c r="O957" s="7">
        <v>0.05</v>
      </c>
      <c r="P957" s="6">
        <v>81.510000000000005</v>
      </c>
      <c r="Q957" s="6">
        <f>M957*N957*(1-O957)</f>
        <v>139.935</v>
      </c>
      <c r="R957" s="6">
        <f>M957*P957</f>
        <v>81.510000000000005</v>
      </c>
      <c r="S957" s="6">
        <f>Q957-R957</f>
        <v>58.424999999999997</v>
      </c>
      <c r="T957" s="8">
        <f>IFERROR(S957/Q957,0)</f>
        <v>0.41751527494908347</v>
      </c>
    </row>
    <row r="958" spans="1:20" ht="15.75" x14ac:dyDescent="0.25">
      <c r="A958" s="2">
        <v>3616</v>
      </c>
      <c r="B958" s="3">
        <v>46173</v>
      </c>
      <c r="C958" s="10">
        <f>YEAR(SalesDataTable[[#This Row],[Order Date]])</f>
        <v>2026</v>
      </c>
      <c r="D958" s="13" t="str">
        <f>"Q"&amp;ROUNDUP(MONTH(SalesDataTable[[#This Row],[Order Date]])/3,0)</f>
        <v>Q2</v>
      </c>
      <c r="E958" s="13">
        <f>MONTH(SalesDataTable[[#This Row],[Order Date]])</f>
        <v>5</v>
      </c>
      <c r="F958" s="10" t="str">
        <f>TEXT(SalesDataTable[[#This Row],[Order Date]],"MMM")</f>
        <v>May</v>
      </c>
      <c r="G958" s="4" t="s">
        <v>27</v>
      </c>
      <c r="H958" s="4" t="s">
        <v>28</v>
      </c>
      <c r="I958" s="4" t="s">
        <v>18</v>
      </c>
      <c r="J958" s="4" t="s">
        <v>19</v>
      </c>
      <c r="K958" s="4" t="s">
        <v>50</v>
      </c>
      <c r="L958" s="4" t="s">
        <v>54</v>
      </c>
      <c r="M958" s="5">
        <v>5</v>
      </c>
      <c r="N958" s="6">
        <v>126.16</v>
      </c>
      <c r="O958" s="7">
        <v>0</v>
      </c>
      <c r="P958" s="6">
        <v>68.59</v>
      </c>
      <c r="Q958" s="6">
        <f>M958*N958*(1-O958)</f>
        <v>630.79999999999995</v>
      </c>
      <c r="R958" s="6">
        <f>M958*P958</f>
        <v>342.95000000000005</v>
      </c>
      <c r="S958" s="6">
        <f>Q958-R958</f>
        <v>287.84999999999991</v>
      </c>
      <c r="T958" s="8">
        <f>IFERROR(S958/Q958,0)</f>
        <v>0.45632530120481918</v>
      </c>
    </row>
    <row r="959" spans="1:20" ht="15.75" x14ac:dyDescent="0.25">
      <c r="A959" s="2">
        <v>3992</v>
      </c>
      <c r="B959" s="3">
        <v>46173</v>
      </c>
      <c r="C959" s="10">
        <f>YEAR(SalesDataTable[[#This Row],[Order Date]])</f>
        <v>2026</v>
      </c>
      <c r="D959" s="13" t="str">
        <f>"Q"&amp;ROUNDUP(MONTH(SalesDataTable[[#This Row],[Order Date]])/3,0)</f>
        <v>Q2</v>
      </c>
      <c r="E959" s="13">
        <f>MONTH(SalesDataTable[[#This Row],[Order Date]])</f>
        <v>5</v>
      </c>
      <c r="F959" s="10" t="str">
        <f>TEXT(SalesDataTable[[#This Row],[Order Date]],"MMM")</f>
        <v>May</v>
      </c>
      <c r="G959" s="4" t="s">
        <v>36</v>
      </c>
      <c r="H959" s="4" t="s">
        <v>49</v>
      </c>
      <c r="I959" s="4" t="s">
        <v>18</v>
      </c>
      <c r="J959" s="4" t="s">
        <v>29</v>
      </c>
      <c r="K959" s="4" t="s">
        <v>30</v>
      </c>
      <c r="L959" s="4" t="s">
        <v>64</v>
      </c>
      <c r="M959" s="5">
        <v>2</v>
      </c>
      <c r="N959" s="6">
        <v>163.57</v>
      </c>
      <c r="O959" s="7">
        <v>0</v>
      </c>
      <c r="P959" s="6">
        <v>85.72</v>
      </c>
      <c r="Q959" s="6">
        <f>M959*N959*(1-O959)</f>
        <v>327.14</v>
      </c>
      <c r="R959" s="6">
        <f>M959*P959</f>
        <v>171.44</v>
      </c>
      <c r="S959" s="6">
        <f>Q959-R959</f>
        <v>155.69999999999999</v>
      </c>
      <c r="T959" s="8">
        <f>IFERROR(S959/Q959,0)</f>
        <v>0.47594302133643085</v>
      </c>
    </row>
    <row r="960" spans="1:20" ht="15.75" x14ac:dyDescent="0.25">
      <c r="A960" s="2">
        <v>4091</v>
      </c>
      <c r="B960" s="3">
        <v>46173</v>
      </c>
      <c r="C960" s="10">
        <f>YEAR(SalesDataTable[[#This Row],[Order Date]])</f>
        <v>2026</v>
      </c>
      <c r="D960" s="13" t="str">
        <f>"Q"&amp;ROUNDUP(MONTH(SalesDataTable[[#This Row],[Order Date]])/3,0)</f>
        <v>Q2</v>
      </c>
      <c r="E960" s="13">
        <f>MONTH(SalesDataTable[[#This Row],[Order Date]])</f>
        <v>5</v>
      </c>
      <c r="F960" s="10" t="str">
        <f>TEXT(SalesDataTable[[#This Row],[Order Date]],"MMM")</f>
        <v>May</v>
      </c>
      <c r="G960" s="4" t="s">
        <v>27</v>
      </c>
      <c r="H960" s="4" t="s">
        <v>68</v>
      </c>
      <c r="I960" s="4" t="s">
        <v>18</v>
      </c>
      <c r="J960" s="4" t="s">
        <v>29</v>
      </c>
      <c r="K960" s="4" t="s">
        <v>25</v>
      </c>
      <c r="L960" s="4" t="s">
        <v>33</v>
      </c>
      <c r="M960" s="5">
        <v>1</v>
      </c>
      <c r="N960" s="6">
        <v>142.06</v>
      </c>
      <c r="O960" s="7">
        <v>0</v>
      </c>
      <c r="P960" s="6">
        <v>77.36</v>
      </c>
      <c r="Q960" s="6">
        <f>M960*N960*(1-O960)</f>
        <v>142.06</v>
      </c>
      <c r="R960" s="6">
        <f>M960*P960</f>
        <v>77.36</v>
      </c>
      <c r="S960" s="6">
        <f>Q960-R960</f>
        <v>64.7</v>
      </c>
      <c r="T960" s="8">
        <f>IFERROR(S960/Q960,0)</f>
        <v>0.45544136280444886</v>
      </c>
    </row>
    <row r="961" spans="1:20" ht="15.75" x14ac:dyDescent="0.25">
      <c r="A961" s="2">
        <v>4204</v>
      </c>
      <c r="B961" s="3">
        <v>46173</v>
      </c>
      <c r="C961" s="10">
        <f>YEAR(SalesDataTable[[#This Row],[Order Date]])</f>
        <v>2026</v>
      </c>
      <c r="D961" s="13" t="str">
        <f>"Q"&amp;ROUNDUP(MONTH(SalesDataTable[[#This Row],[Order Date]])/3,0)</f>
        <v>Q2</v>
      </c>
      <c r="E961" s="13">
        <f>MONTH(SalesDataTable[[#This Row],[Order Date]])</f>
        <v>5</v>
      </c>
      <c r="F961" s="10" t="str">
        <f>TEXT(SalesDataTable[[#This Row],[Order Date]],"MMM")</f>
        <v>May</v>
      </c>
      <c r="G961" s="4" t="s">
        <v>22</v>
      </c>
      <c r="H961" s="4" t="s">
        <v>57</v>
      </c>
      <c r="I961" s="4" t="s">
        <v>18</v>
      </c>
      <c r="J961" s="4" t="s">
        <v>29</v>
      </c>
      <c r="K961" s="4" t="s">
        <v>20</v>
      </c>
      <c r="L961" s="4" t="s">
        <v>21</v>
      </c>
      <c r="M961" s="5">
        <v>1</v>
      </c>
      <c r="N961" s="6">
        <v>81.37</v>
      </c>
      <c r="O961" s="7">
        <v>0</v>
      </c>
      <c r="P961" s="6">
        <v>42.01</v>
      </c>
      <c r="Q961" s="6">
        <f>M961*N961*(1-O961)</f>
        <v>81.37</v>
      </c>
      <c r="R961" s="6">
        <f>M961*P961</f>
        <v>42.01</v>
      </c>
      <c r="S961" s="6">
        <f>Q961-R961</f>
        <v>39.360000000000007</v>
      </c>
      <c r="T961" s="8">
        <f>IFERROR(S961/Q961,0)</f>
        <v>0.48371635737986979</v>
      </c>
    </row>
    <row r="962" spans="1:20" ht="15.75" x14ac:dyDescent="0.25">
      <c r="A962" s="2">
        <v>4234</v>
      </c>
      <c r="B962" s="3">
        <v>46173</v>
      </c>
      <c r="C962" s="10">
        <f>YEAR(SalesDataTable[[#This Row],[Order Date]])</f>
        <v>2026</v>
      </c>
      <c r="D962" s="13" t="str">
        <f>"Q"&amp;ROUNDUP(MONTH(SalesDataTable[[#This Row],[Order Date]])/3,0)</f>
        <v>Q2</v>
      </c>
      <c r="E962" s="13">
        <f>MONTH(SalesDataTable[[#This Row],[Order Date]])</f>
        <v>5</v>
      </c>
      <c r="F962" s="10" t="str">
        <f>TEXT(SalesDataTable[[#This Row],[Order Date]],"MMM")</f>
        <v>May</v>
      </c>
      <c r="G962" s="4" t="s">
        <v>36</v>
      </c>
      <c r="H962" s="4" t="s">
        <v>49</v>
      </c>
      <c r="I962" s="4" t="s">
        <v>35</v>
      </c>
      <c r="J962" s="4" t="s">
        <v>29</v>
      </c>
      <c r="K962" s="4" t="s">
        <v>39</v>
      </c>
      <c r="L962" s="4" t="s">
        <v>67</v>
      </c>
      <c r="M962" s="5">
        <v>1</v>
      </c>
      <c r="N962" s="6">
        <v>120.75</v>
      </c>
      <c r="O962" s="7">
        <v>0</v>
      </c>
      <c r="P962" s="6">
        <v>61.21</v>
      </c>
      <c r="Q962" s="6">
        <f>M962*N962*(1-O962)</f>
        <v>120.75</v>
      </c>
      <c r="R962" s="6">
        <f>M962*P962</f>
        <v>61.21</v>
      </c>
      <c r="S962" s="6">
        <f>Q962-R962</f>
        <v>59.54</v>
      </c>
      <c r="T962" s="8">
        <f>IFERROR(S962/Q962,0)</f>
        <v>0.49308488612836437</v>
      </c>
    </row>
    <row r="963" spans="1:20" ht="15.75" x14ac:dyDescent="0.25">
      <c r="A963" s="2">
        <v>4696</v>
      </c>
      <c r="B963" s="3">
        <v>46173</v>
      </c>
      <c r="C963" s="10">
        <f>YEAR(SalesDataTable[[#This Row],[Order Date]])</f>
        <v>2026</v>
      </c>
      <c r="D963" s="13" t="str">
        <f>"Q"&amp;ROUNDUP(MONTH(SalesDataTable[[#This Row],[Order Date]])/3,0)</f>
        <v>Q2</v>
      </c>
      <c r="E963" s="13">
        <f>MONTH(SalesDataTable[[#This Row],[Order Date]])</f>
        <v>5</v>
      </c>
      <c r="F963" s="10" t="str">
        <f>TEXT(SalesDataTable[[#This Row],[Order Date]],"MMM")</f>
        <v>May</v>
      </c>
      <c r="G963" s="4" t="s">
        <v>22</v>
      </c>
      <c r="H963" s="4" t="s">
        <v>65</v>
      </c>
      <c r="I963" s="4" t="s">
        <v>18</v>
      </c>
      <c r="J963" s="4" t="s">
        <v>29</v>
      </c>
      <c r="K963" s="4" t="s">
        <v>20</v>
      </c>
      <c r="L963" s="4" t="s">
        <v>21</v>
      </c>
      <c r="M963" s="5">
        <v>4</v>
      </c>
      <c r="N963" s="6">
        <v>81.790000000000006</v>
      </c>
      <c r="O963" s="7">
        <v>0</v>
      </c>
      <c r="P963" s="6">
        <v>42.96</v>
      </c>
      <c r="Q963" s="6">
        <f>M963*N963*(1-O963)</f>
        <v>327.16000000000003</v>
      </c>
      <c r="R963" s="6">
        <f>M963*P963</f>
        <v>171.84</v>
      </c>
      <c r="S963" s="6">
        <f>Q963-R963</f>
        <v>155.32000000000002</v>
      </c>
      <c r="T963" s="8">
        <f>IFERROR(S963/Q963,0)</f>
        <v>0.47475241472062601</v>
      </c>
    </row>
    <row r="964" spans="1:20" ht="15.75" x14ac:dyDescent="0.25">
      <c r="A964" s="2">
        <v>4755</v>
      </c>
      <c r="B964" s="3">
        <v>46173</v>
      </c>
      <c r="C964" s="10">
        <f>YEAR(SalesDataTable[[#This Row],[Order Date]])</f>
        <v>2026</v>
      </c>
      <c r="D964" s="13" t="str">
        <f>"Q"&amp;ROUNDUP(MONTH(SalesDataTable[[#This Row],[Order Date]])/3,0)</f>
        <v>Q2</v>
      </c>
      <c r="E964" s="13">
        <f>MONTH(SalesDataTable[[#This Row],[Order Date]])</f>
        <v>5</v>
      </c>
      <c r="F964" s="10" t="str">
        <f>TEXT(SalesDataTable[[#This Row],[Order Date]],"MMM")</f>
        <v>May</v>
      </c>
      <c r="G964" s="4" t="s">
        <v>16</v>
      </c>
      <c r="H964" s="4" t="s">
        <v>66</v>
      </c>
      <c r="I964" s="4" t="s">
        <v>18</v>
      </c>
      <c r="J964" s="4" t="s">
        <v>29</v>
      </c>
      <c r="K964" s="4" t="s">
        <v>39</v>
      </c>
      <c r="L964" s="4" t="s">
        <v>56</v>
      </c>
      <c r="M964" s="5">
        <v>1</v>
      </c>
      <c r="N964" s="6">
        <v>81.2</v>
      </c>
      <c r="O964" s="7">
        <v>0.1</v>
      </c>
      <c r="P964" s="6">
        <v>40.270000000000003</v>
      </c>
      <c r="Q964" s="6">
        <f>M964*N964*(1-O964)</f>
        <v>73.08</v>
      </c>
      <c r="R964" s="6">
        <f>M964*P964</f>
        <v>40.270000000000003</v>
      </c>
      <c r="S964" s="6">
        <f>Q964-R964</f>
        <v>32.809999999999995</v>
      </c>
      <c r="T964" s="8">
        <f>IFERROR(S964/Q964,0)</f>
        <v>0.44896004378762994</v>
      </c>
    </row>
    <row r="965" spans="1:20" ht="15.75" x14ac:dyDescent="0.25">
      <c r="A965" s="2">
        <v>5090</v>
      </c>
      <c r="B965" s="3">
        <v>46173</v>
      </c>
      <c r="C965" s="10">
        <f>YEAR(SalesDataTable[[#This Row],[Order Date]])</f>
        <v>2026</v>
      </c>
      <c r="D965" s="13" t="str">
        <f>"Q"&amp;ROUNDUP(MONTH(SalesDataTable[[#This Row],[Order Date]])/3,0)</f>
        <v>Q2</v>
      </c>
      <c r="E965" s="13">
        <f>MONTH(SalesDataTable[[#This Row],[Order Date]])</f>
        <v>5</v>
      </c>
      <c r="F965" s="10" t="str">
        <f>TEXT(SalesDataTable[[#This Row],[Order Date]],"MMM")</f>
        <v>May</v>
      </c>
      <c r="G965" s="4" t="s">
        <v>22</v>
      </c>
      <c r="H965" s="4" t="s">
        <v>23</v>
      </c>
      <c r="I965" s="4" t="s">
        <v>44</v>
      </c>
      <c r="J965" s="4" t="s">
        <v>29</v>
      </c>
      <c r="K965" s="4" t="s">
        <v>30</v>
      </c>
      <c r="L965" s="4" t="s">
        <v>48</v>
      </c>
      <c r="M965" s="5">
        <v>2</v>
      </c>
      <c r="N965" s="6">
        <v>46.52</v>
      </c>
      <c r="O965" s="7">
        <v>0.05</v>
      </c>
      <c r="P965" s="6">
        <v>18.739999999999998</v>
      </c>
      <c r="Q965" s="6">
        <f>M965*N965*(1-O965)</f>
        <v>88.388000000000005</v>
      </c>
      <c r="R965" s="6">
        <f>M965*P965</f>
        <v>37.479999999999997</v>
      </c>
      <c r="S965" s="6">
        <f>Q965-R965</f>
        <v>50.908000000000008</v>
      </c>
      <c r="T965" s="8">
        <f>IFERROR(S965/Q965,0)</f>
        <v>0.57596053762954258</v>
      </c>
    </row>
    <row r="966" spans="1:20" ht="15.75" x14ac:dyDescent="0.25">
      <c r="A966" s="2">
        <v>27</v>
      </c>
      <c r="B966" s="3">
        <v>46174</v>
      </c>
      <c r="C966" s="10">
        <f>YEAR(SalesDataTable[[#This Row],[Order Date]])</f>
        <v>2026</v>
      </c>
      <c r="D966" s="13" t="str">
        <f>"Q"&amp;ROUNDUP(MONTH(SalesDataTable[[#This Row],[Order Date]])/3,0)</f>
        <v>Q2</v>
      </c>
      <c r="E966" s="13">
        <f>MONTH(SalesDataTable[[#This Row],[Order Date]])</f>
        <v>6</v>
      </c>
      <c r="F966" s="10" t="str">
        <f>TEXT(SalesDataTable[[#This Row],[Order Date]],"MMM")</f>
        <v>Jun</v>
      </c>
      <c r="G966" s="4" t="s">
        <v>36</v>
      </c>
      <c r="H966" s="4" t="s">
        <v>63</v>
      </c>
      <c r="I966" s="4" t="s">
        <v>18</v>
      </c>
      <c r="J966" s="4" t="s">
        <v>19</v>
      </c>
      <c r="K966" s="4" t="s">
        <v>39</v>
      </c>
      <c r="L966" s="4" t="s">
        <v>45</v>
      </c>
      <c r="M966" s="5">
        <v>1</v>
      </c>
      <c r="N966" s="6">
        <v>195.22</v>
      </c>
      <c r="O966" s="7">
        <v>0</v>
      </c>
      <c r="P966" s="6">
        <v>105.91</v>
      </c>
      <c r="Q966" s="6">
        <f>M966*N966*(1-O966)</f>
        <v>195.22</v>
      </c>
      <c r="R966" s="6">
        <f>M966*P966</f>
        <v>105.91</v>
      </c>
      <c r="S966" s="6">
        <f>Q966-R966</f>
        <v>89.31</v>
      </c>
      <c r="T966" s="8">
        <f>IFERROR(S966/Q966,0)</f>
        <v>0.45748386435816002</v>
      </c>
    </row>
    <row r="967" spans="1:20" ht="15.75" x14ac:dyDescent="0.25">
      <c r="A967" s="2">
        <v>463</v>
      </c>
      <c r="B967" s="3">
        <v>46174</v>
      </c>
      <c r="C967" s="10">
        <f>YEAR(SalesDataTable[[#This Row],[Order Date]])</f>
        <v>2026</v>
      </c>
      <c r="D967" s="13" t="str">
        <f>"Q"&amp;ROUNDUP(MONTH(SalesDataTable[[#This Row],[Order Date]])/3,0)</f>
        <v>Q2</v>
      </c>
      <c r="E967" s="13">
        <f>MONTH(SalesDataTable[[#This Row],[Order Date]])</f>
        <v>6</v>
      </c>
      <c r="F967" s="10" t="str">
        <f>TEXT(SalesDataTable[[#This Row],[Order Date]],"MMM")</f>
        <v>Jun</v>
      </c>
      <c r="G967" s="4" t="s">
        <v>36</v>
      </c>
      <c r="H967" s="4" t="s">
        <v>37</v>
      </c>
      <c r="I967" s="4" t="s">
        <v>18</v>
      </c>
      <c r="J967" s="4" t="s">
        <v>29</v>
      </c>
      <c r="K967" s="4" t="s">
        <v>20</v>
      </c>
      <c r="L967" s="4" t="s">
        <v>42</v>
      </c>
      <c r="M967" s="5">
        <v>1</v>
      </c>
      <c r="N967" s="6">
        <v>40.71</v>
      </c>
      <c r="O967" s="7">
        <v>0.05</v>
      </c>
      <c r="P967" s="6">
        <v>16.559999999999999</v>
      </c>
      <c r="Q967" s="6">
        <f>M967*N967*(1-O967)</f>
        <v>38.674500000000002</v>
      </c>
      <c r="R967" s="6">
        <f>M967*P967</f>
        <v>16.559999999999999</v>
      </c>
      <c r="S967" s="6">
        <f>Q967-R967</f>
        <v>22.114500000000003</v>
      </c>
      <c r="T967" s="8">
        <f>IFERROR(S967/Q967,0)</f>
        <v>0.57181088314005357</v>
      </c>
    </row>
    <row r="968" spans="1:20" ht="15.75" x14ac:dyDescent="0.25">
      <c r="A968" s="2">
        <v>653</v>
      </c>
      <c r="B968" s="3">
        <v>46174</v>
      </c>
      <c r="C968" s="10">
        <f>YEAR(SalesDataTable[[#This Row],[Order Date]])</f>
        <v>2026</v>
      </c>
      <c r="D968" s="13" t="str">
        <f>"Q"&amp;ROUNDUP(MONTH(SalesDataTable[[#This Row],[Order Date]])/3,0)</f>
        <v>Q2</v>
      </c>
      <c r="E968" s="13">
        <f>MONTH(SalesDataTable[[#This Row],[Order Date]])</f>
        <v>6</v>
      </c>
      <c r="F968" s="10" t="str">
        <f>TEXT(SalesDataTable[[#This Row],[Order Date]],"MMM")</f>
        <v>Jun</v>
      </c>
      <c r="G968" s="4" t="s">
        <v>22</v>
      </c>
      <c r="H968" s="4" t="s">
        <v>57</v>
      </c>
      <c r="I968" s="4" t="s">
        <v>18</v>
      </c>
      <c r="J968" s="4" t="s">
        <v>19</v>
      </c>
      <c r="K968" s="4" t="s">
        <v>50</v>
      </c>
      <c r="L968" s="4" t="s">
        <v>51</v>
      </c>
      <c r="M968" s="5">
        <v>1</v>
      </c>
      <c r="N968" s="6">
        <v>41.26</v>
      </c>
      <c r="O968" s="7">
        <v>0.05</v>
      </c>
      <c r="P968" s="6">
        <v>14.32</v>
      </c>
      <c r="Q968" s="6">
        <f>M968*N968*(1-O968)</f>
        <v>39.196999999999996</v>
      </c>
      <c r="R968" s="6">
        <f>M968*P968</f>
        <v>14.32</v>
      </c>
      <c r="S968" s="6">
        <f>Q968-R968</f>
        <v>24.876999999999995</v>
      </c>
      <c r="T968" s="8">
        <f>IFERROR(S968/Q968,0)</f>
        <v>0.63466591831007468</v>
      </c>
    </row>
    <row r="969" spans="1:20" ht="15.75" x14ac:dyDescent="0.25">
      <c r="A969" s="2">
        <v>1485</v>
      </c>
      <c r="B969" s="3">
        <v>46174</v>
      </c>
      <c r="C969" s="10">
        <f>YEAR(SalesDataTable[[#This Row],[Order Date]])</f>
        <v>2026</v>
      </c>
      <c r="D969" s="13" t="str">
        <f>"Q"&amp;ROUNDUP(MONTH(SalesDataTable[[#This Row],[Order Date]])/3,0)</f>
        <v>Q2</v>
      </c>
      <c r="E969" s="13">
        <f>MONTH(SalesDataTable[[#This Row],[Order Date]])</f>
        <v>6</v>
      </c>
      <c r="F969" s="10" t="str">
        <f>TEXT(SalesDataTable[[#This Row],[Order Date]],"MMM")</f>
        <v>Jun</v>
      </c>
      <c r="G969" s="4" t="s">
        <v>22</v>
      </c>
      <c r="H969" s="4" t="s">
        <v>57</v>
      </c>
      <c r="I969" s="4" t="s">
        <v>35</v>
      </c>
      <c r="J969" s="4" t="s">
        <v>29</v>
      </c>
      <c r="K969" s="4" t="s">
        <v>50</v>
      </c>
      <c r="L969" s="4" t="s">
        <v>51</v>
      </c>
      <c r="M969" s="5">
        <v>2</v>
      </c>
      <c r="N969" s="6">
        <v>40.840000000000003</v>
      </c>
      <c r="O969" s="7">
        <v>0</v>
      </c>
      <c r="P969" s="6">
        <v>14.48</v>
      </c>
      <c r="Q969" s="6">
        <f>M969*N969*(1-O969)</f>
        <v>81.680000000000007</v>
      </c>
      <c r="R969" s="6">
        <f>M969*P969</f>
        <v>28.96</v>
      </c>
      <c r="S969" s="6">
        <f>Q969-R969</f>
        <v>52.720000000000006</v>
      </c>
      <c r="T969" s="8">
        <f>IFERROR(S969/Q969,0)</f>
        <v>0.64544564152791384</v>
      </c>
    </row>
    <row r="970" spans="1:20" ht="15.75" x14ac:dyDescent="0.25">
      <c r="A970" s="2">
        <v>1925</v>
      </c>
      <c r="B970" s="3">
        <v>46174</v>
      </c>
      <c r="C970" s="10">
        <f>YEAR(SalesDataTable[[#This Row],[Order Date]])</f>
        <v>2026</v>
      </c>
      <c r="D970" s="13" t="str">
        <f>"Q"&amp;ROUNDUP(MONTH(SalesDataTable[[#This Row],[Order Date]])/3,0)</f>
        <v>Q2</v>
      </c>
      <c r="E970" s="13">
        <f>MONTH(SalesDataTable[[#This Row],[Order Date]])</f>
        <v>6</v>
      </c>
      <c r="F970" s="10" t="str">
        <f>TEXT(SalesDataTable[[#This Row],[Order Date]],"MMM")</f>
        <v>Jun</v>
      </c>
      <c r="G970" s="4" t="s">
        <v>36</v>
      </c>
      <c r="H970" s="4" t="s">
        <v>37</v>
      </c>
      <c r="I970" s="4" t="s">
        <v>18</v>
      </c>
      <c r="J970" s="4" t="s">
        <v>19</v>
      </c>
      <c r="K970" s="4" t="s">
        <v>25</v>
      </c>
      <c r="L970" s="4" t="s">
        <v>33</v>
      </c>
      <c r="M970" s="5">
        <v>1</v>
      </c>
      <c r="N970" s="6">
        <v>143.32</v>
      </c>
      <c r="O970" s="7">
        <v>0</v>
      </c>
      <c r="P970" s="6">
        <v>80.36</v>
      </c>
      <c r="Q970" s="6">
        <f>M970*N970*(1-O970)</f>
        <v>143.32</v>
      </c>
      <c r="R970" s="6">
        <f>M970*P970</f>
        <v>80.36</v>
      </c>
      <c r="S970" s="6">
        <f>Q970-R970</f>
        <v>62.959999999999994</v>
      </c>
      <c r="T970" s="8">
        <f>IFERROR(S970/Q970,0)</f>
        <v>0.43929667876081496</v>
      </c>
    </row>
    <row r="971" spans="1:20" ht="15.75" x14ac:dyDescent="0.25">
      <c r="A971" s="2">
        <v>1952</v>
      </c>
      <c r="B971" s="3">
        <v>46174</v>
      </c>
      <c r="C971" s="10">
        <f>YEAR(SalesDataTable[[#This Row],[Order Date]])</f>
        <v>2026</v>
      </c>
      <c r="D971" s="13" t="str">
        <f>"Q"&amp;ROUNDUP(MONTH(SalesDataTable[[#This Row],[Order Date]])/3,0)</f>
        <v>Q2</v>
      </c>
      <c r="E971" s="13">
        <f>MONTH(SalesDataTable[[#This Row],[Order Date]])</f>
        <v>6</v>
      </c>
      <c r="F971" s="10" t="str">
        <f>TEXT(SalesDataTable[[#This Row],[Order Date]],"MMM")</f>
        <v>Jun</v>
      </c>
      <c r="G971" s="4" t="s">
        <v>16</v>
      </c>
      <c r="H971" s="4" t="s">
        <v>66</v>
      </c>
      <c r="I971" s="4" t="s">
        <v>18</v>
      </c>
      <c r="J971" s="4" t="s">
        <v>29</v>
      </c>
      <c r="K971" s="4" t="s">
        <v>25</v>
      </c>
      <c r="L971" s="4" t="s">
        <v>53</v>
      </c>
      <c r="M971" s="5">
        <v>2</v>
      </c>
      <c r="N971" s="6">
        <v>156.31</v>
      </c>
      <c r="O971" s="7">
        <v>0</v>
      </c>
      <c r="P971" s="6">
        <v>79.87</v>
      </c>
      <c r="Q971" s="6">
        <f>M971*N971*(1-O971)</f>
        <v>312.62</v>
      </c>
      <c r="R971" s="6">
        <f>M971*P971</f>
        <v>159.74</v>
      </c>
      <c r="S971" s="6">
        <f>Q971-R971</f>
        <v>152.88</v>
      </c>
      <c r="T971" s="8">
        <f>IFERROR(S971/Q971,0)</f>
        <v>0.4890282131661442</v>
      </c>
    </row>
    <row r="972" spans="1:20" ht="15.75" x14ac:dyDescent="0.25">
      <c r="A972" s="2">
        <v>2010</v>
      </c>
      <c r="B972" s="3">
        <v>46174</v>
      </c>
      <c r="C972" s="10">
        <f>YEAR(SalesDataTable[[#This Row],[Order Date]])</f>
        <v>2026</v>
      </c>
      <c r="D972" s="13" t="str">
        <f>"Q"&amp;ROUNDUP(MONTH(SalesDataTable[[#This Row],[Order Date]])/3,0)</f>
        <v>Q2</v>
      </c>
      <c r="E972" s="13">
        <f>MONTH(SalesDataTable[[#This Row],[Order Date]])</f>
        <v>6</v>
      </c>
      <c r="F972" s="10" t="str">
        <f>TEXT(SalesDataTable[[#This Row],[Order Date]],"MMM")</f>
        <v>Jun</v>
      </c>
      <c r="G972" s="4" t="s">
        <v>36</v>
      </c>
      <c r="H972" s="4" t="s">
        <v>49</v>
      </c>
      <c r="I972" s="4" t="s">
        <v>18</v>
      </c>
      <c r="J972" s="4" t="s">
        <v>29</v>
      </c>
      <c r="K972" s="4" t="s">
        <v>20</v>
      </c>
      <c r="L972" s="4" t="s">
        <v>46</v>
      </c>
      <c r="M972" s="5">
        <v>3</v>
      </c>
      <c r="N972" s="6">
        <v>100.69</v>
      </c>
      <c r="O972" s="7">
        <v>0.1</v>
      </c>
      <c r="P972" s="6">
        <v>51.31</v>
      </c>
      <c r="Q972" s="6">
        <f>M972*N972*(1-O972)</f>
        <v>271.863</v>
      </c>
      <c r="R972" s="6">
        <f>M972*P972</f>
        <v>153.93</v>
      </c>
      <c r="S972" s="6">
        <f>Q972-R972</f>
        <v>117.93299999999999</v>
      </c>
      <c r="T972" s="8">
        <f>IFERROR(S972/Q972,0)</f>
        <v>0.43379569856876438</v>
      </c>
    </row>
    <row r="973" spans="1:20" ht="15.75" x14ac:dyDescent="0.25">
      <c r="A973" s="2">
        <v>2114</v>
      </c>
      <c r="B973" s="3">
        <v>46174</v>
      </c>
      <c r="C973" s="10">
        <f>YEAR(SalesDataTable[[#This Row],[Order Date]])</f>
        <v>2026</v>
      </c>
      <c r="D973" s="13" t="str">
        <f>"Q"&amp;ROUNDUP(MONTH(SalesDataTable[[#This Row],[Order Date]])/3,0)</f>
        <v>Q2</v>
      </c>
      <c r="E973" s="13">
        <f>MONTH(SalesDataTable[[#This Row],[Order Date]])</f>
        <v>6</v>
      </c>
      <c r="F973" s="10" t="str">
        <f>TEXT(SalesDataTable[[#This Row],[Order Date]],"MMM")</f>
        <v>Jun</v>
      </c>
      <c r="G973" s="4" t="s">
        <v>36</v>
      </c>
      <c r="H973" s="4" t="s">
        <v>63</v>
      </c>
      <c r="I973" s="4" t="s">
        <v>35</v>
      </c>
      <c r="J973" s="4" t="s">
        <v>32</v>
      </c>
      <c r="K973" s="4" t="s">
        <v>30</v>
      </c>
      <c r="L973" s="4" t="s">
        <v>48</v>
      </c>
      <c r="M973" s="5">
        <v>2</v>
      </c>
      <c r="N973" s="6">
        <v>45.54</v>
      </c>
      <c r="O973" s="7">
        <v>0.1</v>
      </c>
      <c r="P973" s="6">
        <v>18.309999999999999</v>
      </c>
      <c r="Q973" s="6">
        <f>M973*N973*(1-O973)</f>
        <v>81.971999999999994</v>
      </c>
      <c r="R973" s="6">
        <f>M973*P973</f>
        <v>36.619999999999997</v>
      </c>
      <c r="S973" s="6">
        <f>Q973-R973</f>
        <v>45.351999999999997</v>
      </c>
      <c r="T973" s="8">
        <f>IFERROR(S973/Q973,0)</f>
        <v>0.5532620894939736</v>
      </c>
    </row>
    <row r="974" spans="1:20" ht="15.75" x14ac:dyDescent="0.25">
      <c r="A974" s="2">
        <v>3104</v>
      </c>
      <c r="B974" s="3">
        <v>46174</v>
      </c>
      <c r="C974" s="10">
        <f>YEAR(SalesDataTable[[#This Row],[Order Date]])</f>
        <v>2026</v>
      </c>
      <c r="D974" s="13" t="str">
        <f>"Q"&amp;ROUNDUP(MONTH(SalesDataTable[[#This Row],[Order Date]])/3,0)</f>
        <v>Q2</v>
      </c>
      <c r="E974" s="13">
        <f>MONTH(SalesDataTable[[#This Row],[Order Date]])</f>
        <v>6</v>
      </c>
      <c r="F974" s="10" t="str">
        <f>TEXT(SalesDataTable[[#This Row],[Order Date]],"MMM")</f>
        <v>Jun</v>
      </c>
      <c r="G974" s="4" t="s">
        <v>27</v>
      </c>
      <c r="H974" s="4" t="s">
        <v>34</v>
      </c>
      <c r="I974" s="4" t="s">
        <v>24</v>
      </c>
      <c r="J974" s="4" t="s">
        <v>32</v>
      </c>
      <c r="K974" s="4" t="s">
        <v>25</v>
      </c>
      <c r="L974" s="4" t="s">
        <v>53</v>
      </c>
      <c r="M974" s="5">
        <v>5</v>
      </c>
      <c r="N974" s="6">
        <v>153.97</v>
      </c>
      <c r="O974" s="7">
        <v>0.15</v>
      </c>
      <c r="P974" s="6">
        <v>79.81</v>
      </c>
      <c r="Q974" s="6">
        <f>M974*N974*(1-O974)</f>
        <v>654.37249999999995</v>
      </c>
      <c r="R974" s="6">
        <f>M974*P974</f>
        <v>399.05</v>
      </c>
      <c r="S974" s="6">
        <f>Q974-R974</f>
        <v>255.32249999999993</v>
      </c>
      <c r="T974" s="8">
        <f>IFERROR(S974/Q974,0)</f>
        <v>0.39017914108554369</v>
      </c>
    </row>
    <row r="975" spans="1:20" ht="15.75" x14ac:dyDescent="0.25">
      <c r="A975" s="2">
        <v>3230</v>
      </c>
      <c r="B975" s="3">
        <v>46174</v>
      </c>
      <c r="C975" s="10">
        <f>YEAR(SalesDataTable[[#This Row],[Order Date]])</f>
        <v>2026</v>
      </c>
      <c r="D975" s="13" t="str">
        <f>"Q"&amp;ROUNDUP(MONTH(SalesDataTable[[#This Row],[Order Date]])/3,0)</f>
        <v>Q2</v>
      </c>
      <c r="E975" s="13">
        <f>MONTH(SalesDataTable[[#This Row],[Order Date]])</f>
        <v>6</v>
      </c>
      <c r="F975" s="10" t="str">
        <f>TEXT(SalesDataTable[[#This Row],[Order Date]],"MMM")</f>
        <v>Jun</v>
      </c>
      <c r="G975" s="4" t="s">
        <v>27</v>
      </c>
      <c r="H975" s="4" t="s">
        <v>68</v>
      </c>
      <c r="I975" s="4" t="s">
        <v>35</v>
      </c>
      <c r="J975" s="4" t="s">
        <v>19</v>
      </c>
      <c r="K975" s="4" t="s">
        <v>50</v>
      </c>
      <c r="L975" s="4" t="s">
        <v>54</v>
      </c>
      <c r="M975" s="5">
        <v>1</v>
      </c>
      <c r="N975" s="6">
        <v>124.17</v>
      </c>
      <c r="O975" s="7">
        <v>0</v>
      </c>
      <c r="P975" s="6">
        <v>71.040000000000006</v>
      </c>
      <c r="Q975" s="6">
        <f>M975*N975*(1-O975)</f>
        <v>124.17</v>
      </c>
      <c r="R975" s="6">
        <f>M975*P975</f>
        <v>71.040000000000006</v>
      </c>
      <c r="S975" s="6">
        <f>Q975-R975</f>
        <v>53.129999999999995</v>
      </c>
      <c r="T975" s="8">
        <f>IFERROR(S975/Q975,0)</f>
        <v>0.4278811307079004</v>
      </c>
    </row>
    <row r="976" spans="1:20" ht="15.75" x14ac:dyDescent="0.25">
      <c r="A976" s="2">
        <v>3415</v>
      </c>
      <c r="B976" s="3">
        <v>46174</v>
      </c>
      <c r="C976" s="10">
        <f>YEAR(SalesDataTable[[#This Row],[Order Date]])</f>
        <v>2026</v>
      </c>
      <c r="D976" s="13" t="str">
        <f>"Q"&amp;ROUNDUP(MONTH(SalesDataTable[[#This Row],[Order Date]])/3,0)</f>
        <v>Q2</v>
      </c>
      <c r="E976" s="13">
        <f>MONTH(SalesDataTable[[#This Row],[Order Date]])</f>
        <v>6</v>
      </c>
      <c r="F976" s="10" t="str">
        <f>TEXT(SalesDataTable[[#This Row],[Order Date]],"MMM")</f>
        <v>Jun</v>
      </c>
      <c r="G976" s="4" t="s">
        <v>27</v>
      </c>
      <c r="H976" s="4" t="s">
        <v>41</v>
      </c>
      <c r="I976" s="4" t="s">
        <v>35</v>
      </c>
      <c r="J976" s="4" t="s">
        <v>19</v>
      </c>
      <c r="K976" s="4" t="s">
        <v>25</v>
      </c>
      <c r="L976" s="4" t="s">
        <v>53</v>
      </c>
      <c r="M976" s="5">
        <v>1</v>
      </c>
      <c r="N976" s="6">
        <v>152.94999999999999</v>
      </c>
      <c r="O976" s="7">
        <v>0.05</v>
      </c>
      <c r="P976" s="6">
        <v>76.97</v>
      </c>
      <c r="Q976" s="6">
        <f>M976*N976*(1-O976)</f>
        <v>145.30249999999998</v>
      </c>
      <c r="R976" s="6">
        <f>M976*P976</f>
        <v>76.97</v>
      </c>
      <c r="S976" s="6">
        <f>Q976-R976</f>
        <v>68.332499999999982</v>
      </c>
      <c r="T976" s="8">
        <f>IFERROR(S976/Q976,0)</f>
        <v>0.47027752447480248</v>
      </c>
    </row>
    <row r="977" spans="1:20" ht="15.75" x14ac:dyDescent="0.25">
      <c r="A977" s="2">
        <v>4130</v>
      </c>
      <c r="B977" s="3">
        <v>46174</v>
      </c>
      <c r="C977" s="10">
        <f>YEAR(SalesDataTable[[#This Row],[Order Date]])</f>
        <v>2026</v>
      </c>
      <c r="D977" s="13" t="str">
        <f>"Q"&amp;ROUNDUP(MONTH(SalesDataTable[[#This Row],[Order Date]])/3,0)</f>
        <v>Q2</v>
      </c>
      <c r="E977" s="13">
        <f>MONTH(SalesDataTable[[#This Row],[Order Date]])</f>
        <v>6</v>
      </c>
      <c r="F977" s="10" t="str">
        <f>TEXT(SalesDataTable[[#This Row],[Order Date]],"MMM")</f>
        <v>Jun</v>
      </c>
      <c r="G977" s="4" t="s">
        <v>36</v>
      </c>
      <c r="H977" s="4" t="s">
        <v>63</v>
      </c>
      <c r="I977" s="4" t="s">
        <v>18</v>
      </c>
      <c r="J977" s="4" t="s">
        <v>29</v>
      </c>
      <c r="K977" s="4" t="s">
        <v>20</v>
      </c>
      <c r="L977" s="4" t="s">
        <v>21</v>
      </c>
      <c r="M977" s="5">
        <v>3</v>
      </c>
      <c r="N977" s="6">
        <v>80.099999999999994</v>
      </c>
      <c r="O977" s="7">
        <v>0</v>
      </c>
      <c r="P977" s="6">
        <v>43.51</v>
      </c>
      <c r="Q977" s="6">
        <f>M977*N977*(1-O977)</f>
        <v>240.29999999999998</v>
      </c>
      <c r="R977" s="6">
        <f>M977*P977</f>
        <v>130.53</v>
      </c>
      <c r="S977" s="6">
        <f>Q977-R977</f>
        <v>109.76999999999998</v>
      </c>
      <c r="T977" s="8">
        <f>IFERROR(S977/Q977,0)</f>
        <v>0.45680399500624214</v>
      </c>
    </row>
    <row r="978" spans="1:20" ht="15.75" x14ac:dyDescent="0.25">
      <c r="A978" s="2">
        <v>4314</v>
      </c>
      <c r="B978" s="3">
        <v>46174</v>
      </c>
      <c r="C978" s="10">
        <f>YEAR(SalesDataTable[[#This Row],[Order Date]])</f>
        <v>2026</v>
      </c>
      <c r="D978" s="13" t="str">
        <f>"Q"&amp;ROUNDUP(MONTH(SalesDataTable[[#This Row],[Order Date]])/3,0)</f>
        <v>Q2</v>
      </c>
      <c r="E978" s="13">
        <f>MONTH(SalesDataTable[[#This Row],[Order Date]])</f>
        <v>6</v>
      </c>
      <c r="F978" s="10" t="str">
        <f>TEXT(SalesDataTable[[#This Row],[Order Date]],"MMM")</f>
        <v>Jun</v>
      </c>
      <c r="G978" s="4" t="s">
        <v>36</v>
      </c>
      <c r="H978" s="4" t="s">
        <v>37</v>
      </c>
      <c r="I978" s="4" t="s">
        <v>35</v>
      </c>
      <c r="J978" s="4" t="s">
        <v>29</v>
      </c>
      <c r="K978" s="4" t="s">
        <v>50</v>
      </c>
      <c r="L978" s="4" t="s">
        <v>58</v>
      </c>
      <c r="M978" s="5">
        <v>2</v>
      </c>
      <c r="N978" s="6">
        <v>36.61</v>
      </c>
      <c r="O978" s="7">
        <v>0</v>
      </c>
      <c r="P978" s="6">
        <v>14.15</v>
      </c>
      <c r="Q978" s="6">
        <f>M978*N978*(1-O978)</f>
        <v>73.22</v>
      </c>
      <c r="R978" s="6">
        <f>M978*P978</f>
        <v>28.3</v>
      </c>
      <c r="S978" s="6">
        <f>Q978-R978</f>
        <v>44.92</v>
      </c>
      <c r="T978" s="8">
        <f>IFERROR(S978/Q978,0)</f>
        <v>0.61349358098880091</v>
      </c>
    </row>
    <row r="979" spans="1:20" ht="15.75" x14ac:dyDescent="0.25">
      <c r="A979" s="2">
        <v>998</v>
      </c>
      <c r="B979" s="3">
        <v>46175</v>
      </c>
      <c r="C979" s="10">
        <f>YEAR(SalesDataTable[[#This Row],[Order Date]])</f>
        <v>2026</v>
      </c>
      <c r="D979" s="13" t="str">
        <f>"Q"&amp;ROUNDUP(MONTH(SalesDataTable[[#This Row],[Order Date]])/3,0)</f>
        <v>Q2</v>
      </c>
      <c r="E979" s="13">
        <f>MONTH(SalesDataTable[[#This Row],[Order Date]])</f>
        <v>6</v>
      </c>
      <c r="F979" s="10" t="str">
        <f>TEXT(SalesDataTable[[#This Row],[Order Date]],"MMM")</f>
        <v>Jun</v>
      </c>
      <c r="G979" s="4" t="s">
        <v>22</v>
      </c>
      <c r="H979" s="4" t="s">
        <v>57</v>
      </c>
      <c r="I979" s="4" t="s">
        <v>18</v>
      </c>
      <c r="J979" s="4" t="s">
        <v>19</v>
      </c>
      <c r="K979" s="4" t="s">
        <v>30</v>
      </c>
      <c r="L979" s="4" t="s">
        <v>60</v>
      </c>
      <c r="M979" s="5">
        <v>2</v>
      </c>
      <c r="N979" s="6">
        <v>131.81</v>
      </c>
      <c r="O979" s="7">
        <v>0.05</v>
      </c>
      <c r="P979" s="6">
        <v>66.09</v>
      </c>
      <c r="Q979" s="6">
        <f>M979*N979*(1-O979)</f>
        <v>250.43899999999999</v>
      </c>
      <c r="R979" s="6">
        <f>M979*P979</f>
        <v>132.18</v>
      </c>
      <c r="S979" s="6">
        <f>Q979-R979</f>
        <v>118.25899999999999</v>
      </c>
      <c r="T979" s="8">
        <f>IFERROR(S979/Q979,0)</f>
        <v>0.47220680485068217</v>
      </c>
    </row>
    <row r="980" spans="1:20" ht="15.75" x14ac:dyDescent="0.25">
      <c r="A980" s="2">
        <v>1172</v>
      </c>
      <c r="B980" s="3">
        <v>46175</v>
      </c>
      <c r="C980" s="10">
        <f>YEAR(SalesDataTable[[#This Row],[Order Date]])</f>
        <v>2026</v>
      </c>
      <c r="D980" s="13" t="str">
        <f>"Q"&amp;ROUNDUP(MONTH(SalesDataTable[[#This Row],[Order Date]])/3,0)</f>
        <v>Q2</v>
      </c>
      <c r="E980" s="13">
        <f>MONTH(SalesDataTable[[#This Row],[Order Date]])</f>
        <v>6</v>
      </c>
      <c r="F980" s="10" t="str">
        <f>TEXT(SalesDataTable[[#This Row],[Order Date]],"MMM")</f>
        <v>Jun</v>
      </c>
      <c r="G980" s="4" t="s">
        <v>16</v>
      </c>
      <c r="H980" s="4" t="s">
        <v>66</v>
      </c>
      <c r="I980" s="4" t="s">
        <v>18</v>
      </c>
      <c r="J980" s="4" t="s">
        <v>19</v>
      </c>
      <c r="K980" s="4" t="s">
        <v>25</v>
      </c>
      <c r="L980" s="4" t="s">
        <v>53</v>
      </c>
      <c r="M980" s="5">
        <v>1</v>
      </c>
      <c r="N980" s="6">
        <v>153.43</v>
      </c>
      <c r="O980" s="7">
        <v>0.05</v>
      </c>
      <c r="P980" s="6">
        <v>78.16</v>
      </c>
      <c r="Q980" s="6">
        <f>M980*N980*(1-O980)</f>
        <v>145.7585</v>
      </c>
      <c r="R980" s="6">
        <f>M980*P980</f>
        <v>78.16</v>
      </c>
      <c r="S980" s="6">
        <f>Q980-R980</f>
        <v>67.598500000000001</v>
      </c>
      <c r="T980" s="8">
        <f>IFERROR(S980/Q980,0)</f>
        <v>0.46377055197467043</v>
      </c>
    </row>
    <row r="981" spans="1:20" ht="15.75" x14ac:dyDescent="0.25">
      <c r="A981" s="2">
        <v>1261</v>
      </c>
      <c r="B981" s="3">
        <v>46175</v>
      </c>
      <c r="C981" s="10">
        <f>YEAR(SalesDataTable[[#This Row],[Order Date]])</f>
        <v>2026</v>
      </c>
      <c r="D981" s="13" t="str">
        <f>"Q"&amp;ROUNDUP(MONTH(SalesDataTable[[#This Row],[Order Date]])/3,0)</f>
        <v>Q2</v>
      </c>
      <c r="E981" s="13">
        <f>MONTH(SalesDataTable[[#This Row],[Order Date]])</f>
        <v>6</v>
      </c>
      <c r="F981" s="10" t="str">
        <f>TEXT(SalesDataTable[[#This Row],[Order Date]],"MMM")</f>
        <v>Jun</v>
      </c>
      <c r="G981" s="4" t="s">
        <v>22</v>
      </c>
      <c r="H981" s="4" t="s">
        <v>65</v>
      </c>
      <c r="I981" s="4" t="s">
        <v>18</v>
      </c>
      <c r="J981" s="4" t="s">
        <v>29</v>
      </c>
      <c r="K981" s="4" t="s">
        <v>20</v>
      </c>
      <c r="L981" s="4" t="s">
        <v>21</v>
      </c>
      <c r="M981" s="5">
        <v>2</v>
      </c>
      <c r="N981" s="6">
        <v>80.06</v>
      </c>
      <c r="O981" s="7">
        <v>0</v>
      </c>
      <c r="P981" s="6">
        <v>42.87</v>
      </c>
      <c r="Q981" s="6">
        <f>M981*N981*(1-O981)</f>
        <v>160.12</v>
      </c>
      <c r="R981" s="6">
        <f>M981*P981</f>
        <v>85.74</v>
      </c>
      <c r="S981" s="6">
        <f>Q981-R981</f>
        <v>74.38000000000001</v>
      </c>
      <c r="T981" s="8">
        <f>IFERROR(S981/Q981,0)</f>
        <v>0.4645266050462154</v>
      </c>
    </row>
    <row r="982" spans="1:20" ht="15.75" x14ac:dyDescent="0.25">
      <c r="A982" s="2">
        <v>1762</v>
      </c>
      <c r="B982" s="3">
        <v>46175</v>
      </c>
      <c r="C982" s="10">
        <f>YEAR(SalesDataTable[[#This Row],[Order Date]])</f>
        <v>2026</v>
      </c>
      <c r="D982" s="13" t="str">
        <f>"Q"&amp;ROUNDUP(MONTH(SalesDataTable[[#This Row],[Order Date]])/3,0)</f>
        <v>Q2</v>
      </c>
      <c r="E982" s="13">
        <f>MONTH(SalesDataTable[[#This Row],[Order Date]])</f>
        <v>6</v>
      </c>
      <c r="F982" s="10" t="str">
        <f>TEXT(SalesDataTable[[#This Row],[Order Date]],"MMM")</f>
        <v>Jun</v>
      </c>
      <c r="G982" s="4" t="s">
        <v>36</v>
      </c>
      <c r="H982" s="4" t="s">
        <v>63</v>
      </c>
      <c r="I982" s="4" t="s">
        <v>35</v>
      </c>
      <c r="J982" s="4" t="s">
        <v>32</v>
      </c>
      <c r="K982" s="4" t="s">
        <v>50</v>
      </c>
      <c r="L982" s="4" t="s">
        <v>51</v>
      </c>
      <c r="M982" s="5">
        <v>1</v>
      </c>
      <c r="N982" s="6">
        <v>40.549999999999997</v>
      </c>
      <c r="O982" s="7">
        <v>0</v>
      </c>
      <c r="P982" s="6">
        <v>15.16</v>
      </c>
      <c r="Q982" s="6">
        <f>M982*N982*(1-O982)</f>
        <v>40.549999999999997</v>
      </c>
      <c r="R982" s="6">
        <f>M982*P982</f>
        <v>15.16</v>
      </c>
      <c r="S982" s="6">
        <f>Q982-R982</f>
        <v>25.389999999999997</v>
      </c>
      <c r="T982" s="8">
        <f>IFERROR(S982/Q982,0)</f>
        <v>0.62614056720098643</v>
      </c>
    </row>
    <row r="983" spans="1:20" ht="15.75" x14ac:dyDescent="0.25">
      <c r="A983" s="2">
        <v>1851</v>
      </c>
      <c r="B983" s="3">
        <v>46175</v>
      </c>
      <c r="C983" s="10">
        <f>YEAR(SalesDataTable[[#This Row],[Order Date]])</f>
        <v>2026</v>
      </c>
      <c r="D983" s="13" t="str">
        <f>"Q"&amp;ROUNDUP(MONTH(SalesDataTable[[#This Row],[Order Date]])/3,0)</f>
        <v>Q2</v>
      </c>
      <c r="E983" s="13">
        <f>MONTH(SalesDataTable[[#This Row],[Order Date]])</f>
        <v>6</v>
      </c>
      <c r="F983" s="10" t="str">
        <f>TEXT(SalesDataTable[[#This Row],[Order Date]],"MMM")</f>
        <v>Jun</v>
      </c>
      <c r="G983" s="4" t="s">
        <v>22</v>
      </c>
      <c r="H983" s="4" t="s">
        <v>43</v>
      </c>
      <c r="I983" s="4" t="s">
        <v>18</v>
      </c>
      <c r="J983" s="4" t="s">
        <v>29</v>
      </c>
      <c r="K983" s="4" t="s">
        <v>30</v>
      </c>
      <c r="L983" s="4" t="s">
        <v>48</v>
      </c>
      <c r="M983" s="5">
        <v>3</v>
      </c>
      <c r="N983" s="6">
        <v>45.43</v>
      </c>
      <c r="O983" s="7">
        <v>0.15</v>
      </c>
      <c r="P983" s="6">
        <v>17.850000000000001</v>
      </c>
      <c r="Q983" s="6">
        <f>M983*N983*(1-O983)</f>
        <v>115.84649999999999</v>
      </c>
      <c r="R983" s="6">
        <f>M983*P983</f>
        <v>53.550000000000004</v>
      </c>
      <c r="S983" s="6">
        <f>Q983-R983</f>
        <v>62.296499999999988</v>
      </c>
      <c r="T983" s="8">
        <f>IFERROR(S983/Q983,0)</f>
        <v>0.53775038520801222</v>
      </c>
    </row>
    <row r="984" spans="1:20" ht="15.75" x14ac:dyDescent="0.25">
      <c r="A984" s="2">
        <v>3205</v>
      </c>
      <c r="B984" s="3">
        <v>46175</v>
      </c>
      <c r="C984" s="10">
        <f>YEAR(SalesDataTable[[#This Row],[Order Date]])</f>
        <v>2026</v>
      </c>
      <c r="D984" s="13" t="str">
        <f>"Q"&amp;ROUNDUP(MONTH(SalesDataTable[[#This Row],[Order Date]])/3,0)</f>
        <v>Q2</v>
      </c>
      <c r="E984" s="13">
        <f>MONTH(SalesDataTable[[#This Row],[Order Date]])</f>
        <v>6</v>
      </c>
      <c r="F984" s="10" t="str">
        <f>TEXT(SalesDataTable[[#This Row],[Order Date]],"MMM")</f>
        <v>Jun</v>
      </c>
      <c r="G984" s="4" t="s">
        <v>36</v>
      </c>
      <c r="H984" s="4" t="s">
        <v>37</v>
      </c>
      <c r="I984" s="4" t="s">
        <v>24</v>
      </c>
      <c r="J984" s="4" t="s">
        <v>32</v>
      </c>
      <c r="K984" s="4" t="s">
        <v>25</v>
      </c>
      <c r="L984" s="4" t="s">
        <v>33</v>
      </c>
      <c r="M984" s="5">
        <v>6</v>
      </c>
      <c r="N984" s="6">
        <v>146.85</v>
      </c>
      <c r="O984" s="7">
        <v>0.15</v>
      </c>
      <c r="P984" s="6">
        <v>80.45</v>
      </c>
      <c r="Q984" s="6">
        <f>M984*N984*(1-O984)</f>
        <v>748.93499999999995</v>
      </c>
      <c r="R984" s="6">
        <f>M984*P984</f>
        <v>482.70000000000005</v>
      </c>
      <c r="S984" s="6">
        <f>Q984-R984</f>
        <v>266.2349999999999</v>
      </c>
      <c r="T984" s="8">
        <f>IFERROR(S984/Q984,0)</f>
        <v>0.35548478839952724</v>
      </c>
    </row>
    <row r="985" spans="1:20" ht="15.75" x14ac:dyDescent="0.25">
      <c r="A985" s="2">
        <v>1396</v>
      </c>
      <c r="B985" s="3">
        <v>46176</v>
      </c>
      <c r="C985" s="10">
        <f>YEAR(SalesDataTable[[#This Row],[Order Date]])</f>
        <v>2026</v>
      </c>
      <c r="D985" s="13" t="str">
        <f>"Q"&amp;ROUNDUP(MONTH(SalesDataTable[[#This Row],[Order Date]])/3,0)</f>
        <v>Q2</v>
      </c>
      <c r="E985" s="13">
        <f>MONTH(SalesDataTable[[#This Row],[Order Date]])</f>
        <v>6</v>
      </c>
      <c r="F985" s="10" t="str">
        <f>TEXT(SalesDataTable[[#This Row],[Order Date]],"MMM")</f>
        <v>Jun</v>
      </c>
      <c r="G985" s="4" t="s">
        <v>27</v>
      </c>
      <c r="H985" s="4" t="s">
        <v>34</v>
      </c>
      <c r="I985" s="4" t="s">
        <v>18</v>
      </c>
      <c r="J985" s="4" t="s">
        <v>32</v>
      </c>
      <c r="K985" s="4" t="s">
        <v>39</v>
      </c>
      <c r="L985" s="4" t="s">
        <v>45</v>
      </c>
      <c r="M985" s="5">
        <v>1</v>
      </c>
      <c r="N985" s="6">
        <v>192.33</v>
      </c>
      <c r="O985" s="7">
        <v>0.1</v>
      </c>
      <c r="P985" s="6">
        <v>105.15</v>
      </c>
      <c r="Q985" s="6">
        <f>M985*N985*(1-O985)</f>
        <v>173.09700000000001</v>
      </c>
      <c r="R985" s="6">
        <f>M985*P985</f>
        <v>105.15</v>
      </c>
      <c r="S985" s="6">
        <f>Q985-R985</f>
        <v>67.947000000000003</v>
      </c>
      <c r="T985" s="8">
        <f>IFERROR(S985/Q985,0)</f>
        <v>0.39253713235931298</v>
      </c>
    </row>
    <row r="986" spans="1:20" ht="15.75" x14ac:dyDescent="0.25">
      <c r="A986" s="2">
        <v>1441</v>
      </c>
      <c r="B986" s="3">
        <v>46176</v>
      </c>
      <c r="C986" s="10">
        <f>YEAR(SalesDataTable[[#This Row],[Order Date]])</f>
        <v>2026</v>
      </c>
      <c r="D986" s="13" t="str">
        <f>"Q"&amp;ROUNDUP(MONTH(SalesDataTable[[#This Row],[Order Date]])/3,0)</f>
        <v>Q2</v>
      </c>
      <c r="E986" s="13">
        <f>MONTH(SalesDataTable[[#This Row],[Order Date]])</f>
        <v>6</v>
      </c>
      <c r="F986" s="10" t="str">
        <f>TEXT(SalesDataTable[[#This Row],[Order Date]],"MMM")</f>
        <v>Jun</v>
      </c>
      <c r="G986" s="4" t="s">
        <v>27</v>
      </c>
      <c r="H986" s="4" t="s">
        <v>55</v>
      </c>
      <c r="I986" s="4" t="s">
        <v>44</v>
      </c>
      <c r="J986" s="4" t="s">
        <v>29</v>
      </c>
      <c r="K986" s="4" t="s">
        <v>30</v>
      </c>
      <c r="L986" s="4" t="s">
        <v>60</v>
      </c>
      <c r="M986" s="5">
        <v>3</v>
      </c>
      <c r="N986" s="6">
        <v>135.4</v>
      </c>
      <c r="O986" s="7">
        <v>0</v>
      </c>
      <c r="P986" s="6">
        <v>65.16</v>
      </c>
      <c r="Q986" s="6">
        <f>M986*N986*(1-O986)</f>
        <v>406.20000000000005</v>
      </c>
      <c r="R986" s="6">
        <f>M986*P986</f>
        <v>195.48</v>
      </c>
      <c r="S986" s="6">
        <f>Q986-R986</f>
        <v>210.72000000000006</v>
      </c>
      <c r="T986" s="8">
        <f>IFERROR(S986/Q986,0)</f>
        <v>0.51875923190546536</v>
      </c>
    </row>
    <row r="987" spans="1:20" ht="15.75" x14ac:dyDescent="0.25">
      <c r="A987" s="2">
        <v>1511</v>
      </c>
      <c r="B987" s="3">
        <v>46176</v>
      </c>
      <c r="C987" s="10">
        <f>YEAR(SalesDataTable[[#This Row],[Order Date]])</f>
        <v>2026</v>
      </c>
      <c r="D987" s="13" t="str">
        <f>"Q"&amp;ROUNDUP(MONTH(SalesDataTable[[#This Row],[Order Date]])/3,0)</f>
        <v>Q2</v>
      </c>
      <c r="E987" s="13">
        <f>MONTH(SalesDataTable[[#This Row],[Order Date]])</f>
        <v>6</v>
      </c>
      <c r="F987" s="10" t="str">
        <f>TEXT(SalesDataTable[[#This Row],[Order Date]],"MMM")</f>
        <v>Jun</v>
      </c>
      <c r="G987" s="4" t="s">
        <v>27</v>
      </c>
      <c r="H987" s="4" t="s">
        <v>41</v>
      </c>
      <c r="I987" s="4" t="s">
        <v>18</v>
      </c>
      <c r="J987" s="4" t="s">
        <v>29</v>
      </c>
      <c r="K987" s="4" t="s">
        <v>50</v>
      </c>
      <c r="L987" s="4" t="s">
        <v>58</v>
      </c>
      <c r="M987" s="5">
        <v>2</v>
      </c>
      <c r="N987" s="6">
        <v>36.08</v>
      </c>
      <c r="O987" s="7">
        <v>0.05</v>
      </c>
      <c r="P987" s="6">
        <v>13.73</v>
      </c>
      <c r="Q987" s="6">
        <f>M987*N987*(1-O987)</f>
        <v>68.551999999999992</v>
      </c>
      <c r="R987" s="6">
        <f>M987*P987</f>
        <v>27.46</v>
      </c>
      <c r="S987" s="6">
        <f>Q987-R987</f>
        <v>41.091999999999992</v>
      </c>
      <c r="T987" s="8">
        <f>IFERROR(S987/Q987,0)</f>
        <v>0.59942817131520587</v>
      </c>
    </row>
    <row r="988" spans="1:20" ht="15.75" x14ac:dyDescent="0.25">
      <c r="A988" s="2">
        <v>1701</v>
      </c>
      <c r="B988" s="3">
        <v>46176</v>
      </c>
      <c r="C988" s="10">
        <f>YEAR(SalesDataTable[[#This Row],[Order Date]])</f>
        <v>2026</v>
      </c>
      <c r="D988" s="13" t="str">
        <f>"Q"&amp;ROUNDUP(MONTH(SalesDataTable[[#This Row],[Order Date]])/3,0)</f>
        <v>Q2</v>
      </c>
      <c r="E988" s="13">
        <f>MONTH(SalesDataTable[[#This Row],[Order Date]])</f>
        <v>6</v>
      </c>
      <c r="F988" s="10" t="str">
        <f>TEXT(SalesDataTable[[#This Row],[Order Date]],"MMM")</f>
        <v>Jun</v>
      </c>
      <c r="G988" s="4" t="s">
        <v>16</v>
      </c>
      <c r="H988" s="4" t="s">
        <v>52</v>
      </c>
      <c r="I988" s="4" t="s">
        <v>18</v>
      </c>
      <c r="J988" s="4" t="s">
        <v>29</v>
      </c>
      <c r="K988" s="4" t="s">
        <v>30</v>
      </c>
      <c r="L988" s="4" t="s">
        <v>48</v>
      </c>
      <c r="M988" s="5">
        <v>1</v>
      </c>
      <c r="N988" s="6">
        <v>46.16</v>
      </c>
      <c r="O988" s="7">
        <v>0</v>
      </c>
      <c r="P988" s="6">
        <v>18.36</v>
      </c>
      <c r="Q988" s="6">
        <f>M988*N988*(1-O988)</f>
        <v>46.16</v>
      </c>
      <c r="R988" s="6">
        <f>M988*P988</f>
        <v>18.36</v>
      </c>
      <c r="S988" s="6">
        <f>Q988-R988</f>
        <v>27.799999999999997</v>
      </c>
      <c r="T988" s="8">
        <f>IFERROR(S988/Q988,0)</f>
        <v>0.60225303292894283</v>
      </c>
    </row>
    <row r="989" spans="1:20" ht="15.75" x14ac:dyDescent="0.25">
      <c r="A989" s="2">
        <v>1984</v>
      </c>
      <c r="B989" s="3">
        <v>46176</v>
      </c>
      <c r="C989" s="10">
        <f>YEAR(SalesDataTable[[#This Row],[Order Date]])</f>
        <v>2026</v>
      </c>
      <c r="D989" s="13" t="str">
        <f>"Q"&amp;ROUNDUP(MONTH(SalesDataTable[[#This Row],[Order Date]])/3,0)</f>
        <v>Q2</v>
      </c>
      <c r="E989" s="13">
        <f>MONTH(SalesDataTable[[#This Row],[Order Date]])</f>
        <v>6</v>
      </c>
      <c r="F989" s="10" t="str">
        <f>TEXT(SalesDataTable[[#This Row],[Order Date]],"MMM")</f>
        <v>Jun</v>
      </c>
      <c r="G989" s="4" t="s">
        <v>22</v>
      </c>
      <c r="H989" s="4" t="s">
        <v>23</v>
      </c>
      <c r="I989" s="4" t="s">
        <v>18</v>
      </c>
      <c r="J989" s="4" t="s">
        <v>19</v>
      </c>
      <c r="K989" s="4" t="s">
        <v>20</v>
      </c>
      <c r="L989" s="4" t="s">
        <v>38</v>
      </c>
      <c r="M989" s="5">
        <v>2</v>
      </c>
      <c r="N989" s="6">
        <v>50.77</v>
      </c>
      <c r="O989" s="7">
        <v>0</v>
      </c>
      <c r="P989" s="6">
        <v>22.93</v>
      </c>
      <c r="Q989" s="6">
        <f>M989*N989*(1-O989)</f>
        <v>101.54</v>
      </c>
      <c r="R989" s="6">
        <f>M989*P989</f>
        <v>45.86</v>
      </c>
      <c r="S989" s="6">
        <f>Q989-R989</f>
        <v>55.680000000000007</v>
      </c>
      <c r="T989" s="8">
        <f>IFERROR(S989/Q989,0)</f>
        <v>0.54835532794957653</v>
      </c>
    </row>
    <row r="990" spans="1:20" ht="15.75" x14ac:dyDescent="0.25">
      <c r="A990" s="2">
        <v>2572</v>
      </c>
      <c r="B990" s="3">
        <v>46176</v>
      </c>
      <c r="C990" s="10">
        <f>YEAR(SalesDataTable[[#This Row],[Order Date]])</f>
        <v>2026</v>
      </c>
      <c r="D990" s="13" t="str">
        <f>"Q"&amp;ROUNDUP(MONTH(SalesDataTable[[#This Row],[Order Date]])/3,0)</f>
        <v>Q2</v>
      </c>
      <c r="E990" s="13">
        <f>MONTH(SalesDataTable[[#This Row],[Order Date]])</f>
        <v>6</v>
      </c>
      <c r="F990" s="10" t="str">
        <f>TEXT(SalesDataTable[[#This Row],[Order Date]],"MMM")</f>
        <v>Jun</v>
      </c>
      <c r="G990" s="4" t="s">
        <v>36</v>
      </c>
      <c r="H990" s="4" t="s">
        <v>49</v>
      </c>
      <c r="I990" s="4" t="s">
        <v>44</v>
      </c>
      <c r="J990" s="4" t="s">
        <v>32</v>
      </c>
      <c r="K990" s="4" t="s">
        <v>25</v>
      </c>
      <c r="L990" s="4" t="s">
        <v>62</v>
      </c>
      <c r="M990" s="5">
        <v>2</v>
      </c>
      <c r="N990" s="6">
        <v>70.97</v>
      </c>
      <c r="O990" s="7">
        <v>0.05</v>
      </c>
      <c r="P990" s="6">
        <v>32.54</v>
      </c>
      <c r="Q990" s="6">
        <f>M990*N990*(1-O990)</f>
        <v>134.84299999999999</v>
      </c>
      <c r="R990" s="6">
        <f>M990*P990</f>
        <v>65.08</v>
      </c>
      <c r="S990" s="6">
        <f>Q990-R990</f>
        <v>69.762999999999991</v>
      </c>
      <c r="T990" s="8">
        <f>IFERROR(S990/Q990,0)</f>
        <v>0.51736463887632278</v>
      </c>
    </row>
    <row r="991" spans="1:20" ht="15.75" x14ac:dyDescent="0.25">
      <c r="A991" s="2">
        <v>2833</v>
      </c>
      <c r="B991" s="3">
        <v>46176</v>
      </c>
      <c r="C991" s="10">
        <f>YEAR(SalesDataTable[[#This Row],[Order Date]])</f>
        <v>2026</v>
      </c>
      <c r="D991" s="13" t="str">
        <f>"Q"&amp;ROUNDUP(MONTH(SalesDataTable[[#This Row],[Order Date]])/3,0)</f>
        <v>Q2</v>
      </c>
      <c r="E991" s="13">
        <f>MONTH(SalesDataTable[[#This Row],[Order Date]])</f>
        <v>6</v>
      </c>
      <c r="F991" s="10" t="str">
        <f>TEXT(SalesDataTable[[#This Row],[Order Date]],"MMM")</f>
        <v>Jun</v>
      </c>
      <c r="G991" s="4" t="s">
        <v>36</v>
      </c>
      <c r="H991" s="4" t="s">
        <v>63</v>
      </c>
      <c r="I991" s="4" t="s">
        <v>18</v>
      </c>
      <c r="J991" s="4" t="s">
        <v>19</v>
      </c>
      <c r="K991" s="4" t="s">
        <v>25</v>
      </c>
      <c r="L991" s="4" t="s">
        <v>33</v>
      </c>
      <c r="M991" s="5">
        <v>3</v>
      </c>
      <c r="N991" s="6">
        <v>141.6</v>
      </c>
      <c r="O991" s="7">
        <v>0</v>
      </c>
      <c r="P991" s="6">
        <v>78.02</v>
      </c>
      <c r="Q991" s="6">
        <f>M991*N991*(1-O991)</f>
        <v>424.79999999999995</v>
      </c>
      <c r="R991" s="6">
        <f>M991*P991</f>
        <v>234.06</v>
      </c>
      <c r="S991" s="6">
        <f>Q991-R991</f>
        <v>190.73999999999995</v>
      </c>
      <c r="T991" s="8">
        <f>IFERROR(S991/Q991,0)</f>
        <v>0.44901129943502821</v>
      </c>
    </row>
    <row r="992" spans="1:20" ht="15.75" x14ac:dyDescent="0.25">
      <c r="A992" s="2">
        <v>3522</v>
      </c>
      <c r="B992" s="3">
        <v>46176</v>
      </c>
      <c r="C992" s="10">
        <f>YEAR(SalesDataTable[[#This Row],[Order Date]])</f>
        <v>2026</v>
      </c>
      <c r="D992" s="13" t="str">
        <f>"Q"&amp;ROUNDUP(MONTH(SalesDataTable[[#This Row],[Order Date]])/3,0)</f>
        <v>Q2</v>
      </c>
      <c r="E992" s="13">
        <f>MONTH(SalesDataTable[[#This Row],[Order Date]])</f>
        <v>6</v>
      </c>
      <c r="F992" s="10" t="str">
        <f>TEXT(SalesDataTable[[#This Row],[Order Date]],"MMM")</f>
        <v>Jun</v>
      </c>
      <c r="G992" s="4" t="s">
        <v>36</v>
      </c>
      <c r="H992" s="4" t="s">
        <v>63</v>
      </c>
      <c r="I992" s="4" t="s">
        <v>18</v>
      </c>
      <c r="J992" s="4" t="s">
        <v>29</v>
      </c>
      <c r="K992" s="4" t="s">
        <v>20</v>
      </c>
      <c r="L992" s="4" t="s">
        <v>42</v>
      </c>
      <c r="M992" s="5">
        <v>1</v>
      </c>
      <c r="N992" s="6">
        <v>40.57</v>
      </c>
      <c r="O992" s="7">
        <v>0</v>
      </c>
      <c r="P992" s="6">
        <v>16.329999999999998</v>
      </c>
      <c r="Q992" s="6">
        <f>M992*N992*(1-O992)</f>
        <v>40.57</v>
      </c>
      <c r="R992" s="6">
        <f>M992*P992</f>
        <v>16.329999999999998</v>
      </c>
      <c r="S992" s="6">
        <f>Q992-R992</f>
        <v>24.240000000000002</v>
      </c>
      <c r="T992" s="8">
        <f>IFERROR(S992/Q992,0)</f>
        <v>0.59748582696573826</v>
      </c>
    </row>
    <row r="993" spans="1:20" ht="15.75" x14ac:dyDescent="0.25">
      <c r="A993" s="2">
        <v>146</v>
      </c>
      <c r="B993" s="3">
        <v>46177</v>
      </c>
      <c r="C993" s="10">
        <f>YEAR(SalesDataTable[[#This Row],[Order Date]])</f>
        <v>2026</v>
      </c>
      <c r="D993" s="13" t="str">
        <f>"Q"&amp;ROUNDUP(MONTH(SalesDataTable[[#This Row],[Order Date]])/3,0)</f>
        <v>Q2</v>
      </c>
      <c r="E993" s="13">
        <f>MONTH(SalesDataTable[[#This Row],[Order Date]])</f>
        <v>6</v>
      </c>
      <c r="F993" s="10" t="str">
        <f>TEXT(SalesDataTable[[#This Row],[Order Date]],"MMM")</f>
        <v>Jun</v>
      </c>
      <c r="G993" s="4" t="s">
        <v>22</v>
      </c>
      <c r="H993" s="4" t="s">
        <v>65</v>
      </c>
      <c r="I993" s="4" t="s">
        <v>44</v>
      </c>
      <c r="J993" s="4" t="s">
        <v>19</v>
      </c>
      <c r="K993" s="4" t="s">
        <v>20</v>
      </c>
      <c r="L993" s="4" t="s">
        <v>21</v>
      </c>
      <c r="M993" s="5">
        <v>2</v>
      </c>
      <c r="N993" s="6">
        <v>81.81</v>
      </c>
      <c r="O993" s="7">
        <v>0</v>
      </c>
      <c r="P993" s="6">
        <v>42.54</v>
      </c>
      <c r="Q993" s="6">
        <f>M993*N993*(1-O993)</f>
        <v>163.62</v>
      </c>
      <c r="R993" s="6">
        <f>M993*P993</f>
        <v>85.08</v>
      </c>
      <c r="S993" s="6">
        <f>Q993-R993</f>
        <v>78.540000000000006</v>
      </c>
      <c r="T993" s="8">
        <f>IFERROR(S993/Q993,0)</f>
        <v>0.48001466813348004</v>
      </c>
    </row>
    <row r="994" spans="1:20" ht="15.75" x14ac:dyDescent="0.25">
      <c r="A994" s="2">
        <v>161</v>
      </c>
      <c r="B994" s="3">
        <v>46177</v>
      </c>
      <c r="C994" s="10">
        <f>YEAR(SalesDataTable[[#This Row],[Order Date]])</f>
        <v>2026</v>
      </c>
      <c r="D994" s="13" t="str">
        <f>"Q"&amp;ROUNDUP(MONTH(SalesDataTable[[#This Row],[Order Date]])/3,0)</f>
        <v>Q2</v>
      </c>
      <c r="E994" s="13">
        <f>MONTH(SalesDataTable[[#This Row],[Order Date]])</f>
        <v>6</v>
      </c>
      <c r="F994" s="10" t="str">
        <f>TEXT(SalesDataTable[[#This Row],[Order Date]],"MMM")</f>
        <v>Jun</v>
      </c>
      <c r="G994" s="4" t="s">
        <v>16</v>
      </c>
      <c r="H994" s="4" t="s">
        <v>17</v>
      </c>
      <c r="I994" s="4" t="s">
        <v>44</v>
      </c>
      <c r="J994" s="4" t="s">
        <v>19</v>
      </c>
      <c r="K994" s="4" t="s">
        <v>20</v>
      </c>
      <c r="L994" s="4" t="s">
        <v>38</v>
      </c>
      <c r="M994" s="5">
        <v>2</v>
      </c>
      <c r="N994" s="6">
        <v>50.09</v>
      </c>
      <c r="O994" s="7">
        <v>0</v>
      </c>
      <c r="P994" s="6">
        <v>22.91</v>
      </c>
      <c r="Q994" s="6">
        <f>M994*N994*(1-O994)</f>
        <v>100.18</v>
      </c>
      <c r="R994" s="6">
        <f>M994*P994</f>
        <v>45.82</v>
      </c>
      <c r="S994" s="6">
        <f>Q994-R994</f>
        <v>54.360000000000007</v>
      </c>
      <c r="T994" s="8">
        <f>IFERROR(S994/Q994,0)</f>
        <v>0.54262327809942112</v>
      </c>
    </row>
    <row r="995" spans="1:20" ht="15.75" x14ac:dyDescent="0.25">
      <c r="A995" s="2">
        <v>819</v>
      </c>
      <c r="B995" s="3">
        <v>46177</v>
      </c>
      <c r="C995" s="10">
        <f>YEAR(SalesDataTable[[#This Row],[Order Date]])</f>
        <v>2026</v>
      </c>
      <c r="D995" s="13" t="str">
        <f>"Q"&amp;ROUNDUP(MONTH(SalesDataTable[[#This Row],[Order Date]])/3,0)</f>
        <v>Q2</v>
      </c>
      <c r="E995" s="13">
        <f>MONTH(SalesDataTable[[#This Row],[Order Date]])</f>
        <v>6</v>
      </c>
      <c r="F995" s="10" t="str">
        <f>TEXT(SalesDataTable[[#This Row],[Order Date]],"MMM")</f>
        <v>Jun</v>
      </c>
      <c r="G995" s="4" t="s">
        <v>36</v>
      </c>
      <c r="H995" s="4" t="s">
        <v>49</v>
      </c>
      <c r="I995" s="4" t="s">
        <v>18</v>
      </c>
      <c r="J995" s="4" t="s">
        <v>19</v>
      </c>
      <c r="K995" s="4" t="s">
        <v>25</v>
      </c>
      <c r="L995" s="4" t="s">
        <v>62</v>
      </c>
      <c r="M995" s="5">
        <v>1</v>
      </c>
      <c r="N995" s="6">
        <v>72.38</v>
      </c>
      <c r="O995" s="7">
        <v>0</v>
      </c>
      <c r="P995" s="6">
        <v>32.68</v>
      </c>
      <c r="Q995" s="6">
        <f>M995*N995*(1-O995)</f>
        <v>72.38</v>
      </c>
      <c r="R995" s="6">
        <f>M995*P995</f>
        <v>32.68</v>
      </c>
      <c r="S995" s="6">
        <f>Q995-R995</f>
        <v>39.699999999999996</v>
      </c>
      <c r="T995" s="8">
        <f>IFERROR(S995/Q995,0)</f>
        <v>0.54849405913235694</v>
      </c>
    </row>
    <row r="996" spans="1:20" ht="15.75" x14ac:dyDescent="0.25">
      <c r="A996" s="2">
        <v>2104</v>
      </c>
      <c r="B996" s="3">
        <v>46177</v>
      </c>
      <c r="C996" s="10">
        <f>YEAR(SalesDataTable[[#This Row],[Order Date]])</f>
        <v>2026</v>
      </c>
      <c r="D996" s="13" t="str">
        <f>"Q"&amp;ROUNDUP(MONTH(SalesDataTable[[#This Row],[Order Date]])/3,0)</f>
        <v>Q2</v>
      </c>
      <c r="E996" s="13">
        <f>MONTH(SalesDataTable[[#This Row],[Order Date]])</f>
        <v>6</v>
      </c>
      <c r="F996" s="10" t="str">
        <f>TEXT(SalesDataTable[[#This Row],[Order Date]],"MMM")</f>
        <v>Jun</v>
      </c>
      <c r="G996" s="4" t="s">
        <v>22</v>
      </c>
      <c r="H996" s="4" t="s">
        <v>23</v>
      </c>
      <c r="I996" s="4" t="s">
        <v>18</v>
      </c>
      <c r="J996" s="4" t="s">
        <v>29</v>
      </c>
      <c r="K996" s="4" t="s">
        <v>25</v>
      </c>
      <c r="L996" s="4" t="s">
        <v>26</v>
      </c>
      <c r="M996" s="5">
        <v>1</v>
      </c>
      <c r="N996" s="6">
        <v>92.31</v>
      </c>
      <c r="O996" s="7">
        <v>0</v>
      </c>
      <c r="P996" s="6">
        <v>45.58</v>
      </c>
      <c r="Q996" s="6">
        <f>M996*N996*(1-O996)</f>
        <v>92.31</v>
      </c>
      <c r="R996" s="6">
        <f>M996*P996</f>
        <v>45.58</v>
      </c>
      <c r="S996" s="6">
        <f>Q996-R996</f>
        <v>46.730000000000004</v>
      </c>
      <c r="T996" s="8">
        <f>IFERROR(S996/Q996,0)</f>
        <v>0.50622901094139316</v>
      </c>
    </row>
    <row r="997" spans="1:20" ht="15.75" x14ac:dyDescent="0.25">
      <c r="A997" s="2">
        <v>2678</v>
      </c>
      <c r="B997" s="3">
        <v>46177</v>
      </c>
      <c r="C997" s="10">
        <f>YEAR(SalesDataTable[[#This Row],[Order Date]])</f>
        <v>2026</v>
      </c>
      <c r="D997" s="13" t="str">
        <f>"Q"&amp;ROUNDUP(MONTH(SalesDataTable[[#This Row],[Order Date]])/3,0)</f>
        <v>Q2</v>
      </c>
      <c r="E997" s="13">
        <f>MONTH(SalesDataTable[[#This Row],[Order Date]])</f>
        <v>6</v>
      </c>
      <c r="F997" s="10" t="str">
        <f>TEXT(SalesDataTable[[#This Row],[Order Date]],"MMM")</f>
        <v>Jun</v>
      </c>
      <c r="G997" s="4" t="s">
        <v>36</v>
      </c>
      <c r="H997" s="4" t="s">
        <v>49</v>
      </c>
      <c r="I997" s="4" t="s">
        <v>24</v>
      </c>
      <c r="J997" s="4" t="s">
        <v>19</v>
      </c>
      <c r="K997" s="4" t="s">
        <v>30</v>
      </c>
      <c r="L997" s="4" t="s">
        <v>48</v>
      </c>
      <c r="M997" s="5">
        <v>12</v>
      </c>
      <c r="N997" s="6">
        <v>47.6</v>
      </c>
      <c r="O997" s="7">
        <v>0.15</v>
      </c>
      <c r="P997" s="6">
        <v>18.670000000000002</v>
      </c>
      <c r="Q997" s="6">
        <f>M997*N997*(1-O997)</f>
        <v>485.52000000000004</v>
      </c>
      <c r="R997" s="6">
        <f>M997*P997</f>
        <v>224.04000000000002</v>
      </c>
      <c r="S997" s="6">
        <f>Q997-R997</f>
        <v>261.48</v>
      </c>
      <c r="T997" s="8">
        <f>IFERROR(S997/Q997,0)</f>
        <v>0.53855659911023235</v>
      </c>
    </row>
    <row r="998" spans="1:20" ht="15.75" x14ac:dyDescent="0.25">
      <c r="A998" s="2">
        <v>3015</v>
      </c>
      <c r="B998" s="3">
        <v>46177</v>
      </c>
      <c r="C998" s="10">
        <f>YEAR(SalesDataTable[[#This Row],[Order Date]])</f>
        <v>2026</v>
      </c>
      <c r="D998" s="13" t="str">
        <f>"Q"&amp;ROUNDUP(MONTH(SalesDataTable[[#This Row],[Order Date]])/3,0)</f>
        <v>Q2</v>
      </c>
      <c r="E998" s="13">
        <f>MONTH(SalesDataTable[[#This Row],[Order Date]])</f>
        <v>6</v>
      </c>
      <c r="F998" s="10" t="str">
        <f>TEXT(SalesDataTable[[#This Row],[Order Date]],"MMM")</f>
        <v>Jun</v>
      </c>
      <c r="G998" s="4" t="s">
        <v>22</v>
      </c>
      <c r="H998" s="4" t="s">
        <v>65</v>
      </c>
      <c r="I998" s="4" t="s">
        <v>18</v>
      </c>
      <c r="J998" s="4" t="s">
        <v>19</v>
      </c>
      <c r="K998" s="4" t="s">
        <v>30</v>
      </c>
      <c r="L998" s="4" t="s">
        <v>48</v>
      </c>
      <c r="M998" s="5">
        <v>1</v>
      </c>
      <c r="N998" s="6">
        <v>45.5</v>
      </c>
      <c r="O998" s="7">
        <v>0.05</v>
      </c>
      <c r="P998" s="6">
        <v>18.89</v>
      </c>
      <c r="Q998" s="6">
        <f>M998*N998*(1-O998)</f>
        <v>43.225000000000001</v>
      </c>
      <c r="R998" s="6">
        <f>M998*P998</f>
        <v>18.89</v>
      </c>
      <c r="S998" s="6">
        <f>Q998-R998</f>
        <v>24.335000000000001</v>
      </c>
      <c r="T998" s="8">
        <f>IFERROR(S998/Q998,0)</f>
        <v>0.56298438403701567</v>
      </c>
    </row>
    <row r="999" spans="1:20" ht="15.75" x14ac:dyDescent="0.25">
      <c r="A999" s="2">
        <v>3243</v>
      </c>
      <c r="B999" s="3">
        <v>46177</v>
      </c>
      <c r="C999" s="10">
        <f>YEAR(SalesDataTable[[#This Row],[Order Date]])</f>
        <v>2026</v>
      </c>
      <c r="D999" s="13" t="str">
        <f>"Q"&amp;ROUNDUP(MONTH(SalesDataTable[[#This Row],[Order Date]])/3,0)</f>
        <v>Q2</v>
      </c>
      <c r="E999" s="13">
        <f>MONTH(SalesDataTable[[#This Row],[Order Date]])</f>
        <v>6</v>
      </c>
      <c r="F999" s="10" t="str">
        <f>TEXT(SalesDataTable[[#This Row],[Order Date]],"MMM")</f>
        <v>Jun</v>
      </c>
      <c r="G999" s="4" t="s">
        <v>27</v>
      </c>
      <c r="H999" s="4" t="s">
        <v>41</v>
      </c>
      <c r="I999" s="4" t="s">
        <v>18</v>
      </c>
      <c r="J999" s="4" t="s">
        <v>19</v>
      </c>
      <c r="K999" s="4" t="s">
        <v>50</v>
      </c>
      <c r="L999" s="4" t="s">
        <v>58</v>
      </c>
      <c r="M999" s="5">
        <v>1</v>
      </c>
      <c r="N999" s="6">
        <v>35.99</v>
      </c>
      <c r="O999" s="7">
        <v>0</v>
      </c>
      <c r="P999" s="6">
        <v>14.05</v>
      </c>
      <c r="Q999" s="6">
        <f>M999*N999*(1-O999)</f>
        <v>35.99</v>
      </c>
      <c r="R999" s="6">
        <f>M999*P999</f>
        <v>14.05</v>
      </c>
      <c r="S999" s="6">
        <f>Q999-R999</f>
        <v>21.94</v>
      </c>
      <c r="T999" s="8">
        <f>IFERROR(S999/Q999,0)</f>
        <v>0.60961378160600166</v>
      </c>
    </row>
    <row r="1000" spans="1:20" ht="15.75" x14ac:dyDescent="0.25">
      <c r="A1000" s="2">
        <v>3283</v>
      </c>
      <c r="B1000" s="3">
        <v>46177</v>
      </c>
      <c r="C1000" s="10">
        <f>YEAR(SalesDataTable[[#This Row],[Order Date]])</f>
        <v>2026</v>
      </c>
      <c r="D1000" s="13" t="str">
        <f>"Q"&amp;ROUNDUP(MONTH(SalesDataTable[[#This Row],[Order Date]])/3,0)</f>
        <v>Q2</v>
      </c>
      <c r="E1000" s="13">
        <f>MONTH(SalesDataTable[[#This Row],[Order Date]])</f>
        <v>6</v>
      </c>
      <c r="F1000" s="10" t="str">
        <f>TEXT(SalesDataTable[[#This Row],[Order Date]],"MMM")</f>
        <v>Jun</v>
      </c>
      <c r="G1000" s="4" t="s">
        <v>22</v>
      </c>
      <c r="H1000" s="4" t="s">
        <v>59</v>
      </c>
      <c r="I1000" s="4" t="s">
        <v>44</v>
      </c>
      <c r="J1000" s="4" t="s">
        <v>19</v>
      </c>
      <c r="K1000" s="4" t="s">
        <v>50</v>
      </c>
      <c r="L1000" s="4" t="s">
        <v>54</v>
      </c>
      <c r="M1000" s="5">
        <v>1</v>
      </c>
      <c r="N1000" s="6">
        <v>122.55</v>
      </c>
      <c r="O1000" s="7">
        <v>0</v>
      </c>
      <c r="P1000" s="6">
        <v>68.97</v>
      </c>
      <c r="Q1000" s="6">
        <f>M1000*N1000*(1-O1000)</f>
        <v>122.55</v>
      </c>
      <c r="R1000" s="6">
        <f>M1000*P1000</f>
        <v>68.97</v>
      </c>
      <c r="S1000" s="6">
        <f>Q1000-R1000</f>
        <v>53.58</v>
      </c>
      <c r="T1000" s="8">
        <f>IFERROR(S1000/Q1000,0)</f>
        <v>0.43720930232558142</v>
      </c>
    </row>
    <row r="1001" spans="1:20" ht="15.75" x14ac:dyDescent="0.25">
      <c r="A1001" s="2">
        <v>3966</v>
      </c>
      <c r="B1001" s="3">
        <v>46177</v>
      </c>
      <c r="C1001" s="10">
        <f>YEAR(SalesDataTable[[#This Row],[Order Date]])</f>
        <v>2026</v>
      </c>
      <c r="D1001" s="13" t="str">
        <f>"Q"&amp;ROUNDUP(MONTH(SalesDataTable[[#This Row],[Order Date]])/3,0)</f>
        <v>Q2</v>
      </c>
      <c r="E1001" s="13">
        <f>MONTH(SalesDataTable[[#This Row],[Order Date]])</f>
        <v>6</v>
      </c>
      <c r="F1001" s="10" t="str">
        <f>TEXT(SalesDataTable[[#This Row],[Order Date]],"MMM")</f>
        <v>Jun</v>
      </c>
      <c r="G1001" s="4" t="s">
        <v>36</v>
      </c>
      <c r="H1001" s="4" t="s">
        <v>49</v>
      </c>
      <c r="I1001" s="4" t="s">
        <v>18</v>
      </c>
      <c r="J1001" s="4" t="s">
        <v>29</v>
      </c>
      <c r="K1001" s="4" t="s">
        <v>50</v>
      </c>
      <c r="L1001" s="4" t="s">
        <v>54</v>
      </c>
      <c r="M1001" s="5">
        <v>3</v>
      </c>
      <c r="N1001" s="6">
        <v>126.22</v>
      </c>
      <c r="O1001" s="7">
        <v>0</v>
      </c>
      <c r="P1001" s="6">
        <v>69.599999999999994</v>
      </c>
      <c r="Q1001" s="6">
        <f>M1001*N1001*(1-O1001)</f>
        <v>378.65999999999997</v>
      </c>
      <c r="R1001" s="6">
        <f>M1001*P1001</f>
        <v>208.79999999999998</v>
      </c>
      <c r="S1001" s="6">
        <f>Q1001-R1001</f>
        <v>169.85999999999999</v>
      </c>
      <c r="T1001" s="8">
        <f>IFERROR(S1001/Q1001,0)</f>
        <v>0.4485818412295991</v>
      </c>
    </row>
    <row r="1002" spans="1:20" ht="15.75" x14ac:dyDescent="0.25">
      <c r="A1002" s="2">
        <v>1349</v>
      </c>
      <c r="B1002" s="3">
        <v>46178</v>
      </c>
      <c r="C1002" s="10">
        <f>YEAR(SalesDataTable[[#This Row],[Order Date]])</f>
        <v>2026</v>
      </c>
      <c r="D1002" s="13" t="str">
        <f>"Q"&amp;ROUNDUP(MONTH(SalesDataTable[[#This Row],[Order Date]])/3,0)</f>
        <v>Q2</v>
      </c>
      <c r="E1002" s="13">
        <f>MONTH(SalesDataTable[[#This Row],[Order Date]])</f>
        <v>6</v>
      </c>
      <c r="F1002" s="10" t="str">
        <f>TEXT(SalesDataTable[[#This Row],[Order Date]],"MMM")</f>
        <v>Jun</v>
      </c>
      <c r="G1002" s="4" t="s">
        <v>16</v>
      </c>
      <c r="H1002" s="4" t="s">
        <v>66</v>
      </c>
      <c r="I1002" s="4" t="s">
        <v>35</v>
      </c>
      <c r="J1002" s="4" t="s">
        <v>19</v>
      </c>
      <c r="K1002" s="4" t="s">
        <v>25</v>
      </c>
      <c r="L1002" s="4" t="s">
        <v>26</v>
      </c>
      <c r="M1002" s="5">
        <v>6</v>
      </c>
      <c r="N1002" s="6">
        <v>91.98</v>
      </c>
      <c r="O1002" s="7">
        <v>0.05</v>
      </c>
      <c r="P1002" s="6">
        <v>46.46</v>
      </c>
      <c r="Q1002" s="6">
        <f>M1002*N1002*(1-O1002)</f>
        <v>524.28599999999994</v>
      </c>
      <c r="R1002" s="6">
        <f>M1002*P1002</f>
        <v>278.76</v>
      </c>
      <c r="S1002" s="6">
        <f>Q1002-R1002</f>
        <v>245.52599999999995</v>
      </c>
      <c r="T1002" s="8">
        <f>IFERROR(S1002/Q1002,0)</f>
        <v>0.46830546686350577</v>
      </c>
    </row>
    <row r="1003" spans="1:20" ht="15.75" x14ac:dyDescent="0.25">
      <c r="A1003" s="2">
        <v>2333</v>
      </c>
      <c r="B1003" s="3">
        <v>46178</v>
      </c>
      <c r="C1003" s="10">
        <f>YEAR(SalesDataTable[[#This Row],[Order Date]])</f>
        <v>2026</v>
      </c>
      <c r="D1003" s="13" t="str">
        <f>"Q"&amp;ROUNDUP(MONTH(SalesDataTable[[#This Row],[Order Date]])/3,0)</f>
        <v>Q2</v>
      </c>
      <c r="E1003" s="13">
        <f>MONTH(SalesDataTable[[#This Row],[Order Date]])</f>
        <v>6</v>
      </c>
      <c r="F1003" s="10" t="str">
        <f>TEXT(SalesDataTable[[#This Row],[Order Date]],"MMM")</f>
        <v>Jun</v>
      </c>
      <c r="G1003" s="4" t="s">
        <v>27</v>
      </c>
      <c r="H1003" s="4" t="s">
        <v>41</v>
      </c>
      <c r="I1003" s="4" t="s">
        <v>18</v>
      </c>
      <c r="J1003" s="4" t="s">
        <v>32</v>
      </c>
      <c r="K1003" s="4" t="s">
        <v>39</v>
      </c>
      <c r="L1003" s="4" t="s">
        <v>67</v>
      </c>
      <c r="M1003" s="5">
        <v>1</v>
      </c>
      <c r="N1003" s="6">
        <v>125.32</v>
      </c>
      <c r="O1003" s="7">
        <v>0</v>
      </c>
      <c r="P1003" s="6">
        <v>59.03</v>
      </c>
      <c r="Q1003" s="6">
        <f>M1003*N1003*(1-O1003)</f>
        <v>125.32</v>
      </c>
      <c r="R1003" s="6">
        <f>M1003*P1003</f>
        <v>59.03</v>
      </c>
      <c r="S1003" s="6">
        <f>Q1003-R1003</f>
        <v>66.289999999999992</v>
      </c>
      <c r="T1003" s="8">
        <f>IFERROR(S1003/Q1003,0)</f>
        <v>0.52896584743057773</v>
      </c>
    </row>
    <row r="1004" spans="1:20" ht="15.75" x14ac:dyDescent="0.25">
      <c r="A1004" s="2">
        <v>2628</v>
      </c>
      <c r="B1004" s="3">
        <v>46178</v>
      </c>
      <c r="C1004" s="10">
        <f>YEAR(SalesDataTable[[#This Row],[Order Date]])</f>
        <v>2026</v>
      </c>
      <c r="D1004" s="13" t="str">
        <f>"Q"&amp;ROUNDUP(MONTH(SalesDataTable[[#This Row],[Order Date]])/3,0)</f>
        <v>Q2</v>
      </c>
      <c r="E1004" s="13">
        <f>MONTH(SalesDataTable[[#This Row],[Order Date]])</f>
        <v>6</v>
      </c>
      <c r="F1004" s="10" t="str">
        <f>TEXT(SalesDataTable[[#This Row],[Order Date]],"MMM")</f>
        <v>Jun</v>
      </c>
      <c r="G1004" s="4" t="s">
        <v>36</v>
      </c>
      <c r="H1004" s="4" t="s">
        <v>49</v>
      </c>
      <c r="I1004" s="4" t="s">
        <v>44</v>
      </c>
      <c r="J1004" s="4" t="s">
        <v>19</v>
      </c>
      <c r="K1004" s="4" t="s">
        <v>30</v>
      </c>
      <c r="L1004" s="4" t="s">
        <v>64</v>
      </c>
      <c r="M1004" s="5">
        <v>2</v>
      </c>
      <c r="N1004" s="6">
        <v>167.26</v>
      </c>
      <c r="O1004" s="7">
        <v>0</v>
      </c>
      <c r="P1004" s="6">
        <v>89.65</v>
      </c>
      <c r="Q1004" s="6">
        <f>M1004*N1004*(1-O1004)</f>
        <v>334.52</v>
      </c>
      <c r="R1004" s="6">
        <f>M1004*P1004</f>
        <v>179.3</v>
      </c>
      <c r="S1004" s="6">
        <f>Q1004-R1004</f>
        <v>155.21999999999997</v>
      </c>
      <c r="T1004" s="8">
        <f>IFERROR(S1004/Q1004,0)</f>
        <v>0.46400813105344968</v>
      </c>
    </row>
    <row r="1005" spans="1:20" ht="15.75" x14ac:dyDescent="0.25">
      <c r="A1005" s="2">
        <v>2718</v>
      </c>
      <c r="B1005" s="3">
        <v>46178</v>
      </c>
      <c r="C1005" s="10">
        <f>YEAR(SalesDataTable[[#This Row],[Order Date]])</f>
        <v>2026</v>
      </c>
      <c r="D1005" s="13" t="str">
        <f>"Q"&amp;ROUNDUP(MONTH(SalesDataTable[[#This Row],[Order Date]])/3,0)</f>
        <v>Q2</v>
      </c>
      <c r="E1005" s="13">
        <f>MONTH(SalesDataTable[[#This Row],[Order Date]])</f>
        <v>6</v>
      </c>
      <c r="F1005" s="10" t="str">
        <f>TEXT(SalesDataTable[[#This Row],[Order Date]],"MMM")</f>
        <v>Jun</v>
      </c>
      <c r="G1005" s="4" t="s">
        <v>16</v>
      </c>
      <c r="H1005" s="4" t="s">
        <v>17</v>
      </c>
      <c r="I1005" s="4" t="s">
        <v>44</v>
      </c>
      <c r="J1005" s="4" t="s">
        <v>19</v>
      </c>
      <c r="K1005" s="4" t="s">
        <v>20</v>
      </c>
      <c r="L1005" s="4" t="s">
        <v>21</v>
      </c>
      <c r="M1005" s="5">
        <v>1</v>
      </c>
      <c r="N1005" s="6">
        <v>80.19</v>
      </c>
      <c r="O1005" s="7">
        <v>0</v>
      </c>
      <c r="P1005" s="6">
        <v>42.18</v>
      </c>
      <c r="Q1005" s="6">
        <f>M1005*N1005*(1-O1005)</f>
        <v>80.19</v>
      </c>
      <c r="R1005" s="6">
        <f>M1005*P1005</f>
        <v>42.18</v>
      </c>
      <c r="S1005" s="6">
        <f>Q1005-R1005</f>
        <v>38.01</v>
      </c>
      <c r="T1005" s="8">
        <f>IFERROR(S1005/Q1005,0)</f>
        <v>0.47399925177702956</v>
      </c>
    </row>
    <row r="1006" spans="1:20" ht="15.75" x14ac:dyDescent="0.25">
      <c r="A1006" s="2">
        <v>3185</v>
      </c>
      <c r="B1006" s="3">
        <v>46178</v>
      </c>
      <c r="C1006" s="10">
        <f>YEAR(SalesDataTable[[#This Row],[Order Date]])</f>
        <v>2026</v>
      </c>
      <c r="D1006" s="13" t="str">
        <f>"Q"&amp;ROUNDUP(MONTH(SalesDataTable[[#This Row],[Order Date]])/3,0)</f>
        <v>Q2</v>
      </c>
      <c r="E1006" s="13">
        <f>MONTH(SalesDataTable[[#This Row],[Order Date]])</f>
        <v>6</v>
      </c>
      <c r="F1006" s="10" t="str">
        <f>TEXT(SalesDataTable[[#This Row],[Order Date]],"MMM")</f>
        <v>Jun</v>
      </c>
      <c r="G1006" s="4" t="s">
        <v>16</v>
      </c>
      <c r="H1006" s="4" t="s">
        <v>66</v>
      </c>
      <c r="I1006" s="4" t="s">
        <v>18</v>
      </c>
      <c r="J1006" s="4" t="s">
        <v>29</v>
      </c>
      <c r="K1006" s="4" t="s">
        <v>20</v>
      </c>
      <c r="L1006" s="4" t="s">
        <v>38</v>
      </c>
      <c r="M1006" s="5">
        <v>1</v>
      </c>
      <c r="N1006" s="6">
        <v>49.86</v>
      </c>
      <c r="O1006" s="7">
        <v>0</v>
      </c>
      <c r="P1006" s="6">
        <v>22.72</v>
      </c>
      <c r="Q1006" s="6">
        <f>M1006*N1006*(1-O1006)</f>
        <v>49.86</v>
      </c>
      <c r="R1006" s="6">
        <f>M1006*P1006</f>
        <v>22.72</v>
      </c>
      <c r="S1006" s="6">
        <f>Q1006-R1006</f>
        <v>27.14</v>
      </c>
      <c r="T1006" s="8">
        <f>IFERROR(S1006/Q1006,0)</f>
        <v>0.5443241075010028</v>
      </c>
    </row>
    <row r="1007" spans="1:20" ht="15.75" x14ac:dyDescent="0.25">
      <c r="A1007" s="2">
        <v>4495</v>
      </c>
      <c r="B1007" s="3">
        <v>46178</v>
      </c>
      <c r="C1007" s="10">
        <f>YEAR(SalesDataTable[[#This Row],[Order Date]])</f>
        <v>2026</v>
      </c>
      <c r="D1007" s="13" t="str">
        <f>"Q"&amp;ROUNDUP(MONTH(SalesDataTable[[#This Row],[Order Date]])/3,0)</f>
        <v>Q2</v>
      </c>
      <c r="E1007" s="13">
        <f>MONTH(SalesDataTable[[#This Row],[Order Date]])</f>
        <v>6</v>
      </c>
      <c r="F1007" s="10" t="str">
        <f>TEXT(SalesDataTable[[#This Row],[Order Date]],"MMM")</f>
        <v>Jun</v>
      </c>
      <c r="G1007" s="4" t="s">
        <v>27</v>
      </c>
      <c r="H1007" s="4" t="s">
        <v>55</v>
      </c>
      <c r="I1007" s="4" t="s">
        <v>35</v>
      </c>
      <c r="J1007" s="4" t="s">
        <v>29</v>
      </c>
      <c r="K1007" s="4" t="s">
        <v>39</v>
      </c>
      <c r="L1007" s="4" t="s">
        <v>45</v>
      </c>
      <c r="M1007" s="5">
        <v>2</v>
      </c>
      <c r="N1007" s="6">
        <v>195.51</v>
      </c>
      <c r="O1007" s="7">
        <v>0</v>
      </c>
      <c r="P1007" s="6">
        <v>102.97</v>
      </c>
      <c r="Q1007" s="6">
        <f>M1007*N1007*(1-O1007)</f>
        <v>391.02</v>
      </c>
      <c r="R1007" s="6">
        <f>M1007*P1007</f>
        <v>205.94</v>
      </c>
      <c r="S1007" s="6">
        <f>Q1007-R1007</f>
        <v>185.07999999999998</v>
      </c>
      <c r="T1007" s="8">
        <f>IFERROR(S1007/Q1007,0)</f>
        <v>0.47332617257429288</v>
      </c>
    </row>
    <row r="1008" spans="1:20" ht="15.75" x14ac:dyDescent="0.25">
      <c r="A1008" s="2">
        <v>815</v>
      </c>
      <c r="B1008" s="3">
        <v>46179</v>
      </c>
      <c r="C1008" s="10">
        <f>YEAR(SalesDataTable[[#This Row],[Order Date]])</f>
        <v>2026</v>
      </c>
      <c r="D1008" s="13" t="str">
        <f>"Q"&amp;ROUNDUP(MONTH(SalesDataTable[[#This Row],[Order Date]])/3,0)</f>
        <v>Q2</v>
      </c>
      <c r="E1008" s="13">
        <f>MONTH(SalesDataTable[[#This Row],[Order Date]])</f>
        <v>6</v>
      </c>
      <c r="F1008" s="10" t="str">
        <f>TEXT(SalesDataTable[[#This Row],[Order Date]],"MMM")</f>
        <v>Jun</v>
      </c>
      <c r="G1008" s="4" t="s">
        <v>16</v>
      </c>
      <c r="H1008" s="4" t="s">
        <v>17</v>
      </c>
      <c r="I1008" s="4" t="s">
        <v>35</v>
      </c>
      <c r="J1008" s="4" t="s">
        <v>29</v>
      </c>
      <c r="K1008" s="4" t="s">
        <v>50</v>
      </c>
      <c r="L1008" s="4" t="s">
        <v>51</v>
      </c>
      <c r="M1008" s="5">
        <v>1</v>
      </c>
      <c r="N1008" s="6">
        <v>39.61</v>
      </c>
      <c r="O1008" s="7">
        <v>0</v>
      </c>
      <c r="P1008" s="6">
        <v>14.75</v>
      </c>
      <c r="Q1008" s="6">
        <f>M1008*N1008*(1-O1008)</f>
        <v>39.61</v>
      </c>
      <c r="R1008" s="6">
        <f>M1008*P1008</f>
        <v>14.75</v>
      </c>
      <c r="S1008" s="6">
        <f>Q1008-R1008</f>
        <v>24.86</v>
      </c>
      <c r="T1008" s="8">
        <f>IFERROR(S1008/Q1008,0)</f>
        <v>0.62761928805857103</v>
      </c>
    </row>
    <row r="1009" spans="1:20" ht="15.75" x14ac:dyDescent="0.25">
      <c r="A1009" s="2">
        <v>1140</v>
      </c>
      <c r="B1009" s="3">
        <v>46179</v>
      </c>
      <c r="C1009" s="10">
        <f>YEAR(SalesDataTable[[#This Row],[Order Date]])</f>
        <v>2026</v>
      </c>
      <c r="D1009" s="13" t="str">
        <f>"Q"&amp;ROUNDUP(MONTH(SalesDataTable[[#This Row],[Order Date]])/3,0)</f>
        <v>Q2</v>
      </c>
      <c r="E1009" s="13">
        <f>MONTH(SalesDataTable[[#This Row],[Order Date]])</f>
        <v>6</v>
      </c>
      <c r="F1009" s="10" t="str">
        <f>TEXT(SalesDataTable[[#This Row],[Order Date]],"MMM")</f>
        <v>Jun</v>
      </c>
      <c r="G1009" s="4" t="s">
        <v>22</v>
      </c>
      <c r="H1009" s="4" t="s">
        <v>23</v>
      </c>
      <c r="I1009" s="4" t="s">
        <v>35</v>
      </c>
      <c r="J1009" s="4" t="s">
        <v>19</v>
      </c>
      <c r="K1009" s="4" t="s">
        <v>25</v>
      </c>
      <c r="L1009" s="4" t="s">
        <v>62</v>
      </c>
      <c r="M1009" s="5">
        <v>1</v>
      </c>
      <c r="N1009" s="6">
        <v>70.86</v>
      </c>
      <c r="O1009" s="7">
        <v>0</v>
      </c>
      <c r="P1009" s="6">
        <v>31.47</v>
      </c>
      <c r="Q1009" s="6">
        <f>M1009*N1009*(1-O1009)</f>
        <v>70.86</v>
      </c>
      <c r="R1009" s="6">
        <f>M1009*P1009</f>
        <v>31.47</v>
      </c>
      <c r="S1009" s="6">
        <f>Q1009-R1009</f>
        <v>39.39</v>
      </c>
      <c r="T1009" s="8">
        <f>IFERROR(S1009/Q1009,0)</f>
        <v>0.55588484335309063</v>
      </c>
    </row>
    <row r="1010" spans="1:20" ht="15.75" x14ac:dyDescent="0.25">
      <c r="A1010" s="2">
        <v>1544</v>
      </c>
      <c r="B1010" s="3">
        <v>46179</v>
      </c>
      <c r="C1010" s="10">
        <f>YEAR(SalesDataTable[[#This Row],[Order Date]])</f>
        <v>2026</v>
      </c>
      <c r="D1010" s="13" t="str">
        <f>"Q"&amp;ROUNDUP(MONTH(SalesDataTable[[#This Row],[Order Date]])/3,0)</f>
        <v>Q2</v>
      </c>
      <c r="E1010" s="13">
        <f>MONTH(SalesDataTable[[#This Row],[Order Date]])</f>
        <v>6</v>
      </c>
      <c r="F1010" s="10" t="str">
        <f>TEXT(SalesDataTable[[#This Row],[Order Date]],"MMM")</f>
        <v>Jun</v>
      </c>
      <c r="G1010" s="4" t="s">
        <v>36</v>
      </c>
      <c r="H1010" s="4" t="s">
        <v>47</v>
      </c>
      <c r="I1010" s="4" t="s">
        <v>24</v>
      </c>
      <c r="J1010" s="4" t="s">
        <v>19</v>
      </c>
      <c r="K1010" s="4" t="s">
        <v>50</v>
      </c>
      <c r="L1010" s="4" t="s">
        <v>51</v>
      </c>
      <c r="M1010" s="5">
        <v>8</v>
      </c>
      <c r="N1010" s="6">
        <v>40.46</v>
      </c>
      <c r="O1010" s="7">
        <v>0.2</v>
      </c>
      <c r="P1010" s="6">
        <v>14.7</v>
      </c>
      <c r="Q1010" s="6">
        <f>M1010*N1010*(1-O1010)</f>
        <v>258.94400000000002</v>
      </c>
      <c r="R1010" s="6">
        <f>M1010*P1010</f>
        <v>117.6</v>
      </c>
      <c r="S1010" s="6">
        <f>Q1010-R1010</f>
        <v>141.34400000000002</v>
      </c>
      <c r="T1010" s="8">
        <f>IFERROR(S1010/Q1010,0)</f>
        <v>0.54584775086505199</v>
      </c>
    </row>
    <row r="1011" spans="1:20" ht="15.75" x14ac:dyDescent="0.25">
      <c r="A1011" s="2">
        <v>2420</v>
      </c>
      <c r="B1011" s="3">
        <v>46179</v>
      </c>
      <c r="C1011" s="10">
        <f>YEAR(SalesDataTable[[#This Row],[Order Date]])</f>
        <v>2026</v>
      </c>
      <c r="D1011" s="13" t="str">
        <f>"Q"&amp;ROUNDUP(MONTH(SalesDataTable[[#This Row],[Order Date]])/3,0)</f>
        <v>Q2</v>
      </c>
      <c r="E1011" s="13">
        <f>MONTH(SalesDataTable[[#This Row],[Order Date]])</f>
        <v>6</v>
      </c>
      <c r="F1011" s="10" t="str">
        <f>TEXT(SalesDataTable[[#This Row],[Order Date]],"MMM")</f>
        <v>Jun</v>
      </c>
      <c r="G1011" s="4" t="s">
        <v>27</v>
      </c>
      <c r="H1011" s="4" t="s">
        <v>41</v>
      </c>
      <c r="I1011" s="4" t="s">
        <v>18</v>
      </c>
      <c r="J1011" s="4" t="s">
        <v>29</v>
      </c>
      <c r="K1011" s="4" t="s">
        <v>30</v>
      </c>
      <c r="L1011" s="4" t="s">
        <v>60</v>
      </c>
      <c r="M1011" s="5">
        <v>1</v>
      </c>
      <c r="N1011" s="6">
        <v>131.79</v>
      </c>
      <c r="O1011" s="7">
        <v>0</v>
      </c>
      <c r="P1011" s="6">
        <v>68.22</v>
      </c>
      <c r="Q1011" s="6">
        <f>M1011*N1011*(1-O1011)</f>
        <v>131.79</v>
      </c>
      <c r="R1011" s="6">
        <f>M1011*P1011</f>
        <v>68.22</v>
      </c>
      <c r="S1011" s="6">
        <f>Q1011-R1011</f>
        <v>63.569999999999993</v>
      </c>
      <c r="T1011" s="8">
        <f>IFERROR(S1011/Q1011,0)</f>
        <v>0.48235829729114499</v>
      </c>
    </row>
    <row r="1012" spans="1:20" ht="15.75" x14ac:dyDescent="0.25">
      <c r="A1012" s="2">
        <v>2805</v>
      </c>
      <c r="B1012" s="3">
        <v>46179</v>
      </c>
      <c r="C1012" s="10">
        <f>YEAR(SalesDataTable[[#This Row],[Order Date]])</f>
        <v>2026</v>
      </c>
      <c r="D1012" s="13" t="str">
        <f>"Q"&amp;ROUNDUP(MONTH(SalesDataTable[[#This Row],[Order Date]])/3,0)</f>
        <v>Q2</v>
      </c>
      <c r="E1012" s="13">
        <f>MONTH(SalesDataTable[[#This Row],[Order Date]])</f>
        <v>6</v>
      </c>
      <c r="F1012" s="10" t="str">
        <f>TEXT(SalesDataTable[[#This Row],[Order Date]],"MMM")</f>
        <v>Jun</v>
      </c>
      <c r="G1012" s="4" t="s">
        <v>27</v>
      </c>
      <c r="H1012" s="4" t="s">
        <v>55</v>
      </c>
      <c r="I1012" s="4" t="s">
        <v>24</v>
      </c>
      <c r="J1012" s="4" t="s">
        <v>19</v>
      </c>
      <c r="K1012" s="4" t="s">
        <v>39</v>
      </c>
      <c r="L1012" s="4" t="s">
        <v>40</v>
      </c>
      <c r="M1012" s="5">
        <v>12</v>
      </c>
      <c r="N1012" s="6">
        <v>338.45</v>
      </c>
      <c r="O1012" s="7">
        <v>0.1</v>
      </c>
      <c r="P1012" s="6">
        <v>196.78</v>
      </c>
      <c r="Q1012" s="6">
        <f>M1012*N1012*(1-O1012)</f>
        <v>3655.2599999999998</v>
      </c>
      <c r="R1012" s="6">
        <f>M1012*P1012</f>
        <v>2361.36</v>
      </c>
      <c r="S1012" s="6">
        <f>Q1012-R1012</f>
        <v>1293.8999999999996</v>
      </c>
      <c r="T1012" s="8">
        <f>IFERROR(S1012/Q1012,0)</f>
        <v>0.35398302719915947</v>
      </c>
    </row>
    <row r="1013" spans="1:20" ht="15.75" x14ac:dyDescent="0.25">
      <c r="A1013" s="2">
        <v>3160</v>
      </c>
      <c r="B1013" s="3">
        <v>46179</v>
      </c>
      <c r="C1013" s="10">
        <f>YEAR(SalesDataTable[[#This Row],[Order Date]])</f>
        <v>2026</v>
      </c>
      <c r="D1013" s="13" t="str">
        <f>"Q"&amp;ROUNDUP(MONTH(SalesDataTable[[#This Row],[Order Date]])/3,0)</f>
        <v>Q2</v>
      </c>
      <c r="E1013" s="13">
        <f>MONTH(SalesDataTable[[#This Row],[Order Date]])</f>
        <v>6</v>
      </c>
      <c r="F1013" s="10" t="str">
        <f>TEXT(SalesDataTable[[#This Row],[Order Date]],"MMM")</f>
        <v>Jun</v>
      </c>
      <c r="G1013" s="4" t="s">
        <v>27</v>
      </c>
      <c r="H1013" s="4" t="s">
        <v>34</v>
      </c>
      <c r="I1013" s="4" t="s">
        <v>35</v>
      </c>
      <c r="J1013" s="4" t="s">
        <v>19</v>
      </c>
      <c r="K1013" s="4" t="s">
        <v>50</v>
      </c>
      <c r="L1013" s="4" t="s">
        <v>51</v>
      </c>
      <c r="M1013" s="5">
        <v>2</v>
      </c>
      <c r="N1013" s="6">
        <v>40.99</v>
      </c>
      <c r="O1013" s="7">
        <v>0</v>
      </c>
      <c r="P1013" s="6">
        <v>14.53</v>
      </c>
      <c r="Q1013" s="6">
        <f>M1013*N1013*(1-O1013)</f>
        <v>81.98</v>
      </c>
      <c r="R1013" s="6">
        <f>M1013*P1013</f>
        <v>29.06</v>
      </c>
      <c r="S1013" s="6">
        <f>Q1013-R1013</f>
        <v>52.92</v>
      </c>
      <c r="T1013" s="8">
        <f>IFERROR(S1013/Q1013,0)</f>
        <v>0.64552329836545497</v>
      </c>
    </row>
    <row r="1014" spans="1:20" ht="15.75" x14ac:dyDescent="0.25">
      <c r="A1014" s="2">
        <v>3278</v>
      </c>
      <c r="B1014" s="3">
        <v>46179</v>
      </c>
      <c r="C1014" s="10">
        <f>YEAR(SalesDataTable[[#This Row],[Order Date]])</f>
        <v>2026</v>
      </c>
      <c r="D1014" s="13" t="str">
        <f>"Q"&amp;ROUNDUP(MONTH(SalesDataTable[[#This Row],[Order Date]])/3,0)</f>
        <v>Q2</v>
      </c>
      <c r="E1014" s="13">
        <f>MONTH(SalesDataTable[[#This Row],[Order Date]])</f>
        <v>6</v>
      </c>
      <c r="F1014" s="10" t="str">
        <f>TEXT(SalesDataTable[[#This Row],[Order Date]],"MMM")</f>
        <v>Jun</v>
      </c>
      <c r="G1014" s="4" t="s">
        <v>22</v>
      </c>
      <c r="H1014" s="4" t="s">
        <v>59</v>
      </c>
      <c r="I1014" s="4" t="s">
        <v>35</v>
      </c>
      <c r="J1014" s="4" t="s">
        <v>19</v>
      </c>
      <c r="K1014" s="4" t="s">
        <v>20</v>
      </c>
      <c r="L1014" s="4" t="s">
        <v>46</v>
      </c>
      <c r="M1014" s="5">
        <v>1</v>
      </c>
      <c r="N1014" s="6">
        <v>101.85</v>
      </c>
      <c r="O1014" s="7">
        <v>0</v>
      </c>
      <c r="P1014" s="6">
        <v>51.59</v>
      </c>
      <c r="Q1014" s="6">
        <f>M1014*N1014*(1-O1014)</f>
        <v>101.85</v>
      </c>
      <c r="R1014" s="6">
        <f>M1014*P1014</f>
        <v>51.59</v>
      </c>
      <c r="S1014" s="6">
        <f>Q1014-R1014</f>
        <v>50.259999999999991</v>
      </c>
      <c r="T1014" s="8">
        <f>IFERROR(S1014/Q1014,0)</f>
        <v>0.49347079037800679</v>
      </c>
    </row>
    <row r="1015" spans="1:20" ht="15.75" x14ac:dyDescent="0.25">
      <c r="A1015" s="2">
        <v>3555</v>
      </c>
      <c r="B1015" s="3">
        <v>46179</v>
      </c>
      <c r="C1015" s="10">
        <f>YEAR(SalesDataTable[[#This Row],[Order Date]])</f>
        <v>2026</v>
      </c>
      <c r="D1015" s="13" t="str">
        <f>"Q"&amp;ROUNDUP(MONTH(SalesDataTable[[#This Row],[Order Date]])/3,0)</f>
        <v>Q2</v>
      </c>
      <c r="E1015" s="13">
        <f>MONTH(SalesDataTable[[#This Row],[Order Date]])</f>
        <v>6</v>
      </c>
      <c r="F1015" s="10" t="str">
        <f>TEXT(SalesDataTable[[#This Row],[Order Date]],"MMM")</f>
        <v>Jun</v>
      </c>
      <c r="G1015" s="4" t="s">
        <v>27</v>
      </c>
      <c r="H1015" s="4" t="s">
        <v>28</v>
      </c>
      <c r="I1015" s="4" t="s">
        <v>24</v>
      </c>
      <c r="J1015" s="4" t="s">
        <v>32</v>
      </c>
      <c r="K1015" s="4" t="s">
        <v>39</v>
      </c>
      <c r="L1015" s="4" t="s">
        <v>40</v>
      </c>
      <c r="M1015" s="5">
        <v>4</v>
      </c>
      <c r="N1015" s="6">
        <v>346.14</v>
      </c>
      <c r="O1015" s="7">
        <v>0.05</v>
      </c>
      <c r="P1015" s="6">
        <v>198.97</v>
      </c>
      <c r="Q1015" s="6">
        <f>M1015*N1015*(1-O1015)</f>
        <v>1315.3319999999999</v>
      </c>
      <c r="R1015" s="6">
        <f>M1015*P1015</f>
        <v>795.88</v>
      </c>
      <c r="S1015" s="6">
        <f>Q1015-R1015</f>
        <v>519.45199999999988</v>
      </c>
      <c r="T1015" s="8">
        <f>IFERROR(S1015/Q1015,0)</f>
        <v>0.39492082607280893</v>
      </c>
    </row>
    <row r="1016" spans="1:20" ht="15.75" x14ac:dyDescent="0.25">
      <c r="A1016" s="2">
        <v>3702</v>
      </c>
      <c r="B1016" s="3">
        <v>46179</v>
      </c>
      <c r="C1016" s="10">
        <f>YEAR(SalesDataTable[[#This Row],[Order Date]])</f>
        <v>2026</v>
      </c>
      <c r="D1016" s="13" t="str">
        <f>"Q"&amp;ROUNDUP(MONTH(SalesDataTable[[#This Row],[Order Date]])/3,0)</f>
        <v>Q2</v>
      </c>
      <c r="E1016" s="13">
        <f>MONTH(SalesDataTable[[#This Row],[Order Date]])</f>
        <v>6</v>
      </c>
      <c r="F1016" s="10" t="str">
        <f>TEXT(SalesDataTable[[#This Row],[Order Date]],"MMM")</f>
        <v>Jun</v>
      </c>
      <c r="G1016" s="4" t="s">
        <v>16</v>
      </c>
      <c r="H1016" s="4" t="s">
        <v>52</v>
      </c>
      <c r="I1016" s="4" t="s">
        <v>35</v>
      </c>
      <c r="J1016" s="4" t="s">
        <v>32</v>
      </c>
      <c r="K1016" s="4" t="s">
        <v>20</v>
      </c>
      <c r="L1016" s="4" t="s">
        <v>21</v>
      </c>
      <c r="M1016" s="5">
        <v>2</v>
      </c>
      <c r="N1016" s="6">
        <v>83.28</v>
      </c>
      <c r="O1016" s="7">
        <v>0</v>
      </c>
      <c r="P1016" s="6">
        <v>43.56</v>
      </c>
      <c r="Q1016" s="6">
        <f>M1016*N1016*(1-O1016)</f>
        <v>166.56</v>
      </c>
      <c r="R1016" s="6">
        <f>M1016*P1016</f>
        <v>87.12</v>
      </c>
      <c r="S1016" s="6">
        <f>Q1016-R1016</f>
        <v>79.44</v>
      </c>
      <c r="T1016" s="8">
        <f>IFERROR(S1016/Q1016,0)</f>
        <v>0.47694524495677232</v>
      </c>
    </row>
    <row r="1017" spans="1:20" ht="15.75" x14ac:dyDescent="0.25">
      <c r="A1017" s="2">
        <v>4349</v>
      </c>
      <c r="B1017" s="3">
        <v>46179</v>
      </c>
      <c r="C1017" s="10">
        <f>YEAR(SalesDataTable[[#This Row],[Order Date]])</f>
        <v>2026</v>
      </c>
      <c r="D1017" s="13" t="str">
        <f>"Q"&amp;ROUNDUP(MONTH(SalesDataTable[[#This Row],[Order Date]])/3,0)</f>
        <v>Q2</v>
      </c>
      <c r="E1017" s="13">
        <f>MONTH(SalesDataTable[[#This Row],[Order Date]])</f>
        <v>6</v>
      </c>
      <c r="F1017" s="10" t="str">
        <f>TEXT(SalesDataTable[[#This Row],[Order Date]],"MMM")</f>
        <v>Jun</v>
      </c>
      <c r="G1017" s="4" t="s">
        <v>36</v>
      </c>
      <c r="H1017" s="4" t="s">
        <v>47</v>
      </c>
      <c r="I1017" s="4" t="s">
        <v>35</v>
      </c>
      <c r="J1017" s="4" t="s">
        <v>32</v>
      </c>
      <c r="K1017" s="4" t="s">
        <v>20</v>
      </c>
      <c r="L1017" s="4" t="s">
        <v>21</v>
      </c>
      <c r="M1017" s="5">
        <v>1</v>
      </c>
      <c r="N1017" s="6">
        <v>80.349999999999994</v>
      </c>
      <c r="O1017" s="7">
        <v>0.15</v>
      </c>
      <c r="P1017" s="6">
        <v>43.51</v>
      </c>
      <c r="Q1017" s="6">
        <f>M1017*N1017*(1-O1017)</f>
        <v>68.297499999999999</v>
      </c>
      <c r="R1017" s="6">
        <f>M1017*P1017</f>
        <v>43.51</v>
      </c>
      <c r="S1017" s="6">
        <f>Q1017-R1017</f>
        <v>24.787500000000001</v>
      </c>
      <c r="T1017" s="8">
        <f>IFERROR(S1017/Q1017,0)</f>
        <v>0.3629342216040119</v>
      </c>
    </row>
    <row r="1018" spans="1:20" ht="15.75" x14ac:dyDescent="0.25">
      <c r="A1018" s="2">
        <v>4989</v>
      </c>
      <c r="B1018" s="3">
        <v>46179</v>
      </c>
      <c r="C1018" s="10">
        <f>YEAR(SalesDataTable[[#This Row],[Order Date]])</f>
        <v>2026</v>
      </c>
      <c r="D1018" s="13" t="str">
        <f>"Q"&amp;ROUNDUP(MONTH(SalesDataTable[[#This Row],[Order Date]])/3,0)</f>
        <v>Q2</v>
      </c>
      <c r="E1018" s="13">
        <f>MONTH(SalesDataTable[[#This Row],[Order Date]])</f>
        <v>6</v>
      </c>
      <c r="F1018" s="10" t="str">
        <f>TEXT(SalesDataTable[[#This Row],[Order Date]],"MMM")</f>
        <v>Jun</v>
      </c>
      <c r="G1018" s="4" t="s">
        <v>22</v>
      </c>
      <c r="H1018" s="4" t="s">
        <v>23</v>
      </c>
      <c r="I1018" s="4" t="s">
        <v>18</v>
      </c>
      <c r="J1018" s="4" t="s">
        <v>19</v>
      </c>
      <c r="K1018" s="4" t="s">
        <v>20</v>
      </c>
      <c r="L1018" s="4" t="s">
        <v>42</v>
      </c>
      <c r="M1018" s="5">
        <v>1</v>
      </c>
      <c r="N1018" s="6">
        <v>40.86</v>
      </c>
      <c r="O1018" s="7">
        <v>0.05</v>
      </c>
      <c r="P1018" s="6">
        <v>16.899999999999999</v>
      </c>
      <c r="Q1018" s="6">
        <f>M1018*N1018*(1-O1018)</f>
        <v>38.817</v>
      </c>
      <c r="R1018" s="6">
        <f>M1018*P1018</f>
        <v>16.899999999999999</v>
      </c>
      <c r="S1018" s="6">
        <f>Q1018-R1018</f>
        <v>21.917000000000002</v>
      </c>
      <c r="T1018" s="8">
        <f>IFERROR(S1018/Q1018,0)</f>
        <v>0.564623747327202</v>
      </c>
    </row>
    <row r="1019" spans="1:20" ht="15.75" x14ac:dyDescent="0.25">
      <c r="A1019" s="2">
        <v>713</v>
      </c>
      <c r="B1019" s="3">
        <v>46180</v>
      </c>
      <c r="C1019" s="10">
        <f>YEAR(SalesDataTable[[#This Row],[Order Date]])</f>
        <v>2026</v>
      </c>
      <c r="D1019" s="13" t="str">
        <f>"Q"&amp;ROUNDUP(MONTH(SalesDataTable[[#This Row],[Order Date]])/3,0)</f>
        <v>Q2</v>
      </c>
      <c r="E1019" s="13">
        <f>MONTH(SalesDataTable[[#This Row],[Order Date]])</f>
        <v>6</v>
      </c>
      <c r="F1019" s="10" t="str">
        <f>TEXT(SalesDataTable[[#This Row],[Order Date]],"MMM")</f>
        <v>Jun</v>
      </c>
      <c r="G1019" s="4" t="s">
        <v>22</v>
      </c>
      <c r="H1019" s="4" t="s">
        <v>43</v>
      </c>
      <c r="I1019" s="4" t="s">
        <v>35</v>
      </c>
      <c r="J1019" s="4" t="s">
        <v>19</v>
      </c>
      <c r="K1019" s="4" t="s">
        <v>30</v>
      </c>
      <c r="L1019" s="4" t="s">
        <v>31</v>
      </c>
      <c r="M1019" s="5">
        <v>4</v>
      </c>
      <c r="N1019" s="6">
        <v>36.299999999999997</v>
      </c>
      <c r="O1019" s="7">
        <v>0.05</v>
      </c>
      <c r="P1019" s="6">
        <v>13.16</v>
      </c>
      <c r="Q1019" s="6">
        <f>M1019*N1019*(1-O1019)</f>
        <v>137.93999999999997</v>
      </c>
      <c r="R1019" s="6">
        <f>M1019*P1019</f>
        <v>52.64</v>
      </c>
      <c r="S1019" s="6">
        <f>Q1019-R1019</f>
        <v>85.299999999999969</v>
      </c>
      <c r="T1019" s="8">
        <f>IFERROR(S1019/Q1019,0)</f>
        <v>0.61838480498767567</v>
      </c>
    </row>
    <row r="1020" spans="1:20" ht="15.75" x14ac:dyDescent="0.25">
      <c r="A1020" s="2">
        <v>3355</v>
      </c>
      <c r="B1020" s="3">
        <v>46180</v>
      </c>
      <c r="C1020" s="10">
        <f>YEAR(SalesDataTable[[#This Row],[Order Date]])</f>
        <v>2026</v>
      </c>
      <c r="D1020" s="13" t="str">
        <f>"Q"&amp;ROUNDUP(MONTH(SalesDataTable[[#This Row],[Order Date]])/3,0)</f>
        <v>Q2</v>
      </c>
      <c r="E1020" s="13">
        <f>MONTH(SalesDataTable[[#This Row],[Order Date]])</f>
        <v>6</v>
      </c>
      <c r="F1020" s="10" t="str">
        <f>TEXT(SalesDataTable[[#This Row],[Order Date]],"MMM")</f>
        <v>Jun</v>
      </c>
      <c r="G1020" s="4" t="s">
        <v>16</v>
      </c>
      <c r="H1020" s="4" t="s">
        <v>66</v>
      </c>
      <c r="I1020" s="4" t="s">
        <v>24</v>
      </c>
      <c r="J1020" s="4" t="s">
        <v>29</v>
      </c>
      <c r="K1020" s="4" t="s">
        <v>39</v>
      </c>
      <c r="L1020" s="4" t="s">
        <v>40</v>
      </c>
      <c r="M1020" s="5">
        <v>10</v>
      </c>
      <c r="N1020" s="6">
        <v>338.26</v>
      </c>
      <c r="O1020" s="7">
        <v>0.05</v>
      </c>
      <c r="P1020" s="6">
        <v>197.42</v>
      </c>
      <c r="Q1020" s="6">
        <f>M1020*N1020*(1-O1020)</f>
        <v>3213.47</v>
      </c>
      <c r="R1020" s="6">
        <f>M1020*P1020</f>
        <v>1974.1999999999998</v>
      </c>
      <c r="S1020" s="6">
        <f>Q1020-R1020</f>
        <v>1239.27</v>
      </c>
      <c r="T1020" s="8">
        <f>IFERROR(S1020/Q1020,0)</f>
        <v>0.38564853569505864</v>
      </c>
    </row>
    <row r="1021" spans="1:20" ht="15.75" x14ac:dyDescent="0.25">
      <c r="A1021" s="2">
        <v>3879</v>
      </c>
      <c r="B1021" s="3">
        <v>46180</v>
      </c>
      <c r="C1021" s="10">
        <f>YEAR(SalesDataTable[[#This Row],[Order Date]])</f>
        <v>2026</v>
      </c>
      <c r="D1021" s="13" t="str">
        <f>"Q"&amp;ROUNDUP(MONTH(SalesDataTable[[#This Row],[Order Date]])/3,0)</f>
        <v>Q2</v>
      </c>
      <c r="E1021" s="13">
        <f>MONTH(SalesDataTable[[#This Row],[Order Date]])</f>
        <v>6</v>
      </c>
      <c r="F1021" s="10" t="str">
        <f>TEXT(SalesDataTable[[#This Row],[Order Date]],"MMM")</f>
        <v>Jun</v>
      </c>
      <c r="G1021" s="4" t="s">
        <v>16</v>
      </c>
      <c r="H1021" s="4" t="s">
        <v>52</v>
      </c>
      <c r="I1021" s="4" t="s">
        <v>44</v>
      </c>
      <c r="J1021" s="4" t="s">
        <v>19</v>
      </c>
      <c r="K1021" s="4" t="s">
        <v>20</v>
      </c>
      <c r="L1021" s="4" t="s">
        <v>42</v>
      </c>
      <c r="M1021" s="5">
        <v>2</v>
      </c>
      <c r="N1021" s="6">
        <v>41.25</v>
      </c>
      <c r="O1021" s="7">
        <v>0</v>
      </c>
      <c r="P1021" s="6">
        <v>17.13</v>
      </c>
      <c r="Q1021" s="6">
        <f>M1021*N1021*(1-O1021)</f>
        <v>82.5</v>
      </c>
      <c r="R1021" s="6">
        <f>M1021*P1021</f>
        <v>34.26</v>
      </c>
      <c r="S1021" s="6">
        <f>Q1021-R1021</f>
        <v>48.24</v>
      </c>
      <c r="T1021" s="8">
        <f>IFERROR(S1021/Q1021,0)</f>
        <v>0.58472727272727276</v>
      </c>
    </row>
    <row r="1022" spans="1:20" ht="15.75" x14ac:dyDescent="0.25">
      <c r="A1022" s="2">
        <v>3989</v>
      </c>
      <c r="B1022" s="3">
        <v>46180</v>
      </c>
      <c r="C1022" s="10">
        <f>YEAR(SalesDataTable[[#This Row],[Order Date]])</f>
        <v>2026</v>
      </c>
      <c r="D1022" s="13" t="str">
        <f>"Q"&amp;ROUNDUP(MONTH(SalesDataTable[[#This Row],[Order Date]])/3,0)</f>
        <v>Q2</v>
      </c>
      <c r="E1022" s="13">
        <f>MONTH(SalesDataTable[[#This Row],[Order Date]])</f>
        <v>6</v>
      </c>
      <c r="F1022" s="10" t="str">
        <f>TEXT(SalesDataTable[[#This Row],[Order Date]],"MMM")</f>
        <v>Jun</v>
      </c>
      <c r="G1022" s="4" t="s">
        <v>22</v>
      </c>
      <c r="H1022" s="4" t="s">
        <v>59</v>
      </c>
      <c r="I1022" s="4" t="s">
        <v>18</v>
      </c>
      <c r="J1022" s="4" t="s">
        <v>19</v>
      </c>
      <c r="K1022" s="4" t="s">
        <v>25</v>
      </c>
      <c r="L1022" s="4" t="s">
        <v>26</v>
      </c>
      <c r="M1022" s="5">
        <v>2</v>
      </c>
      <c r="N1022" s="6">
        <v>92</v>
      </c>
      <c r="O1022" s="7">
        <v>0</v>
      </c>
      <c r="P1022" s="6">
        <v>44.27</v>
      </c>
      <c r="Q1022" s="6">
        <f>M1022*N1022*(1-O1022)</f>
        <v>184</v>
      </c>
      <c r="R1022" s="6">
        <f>M1022*P1022</f>
        <v>88.54</v>
      </c>
      <c r="S1022" s="6">
        <f>Q1022-R1022</f>
        <v>95.46</v>
      </c>
      <c r="T1022" s="8">
        <f>IFERROR(S1022/Q1022,0)</f>
        <v>0.51880434782608698</v>
      </c>
    </row>
    <row r="1023" spans="1:20" ht="15.75" x14ac:dyDescent="0.25">
      <c r="A1023" s="2">
        <v>4193</v>
      </c>
      <c r="B1023" s="3">
        <v>46180</v>
      </c>
      <c r="C1023" s="10">
        <f>YEAR(SalesDataTable[[#This Row],[Order Date]])</f>
        <v>2026</v>
      </c>
      <c r="D1023" s="13" t="str">
        <f>"Q"&amp;ROUNDUP(MONTH(SalesDataTable[[#This Row],[Order Date]])/3,0)</f>
        <v>Q2</v>
      </c>
      <c r="E1023" s="13">
        <f>MONTH(SalesDataTable[[#This Row],[Order Date]])</f>
        <v>6</v>
      </c>
      <c r="F1023" s="10" t="str">
        <f>TEXT(SalesDataTable[[#This Row],[Order Date]],"MMM")</f>
        <v>Jun</v>
      </c>
      <c r="G1023" s="4" t="s">
        <v>22</v>
      </c>
      <c r="H1023" s="4" t="s">
        <v>43</v>
      </c>
      <c r="I1023" s="4" t="s">
        <v>18</v>
      </c>
      <c r="J1023" s="4" t="s">
        <v>29</v>
      </c>
      <c r="K1023" s="4" t="s">
        <v>39</v>
      </c>
      <c r="L1023" s="4" t="s">
        <v>56</v>
      </c>
      <c r="M1023" s="5">
        <v>1</v>
      </c>
      <c r="N1023" s="6">
        <v>80.89</v>
      </c>
      <c r="O1023" s="7">
        <v>0.1</v>
      </c>
      <c r="P1023" s="6">
        <v>40.32</v>
      </c>
      <c r="Q1023" s="6">
        <f>M1023*N1023*(1-O1023)</f>
        <v>72.801000000000002</v>
      </c>
      <c r="R1023" s="6">
        <f>M1023*P1023</f>
        <v>40.32</v>
      </c>
      <c r="S1023" s="6">
        <f>Q1023-R1023</f>
        <v>32.481000000000002</v>
      </c>
      <c r="T1023" s="8">
        <f>IFERROR(S1023/Q1023,0)</f>
        <v>0.44616145382618372</v>
      </c>
    </row>
    <row r="1024" spans="1:20" ht="15.75" x14ac:dyDescent="0.25">
      <c r="A1024" s="2">
        <v>4413</v>
      </c>
      <c r="B1024" s="3">
        <v>46180</v>
      </c>
      <c r="C1024" s="10">
        <f>YEAR(SalesDataTable[[#This Row],[Order Date]])</f>
        <v>2026</v>
      </c>
      <c r="D1024" s="13" t="str">
        <f>"Q"&amp;ROUNDUP(MONTH(SalesDataTable[[#This Row],[Order Date]])/3,0)</f>
        <v>Q2</v>
      </c>
      <c r="E1024" s="13">
        <f>MONTH(SalesDataTable[[#This Row],[Order Date]])</f>
        <v>6</v>
      </c>
      <c r="F1024" s="10" t="str">
        <f>TEXT(SalesDataTable[[#This Row],[Order Date]],"MMM")</f>
        <v>Jun</v>
      </c>
      <c r="G1024" s="4" t="s">
        <v>16</v>
      </c>
      <c r="H1024" s="4" t="s">
        <v>17</v>
      </c>
      <c r="I1024" s="4" t="s">
        <v>35</v>
      </c>
      <c r="J1024" s="4" t="s">
        <v>29</v>
      </c>
      <c r="K1024" s="4" t="s">
        <v>39</v>
      </c>
      <c r="L1024" s="4" t="s">
        <v>45</v>
      </c>
      <c r="M1024" s="5">
        <v>1</v>
      </c>
      <c r="N1024" s="6">
        <v>194.73</v>
      </c>
      <c r="O1024" s="7">
        <v>0</v>
      </c>
      <c r="P1024" s="6">
        <v>101.91</v>
      </c>
      <c r="Q1024" s="6">
        <f>M1024*N1024*(1-O1024)</f>
        <v>194.73</v>
      </c>
      <c r="R1024" s="6">
        <f>M1024*P1024</f>
        <v>101.91</v>
      </c>
      <c r="S1024" s="6">
        <f>Q1024-R1024</f>
        <v>92.82</v>
      </c>
      <c r="T1024" s="8">
        <f>IFERROR(S1024/Q1024,0)</f>
        <v>0.47665999075643195</v>
      </c>
    </row>
    <row r="1025" spans="1:20" ht="15.75" x14ac:dyDescent="0.25">
      <c r="A1025" s="2">
        <v>4598</v>
      </c>
      <c r="B1025" s="3">
        <v>46180</v>
      </c>
      <c r="C1025" s="10">
        <f>YEAR(SalesDataTable[[#This Row],[Order Date]])</f>
        <v>2026</v>
      </c>
      <c r="D1025" s="13" t="str">
        <f>"Q"&amp;ROUNDUP(MONTH(SalesDataTable[[#This Row],[Order Date]])/3,0)</f>
        <v>Q2</v>
      </c>
      <c r="E1025" s="13">
        <f>MONTH(SalesDataTable[[#This Row],[Order Date]])</f>
        <v>6</v>
      </c>
      <c r="F1025" s="10" t="str">
        <f>TEXT(SalesDataTable[[#This Row],[Order Date]],"MMM")</f>
        <v>Jun</v>
      </c>
      <c r="G1025" s="4" t="s">
        <v>36</v>
      </c>
      <c r="H1025" s="4" t="s">
        <v>37</v>
      </c>
      <c r="I1025" s="4" t="s">
        <v>24</v>
      </c>
      <c r="J1025" s="4" t="s">
        <v>32</v>
      </c>
      <c r="K1025" s="4" t="s">
        <v>25</v>
      </c>
      <c r="L1025" s="4" t="s">
        <v>26</v>
      </c>
      <c r="M1025" s="5">
        <v>5</v>
      </c>
      <c r="N1025" s="6">
        <v>93.82</v>
      </c>
      <c r="O1025" s="7">
        <v>0.15</v>
      </c>
      <c r="P1025" s="6">
        <v>46.06</v>
      </c>
      <c r="Q1025" s="6">
        <f>M1025*N1025*(1-O1025)</f>
        <v>398.73499999999996</v>
      </c>
      <c r="R1025" s="6">
        <f>M1025*P1025</f>
        <v>230.3</v>
      </c>
      <c r="S1025" s="6">
        <f>Q1025-R1025</f>
        <v>168.43499999999995</v>
      </c>
      <c r="T1025" s="8">
        <f>IFERROR(S1025/Q1025,0)</f>
        <v>0.4224234140469233</v>
      </c>
    </row>
    <row r="1026" spans="1:20" ht="15.75" x14ac:dyDescent="0.25">
      <c r="A1026" s="2">
        <v>72</v>
      </c>
      <c r="B1026" s="3">
        <v>46181</v>
      </c>
      <c r="C1026" s="10">
        <f>YEAR(SalesDataTable[[#This Row],[Order Date]])</f>
        <v>2026</v>
      </c>
      <c r="D1026" s="13" t="str">
        <f>"Q"&amp;ROUNDUP(MONTH(SalesDataTable[[#This Row],[Order Date]])/3,0)</f>
        <v>Q2</v>
      </c>
      <c r="E1026" s="13">
        <f>MONTH(SalesDataTable[[#This Row],[Order Date]])</f>
        <v>6</v>
      </c>
      <c r="F1026" s="10" t="str">
        <f>TEXT(SalesDataTable[[#This Row],[Order Date]],"MMM")</f>
        <v>Jun</v>
      </c>
      <c r="G1026" s="4" t="s">
        <v>27</v>
      </c>
      <c r="H1026" s="4" t="s">
        <v>55</v>
      </c>
      <c r="I1026" s="4" t="s">
        <v>35</v>
      </c>
      <c r="J1026" s="4" t="s">
        <v>29</v>
      </c>
      <c r="K1026" s="4" t="s">
        <v>25</v>
      </c>
      <c r="L1026" s="4" t="s">
        <v>33</v>
      </c>
      <c r="M1026" s="5">
        <v>3</v>
      </c>
      <c r="N1026" s="6">
        <v>142.53</v>
      </c>
      <c r="O1026" s="7">
        <v>0</v>
      </c>
      <c r="P1026" s="6">
        <v>80.67</v>
      </c>
      <c r="Q1026" s="6">
        <f>M1026*N1026*(1-O1026)</f>
        <v>427.59000000000003</v>
      </c>
      <c r="R1026" s="6">
        <f>M1026*P1026</f>
        <v>242.01</v>
      </c>
      <c r="S1026" s="6">
        <f>Q1026-R1026</f>
        <v>185.58000000000004</v>
      </c>
      <c r="T1026" s="8">
        <f>IFERROR(S1026/Q1026,0)</f>
        <v>0.43401389181225014</v>
      </c>
    </row>
    <row r="1027" spans="1:20" ht="15.75" x14ac:dyDescent="0.25">
      <c r="A1027" s="2">
        <v>176</v>
      </c>
      <c r="B1027" s="3">
        <v>46181</v>
      </c>
      <c r="C1027" s="10">
        <f>YEAR(SalesDataTable[[#This Row],[Order Date]])</f>
        <v>2026</v>
      </c>
      <c r="D1027" s="13" t="str">
        <f>"Q"&amp;ROUNDUP(MONTH(SalesDataTable[[#This Row],[Order Date]])/3,0)</f>
        <v>Q2</v>
      </c>
      <c r="E1027" s="13">
        <f>MONTH(SalesDataTable[[#This Row],[Order Date]])</f>
        <v>6</v>
      </c>
      <c r="F1027" s="10" t="str">
        <f>TEXT(SalesDataTable[[#This Row],[Order Date]],"MMM")</f>
        <v>Jun</v>
      </c>
      <c r="G1027" s="4" t="s">
        <v>22</v>
      </c>
      <c r="H1027" s="4" t="s">
        <v>65</v>
      </c>
      <c r="I1027" s="4" t="s">
        <v>18</v>
      </c>
      <c r="J1027" s="4" t="s">
        <v>19</v>
      </c>
      <c r="K1027" s="4" t="s">
        <v>39</v>
      </c>
      <c r="L1027" s="4" t="s">
        <v>45</v>
      </c>
      <c r="M1027" s="5">
        <v>1</v>
      </c>
      <c r="N1027" s="6">
        <v>196.33</v>
      </c>
      <c r="O1027" s="7">
        <v>0</v>
      </c>
      <c r="P1027" s="6">
        <v>103.27</v>
      </c>
      <c r="Q1027" s="6">
        <f>M1027*N1027*(1-O1027)</f>
        <v>196.33</v>
      </c>
      <c r="R1027" s="6">
        <f>M1027*P1027</f>
        <v>103.27</v>
      </c>
      <c r="S1027" s="6">
        <f>Q1027-R1027</f>
        <v>93.060000000000016</v>
      </c>
      <c r="T1027" s="8">
        <f>IFERROR(S1027/Q1027,0)</f>
        <v>0.47399786074466466</v>
      </c>
    </row>
    <row r="1028" spans="1:20" ht="15.75" x14ac:dyDescent="0.25">
      <c r="A1028" s="2">
        <v>205</v>
      </c>
      <c r="B1028" s="3">
        <v>46181</v>
      </c>
      <c r="C1028" s="10">
        <f>YEAR(SalesDataTable[[#This Row],[Order Date]])</f>
        <v>2026</v>
      </c>
      <c r="D1028" s="13" t="str">
        <f>"Q"&amp;ROUNDUP(MONTH(SalesDataTable[[#This Row],[Order Date]])/3,0)</f>
        <v>Q2</v>
      </c>
      <c r="E1028" s="13">
        <f>MONTH(SalesDataTable[[#This Row],[Order Date]])</f>
        <v>6</v>
      </c>
      <c r="F1028" s="10" t="str">
        <f>TEXT(SalesDataTable[[#This Row],[Order Date]],"MMM")</f>
        <v>Jun</v>
      </c>
      <c r="G1028" s="4" t="s">
        <v>36</v>
      </c>
      <c r="H1028" s="4" t="s">
        <v>47</v>
      </c>
      <c r="I1028" s="4" t="s">
        <v>18</v>
      </c>
      <c r="J1028" s="4" t="s">
        <v>29</v>
      </c>
      <c r="K1028" s="4" t="s">
        <v>20</v>
      </c>
      <c r="L1028" s="4" t="s">
        <v>42</v>
      </c>
      <c r="M1028" s="5">
        <v>2</v>
      </c>
      <c r="N1028" s="6">
        <v>41.05</v>
      </c>
      <c r="O1028" s="7">
        <v>0</v>
      </c>
      <c r="P1028" s="6">
        <v>16.690000000000001</v>
      </c>
      <c r="Q1028" s="6">
        <f>M1028*N1028*(1-O1028)</f>
        <v>82.1</v>
      </c>
      <c r="R1028" s="6">
        <f>M1028*P1028</f>
        <v>33.380000000000003</v>
      </c>
      <c r="S1028" s="6">
        <f>Q1028-R1028</f>
        <v>48.719999999999992</v>
      </c>
      <c r="T1028" s="8">
        <f>IFERROR(S1028/Q1028,0)</f>
        <v>0.59342265529841653</v>
      </c>
    </row>
    <row r="1029" spans="1:20" ht="15.75" x14ac:dyDescent="0.25">
      <c r="A1029" s="2">
        <v>896</v>
      </c>
      <c r="B1029" s="3">
        <v>46181</v>
      </c>
      <c r="C1029" s="10">
        <f>YEAR(SalesDataTable[[#This Row],[Order Date]])</f>
        <v>2026</v>
      </c>
      <c r="D1029" s="13" t="str">
        <f>"Q"&amp;ROUNDUP(MONTH(SalesDataTable[[#This Row],[Order Date]])/3,0)</f>
        <v>Q2</v>
      </c>
      <c r="E1029" s="13">
        <f>MONTH(SalesDataTable[[#This Row],[Order Date]])</f>
        <v>6</v>
      </c>
      <c r="F1029" s="10" t="str">
        <f>TEXT(SalesDataTable[[#This Row],[Order Date]],"MMM")</f>
        <v>Jun</v>
      </c>
      <c r="G1029" s="4" t="s">
        <v>36</v>
      </c>
      <c r="H1029" s="4" t="s">
        <v>49</v>
      </c>
      <c r="I1029" s="4" t="s">
        <v>18</v>
      </c>
      <c r="J1029" s="4" t="s">
        <v>29</v>
      </c>
      <c r="K1029" s="4" t="s">
        <v>50</v>
      </c>
      <c r="L1029" s="4" t="s">
        <v>54</v>
      </c>
      <c r="M1029" s="5">
        <v>1</v>
      </c>
      <c r="N1029" s="6">
        <v>123.09</v>
      </c>
      <c r="O1029" s="7">
        <v>0</v>
      </c>
      <c r="P1029" s="6">
        <v>68.03</v>
      </c>
      <c r="Q1029" s="6">
        <f>M1029*N1029*(1-O1029)</f>
        <v>123.09</v>
      </c>
      <c r="R1029" s="6">
        <f>M1029*P1029</f>
        <v>68.03</v>
      </c>
      <c r="S1029" s="6">
        <f>Q1029-R1029</f>
        <v>55.06</v>
      </c>
      <c r="T1029" s="8">
        <f>IFERROR(S1029/Q1029,0)</f>
        <v>0.44731497278414167</v>
      </c>
    </row>
    <row r="1030" spans="1:20" ht="15.75" x14ac:dyDescent="0.25">
      <c r="A1030" s="2">
        <v>1697</v>
      </c>
      <c r="B1030" s="3">
        <v>46181</v>
      </c>
      <c r="C1030" s="10">
        <f>YEAR(SalesDataTable[[#This Row],[Order Date]])</f>
        <v>2026</v>
      </c>
      <c r="D1030" s="13" t="str">
        <f>"Q"&amp;ROUNDUP(MONTH(SalesDataTable[[#This Row],[Order Date]])/3,0)</f>
        <v>Q2</v>
      </c>
      <c r="E1030" s="13">
        <f>MONTH(SalesDataTable[[#This Row],[Order Date]])</f>
        <v>6</v>
      </c>
      <c r="F1030" s="10" t="str">
        <f>TEXT(SalesDataTable[[#This Row],[Order Date]],"MMM")</f>
        <v>Jun</v>
      </c>
      <c r="G1030" s="4" t="s">
        <v>22</v>
      </c>
      <c r="H1030" s="4" t="s">
        <v>59</v>
      </c>
      <c r="I1030" s="4" t="s">
        <v>18</v>
      </c>
      <c r="J1030" s="4" t="s">
        <v>32</v>
      </c>
      <c r="K1030" s="4" t="s">
        <v>25</v>
      </c>
      <c r="L1030" s="4" t="s">
        <v>33</v>
      </c>
      <c r="M1030" s="5">
        <v>2</v>
      </c>
      <c r="N1030" s="6">
        <v>141.09</v>
      </c>
      <c r="O1030" s="7">
        <v>0</v>
      </c>
      <c r="P1030" s="6">
        <v>81.69</v>
      </c>
      <c r="Q1030" s="6">
        <f>M1030*N1030*(1-O1030)</f>
        <v>282.18</v>
      </c>
      <c r="R1030" s="6">
        <f>M1030*P1030</f>
        <v>163.38</v>
      </c>
      <c r="S1030" s="6">
        <f>Q1030-R1030</f>
        <v>118.80000000000001</v>
      </c>
      <c r="T1030" s="8">
        <f>IFERROR(S1030/Q1030,0)</f>
        <v>0.42100786731873274</v>
      </c>
    </row>
    <row r="1031" spans="1:20" ht="15.75" x14ac:dyDescent="0.25">
      <c r="A1031" s="2">
        <v>2159</v>
      </c>
      <c r="B1031" s="3">
        <v>46181</v>
      </c>
      <c r="C1031" s="10">
        <f>YEAR(SalesDataTable[[#This Row],[Order Date]])</f>
        <v>2026</v>
      </c>
      <c r="D1031" s="13" t="str">
        <f>"Q"&amp;ROUNDUP(MONTH(SalesDataTable[[#This Row],[Order Date]])/3,0)</f>
        <v>Q2</v>
      </c>
      <c r="E1031" s="13">
        <f>MONTH(SalesDataTable[[#This Row],[Order Date]])</f>
        <v>6</v>
      </c>
      <c r="F1031" s="10" t="str">
        <f>TEXT(SalesDataTable[[#This Row],[Order Date]],"MMM")</f>
        <v>Jun</v>
      </c>
      <c r="G1031" s="4" t="s">
        <v>27</v>
      </c>
      <c r="H1031" s="4" t="s">
        <v>55</v>
      </c>
      <c r="I1031" s="4" t="s">
        <v>35</v>
      </c>
      <c r="J1031" s="4" t="s">
        <v>29</v>
      </c>
      <c r="K1031" s="4" t="s">
        <v>25</v>
      </c>
      <c r="L1031" s="4" t="s">
        <v>53</v>
      </c>
      <c r="M1031" s="5">
        <v>1</v>
      </c>
      <c r="N1031" s="6">
        <v>157.04</v>
      </c>
      <c r="O1031" s="7">
        <v>0</v>
      </c>
      <c r="P1031" s="6">
        <v>77.540000000000006</v>
      </c>
      <c r="Q1031" s="6">
        <f>M1031*N1031*(1-O1031)</f>
        <v>157.04</v>
      </c>
      <c r="R1031" s="6">
        <f>M1031*P1031</f>
        <v>77.540000000000006</v>
      </c>
      <c r="S1031" s="6">
        <f>Q1031-R1031</f>
        <v>79.499999999999986</v>
      </c>
      <c r="T1031" s="8">
        <f>IFERROR(S1031/Q1031,0)</f>
        <v>0.5062404482934284</v>
      </c>
    </row>
    <row r="1032" spans="1:20" ht="15.75" x14ac:dyDescent="0.25">
      <c r="A1032" s="2">
        <v>2772</v>
      </c>
      <c r="B1032" s="3">
        <v>46181</v>
      </c>
      <c r="C1032" s="10">
        <f>YEAR(SalesDataTable[[#This Row],[Order Date]])</f>
        <v>2026</v>
      </c>
      <c r="D1032" s="13" t="str">
        <f>"Q"&amp;ROUNDUP(MONTH(SalesDataTable[[#This Row],[Order Date]])/3,0)</f>
        <v>Q2</v>
      </c>
      <c r="E1032" s="13">
        <f>MONTH(SalesDataTable[[#This Row],[Order Date]])</f>
        <v>6</v>
      </c>
      <c r="F1032" s="10" t="str">
        <f>TEXT(SalesDataTable[[#This Row],[Order Date]],"MMM")</f>
        <v>Jun</v>
      </c>
      <c r="G1032" s="4" t="s">
        <v>36</v>
      </c>
      <c r="H1032" s="4" t="s">
        <v>47</v>
      </c>
      <c r="I1032" s="4" t="s">
        <v>35</v>
      </c>
      <c r="J1032" s="4" t="s">
        <v>29</v>
      </c>
      <c r="K1032" s="4" t="s">
        <v>30</v>
      </c>
      <c r="L1032" s="4" t="s">
        <v>60</v>
      </c>
      <c r="M1032" s="5">
        <v>6</v>
      </c>
      <c r="N1032" s="6">
        <v>136.46</v>
      </c>
      <c r="O1032" s="7">
        <v>0</v>
      </c>
      <c r="P1032" s="6">
        <v>68.61</v>
      </c>
      <c r="Q1032" s="6">
        <f>M1032*N1032*(1-O1032)</f>
        <v>818.76</v>
      </c>
      <c r="R1032" s="6">
        <f>M1032*P1032</f>
        <v>411.65999999999997</v>
      </c>
      <c r="S1032" s="6">
        <f>Q1032-R1032</f>
        <v>407.1</v>
      </c>
      <c r="T1032" s="8">
        <f>IFERROR(S1032/Q1032,0)</f>
        <v>0.49721530118716112</v>
      </c>
    </row>
    <row r="1033" spans="1:20" ht="15.75" x14ac:dyDescent="0.25">
      <c r="A1033" s="2">
        <v>3091</v>
      </c>
      <c r="B1033" s="3">
        <v>46181</v>
      </c>
      <c r="C1033" s="10">
        <f>YEAR(SalesDataTable[[#This Row],[Order Date]])</f>
        <v>2026</v>
      </c>
      <c r="D1033" s="13" t="str">
        <f>"Q"&amp;ROUNDUP(MONTH(SalesDataTable[[#This Row],[Order Date]])/3,0)</f>
        <v>Q2</v>
      </c>
      <c r="E1033" s="13">
        <f>MONTH(SalesDataTable[[#This Row],[Order Date]])</f>
        <v>6</v>
      </c>
      <c r="F1033" s="10" t="str">
        <f>TEXT(SalesDataTable[[#This Row],[Order Date]],"MMM")</f>
        <v>Jun</v>
      </c>
      <c r="G1033" s="4" t="s">
        <v>16</v>
      </c>
      <c r="H1033" s="4" t="s">
        <v>17</v>
      </c>
      <c r="I1033" s="4" t="s">
        <v>18</v>
      </c>
      <c r="J1033" s="4" t="s">
        <v>29</v>
      </c>
      <c r="K1033" s="4" t="s">
        <v>50</v>
      </c>
      <c r="L1033" s="4" t="s">
        <v>58</v>
      </c>
      <c r="M1033" s="5">
        <v>1</v>
      </c>
      <c r="N1033" s="6">
        <v>36.1</v>
      </c>
      <c r="O1033" s="7">
        <v>0</v>
      </c>
      <c r="P1033" s="6">
        <v>13.65</v>
      </c>
      <c r="Q1033" s="6">
        <f>M1033*N1033*(1-O1033)</f>
        <v>36.1</v>
      </c>
      <c r="R1033" s="6">
        <f>M1033*P1033</f>
        <v>13.65</v>
      </c>
      <c r="S1033" s="6">
        <f>Q1033-R1033</f>
        <v>22.450000000000003</v>
      </c>
      <c r="T1033" s="8">
        <f>IFERROR(S1033/Q1033,0)</f>
        <v>0.62188365650969535</v>
      </c>
    </row>
    <row r="1034" spans="1:20" ht="15.75" x14ac:dyDescent="0.25">
      <c r="A1034" s="2">
        <v>4241</v>
      </c>
      <c r="B1034" s="3">
        <v>46181</v>
      </c>
      <c r="C1034" s="10">
        <f>YEAR(SalesDataTable[[#This Row],[Order Date]])</f>
        <v>2026</v>
      </c>
      <c r="D1034" s="13" t="str">
        <f>"Q"&amp;ROUNDUP(MONTH(SalesDataTable[[#This Row],[Order Date]])/3,0)</f>
        <v>Q2</v>
      </c>
      <c r="E1034" s="13">
        <f>MONTH(SalesDataTable[[#This Row],[Order Date]])</f>
        <v>6</v>
      </c>
      <c r="F1034" s="10" t="str">
        <f>TEXT(SalesDataTable[[#This Row],[Order Date]],"MMM")</f>
        <v>Jun</v>
      </c>
      <c r="G1034" s="4" t="s">
        <v>36</v>
      </c>
      <c r="H1034" s="4" t="s">
        <v>63</v>
      </c>
      <c r="I1034" s="4" t="s">
        <v>18</v>
      </c>
      <c r="J1034" s="4" t="s">
        <v>29</v>
      </c>
      <c r="K1034" s="4" t="s">
        <v>25</v>
      </c>
      <c r="L1034" s="4" t="s">
        <v>26</v>
      </c>
      <c r="M1034" s="5">
        <v>3</v>
      </c>
      <c r="N1034" s="6">
        <v>92.73</v>
      </c>
      <c r="O1034" s="7">
        <v>0</v>
      </c>
      <c r="P1034" s="6">
        <v>44.68</v>
      </c>
      <c r="Q1034" s="6">
        <f>M1034*N1034*(1-O1034)</f>
        <v>278.19</v>
      </c>
      <c r="R1034" s="6">
        <f>M1034*P1034</f>
        <v>134.04</v>
      </c>
      <c r="S1034" s="6">
        <f>Q1034-R1034</f>
        <v>144.15</v>
      </c>
      <c r="T1034" s="8">
        <f>IFERROR(S1034/Q1034,0)</f>
        <v>0.51817103418526911</v>
      </c>
    </row>
    <row r="1035" spans="1:20" ht="15.75" x14ac:dyDescent="0.25">
      <c r="A1035" s="2">
        <v>5185</v>
      </c>
      <c r="B1035" s="3">
        <v>46181</v>
      </c>
      <c r="C1035" s="10">
        <f>YEAR(SalesDataTable[[#This Row],[Order Date]])</f>
        <v>2026</v>
      </c>
      <c r="D1035" s="13" t="str">
        <f>"Q"&amp;ROUNDUP(MONTH(SalesDataTable[[#This Row],[Order Date]])/3,0)</f>
        <v>Q2</v>
      </c>
      <c r="E1035" s="13">
        <f>MONTH(SalesDataTable[[#This Row],[Order Date]])</f>
        <v>6</v>
      </c>
      <c r="F1035" s="10" t="str">
        <f>TEXT(SalesDataTable[[#This Row],[Order Date]],"MMM")</f>
        <v>Jun</v>
      </c>
      <c r="G1035" s="4" t="s">
        <v>22</v>
      </c>
      <c r="H1035" s="4" t="s">
        <v>59</v>
      </c>
      <c r="I1035" s="4" t="s">
        <v>18</v>
      </c>
      <c r="J1035" s="4" t="s">
        <v>29</v>
      </c>
      <c r="K1035" s="4" t="s">
        <v>30</v>
      </c>
      <c r="L1035" s="4" t="s">
        <v>64</v>
      </c>
      <c r="M1035" s="5">
        <v>3</v>
      </c>
      <c r="N1035" s="6">
        <v>164.31</v>
      </c>
      <c r="O1035" s="7">
        <v>0.05</v>
      </c>
      <c r="P1035" s="6">
        <v>86</v>
      </c>
      <c r="Q1035" s="6">
        <f>M1035*N1035*(1-O1035)</f>
        <v>468.2835</v>
      </c>
      <c r="R1035" s="6">
        <f>M1035*P1035</f>
        <v>258</v>
      </c>
      <c r="S1035" s="6">
        <f>Q1035-R1035</f>
        <v>210.2835</v>
      </c>
      <c r="T1035" s="8">
        <f>IFERROR(S1035/Q1035,0)</f>
        <v>0.44905169624810615</v>
      </c>
    </row>
    <row r="1036" spans="1:20" ht="15.75" x14ac:dyDescent="0.25">
      <c r="A1036" s="2">
        <v>1437</v>
      </c>
      <c r="B1036" s="3">
        <v>46182</v>
      </c>
      <c r="C1036" s="10">
        <f>YEAR(SalesDataTable[[#This Row],[Order Date]])</f>
        <v>2026</v>
      </c>
      <c r="D1036" s="13" t="str">
        <f>"Q"&amp;ROUNDUP(MONTH(SalesDataTable[[#This Row],[Order Date]])/3,0)</f>
        <v>Q2</v>
      </c>
      <c r="E1036" s="13">
        <f>MONTH(SalesDataTable[[#This Row],[Order Date]])</f>
        <v>6</v>
      </c>
      <c r="F1036" s="10" t="str">
        <f>TEXT(SalesDataTable[[#This Row],[Order Date]],"MMM")</f>
        <v>Jun</v>
      </c>
      <c r="G1036" s="4" t="s">
        <v>36</v>
      </c>
      <c r="H1036" s="4" t="s">
        <v>49</v>
      </c>
      <c r="I1036" s="4" t="s">
        <v>44</v>
      </c>
      <c r="J1036" s="4" t="s">
        <v>29</v>
      </c>
      <c r="K1036" s="4" t="s">
        <v>30</v>
      </c>
      <c r="L1036" s="4" t="s">
        <v>31</v>
      </c>
      <c r="M1036" s="5">
        <v>2</v>
      </c>
      <c r="N1036" s="6">
        <v>36.85</v>
      </c>
      <c r="O1036" s="7">
        <v>0.1</v>
      </c>
      <c r="P1036" s="6">
        <v>13.92</v>
      </c>
      <c r="Q1036" s="6">
        <f>M1036*N1036*(1-O1036)</f>
        <v>66.33</v>
      </c>
      <c r="R1036" s="6">
        <f>M1036*P1036</f>
        <v>27.84</v>
      </c>
      <c r="S1036" s="6">
        <f>Q1036-R1036</f>
        <v>38.489999999999995</v>
      </c>
      <c r="T1036" s="8">
        <f>IFERROR(S1036/Q1036,0)</f>
        <v>0.58028041610131154</v>
      </c>
    </row>
    <row r="1037" spans="1:20" ht="15.75" x14ac:dyDescent="0.25">
      <c r="A1037" s="2">
        <v>2316</v>
      </c>
      <c r="B1037" s="3">
        <v>46182</v>
      </c>
      <c r="C1037" s="10">
        <f>YEAR(SalesDataTable[[#This Row],[Order Date]])</f>
        <v>2026</v>
      </c>
      <c r="D1037" s="13" t="str">
        <f>"Q"&amp;ROUNDUP(MONTH(SalesDataTable[[#This Row],[Order Date]])/3,0)</f>
        <v>Q2</v>
      </c>
      <c r="E1037" s="13">
        <f>MONTH(SalesDataTable[[#This Row],[Order Date]])</f>
        <v>6</v>
      </c>
      <c r="F1037" s="10" t="str">
        <f>TEXT(SalesDataTable[[#This Row],[Order Date]],"MMM")</f>
        <v>Jun</v>
      </c>
      <c r="G1037" s="4" t="s">
        <v>22</v>
      </c>
      <c r="H1037" s="4" t="s">
        <v>57</v>
      </c>
      <c r="I1037" s="4" t="s">
        <v>44</v>
      </c>
      <c r="J1037" s="4" t="s">
        <v>29</v>
      </c>
      <c r="K1037" s="4" t="s">
        <v>50</v>
      </c>
      <c r="L1037" s="4" t="s">
        <v>58</v>
      </c>
      <c r="M1037" s="5">
        <v>1</v>
      </c>
      <c r="N1037" s="6">
        <v>35.619999999999997</v>
      </c>
      <c r="O1037" s="7">
        <v>0</v>
      </c>
      <c r="P1037" s="6">
        <v>14.05</v>
      </c>
      <c r="Q1037" s="6">
        <f>M1037*N1037*(1-O1037)</f>
        <v>35.619999999999997</v>
      </c>
      <c r="R1037" s="6">
        <f>M1037*P1037</f>
        <v>14.05</v>
      </c>
      <c r="S1037" s="6">
        <f>Q1037-R1037</f>
        <v>21.569999999999997</v>
      </c>
      <c r="T1037" s="8">
        <f>IFERROR(S1037/Q1037,0)</f>
        <v>0.60555867490174053</v>
      </c>
    </row>
    <row r="1038" spans="1:20" ht="15.75" x14ac:dyDescent="0.25">
      <c r="A1038" s="2">
        <v>2329</v>
      </c>
      <c r="B1038" s="3">
        <v>46182</v>
      </c>
      <c r="C1038" s="10">
        <f>YEAR(SalesDataTable[[#This Row],[Order Date]])</f>
        <v>2026</v>
      </c>
      <c r="D1038" s="13" t="str">
        <f>"Q"&amp;ROUNDUP(MONTH(SalesDataTable[[#This Row],[Order Date]])/3,0)</f>
        <v>Q2</v>
      </c>
      <c r="E1038" s="13">
        <f>MONTH(SalesDataTable[[#This Row],[Order Date]])</f>
        <v>6</v>
      </c>
      <c r="F1038" s="10" t="str">
        <f>TEXT(SalesDataTable[[#This Row],[Order Date]],"MMM")</f>
        <v>Jun</v>
      </c>
      <c r="G1038" s="4" t="s">
        <v>36</v>
      </c>
      <c r="H1038" s="4" t="s">
        <v>49</v>
      </c>
      <c r="I1038" s="4" t="s">
        <v>18</v>
      </c>
      <c r="J1038" s="4" t="s">
        <v>29</v>
      </c>
      <c r="K1038" s="4" t="s">
        <v>25</v>
      </c>
      <c r="L1038" s="4" t="s">
        <v>53</v>
      </c>
      <c r="M1038" s="5">
        <v>3</v>
      </c>
      <c r="N1038" s="6">
        <v>157.43</v>
      </c>
      <c r="O1038" s="7">
        <v>0.15</v>
      </c>
      <c r="P1038" s="6">
        <v>77.56</v>
      </c>
      <c r="Q1038" s="6">
        <f>M1038*N1038*(1-O1038)</f>
        <v>401.44650000000001</v>
      </c>
      <c r="R1038" s="6">
        <f>M1038*P1038</f>
        <v>232.68</v>
      </c>
      <c r="S1038" s="6">
        <f>Q1038-R1038</f>
        <v>168.76650000000001</v>
      </c>
      <c r="T1038" s="8">
        <f>IFERROR(S1038/Q1038,0)</f>
        <v>0.42039599299034863</v>
      </c>
    </row>
    <row r="1039" spans="1:20" ht="15.75" x14ac:dyDescent="0.25">
      <c r="A1039" s="2">
        <v>3036</v>
      </c>
      <c r="B1039" s="3">
        <v>46182</v>
      </c>
      <c r="C1039" s="10">
        <f>YEAR(SalesDataTable[[#This Row],[Order Date]])</f>
        <v>2026</v>
      </c>
      <c r="D1039" s="13" t="str">
        <f>"Q"&amp;ROUNDUP(MONTH(SalesDataTable[[#This Row],[Order Date]])/3,0)</f>
        <v>Q2</v>
      </c>
      <c r="E1039" s="13">
        <f>MONTH(SalesDataTable[[#This Row],[Order Date]])</f>
        <v>6</v>
      </c>
      <c r="F1039" s="10" t="str">
        <f>TEXT(SalesDataTable[[#This Row],[Order Date]],"MMM")</f>
        <v>Jun</v>
      </c>
      <c r="G1039" s="4" t="s">
        <v>22</v>
      </c>
      <c r="H1039" s="4" t="s">
        <v>59</v>
      </c>
      <c r="I1039" s="4" t="s">
        <v>35</v>
      </c>
      <c r="J1039" s="4" t="s">
        <v>29</v>
      </c>
      <c r="K1039" s="4" t="s">
        <v>20</v>
      </c>
      <c r="L1039" s="4" t="s">
        <v>21</v>
      </c>
      <c r="M1039" s="5">
        <v>1</v>
      </c>
      <c r="N1039" s="6">
        <v>81.2</v>
      </c>
      <c r="O1039" s="7">
        <v>0.1</v>
      </c>
      <c r="P1039" s="6">
        <v>41.64</v>
      </c>
      <c r="Q1039" s="6">
        <f>M1039*N1039*(1-O1039)</f>
        <v>73.08</v>
      </c>
      <c r="R1039" s="6">
        <f>M1039*P1039</f>
        <v>41.64</v>
      </c>
      <c r="S1039" s="6">
        <f>Q1039-R1039</f>
        <v>31.439999999999998</v>
      </c>
      <c r="T1039" s="8">
        <f>IFERROR(S1039/Q1039,0)</f>
        <v>0.43021346469622329</v>
      </c>
    </row>
    <row r="1040" spans="1:20" ht="15.75" x14ac:dyDescent="0.25">
      <c r="A1040" s="2">
        <v>3429</v>
      </c>
      <c r="B1040" s="3">
        <v>46182</v>
      </c>
      <c r="C1040" s="10">
        <f>YEAR(SalesDataTable[[#This Row],[Order Date]])</f>
        <v>2026</v>
      </c>
      <c r="D1040" s="13" t="str">
        <f>"Q"&amp;ROUNDUP(MONTH(SalesDataTable[[#This Row],[Order Date]])/3,0)</f>
        <v>Q2</v>
      </c>
      <c r="E1040" s="13">
        <f>MONTH(SalesDataTable[[#This Row],[Order Date]])</f>
        <v>6</v>
      </c>
      <c r="F1040" s="10" t="str">
        <f>TEXT(SalesDataTable[[#This Row],[Order Date]],"MMM")</f>
        <v>Jun</v>
      </c>
      <c r="G1040" s="4" t="s">
        <v>36</v>
      </c>
      <c r="H1040" s="4" t="s">
        <v>63</v>
      </c>
      <c r="I1040" s="4" t="s">
        <v>18</v>
      </c>
      <c r="J1040" s="4" t="s">
        <v>19</v>
      </c>
      <c r="K1040" s="4" t="s">
        <v>25</v>
      </c>
      <c r="L1040" s="4" t="s">
        <v>26</v>
      </c>
      <c r="M1040" s="5">
        <v>4</v>
      </c>
      <c r="N1040" s="6">
        <v>93.58</v>
      </c>
      <c r="O1040" s="7">
        <v>0.1</v>
      </c>
      <c r="P1040" s="6">
        <v>44.56</v>
      </c>
      <c r="Q1040" s="6">
        <f>M1040*N1040*(1-O1040)</f>
        <v>336.88799999999998</v>
      </c>
      <c r="R1040" s="6">
        <f>M1040*P1040</f>
        <v>178.24</v>
      </c>
      <c r="S1040" s="6">
        <f>Q1040-R1040</f>
        <v>158.64799999999997</v>
      </c>
      <c r="T1040" s="8">
        <f>IFERROR(S1040/Q1040,0)</f>
        <v>0.4709220868656645</v>
      </c>
    </row>
    <row r="1041" spans="1:20" ht="15.75" x14ac:dyDescent="0.25">
      <c r="A1041" s="2">
        <v>3615</v>
      </c>
      <c r="B1041" s="3">
        <v>46182</v>
      </c>
      <c r="C1041" s="10">
        <f>YEAR(SalesDataTable[[#This Row],[Order Date]])</f>
        <v>2026</v>
      </c>
      <c r="D1041" s="13" t="str">
        <f>"Q"&amp;ROUNDUP(MONTH(SalesDataTable[[#This Row],[Order Date]])/3,0)</f>
        <v>Q2</v>
      </c>
      <c r="E1041" s="13">
        <f>MONTH(SalesDataTable[[#This Row],[Order Date]])</f>
        <v>6</v>
      </c>
      <c r="F1041" s="10" t="str">
        <f>TEXT(SalesDataTable[[#This Row],[Order Date]],"MMM")</f>
        <v>Jun</v>
      </c>
      <c r="G1041" s="4" t="s">
        <v>22</v>
      </c>
      <c r="H1041" s="4" t="s">
        <v>65</v>
      </c>
      <c r="I1041" s="4" t="s">
        <v>18</v>
      </c>
      <c r="J1041" s="4" t="s">
        <v>29</v>
      </c>
      <c r="K1041" s="4" t="s">
        <v>25</v>
      </c>
      <c r="L1041" s="4" t="s">
        <v>53</v>
      </c>
      <c r="M1041" s="5">
        <v>4</v>
      </c>
      <c r="N1041" s="6">
        <v>155.22</v>
      </c>
      <c r="O1041" s="7">
        <v>0</v>
      </c>
      <c r="P1041" s="6">
        <v>77.209999999999994</v>
      </c>
      <c r="Q1041" s="6">
        <f>M1041*N1041*(1-O1041)</f>
        <v>620.88</v>
      </c>
      <c r="R1041" s="6">
        <f>M1041*P1041</f>
        <v>308.83999999999997</v>
      </c>
      <c r="S1041" s="6">
        <f>Q1041-R1041</f>
        <v>312.04000000000002</v>
      </c>
      <c r="T1041" s="8">
        <f>IFERROR(S1041/Q1041,0)</f>
        <v>0.50257698750161062</v>
      </c>
    </row>
    <row r="1042" spans="1:20" ht="15.75" x14ac:dyDescent="0.25">
      <c r="A1042" s="2">
        <v>3661</v>
      </c>
      <c r="B1042" s="3">
        <v>46182</v>
      </c>
      <c r="C1042" s="10">
        <f>YEAR(SalesDataTable[[#This Row],[Order Date]])</f>
        <v>2026</v>
      </c>
      <c r="D1042" s="13" t="str">
        <f>"Q"&amp;ROUNDUP(MONTH(SalesDataTable[[#This Row],[Order Date]])/3,0)</f>
        <v>Q2</v>
      </c>
      <c r="E1042" s="13">
        <f>MONTH(SalesDataTable[[#This Row],[Order Date]])</f>
        <v>6</v>
      </c>
      <c r="F1042" s="10" t="str">
        <f>TEXT(SalesDataTable[[#This Row],[Order Date]],"MMM")</f>
        <v>Jun</v>
      </c>
      <c r="G1042" s="4" t="s">
        <v>36</v>
      </c>
      <c r="H1042" s="4" t="s">
        <v>49</v>
      </c>
      <c r="I1042" s="4" t="s">
        <v>18</v>
      </c>
      <c r="J1042" s="4" t="s">
        <v>29</v>
      </c>
      <c r="K1042" s="4" t="s">
        <v>20</v>
      </c>
      <c r="L1042" s="4" t="s">
        <v>46</v>
      </c>
      <c r="M1042" s="5">
        <v>4</v>
      </c>
      <c r="N1042" s="6">
        <v>100.33</v>
      </c>
      <c r="O1042" s="7">
        <v>0</v>
      </c>
      <c r="P1042" s="6">
        <v>49.99</v>
      </c>
      <c r="Q1042" s="6">
        <f>M1042*N1042*(1-O1042)</f>
        <v>401.32</v>
      </c>
      <c r="R1042" s="6">
        <f>M1042*P1042</f>
        <v>199.96</v>
      </c>
      <c r="S1042" s="6">
        <f>Q1042-R1042</f>
        <v>201.35999999999999</v>
      </c>
      <c r="T1042" s="8">
        <f>IFERROR(S1042/Q1042,0)</f>
        <v>0.5017442439948171</v>
      </c>
    </row>
    <row r="1043" spans="1:20" ht="15.75" x14ac:dyDescent="0.25">
      <c r="A1043" s="2">
        <v>3831</v>
      </c>
      <c r="B1043" s="3">
        <v>46182</v>
      </c>
      <c r="C1043" s="10">
        <f>YEAR(SalesDataTable[[#This Row],[Order Date]])</f>
        <v>2026</v>
      </c>
      <c r="D1043" s="13" t="str">
        <f>"Q"&amp;ROUNDUP(MONTH(SalesDataTable[[#This Row],[Order Date]])/3,0)</f>
        <v>Q2</v>
      </c>
      <c r="E1043" s="13">
        <f>MONTH(SalesDataTable[[#This Row],[Order Date]])</f>
        <v>6</v>
      </c>
      <c r="F1043" s="10" t="str">
        <f>TEXT(SalesDataTable[[#This Row],[Order Date]],"MMM")</f>
        <v>Jun</v>
      </c>
      <c r="G1043" s="4" t="s">
        <v>27</v>
      </c>
      <c r="H1043" s="4" t="s">
        <v>34</v>
      </c>
      <c r="I1043" s="4" t="s">
        <v>18</v>
      </c>
      <c r="J1043" s="4" t="s">
        <v>32</v>
      </c>
      <c r="K1043" s="4" t="s">
        <v>30</v>
      </c>
      <c r="L1043" s="4" t="s">
        <v>60</v>
      </c>
      <c r="M1043" s="5">
        <v>2</v>
      </c>
      <c r="N1043" s="6">
        <v>134.28</v>
      </c>
      <c r="O1043" s="7">
        <v>0</v>
      </c>
      <c r="P1043" s="6">
        <v>69.12</v>
      </c>
      <c r="Q1043" s="6">
        <f>M1043*N1043*(1-O1043)</f>
        <v>268.56</v>
      </c>
      <c r="R1043" s="6">
        <f>M1043*P1043</f>
        <v>138.24</v>
      </c>
      <c r="S1043" s="6">
        <f>Q1043-R1043</f>
        <v>130.32</v>
      </c>
      <c r="T1043" s="8">
        <f>IFERROR(S1043/Q1043,0)</f>
        <v>0.48525469168900803</v>
      </c>
    </row>
    <row r="1044" spans="1:20" ht="15.75" x14ac:dyDescent="0.25">
      <c r="A1044" s="2">
        <v>4394</v>
      </c>
      <c r="B1044" s="3">
        <v>46182</v>
      </c>
      <c r="C1044" s="10">
        <f>YEAR(SalesDataTable[[#This Row],[Order Date]])</f>
        <v>2026</v>
      </c>
      <c r="D1044" s="13" t="str">
        <f>"Q"&amp;ROUNDUP(MONTH(SalesDataTable[[#This Row],[Order Date]])/3,0)</f>
        <v>Q2</v>
      </c>
      <c r="E1044" s="13">
        <f>MONTH(SalesDataTable[[#This Row],[Order Date]])</f>
        <v>6</v>
      </c>
      <c r="F1044" s="10" t="str">
        <f>TEXT(SalesDataTable[[#This Row],[Order Date]],"MMM")</f>
        <v>Jun</v>
      </c>
      <c r="G1044" s="4" t="s">
        <v>27</v>
      </c>
      <c r="H1044" s="4" t="s">
        <v>28</v>
      </c>
      <c r="I1044" s="4" t="s">
        <v>18</v>
      </c>
      <c r="J1044" s="4" t="s">
        <v>29</v>
      </c>
      <c r="K1044" s="4" t="s">
        <v>50</v>
      </c>
      <c r="L1044" s="4" t="s">
        <v>61</v>
      </c>
      <c r="M1044" s="5">
        <v>2</v>
      </c>
      <c r="N1044" s="6">
        <v>51.16</v>
      </c>
      <c r="O1044" s="7">
        <v>0</v>
      </c>
      <c r="P1044" s="6">
        <v>21.57</v>
      </c>
      <c r="Q1044" s="6">
        <f>M1044*N1044*(1-O1044)</f>
        <v>102.32</v>
      </c>
      <c r="R1044" s="6">
        <f>M1044*P1044</f>
        <v>43.14</v>
      </c>
      <c r="S1044" s="6">
        <f>Q1044-R1044</f>
        <v>59.179999999999993</v>
      </c>
      <c r="T1044" s="8">
        <f>IFERROR(S1044/Q1044,0)</f>
        <v>0.57838154808444098</v>
      </c>
    </row>
    <row r="1045" spans="1:20" ht="15.75" x14ac:dyDescent="0.25">
      <c r="A1045" s="2">
        <v>372</v>
      </c>
      <c r="B1045" s="3">
        <v>46183</v>
      </c>
      <c r="C1045" s="10">
        <f>YEAR(SalesDataTable[[#This Row],[Order Date]])</f>
        <v>2026</v>
      </c>
      <c r="D1045" s="13" t="str">
        <f>"Q"&amp;ROUNDUP(MONTH(SalesDataTable[[#This Row],[Order Date]])/3,0)</f>
        <v>Q2</v>
      </c>
      <c r="E1045" s="13">
        <f>MONTH(SalesDataTable[[#This Row],[Order Date]])</f>
        <v>6</v>
      </c>
      <c r="F1045" s="10" t="str">
        <f>TEXT(SalesDataTable[[#This Row],[Order Date]],"MMM")</f>
        <v>Jun</v>
      </c>
      <c r="G1045" s="4" t="s">
        <v>22</v>
      </c>
      <c r="H1045" s="4" t="s">
        <v>59</v>
      </c>
      <c r="I1045" s="4" t="s">
        <v>18</v>
      </c>
      <c r="J1045" s="4" t="s">
        <v>19</v>
      </c>
      <c r="K1045" s="4" t="s">
        <v>50</v>
      </c>
      <c r="L1045" s="4" t="s">
        <v>58</v>
      </c>
      <c r="M1045" s="5">
        <v>3</v>
      </c>
      <c r="N1045" s="6">
        <v>35.94</v>
      </c>
      <c r="O1045" s="7">
        <v>0.1</v>
      </c>
      <c r="P1045" s="6">
        <v>14.04</v>
      </c>
      <c r="Q1045" s="6">
        <f>M1045*N1045*(1-O1045)</f>
        <v>97.037999999999997</v>
      </c>
      <c r="R1045" s="6">
        <f>M1045*P1045</f>
        <v>42.12</v>
      </c>
      <c r="S1045" s="6">
        <f>Q1045-R1045</f>
        <v>54.917999999999999</v>
      </c>
      <c r="T1045" s="8">
        <f>IFERROR(S1045/Q1045,0)</f>
        <v>0.56594323873121866</v>
      </c>
    </row>
    <row r="1046" spans="1:20" ht="15.75" x14ac:dyDescent="0.25">
      <c r="A1046" s="2">
        <v>532</v>
      </c>
      <c r="B1046" s="3">
        <v>46183</v>
      </c>
      <c r="C1046" s="10">
        <f>YEAR(SalesDataTable[[#This Row],[Order Date]])</f>
        <v>2026</v>
      </c>
      <c r="D1046" s="13" t="str">
        <f>"Q"&amp;ROUNDUP(MONTH(SalesDataTable[[#This Row],[Order Date]])/3,0)</f>
        <v>Q2</v>
      </c>
      <c r="E1046" s="13">
        <f>MONTH(SalesDataTable[[#This Row],[Order Date]])</f>
        <v>6</v>
      </c>
      <c r="F1046" s="10" t="str">
        <f>TEXT(SalesDataTable[[#This Row],[Order Date]],"MMM")</f>
        <v>Jun</v>
      </c>
      <c r="G1046" s="4" t="s">
        <v>27</v>
      </c>
      <c r="H1046" s="4" t="s">
        <v>55</v>
      </c>
      <c r="I1046" s="4" t="s">
        <v>35</v>
      </c>
      <c r="J1046" s="4" t="s">
        <v>19</v>
      </c>
      <c r="K1046" s="4" t="s">
        <v>25</v>
      </c>
      <c r="L1046" s="4" t="s">
        <v>33</v>
      </c>
      <c r="M1046" s="5">
        <v>1</v>
      </c>
      <c r="N1046" s="6">
        <v>145.34</v>
      </c>
      <c r="O1046" s="7">
        <v>0.05</v>
      </c>
      <c r="P1046" s="6">
        <v>77.89</v>
      </c>
      <c r="Q1046" s="6">
        <f>M1046*N1046*(1-O1046)</f>
        <v>138.07300000000001</v>
      </c>
      <c r="R1046" s="6">
        <f>M1046*P1046</f>
        <v>77.89</v>
      </c>
      <c r="S1046" s="6">
        <f>Q1046-R1046</f>
        <v>60.183000000000007</v>
      </c>
      <c r="T1046" s="8">
        <f>IFERROR(S1046/Q1046,0)</f>
        <v>0.43587812244247609</v>
      </c>
    </row>
    <row r="1047" spans="1:20" ht="15.75" x14ac:dyDescent="0.25">
      <c r="A1047" s="2">
        <v>910</v>
      </c>
      <c r="B1047" s="3">
        <v>46183</v>
      </c>
      <c r="C1047" s="10">
        <f>YEAR(SalesDataTable[[#This Row],[Order Date]])</f>
        <v>2026</v>
      </c>
      <c r="D1047" s="13" t="str">
        <f>"Q"&amp;ROUNDUP(MONTH(SalesDataTable[[#This Row],[Order Date]])/3,0)</f>
        <v>Q2</v>
      </c>
      <c r="E1047" s="13">
        <f>MONTH(SalesDataTable[[#This Row],[Order Date]])</f>
        <v>6</v>
      </c>
      <c r="F1047" s="10" t="str">
        <f>TEXT(SalesDataTable[[#This Row],[Order Date]],"MMM")</f>
        <v>Jun</v>
      </c>
      <c r="G1047" s="4" t="s">
        <v>27</v>
      </c>
      <c r="H1047" s="4" t="s">
        <v>68</v>
      </c>
      <c r="I1047" s="4" t="s">
        <v>18</v>
      </c>
      <c r="J1047" s="4" t="s">
        <v>32</v>
      </c>
      <c r="K1047" s="4" t="s">
        <v>30</v>
      </c>
      <c r="L1047" s="4" t="s">
        <v>31</v>
      </c>
      <c r="M1047" s="5">
        <v>1</v>
      </c>
      <c r="N1047" s="6">
        <v>35.950000000000003</v>
      </c>
      <c r="O1047" s="7">
        <v>0.1</v>
      </c>
      <c r="P1047" s="6">
        <v>13.63</v>
      </c>
      <c r="Q1047" s="6">
        <f>M1047*N1047*(1-O1047)</f>
        <v>32.355000000000004</v>
      </c>
      <c r="R1047" s="6">
        <f>M1047*P1047</f>
        <v>13.63</v>
      </c>
      <c r="S1047" s="6">
        <f>Q1047-R1047</f>
        <v>18.725000000000001</v>
      </c>
      <c r="T1047" s="8">
        <f>IFERROR(S1047/Q1047,0)</f>
        <v>0.57873589862463293</v>
      </c>
    </row>
    <row r="1048" spans="1:20" ht="15.75" x14ac:dyDescent="0.25">
      <c r="A1048" s="2">
        <v>938</v>
      </c>
      <c r="B1048" s="3">
        <v>46183</v>
      </c>
      <c r="C1048" s="10">
        <f>YEAR(SalesDataTable[[#This Row],[Order Date]])</f>
        <v>2026</v>
      </c>
      <c r="D1048" s="13" t="str">
        <f>"Q"&amp;ROUNDUP(MONTH(SalesDataTable[[#This Row],[Order Date]])/3,0)</f>
        <v>Q2</v>
      </c>
      <c r="E1048" s="13">
        <f>MONTH(SalesDataTable[[#This Row],[Order Date]])</f>
        <v>6</v>
      </c>
      <c r="F1048" s="10" t="str">
        <f>TEXT(SalesDataTable[[#This Row],[Order Date]],"MMM")</f>
        <v>Jun</v>
      </c>
      <c r="G1048" s="4" t="s">
        <v>36</v>
      </c>
      <c r="H1048" s="4" t="s">
        <v>63</v>
      </c>
      <c r="I1048" s="4" t="s">
        <v>35</v>
      </c>
      <c r="J1048" s="4" t="s">
        <v>32</v>
      </c>
      <c r="K1048" s="4" t="s">
        <v>50</v>
      </c>
      <c r="L1048" s="4" t="s">
        <v>61</v>
      </c>
      <c r="M1048" s="5">
        <v>1</v>
      </c>
      <c r="N1048" s="6">
        <v>51.09</v>
      </c>
      <c r="O1048" s="7">
        <v>0</v>
      </c>
      <c r="P1048" s="6">
        <v>22.4</v>
      </c>
      <c r="Q1048" s="6">
        <f>M1048*N1048*(1-O1048)</f>
        <v>51.09</v>
      </c>
      <c r="R1048" s="6">
        <f>M1048*P1048</f>
        <v>22.4</v>
      </c>
      <c r="S1048" s="6">
        <f>Q1048-R1048</f>
        <v>28.690000000000005</v>
      </c>
      <c r="T1048" s="8">
        <f>IFERROR(S1048/Q1048,0)</f>
        <v>0.56155803484047762</v>
      </c>
    </row>
    <row r="1049" spans="1:20" ht="15.75" x14ac:dyDescent="0.25">
      <c r="A1049" s="2">
        <v>1079</v>
      </c>
      <c r="B1049" s="3">
        <v>46183</v>
      </c>
      <c r="C1049" s="10">
        <f>YEAR(SalesDataTable[[#This Row],[Order Date]])</f>
        <v>2026</v>
      </c>
      <c r="D1049" s="13" t="str">
        <f>"Q"&amp;ROUNDUP(MONTH(SalesDataTable[[#This Row],[Order Date]])/3,0)</f>
        <v>Q2</v>
      </c>
      <c r="E1049" s="13">
        <f>MONTH(SalesDataTable[[#This Row],[Order Date]])</f>
        <v>6</v>
      </c>
      <c r="F1049" s="10" t="str">
        <f>TEXT(SalesDataTable[[#This Row],[Order Date]],"MMM")</f>
        <v>Jun</v>
      </c>
      <c r="G1049" s="4" t="s">
        <v>22</v>
      </c>
      <c r="H1049" s="4" t="s">
        <v>65</v>
      </c>
      <c r="I1049" s="4" t="s">
        <v>35</v>
      </c>
      <c r="J1049" s="4" t="s">
        <v>19</v>
      </c>
      <c r="K1049" s="4" t="s">
        <v>39</v>
      </c>
      <c r="L1049" s="4" t="s">
        <v>45</v>
      </c>
      <c r="M1049" s="5">
        <v>2</v>
      </c>
      <c r="N1049" s="6">
        <v>198.69</v>
      </c>
      <c r="O1049" s="7">
        <v>0.15</v>
      </c>
      <c r="P1049" s="6">
        <v>104.25</v>
      </c>
      <c r="Q1049" s="6">
        <f>M1049*N1049*(1-O1049)</f>
        <v>337.77299999999997</v>
      </c>
      <c r="R1049" s="6">
        <f>M1049*P1049</f>
        <v>208.5</v>
      </c>
      <c r="S1049" s="6">
        <f>Q1049-R1049</f>
        <v>129.27299999999997</v>
      </c>
      <c r="T1049" s="8">
        <f>IFERROR(S1049/Q1049,0)</f>
        <v>0.38272153191640534</v>
      </c>
    </row>
    <row r="1050" spans="1:20" ht="15.75" x14ac:dyDescent="0.25">
      <c r="A1050" s="2">
        <v>1662</v>
      </c>
      <c r="B1050" s="3">
        <v>46183</v>
      </c>
      <c r="C1050" s="10">
        <f>YEAR(SalesDataTable[[#This Row],[Order Date]])</f>
        <v>2026</v>
      </c>
      <c r="D1050" s="13" t="str">
        <f>"Q"&amp;ROUNDUP(MONTH(SalesDataTable[[#This Row],[Order Date]])/3,0)</f>
        <v>Q2</v>
      </c>
      <c r="E1050" s="13">
        <f>MONTH(SalesDataTable[[#This Row],[Order Date]])</f>
        <v>6</v>
      </c>
      <c r="F1050" s="10" t="str">
        <f>TEXT(SalesDataTable[[#This Row],[Order Date]],"MMM")</f>
        <v>Jun</v>
      </c>
      <c r="G1050" s="4" t="s">
        <v>22</v>
      </c>
      <c r="H1050" s="4" t="s">
        <v>43</v>
      </c>
      <c r="I1050" s="4" t="s">
        <v>35</v>
      </c>
      <c r="J1050" s="4" t="s">
        <v>29</v>
      </c>
      <c r="K1050" s="4" t="s">
        <v>20</v>
      </c>
      <c r="L1050" s="4" t="s">
        <v>21</v>
      </c>
      <c r="M1050" s="5">
        <v>3</v>
      </c>
      <c r="N1050" s="6">
        <v>83.45</v>
      </c>
      <c r="O1050" s="7">
        <v>0</v>
      </c>
      <c r="P1050" s="6">
        <v>43.73</v>
      </c>
      <c r="Q1050" s="6">
        <f>M1050*N1050*(1-O1050)</f>
        <v>250.35000000000002</v>
      </c>
      <c r="R1050" s="6">
        <f>M1050*P1050</f>
        <v>131.19</v>
      </c>
      <c r="S1050" s="6">
        <f>Q1050-R1050</f>
        <v>119.16000000000003</v>
      </c>
      <c r="T1050" s="8">
        <f>IFERROR(S1050/Q1050,0)</f>
        <v>0.47597363690832839</v>
      </c>
    </row>
    <row r="1051" spans="1:20" ht="15.75" x14ac:dyDescent="0.25">
      <c r="A1051" s="2">
        <v>2748</v>
      </c>
      <c r="B1051" s="3">
        <v>46183</v>
      </c>
      <c r="C1051" s="10">
        <f>YEAR(SalesDataTable[[#This Row],[Order Date]])</f>
        <v>2026</v>
      </c>
      <c r="D1051" s="13" t="str">
        <f>"Q"&amp;ROUNDUP(MONTH(SalesDataTable[[#This Row],[Order Date]])/3,0)</f>
        <v>Q2</v>
      </c>
      <c r="E1051" s="13">
        <f>MONTH(SalesDataTable[[#This Row],[Order Date]])</f>
        <v>6</v>
      </c>
      <c r="F1051" s="10" t="str">
        <f>TEXT(SalesDataTable[[#This Row],[Order Date]],"MMM")</f>
        <v>Jun</v>
      </c>
      <c r="G1051" s="4" t="s">
        <v>27</v>
      </c>
      <c r="H1051" s="4" t="s">
        <v>28</v>
      </c>
      <c r="I1051" s="4" t="s">
        <v>18</v>
      </c>
      <c r="J1051" s="4" t="s">
        <v>29</v>
      </c>
      <c r="K1051" s="4" t="s">
        <v>50</v>
      </c>
      <c r="L1051" s="4" t="s">
        <v>51</v>
      </c>
      <c r="M1051" s="5">
        <v>2</v>
      </c>
      <c r="N1051" s="6">
        <v>40.86</v>
      </c>
      <c r="O1051" s="7">
        <v>0</v>
      </c>
      <c r="P1051" s="6">
        <v>14.59</v>
      </c>
      <c r="Q1051" s="6">
        <f>M1051*N1051*(1-O1051)</f>
        <v>81.72</v>
      </c>
      <c r="R1051" s="6">
        <f>M1051*P1051</f>
        <v>29.18</v>
      </c>
      <c r="S1051" s="6">
        <f>Q1051-R1051</f>
        <v>52.54</v>
      </c>
      <c r="T1051" s="8">
        <f>IFERROR(S1051/Q1051,0)</f>
        <v>0.64292706803720023</v>
      </c>
    </row>
    <row r="1052" spans="1:20" ht="15.75" x14ac:dyDescent="0.25">
      <c r="A1052" s="2">
        <v>3354</v>
      </c>
      <c r="B1052" s="3">
        <v>46183</v>
      </c>
      <c r="C1052" s="10">
        <f>YEAR(SalesDataTable[[#This Row],[Order Date]])</f>
        <v>2026</v>
      </c>
      <c r="D1052" s="13" t="str">
        <f>"Q"&amp;ROUNDUP(MONTH(SalesDataTable[[#This Row],[Order Date]])/3,0)</f>
        <v>Q2</v>
      </c>
      <c r="E1052" s="13">
        <f>MONTH(SalesDataTable[[#This Row],[Order Date]])</f>
        <v>6</v>
      </c>
      <c r="F1052" s="10" t="str">
        <f>TEXT(SalesDataTable[[#This Row],[Order Date]],"MMM")</f>
        <v>Jun</v>
      </c>
      <c r="G1052" s="4" t="s">
        <v>22</v>
      </c>
      <c r="H1052" s="4" t="s">
        <v>43</v>
      </c>
      <c r="I1052" s="4" t="s">
        <v>35</v>
      </c>
      <c r="J1052" s="4" t="s">
        <v>29</v>
      </c>
      <c r="K1052" s="4" t="s">
        <v>39</v>
      </c>
      <c r="L1052" s="4" t="s">
        <v>56</v>
      </c>
      <c r="M1052" s="5">
        <v>1</v>
      </c>
      <c r="N1052" s="6">
        <v>82.21</v>
      </c>
      <c r="O1052" s="7">
        <v>0.05</v>
      </c>
      <c r="P1052" s="6">
        <v>39.04</v>
      </c>
      <c r="Q1052" s="6">
        <f>M1052*N1052*(1-O1052)</f>
        <v>78.099499999999992</v>
      </c>
      <c r="R1052" s="6">
        <f>M1052*P1052</f>
        <v>39.04</v>
      </c>
      <c r="S1052" s="6">
        <f>Q1052-R1052</f>
        <v>39.059499999999993</v>
      </c>
      <c r="T1052" s="8">
        <f>IFERROR(S1052/Q1052,0)</f>
        <v>0.50012484074802011</v>
      </c>
    </row>
    <row r="1053" spans="1:20" ht="15.75" x14ac:dyDescent="0.25">
      <c r="A1053" s="2">
        <v>3532</v>
      </c>
      <c r="B1053" s="3">
        <v>46183</v>
      </c>
      <c r="C1053" s="10">
        <f>YEAR(SalesDataTable[[#This Row],[Order Date]])</f>
        <v>2026</v>
      </c>
      <c r="D1053" s="13" t="str">
        <f>"Q"&amp;ROUNDUP(MONTH(SalesDataTable[[#This Row],[Order Date]])/3,0)</f>
        <v>Q2</v>
      </c>
      <c r="E1053" s="13">
        <f>MONTH(SalesDataTable[[#This Row],[Order Date]])</f>
        <v>6</v>
      </c>
      <c r="F1053" s="10" t="str">
        <f>TEXT(SalesDataTable[[#This Row],[Order Date]],"MMM")</f>
        <v>Jun</v>
      </c>
      <c r="G1053" s="4" t="s">
        <v>27</v>
      </c>
      <c r="H1053" s="4" t="s">
        <v>55</v>
      </c>
      <c r="I1053" s="4" t="s">
        <v>44</v>
      </c>
      <c r="J1053" s="4" t="s">
        <v>32</v>
      </c>
      <c r="K1053" s="4" t="s">
        <v>50</v>
      </c>
      <c r="L1053" s="4" t="s">
        <v>58</v>
      </c>
      <c r="M1053" s="5">
        <v>1</v>
      </c>
      <c r="N1053" s="6">
        <v>35.93</v>
      </c>
      <c r="O1053" s="7">
        <v>0.1</v>
      </c>
      <c r="P1053" s="6">
        <v>13.52</v>
      </c>
      <c r="Q1053" s="6">
        <f>M1053*N1053*(1-O1053)</f>
        <v>32.337000000000003</v>
      </c>
      <c r="R1053" s="6">
        <f>M1053*P1053</f>
        <v>13.52</v>
      </c>
      <c r="S1053" s="6">
        <f>Q1053-R1053</f>
        <v>18.817000000000004</v>
      </c>
      <c r="T1053" s="8">
        <f>IFERROR(S1053/Q1053,0)</f>
        <v>0.58190308315551853</v>
      </c>
    </row>
    <row r="1054" spans="1:20" ht="15.75" x14ac:dyDescent="0.25">
      <c r="A1054" s="2">
        <v>3636</v>
      </c>
      <c r="B1054" s="3">
        <v>46183</v>
      </c>
      <c r="C1054" s="10">
        <f>YEAR(SalesDataTable[[#This Row],[Order Date]])</f>
        <v>2026</v>
      </c>
      <c r="D1054" s="13" t="str">
        <f>"Q"&amp;ROUNDUP(MONTH(SalesDataTable[[#This Row],[Order Date]])/3,0)</f>
        <v>Q2</v>
      </c>
      <c r="E1054" s="13">
        <f>MONTH(SalesDataTable[[#This Row],[Order Date]])</f>
        <v>6</v>
      </c>
      <c r="F1054" s="10" t="str">
        <f>TEXT(SalesDataTable[[#This Row],[Order Date]],"MMM")</f>
        <v>Jun</v>
      </c>
      <c r="G1054" s="4" t="s">
        <v>16</v>
      </c>
      <c r="H1054" s="4" t="s">
        <v>17</v>
      </c>
      <c r="I1054" s="4" t="s">
        <v>44</v>
      </c>
      <c r="J1054" s="4" t="s">
        <v>29</v>
      </c>
      <c r="K1054" s="4" t="s">
        <v>30</v>
      </c>
      <c r="L1054" s="4" t="s">
        <v>64</v>
      </c>
      <c r="M1054" s="5">
        <v>2</v>
      </c>
      <c r="N1054" s="6">
        <v>164.77</v>
      </c>
      <c r="O1054" s="7">
        <v>0</v>
      </c>
      <c r="P1054" s="6">
        <v>89.07</v>
      </c>
      <c r="Q1054" s="6">
        <f>M1054*N1054*(1-O1054)</f>
        <v>329.54</v>
      </c>
      <c r="R1054" s="6">
        <f>M1054*P1054</f>
        <v>178.14</v>
      </c>
      <c r="S1054" s="6">
        <f>Q1054-R1054</f>
        <v>151.40000000000003</v>
      </c>
      <c r="T1054" s="8">
        <f>IFERROR(S1054/Q1054,0)</f>
        <v>0.45942829398555568</v>
      </c>
    </row>
    <row r="1055" spans="1:20" ht="15.75" x14ac:dyDescent="0.25">
      <c r="A1055" s="2">
        <v>3810</v>
      </c>
      <c r="B1055" s="3">
        <v>46183</v>
      </c>
      <c r="C1055" s="10">
        <f>YEAR(SalesDataTable[[#This Row],[Order Date]])</f>
        <v>2026</v>
      </c>
      <c r="D1055" s="13" t="str">
        <f>"Q"&amp;ROUNDUP(MONTH(SalesDataTable[[#This Row],[Order Date]])/3,0)</f>
        <v>Q2</v>
      </c>
      <c r="E1055" s="13">
        <f>MONTH(SalesDataTable[[#This Row],[Order Date]])</f>
        <v>6</v>
      </c>
      <c r="F1055" s="10" t="str">
        <f>TEXT(SalesDataTable[[#This Row],[Order Date]],"MMM")</f>
        <v>Jun</v>
      </c>
      <c r="G1055" s="4" t="s">
        <v>27</v>
      </c>
      <c r="H1055" s="4" t="s">
        <v>28</v>
      </c>
      <c r="I1055" s="4" t="s">
        <v>24</v>
      </c>
      <c r="J1055" s="4" t="s">
        <v>32</v>
      </c>
      <c r="K1055" s="4" t="s">
        <v>30</v>
      </c>
      <c r="L1055" s="4" t="s">
        <v>48</v>
      </c>
      <c r="M1055" s="5">
        <v>4</v>
      </c>
      <c r="N1055" s="6">
        <v>47.36</v>
      </c>
      <c r="O1055" s="7">
        <v>0.1</v>
      </c>
      <c r="P1055" s="6">
        <v>18.87</v>
      </c>
      <c r="Q1055" s="6">
        <f>M1055*N1055*(1-O1055)</f>
        <v>170.49600000000001</v>
      </c>
      <c r="R1055" s="6">
        <f>M1055*P1055</f>
        <v>75.48</v>
      </c>
      <c r="S1055" s="6">
        <f>Q1055-R1055</f>
        <v>95.016000000000005</v>
      </c>
      <c r="T1055" s="8">
        <f>IFERROR(S1055/Q1055,0)</f>
        <v>0.55729166666666663</v>
      </c>
    </row>
    <row r="1056" spans="1:20" ht="15.75" x14ac:dyDescent="0.25">
      <c r="A1056" s="2">
        <v>4137</v>
      </c>
      <c r="B1056" s="3">
        <v>46183</v>
      </c>
      <c r="C1056" s="10">
        <f>YEAR(SalesDataTable[[#This Row],[Order Date]])</f>
        <v>2026</v>
      </c>
      <c r="D1056" s="13" t="str">
        <f>"Q"&amp;ROUNDUP(MONTH(SalesDataTable[[#This Row],[Order Date]])/3,0)</f>
        <v>Q2</v>
      </c>
      <c r="E1056" s="13">
        <f>MONTH(SalesDataTable[[#This Row],[Order Date]])</f>
        <v>6</v>
      </c>
      <c r="F1056" s="10" t="str">
        <f>TEXT(SalesDataTable[[#This Row],[Order Date]],"MMM")</f>
        <v>Jun</v>
      </c>
      <c r="G1056" s="4" t="s">
        <v>36</v>
      </c>
      <c r="H1056" s="4" t="s">
        <v>49</v>
      </c>
      <c r="I1056" s="4" t="s">
        <v>18</v>
      </c>
      <c r="J1056" s="4" t="s">
        <v>19</v>
      </c>
      <c r="K1056" s="4" t="s">
        <v>25</v>
      </c>
      <c r="L1056" s="4" t="s">
        <v>26</v>
      </c>
      <c r="M1056" s="5">
        <v>1</v>
      </c>
      <c r="N1056" s="6">
        <v>90.7</v>
      </c>
      <c r="O1056" s="7">
        <v>0</v>
      </c>
      <c r="P1056" s="6">
        <v>44.18</v>
      </c>
      <c r="Q1056" s="6">
        <f>M1056*N1056*(1-O1056)</f>
        <v>90.7</v>
      </c>
      <c r="R1056" s="6">
        <f>M1056*P1056</f>
        <v>44.18</v>
      </c>
      <c r="S1056" s="6">
        <f>Q1056-R1056</f>
        <v>46.52</v>
      </c>
      <c r="T1056" s="8">
        <f>IFERROR(S1056/Q1056,0)</f>
        <v>0.51289966923925034</v>
      </c>
    </row>
    <row r="1057" spans="1:20" ht="15.75" x14ac:dyDescent="0.25">
      <c r="A1057" s="2">
        <v>4303</v>
      </c>
      <c r="B1057" s="3">
        <v>46183</v>
      </c>
      <c r="C1057" s="10">
        <f>YEAR(SalesDataTable[[#This Row],[Order Date]])</f>
        <v>2026</v>
      </c>
      <c r="D1057" s="13" t="str">
        <f>"Q"&amp;ROUNDUP(MONTH(SalesDataTable[[#This Row],[Order Date]])/3,0)</f>
        <v>Q2</v>
      </c>
      <c r="E1057" s="13">
        <f>MONTH(SalesDataTable[[#This Row],[Order Date]])</f>
        <v>6</v>
      </c>
      <c r="F1057" s="10" t="str">
        <f>TEXT(SalesDataTable[[#This Row],[Order Date]],"MMM")</f>
        <v>Jun</v>
      </c>
      <c r="G1057" s="4" t="s">
        <v>27</v>
      </c>
      <c r="H1057" s="4" t="s">
        <v>55</v>
      </c>
      <c r="I1057" s="4" t="s">
        <v>44</v>
      </c>
      <c r="J1057" s="4" t="s">
        <v>19</v>
      </c>
      <c r="K1057" s="4" t="s">
        <v>30</v>
      </c>
      <c r="L1057" s="4" t="s">
        <v>48</v>
      </c>
      <c r="M1057" s="5">
        <v>1</v>
      </c>
      <c r="N1057" s="6">
        <v>45.59</v>
      </c>
      <c r="O1057" s="7">
        <v>0</v>
      </c>
      <c r="P1057" s="6">
        <v>18.57</v>
      </c>
      <c r="Q1057" s="6">
        <f>M1057*N1057*(1-O1057)</f>
        <v>45.59</v>
      </c>
      <c r="R1057" s="6">
        <f>M1057*P1057</f>
        <v>18.57</v>
      </c>
      <c r="S1057" s="6">
        <f>Q1057-R1057</f>
        <v>27.020000000000003</v>
      </c>
      <c r="T1057" s="8">
        <f>IFERROR(S1057/Q1057,0)</f>
        <v>0.59267383198069756</v>
      </c>
    </row>
    <row r="1058" spans="1:20" ht="15.75" x14ac:dyDescent="0.25">
      <c r="A1058" s="2">
        <v>4991</v>
      </c>
      <c r="B1058" s="3">
        <v>46183</v>
      </c>
      <c r="C1058" s="10">
        <f>YEAR(SalesDataTable[[#This Row],[Order Date]])</f>
        <v>2026</v>
      </c>
      <c r="D1058" s="13" t="str">
        <f>"Q"&amp;ROUNDUP(MONTH(SalesDataTable[[#This Row],[Order Date]])/3,0)</f>
        <v>Q2</v>
      </c>
      <c r="E1058" s="13">
        <f>MONTH(SalesDataTable[[#This Row],[Order Date]])</f>
        <v>6</v>
      </c>
      <c r="F1058" s="10" t="str">
        <f>TEXT(SalesDataTable[[#This Row],[Order Date]],"MMM")</f>
        <v>Jun</v>
      </c>
      <c r="G1058" s="4" t="s">
        <v>36</v>
      </c>
      <c r="H1058" s="4" t="s">
        <v>37</v>
      </c>
      <c r="I1058" s="4" t="s">
        <v>18</v>
      </c>
      <c r="J1058" s="4" t="s">
        <v>29</v>
      </c>
      <c r="K1058" s="4" t="s">
        <v>25</v>
      </c>
      <c r="L1058" s="4" t="s">
        <v>33</v>
      </c>
      <c r="M1058" s="5">
        <v>3</v>
      </c>
      <c r="N1058" s="6">
        <v>146.55000000000001</v>
      </c>
      <c r="O1058" s="7">
        <v>0.1</v>
      </c>
      <c r="P1058" s="6">
        <v>79.59</v>
      </c>
      <c r="Q1058" s="6">
        <f>M1058*N1058*(1-O1058)</f>
        <v>395.68500000000006</v>
      </c>
      <c r="R1058" s="6">
        <f>M1058*P1058</f>
        <v>238.77</v>
      </c>
      <c r="S1058" s="6">
        <f>Q1058-R1058</f>
        <v>156.91500000000005</v>
      </c>
      <c r="T1058" s="8">
        <f>IFERROR(S1058/Q1058,0)</f>
        <v>0.39656544978960545</v>
      </c>
    </row>
    <row r="1059" spans="1:20" ht="15.75" x14ac:dyDescent="0.25">
      <c r="A1059" s="2">
        <v>39</v>
      </c>
      <c r="B1059" s="3">
        <v>46184</v>
      </c>
      <c r="C1059" s="10">
        <f>YEAR(SalesDataTable[[#This Row],[Order Date]])</f>
        <v>2026</v>
      </c>
      <c r="D1059" s="13" t="str">
        <f>"Q"&amp;ROUNDUP(MONTH(SalesDataTable[[#This Row],[Order Date]])/3,0)</f>
        <v>Q2</v>
      </c>
      <c r="E1059" s="13">
        <f>MONTH(SalesDataTable[[#This Row],[Order Date]])</f>
        <v>6</v>
      </c>
      <c r="F1059" s="10" t="str">
        <f>TEXT(SalesDataTable[[#This Row],[Order Date]],"MMM")</f>
        <v>Jun</v>
      </c>
      <c r="G1059" s="4" t="s">
        <v>36</v>
      </c>
      <c r="H1059" s="4" t="s">
        <v>49</v>
      </c>
      <c r="I1059" s="4" t="s">
        <v>44</v>
      </c>
      <c r="J1059" s="4" t="s">
        <v>32</v>
      </c>
      <c r="K1059" s="4" t="s">
        <v>20</v>
      </c>
      <c r="L1059" s="4" t="s">
        <v>42</v>
      </c>
      <c r="M1059" s="5">
        <v>4</v>
      </c>
      <c r="N1059" s="6">
        <v>40.33</v>
      </c>
      <c r="O1059" s="7">
        <v>0.1</v>
      </c>
      <c r="P1059" s="6">
        <v>17.170000000000002</v>
      </c>
      <c r="Q1059" s="6">
        <f>M1059*N1059*(1-O1059)</f>
        <v>145.18799999999999</v>
      </c>
      <c r="R1059" s="6">
        <f>M1059*P1059</f>
        <v>68.680000000000007</v>
      </c>
      <c r="S1059" s="6">
        <f>Q1059-R1059</f>
        <v>76.507999999999981</v>
      </c>
      <c r="T1059" s="8">
        <f>IFERROR(S1059/Q1059,0)</f>
        <v>0.52695815081136177</v>
      </c>
    </row>
    <row r="1060" spans="1:20" ht="15.75" x14ac:dyDescent="0.25">
      <c r="A1060" s="2">
        <v>206</v>
      </c>
      <c r="B1060" s="3">
        <v>46184</v>
      </c>
      <c r="C1060" s="10">
        <f>YEAR(SalesDataTable[[#This Row],[Order Date]])</f>
        <v>2026</v>
      </c>
      <c r="D1060" s="13" t="str">
        <f>"Q"&amp;ROUNDUP(MONTH(SalesDataTable[[#This Row],[Order Date]])/3,0)</f>
        <v>Q2</v>
      </c>
      <c r="E1060" s="13">
        <f>MONTH(SalesDataTable[[#This Row],[Order Date]])</f>
        <v>6</v>
      </c>
      <c r="F1060" s="10" t="str">
        <f>TEXT(SalesDataTable[[#This Row],[Order Date]],"MMM")</f>
        <v>Jun</v>
      </c>
      <c r="G1060" s="4" t="s">
        <v>16</v>
      </c>
      <c r="H1060" s="4" t="s">
        <v>17</v>
      </c>
      <c r="I1060" s="4" t="s">
        <v>35</v>
      </c>
      <c r="J1060" s="4" t="s">
        <v>29</v>
      </c>
      <c r="K1060" s="4" t="s">
        <v>20</v>
      </c>
      <c r="L1060" s="4" t="s">
        <v>38</v>
      </c>
      <c r="M1060" s="5">
        <v>2</v>
      </c>
      <c r="N1060" s="6">
        <v>51.83</v>
      </c>
      <c r="O1060" s="7">
        <v>0.1</v>
      </c>
      <c r="P1060" s="6">
        <v>23.1</v>
      </c>
      <c r="Q1060" s="6">
        <f>M1060*N1060*(1-O1060)</f>
        <v>93.293999999999997</v>
      </c>
      <c r="R1060" s="6">
        <f>M1060*P1060</f>
        <v>46.2</v>
      </c>
      <c r="S1060" s="6">
        <f>Q1060-R1060</f>
        <v>47.093999999999994</v>
      </c>
      <c r="T1060" s="8">
        <f>IFERROR(S1060/Q1060,0)</f>
        <v>0.50479130490706792</v>
      </c>
    </row>
    <row r="1061" spans="1:20" ht="15.75" x14ac:dyDescent="0.25">
      <c r="A1061" s="2">
        <v>397</v>
      </c>
      <c r="B1061" s="3">
        <v>46184</v>
      </c>
      <c r="C1061" s="10">
        <f>YEAR(SalesDataTable[[#This Row],[Order Date]])</f>
        <v>2026</v>
      </c>
      <c r="D1061" s="13" t="str">
        <f>"Q"&amp;ROUNDUP(MONTH(SalesDataTable[[#This Row],[Order Date]])/3,0)</f>
        <v>Q2</v>
      </c>
      <c r="E1061" s="13">
        <f>MONTH(SalesDataTable[[#This Row],[Order Date]])</f>
        <v>6</v>
      </c>
      <c r="F1061" s="10" t="str">
        <f>TEXT(SalesDataTable[[#This Row],[Order Date]],"MMM")</f>
        <v>Jun</v>
      </c>
      <c r="G1061" s="4" t="s">
        <v>36</v>
      </c>
      <c r="H1061" s="4" t="s">
        <v>49</v>
      </c>
      <c r="I1061" s="4" t="s">
        <v>18</v>
      </c>
      <c r="J1061" s="4" t="s">
        <v>32</v>
      </c>
      <c r="K1061" s="4" t="s">
        <v>39</v>
      </c>
      <c r="L1061" s="4" t="s">
        <v>67</v>
      </c>
      <c r="M1061" s="5">
        <v>2</v>
      </c>
      <c r="N1061" s="6">
        <v>121.19</v>
      </c>
      <c r="O1061" s="7">
        <v>0.05</v>
      </c>
      <c r="P1061" s="6">
        <v>58.91</v>
      </c>
      <c r="Q1061" s="6">
        <f>M1061*N1061*(1-O1061)</f>
        <v>230.261</v>
      </c>
      <c r="R1061" s="6">
        <f>M1061*P1061</f>
        <v>117.82</v>
      </c>
      <c r="S1061" s="6">
        <f>Q1061-R1061</f>
        <v>112.441</v>
      </c>
      <c r="T1061" s="8">
        <f>IFERROR(S1061/Q1061,0)</f>
        <v>0.48831977625390321</v>
      </c>
    </row>
    <row r="1062" spans="1:20" ht="15.75" x14ac:dyDescent="0.25">
      <c r="A1062" s="2">
        <v>763</v>
      </c>
      <c r="B1062" s="3">
        <v>46184</v>
      </c>
      <c r="C1062" s="10">
        <f>YEAR(SalesDataTable[[#This Row],[Order Date]])</f>
        <v>2026</v>
      </c>
      <c r="D1062" s="13" t="str">
        <f>"Q"&amp;ROUNDUP(MONTH(SalesDataTable[[#This Row],[Order Date]])/3,0)</f>
        <v>Q2</v>
      </c>
      <c r="E1062" s="13">
        <f>MONTH(SalesDataTable[[#This Row],[Order Date]])</f>
        <v>6</v>
      </c>
      <c r="F1062" s="10" t="str">
        <f>TEXT(SalesDataTable[[#This Row],[Order Date]],"MMM")</f>
        <v>Jun</v>
      </c>
      <c r="G1062" s="4" t="s">
        <v>36</v>
      </c>
      <c r="H1062" s="4" t="s">
        <v>63</v>
      </c>
      <c r="I1062" s="4" t="s">
        <v>35</v>
      </c>
      <c r="J1062" s="4" t="s">
        <v>29</v>
      </c>
      <c r="K1062" s="4" t="s">
        <v>25</v>
      </c>
      <c r="L1062" s="4" t="s">
        <v>53</v>
      </c>
      <c r="M1062" s="5">
        <v>1</v>
      </c>
      <c r="N1062" s="6">
        <v>154.09</v>
      </c>
      <c r="O1062" s="7">
        <v>0</v>
      </c>
      <c r="P1062" s="6">
        <v>77.37</v>
      </c>
      <c r="Q1062" s="6">
        <f>M1062*N1062*(1-O1062)</f>
        <v>154.09</v>
      </c>
      <c r="R1062" s="6">
        <f>M1062*P1062</f>
        <v>77.37</v>
      </c>
      <c r="S1062" s="6">
        <f>Q1062-R1062</f>
        <v>76.72</v>
      </c>
      <c r="T1062" s="8">
        <f>IFERROR(S1062/Q1062,0)</f>
        <v>0.49789084301382308</v>
      </c>
    </row>
    <row r="1063" spans="1:20" ht="15.75" x14ac:dyDescent="0.25">
      <c r="A1063" s="2">
        <v>1059</v>
      </c>
      <c r="B1063" s="3">
        <v>46184</v>
      </c>
      <c r="C1063" s="10">
        <f>YEAR(SalesDataTable[[#This Row],[Order Date]])</f>
        <v>2026</v>
      </c>
      <c r="D1063" s="13" t="str">
        <f>"Q"&amp;ROUNDUP(MONTH(SalesDataTable[[#This Row],[Order Date]])/3,0)</f>
        <v>Q2</v>
      </c>
      <c r="E1063" s="13">
        <f>MONTH(SalesDataTable[[#This Row],[Order Date]])</f>
        <v>6</v>
      </c>
      <c r="F1063" s="10" t="str">
        <f>TEXT(SalesDataTable[[#This Row],[Order Date]],"MMM")</f>
        <v>Jun</v>
      </c>
      <c r="G1063" s="4" t="s">
        <v>16</v>
      </c>
      <c r="H1063" s="4" t="s">
        <v>17</v>
      </c>
      <c r="I1063" s="4" t="s">
        <v>18</v>
      </c>
      <c r="J1063" s="4" t="s">
        <v>29</v>
      </c>
      <c r="K1063" s="4" t="s">
        <v>20</v>
      </c>
      <c r="L1063" s="4" t="s">
        <v>21</v>
      </c>
      <c r="M1063" s="5">
        <v>1</v>
      </c>
      <c r="N1063" s="6">
        <v>80.64</v>
      </c>
      <c r="O1063" s="7">
        <v>0.05</v>
      </c>
      <c r="P1063" s="6">
        <v>43.85</v>
      </c>
      <c r="Q1063" s="6">
        <f>M1063*N1063*(1-O1063)</f>
        <v>76.60799999999999</v>
      </c>
      <c r="R1063" s="6">
        <f>M1063*P1063</f>
        <v>43.85</v>
      </c>
      <c r="S1063" s="6">
        <f>Q1063-R1063</f>
        <v>32.757999999999988</v>
      </c>
      <c r="T1063" s="8">
        <f>IFERROR(S1063/Q1063,0)</f>
        <v>0.42760547201336668</v>
      </c>
    </row>
    <row r="1064" spans="1:20" ht="15.75" x14ac:dyDescent="0.25">
      <c r="A1064" s="2">
        <v>1332</v>
      </c>
      <c r="B1064" s="3">
        <v>46184</v>
      </c>
      <c r="C1064" s="10">
        <f>YEAR(SalesDataTable[[#This Row],[Order Date]])</f>
        <v>2026</v>
      </c>
      <c r="D1064" s="13" t="str">
        <f>"Q"&amp;ROUNDUP(MONTH(SalesDataTable[[#This Row],[Order Date]])/3,0)</f>
        <v>Q2</v>
      </c>
      <c r="E1064" s="13">
        <f>MONTH(SalesDataTable[[#This Row],[Order Date]])</f>
        <v>6</v>
      </c>
      <c r="F1064" s="10" t="str">
        <f>TEXT(SalesDataTable[[#This Row],[Order Date]],"MMM")</f>
        <v>Jun</v>
      </c>
      <c r="G1064" s="4" t="s">
        <v>22</v>
      </c>
      <c r="H1064" s="4" t="s">
        <v>59</v>
      </c>
      <c r="I1064" s="4" t="s">
        <v>44</v>
      </c>
      <c r="J1064" s="4" t="s">
        <v>19</v>
      </c>
      <c r="K1064" s="4" t="s">
        <v>25</v>
      </c>
      <c r="L1064" s="4" t="s">
        <v>26</v>
      </c>
      <c r="M1064" s="5">
        <v>1</v>
      </c>
      <c r="N1064" s="6">
        <v>94.01</v>
      </c>
      <c r="O1064" s="7">
        <v>0.15</v>
      </c>
      <c r="P1064" s="6">
        <v>46.12</v>
      </c>
      <c r="Q1064" s="6">
        <f>M1064*N1064*(1-O1064)</f>
        <v>79.908500000000004</v>
      </c>
      <c r="R1064" s="6">
        <f>M1064*P1064</f>
        <v>46.12</v>
      </c>
      <c r="S1064" s="6">
        <f>Q1064-R1064</f>
        <v>33.788500000000006</v>
      </c>
      <c r="T1064" s="8">
        <f>IFERROR(S1064/Q1064,0)</f>
        <v>0.42283987310486376</v>
      </c>
    </row>
    <row r="1065" spans="1:20" ht="15.75" x14ac:dyDescent="0.25">
      <c r="A1065" s="2">
        <v>1447</v>
      </c>
      <c r="B1065" s="3">
        <v>46184</v>
      </c>
      <c r="C1065" s="10">
        <f>YEAR(SalesDataTable[[#This Row],[Order Date]])</f>
        <v>2026</v>
      </c>
      <c r="D1065" s="13" t="str">
        <f>"Q"&amp;ROUNDUP(MONTH(SalesDataTable[[#This Row],[Order Date]])/3,0)</f>
        <v>Q2</v>
      </c>
      <c r="E1065" s="13">
        <f>MONTH(SalesDataTable[[#This Row],[Order Date]])</f>
        <v>6</v>
      </c>
      <c r="F1065" s="10" t="str">
        <f>TEXT(SalesDataTable[[#This Row],[Order Date]],"MMM")</f>
        <v>Jun</v>
      </c>
      <c r="G1065" s="4" t="s">
        <v>22</v>
      </c>
      <c r="H1065" s="4" t="s">
        <v>43</v>
      </c>
      <c r="I1065" s="4" t="s">
        <v>18</v>
      </c>
      <c r="J1065" s="4" t="s">
        <v>19</v>
      </c>
      <c r="K1065" s="4" t="s">
        <v>20</v>
      </c>
      <c r="L1065" s="4" t="s">
        <v>38</v>
      </c>
      <c r="M1065" s="5">
        <v>1</v>
      </c>
      <c r="N1065" s="6">
        <v>51.09</v>
      </c>
      <c r="O1065" s="7">
        <v>0</v>
      </c>
      <c r="P1065" s="6">
        <v>22.78</v>
      </c>
      <c r="Q1065" s="6">
        <f>M1065*N1065*(1-O1065)</f>
        <v>51.09</v>
      </c>
      <c r="R1065" s="6">
        <f>M1065*P1065</f>
        <v>22.78</v>
      </c>
      <c r="S1065" s="6">
        <f>Q1065-R1065</f>
        <v>28.310000000000002</v>
      </c>
      <c r="T1065" s="8">
        <f>IFERROR(S1065/Q1065,0)</f>
        <v>0.55412018007437858</v>
      </c>
    </row>
    <row r="1066" spans="1:20" ht="15.75" x14ac:dyDescent="0.25">
      <c r="A1066" s="2">
        <v>2990</v>
      </c>
      <c r="B1066" s="3">
        <v>46184</v>
      </c>
      <c r="C1066" s="10">
        <f>YEAR(SalesDataTable[[#This Row],[Order Date]])</f>
        <v>2026</v>
      </c>
      <c r="D1066" s="13" t="str">
        <f>"Q"&amp;ROUNDUP(MONTH(SalesDataTable[[#This Row],[Order Date]])/3,0)</f>
        <v>Q2</v>
      </c>
      <c r="E1066" s="13">
        <f>MONTH(SalesDataTable[[#This Row],[Order Date]])</f>
        <v>6</v>
      </c>
      <c r="F1066" s="10" t="str">
        <f>TEXT(SalesDataTable[[#This Row],[Order Date]],"MMM")</f>
        <v>Jun</v>
      </c>
      <c r="G1066" s="4" t="s">
        <v>22</v>
      </c>
      <c r="H1066" s="4" t="s">
        <v>43</v>
      </c>
      <c r="I1066" s="4" t="s">
        <v>44</v>
      </c>
      <c r="J1066" s="4" t="s">
        <v>19</v>
      </c>
      <c r="K1066" s="4" t="s">
        <v>25</v>
      </c>
      <c r="L1066" s="4" t="s">
        <v>33</v>
      </c>
      <c r="M1066" s="5">
        <v>1</v>
      </c>
      <c r="N1066" s="6">
        <v>146.66</v>
      </c>
      <c r="O1066" s="7">
        <v>0</v>
      </c>
      <c r="P1066" s="6">
        <v>78.709999999999994</v>
      </c>
      <c r="Q1066" s="6">
        <f>M1066*N1066*(1-O1066)</f>
        <v>146.66</v>
      </c>
      <c r="R1066" s="6">
        <f>M1066*P1066</f>
        <v>78.709999999999994</v>
      </c>
      <c r="S1066" s="6">
        <f>Q1066-R1066</f>
        <v>67.95</v>
      </c>
      <c r="T1066" s="8">
        <f>IFERROR(S1066/Q1066,0)</f>
        <v>0.4633165143870176</v>
      </c>
    </row>
    <row r="1067" spans="1:20" ht="15.75" x14ac:dyDescent="0.25">
      <c r="A1067" s="2">
        <v>3769</v>
      </c>
      <c r="B1067" s="3">
        <v>46184</v>
      </c>
      <c r="C1067" s="10">
        <f>YEAR(SalesDataTable[[#This Row],[Order Date]])</f>
        <v>2026</v>
      </c>
      <c r="D1067" s="13" t="str">
        <f>"Q"&amp;ROUNDUP(MONTH(SalesDataTable[[#This Row],[Order Date]])/3,0)</f>
        <v>Q2</v>
      </c>
      <c r="E1067" s="13">
        <f>MONTH(SalesDataTable[[#This Row],[Order Date]])</f>
        <v>6</v>
      </c>
      <c r="F1067" s="10" t="str">
        <f>TEXT(SalesDataTable[[#This Row],[Order Date]],"MMM")</f>
        <v>Jun</v>
      </c>
      <c r="G1067" s="4" t="s">
        <v>22</v>
      </c>
      <c r="H1067" s="4" t="s">
        <v>59</v>
      </c>
      <c r="I1067" s="4" t="s">
        <v>35</v>
      </c>
      <c r="J1067" s="4" t="s">
        <v>29</v>
      </c>
      <c r="K1067" s="4" t="s">
        <v>39</v>
      </c>
      <c r="L1067" s="4" t="s">
        <v>45</v>
      </c>
      <c r="M1067" s="5">
        <v>2</v>
      </c>
      <c r="N1067" s="6">
        <v>199.03</v>
      </c>
      <c r="O1067" s="7">
        <v>0</v>
      </c>
      <c r="P1067" s="6">
        <v>104.7</v>
      </c>
      <c r="Q1067" s="6">
        <f>M1067*N1067*(1-O1067)</f>
        <v>398.06</v>
      </c>
      <c r="R1067" s="6">
        <f>M1067*P1067</f>
        <v>209.4</v>
      </c>
      <c r="S1067" s="6">
        <f>Q1067-R1067</f>
        <v>188.66</v>
      </c>
      <c r="T1067" s="8">
        <f>IFERROR(S1067/Q1067,0)</f>
        <v>0.47394865095714211</v>
      </c>
    </row>
    <row r="1068" spans="1:20" ht="15.75" x14ac:dyDescent="0.25">
      <c r="A1068" s="2">
        <v>4152</v>
      </c>
      <c r="B1068" s="3">
        <v>46184</v>
      </c>
      <c r="C1068" s="10">
        <f>YEAR(SalesDataTable[[#This Row],[Order Date]])</f>
        <v>2026</v>
      </c>
      <c r="D1068" s="13" t="str">
        <f>"Q"&amp;ROUNDUP(MONTH(SalesDataTable[[#This Row],[Order Date]])/3,0)</f>
        <v>Q2</v>
      </c>
      <c r="E1068" s="13">
        <f>MONTH(SalesDataTable[[#This Row],[Order Date]])</f>
        <v>6</v>
      </c>
      <c r="F1068" s="10" t="str">
        <f>TEXT(SalesDataTable[[#This Row],[Order Date]],"MMM")</f>
        <v>Jun</v>
      </c>
      <c r="G1068" s="4" t="s">
        <v>27</v>
      </c>
      <c r="H1068" s="4" t="s">
        <v>28</v>
      </c>
      <c r="I1068" s="4" t="s">
        <v>18</v>
      </c>
      <c r="J1068" s="4" t="s">
        <v>19</v>
      </c>
      <c r="K1068" s="4" t="s">
        <v>20</v>
      </c>
      <c r="L1068" s="4" t="s">
        <v>42</v>
      </c>
      <c r="M1068" s="5">
        <v>5</v>
      </c>
      <c r="N1068" s="6">
        <v>41.18</v>
      </c>
      <c r="O1068" s="7">
        <v>0.05</v>
      </c>
      <c r="P1068" s="6">
        <v>16.87</v>
      </c>
      <c r="Q1068" s="6">
        <f>M1068*N1068*(1-O1068)</f>
        <v>195.60499999999999</v>
      </c>
      <c r="R1068" s="6">
        <f>M1068*P1068</f>
        <v>84.350000000000009</v>
      </c>
      <c r="S1068" s="6">
        <f>Q1068-R1068</f>
        <v>111.25499999999998</v>
      </c>
      <c r="T1068" s="8">
        <f>IFERROR(S1068/Q1068,0)</f>
        <v>0.56877380435060443</v>
      </c>
    </row>
    <row r="1069" spans="1:20" ht="15.75" x14ac:dyDescent="0.25">
      <c r="A1069" s="2">
        <v>4242</v>
      </c>
      <c r="B1069" s="3">
        <v>46184</v>
      </c>
      <c r="C1069" s="10">
        <f>YEAR(SalesDataTable[[#This Row],[Order Date]])</f>
        <v>2026</v>
      </c>
      <c r="D1069" s="13" t="str">
        <f>"Q"&amp;ROUNDUP(MONTH(SalesDataTable[[#This Row],[Order Date]])/3,0)</f>
        <v>Q2</v>
      </c>
      <c r="E1069" s="13">
        <f>MONTH(SalesDataTable[[#This Row],[Order Date]])</f>
        <v>6</v>
      </c>
      <c r="F1069" s="10" t="str">
        <f>TEXT(SalesDataTable[[#This Row],[Order Date]],"MMM")</f>
        <v>Jun</v>
      </c>
      <c r="G1069" s="4" t="s">
        <v>22</v>
      </c>
      <c r="H1069" s="4" t="s">
        <v>59</v>
      </c>
      <c r="I1069" s="4" t="s">
        <v>35</v>
      </c>
      <c r="J1069" s="4" t="s">
        <v>32</v>
      </c>
      <c r="K1069" s="4" t="s">
        <v>25</v>
      </c>
      <c r="L1069" s="4" t="s">
        <v>33</v>
      </c>
      <c r="M1069" s="5">
        <v>2</v>
      </c>
      <c r="N1069" s="6">
        <v>141.18</v>
      </c>
      <c r="O1069" s="7">
        <v>0</v>
      </c>
      <c r="P1069" s="6">
        <v>78.66</v>
      </c>
      <c r="Q1069" s="6">
        <f>M1069*N1069*(1-O1069)</f>
        <v>282.36</v>
      </c>
      <c r="R1069" s="6">
        <f>M1069*P1069</f>
        <v>157.32</v>
      </c>
      <c r="S1069" s="6">
        <f>Q1069-R1069</f>
        <v>125.04000000000002</v>
      </c>
      <c r="T1069" s="8">
        <f>IFERROR(S1069/Q1069,0)</f>
        <v>0.44283892902677441</v>
      </c>
    </row>
    <row r="1070" spans="1:20" ht="15.75" x14ac:dyDescent="0.25">
      <c r="A1070" s="2">
        <v>4780</v>
      </c>
      <c r="B1070" s="3">
        <v>46184</v>
      </c>
      <c r="C1070" s="10">
        <f>YEAR(SalesDataTable[[#This Row],[Order Date]])</f>
        <v>2026</v>
      </c>
      <c r="D1070" s="13" t="str">
        <f>"Q"&amp;ROUNDUP(MONTH(SalesDataTable[[#This Row],[Order Date]])/3,0)</f>
        <v>Q2</v>
      </c>
      <c r="E1070" s="13">
        <f>MONTH(SalesDataTable[[#This Row],[Order Date]])</f>
        <v>6</v>
      </c>
      <c r="F1070" s="10" t="str">
        <f>TEXT(SalesDataTable[[#This Row],[Order Date]],"MMM")</f>
        <v>Jun</v>
      </c>
      <c r="G1070" s="4" t="s">
        <v>22</v>
      </c>
      <c r="H1070" s="4" t="s">
        <v>59</v>
      </c>
      <c r="I1070" s="4" t="s">
        <v>35</v>
      </c>
      <c r="J1070" s="4" t="s">
        <v>19</v>
      </c>
      <c r="K1070" s="4" t="s">
        <v>20</v>
      </c>
      <c r="L1070" s="4" t="s">
        <v>21</v>
      </c>
      <c r="M1070" s="5">
        <v>1</v>
      </c>
      <c r="N1070" s="6">
        <v>82.47</v>
      </c>
      <c r="O1070" s="7">
        <v>0.1</v>
      </c>
      <c r="P1070" s="6">
        <v>42.73</v>
      </c>
      <c r="Q1070" s="6">
        <f>M1070*N1070*(1-O1070)</f>
        <v>74.222999999999999</v>
      </c>
      <c r="R1070" s="6">
        <f>M1070*P1070</f>
        <v>42.73</v>
      </c>
      <c r="S1070" s="6">
        <f>Q1070-R1070</f>
        <v>31.493000000000002</v>
      </c>
      <c r="T1070" s="8">
        <f>IFERROR(S1070/Q1070,0)</f>
        <v>0.42430243994449163</v>
      </c>
    </row>
    <row r="1071" spans="1:20" ht="15.75" x14ac:dyDescent="0.25">
      <c r="A1071" s="2">
        <v>63</v>
      </c>
      <c r="B1071" s="3">
        <v>46185</v>
      </c>
      <c r="C1071" s="10">
        <f>YEAR(SalesDataTable[[#This Row],[Order Date]])</f>
        <v>2026</v>
      </c>
      <c r="D1071" s="13" t="str">
        <f>"Q"&amp;ROUNDUP(MONTH(SalesDataTable[[#This Row],[Order Date]])/3,0)</f>
        <v>Q2</v>
      </c>
      <c r="E1071" s="13">
        <f>MONTH(SalesDataTable[[#This Row],[Order Date]])</f>
        <v>6</v>
      </c>
      <c r="F1071" s="10" t="str">
        <f>TEXT(SalesDataTable[[#This Row],[Order Date]],"MMM")</f>
        <v>Jun</v>
      </c>
      <c r="G1071" s="4" t="s">
        <v>22</v>
      </c>
      <c r="H1071" s="4" t="s">
        <v>23</v>
      </c>
      <c r="I1071" s="4" t="s">
        <v>44</v>
      </c>
      <c r="J1071" s="4" t="s">
        <v>19</v>
      </c>
      <c r="K1071" s="4" t="s">
        <v>30</v>
      </c>
      <c r="L1071" s="4" t="s">
        <v>64</v>
      </c>
      <c r="M1071" s="5">
        <v>1</v>
      </c>
      <c r="N1071" s="6">
        <v>166.91</v>
      </c>
      <c r="O1071" s="7">
        <v>0</v>
      </c>
      <c r="P1071" s="6">
        <v>85.58</v>
      </c>
      <c r="Q1071" s="6">
        <f>M1071*N1071*(1-O1071)</f>
        <v>166.91</v>
      </c>
      <c r="R1071" s="6">
        <f>M1071*P1071</f>
        <v>85.58</v>
      </c>
      <c r="S1071" s="6">
        <f>Q1071-R1071</f>
        <v>81.33</v>
      </c>
      <c r="T1071" s="8">
        <f>IFERROR(S1071/Q1071,0)</f>
        <v>0.48726858786172189</v>
      </c>
    </row>
    <row r="1072" spans="1:20" ht="15.75" x14ac:dyDescent="0.25">
      <c r="A1072" s="2">
        <v>190</v>
      </c>
      <c r="B1072" s="3">
        <v>46185</v>
      </c>
      <c r="C1072" s="10">
        <f>YEAR(SalesDataTable[[#This Row],[Order Date]])</f>
        <v>2026</v>
      </c>
      <c r="D1072" s="13" t="str">
        <f>"Q"&amp;ROUNDUP(MONTH(SalesDataTable[[#This Row],[Order Date]])/3,0)</f>
        <v>Q2</v>
      </c>
      <c r="E1072" s="13">
        <f>MONTH(SalesDataTable[[#This Row],[Order Date]])</f>
        <v>6</v>
      </c>
      <c r="F1072" s="10" t="str">
        <f>TEXT(SalesDataTable[[#This Row],[Order Date]],"MMM")</f>
        <v>Jun</v>
      </c>
      <c r="G1072" s="4" t="s">
        <v>16</v>
      </c>
      <c r="H1072" s="4" t="s">
        <v>17</v>
      </c>
      <c r="I1072" s="4" t="s">
        <v>35</v>
      </c>
      <c r="J1072" s="4" t="s">
        <v>32</v>
      </c>
      <c r="K1072" s="4" t="s">
        <v>30</v>
      </c>
      <c r="L1072" s="4" t="s">
        <v>48</v>
      </c>
      <c r="M1072" s="5">
        <v>1</v>
      </c>
      <c r="N1072" s="6">
        <v>45.99</v>
      </c>
      <c r="O1072" s="7">
        <v>0</v>
      </c>
      <c r="P1072" s="6">
        <v>18.579999999999998</v>
      </c>
      <c r="Q1072" s="6">
        <f>M1072*N1072*(1-O1072)</f>
        <v>45.99</v>
      </c>
      <c r="R1072" s="6">
        <f>M1072*P1072</f>
        <v>18.579999999999998</v>
      </c>
      <c r="S1072" s="6">
        <f>Q1072-R1072</f>
        <v>27.410000000000004</v>
      </c>
      <c r="T1072" s="8">
        <f>IFERROR(S1072/Q1072,0)</f>
        <v>0.59599913024570561</v>
      </c>
    </row>
    <row r="1073" spans="1:20" ht="15.75" x14ac:dyDescent="0.25">
      <c r="A1073" s="2">
        <v>268</v>
      </c>
      <c r="B1073" s="3">
        <v>46185</v>
      </c>
      <c r="C1073" s="10">
        <f>YEAR(SalesDataTable[[#This Row],[Order Date]])</f>
        <v>2026</v>
      </c>
      <c r="D1073" s="13" t="str">
        <f>"Q"&amp;ROUNDUP(MONTH(SalesDataTable[[#This Row],[Order Date]])/3,0)</f>
        <v>Q2</v>
      </c>
      <c r="E1073" s="13">
        <f>MONTH(SalesDataTable[[#This Row],[Order Date]])</f>
        <v>6</v>
      </c>
      <c r="F1073" s="10" t="str">
        <f>TEXT(SalesDataTable[[#This Row],[Order Date]],"MMM")</f>
        <v>Jun</v>
      </c>
      <c r="G1073" s="4" t="s">
        <v>36</v>
      </c>
      <c r="H1073" s="4" t="s">
        <v>63</v>
      </c>
      <c r="I1073" s="4" t="s">
        <v>35</v>
      </c>
      <c r="J1073" s="4" t="s">
        <v>32</v>
      </c>
      <c r="K1073" s="4" t="s">
        <v>50</v>
      </c>
      <c r="L1073" s="4" t="s">
        <v>58</v>
      </c>
      <c r="M1073" s="5">
        <v>1</v>
      </c>
      <c r="N1073" s="6">
        <v>37.01</v>
      </c>
      <c r="O1073" s="7">
        <v>0.05</v>
      </c>
      <c r="P1073" s="6">
        <v>14.18</v>
      </c>
      <c r="Q1073" s="6">
        <f>M1073*N1073*(1-O1073)</f>
        <v>35.159499999999994</v>
      </c>
      <c r="R1073" s="6">
        <f>M1073*P1073</f>
        <v>14.18</v>
      </c>
      <c r="S1073" s="6">
        <f>Q1073-R1073</f>
        <v>20.979499999999994</v>
      </c>
      <c r="T1073" s="8">
        <f>IFERROR(S1073/Q1073,0)</f>
        <v>0.59669506107879799</v>
      </c>
    </row>
    <row r="1074" spans="1:20" ht="15.75" x14ac:dyDescent="0.25">
      <c r="A1074" s="2">
        <v>691</v>
      </c>
      <c r="B1074" s="3">
        <v>46185</v>
      </c>
      <c r="C1074" s="10">
        <f>YEAR(SalesDataTable[[#This Row],[Order Date]])</f>
        <v>2026</v>
      </c>
      <c r="D1074" s="13" t="str">
        <f>"Q"&amp;ROUNDUP(MONTH(SalesDataTable[[#This Row],[Order Date]])/3,0)</f>
        <v>Q2</v>
      </c>
      <c r="E1074" s="13">
        <f>MONTH(SalesDataTable[[#This Row],[Order Date]])</f>
        <v>6</v>
      </c>
      <c r="F1074" s="10" t="str">
        <f>TEXT(SalesDataTable[[#This Row],[Order Date]],"MMM")</f>
        <v>Jun</v>
      </c>
      <c r="G1074" s="4" t="s">
        <v>36</v>
      </c>
      <c r="H1074" s="4" t="s">
        <v>49</v>
      </c>
      <c r="I1074" s="4" t="s">
        <v>44</v>
      </c>
      <c r="J1074" s="4" t="s">
        <v>32</v>
      </c>
      <c r="K1074" s="4" t="s">
        <v>25</v>
      </c>
      <c r="L1074" s="4" t="s">
        <v>33</v>
      </c>
      <c r="M1074" s="5">
        <v>5</v>
      </c>
      <c r="N1074" s="6">
        <v>140.9</v>
      </c>
      <c r="O1074" s="7">
        <v>0</v>
      </c>
      <c r="P1074" s="6">
        <v>80.16</v>
      </c>
      <c r="Q1074" s="6">
        <f>M1074*N1074*(1-O1074)</f>
        <v>704.5</v>
      </c>
      <c r="R1074" s="6">
        <f>M1074*P1074</f>
        <v>400.79999999999995</v>
      </c>
      <c r="S1074" s="6">
        <f>Q1074-R1074</f>
        <v>303.70000000000005</v>
      </c>
      <c r="T1074" s="8">
        <f>IFERROR(S1074/Q1074,0)</f>
        <v>0.43108587650816188</v>
      </c>
    </row>
    <row r="1075" spans="1:20" ht="15.75" x14ac:dyDescent="0.25">
      <c r="A1075" s="2">
        <v>810</v>
      </c>
      <c r="B1075" s="3">
        <v>46185</v>
      </c>
      <c r="C1075" s="10">
        <f>YEAR(SalesDataTable[[#This Row],[Order Date]])</f>
        <v>2026</v>
      </c>
      <c r="D1075" s="13" t="str">
        <f>"Q"&amp;ROUNDUP(MONTH(SalesDataTable[[#This Row],[Order Date]])/3,0)</f>
        <v>Q2</v>
      </c>
      <c r="E1075" s="13">
        <f>MONTH(SalesDataTable[[#This Row],[Order Date]])</f>
        <v>6</v>
      </c>
      <c r="F1075" s="10" t="str">
        <f>TEXT(SalesDataTable[[#This Row],[Order Date]],"MMM")</f>
        <v>Jun</v>
      </c>
      <c r="G1075" s="4" t="s">
        <v>22</v>
      </c>
      <c r="H1075" s="4" t="s">
        <v>59</v>
      </c>
      <c r="I1075" s="4" t="s">
        <v>35</v>
      </c>
      <c r="J1075" s="4" t="s">
        <v>29</v>
      </c>
      <c r="K1075" s="4" t="s">
        <v>50</v>
      </c>
      <c r="L1075" s="4" t="s">
        <v>58</v>
      </c>
      <c r="M1075" s="5">
        <v>3</v>
      </c>
      <c r="N1075" s="6">
        <v>36.659999999999997</v>
      </c>
      <c r="O1075" s="7">
        <v>0</v>
      </c>
      <c r="P1075" s="6">
        <v>13.55</v>
      </c>
      <c r="Q1075" s="6">
        <f>M1075*N1075*(1-O1075)</f>
        <v>109.97999999999999</v>
      </c>
      <c r="R1075" s="6">
        <f>M1075*P1075</f>
        <v>40.650000000000006</v>
      </c>
      <c r="S1075" s="6">
        <f>Q1075-R1075</f>
        <v>69.329999999999984</v>
      </c>
      <c r="T1075" s="8">
        <f>IFERROR(S1075/Q1075,0)</f>
        <v>0.63038734315330047</v>
      </c>
    </row>
    <row r="1076" spans="1:20" ht="15.75" x14ac:dyDescent="0.25">
      <c r="A1076" s="2">
        <v>855</v>
      </c>
      <c r="B1076" s="3">
        <v>46185</v>
      </c>
      <c r="C1076" s="10">
        <f>YEAR(SalesDataTable[[#This Row],[Order Date]])</f>
        <v>2026</v>
      </c>
      <c r="D1076" s="13" t="str">
        <f>"Q"&amp;ROUNDUP(MONTH(SalesDataTable[[#This Row],[Order Date]])/3,0)</f>
        <v>Q2</v>
      </c>
      <c r="E1076" s="13">
        <f>MONTH(SalesDataTable[[#This Row],[Order Date]])</f>
        <v>6</v>
      </c>
      <c r="F1076" s="10" t="str">
        <f>TEXT(SalesDataTable[[#This Row],[Order Date]],"MMM")</f>
        <v>Jun</v>
      </c>
      <c r="G1076" s="4" t="s">
        <v>22</v>
      </c>
      <c r="H1076" s="4" t="s">
        <v>43</v>
      </c>
      <c r="I1076" s="4" t="s">
        <v>18</v>
      </c>
      <c r="J1076" s="4" t="s">
        <v>32</v>
      </c>
      <c r="K1076" s="4" t="s">
        <v>30</v>
      </c>
      <c r="L1076" s="4" t="s">
        <v>31</v>
      </c>
      <c r="M1076" s="5">
        <v>1</v>
      </c>
      <c r="N1076" s="6">
        <v>36.299999999999997</v>
      </c>
      <c r="O1076" s="7">
        <v>0.1</v>
      </c>
      <c r="P1076" s="6">
        <v>13.69</v>
      </c>
      <c r="Q1076" s="6">
        <f>M1076*N1076*(1-O1076)</f>
        <v>32.67</v>
      </c>
      <c r="R1076" s="6">
        <f>M1076*P1076</f>
        <v>13.69</v>
      </c>
      <c r="S1076" s="6">
        <f>Q1076-R1076</f>
        <v>18.980000000000004</v>
      </c>
      <c r="T1076" s="8">
        <f>IFERROR(S1076/Q1076,0)</f>
        <v>0.58096112641567199</v>
      </c>
    </row>
    <row r="1077" spans="1:20" ht="15.75" x14ac:dyDescent="0.25">
      <c r="A1077" s="2">
        <v>1612</v>
      </c>
      <c r="B1077" s="3">
        <v>46185</v>
      </c>
      <c r="C1077" s="10">
        <f>YEAR(SalesDataTable[[#This Row],[Order Date]])</f>
        <v>2026</v>
      </c>
      <c r="D1077" s="13" t="str">
        <f>"Q"&amp;ROUNDUP(MONTH(SalesDataTable[[#This Row],[Order Date]])/3,0)</f>
        <v>Q2</v>
      </c>
      <c r="E1077" s="13">
        <f>MONTH(SalesDataTable[[#This Row],[Order Date]])</f>
        <v>6</v>
      </c>
      <c r="F1077" s="10" t="str">
        <f>TEXT(SalesDataTable[[#This Row],[Order Date]],"MMM")</f>
        <v>Jun</v>
      </c>
      <c r="G1077" s="4" t="s">
        <v>27</v>
      </c>
      <c r="H1077" s="4" t="s">
        <v>68</v>
      </c>
      <c r="I1077" s="4" t="s">
        <v>18</v>
      </c>
      <c r="J1077" s="4" t="s">
        <v>29</v>
      </c>
      <c r="K1077" s="4" t="s">
        <v>39</v>
      </c>
      <c r="L1077" s="4" t="s">
        <v>67</v>
      </c>
      <c r="M1077" s="5">
        <v>2</v>
      </c>
      <c r="N1077" s="6">
        <v>120.64</v>
      </c>
      <c r="O1077" s="7">
        <v>0</v>
      </c>
      <c r="P1077" s="6">
        <v>61.66</v>
      </c>
      <c r="Q1077" s="6">
        <f>M1077*N1077*(1-O1077)</f>
        <v>241.28</v>
      </c>
      <c r="R1077" s="6">
        <f>M1077*P1077</f>
        <v>123.32</v>
      </c>
      <c r="S1077" s="6">
        <f>Q1077-R1077</f>
        <v>117.96000000000001</v>
      </c>
      <c r="T1077" s="8">
        <f>IFERROR(S1077/Q1077,0)</f>
        <v>0.48889257294429711</v>
      </c>
    </row>
    <row r="1078" spans="1:20" ht="15.75" x14ac:dyDescent="0.25">
      <c r="A1078" s="2">
        <v>1704</v>
      </c>
      <c r="B1078" s="3">
        <v>46185</v>
      </c>
      <c r="C1078" s="10">
        <f>YEAR(SalesDataTable[[#This Row],[Order Date]])</f>
        <v>2026</v>
      </c>
      <c r="D1078" s="13" t="str">
        <f>"Q"&amp;ROUNDUP(MONTH(SalesDataTable[[#This Row],[Order Date]])/3,0)</f>
        <v>Q2</v>
      </c>
      <c r="E1078" s="13">
        <f>MONTH(SalesDataTable[[#This Row],[Order Date]])</f>
        <v>6</v>
      </c>
      <c r="F1078" s="10" t="str">
        <f>TEXT(SalesDataTable[[#This Row],[Order Date]],"MMM")</f>
        <v>Jun</v>
      </c>
      <c r="G1078" s="4" t="s">
        <v>27</v>
      </c>
      <c r="H1078" s="4" t="s">
        <v>68</v>
      </c>
      <c r="I1078" s="4" t="s">
        <v>18</v>
      </c>
      <c r="J1078" s="4" t="s">
        <v>19</v>
      </c>
      <c r="K1078" s="4" t="s">
        <v>30</v>
      </c>
      <c r="L1078" s="4" t="s">
        <v>48</v>
      </c>
      <c r="M1078" s="5">
        <v>1</v>
      </c>
      <c r="N1078" s="6">
        <v>47.07</v>
      </c>
      <c r="O1078" s="7">
        <v>0</v>
      </c>
      <c r="P1078" s="6">
        <v>18.7</v>
      </c>
      <c r="Q1078" s="6">
        <f>M1078*N1078*(1-O1078)</f>
        <v>47.07</v>
      </c>
      <c r="R1078" s="6">
        <f>M1078*P1078</f>
        <v>18.7</v>
      </c>
      <c r="S1078" s="6">
        <f>Q1078-R1078</f>
        <v>28.37</v>
      </c>
      <c r="T1078" s="8">
        <f>IFERROR(S1078/Q1078,0)</f>
        <v>0.60271935415338862</v>
      </c>
    </row>
    <row r="1079" spans="1:20" ht="15.75" x14ac:dyDescent="0.25">
      <c r="A1079" s="2">
        <v>1857</v>
      </c>
      <c r="B1079" s="3">
        <v>46185</v>
      </c>
      <c r="C1079" s="10">
        <f>YEAR(SalesDataTable[[#This Row],[Order Date]])</f>
        <v>2026</v>
      </c>
      <c r="D1079" s="13" t="str">
        <f>"Q"&amp;ROUNDUP(MONTH(SalesDataTable[[#This Row],[Order Date]])/3,0)</f>
        <v>Q2</v>
      </c>
      <c r="E1079" s="13">
        <f>MONTH(SalesDataTable[[#This Row],[Order Date]])</f>
        <v>6</v>
      </c>
      <c r="F1079" s="10" t="str">
        <f>TEXT(SalesDataTable[[#This Row],[Order Date]],"MMM")</f>
        <v>Jun</v>
      </c>
      <c r="G1079" s="4" t="s">
        <v>27</v>
      </c>
      <c r="H1079" s="4" t="s">
        <v>34</v>
      </c>
      <c r="I1079" s="4" t="s">
        <v>44</v>
      </c>
      <c r="J1079" s="4" t="s">
        <v>32</v>
      </c>
      <c r="K1079" s="4" t="s">
        <v>25</v>
      </c>
      <c r="L1079" s="4" t="s">
        <v>53</v>
      </c>
      <c r="M1079" s="5">
        <v>2</v>
      </c>
      <c r="N1079" s="6">
        <v>154.94</v>
      </c>
      <c r="O1079" s="7">
        <v>0.05</v>
      </c>
      <c r="P1079" s="6">
        <v>77.260000000000005</v>
      </c>
      <c r="Q1079" s="6">
        <f>M1079*N1079*(1-O1079)</f>
        <v>294.38599999999997</v>
      </c>
      <c r="R1079" s="6">
        <f>M1079*P1079</f>
        <v>154.52000000000001</v>
      </c>
      <c r="S1079" s="6">
        <f>Q1079-R1079</f>
        <v>139.86599999999996</v>
      </c>
      <c r="T1079" s="8">
        <f>IFERROR(S1079/Q1079,0)</f>
        <v>0.47511090880680457</v>
      </c>
    </row>
    <row r="1080" spans="1:20" ht="15.75" x14ac:dyDescent="0.25">
      <c r="A1080" s="2">
        <v>1888</v>
      </c>
      <c r="B1080" s="3">
        <v>46185</v>
      </c>
      <c r="C1080" s="10">
        <f>YEAR(SalesDataTable[[#This Row],[Order Date]])</f>
        <v>2026</v>
      </c>
      <c r="D1080" s="13" t="str">
        <f>"Q"&amp;ROUNDUP(MONTH(SalesDataTable[[#This Row],[Order Date]])/3,0)</f>
        <v>Q2</v>
      </c>
      <c r="E1080" s="13">
        <f>MONTH(SalesDataTable[[#This Row],[Order Date]])</f>
        <v>6</v>
      </c>
      <c r="F1080" s="10" t="str">
        <f>TEXT(SalesDataTable[[#This Row],[Order Date]],"MMM")</f>
        <v>Jun</v>
      </c>
      <c r="G1080" s="4" t="s">
        <v>22</v>
      </c>
      <c r="H1080" s="4" t="s">
        <v>59</v>
      </c>
      <c r="I1080" s="4" t="s">
        <v>18</v>
      </c>
      <c r="J1080" s="4" t="s">
        <v>19</v>
      </c>
      <c r="K1080" s="4" t="s">
        <v>30</v>
      </c>
      <c r="L1080" s="4" t="s">
        <v>48</v>
      </c>
      <c r="M1080" s="5">
        <v>1</v>
      </c>
      <c r="N1080" s="6">
        <v>45.97</v>
      </c>
      <c r="O1080" s="7">
        <v>0.05</v>
      </c>
      <c r="P1080" s="6">
        <v>18.41</v>
      </c>
      <c r="Q1080" s="6">
        <f>M1080*N1080*(1-O1080)</f>
        <v>43.671499999999995</v>
      </c>
      <c r="R1080" s="6">
        <f>M1080*P1080</f>
        <v>18.41</v>
      </c>
      <c r="S1080" s="6">
        <f>Q1080-R1080</f>
        <v>25.261499999999995</v>
      </c>
      <c r="T1080" s="8">
        <f>IFERROR(S1080/Q1080,0)</f>
        <v>0.57844360738696854</v>
      </c>
    </row>
    <row r="1081" spans="1:20" ht="15.75" x14ac:dyDescent="0.25">
      <c r="A1081" s="2">
        <v>2683</v>
      </c>
      <c r="B1081" s="3">
        <v>46185</v>
      </c>
      <c r="C1081" s="10">
        <f>YEAR(SalesDataTable[[#This Row],[Order Date]])</f>
        <v>2026</v>
      </c>
      <c r="D1081" s="13" t="str">
        <f>"Q"&amp;ROUNDUP(MONTH(SalesDataTable[[#This Row],[Order Date]])/3,0)</f>
        <v>Q2</v>
      </c>
      <c r="E1081" s="13">
        <f>MONTH(SalesDataTable[[#This Row],[Order Date]])</f>
        <v>6</v>
      </c>
      <c r="F1081" s="10" t="str">
        <f>TEXT(SalesDataTable[[#This Row],[Order Date]],"MMM")</f>
        <v>Jun</v>
      </c>
      <c r="G1081" s="4" t="s">
        <v>36</v>
      </c>
      <c r="H1081" s="4" t="s">
        <v>49</v>
      </c>
      <c r="I1081" s="4" t="s">
        <v>18</v>
      </c>
      <c r="J1081" s="4" t="s">
        <v>19</v>
      </c>
      <c r="K1081" s="4" t="s">
        <v>39</v>
      </c>
      <c r="L1081" s="4" t="s">
        <v>45</v>
      </c>
      <c r="M1081" s="5">
        <v>1</v>
      </c>
      <c r="N1081" s="6">
        <v>198.64</v>
      </c>
      <c r="O1081" s="7">
        <v>0.05</v>
      </c>
      <c r="P1081" s="6">
        <v>101.89</v>
      </c>
      <c r="Q1081" s="6">
        <f>M1081*N1081*(1-O1081)</f>
        <v>188.70799999999997</v>
      </c>
      <c r="R1081" s="6">
        <f>M1081*P1081</f>
        <v>101.89</v>
      </c>
      <c r="S1081" s="6">
        <f>Q1081-R1081</f>
        <v>86.817999999999969</v>
      </c>
      <c r="T1081" s="8">
        <f>IFERROR(S1081/Q1081,0)</f>
        <v>0.46006528605040581</v>
      </c>
    </row>
    <row r="1082" spans="1:20" ht="15.75" x14ac:dyDescent="0.25">
      <c r="A1082" s="2">
        <v>4211</v>
      </c>
      <c r="B1082" s="3">
        <v>46185</v>
      </c>
      <c r="C1082" s="10">
        <f>YEAR(SalesDataTable[[#This Row],[Order Date]])</f>
        <v>2026</v>
      </c>
      <c r="D1082" s="13" t="str">
        <f>"Q"&amp;ROUNDUP(MONTH(SalesDataTable[[#This Row],[Order Date]])/3,0)</f>
        <v>Q2</v>
      </c>
      <c r="E1082" s="13">
        <f>MONTH(SalesDataTable[[#This Row],[Order Date]])</f>
        <v>6</v>
      </c>
      <c r="F1082" s="10" t="str">
        <f>TEXT(SalesDataTable[[#This Row],[Order Date]],"MMM")</f>
        <v>Jun</v>
      </c>
      <c r="G1082" s="4" t="s">
        <v>27</v>
      </c>
      <c r="H1082" s="4" t="s">
        <v>34</v>
      </c>
      <c r="I1082" s="4" t="s">
        <v>18</v>
      </c>
      <c r="J1082" s="4" t="s">
        <v>29</v>
      </c>
      <c r="K1082" s="4" t="s">
        <v>30</v>
      </c>
      <c r="L1082" s="4" t="s">
        <v>64</v>
      </c>
      <c r="M1082" s="5">
        <v>5</v>
      </c>
      <c r="N1082" s="6">
        <v>168.57</v>
      </c>
      <c r="O1082" s="7">
        <v>0</v>
      </c>
      <c r="P1082" s="6">
        <v>88.65</v>
      </c>
      <c r="Q1082" s="6">
        <f>M1082*N1082*(1-O1082)</f>
        <v>842.84999999999991</v>
      </c>
      <c r="R1082" s="6">
        <f>M1082*P1082</f>
        <v>443.25</v>
      </c>
      <c r="S1082" s="6">
        <f>Q1082-R1082</f>
        <v>399.59999999999991</v>
      </c>
      <c r="T1082" s="8">
        <f>IFERROR(S1082/Q1082,0)</f>
        <v>0.47410571276027758</v>
      </c>
    </row>
    <row r="1083" spans="1:20" ht="15.75" x14ac:dyDescent="0.25">
      <c r="A1083" s="2">
        <v>4353</v>
      </c>
      <c r="B1083" s="3">
        <v>46185</v>
      </c>
      <c r="C1083" s="10">
        <f>YEAR(SalesDataTable[[#This Row],[Order Date]])</f>
        <v>2026</v>
      </c>
      <c r="D1083" s="13" t="str">
        <f>"Q"&amp;ROUNDUP(MONTH(SalesDataTable[[#This Row],[Order Date]])/3,0)</f>
        <v>Q2</v>
      </c>
      <c r="E1083" s="13">
        <f>MONTH(SalesDataTable[[#This Row],[Order Date]])</f>
        <v>6</v>
      </c>
      <c r="F1083" s="10" t="str">
        <f>TEXT(SalesDataTable[[#This Row],[Order Date]],"MMM")</f>
        <v>Jun</v>
      </c>
      <c r="G1083" s="4" t="s">
        <v>22</v>
      </c>
      <c r="H1083" s="4" t="s">
        <v>43</v>
      </c>
      <c r="I1083" s="4" t="s">
        <v>35</v>
      </c>
      <c r="J1083" s="4" t="s">
        <v>29</v>
      </c>
      <c r="K1083" s="4" t="s">
        <v>30</v>
      </c>
      <c r="L1083" s="4" t="s">
        <v>31</v>
      </c>
      <c r="M1083" s="5">
        <v>1</v>
      </c>
      <c r="N1083" s="6">
        <v>36.65</v>
      </c>
      <c r="O1083" s="7">
        <v>0</v>
      </c>
      <c r="P1083" s="6">
        <v>13.97</v>
      </c>
      <c r="Q1083" s="6">
        <f>M1083*N1083*(1-O1083)</f>
        <v>36.65</v>
      </c>
      <c r="R1083" s="6">
        <f>M1083*P1083</f>
        <v>13.97</v>
      </c>
      <c r="S1083" s="6">
        <f>Q1083-R1083</f>
        <v>22.68</v>
      </c>
      <c r="T1083" s="8">
        <f>IFERROR(S1083/Q1083,0)</f>
        <v>0.61882673942701227</v>
      </c>
    </row>
    <row r="1084" spans="1:20" ht="15.75" x14ac:dyDescent="0.25">
      <c r="A1084" s="2">
        <v>5020</v>
      </c>
      <c r="B1084" s="3">
        <v>46185</v>
      </c>
      <c r="C1084" s="10">
        <f>YEAR(SalesDataTable[[#This Row],[Order Date]])</f>
        <v>2026</v>
      </c>
      <c r="D1084" s="13" t="str">
        <f>"Q"&amp;ROUNDUP(MONTH(SalesDataTable[[#This Row],[Order Date]])/3,0)</f>
        <v>Q2</v>
      </c>
      <c r="E1084" s="13">
        <f>MONTH(SalesDataTable[[#This Row],[Order Date]])</f>
        <v>6</v>
      </c>
      <c r="F1084" s="10" t="str">
        <f>TEXT(SalesDataTable[[#This Row],[Order Date]],"MMM")</f>
        <v>Jun</v>
      </c>
      <c r="G1084" s="4" t="s">
        <v>27</v>
      </c>
      <c r="H1084" s="4" t="s">
        <v>41</v>
      </c>
      <c r="I1084" s="4" t="s">
        <v>35</v>
      </c>
      <c r="J1084" s="4" t="s">
        <v>19</v>
      </c>
      <c r="K1084" s="4" t="s">
        <v>30</v>
      </c>
      <c r="L1084" s="4" t="s">
        <v>31</v>
      </c>
      <c r="M1084" s="5">
        <v>2</v>
      </c>
      <c r="N1084" s="6">
        <v>35.450000000000003</v>
      </c>
      <c r="O1084" s="7">
        <v>0.05</v>
      </c>
      <c r="P1084" s="6">
        <v>13.39</v>
      </c>
      <c r="Q1084" s="6">
        <f>M1084*N1084*(1-O1084)</f>
        <v>67.355000000000004</v>
      </c>
      <c r="R1084" s="6">
        <f>M1084*P1084</f>
        <v>26.78</v>
      </c>
      <c r="S1084" s="6">
        <f>Q1084-R1084</f>
        <v>40.575000000000003</v>
      </c>
      <c r="T1084" s="8">
        <f>IFERROR(S1084/Q1084,0)</f>
        <v>0.60240516665429444</v>
      </c>
    </row>
    <row r="1085" spans="1:20" ht="15.75" x14ac:dyDescent="0.25">
      <c r="A1085" s="2">
        <v>564</v>
      </c>
      <c r="B1085" s="3">
        <v>46186</v>
      </c>
      <c r="C1085" s="10">
        <f>YEAR(SalesDataTable[[#This Row],[Order Date]])</f>
        <v>2026</v>
      </c>
      <c r="D1085" s="13" t="str">
        <f>"Q"&amp;ROUNDUP(MONTH(SalesDataTable[[#This Row],[Order Date]])/3,0)</f>
        <v>Q2</v>
      </c>
      <c r="E1085" s="13">
        <f>MONTH(SalesDataTable[[#This Row],[Order Date]])</f>
        <v>6</v>
      </c>
      <c r="F1085" s="10" t="str">
        <f>TEXT(SalesDataTable[[#This Row],[Order Date]],"MMM")</f>
        <v>Jun</v>
      </c>
      <c r="G1085" s="4" t="s">
        <v>27</v>
      </c>
      <c r="H1085" s="4" t="s">
        <v>41</v>
      </c>
      <c r="I1085" s="4" t="s">
        <v>35</v>
      </c>
      <c r="J1085" s="4" t="s">
        <v>29</v>
      </c>
      <c r="K1085" s="4" t="s">
        <v>30</v>
      </c>
      <c r="L1085" s="4" t="s">
        <v>48</v>
      </c>
      <c r="M1085" s="5">
        <v>3</v>
      </c>
      <c r="N1085" s="6">
        <v>45.82</v>
      </c>
      <c r="O1085" s="7">
        <v>0.1</v>
      </c>
      <c r="P1085" s="6">
        <v>18.61</v>
      </c>
      <c r="Q1085" s="6">
        <f>M1085*N1085*(1-O1085)</f>
        <v>123.71400000000001</v>
      </c>
      <c r="R1085" s="6">
        <f>M1085*P1085</f>
        <v>55.83</v>
      </c>
      <c r="S1085" s="6">
        <f>Q1085-R1085</f>
        <v>67.884000000000015</v>
      </c>
      <c r="T1085" s="8">
        <f>IFERROR(S1085/Q1085,0)</f>
        <v>0.54871720258014456</v>
      </c>
    </row>
    <row r="1086" spans="1:20" ht="15.75" x14ac:dyDescent="0.25">
      <c r="A1086" s="2">
        <v>736</v>
      </c>
      <c r="B1086" s="3">
        <v>46186</v>
      </c>
      <c r="C1086" s="10">
        <f>YEAR(SalesDataTable[[#This Row],[Order Date]])</f>
        <v>2026</v>
      </c>
      <c r="D1086" s="13" t="str">
        <f>"Q"&amp;ROUNDUP(MONTH(SalesDataTable[[#This Row],[Order Date]])/3,0)</f>
        <v>Q2</v>
      </c>
      <c r="E1086" s="13">
        <f>MONTH(SalesDataTable[[#This Row],[Order Date]])</f>
        <v>6</v>
      </c>
      <c r="F1086" s="10" t="str">
        <f>TEXT(SalesDataTable[[#This Row],[Order Date]],"MMM")</f>
        <v>Jun</v>
      </c>
      <c r="G1086" s="4" t="s">
        <v>36</v>
      </c>
      <c r="H1086" s="4" t="s">
        <v>63</v>
      </c>
      <c r="I1086" s="4" t="s">
        <v>35</v>
      </c>
      <c r="J1086" s="4" t="s">
        <v>32</v>
      </c>
      <c r="K1086" s="4" t="s">
        <v>25</v>
      </c>
      <c r="L1086" s="4" t="s">
        <v>53</v>
      </c>
      <c r="M1086" s="5">
        <v>1</v>
      </c>
      <c r="N1086" s="6">
        <v>152.78</v>
      </c>
      <c r="O1086" s="7">
        <v>0</v>
      </c>
      <c r="P1086" s="6">
        <v>78.540000000000006</v>
      </c>
      <c r="Q1086" s="6">
        <f>M1086*N1086*(1-O1086)</f>
        <v>152.78</v>
      </c>
      <c r="R1086" s="6">
        <f>M1086*P1086</f>
        <v>78.540000000000006</v>
      </c>
      <c r="S1086" s="6">
        <f>Q1086-R1086</f>
        <v>74.239999999999995</v>
      </c>
      <c r="T1086" s="8">
        <f>IFERROR(S1086/Q1086,0)</f>
        <v>0.48592747741851022</v>
      </c>
    </row>
    <row r="1087" spans="1:20" ht="15.75" x14ac:dyDescent="0.25">
      <c r="A1087" s="2">
        <v>1300</v>
      </c>
      <c r="B1087" s="3">
        <v>46186</v>
      </c>
      <c r="C1087" s="10">
        <f>YEAR(SalesDataTable[[#This Row],[Order Date]])</f>
        <v>2026</v>
      </c>
      <c r="D1087" s="13" t="str">
        <f>"Q"&amp;ROUNDUP(MONTH(SalesDataTable[[#This Row],[Order Date]])/3,0)</f>
        <v>Q2</v>
      </c>
      <c r="E1087" s="13">
        <f>MONTH(SalesDataTable[[#This Row],[Order Date]])</f>
        <v>6</v>
      </c>
      <c r="F1087" s="10" t="str">
        <f>TEXT(SalesDataTable[[#This Row],[Order Date]],"MMM")</f>
        <v>Jun</v>
      </c>
      <c r="G1087" s="4" t="s">
        <v>22</v>
      </c>
      <c r="H1087" s="4" t="s">
        <v>43</v>
      </c>
      <c r="I1087" s="4" t="s">
        <v>18</v>
      </c>
      <c r="J1087" s="4" t="s">
        <v>29</v>
      </c>
      <c r="K1087" s="4" t="s">
        <v>20</v>
      </c>
      <c r="L1087" s="4" t="s">
        <v>38</v>
      </c>
      <c r="M1087" s="5">
        <v>1</v>
      </c>
      <c r="N1087" s="6">
        <v>49.76</v>
      </c>
      <c r="O1087" s="7">
        <v>0.05</v>
      </c>
      <c r="P1087" s="6">
        <v>22.58</v>
      </c>
      <c r="Q1087" s="6">
        <f>M1087*N1087*(1-O1087)</f>
        <v>47.271999999999998</v>
      </c>
      <c r="R1087" s="6">
        <f>M1087*P1087</f>
        <v>22.58</v>
      </c>
      <c r="S1087" s="6">
        <f>Q1087-R1087</f>
        <v>24.692</v>
      </c>
      <c r="T1087" s="8">
        <f>IFERROR(S1087/Q1087,0)</f>
        <v>0.52233880521238796</v>
      </c>
    </row>
    <row r="1088" spans="1:20" ht="15.75" x14ac:dyDescent="0.25">
      <c r="A1088" s="2">
        <v>1948</v>
      </c>
      <c r="B1088" s="3">
        <v>46186</v>
      </c>
      <c r="C1088" s="10">
        <f>YEAR(SalesDataTable[[#This Row],[Order Date]])</f>
        <v>2026</v>
      </c>
      <c r="D1088" s="13" t="str">
        <f>"Q"&amp;ROUNDUP(MONTH(SalesDataTable[[#This Row],[Order Date]])/3,0)</f>
        <v>Q2</v>
      </c>
      <c r="E1088" s="13">
        <f>MONTH(SalesDataTable[[#This Row],[Order Date]])</f>
        <v>6</v>
      </c>
      <c r="F1088" s="10" t="str">
        <f>TEXT(SalesDataTable[[#This Row],[Order Date]],"MMM")</f>
        <v>Jun</v>
      </c>
      <c r="G1088" s="4" t="s">
        <v>36</v>
      </c>
      <c r="H1088" s="4" t="s">
        <v>49</v>
      </c>
      <c r="I1088" s="4" t="s">
        <v>35</v>
      </c>
      <c r="J1088" s="4" t="s">
        <v>29</v>
      </c>
      <c r="K1088" s="4" t="s">
        <v>25</v>
      </c>
      <c r="L1088" s="4" t="s">
        <v>53</v>
      </c>
      <c r="M1088" s="5">
        <v>1</v>
      </c>
      <c r="N1088" s="6">
        <v>157.6</v>
      </c>
      <c r="O1088" s="7">
        <v>0.05</v>
      </c>
      <c r="P1088" s="6">
        <v>79.34</v>
      </c>
      <c r="Q1088" s="6">
        <f>M1088*N1088*(1-O1088)</f>
        <v>149.72</v>
      </c>
      <c r="R1088" s="6">
        <f>M1088*P1088</f>
        <v>79.34</v>
      </c>
      <c r="S1088" s="6">
        <f>Q1088-R1088</f>
        <v>70.38</v>
      </c>
      <c r="T1088" s="8">
        <f>IFERROR(S1088/Q1088,0)</f>
        <v>0.47007747795885652</v>
      </c>
    </row>
    <row r="1089" spans="1:20" ht="15.75" x14ac:dyDescent="0.25">
      <c r="A1089" s="2">
        <v>2272</v>
      </c>
      <c r="B1089" s="3">
        <v>46186</v>
      </c>
      <c r="C1089" s="10">
        <f>YEAR(SalesDataTable[[#This Row],[Order Date]])</f>
        <v>2026</v>
      </c>
      <c r="D1089" s="13" t="str">
        <f>"Q"&amp;ROUNDUP(MONTH(SalesDataTable[[#This Row],[Order Date]])/3,0)</f>
        <v>Q2</v>
      </c>
      <c r="E1089" s="13">
        <f>MONTH(SalesDataTable[[#This Row],[Order Date]])</f>
        <v>6</v>
      </c>
      <c r="F1089" s="10" t="str">
        <f>TEXT(SalesDataTable[[#This Row],[Order Date]],"MMM")</f>
        <v>Jun</v>
      </c>
      <c r="G1089" s="4" t="s">
        <v>36</v>
      </c>
      <c r="H1089" s="4" t="s">
        <v>49</v>
      </c>
      <c r="I1089" s="4" t="s">
        <v>18</v>
      </c>
      <c r="J1089" s="4" t="s">
        <v>19</v>
      </c>
      <c r="K1089" s="4" t="s">
        <v>50</v>
      </c>
      <c r="L1089" s="4" t="s">
        <v>54</v>
      </c>
      <c r="M1089" s="5">
        <v>1</v>
      </c>
      <c r="N1089" s="6">
        <v>125.01</v>
      </c>
      <c r="O1089" s="7">
        <v>0.15</v>
      </c>
      <c r="P1089" s="6">
        <v>70.39</v>
      </c>
      <c r="Q1089" s="6">
        <f>M1089*N1089*(1-O1089)</f>
        <v>106.2585</v>
      </c>
      <c r="R1089" s="6">
        <f>M1089*P1089</f>
        <v>70.39</v>
      </c>
      <c r="S1089" s="6">
        <f>Q1089-R1089</f>
        <v>35.868499999999997</v>
      </c>
      <c r="T1089" s="8">
        <f>IFERROR(S1089/Q1089,0)</f>
        <v>0.33755887764272974</v>
      </c>
    </row>
    <row r="1090" spans="1:20" ht="15.75" x14ac:dyDescent="0.25">
      <c r="A1090" s="2">
        <v>2680</v>
      </c>
      <c r="B1090" s="3">
        <v>46186</v>
      </c>
      <c r="C1090" s="10">
        <f>YEAR(SalesDataTable[[#This Row],[Order Date]])</f>
        <v>2026</v>
      </c>
      <c r="D1090" s="13" t="str">
        <f>"Q"&amp;ROUNDUP(MONTH(SalesDataTable[[#This Row],[Order Date]])/3,0)</f>
        <v>Q2</v>
      </c>
      <c r="E1090" s="13">
        <f>MONTH(SalesDataTable[[#This Row],[Order Date]])</f>
        <v>6</v>
      </c>
      <c r="F1090" s="10" t="str">
        <f>TEXT(SalesDataTable[[#This Row],[Order Date]],"MMM")</f>
        <v>Jun</v>
      </c>
      <c r="G1090" s="4" t="s">
        <v>22</v>
      </c>
      <c r="H1090" s="4" t="s">
        <v>65</v>
      </c>
      <c r="I1090" s="4" t="s">
        <v>18</v>
      </c>
      <c r="J1090" s="4" t="s">
        <v>19</v>
      </c>
      <c r="K1090" s="4" t="s">
        <v>25</v>
      </c>
      <c r="L1090" s="4" t="s">
        <v>26</v>
      </c>
      <c r="M1090" s="5">
        <v>1</v>
      </c>
      <c r="N1090" s="6">
        <v>93.59</v>
      </c>
      <c r="O1090" s="7">
        <v>0.15</v>
      </c>
      <c r="P1090" s="6">
        <v>46.48</v>
      </c>
      <c r="Q1090" s="6">
        <f>M1090*N1090*(1-O1090)</f>
        <v>79.551500000000004</v>
      </c>
      <c r="R1090" s="6">
        <f>M1090*P1090</f>
        <v>46.48</v>
      </c>
      <c r="S1090" s="6">
        <f>Q1090-R1090</f>
        <v>33.071500000000007</v>
      </c>
      <c r="T1090" s="8">
        <f>IFERROR(S1090/Q1090,0)</f>
        <v>0.41572440494522422</v>
      </c>
    </row>
    <row r="1091" spans="1:20" ht="15.75" x14ac:dyDescent="0.25">
      <c r="A1091" s="2">
        <v>4178</v>
      </c>
      <c r="B1091" s="3">
        <v>46186</v>
      </c>
      <c r="C1091" s="10">
        <f>YEAR(SalesDataTable[[#This Row],[Order Date]])</f>
        <v>2026</v>
      </c>
      <c r="D1091" s="13" t="str">
        <f>"Q"&amp;ROUNDUP(MONTH(SalesDataTable[[#This Row],[Order Date]])/3,0)</f>
        <v>Q2</v>
      </c>
      <c r="E1091" s="13">
        <f>MONTH(SalesDataTable[[#This Row],[Order Date]])</f>
        <v>6</v>
      </c>
      <c r="F1091" s="10" t="str">
        <f>TEXT(SalesDataTable[[#This Row],[Order Date]],"MMM")</f>
        <v>Jun</v>
      </c>
      <c r="G1091" s="4" t="s">
        <v>27</v>
      </c>
      <c r="H1091" s="4" t="s">
        <v>28</v>
      </c>
      <c r="I1091" s="4" t="s">
        <v>35</v>
      </c>
      <c r="J1091" s="4" t="s">
        <v>19</v>
      </c>
      <c r="K1091" s="4" t="s">
        <v>25</v>
      </c>
      <c r="L1091" s="4" t="s">
        <v>33</v>
      </c>
      <c r="M1091" s="5">
        <v>4</v>
      </c>
      <c r="N1091" s="6">
        <v>143.9</v>
      </c>
      <c r="O1091" s="7">
        <v>0.05</v>
      </c>
      <c r="P1091" s="6">
        <v>79.709999999999994</v>
      </c>
      <c r="Q1091" s="6">
        <f>M1091*N1091*(1-O1091)</f>
        <v>546.82000000000005</v>
      </c>
      <c r="R1091" s="6">
        <f>M1091*P1091</f>
        <v>318.83999999999997</v>
      </c>
      <c r="S1091" s="6">
        <f>Q1091-R1091</f>
        <v>227.98000000000008</v>
      </c>
      <c r="T1091" s="8">
        <f>IFERROR(S1091/Q1091,0)</f>
        <v>0.41691964448996022</v>
      </c>
    </row>
    <row r="1092" spans="1:20" ht="15.75" x14ac:dyDescent="0.25">
      <c r="A1092" s="2">
        <v>4272</v>
      </c>
      <c r="B1092" s="3">
        <v>46186</v>
      </c>
      <c r="C1092" s="10">
        <f>YEAR(SalesDataTable[[#This Row],[Order Date]])</f>
        <v>2026</v>
      </c>
      <c r="D1092" s="13" t="str">
        <f>"Q"&amp;ROUNDUP(MONTH(SalesDataTable[[#This Row],[Order Date]])/3,0)</f>
        <v>Q2</v>
      </c>
      <c r="E1092" s="13">
        <f>MONTH(SalesDataTable[[#This Row],[Order Date]])</f>
        <v>6</v>
      </c>
      <c r="F1092" s="10" t="str">
        <f>TEXT(SalesDataTable[[#This Row],[Order Date]],"MMM")</f>
        <v>Jun</v>
      </c>
      <c r="G1092" s="4" t="s">
        <v>36</v>
      </c>
      <c r="H1092" s="4" t="s">
        <v>47</v>
      </c>
      <c r="I1092" s="4" t="s">
        <v>44</v>
      </c>
      <c r="J1092" s="4" t="s">
        <v>19</v>
      </c>
      <c r="K1092" s="4" t="s">
        <v>39</v>
      </c>
      <c r="L1092" s="4" t="s">
        <v>45</v>
      </c>
      <c r="M1092" s="5">
        <v>4</v>
      </c>
      <c r="N1092" s="6">
        <v>190.97</v>
      </c>
      <c r="O1092" s="7">
        <v>0</v>
      </c>
      <c r="P1092" s="6">
        <v>103.36</v>
      </c>
      <c r="Q1092" s="6">
        <f>M1092*N1092*(1-O1092)</f>
        <v>763.88</v>
      </c>
      <c r="R1092" s="6">
        <f>M1092*P1092</f>
        <v>413.44</v>
      </c>
      <c r="S1092" s="6">
        <f>Q1092-R1092</f>
        <v>350.44</v>
      </c>
      <c r="T1092" s="8">
        <f>IFERROR(S1092/Q1092,0)</f>
        <v>0.45876315651673039</v>
      </c>
    </row>
    <row r="1093" spans="1:20" ht="15.75" x14ac:dyDescent="0.25">
      <c r="A1093" s="2">
        <v>4713</v>
      </c>
      <c r="B1093" s="3">
        <v>46186</v>
      </c>
      <c r="C1093" s="10">
        <f>YEAR(SalesDataTable[[#This Row],[Order Date]])</f>
        <v>2026</v>
      </c>
      <c r="D1093" s="13" t="str">
        <f>"Q"&amp;ROUNDUP(MONTH(SalesDataTable[[#This Row],[Order Date]])/3,0)</f>
        <v>Q2</v>
      </c>
      <c r="E1093" s="13">
        <f>MONTH(SalesDataTable[[#This Row],[Order Date]])</f>
        <v>6</v>
      </c>
      <c r="F1093" s="10" t="str">
        <f>TEXT(SalesDataTable[[#This Row],[Order Date]],"MMM")</f>
        <v>Jun</v>
      </c>
      <c r="G1093" s="4" t="s">
        <v>36</v>
      </c>
      <c r="H1093" s="4" t="s">
        <v>63</v>
      </c>
      <c r="I1093" s="4" t="s">
        <v>35</v>
      </c>
      <c r="J1093" s="4" t="s">
        <v>32</v>
      </c>
      <c r="K1093" s="4" t="s">
        <v>50</v>
      </c>
      <c r="L1093" s="4" t="s">
        <v>58</v>
      </c>
      <c r="M1093" s="5">
        <v>1</v>
      </c>
      <c r="N1093" s="6">
        <v>35.78</v>
      </c>
      <c r="O1093" s="7">
        <v>0</v>
      </c>
      <c r="P1093" s="6">
        <v>14</v>
      </c>
      <c r="Q1093" s="6">
        <f>M1093*N1093*(1-O1093)</f>
        <v>35.78</v>
      </c>
      <c r="R1093" s="6">
        <f>M1093*P1093</f>
        <v>14</v>
      </c>
      <c r="S1093" s="6">
        <f>Q1093-R1093</f>
        <v>21.78</v>
      </c>
      <c r="T1093" s="8">
        <f>IFERROR(S1093/Q1093,0)</f>
        <v>0.60871995528228062</v>
      </c>
    </row>
    <row r="1094" spans="1:20" ht="15.75" x14ac:dyDescent="0.25">
      <c r="A1094" s="2">
        <v>5166</v>
      </c>
      <c r="B1094" s="3">
        <v>46186</v>
      </c>
      <c r="C1094" s="10">
        <f>YEAR(SalesDataTable[[#This Row],[Order Date]])</f>
        <v>2026</v>
      </c>
      <c r="D1094" s="13" t="str">
        <f>"Q"&amp;ROUNDUP(MONTH(SalesDataTable[[#This Row],[Order Date]])/3,0)</f>
        <v>Q2</v>
      </c>
      <c r="E1094" s="13">
        <f>MONTH(SalesDataTable[[#This Row],[Order Date]])</f>
        <v>6</v>
      </c>
      <c r="F1094" s="10" t="str">
        <f>TEXT(SalesDataTable[[#This Row],[Order Date]],"MMM")</f>
        <v>Jun</v>
      </c>
      <c r="G1094" s="4" t="s">
        <v>36</v>
      </c>
      <c r="H1094" s="4" t="s">
        <v>47</v>
      </c>
      <c r="I1094" s="4" t="s">
        <v>44</v>
      </c>
      <c r="J1094" s="4" t="s">
        <v>29</v>
      </c>
      <c r="K1094" s="4" t="s">
        <v>39</v>
      </c>
      <c r="L1094" s="4" t="s">
        <v>67</v>
      </c>
      <c r="M1094" s="5">
        <v>3</v>
      </c>
      <c r="N1094" s="6">
        <v>125.25</v>
      </c>
      <c r="O1094" s="7">
        <v>0.05</v>
      </c>
      <c r="P1094" s="6">
        <v>58.95</v>
      </c>
      <c r="Q1094" s="6">
        <f>M1094*N1094*(1-O1094)</f>
        <v>356.96249999999998</v>
      </c>
      <c r="R1094" s="6">
        <f>M1094*P1094</f>
        <v>176.85000000000002</v>
      </c>
      <c r="S1094" s="6">
        <f>Q1094-R1094</f>
        <v>180.11249999999995</v>
      </c>
      <c r="T1094" s="8">
        <f>IFERROR(S1094/Q1094,0)</f>
        <v>0.50456980775291516</v>
      </c>
    </row>
    <row r="1095" spans="1:20" ht="15.75" x14ac:dyDescent="0.25">
      <c r="A1095" s="2">
        <v>486</v>
      </c>
      <c r="B1095" s="3">
        <v>46187</v>
      </c>
      <c r="C1095" s="10">
        <f>YEAR(SalesDataTable[[#This Row],[Order Date]])</f>
        <v>2026</v>
      </c>
      <c r="D1095" s="13" t="str">
        <f>"Q"&amp;ROUNDUP(MONTH(SalesDataTable[[#This Row],[Order Date]])/3,0)</f>
        <v>Q2</v>
      </c>
      <c r="E1095" s="13">
        <f>MONTH(SalesDataTable[[#This Row],[Order Date]])</f>
        <v>6</v>
      </c>
      <c r="F1095" s="10" t="str">
        <f>TEXT(SalesDataTable[[#This Row],[Order Date]],"MMM")</f>
        <v>Jun</v>
      </c>
      <c r="G1095" s="4" t="s">
        <v>16</v>
      </c>
      <c r="H1095" s="4" t="s">
        <v>52</v>
      </c>
      <c r="I1095" s="4" t="s">
        <v>24</v>
      </c>
      <c r="J1095" s="4" t="s">
        <v>32</v>
      </c>
      <c r="K1095" s="4" t="s">
        <v>25</v>
      </c>
      <c r="L1095" s="4" t="s">
        <v>62</v>
      </c>
      <c r="M1095" s="5">
        <v>8</v>
      </c>
      <c r="N1095" s="6">
        <v>72.36</v>
      </c>
      <c r="O1095" s="7">
        <v>0.1</v>
      </c>
      <c r="P1095" s="6">
        <v>32.229999999999997</v>
      </c>
      <c r="Q1095" s="6">
        <f>M1095*N1095*(1-O1095)</f>
        <v>520.99199999999996</v>
      </c>
      <c r="R1095" s="6">
        <f>M1095*P1095</f>
        <v>257.83999999999997</v>
      </c>
      <c r="S1095" s="6">
        <f>Q1095-R1095</f>
        <v>263.15199999999999</v>
      </c>
      <c r="T1095" s="8">
        <f>IFERROR(S1095/Q1095,0)</f>
        <v>0.5050979669553467</v>
      </c>
    </row>
    <row r="1096" spans="1:20" ht="15.75" x14ac:dyDescent="0.25">
      <c r="A1096" s="2">
        <v>1507</v>
      </c>
      <c r="B1096" s="3">
        <v>46187</v>
      </c>
      <c r="C1096" s="10">
        <f>YEAR(SalesDataTable[[#This Row],[Order Date]])</f>
        <v>2026</v>
      </c>
      <c r="D1096" s="13" t="str">
        <f>"Q"&amp;ROUNDUP(MONTH(SalesDataTable[[#This Row],[Order Date]])/3,0)</f>
        <v>Q2</v>
      </c>
      <c r="E1096" s="13">
        <f>MONTH(SalesDataTable[[#This Row],[Order Date]])</f>
        <v>6</v>
      </c>
      <c r="F1096" s="10" t="str">
        <f>TEXT(SalesDataTable[[#This Row],[Order Date]],"MMM")</f>
        <v>Jun</v>
      </c>
      <c r="G1096" s="4" t="s">
        <v>16</v>
      </c>
      <c r="H1096" s="4" t="s">
        <v>66</v>
      </c>
      <c r="I1096" s="4" t="s">
        <v>35</v>
      </c>
      <c r="J1096" s="4" t="s">
        <v>19</v>
      </c>
      <c r="K1096" s="4" t="s">
        <v>30</v>
      </c>
      <c r="L1096" s="4" t="s">
        <v>64</v>
      </c>
      <c r="M1096" s="5">
        <v>1</v>
      </c>
      <c r="N1096" s="6">
        <v>162.51</v>
      </c>
      <c r="O1096" s="7">
        <v>0</v>
      </c>
      <c r="P1096" s="6">
        <v>88.29</v>
      </c>
      <c r="Q1096" s="6">
        <f>M1096*N1096*(1-O1096)</f>
        <v>162.51</v>
      </c>
      <c r="R1096" s="6">
        <f>M1096*P1096</f>
        <v>88.29</v>
      </c>
      <c r="S1096" s="6">
        <f>Q1096-R1096</f>
        <v>74.219999999999985</v>
      </c>
      <c r="T1096" s="8">
        <f>IFERROR(S1096/Q1096,0)</f>
        <v>0.45671035628576695</v>
      </c>
    </row>
    <row r="1097" spans="1:20" ht="15.75" x14ac:dyDescent="0.25">
      <c r="A1097" s="2">
        <v>1821</v>
      </c>
      <c r="B1097" s="3">
        <v>46187</v>
      </c>
      <c r="C1097" s="10">
        <f>YEAR(SalesDataTable[[#This Row],[Order Date]])</f>
        <v>2026</v>
      </c>
      <c r="D1097" s="13" t="str">
        <f>"Q"&amp;ROUNDUP(MONTH(SalesDataTable[[#This Row],[Order Date]])/3,0)</f>
        <v>Q2</v>
      </c>
      <c r="E1097" s="13">
        <f>MONTH(SalesDataTable[[#This Row],[Order Date]])</f>
        <v>6</v>
      </c>
      <c r="F1097" s="10" t="str">
        <f>TEXT(SalesDataTable[[#This Row],[Order Date]],"MMM")</f>
        <v>Jun</v>
      </c>
      <c r="G1097" s="4" t="s">
        <v>16</v>
      </c>
      <c r="H1097" s="4" t="s">
        <v>66</v>
      </c>
      <c r="I1097" s="4" t="s">
        <v>35</v>
      </c>
      <c r="J1097" s="4" t="s">
        <v>32</v>
      </c>
      <c r="K1097" s="4" t="s">
        <v>25</v>
      </c>
      <c r="L1097" s="4" t="s">
        <v>62</v>
      </c>
      <c r="M1097" s="5">
        <v>3</v>
      </c>
      <c r="N1097" s="6">
        <v>70.52</v>
      </c>
      <c r="O1097" s="7">
        <v>0</v>
      </c>
      <c r="P1097" s="6">
        <v>33.119999999999997</v>
      </c>
      <c r="Q1097" s="6">
        <f>M1097*N1097*(1-O1097)</f>
        <v>211.56</v>
      </c>
      <c r="R1097" s="6">
        <f>M1097*P1097</f>
        <v>99.359999999999985</v>
      </c>
      <c r="S1097" s="6">
        <f>Q1097-R1097</f>
        <v>112.20000000000002</v>
      </c>
      <c r="T1097" s="8">
        <f>IFERROR(S1097/Q1097,0)</f>
        <v>0.53034600113442998</v>
      </c>
    </row>
    <row r="1098" spans="1:20" ht="15.75" x14ac:dyDescent="0.25">
      <c r="A1098" s="2">
        <v>2588</v>
      </c>
      <c r="B1098" s="3">
        <v>46187</v>
      </c>
      <c r="C1098" s="10">
        <f>YEAR(SalesDataTable[[#This Row],[Order Date]])</f>
        <v>2026</v>
      </c>
      <c r="D1098" s="13" t="str">
        <f>"Q"&amp;ROUNDUP(MONTH(SalesDataTable[[#This Row],[Order Date]])/3,0)</f>
        <v>Q2</v>
      </c>
      <c r="E1098" s="13">
        <f>MONTH(SalesDataTable[[#This Row],[Order Date]])</f>
        <v>6</v>
      </c>
      <c r="F1098" s="10" t="str">
        <f>TEXT(SalesDataTable[[#This Row],[Order Date]],"MMM")</f>
        <v>Jun</v>
      </c>
      <c r="G1098" s="4" t="s">
        <v>36</v>
      </c>
      <c r="H1098" s="4" t="s">
        <v>49</v>
      </c>
      <c r="I1098" s="4" t="s">
        <v>44</v>
      </c>
      <c r="J1098" s="4" t="s">
        <v>19</v>
      </c>
      <c r="K1098" s="4" t="s">
        <v>25</v>
      </c>
      <c r="L1098" s="4" t="s">
        <v>26</v>
      </c>
      <c r="M1098" s="5">
        <v>1</v>
      </c>
      <c r="N1098" s="6">
        <v>90.28</v>
      </c>
      <c r="O1098" s="7">
        <v>0</v>
      </c>
      <c r="P1098" s="6">
        <v>46.04</v>
      </c>
      <c r="Q1098" s="6">
        <f>M1098*N1098*(1-O1098)</f>
        <v>90.28</v>
      </c>
      <c r="R1098" s="6">
        <f>M1098*P1098</f>
        <v>46.04</v>
      </c>
      <c r="S1098" s="6">
        <f>Q1098-R1098</f>
        <v>44.24</v>
      </c>
      <c r="T1098" s="8">
        <f>IFERROR(S1098/Q1098,0)</f>
        <v>0.4900310146211786</v>
      </c>
    </row>
    <row r="1099" spans="1:20" ht="15.75" x14ac:dyDescent="0.25">
      <c r="A1099" s="2">
        <v>2815</v>
      </c>
      <c r="B1099" s="3">
        <v>46187</v>
      </c>
      <c r="C1099" s="10">
        <f>YEAR(SalesDataTable[[#This Row],[Order Date]])</f>
        <v>2026</v>
      </c>
      <c r="D1099" s="13" t="str">
        <f>"Q"&amp;ROUNDUP(MONTH(SalesDataTable[[#This Row],[Order Date]])/3,0)</f>
        <v>Q2</v>
      </c>
      <c r="E1099" s="13">
        <f>MONTH(SalesDataTable[[#This Row],[Order Date]])</f>
        <v>6</v>
      </c>
      <c r="F1099" s="10" t="str">
        <f>TEXT(SalesDataTable[[#This Row],[Order Date]],"MMM")</f>
        <v>Jun</v>
      </c>
      <c r="G1099" s="4" t="s">
        <v>36</v>
      </c>
      <c r="H1099" s="4" t="s">
        <v>63</v>
      </c>
      <c r="I1099" s="4" t="s">
        <v>44</v>
      </c>
      <c r="J1099" s="4" t="s">
        <v>29</v>
      </c>
      <c r="K1099" s="4" t="s">
        <v>39</v>
      </c>
      <c r="L1099" s="4" t="s">
        <v>40</v>
      </c>
      <c r="M1099" s="5">
        <v>2</v>
      </c>
      <c r="N1099" s="6">
        <v>342.25</v>
      </c>
      <c r="O1099" s="7">
        <v>0</v>
      </c>
      <c r="P1099" s="6">
        <v>196.86</v>
      </c>
      <c r="Q1099" s="6">
        <f>M1099*N1099*(1-O1099)</f>
        <v>684.5</v>
      </c>
      <c r="R1099" s="6">
        <f>M1099*P1099</f>
        <v>393.72</v>
      </c>
      <c r="S1099" s="6">
        <f>Q1099-R1099</f>
        <v>290.77999999999997</v>
      </c>
      <c r="T1099" s="8">
        <f>IFERROR(S1099/Q1099,0)</f>
        <v>0.42480642804967128</v>
      </c>
    </row>
    <row r="1100" spans="1:20" ht="15.75" x14ac:dyDescent="0.25">
      <c r="A1100" s="2">
        <v>3258</v>
      </c>
      <c r="B1100" s="3">
        <v>46187</v>
      </c>
      <c r="C1100" s="10">
        <f>YEAR(SalesDataTable[[#This Row],[Order Date]])</f>
        <v>2026</v>
      </c>
      <c r="D1100" s="13" t="str">
        <f>"Q"&amp;ROUNDUP(MONTH(SalesDataTable[[#This Row],[Order Date]])/3,0)</f>
        <v>Q2</v>
      </c>
      <c r="E1100" s="13">
        <f>MONTH(SalesDataTable[[#This Row],[Order Date]])</f>
        <v>6</v>
      </c>
      <c r="F1100" s="10" t="str">
        <f>TEXT(SalesDataTable[[#This Row],[Order Date]],"MMM")</f>
        <v>Jun</v>
      </c>
      <c r="G1100" s="4" t="s">
        <v>22</v>
      </c>
      <c r="H1100" s="4" t="s">
        <v>23</v>
      </c>
      <c r="I1100" s="4" t="s">
        <v>18</v>
      </c>
      <c r="J1100" s="4" t="s">
        <v>32</v>
      </c>
      <c r="K1100" s="4" t="s">
        <v>20</v>
      </c>
      <c r="L1100" s="4" t="s">
        <v>38</v>
      </c>
      <c r="M1100" s="5">
        <v>6</v>
      </c>
      <c r="N1100" s="6">
        <v>50.92</v>
      </c>
      <c r="O1100" s="7">
        <v>0.05</v>
      </c>
      <c r="P1100" s="6">
        <v>22.87</v>
      </c>
      <c r="Q1100" s="6">
        <f>M1100*N1100*(1-O1100)</f>
        <v>290.24399999999997</v>
      </c>
      <c r="R1100" s="6">
        <f>M1100*P1100</f>
        <v>137.22</v>
      </c>
      <c r="S1100" s="6">
        <f>Q1100-R1100</f>
        <v>153.02399999999997</v>
      </c>
      <c r="T1100" s="8">
        <f>IFERROR(S1100/Q1100,0)</f>
        <v>0.52722536899987593</v>
      </c>
    </row>
    <row r="1101" spans="1:20" ht="15.75" x14ac:dyDescent="0.25">
      <c r="A1101" s="2">
        <v>3361</v>
      </c>
      <c r="B1101" s="3">
        <v>46187</v>
      </c>
      <c r="C1101" s="10">
        <f>YEAR(SalesDataTable[[#This Row],[Order Date]])</f>
        <v>2026</v>
      </c>
      <c r="D1101" s="13" t="str">
        <f>"Q"&amp;ROUNDUP(MONTH(SalesDataTable[[#This Row],[Order Date]])/3,0)</f>
        <v>Q2</v>
      </c>
      <c r="E1101" s="13">
        <f>MONTH(SalesDataTable[[#This Row],[Order Date]])</f>
        <v>6</v>
      </c>
      <c r="F1101" s="10" t="str">
        <f>TEXT(SalesDataTable[[#This Row],[Order Date]],"MMM")</f>
        <v>Jun</v>
      </c>
      <c r="G1101" s="4" t="s">
        <v>16</v>
      </c>
      <c r="H1101" s="4" t="s">
        <v>17</v>
      </c>
      <c r="I1101" s="4" t="s">
        <v>35</v>
      </c>
      <c r="J1101" s="4" t="s">
        <v>19</v>
      </c>
      <c r="K1101" s="4" t="s">
        <v>30</v>
      </c>
      <c r="L1101" s="4" t="s">
        <v>31</v>
      </c>
      <c r="M1101" s="5">
        <v>5</v>
      </c>
      <c r="N1101" s="6">
        <v>36.72</v>
      </c>
      <c r="O1101" s="7">
        <v>0.15</v>
      </c>
      <c r="P1101" s="6">
        <v>13.2</v>
      </c>
      <c r="Q1101" s="6">
        <f>M1101*N1101*(1-O1101)</f>
        <v>156.06</v>
      </c>
      <c r="R1101" s="6">
        <f>M1101*P1101</f>
        <v>66</v>
      </c>
      <c r="S1101" s="6">
        <f>Q1101-R1101</f>
        <v>90.06</v>
      </c>
      <c r="T1101" s="8">
        <f>IFERROR(S1101/Q1101,0)</f>
        <v>0.57708573625528647</v>
      </c>
    </row>
    <row r="1102" spans="1:20" ht="15.75" x14ac:dyDescent="0.25">
      <c r="A1102" s="2">
        <v>3629</v>
      </c>
      <c r="B1102" s="3">
        <v>46187</v>
      </c>
      <c r="C1102" s="10">
        <f>YEAR(SalesDataTable[[#This Row],[Order Date]])</f>
        <v>2026</v>
      </c>
      <c r="D1102" s="13" t="str">
        <f>"Q"&amp;ROUNDUP(MONTH(SalesDataTable[[#This Row],[Order Date]])/3,0)</f>
        <v>Q2</v>
      </c>
      <c r="E1102" s="13">
        <f>MONTH(SalesDataTable[[#This Row],[Order Date]])</f>
        <v>6</v>
      </c>
      <c r="F1102" s="10" t="str">
        <f>TEXT(SalesDataTable[[#This Row],[Order Date]],"MMM")</f>
        <v>Jun</v>
      </c>
      <c r="G1102" s="4" t="s">
        <v>16</v>
      </c>
      <c r="H1102" s="4" t="s">
        <v>66</v>
      </c>
      <c r="I1102" s="4" t="s">
        <v>18</v>
      </c>
      <c r="J1102" s="4" t="s">
        <v>29</v>
      </c>
      <c r="K1102" s="4" t="s">
        <v>39</v>
      </c>
      <c r="L1102" s="4" t="s">
        <v>40</v>
      </c>
      <c r="M1102" s="5">
        <v>4</v>
      </c>
      <c r="N1102" s="6">
        <v>348.96</v>
      </c>
      <c r="O1102" s="7">
        <v>0.15</v>
      </c>
      <c r="P1102" s="6">
        <v>197.02</v>
      </c>
      <c r="Q1102" s="6">
        <f>M1102*N1102*(1-O1102)</f>
        <v>1186.4639999999999</v>
      </c>
      <c r="R1102" s="6">
        <f>M1102*P1102</f>
        <v>788.08</v>
      </c>
      <c r="S1102" s="6">
        <f>Q1102-R1102</f>
        <v>398.3839999999999</v>
      </c>
      <c r="T1102" s="8">
        <f>IFERROR(S1102/Q1102,0)</f>
        <v>0.3357741996385899</v>
      </c>
    </row>
    <row r="1103" spans="1:20" ht="15.75" x14ac:dyDescent="0.25">
      <c r="A1103" s="2">
        <v>3750</v>
      </c>
      <c r="B1103" s="3">
        <v>46187</v>
      </c>
      <c r="C1103" s="10">
        <f>YEAR(SalesDataTable[[#This Row],[Order Date]])</f>
        <v>2026</v>
      </c>
      <c r="D1103" s="13" t="str">
        <f>"Q"&amp;ROUNDUP(MONTH(SalesDataTable[[#This Row],[Order Date]])/3,0)</f>
        <v>Q2</v>
      </c>
      <c r="E1103" s="13">
        <f>MONTH(SalesDataTable[[#This Row],[Order Date]])</f>
        <v>6</v>
      </c>
      <c r="F1103" s="10" t="str">
        <f>TEXT(SalesDataTable[[#This Row],[Order Date]],"MMM")</f>
        <v>Jun</v>
      </c>
      <c r="G1103" s="4" t="s">
        <v>16</v>
      </c>
      <c r="H1103" s="4" t="s">
        <v>17</v>
      </c>
      <c r="I1103" s="4" t="s">
        <v>18</v>
      </c>
      <c r="J1103" s="4" t="s">
        <v>19</v>
      </c>
      <c r="K1103" s="4" t="s">
        <v>25</v>
      </c>
      <c r="L1103" s="4" t="s">
        <v>62</v>
      </c>
      <c r="M1103" s="5">
        <v>1</v>
      </c>
      <c r="N1103" s="6">
        <v>71.28</v>
      </c>
      <c r="O1103" s="7">
        <v>0</v>
      </c>
      <c r="P1103" s="6">
        <v>31.92</v>
      </c>
      <c r="Q1103" s="6">
        <f>M1103*N1103*(1-O1103)</f>
        <v>71.28</v>
      </c>
      <c r="R1103" s="6">
        <f>M1103*P1103</f>
        <v>31.92</v>
      </c>
      <c r="S1103" s="6">
        <f>Q1103-R1103</f>
        <v>39.36</v>
      </c>
      <c r="T1103" s="8">
        <f>IFERROR(S1103/Q1103,0)</f>
        <v>0.55218855218855212</v>
      </c>
    </row>
    <row r="1104" spans="1:20" ht="15.75" x14ac:dyDescent="0.25">
      <c r="A1104" s="2">
        <v>5088</v>
      </c>
      <c r="B1104" s="3">
        <v>46187</v>
      </c>
      <c r="C1104" s="10">
        <f>YEAR(SalesDataTable[[#This Row],[Order Date]])</f>
        <v>2026</v>
      </c>
      <c r="D1104" s="13" t="str">
        <f>"Q"&amp;ROUNDUP(MONTH(SalesDataTable[[#This Row],[Order Date]])/3,0)</f>
        <v>Q2</v>
      </c>
      <c r="E1104" s="13">
        <f>MONTH(SalesDataTable[[#This Row],[Order Date]])</f>
        <v>6</v>
      </c>
      <c r="F1104" s="10" t="str">
        <f>TEXT(SalesDataTable[[#This Row],[Order Date]],"MMM")</f>
        <v>Jun</v>
      </c>
      <c r="G1104" s="4" t="s">
        <v>22</v>
      </c>
      <c r="H1104" s="4" t="s">
        <v>59</v>
      </c>
      <c r="I1104" s="4" t="s">
        <v>18</v>
      </c>
      <c r="J1104" s="4" t="s">
        <v>29</v>
      </c>
      <c r="K1104" s="4" t="s">
        <v>30</v>
      </c>
      <c r="L1104" s="4" t="s">
        <v>64</v>
      </c>
      <c r="M1104" s="5">
        <v>1</v>
      </c>
      <c r="N1104" s="6">
        <v>160.99</v>
      </c>
      <c r="O1104" s="7">
        <v>0.05</v>
      </c>
      <c r="P1104" s="6">
        <v>89.15</v>
      </c>
      <c r="Q1104" s="6">
        <f>M1104*N1104*(1-O1104)</f>
        <v>152.94050000000001</v>
      </c>
      <c r="R1104" s="6">
        <f>M1104*P1104</f>
        <v>89.15</v>
      </c>
      <c r="S1104" s="6">
        <f>Q1104-R1104</f>
        <v>63.790500000000009</v>
      </c>
      <c r="T1104" s="8">
        <f>IFERROR(S1104/Q1104,0)</f>
        <v>0.41709357560619981</v>
      </c>
    </row>
    <row r="1105" spans="1:20" ht="15.75" x14ac:dyDescent="0.25">
      <c r="A1105" s="2">
        <v>1450</v>
      </c>
      <c r="B1105" s="3">
        <v>46188</v>
      </c>
      <c r="C1105" s="10">
        <f>YEAR(SalesDataTable[[#This Row],[Order Date]])</f>
        <v>2026</v>
      </c>
      <c r="D1105" s="13" t="str">
        <f>"Q"&amp;ROUNDUP(MONTH(SalesDataTable[[#This Row],[Order Date]])/3,0)</f>
        <v>Q2</v>
      </c>
      <c r="E1105" s="13">
        <f>MONTH(SalesDataTable[[#This Row],[Order Date]])</f>
        <v>6</v>
      </c>
      <c r="F1105" s="10" t="str">
        <f>TEXT(SalesDataTable[[#This Row],[Order Date]],"MMM")</f>
        <v>Jun</v>
      </c>
      <c r="G1105" s="4" t="s">
        <v>22</v>
      </c>
      <c r="H1105" s="4" t="s">
        <v>65</v>
      </c>
      <c r="I1105" s="4" t="s">
        <v>18</v>
      </c>
      <c r="J1105" s="4" t="s">
        <v>19</v>
      </c>
      <c r="K1105" s="4" t="s">
        <v>50</v>
      </c>
      <c r="L1105" s="4" t="s">
        <v>54</v>
      </c>
      <c r="M1105" s="5">
        <v>1</v>
      </c>
      <c r="N1105" s="6">
        <v>124.19</v>
      </c>
      <c r="O1105" s="7">
        <v>0.05</v>
      </c>
      <c r="P1105" s="6">
        <v>67.209999999999994</v>
      </c>
      <c r="Q1105" s="6">
        <f>M1105*N1105*(1-O1105)</f>
        <v>117.98049999999999</v>
      </c>
      <c r="R1105" s="6">
        <f>M1105*P1105</f>
        <v>67.209999999999994</v>
      </c>
      <c r="S1105" s="6">
        <f>Q1105-R1105</f>
        <v>50.770499999999998</v>
      </c>
      <c r="T1105" s="8">
        <f>IFERROR(S1105/Q1105,0)</f>
        <v>0.43032958836417884</v>
      </c>
    </row>
    <row r="1106" spans="1:20" ht="15.75" x14ac:dyDescent="0.25">
      <c r="A1106" s="2">
        <v>2330</v>
      </c>
      <c r="B1106" s="3">
        <v>46188</v>
      </c>
      <c r="C1106" s="10">
        <f>YEAR(SalesDataTable[[#This Row],[Order Date]])</f>
        <v>2026</v>
      </c>
      <c r="D1106" s="13" t="str">
        <f>"Q"&amp;ROUNDUP(MONTH(SalesDataTable[[#This Row],[Order Date]])/3,0)</f>
        <v>Q2</v>
      </c>
      <c r="E1106" s="13">
        <f>MONTH(SalesDataTable[[#This Row],[Order Date]])</f>
        <v>6</v>
      </c>
      <c r="F1106" s="10" t="str">
        <f>TEXT(SalesDataTable[[#This Row],[Order Date]],"MMM")</f>
        <v>Jun</v>
      </c>
      <c r="G1106" s="4" t="s">
        <v>22</v>
      </c>
      <c r="H1106" s="4" t="s">
        <v>23</v>
      </c>
      <c r="I1106" s="4" t="s">
        <v>18</v>
      </c>
      <c r="J1106" s="4" t="s">
        <v>29</v>
      </c>
      <c r="K1106" s="4" t="s">
        <v>30</v>
      </c>
      <c r="L1106" s="4" t="s">
        <v>31</v>
      </c>
      <c r="M1106" s="5">
        <v>2</v>
      </c>
      <c r="N1106" s="6">
        <v>36.11</v>
      </c>
      <c r="O1106" s="7">
        <v>0.05</v>
      </c>
      <c r="P1106" s="6">
        <v>13.29</v>
      </c>
      <c r="Q1106" s="6">
        <f>M1106*N1106*(1-O1106)</f>
        <v>68.608999999999995</v>
      </c>
      <c r="R1106" s="6">
        <f>M1106*P1106</f>
        <v>26.58</v>
      </c>
      <c r="S1106" s="6">
        <f>Q1106-R1106</f>
        <v>42.028999999999996</v>
      </c>
      <c r="T1106" s="8">
        <f>IFERROR(S1106/Q1106,0)</f>
        <v>0.6125872698917052</v>
      </c>
    </row>
    <row r="1107" spans="1:20" ht="15.75" x14ac:dyDescent="0.25">
      <c r="A1107" s="2">
        <v>4655</v>
      </c>
      <c r="B1107" s="3">
        <v>46188</v>
      </c>
      <c r="C1107" s="10">
        <f>YEAR(SalesDataTable[[#This Row],[Order Date]])</f>
        <v>2026</v>
      </c>
      <c r="D1107" s="13" t="str">
        <f>"Q"&amp;ROUNDUP(MONTH(SalesDataTable[[#This Row],[Order Date]])/3,0)</f>
        <v>Q2</v>
      </c>
      <c r="E1107" s="13">
        <f>MONTH(SalesDataTable[[#This Row],[Order Date]])</f>
        <v>6</v>
      </c>
      <c r="F1107" s="10" t="str">
        <f>TEXT(SalesDataTable[[#This Row],[Order Date]],"MMM")</f>
        <v>Jun</v>
      </c>
      <c r="G1107" s="4" t="s">
        <v>16</v>
      </c>
      <c r="H1107" s="4" t="s">
        <v>17</v>
      </c>
      <c r="I1107" s="4" t="s">
        <v>24</v>
      </c>
      <c r="J1107" s="4" t="s">
        <v>32</v>
      </c>
      <c r="K1107" s="4" t="s">
        <v>50</v>
      </c>
      <c r="L1107" s="4" t="s">
        <v>51</v>
      </c>
      <c r="M1107" s="5">
        <v>4</v>
      </c>
      <c r="N1107" s="6">
        <v>40.909999999999997</v>
      </c>
      <c r="O1107" s="7">
        <v>0.05</v>
      </c>
      <c r="P1107" s="6">
        <v>14.42</v>
      </c>
      <c r="Q1107" s="6">
        <f>M1107*N1107*(1-O1107)</f>
        <v>155.45799999999997</v>
      </c>
      <c r="R1107" s="6">
        <f>M1107*P1107</f>
        <v>57.68</v>
      </c>
      <c r="S1107" s="6">
        <f>Q1107-R1107</f>
        <v>97.777999999999963</v>
      </c>
      <c r="T1107" s="8">
        <f>IFERROR(S1107/Q1107,0)</f>
        <v>0.62896730949838531</v>
      </c>
    </row>
    <row r="1108" spans="1:20" ht="15.75" x14ac:dyDescent="0.25">
      <c r="A1108" s="2">
        <v>137</v>
      </c>
      <c r="B1108" s="3">
        <v>46189</v>
      </c>
      <c r="C1108" s="10">
        <f>YEAR(SalesDataTable[[#This Row],[Order Date]])</f>
        <v>2026</v>
      </c>
      <c r="D1108" s="13" t="str">
        <f>"Q"&amp;ROUNDUP(MONTH(SalesDataTable[[#This Row],[Order Date]])/3,0)</f>
        <v>Q2</v>
      </c>
      <c r="E1108" s="13">
        <f>MONTH(SalesDataTable[[#This Row],[Order Date]])</f>
        <v>6</v>
      </c>
      <c r="F1108" s="10" t="str">
        <f>TEXT(SalesDataTable[[#This Row],[Order Date]],"MMM")</f>
        <v>Jun</v>
      </c>
      <c r="G1108" s="4" t="s">
        <v>22</v>
      </c>
      <c r="H1108" s="4" t="s">
        <v>43</v>
      </c>
      <c r="I1108" s="4" t="s">
        <v>18</v>
      </c>
      <c r="J1108" s="4" t="s">
        <v>19</v>
      </c>
      <c r="K1108" s="4" t="s">
        <v>25</v>
      </c>
      <c r="L1108" s="4" t="s">
        <v>33</v>
      </c>
      <c r="M1108" s="5">
        <v>5</v>
      </c>
      <c r="N1108" s="6">
        <v>141.66999999999999</v>
      </c>
      <c r="O1108" s="7">
        <v>0.1</v>
      </c>
      <c r="P1108" s="6">
        <v>80.59</v>
      </c>
      <c r="Q1108" s="6">
        <f>M1108*N1108*(1-O1108)</f>
        <v>637.51499999999999</v>
      </c>
      <c r="R1108" s="6">
        <f>M1108*P1108</f>
        <v>402.95000000000005</v>
      </c>
      <c r="S1108" s="6">
        <f>Q1108-R1108</f>
        <v>234.56499999999994</v>
      </c>
      <c r="T1108" s="8">
        <f>IFERROR(S1108/Q1108,0)</f>
        <v>0.36793644071119885</v>
      </c>
    </row>
    <row r="1109" spans="1:20" ht="15.75" x14ac:dyDescent="0.25">
      <c r="A1109" s="2">
        <v>141</v>
      </c>
      <c r="B1109" s="3">
        <v>46189</v>
      </c>
      <c r="C1109" s="10">
        <f>YEAR(SalesDataTable[[#This Row],[Order Date]])</f>
        <v>2026</v>
      </c>
      <c r="D1109" s="13" t="str">
        <f>"Q"&amp;ROUNDUP(MONTH(SalesDataTable[[#This Row],[Order Date]])/3,0)</f>
        <v>Q2</v>
      </c>
      <c r="E1109" s="13">
        <f>MONTH(SalesDataTable[[#This Row],[Order Date]])</f>
        <v>6</v>
      </c>
      <c r="F1109" s="10" t="str">
        <f>TEXT(SalesDataTable[[#This Row],[Order Date]],"MMM")</f>
        <v>Jun</v>
      </c>
      <c r="G1109" s="4" t="s">
        <v>36</v>
      </c>
      <c r="H1109" s="4" t="s">
        <v>47</v>
      </c>
      <c r="I1109" s="4" t="s">
        <v>18</v>
      </c>
      <c r="J1109" s="4" t="s">
        <v>19</v>
      </c>
      <c r="K1109" s="4" t="s">
        <v>30</v>
      </c>
      <c r="L1109" s="4" t="s">
        <v>48</v>
      </c>
      <c r="M1109" s="5">
        <v>1</v>
      </c>
      <c r="N1109" s="6">
        <v>47.53</v>
      </c>
      <c r="O1109" s="7">
        <v>0.05</v>
      </c>
      <c r="P1109" s="6">
        <v>18.5</v>
      </c>
      <c r="Q1109" s="6">
        <f>M1109*N1109*(1-O1109)</f>
        <v>45.153500000000001</v>
      </c>
      <c r="R1109" s="6">
        <f>M1109*P1109</f>
        <v>18.5</v>
      </c>
      <c r="S1109" s="6">
        <f>Q1109-R1109</f>
        <v>26.653500000000001</v>
      </c>
      <c r="T1109" s="8">
        <f>IFERROR(S1109/Q1109,0)</f>
        <v>0.59028646727274736</v>
      </c>
    </row>
    <row r="1110" spans="1:20" ht="15.75" x14ac:dyDescent="0.25">
      <c r="A1110" s="2">
        <v>335</v>
      </c>
      <c r="B1110" s="3">
        <v>46189</v>
      </c>
      <c r="C1110" s="10">
        <f>YEAR(SalesDataTable[[#This Row],[Order Date]])</f>
        <v>2026</v>
      </c>
      <c r="D1110" s="13" t="str">
        <f>"Q"&amp;ROUNDUP(MONTH(SalesDataTable[[#This Row],[Order Date]])/3,0)</f>
        <v>Q2</v>
      </c>
      <c r="E1110" s="13">
        <f>MONTH(SalesDataTable[[#This Row],[Order Date]])</f>
        <v>6</v>
      </c>
      <c r="F1110" s="10" t="str">
        <f>TEXT(SalesDataTable[[#This Row],[Order Date]],"MMM")</f>
        <v>Jun</v>
      </c>
      <c r="G1110" s="4" t="s">
        <v>36</v>
      </c>
      <c r="H1110" s="4" t="s">
        <v>49</v>
      </c>
      <c r="I1110" s="4" t="s">
        <v>18</v>
      </c>
      <c r="J1110" s="4" t="s">
        <v>19</v>
      </c>
      <c r="K1110" s="4" t="s">
        <v>30</v>
      </c>
      <c r="L1110" s="4" t="s">
        <v>64</v>
      </c>
      <c r="M1110" s="5">
        <v>3</v>
      </c>
      <c r="N1110" s="6">
        <v>163.65</v>
      </c>
      <c r="O1110" s="7">
        <v>0.15</v>
      </c>
      <c r="P1110" s="6">
        <v>85.8</v>
      </c>
      <c r="Q1110" s="6">
        <f>M1110*N1110*(1-O1110)</f>
        <v>417.3075</v>
      </c>
      <c r="R1110" s="6">
        <f>M1110*P1110</f>
        <v>257.39999999999998</v>
      </c>
      <c r="S1110" s="6">
        <f>Q1110-R1110</f>
        <v>159.90750000000003</v>
      </c>
      <c r="T1110" s="8">
        <f>IFERROR(S1110/Q1110,0)</f>
        <v>0.38318865584730688</v>
      </c>
    </row>
    <row r="1111" spans="1:20" ht="15.75" x14ac:dyDescent="0.25">
      <c r="A1111" s="2">
        <v>498</v>
      </c>
      <c r="B1111" s="3">
        <v>46189</v>
      </c>
      <c r="C1111" s="10">
        <f>YEAR(SalesDataTable[[#This Row],[Order Date]])</f>
        <v>2026</v>
      </c>
      <c r="D1111" s="13" t="str">
        <f>"Q"&amp;ROUNDUP(MONTH(SalesDataTable[[#This Row],[Order Date]])/3,0)</f>
        <v>Q2</v>
      </c>
      <c r="E1111" s="13">
        <f>MONTH(SalesDataTable[[#This Row],[Order Date]])</f>
        <v>6</v>
      </c>
      <c r="F1111" s="10" t="str">
        <f>TEXT(SalesDataTable[[#This Row],[Order Date]],"MMM")</f>
        <v>Jun</v>
      </c>
      <c r="G1111" s="4" t="s">
        <v>16</v>
      </c>
      <c r="H1111" s="4" t="s">
        <v>66</v>
      </c>
      <c r="I1111" s="4" t="s">
        <v>24</v>
      </c>
      <c r="J1111" s="4" t="s">
        <v>32</v>
      </c>
      <c r="K1111" s="4" t="s">
        <v>30</v>
      </c>
      <c r="L1111" s="4" t="s">
        <v>60</v>
      </c>
      <c r="M1111" s="5">
        <v>5</v>
      </c>
      <c r="N1111" s="6">
        <v>130.94999999999999</v>
      </c>
      <c r="O1111" s="7">
        <v>0.15</v>
      </c>
      <c r="P1111" s="6">
        <v>68.47</v>
      </c>
      <c r="Q1111" s="6">
        <f>M1111*N1111*(1-O1111)</f>
        <v>556.53750000000002</v>
      </c>
      <c r="R1111" s="6">
        <f>M1111*P1111</f>
        <v>342.35</v>
      </c>
      <c r="S1111" s="6">
        <f>Q1111-R1111</f>
        <v>214.1875</v>
      </c>
      <c r="T1111" s="8">
        <f>IFERROR(S1111/Q1111,0)</f>
        <v>0.38485726478449339</v>
      </c>
    </row>
    <row r="1112" spans="1:20" ht="15.75" x14ac:dyDescent="0.25">
      <c r="A1112" s="2">
        <v>2611</v>
      </c>
      <c r="B1112" s="3">
        <v>46189</v>
      </c>
      <c r="C1112" s="10">
        <f>YEAR(SalesDataTable[[#This Row],[Order Date]])</f>
        <v>2026</v>
      </c>
      <c r="D1112" s="13" t="str">
        <f>"Q"&amp;ROUNDUP(MONTH(SalesDataTable[[#This Row],[Order Date]])/3,0)</f>
        <v>Q2</v>
      </c>
      <c r="E1112" s="13">
        <f>MONTH(SalesDataTable[[#This Row],[Order Date]])</f>
        <v>6</v>
      </c>
      <c r="F1112" s="10" t="str">
        <f>TEXT(SalesDataTable[[#This Row],[Order Date]],"MMM")</f>
        <v>Jun</v>
      </c>
      <c r="G1112" s="4" t="s">
        <v>36</v>
      </c>
      <c r="H1112" s="4" t="s">
        <v>63</v>
      </c>
      <c r="I1112" s="4" t="s">
        <v>18</v>
      </c>
      <c r="J1112" s="4" t="s">
        <v>19</v>
      </c>
      <c r="K1112" s="4" t="s">
        <v>30</v>
      </c>
      <c r="L1112" s="4" t="s">
        <v>64</v>
      </c>
      <c r="M1112" s="5">
        <v>5</v>
      </c>
      <c r="N1112" s="6">
        <v>160.82</v>
      </c>
      <c r="O1112" s="7">
        <v>0</v>
      </c>
      <c r="P1112" s="6">
        <v>90.14</v>
      </c>
      <c r="Q1112" s="6">
        <f>M1112*N1112*(1-O1112)</f>
        <v>804.09999999999991</v>
      </c>
      <c r="R1112" s="6">
        <f>M1112*P1112</f>
        <v>450.7</v>
      </c>
      <c r="S1112" s="6">
        <f>Q1112-R1112</f>
        <v>353.39999999999992</v>
      </c>
      <c r="T1112" s="8">
        <f>IFERROR(S1112/Q1112,0)</f>
        <v>0.43949757492849145</v>
      </c>
    </row>
    <row r="1113" spans="1:20" ht="15.75" x14ac:dyDescent="0.25">
      <c r="A1113" s="2">
        <v>3197</v>
      </c>
      <c r="B1113" s="3">
        <v>46189</v>
      </c>
      <c r="C1113" s="10">
        <f>YEAR(SalesDataTable[[#This Row],[Order Date]])</f>
        <v>2026</v>
      </c>
      <c r="D1113" s="13" t="str">
        <f>"Q"&amp;ROUNDUP(MONTH(SalesDataTable[[#This Row],[Order Date]])/3,0)</f>
        <v>Q2</v>
      </c>
      <c r="E1113" s="13">
        <f>MONTH(SalesDataTable[[#This Row],[Order Date]])</f>
        <v>6</v>
      </c>
      <c r="F1113" s="10" t="str">
        <f>TEXT(SalesDataTable[[#This Row],[Order Date]],"MMM")</f>
        <v>Jun</v>
      </c>
      <c r="G1113" s="4" t="s">
        <v>22</v>
      </c>
      <c r="H1113" s="4" t="s">
        <v>59</v>
      </c>
      <c r="I1113" s="4" t="s">
        <v>35</v>
      </c>
      <c r="J1113" s="4" t="s">
        <v>29</v>
      </c>
      <c r="K1113" s="4" t="s">
        <v>20</v>
      </c>
      <c r="L1113" s="4" t="s">
        <v>42</v>
      </c>
      <c r="M1113" s="5">
        <v>3</v>
      </c>
      <c r="N1113" s="6">
        <v>40.51</v>
      </c>
      <c r="O1113" s="7">
        <v>0</v>
      </c>
      <c r="P1113" s="6">
        <v>16.940000000000001</v>
      </c>
      <c r="Q1113" s="6">
        <f>M1113*N1113*(1-O1113)</f>
        <v>121.53</v>
      </c>
      <c r="R1113" s="6">
        <f>M1113*P1113</f>
        <v>50.820000000000007</v>
      </c>
      <c r="S1113" s="6">
        <f>Q1113-R1113</f>
        <v>70.709999999999994</v>
      </c>
      <c r="T1113" s="8">
        <f>IFERROR(S1113/Q1113,0)</f>
        <v>0.58183164650703523</v>
      </c>
    </row>
    <row r="1114" spans="1:20" ht="15.75" x14ac:dyDescent="0.25">
      <c r="A1114" s="2">
        <v>4668</v>
      </c>
      <c r="B1114" s="3">
        <v>46189</v>
      </c>
      <c r="C1114" s="10">
        <f>YEAR(SalesDataTable[[#This Row],[Order Date]])</f>
        <v>2026</v>
      </c>
      <c r="D1114" s="13" t="str">
        <f>"Q"&amp;ROUNDUP(MONTH(SalesDataTable[[#This Row],[Order Date]])/3,0)</f>
        <v>Q2</v>
      </c>
      <c r="E1114" s="13">
        <f>MONTH(SalesDataTable[[#This Row],[Order Date]])</f>
        <v>6</v>
      </c>
      <c r="F1114" s="10" t="str">
        <f>TEXT(SalesDataTable[[#This Row],[Order Date]],"MMM")</f>
        <v>Jun</v>
      </c>
      <c r="G1114" s="4" t="s">
        <v>22</v>
      </c>
      <c r="H1114" s="4" t="s">
        <v>57</v>
      </c>
      <c r="I1114" s="4" t="s">
        <v>18</v>
      </c>
      <c r="J1114" s="4" t="s">
        <v>32</v>
      </c>
      <c r="K1114" s="4" t="s">
        <v>20</v>
      </c>
      <c r="L1114" s="4" t="s">
        <v>21</v>
      </c>
      <c r="M1114" s="5">
        <v>1</v>
      </c>
      <c r="N1114" s="6">
        <v>81.08</v>
      </c>
      <c r="O1114" s="7">
        <v>0</v>
      </c>
      <c r="P1114" s="6">
        <v>41.52</v>
      </c>
      <c r="Q1114" s="6">
        <f>M1114*N1114*(1-O1114)</f>
        <v>81.08</v>
      </c>
      <c r="R1114" s="6">
        <f>M1114*P1114</f>
        <v>41.52</v>
      </c>
      <c r="S1114" s="6">
        <f>Q1114-R1114</f>
        <v>39.559999999999995</v>
      </c>
      <c r="T1114" s="8">
        <f>IFERROR(S1114/Q1114,0)</f>
        <v>0.48791317217562896</v>
      </c>
    </row>
    <row r="1115" spans="1:20" ht="15.75" x14ac:dyDescent="0.25">
      <c r="A1115" s="2">
        <v>4994</v>
      </c>
      <c r="B1115" s="3">
        <v>46189</v>
      </c>
      <c r="C1115" s="10">
        <f>YEAR(SalesDataTable[[#This Row],[Order Date]])</f>
        <v>2026</v>
      </c>
      <c r="D1115" s="13" t="str">
        <f>"Q"&amp;ROUNDUP(MONTH(SalesDataTable[[#This Row],[Order Date]])/3,0)</f>
        <v>Q2</v>
      </c>
      <c r="E1115" s="13">
        <f>MONTH(SalesDataTable[[#This Row],[Order Date]])</f>
        <v>6</v>
      </c>
      <c r="F1115" s="10" t="str">
        <f>TEXT(SalesDataTable[[#This Row],[Order Date]],"MMM")</f>
        <v>Jun</v>
      </c>
      <c r="G1115" s="4" t="s">
        <v>27</v>
      </c>
      <c r="H1115" s="4" t="s">
        <v>55</v>
      </c>
      <c r="I1115" s="4" t="s">
        <v>24</v>
      </c>
      <c r="J1115" s="4" t="s">
        <v>32</v>
      </c>
      <c r="K1115" s="4" t="s">
        <v>25</v>
      </c>
      <c r="L1115" s="4" t="s">
        <v>53</v>
      </c>
      <c r="M1115" s="5">
        <v>4</v>
      </c>
      <c r="N1115" s="6">
        <v>150.43</v>
      </c>
      <c r="O1115" s="7">
        <v>0.1</v>
      </c>
      <c r="P1115" s="6">
        <v>77.650000000000006</v>
      </c>
      <c r="Q1115" s="6">
        <f>M1115*N1115*(1-O1115)</f>
        <v>541.548</v>
      </c>
      <c r="R1115" s="6">
        <f>M1115*P1115</f>
        <v>310.60000000000002</v>
      </c>
      <c r="S1115" s="6">
        <f>Q1115-R1115</f>
        <v>230.94799999999998</v>
      </c>
      <c r="T1115" s="8">
        <f>IFERROR(S1115/Q1115,0)</f>
        <v>0.42645896577957998</v>
      </c>
    </row>
    <row r="1116" spans="1:20" ht="15.75" x14ac:dyDescent="0.25">
      <c r="A1116" s="2">
        <v>512</v>
      </c>
      <c r="B1116" s="3">
        <v>46190</v>
      </c>
      <c r="C1116" s="10">
        <f>YEAR(SalesDataTable[[#This Row],[Order Date]])</f>
        <v>2026</v>
      </c>
      <c r="D1116" s="13" t="str">
        <f>"Q"&amp;ROUNDUP(MONTH(SalesDataTable[[#This Row],[Order Date]])/3,0)</f>
        <v>Q2</v>
      </c>
      <c r="E1116" s="13">
        <f>MONTH(SalesDataTable[[#This Row],[Order Date]])</f>
        <v>6</v>
      </c>
      <c r="F1116" s="10" t="str">
        <f>TEXT(SalesDataTable[[#This Row],[Order Date]],"MMM")</f>
        <v>Jun</v>
      </c>
      <c r="G1116" s="4" t="s">
        <v>22</v>
      </c>
      <c r="H1116" s="4" t="s">
        <v>59</v>
      </c>
      <c r="I1116" s="4" t="s">
        <v>44</v>
      </c>
      <c r="J1116" s="4" t="s">
        <v>19</v>
      </c>
      <c r="K1116" s="4" t="s">
        <v>39</v>
      </c>
      <c r="L1116" s="4" t="s">
        <v>45</v>
      </c>
      <c r="M1116" s="5">
        <v>1</v>
      </c>
      <c r="N1116" s="6">
        <v>192.42</v>
      </c>
      <c r="O1116" s="7">
        <v>0</v>
      </c>
      <c r="P1116" s="6">
        <v>103.31</v>
      </c>
      <c r="Q1116" s="6">
        <f>M1116*N1116*(1-O1116)</f>
        <v>192.42</v>
      </c>
      <c r="R1116" s="6">
        <f>M1116*P1116</f>
        <v>103.31</v>
      </c>
      <c r="S1116" s="6">
        <f>Q1116-R1116</f>
        <v>89.109999999999985</v>
      </c>
      <c r="T1116" s="8">
        <f>IFERROR(S1116/Q1116,0)</f>
        <v>0.46310154869556175</v>
      </c>
    </row>
    <row r="1117" spans="1:20" ht="15.75" x14ac:dyDescent="0.25">
      <c r="A1117" s="2">
        <v>717</v>
      </c>
      <c r="B1117" s="3">
        <v>46190</v>
      </c>
      <c r="C1117" s="10">
        <f>YEAR(SalesDataTable[[#This Row],[Order Date]])</f>
        <v>2026</v>
      </c>
      <c r="D1117" s="13" t="str">
        <f>"Q"&amp;ROUNDUP(MONTH(SalesDataTable[[#This Row],[Order Date]])/3,0)</f>
        <v>Q2</v>
      </c>
      <c r="E1117" s="13">
        <f>MONTH(SalesDataTable[[#This Row],[Order Date]])</f>
        <v>6</v>
      </c>
      <c r="F1117" s="10" t="str">
        <f>TEXT(SalesDataTable[[#This Row],[Order Date]],"MMM")</f>
        <v>Jun</v>
      </c>
      <c r="G1117" s="4" t="s">
        <v>36</v>
      </c>
      <c r="H1117" s="4" t="s">
        <v>47</v>
      </c>
      <c r="I1117" s="4" t="s">
        <v>24</v>
      </c>
      <c r="J1117" s="4" t="s">
        <v>32</v>
      </c>
      <c r="K1117" s="4" t="s">
        <v>39</v>
      </c>
      <c r="L1117" s="4" t="s">
        <v>40</v>
      </c>
      <c r="M1117" s="5">
        <v>10</v>
      </c>
      <c r="N1117" s="6">
        <v>333.14</v>
      </c>
      <c r="O1117" s="7">
        <v>0.15</v>
      </c>
      <c r="P1117" s="6">
        <v>194.52</v>
      </c>
      <c r="Q1117" s="6">
        <f>M1117*N1117*(1-O1117)</f>
        <v>2831.6899999999996</v>
      </c>
      <c r="R1117" s="6">
        <f>M1117*P1117</f>
        <v>1945.2</v>
      </c>
      <c r="S1117" s="6">
        <f>Q1117-R1117</f>
        <v>886.48999999999955</v>
      </c>
      <c r="T1117" s="8">
        <f>IFERROR(S1117/Q1117,0)</f>
        <v>0.31306039856057677</v>
      </c>
    </row>
    <row r="1118" spans="1:20" ht="15.75" x14ac:dyDescent="0.25">
      <c r="A1118" s="2">
        <v>952</v>
      </c>
      <c r="B1118" s="3">
        <v>46190</v>
      </c>
      <c r="C1118" s="10">
        <f>YEAR(SalesDataTable[[#This Row],[Order Date]])</f>
        <v>2026</v>
      </c>
      <c r="D1118" s="13" t="str">
        <f>"Q"&amp;ROUNDUP(MONTH(SalesDataTable[[#This Row],[Order Date]])/3,0)</f>
        <v>Q2</v>
      </c>
      <c r="E1118" s="13">
        <f>MONTH(SalesDataTable[[#This Row],[Order Date]])</f>
        <v>6</v>
      </c>
      <c r="F1118" s="10" t="str">
        <f>TEXT(SalesDataTable[[#This Row],[Order Date]],"MMM")</f>
        <v>Jun</v>
      </c>
      <c r="G1118" s="4" t="s">
        <v>16</v>
      </c>
      <c r="H1118" s="4" t="s">
        <v>17</v>
      </c>
      <c r="I1118" s="4" t="s">
        <v>18</v>
      </c>
      <c r="J1118" s="4" t="s">
        <v>32</v>
      </c>
      <c r="K1118" s="4" t="s">
        <v>39</v>
      </c>
      <c r="L1118" s="4" t="s">
        <v>56</v>
      </c>
      <c r="M1118" s="5">
        <v>1</v>
      </c>
      <c r="N1118" s="6">
        <v>79.900000000000006</v>
      </c>
      <c r="O1118" s="7">
        <v>0.05</v>
      </c>
      <c r="P1118" s="6">
        <v>40.19</v>
      </c>
      <c r="Q1118" s="6">
        <f>M1118*N1118*(1-O1118)</f>
        <v>75.905000000000001</v>
      </c>
      <c r="R1118" s="6">
        <f>M1118*P1118</f>
        <v>40.19</v>
      </c>
      <c r="S1118" s="6">
        <f>Q1118-R1118</f>
        <v>35.715000000000003</v>
      </c>
      <c r="T1118" s="8">
        <f>IFERROR(S1118/Q1118,0)</f>
        <v>0.47052236348066667</v>
      </c>
    </row>
    <row r="1119" spans="1:20" ht="15.75" x14ac:dyDescent="0.25">
      <c r="A1119" s="2">
        <v>1081</v>
      </c>
      <c r="B1119" s="3">
        <v>46190</v>
      </c>
      <c r="C1119" s="10">
        <f>YEAR(SalesDataTable[[#This Row],[Order Date]])</f>
        <v>2026</v>
      </c>
      <c r="D1119" s="13" t="str">
        <f>"Q"&amp;ROUNDUP(MONTH(SalesDataTable[[#This Row],[Order Date]])/3,0)</f>
        <v>Q2</v>
      </c>
      <c r="E1119" s="13">
        <f>MONTH(SalesDataTable[[#This Row],[Order Date]])</f>
        <v>6</v>
      </c>
      <c r="F1119" s="10" t="str">
        <f>TEXT(SalesDataTable[[#This Row],[Order Date]],"MMM")</f>
        <v>Jun</v>
      </c>
      <c r="G1119" s="4" t="s">
        <v>36</v>
      </c>
      <c r="H1119" s="4" t="s">
        <v>63</v>
      </c>
      <c r="I1119" s="4" t="s">
        <v>18</v>
      </c>
      <c r="J1119" s="4" t="s">
        <v>19</v>
      </c>
      <c r="K1119" s="4" t="s">
        <v>20</v>
      </c>
      <c r="L1119" s="4" t="s">
        <v>38</v>
      </c>
      <c r="M1119" s="5">
        <v>1</v>
      </c>
      <c r="N1119" s="6">
        <v>51.12</v>
      </c>
      <c r="O1119" s="7">
        <v>0</v>
      </c>
      <c r="P1119" s="6">
        <v>22.43</v>
      </c>
      <c r="Q1119" s="6">
        <f>M1119*N1119*(1-O1119)</f>
        <v>51.12</v>
      </c>
      <c r="R1119" s="6">
        <f>M1119*P1119</f>
        <v>22.43</v>
      </c>
      <c r="S1119" s="6">
        <f>Q1119-R1119</f>
        <v>28.689999999999998</v>
      </c>
      <c r="T1119" s="8">
        <f>IFERROR(S1119/Q1119,0)</f>
        <v>0.56122848200312991</v>
      </c>
    </row>
    <row r="1120" spans="1:20" ht="15.75" x14ac:dyDescent="0.25">
      <c r="A1120" s="2">
        <v>2043</v>
      </c>
      <c r="B1120" s="3">
        <v>46190</v>
      </c>
      <c r="C1120" s="10">
        <f>YEAR(SalesDataTable[[#This Row],[Order Date]])</f>
        <v>2026</v>
      </c>
      <c r="D1120" s="13" t="str">
        <f>"Q"&amp;ROUNDUP(MONTH(SalesDataTable[[#This Row],[Order Date]])/3,0)</f>
        <v>Q2</v>
      </c>
      <c r="E1120" s="13">
        <f>MONTH(SalesDataTable[[#This Row],[Order Date]])</f>
        <v>6</v>
      </c>
      <c r="F1120" s="10" t="str">
        <f>TEXT(SalesDataTable[[#This Row],[Order Date]],"MMM")</f>
        <v>Jun</v>
      </c>
      <c r="G1120" s="4" t="s">
        <v>22</v>
      </c>
      <c r="H1120" s="4" t="s">
        <v>43</v>
      </c>
      <c r="I1120" s="4" t="s">
        <v>18</v>
      </c>
      <c r="J1120" s="4" t="s">
        <v>29</v>
      </c>
      <c r="K1120" s="4" t="s">
        <v>25</v>
      </c>
      <c r="L1120" s="4" t="s">
        <v>26</v>
      </c>
      <c r="M1120" s="5">
        <v>2</v>
      </c>
      <c r="N1120" s="6">
        <v>90.33</v>
      </c>
      <c r="O1120" s="7">
        <v>0</v>
      </c>
      <c r="P1120" s="6">
        <v>46.3</v>
      </c>
      <c r="Q1120" s="6">
        <f>M1120*N1120*(1-O1120)</f>
        <v>180.66</v>
      </c>
      <c r="R1120" s="6">
        <f>M1120*P1120</f>
        <v>92.6</v>
      </c>
      <c r="S1120" s="6">
        <f>Q1120-R1120</f>
        <v>88.06</v>
      </c>
      <c r="T1120" s="8">
        <f>IFERROR(S1120/Q1120,0)</f>
        <v>0.48743496069965686</v>
      </c>
    </row>
    <row r="1121" spans="1:20" ht="15.75" x14ac:dyDescent="0.25">
      <c r="A1121" s="2">
        <v>4040</v>
      </c>
      <c r="B1121" s="3">
        <v>46190</v>
      </c>
      <c r="C1121" s="10">
        <f>YEAR(SalesDataTable[[#This Row],[Order Date]])</f>
        <v>2026</v>
      </c>
      <c r="D1121" s="13" t="str">
        <f>"Q"&amp;ROUNDUP(MONTH(SalesDataTable[[#This Row],[Order Date]])/3,0)</f>
        <v>Q2</v>
      </c>
      <c r="E1121" s="13">
        <f>MONTH(SalesDataTable[[#This Row],[Order Date]])</f>
        <v>6</v>
      </c>
      <c r="F1121" s="10" t="str">
        <f>TEXT(SalesDataTable[[#This Row],[Order Date]],"MMM")</f>
        <v>Jun</v>
      </c>
      <c r="G1121" s="4" t="s">
        <v>36</v>
      </c>
      <c r="H1121" s="4" t="s">
        <v>47</v>
      </c>
      <c r="I1121" s="4" t="s">
        <v>18</v>
      </c>
      <c r="J1121" s="4" t="s">
        <v>32</v>
      </c>
      <c r="K1121" s="4" t="s">
        <v>30</v>
      </c>
      <c r="L1121" s="4" t="s">
        <v>31</v>
      </c>
      <c r="M1121" s="5">
        <v>2</v>
      </c>
      <c r="N1121" s="6">
        <v>36.799999999999997</v>
      </c>
      <c r="O1121" s="7">
        <v>0.05</v>
      </c>
      <c r="P1121" s="6">
        <v>13.94</v>
      </c>
      <c r="Q1121" s="6">
        <f>M1121*N1121*(1-O1121)</f>
        <v>69.919999999999987</v>
      </c>
      <c r="R1121" s="6">
        <f>M1121*P1121</f>
        <v>27.88</v>
      </c>
      <c r="S1121" s="6">
        <f>Q1121-R1121</f>
        <v>42.039999999999992</v>
      </c>
      <c r="T1121" s="8">
        <f>IFERROR(S1121/Q1121,0)</f>
        <v>0.60125858123569798</v>
      </c>
    </row>
    <row r="1122" spans="1:20" ht="15.75" x14ac:dyDescent="0.25">
      <c r="A1122" s="2">
        <v>2295</v>
      </c>
      <c r="B1122" s="3">
        <v>46191</v>
      </c>
      <c r="C1122" s="10">
        <f>YEAR(SalesDataTable[[#This Row],[Order Date]])</f>
        <v>2026</v>
      </c>
      <c r="D1122" s="13" t="str">
        <f>"Q"&amp;ROUNDUP(MONTH(SalesDataTable[[#This Row],[Order Date]])/3,0)</f>
        <v>Q2</v>
      </c>
      <c r="E1122" s="13">
        <f>MONTH(SalesDataTable[[#This Row],[Order Date]])</f>
        <v>6</v>
      </c>
      <c r="F1122" s="10" t="str">
        <f>TEXT(SalesDataTable[[#This Row],[Order Date]],"MMM")</f>
        <v>Jun</v>
      </c>
      <c r="G1122" s="4" t="s">
        <v>22</v>
      </c>
      <c r="H1122" s="4" t="s">
        <v>57</v>
      </c>
      <c r="I1122" s="4" t="s">
        <v>44</v>
      </c>
      <c r="J1122" s="4" t="s">
        <v>29</v>
      </c>
      <c r="K1122" s="4" t="s">
        <v>30</v>
      </c>
      <c r="L1122" s="4" t="s">
        <v>48</v>
      </c>
      <c r="M1122" s="5">
        <v>1</v>
      </c>
      <c r="N1122" s="6">
        <v>45.7</v>
      </c>
      <c r="O1122" s="7">
        <v>0.1</v>
      </c>
      <c r="P1122" s="6">
        <v>18.600000000000001</v>
      </c>
      <c r="Q1122" s="6">
        <f>M1122*N1122*(1-O1122)</f>
        <v>41.13</v>
      </c>
      <c r="R1122" s="6">
        <f>M1122*P1122</f>
        <v>18.600000000000001</v>
      </c>
      <c r="S1122" s="6">
        <f>Q1122-R1122</f>
        <v>22.53</v>
      </c>
      <c r="T1122" s="8">
        <f>IFERROR(S1122/Q1122,0)</f>
        <v>0.5477753464624362</v>
      </c>
    </row>
    <row r="1123" spans="1:20" ht="15.75" x14ac:dyDescent="0.25">
      <c r="A1123" s="2">
        <v>2670</v>
      </c>
      <c r="B1123" s="3">
        <v>46191</v>
      </c>
      <c r="C1123" s="10">
        <f>YEAR(SalesDataTable[[#This Row],[Order Date]])</f>
        <v>2026</v>
      </c>
      <c r="D1123" s="13" t="str">
        <f>"Q"&amp;ROUNDUP(MONTH(SalesDataTable[[#This Row],[Order Date]])/3,0)</f>
        <v>Q2</v>
      </c>
      <c r="E1123" s="13">
        <f>MONTH(SalesDataTable[[#This Row],[Order Date]])</f>
        <v>6</v>
      </c>
      <c r="F1123" s="10" t="str">
        <f>TEXT(SalesDataTable[[#This Row],[Order Date]],"MMM")</f>
        <v>Jun</v>
      </c>
      <c r="G1123" s="4" t="s">
        <v>27</v>
      </c>
      <c r="H1123" s="4" t="s">
        <v>41</v>
      </c>
      <c r="I1123" s="4" t="s">
        <v>44</v>
      </c>
      <c r="J1123" s="4" t="s">
        <v>19</v>
      </c>
      <c r="K1123" s="4" t="s">
        <v>30</v>
      </c>
      <c r="L1123" s="4" t="s">
        <v>64</v>
      </c>
      <c r="M1123" s="5">
        <v>3</v>
      </c>
      <c r="N1123" s="6">
        <v>162.30000000000001</v>
      </c>
      <c r="O1123" s="7">
        <v>0.1</v>
      </c>
      <c r="P1123" s="6">
        <v>86.43</v>
      </c>
      <c r="Q1123" s="6">
        <f>M1123*N1123*(1-O1123)</f>
        <v>438.21000000000004</v>
      </c>
      <c r="R1123" s="6">
        <f>M1123*P1123</f>
        <v>259.29000000000002</v>
      </c>
      <c r="S1123" s="6">
        <f>Q1123-R1123</f>
        <v>178.92000000000002</v>
      </c>
      <c r="T1123" s="8">
        <f>IFERROR(S1123/Q1123,0)</f>
        <v>0.40829739166153217</v>
      </c>
    </row>
    <row r="1124" spans="1:20" ht="15.75" x14ac:dyDescent="0.25">
      <c r="A1124" s="2">
        <v>2777</v>
      </c>
      <c r="B1124" s="3">
        <v>46191</v>
      </c>
      <c r="C1124" s="10">
        <f>YEAR(SalesDataTable[[#This Row],[Order Date]])</f>
        <v>2026</v>
      </c>
      <c r="D1124" s="13" t="str">
        <f>"Q"&amp;ROUNDUP(MONTH(SalesDataTable[[#This Row],[Order Date]])/3,0)</f>
        <v>Q2</v>
      </c>
      <c r="E1124" s="13">
        <f>MONTH(SalesDataTable[[#This Row],[Order Date]])</f>
        <v>6</v>
      </c>
      <c r="F1124" s="10" t="str">
        <f>TEXT(SalesDataTable[[#This Row],[Order Date]],"MMM")</f>
        <v>Jun</v>
      </c>
      <c r="G1124" s="4" t="s">
        <v>22</v>
      </c>
      <c r="H1124" s="4" t="s">
        <v>65</v>
      </c>
      <c r="I1124" s="4" t="s">
        <v>24</v>
      </c>
      <c r="J1124" s="4" t="s">
        <v>32</v>
      </c>
      <c r="K1124" s="4" t="s">
        <v>25</v>
      </c>
      <c r="L1124" s="4" t="s">
        <v>62</v>
      </c>
      <c r="M1124" s="5">
        <v>5</v>
      </c>
      <c r="N1124" s="6">
        <v>72.37</v>
      </c>
      <c r="O1124" s="7">
        <v>0.2</v>
      </c>
      <c r="P1124" s="6">
        <v>32.840000000000003</v>
      </c>
      <c r="Q1124" s="6">
        <f>M1124*N1124*(1-O1124)</f>
        <v>289.48</v>
      </c>
      <c r="R1124" s="6">
        <f>M1124*P1124</f>
        <v>164.20000000000002</v>
      </c>
      <c r="S1124" s="6">
        <f>Q1124-R1124</f>
        <v>125.28</v>
      </c>
      <c r="T1124" s="8">
        <f>IFERROR(S1124/Q1124,0)</f>
        <v>0.43277601215973466</v>
      </c>
    </row>
    <row r="1125" spans="1:20" ht="15.75" x14ac:dyDescent="0.25">
      <c r="A1125" s="2">
        <v>2780</v>
      </c>
      <c r="B1125" s="3">
        <v>46191</v>
      </c>
      <c r="C1125" s="10">
        <f>YEAR(SalesDataTable[[#This Row],[Order Date]])</f>
        <v>2026</v>
      </c>
      <c r="D1125" s="13" t="str">
        <f>"Q"&amp;ROUNDUP(MONTH(SalesDataTable[[#This Row],[Order Date]])/3,0)</f>
        <v>Q2</v>
      </c>
      <c r="E1125" s="13">
        <f>MONTH(SalesDataTable[[#This Row],[Order Date]])</f>
        <v>6</v>
      </c>
      <c r="F1125" s="10" t="str">
        <f>TEXT(SalesDataTable[[#This Row],[Order Date]],"MMM")</f>
        <v>Jun</v>
      </c>
      <c r="G1125" s="4" t="s">
        <v>27</v>
      </c>
      <c r="H1125" s="4" t="s">
        <v>34</v>
      </c>
      <c r="I1125" s="4" t="s">
        <v>18</v>
      </c>
      <c r="J1125" s="4" t="s">
        <v>29</v>
      </c>
      <c r="K1125" s="4" t="s">
        <v>50</v>
      </c>
      <c r="L1125" s="4" t="s">
        <v>58</v>
      </c>
      <c r="M1125" s="5">
        <v>2</v>
      </c>
      <c r="N1125" s="6">
        <v>35.61</v>
      </c>
      <c r="O1125" s="7">
        <v>0.15</v>
      </c>
      <c r="P1125" s="6">
        <v>13.96</v>
      </c>
      <c r="Q1125" s="6">
        <f>M1125*N1125*(1-O1125)</f>
        <v>60.536999999999999</v>
      </c>
      <c r="R1125" s="6">
        <f>M1125*P1125</f>
        <v>27.92</v>
      </c>
      <c r="S1125" s="6">
        <f>Q1125-R1125</f>
        <v>32.616999999999997</v>
      </c>
      <c r="T1125" s="8">
        <f>IFERROR(S1125/Q1125,0)</f>
        <v>0.53879445628293432</v>
      </c>
    </row>
    <row r="1126" spans="1:20" ht="15.75" x14ac:dyDescent="0.25">
      <c r="A1126" s="2">
        <v>3209</v>
      </c>
      <c r="B1126" s="3">
        <v>46191</v>
      </c>
      <c r="C1126" s="10">
        <f>YEAR(SalesDataTable[[#This Row],[Order Date]])</f>
        <v>2026</v>
      </c>
      <c r="D1126" s="13" t="str">
        <f>"Q"&amp;ROUNDUP(MONTH(SalesDataTable[[#This Row],[Order Date]])/3,0)</f>
        <v>Q2</v>
      </c>
      <c r="E1126" s="13">
        <f>MONTH(SalesDataTable[[#This Row],[Order Date]])</f>
        <v>6</v>
      </c>
      <c r="F1126" s="10" t="str">
        <f>TEXT(SalesDataTable[[#This Row],[Order Date]],"MMM")</f>
        <v>Jun</v>
      </c>
      <c r="G1126" s="4" t="s">
        <v>36</v>
      </c>
      <c r="H1126" s="4" t="s">
        <v>63</v>
      </c>
      <c r="I1126" s="4" t="s">
        <v>18</v>
      </c>
      <c r="J1126" s="4" t="s">
        <v>19</v>
      </c>
      <c r="K1126" s="4" t="s">
        <v>30</v>
      </c>
      <c r="L1126" s="4" t="s">
        <v>60</v>
      </c>
      <c r="M1126" s="5">
        <v>2</v>
      </c>
      <c r="N1126" s="6">
        <v>133.12</v>
      </c>
      <c r="O1126" s="7">
        <v>0</v>
      </c>
      <c r="P1126" s="6">
        <v>67.02</v>
      </c>
      <c r="Q1126" s="6">
        <f>M1126*N1126*(1-O1126)</f>
        <v>266.24</v>
      </c>
      <c r="R1126" s="6">
        <f>M1126*P1126</f>
        <v>134.04</v>
      </c>
      <c r="S1126" s="6">
        <f>Q1126-R1126</f>
        <v>132.20000000000002</v>
      </c>
      <c r="T1126" s="8">
        <f>IFERROR(S1126/Q1126,0)</f>
        <v>0.4965444711538462</v>
      </c>
    </row>
    <row r="1127" spans="1:20" ht="15.75" x14ac:dyDescent="0.25">
      <c r="A1127" s="2">
        <v>3414</v>
      </c>
      <c r="B1127" s="3">
        <v>46191</v>
      </c>
      <c r="C1127" s="10">
        <f>YEAR(SalesDataTable[[#This Row],[Order Date]])</f>
        <v>2026</v>
      </c>
      <c r="D1127" s="13" t="str">
        <f>"Q"&amp;ROUNDUP(MONTH(SalesDataTable[[#This Row],[Order Date]])/3,0)</f>
        <v>Q2</v>
      </c>
      <c r="E1127" s="13">
        <f>MONTH(SalesDataTable[[#This Row],[Order Date]])</f>
        <v>6</v>
      </c>
      <c r="F1127" s="10" t="str">
        <f>TEXT(SalesDataTable[[#This Row],[Order Date]],"MMM")</f>
        <v>Jun</v>
      </c>
      <c r="G1127" s="4" t="s">
        <v>16</v>
      </c>
      <c r="H1127" s="4" t="s">
        <v>66</v>
      </c>
      <c r="I1127" s="4" t="s">
        <v>44</v>
      </c>
      <c r="J1127" s="4" t="s">
        <v>19</v>
      </c>
      <c r="K1127" s="4" t="s">
        <v>20</v>
      </c>
      <c r="L1127" s="4" t="s">
        <v>38</v>
      </c>
      <c r="M1127" s="5">
        <v>1</v>
      </c>
      <c r="N1127" s="6">
        <v>51.23</v>
      </c>
      <c r="O1127" s="7">
        <v>0.05</v>
      </c>
      <c r="P1127" s="6">
        <v>23.12</v>
      </c>
      <c r="Q1127" s="6">
        <f>M1127*N1127*(1-O1127)</f>
        <v>48.668499999999995</v>
      </c>
      <c r="R1127" s="6">
        <f>M1127*P1127</f>
        <v>23.12</v>
      </c>
      <c r="S1127" s="6">
        <f>Q1127-R1127</f>
        <v>25.548499999999994</v>
      </c>
      <c r="T1127" s="8">
        <f>IFERROR(S1127/Q1127,0)</f>
        <v>0.5249494025909982</v>
      </c>
    </row>
    <row r="1128" spans="1:20" ht="15.75" x14ac:dyDescent="0.25">
      <c r="A1128" s="2">
        <v>3846</v>
      </c>
      <c r="B1128" s="3">
        <v>46191</v>
      </c>
      <c r="C1128" s="10">
        <f>YEAR(SalesDataTable[[#This Row],[Order Date]])</f>
        <v>2026</v>
      </c>
      <c r="D1128" s="13" t="str">
        <f>"Q"&amp;ROUNDUP(MONTH(SalesDataTable[[#This Row],[Order Date]])/3,0)</f>
        <v>Q2</v>
      </c>
      <c r="E1128" s="13">
        <f>MONTH(SalesDataTable[[#This Row],[Order Date]])</f>
        <v>6</v>
      </c>
      <c r="F1128" s="10" t="str">
        <f>TEXT(SalesDataTable[[#This Row],[Order Date]],"MMM")</f>
        <v>Jun</v>
      </c>
      <c r="G1128" s="4" t="s">
        <v>22</v>
      </c>
      <c r="H1128" s="4" t="s">
        <v>59</v>
      </c>
      <c r="I1128" s="4" t="s">
        <v>18</v>
      </c>
      <c r="J1128" s="4" t="s">
        <v>32</v>
      </c>
      <c r="K1128" s="4" t="s">
        <v>25</v>
      </c>
      <c r="L1128" s="4" t="s">
        <v>26</v>
      </c>
      <c r="M1128" s="5">
        <v>1</v>
      </c>
      <c r="N1128" s="6">
        <v>93.5</v>
      </c>
      <c r="O1128" s="7">
        <v>0</v>
      </c>
      <c r="P1128" s="6">
        <v>46.63</v>
      </c>
      <c r="Q1128" s="6">
        <f>M1128*N1128*(1-O1128)</f>
        <v>93.5</v>
      </c>
      <c r="R1128" s="6">
        <f>M1128*P1128</f>
        <v>46.63</v>
      </c>
      <c r="S1128" s="6">
        <f>Q1128-R1128</f>
        <v>46.87</v>
      </c>
      <c r="T1128" s="8">
        <f>IFERROR(S1128/Q1128,0)</f>
        <v>0.50128342245989299</v>
      </c>
    </row>
    <row r="1129" spans="1:20" ht="15.75" x14ac:dyDescent="0.25">
      <c r="A1129" s="2">
        <v>4120</v>
      </c>
      <c r="B1129" s="3">
        <v>46191</v>
      </c>
      <c r="C1129" s="10">
        <f>YEAR(SalesDataTable[[#This Row],[Order Date]])</f>
        <v>2026</v>
      </c>
      <c r="D1129" s="13" t="str">
        <f>"Q"&amp;ROUNDUP(MONTH(SalesDataTable[[#This Row],[Order Date]])/3,0)</f>
        <v>Q2</v>
      </c>
      <c r="E1129" s="13">
        <f>MONTH(SalesDataTable[[#This Row],[Order Date]])</f>
        <v>6</v>
      </c>
      <c r="F1129" s="10" t="str">
        <f>TEXT(SalesDataTable[[#This Row],[Order Date]],"MMM")</f>
        <v>Jun</v>
      </c>
      <c r="G1129" s="4" t="s">
        <v>36</v>
      </c>
      <c r="H1129" s="4" t="s">
        <v>37</v>
      </c>
      <c r="I1129" s="4" t="s">
        <v>35</v>
      </c>
      <c r="J1129" s="4" t="s">
        <v>19</v>
      </c>
      <c r="K1129" s="4" t="s">
        <v>50</v>
      </c>
      <c r="L1129" s="4" t="s">
        <v>51</v>
      </c>
      <c r="M1129" s="5">
        <v>3</v>
      </c>
      <c r="N1129" s="6">
        <v>41.16</v>
      </c>
      <c r="O1129" s="7">
        <v>0</v>
      </c>
      <c r="P1129" s="6">
        <v>14.79</v>
      </c>
      <c r="Q1129" s="6">
        <f>M1129*N1129*(1-O1129)</f>
        <v>123.47999999999999</v>
      </c>
      <c r="R1129" s="6">
        <f>M1129*P1129</f>
        <v>44.37</v>
      </c>
      <c r="S1129" s="6">
        <f>Q1129-R1129</f>
        <v>79.109999999999985</v>
      </c>
      <c r="T1129" s="8">
        <f>IFERROR(S1129/Q1129,0)</f>
        <v>0.64067055393586003</v>
      </c>
    </row>
    <row r="1130" spans="1:20" ht="15.75" x14ac:dyDescent="0.25">
      <c r="A1130" s="2">
        <v>4217</v>
      </c>
      <c r="B1130" s="3">
        <v>46191</v>
      </c>
      <c r="C1130" s="10">
        <f>YEAR(SalesDataTable[[#This Row],[Order Date]])</f>
        <v>2026</v>
      </c>
      <c r="D1130" s="13" t="str">
        <f>"Q"&amp;ROUNDUP(MONTH(SalesDataTable[[#This Row],[Order Date]])/3,0)</f>
        <v>Q2</v>
      </c>
      <c r="E1130" s="13">
        <f>MONTH(SalesDataTable[[#This Row],[Order Date]])</f>
        <v>6</v>
      </c>
      <c r="F1130" s="10" t="str">
        <f>TEXT(SalesDataTable[[#This Row],[Order Date]],"MMM")</f>
        <v>Jun</v>
      </c>
      <c r="G1130" s="4" t="s">
        <v>22</v>
      </c>
      <c r="H1130" s="4" t="s">
        <v>59</v>
      </c>
      <c r="I1130" s="4" t="s">
        <v>44</v>
      </c>
      <c r="J1130" s="4" t="s">
        <v>29</v>
      </c>
      <c r="K1130" s="4" t="s">
        <v>50</v>
      </c>
      <c r="L1130" s="4" t="s">
        <v>51</v>
      </c>
      <c r="M1130" s="5">
        <v>1</v>
      </c>
      <c r="N1130" s="6">
        <v>39.74</v>
      </c>
      <c r="O1130" s="7">
        <v>0.05</v>
      </c>
      <c r="P1130" s="6">
        <v>14.39</v>
      </c>
      <c r="Q1130" s="6">
        <f>M1130*N1130*(1-O1130)</f>
        <v>37.753</v>
      </c>
      <c r="R1130" s="6">
        <f>M1130*P1130</f>
        <v>14.39</v>
      </c>
      <c r="S1130" s="6">
        <f>Q1130-R1130</f>
        <v>23.363</v>
      </c>
      <c r="T1130" s="8">
        <f>IFERROR(S1130/Q1130,0)</f>
        <v>0.6188382380208195</v>
      </c>
    </row>
    <row r="1131" spans="1:20" ht="15.75" x14ac:dyDescent="0.25">
      <c r="A1131" s="2">
        <v>4786</v>
      </c>
      <c r="B1131" s="3">
        <v>46191</v>
      </c>
      <c r="C1131" s="10">
        <f>YEAR(SalesDataTable[[#This Row],[Order Date]])</f>
        <v>2026</v>
      </c>
      <c r="D1131" s="13" t="str">
        <f>"Q"&amp;ROUNDUP(MONTH(SalesDataTable[[#This Row],[Order Date]])/3,0)</f>
        <v>Q2</v>
      </c>
      <c r="E1131" s="13">
        <f>MONTH(SalesDataTable[[#This Row],[Order Date]])</f>
        <v>6</v>
      </c>
      <c r="F1131" s="10" t="str">
        <f>TEXT(SalesDataTable[[#This Row],[Order Date]],"MMM")</f>
        <v>Jun</v>
      </c>
      <c r="G1131" s="4" t="s">
        <v>36</v>
      </c>
      <c r="H1131" s="4" t="s">
        <v>47</v>
      </c>
      <c r="I1131" s="4" t="s">
        <v>18</v>
      </c>
      <c r="J1131" s="4" t="s">
        <v>19</v>
      </c>
      <c r="K1131" s="4" t="s">
        <v>30</v>
      </c>
      <c r="L1131" s="4" t="s">
        <v>48</v>
      </c>
      <c r="M1131" s="5">
        <v>3</v>
      </c>
      <c r="N1131" s="6">
        <v>46.79</v>
      </c>
      <c r="O1131" s="7">
        <v>0.1</v>
      </c>
      <c r="P1131" s="6">
        <v>18.25</v>
      </c>
      <c r="Q1131" s="6">
        <f>M1131*N1131*(1-O1131)</f>
        <v>126.33300000000001</v>
      </c>
      <c r="R1131" s="6">
        <f>M1131*P1131</f>
        <v>54.75</v>
      </c>
      <c r="S1131" s="6">
        <f>Q1131-R1131</f>
        <v>71.583000000000013</v>
      </c>
      <c r="T1131" s="8">
        <f>IFERROR(S1131/Q1131,0)</f>
        <v>0.56662154781411034</v>
      </c>
    </row>
    <row r="1132" spans="1:20" ht="15.75" x14ac:dyDescent="0.25">
      <c r="A1132" s="2">
        <v>23</v>
      </c>
      <c r="B1132" s="3">
        <v>46192</v>
      </c>
      <c r="C1132" s="10">
        <f>YEAR(SalesDataTable[[#This Row],[Order Date]])</f>
        <v>2026</v>
      </c>
      <c r="D1132" s="13" t="str">
        <f>"Q"&amp;ROUNDUP(MONTH(SalesDataTable[[#This Row],[Order Date]])/3,0)</f>
        <v>Q2</v>
      </c>
      <c r="E1132" s="13">
        <f>MONTH(SalesDataTable[[#This Row],[Order Date]])</f>
        <v>6</v>
      </c>
      <c r="F1132" s="10" t="str">
        <f>TEXT(SalesDataTable[[#This Row],[Order Date]],"MMM")</f>
        <v>Jun</v>
      </c>
      <c r="G1132" s="4" t="s">
        <v>36</v>
      </c>
      <c r="H1132" s="4" t="s">
        <v>63</v>
      </c>
      <c r="I1132" s="4" t="s">
        <v>24</v>
      </c>
      <c r="J1132" s="4" t="s">
        <v>32</v>
      </c>
      <c r="K1132" s="4" t="s">
        <v>25</v>
      </c>
      <c r="L1132" s="4" t="s">
        <v>26</v>
      </c>
      <c r="M1132" s="5">
        <v>4</v>
      </c>
      <c r="N1132" s="6">
        <v>91.74</v>
      </c>
      <c r="O1132" s="7">
        <v>0.2</v>
      </c>
      <c r="P1132" s="6">
        <v>44.74</v>
      </c>
      <c r="Q1132" s="6">
        <f>M1132*N1132*(1-O1132)</f>
        <v>293.56799999999998</v>
      </c>
      <c r="R1132" s="6">
        <f>M1132*P1132</f>
        <v>178.96</v>
      </c>
      <c r="S1132" s="6">
        <f>Q1132-R1132</f>
        <v>114.60799999999998</v>
      </c>
      <c r="T1132" s="8">
        <f>IFERROR(S1132/Q1132,0)</f>
        <v>0.39039677349029861</v>
      </c>
    </row>
    <row r="1133" spans="1:20" ht="15.75" x14ac:dyDescent="0.25">
      <c r="A1133" s="2">
        <v>99</v>
      </c>
      <c r="B1133" s="3">
        <v>46192</v>
      </c>
      <c r="C1133" s="10">
        <f>YEAR(SalesDataTable[[#This Row],[Order Date]])</f>
        <v>2026</v>
      </c>
      <c r="D1133" s="13" t="str">
        <f>"Q"&amp;ROUNDUP(MONTH(SalesDataTable[[#This Row],[Order Date]])/3,0)</f>
        <v>Q2</v>
      </c>
      <c r="E1133" s="13">
        <f>MONTH(SalesDataTable[[#This Row],[Order Date]])</f>
        <v>6</v>
      </c>
      <c r="F1133" s="10" t="str">
        <f>TEXT(SalesDataTable[[#This Row],[Order Date]],"MMM")</f>
        <v>Jun</v>
      </c>
      <c r="G1133" s="4" t="s">
        <v>36</v>
      </c>
      <c r="H1133" s="4" t="s">
        <v>63</v>
      </c>
      <c r="I1133" s="4" t="s">
        <v>18</v>
      </c>
      <c r="J1133" s="4" t="s">
        <v>29</v>
      </c>
      <c r="K1133" s="4" t="s">
        <v>50</v>
      </c>
      <c r="L1133" s="4" t="s">
        <v>58</v>
      </c>
      <c r="M1133" s="5">
        <v>1</v>
      </c>
      <c r="N1133" s="6">
        <v>36.28</v>
      </c>
      <c r="O1133" s="7">
        <v>0.1</v>
      </c>
      <c r="P1133" s="6">
        <v>13.8</v>
      </c>
      <c r="Q1133" s="6">
        <f>M1133*N1133*(1-O1133)</f>
        <v>32.652000000000001</v>
      </c>
      <c r="R1133" s="6">
        <f>M1133*P1133</f>
        <v>13.8</v>
      </c>
      <c r="S1133" s="6">
        <f>Q1133-R1133</f>
        <v>18.852</v>
      </c>
      <c r="T1133" s="8">
        <f>IFERROR(S1133/Q1133,0)</f>
        <v>0.5773612642410878</v>
      </c>
    </row>
    <row r="1134" spans="1:20" ht="15.75" x14ac:dyDescent="0.25">
      <c r="A1134" s="2">
        <v>269</v>
      </c>
      <c r="B1134" s="3">
        <v>46192</v>
      </c>
      <c r="C1134" s="10">
        <f>YEAR(SalesDataTable[[#This Row],[Order Date]])</f>
        <v>2026</v>
      </c>
      <c r="D1134" s="13" t="str">
        <f>"Q"&amp;ROUNDUP(MONTH(SalesDataTable[[#This Row],[Order Date]])/3,0)</f>
        <v>Q2</v>
      </c>
      <c r="E1134" s="13">
        <f>MONTH(SalesDataTable[[#This Row],[Order Date]])</f>
        <v>6</v>
      </c>
      <c r="F1134" s="10" t="str">
        <f>TEXT(SalesDataTable[[#This Row],[Order Date]],"MMM")</f>
        <v>Jun</v>
      </c>
      <c r="G1134" s="4" t="s">
        <v>36</v>
      </c>
      <c r="H1134" s="4" t="s">
        <v>63</v>
      </c>
      <c r="I1134" s="4" t="s">
        <v>24</v>
      </c>
      <c r="J1134" s="4" t="s">
        <v>19</v>
      </c>
      <c r="K1134" s="4" t="s">
        <v>25</v>
      </c>
      <c r="L1134" s="4" t="s">
        <v>62</v>
      </c>
      <c r="M1134" s="5">
        <v>3</v>
      </c>
      <c r="N1134" s="6">
        <v>73.02</v>
      </c>
      <c r="O1134" s="7">
        <v>0.1</v>
      </c>
      <c r="P1134" s="6">
        <v>32.69</v>
      </c>
      <c r="Q1134" s="6">
        <f>M1134*N1134*(1-O1134)</f>
        <v>197.154</v>
      </c>
      <c r="R1134" s="6">
        <f>M1134*P1134</f>
        <v>98.07</v>
      </c>
      <c r="S1134" s="6">
        <f>Q1134-R1134</f>
        <v>99.084000000000003</v>
      </c>
      <c r="T1134" s="8">
        <f>IFERROR(S1134/Q1134,0)</f>
        <v>0.50257159377948202</v>
      </c>
    </row>
    <row r="1135" spans="1:20" ht="15.75" x14ac:dyDescent="0.25">
      <c r="A1135" s="2">
        <v>1772</v>
      </c>
      <c r="B1135" s="3">
        <v>46192</v>
      </c>
      <c r="C1135" s="10">
        <f>YEAR(SalesDataTable[[#This Row],[Order Date]])</f>
        <v>2026</v>
      </c>
      <c r="D1135" s="13" t="str">
        <f>"Q"&amp;ROUNDUP(MONTH(SalesDataTable[[#This Row],[Order Date]])/3,0)</f>
        <v>Q2</v>
      </c>
      <c r="E1135" s="13">
        <f>MONTH(SalesDataTable[[#This Row],[Order Date]])</f>
        <v>6</v>
      </c>
      <c r="F1135" s="10" t="str">
        <f>TEXT(SalesDataTable[[#This Row],[Order Date]],"MMM")</f>
        <v>Jun</v>
      </c>
      <c r="G1135" s="4" t="s">
        <v>36</v>
      </c>
      <c r="H1135" s="4" t="s">
        <v>37</v>
      </c>
      <c r="I1135" s="4" t="s">
        <v>18</v>
      </c>
      <c r="J1135" s="4" t="s">
        <v>29</v>
      </c>
      <c r="K1135" s="4" t="s">
        <v>25</v>
      </c>
      <c r="L1135" s="4" t="s">
        <v>53</v>
      </c>
      <c r="M1135" s="5">
        <v>4</v>
      </c>
      <c r="N1135" s="6">
        <v>153.38</v>
      </c>
      <c r="O1135" s="7">
        <v>0</v>
      </c>
      <c r="P1135" s="6">
        <v>76.92</v>
      </c>
      <c r="Q1135" s="6">
        <f>M1135*N1135*(1-O1135)</f>
        <v>613.52</v>
      </c>
      <c r="R1135" s="6">
        <f>M1135*P1135</f>
        <v>307.68</v>
      </c>
      <c r="S1135" s="6">
        <f>Q1135-R1135</f>
        <v>305.83999999999997</v>
      </c>
      <c r="T1135" s="8">
        <f>IFERROR(S1135/Q1135,0)</f>
        <v>0.49850045638283996</v>
      </c>
    </row>
    <row r="1136" spans="1:20" ht="15.75" x14ac:dyDescent="0.25">
      <c r="A1136" s="2">
        <v>1906</v>
      </c>
      <c r="B1136" s="3">
        <v>46192</v>
      </c>
      <c r="C1136" s="10">
        <f>YEAR(SalesDataTable[[#This Row],[Order Date]])</f>
        <v>2026</v>
      </c>
      <c r="D1136" s="13" t="str">
        <f>"Q"&amp;ROUNDUP(MONTH(SalesDataTable[[#This Row],[Order Date]])/3,0)</f>
        <v>Q2</v>
      </c>
      <c r="E1136" s="13">
        <f>MONTH(SalesDataTable[[#This Row],[Order Date]])</f>
        <v>6</v>
      </c>
      <c r="F1136" s="10" t="str">
        <f>TEXT(SalesDataTable[[#This Row],[Order Date]],"MMM")</f>
        <v>Jun</v>
      </c>
      <c r="G1136" s="4" t="s">
        <v>36</v>
      </c>
      <c r="H1136" s="4" t="s">
        <v>49</v>
      </c>
      <c r="I1136" s="4" t="s">
        <v>44</v>
      </c>
      <c r="J1136" s="4" t="s">
        <v>19</v>
      </c>
      <c r="K1136" s="4" t="s">
        <v>39</v>
      </c>
      <c r="L1136" s="4" t="s">
        <v>67</v>
      </c>
      <c r="M1136" s="5">
        <v>2</v>
      </c>
      <c r="N1136" s="6">
        <v>125.5</v>
      </c>
      <c r="O1136" s="7">
        <v>0</v>
      </c>
      <c r="P1136" s="6">
        <v>61.67</v>
      </c>
      <c r="Q1136" s="6">
        <f>M1136*N1136*(1-O1136)</f>
        <v>251</v>
      </c>
      <c r="R1136" s="6">
        <f>M1136*P1136</f>
        <v>123.34</v>
      </c>
      <c r="S1136" s="6">
        <f>Q1136-R1136</f>
        <v>127.66</v>
      </c>
      <c r="T1136" s="8">
        <f>IFERROR(S1136/Q1136,0)</f>
        <v>0.50860557768924297</v>
      </c>
    </row>
    <row r="1137" spans="1:20" ht="15.75" x14ac:dyDescent="0.25">
      <c r="A1137" s="2">
        <v>2473</v>
      </c>
      <c r="B1137" s="3">
        <v>46192</v>
      </c>
      <c r="C1137" s="10">
        <f>YEAR(SalesDataTable[[#This Row],[Order Date]])</f>
        <v>2026</v>
      </c>
      <c r="D1137" s="13" t="str">
        <f>"Q"&amp;ROUNDUP(MONTH(SalesDataTable[[#This Row],[Order Date]])/3,0)</f>
        <v>Q2</v>
      </c>
      <c r="E1137" s="13">
        <f>MONTH(SalesDataTable[[#This Row],[Order Date]])</f>
        <v>6</v>
      </c>
      <c r="F1137" s="10" t="str">
        <f>TEXT(SalesDataTable[[#This Row],[Order Date]],"MMM")</f>
        <v>Jun</v>
      </c>
      <c r="G1137" s="4" t="s">
        <v>16</v>
      </c>
      <c r="H1137" s="4" t="s">
        <v>17</v>
      </c>
      <c r="I1137" s="4" t="s">
        <v>24</v>
      </c>
      <c r="J1137" s="4" t="s">
        <v>19</v>
      </c>
      <c r="K1137" s="4" t="s">
        <v>20</v>
      </c>
      <c r="L1137" s="4" t="s">
        <v>21</v>
      </c>
      <c r="M1137" s="5">
        <v>3</v>
      </c>
      <c r="N1137" s="6">
        <v>80.75</v>
      </c>
      <c r="O1137" s="7">
        <v>0.15</v>
      </c>
      <c r="P1137" s="6">
        <v>42.81</v>
      </c>
      <c r="Q1137" s="6">
        <f>M1137*N1137*(1-O1137)</f>
        <v>205.91249999999999</v>
      </c>
      <c r="R1137" s="6">
        <f>M1137*P1137</f>
        <v>128.43</v>
      </c>
      <c r="S1137" s="6">
        <f>Q1137-R1137</f>
        <v>77.482499999999987</v>
      </c>
      <c r="T1137" s="8">
        <f>IFERROR(S1137/Q1137,0)</f>
        <v>0.37628847204516475</v>
      </c>
    </row>
    <row r="1138" spans="1:20" ht="15.75" x14ac:dyDescent="0.25">
      <c r="A1138" s="2">
        <v>2549</v>
      </c>
      <c r="B1138" s="3">
        <v>46192</v>
      </c>
      <c r="C1138" s="10">
        <f>YEAR(SalesDataTable[[#This Row],[Order Date]])</f>
        <v>2026</v>
      </c>
      <c r="D1138" s="13" t="str">
        <f>"Q"&amp;ROUNDUP(MONTH(SalesDataTable[[#This Row],[Order Date]])/3,0)</f>
        <v>Q2</v>
      </c>
      <c r="E1138" s="13">
        <f>MONTH(SalesDataTable[[#This Row],[Order Date]])</f>
        <v>6</v>
      </c>
      <c r="F1138" s="10" t="str">
        <f>TEXT(SalesDataTable[[#This Row],[Order Date]],"MMM")</f>
        <v>Jun</v>
      </c>
      <c r="G1138" s="4" t="s">
        <v>36</v>
      </c>
      <c r="H1138" s="4" t="s">
        <v>63</v>
      </c>
      <c r="I1138" s="4" t="s">
        <v>24</v>
      </c>
      <c r="J1138" s="4" t="s">
        <v>19</v>
      </c>
      <c r="K1138" s="4" t="s">
        <v>50</v>
      </c>
      <c r="L1138" s="4" t="s">
        <v>58</v>
      </c>
      <c r="M1138" s="5">
        <v>8</v>
      </c>
      <c r="N1138" s="6">
        <v>36.15</v>
      </c>
      <c r="O1138" s="7">
        <v>0.05</v>
      </c>
      <c r="P1138" s="6">
        <v>13.55</v>
      </c>
      <c r="Q1138" s="6">
        <f>M1138*N1138*(1-O1138)</f>
        <v>274.73999999999995</v>
      </c>
      <c r="R1138" s="6">
        <f>M1138*P1138</f>
        <v>108.4</v>
      </c>
      <c r="S1138" s="6">
        <f>Q1138-R1138</f>
        <v>166.33999999999995</v>
      </c>
      <c r="T1138" s="8">
        <f>IFERROR(S1138/Q1138,0)</f>
        <v>0.60544514814005956</v>
      </c>
    </row>
    <row r="1139" spans="1:20" ht="15.75" x14ac:dyDescent="0.25">
      <c r="A1139" s="2">
        <v>3341</v>
      </c>
      <c r="B1139" s="3">
        <v>46192</v>
      </c>
      <c r="C1139" s="10">
        <f>YEAR(SalesDataTable[[#This Row],[Order Date]])</f>
        <v>2026</v>
      </c>
      <c r="D1139" s="13" t="str">
        <f>"Q"&amp;ROUNDUP(MONTH(SalesDataTable[[#This Row],[Order Date]])/3,0)</f>
        <v>Q2</v>
      </c>
      <c r="E1139" s="13">
        <f>MONTH(SalesDataTable[[#This Row],[Order Date]])</f>
        <v>6</v>
      </c>
      <c r="F1139" s="10" t="str">
        <f>TEXT(SalesDataTable[[#This Row],[Order Date]],"MMM")</f>
        <v>Jun</v>
      </c>
      <c r="G1139" s="4" t="s">
        <v>16</v>
      </c>
      <c r="H1139" s="4" t="s">
        <v>66</v>
      </c>
      <c r="I1139" s="4" t="s">
        <v>18</v>
      </c>
      <c r="J1139" s="4" t="s">
        <v>29</v>
      </c>
      <c r="K1139" s="4" t="s">
        <v>25</v>
      </c>
      <c r="L1139" s="4" t="s">
        <v>33</v>
      </c>
      <c r="M1139" s="5">
        <v>2</v>
      </c>
      <c r="N1139" s="6">
        <v>143.1</v>
      </c>
      <c r="O1139" s="7">
        <v>0</v>
      </c>
      <c r="P1139" s="6">
        <v>78.11</v>
      </c>
      <c r="Q1139" s="6">
        <f>M1139*N1139*(1-O1139)</f>
        <v>286.2</v>
      </c>
      <c r="R1139" s="6">
        <f>M1139*P1139</f>
        <v>156.22</v>
      </c>
      <c r="S1139" s="6">
        <f>Q1139-R1139</f>
        <v>129.97999999999999</v>
      </c>
      <c r="T1139" s="8">
        <f>IFERROR(S1139/Q1139,0)</f>
        <v>0.45415793151642209</v>
      </c>
    </row>
    <row r="1140" spans="1:20" ht="15.75" x14ac:dyDescent="0.25">
      <c r="A1140" s="2">
        <v>3351</v>
      </c>
      <c r="B1140" s="3">
        <v>46192</v>
      </c>
      <c r="C1140" s="10">
        <f>YEAR(SalesDataTable[[#This Row],[Order Date]])</f>
        <v>2026</v>
      </c>
      <c r="D1140" s="13" t="str">
        <f>"Q"&amp;ROUNDUP(MONTH(SalesDataTable[[#This Row],[Order Date]])/3,0)</f>
        <v>Q2</v>
      </c>
      <c r="E1140" s="13">
        <f>MONTH(SalesDataTable[[#This Row],[Order Date]])</f>
        <v>6</v>
      </c>
      <c r="F1140" s="10" t="str">
        <f>TEXT(SalesDataTable[[#This Row],[Order Date]],"MMM")</f>
        <v>Jun</v>
      </c>
      <c r="G1140" s="4" t="s">
        <v>22</v>
      </c>
      <c r="H1140" s="4" t="s">
        <v>23</v>
      </c>
      <c r="I1140" s="4" t="s">
        <v>44</v>
      </c>
      <c r="J1140" s="4" t="s">
        <v>29</v>
      </c>
      <c r="K1140" s="4" t="s">
        <v>39</v>
      </c>
      <c r="L1140" s="4" t="s">
        <v>67</v>
      </c>
      <c r="M1140" s="5">
        <v>4</v>
      </c>
      <c r="N1140" s="6">
        <v>123.89</v>
      </c>
      <c r="O1140" s="7">
        <v>0</v>
      </c>
      <c r="P1140" s="6">
        <v>59.42</v>
      </c>
      <c r="Q1140" s="6">
        <f>M1140*N1140*(1-O1140)</f>
        <v>495.56</v>
      </c>
      <c r="R1140" s="6">
        <f>M1140*P1140</f>
        <v>237.68</v>
      </c>
      <c r="S1140" s="6">
        <f>Q1140-R1140</f>
        <v>257.88</v>
      </c>
      <c r="T1140" s="8">
        <f>IFERROR(S1140/Q1140,0)</f>
        <v>0.5203809831301961</v>
      </c>
    </row>
    <row r="1141" spans="1:20" ht="15.75" x14ac:dyDescent="0.25">
      <c r="A1141" s="2">
        <v>3366</v>
      </c>
      <c r="B1141" s="3">
        <v>46192</v>
      </c>
      <c r="C1141" s="10">
        <f>YEAR(SalesDataTable[[#This Row],[Order Date]])</f>
        <v>2026</v>
      </c>
      <c r="D1141" s="13" t="str">
        <f>"Q"&amp;ROUNDUP(MONTH(SalesDataTable[[#This Row],[Order Date]])/3,0)</f>
        <v>Q2</v>
      </c>
      <c r="E1141" s="13">
        <f>MONTH(SalesDataTable[[#This Row],[Order Date]])</f>
        <v>6</v>
      </c>
      <c r="F1141" s="10" t="str">
        <f>TEXT(SalesDataTable[[#This Row],[Order Date]],"MMM")</f>
        <v>Jun</v>
      </c>
      <c r="G1141" s="4" t="s">
        <v>22</v>
      </c>
      <c r="H1141" s="4" t="s">
        <v>57</v>
      </c>
      <c r="I1141" s="4" t="s">
        <v>18</v>
      </c>
      <c r="J1141" s="4" t="s">
        <v>32</v>
      </c>
      <c r="K1141" s="4" t="s">
        <v>30</v>
      </c>
      <c r="L1141" s="4" t="s">
        <v>60</v>
      </c>
      <c r="M1141" s="5">
        <v>1</v>
      </c>
      <c r="N1141" s="6">
        <v>135.41999999999999</v>
      </c>
      <c r="O1141" s="7">
        <v>0.05</v>
      </c>
      <c r="P1141" s="6">
        <v>68.180000000000007</v>
      </c>
      <c r="Q1141" s="6">
        <f>M1141*N1141*(1-O1141)</f>
        <v>128.64899999999997</v>
      </c>
      <c r="R1141" s="6">
        <f>M1141*P1141</f>
        <v>68.180000000000007</v>
      </c>
      <c r="S1141" s="6">
        <f>Q1141-R1141</f>
        <v>60.468999999999966</v>
      </c>
      <c r="T1141" s="8">
        <f>IFERROR(S1141/Q1141,0)</f>
        <v>0.47003085915941811</v>
      </c>
    </row>
    <row r="1142" spans="1:20" ht="15.75" x14ac:dyDescent="0.25">
      <c r="A1142" s="2">
        <v>3691</v>
      </c>
      <c r="B1142" s="3">
        <v>46192</v>
      </c>
      <c r="C1142" s="10">
        <f>YEAR(SalesDataTable[[#This Row],[Order Date]])</f>
        <v>2026</v>
      </c>
      <c r="D1142" s="13" t="str">
        <f>"Q"&amp;ROUNDUP(MONTH(SalesDataTable[[#This Row],[Order Date]])/3,0)</f>
        <v>Q2</v>
      </c>
      <c r="E1142" s="13">
        <f>MONTH(SalesDataTable[[#This Row],[Order Date]])</f>
        <v>6</v>
      </c>
      <c r="F1142" s="10" t="str">
        <f>TEXT(SalesDataTable[[#This Row],[Order Date]],"MMM")</f>
        <v>Jun</v>
      </c>
      <c r="G1142" s="4" t="s">
        <v>22</v>
      </c>
      <c r="H1142" s="4" t="s">
        <v>43</v>
      </c>
      <c r="I1142" s="4" t="s">
        <v>35</v>
      </c>
      <c r="J1142" s="4" t="s">
        <v>19</v>
      </c>
      <c r="K1142" s="4" t="s">
        <v>25</v>
      </c>
      <c r="L1142" s="4" t="s">
        <v>26</v>
      </c>
      <c r="M1142" s="5">
        <v>1</v>
      </c>
      <c r="N1142" s="6">
        <v>93.48</v>
      </c>
      <c r="O1142" s="7">
        <v>0.05</v>
      </c>
      <c r="P1142" s="6">
        <v>44.31</v>
      </c>
      <c r="Q1142" s="6">
        <f>M1142*N1142*(1-O1142)</f>
        <v>88.805999999999997</v>
      </c>
      <c r="R1142" s="6">
        <f>M1142*P1142</f>
        <v>44.31</v>
      </c>
      <c r="S1142" s="6">
        <f>Q1142-R1142</f>
        <v>44.495999999999995</v>
      </c>
      <c r="T1142" s="8">
        <f>IFERROR(S1142/Q1142,0)</f>
        <v>0.50104722653874734</v>
      </c>
    </row>
    <row r="1143" spans="1:20" ht="15.75" x14ac:dyDescent="0.25">
      <c r="A1143" s="2">
        <v>3909</v>
      </c>
      <c r="B1143" s="3">
        <v>46192</v>
      </c>
      <c r="C1143" s="10">
        <f>YEAR(SalesDataTable[[#This Row],[Order Date]])</f>
        <v>2026</v>
      </c>
      <c r="D1143" s="13" t="str">
        <f>"Q"&amp;ROUNDUP(MONTH(SalesDataTable[[#This Row],[Order Date]])/3,0)</f>
        <v>Q2</v>
      </c>
      <c r="E1143" s="13">
        <f>MONTH(SalesDataTable[[#This Row],[Order Date]])</f>
        <v>6</v>
      </c>
      <c r="F1143" s="10" t="str">
        <f>TEXT(SalesDataTable[[#This Row],[Order Date]],"MMM")</f>
        <v>Jun</v>
      </c>
      <c r="G1143" s="4" t="s">
        <v>22</v>
      </c>
      <c r="H1143" s="4" t="s">
        <v>23</v>
      </c>
      <c r="I1143" s="4" t="s">
        <v>44</v>
      </c>
      <c r="J1143" s="4" t="s">
        <v>19</v>
      </c>
      <c r="K1143" s="4" t="s">
        <v>25</v>
      </c>
      <c r="L1143" s="4" t="s">
        <v>53</v>
      </c>
      <c r="M1143" s="5">
        <v>1</v>
      </c>
      <c r="N1143" s="6">
        <v>156.05000000000001</v>
      </c>
      <c r="O1143" s="7">
        <v>0.05</v>
      </c>
      <c r="P1143" s="6">
        <v>81.28</v>
      </c>
      <c r="Q1143" s="6">
        <f>M1143*N1143*(1-O1143)</f>
        <v>148.2475</v>
      </c>
      <c r="R1143" s="6">
        <f>M1143*P1143</f>
        <v>81.28</v>
      </c>
      <c r="S1143" s="6">
        <f>Q1143-R1143</f>
        <v>66.967500000000001</v>
      </c>
      <c r="T1143" s="8">
        <f>IFERROR(S1143/Q1143,0)</f>
        <v>0.45172768512116562</v>
      </c>
    </row>
    <row r="1144" spans="1:20" ht="15.75" x14ac:dyDescent="0.25">
      <c r="A1144" s="2">
        <v>4862</v>
      </c>
      <c r="B1144" s="3">
        <v>46192</v>
      </c>
      <c r="C1144" s="10">
        <f>YEAR(SalesDataTable[[#This Row],[Order Date]])</f>
        <v>2026</v>
      </c>
      <c r="D1144" s="13" t="str">
        <f>"Q"&amp;ROUNDUP(MONTH(SalesDataTable[[#This Row],[Order Date]])/3,0)</f>
        <v>Q2</v>
      </c>
      <c r="E1144" s="13">
        <f>MONTH(SalesDataTable[[#This Row],[Order Date]])</f>
        <v>6</v>
      </c>
      <c r="F1144" s="10" t="str">
        <f>TEXT(SalesDataTable[[#This Row],[Order Date]],"MMM")</f>
        <v>Jun</v>
      </c>
      <c r="G1144" s="4" t="s">
        <v>22</v>
      </c>
      <c r="H1144" s="4" t="s">
        <v>43</v>
      </c>
      <c r="I1144" s="4" t="s">
        <v>18</v>
      </c>
      <c r="J1144" s="4" t="s">
        <v>19</v>
      </c>
      <c r="K1144" s="4" t="s">
        <v>50</v>
      </c>
      <c r="L1144" s="4" t="s">
        <v>58</v>
      </c>
      <c r="M1144" s="5">
        <v>1</v>
      </c>
      <c r="N1144" s="6">
        <v>36.74</v>
      </c>
      <c r="O1144" s="7">
        <v>0</v>
      </c>
      <c r="P1144" s="6">
        <v>14.15</v>
      </c>
      <c r="Q1144" s="6">
        <f>M1144*N1144*(1-O1144)</f>
        <v>36.74</v>
      </c>
      <c r="R1144" s="6">
        <f>M1144*P1144</f>
        <v>14.15</v>
      </c>
      <c r="S1144" s="6">
        <f>Q1144-R1144</f>
        <v>22.590000000000003</v>
      </c>
      <c r="T1144" s="8">
        <f>IFERROR(S1144/Q1144,0)</f>
        <v>0.61486118671747425</v>
      </c>
    </row>
    <row r="1145" spans="1:20" ht="15.75" x14ac:dyDescent="0.25">
      <c r="A1145" s="2">
        <v>5096</v>
      </c>
      <c r="B1145" s="3">
        <v>46192</v>
      </c>
      <c r="C1145" s="10">
        <f>YEAR(SalesDataTable[[#This Row],[Order Date]])</f>
        <v>2026</v>
      </c>
      <c r="D1145" s="13" t="str">
        <f>"Q"&amp;ROUNDUP(MONTH(SalesDataTable[[#This Row],[Order Date]])/3,0)</f>
        <v>Q2</v>
      </c>
      <c r="E1145" s="13">
        <f>MONTH(SalesDataTable[[#This Row],[Order Date]])</f>
        <v>6</v>
      </c>
      <c r="F1145" s="10" t="str">
        <f>TEXT(SalesDataTable[[#This Row],[Order Date]],"MMM")</f>
        <v>Jun</v>
      </c>
      <c r="G1145" s="4" t="s">
        <v>16</v>
      </c>
      <c r="H1145" s="4" t="s">
        <v>66</v>
      </c>
      <c r="I1145" s="4" t="s">
        <v>18</v>
      </c>
      <c r="J1145" s="4" t="s">
        <v>19</v>
      </c>
      <c r="K1145" s="4" t="s">
        <v>39</v>
      </c>
      <c r="L1145" s="4" t="s">
        <v>45</v>
      </c>
      <c r="M1145" s="5">
        <v>2</v>
      </c>
      <c r="N1145" s="6">
        <v>199.28</v>
      </c>
      <c r="O1145" s="7">
        <v>0</v>
      </c>
      <c r="P1145" s="6">
        <v>102.85</v>
      </c>
      <c r="Q1145" s="6">
        <f>M1145*N1145*(1-O1145)</f>
        <v>398.56</v>
      </c>
      <c r="R1145" s="6">
        <f>M1145*P1145</f>
        <v>205.7</v>
      </c>
      <c r="S1145" s="6">
        <f>Q1145-R1145</f>
        <v>192.86</v>
      </c>
      <c r="T1145" s="8">
        <f>IFERROR(S1145/Q1145,0)</f>
        <v>0.48389201124046571</v>
      </c>
    </row>
    <row r="1146" spans="1:20" ht="15.75" x14ac:dyDescent="0.25">
      <c r="A1146" s="2">
        <v>5112</v>
      </c>
      <c r="B1146" s="3">
        <v>46192</v>
      </c>
      <c r="C1146" s="10">
        <f>YEAR(SalesDataTable[[#This Row],[Order Date]])</f>
        <v>2026</v>
      </c>
      <c r="D1146" s="13" t="str">
        <f>"Q"&amp;ROUNDUP(MONTH(SalesDataTable[[#This Row],[Order Date]])/3,0)</f>
        <v>Q2</v>
      </c>
      <c r="E1146" s="13">
        <f>MONTH(SalesDataTable[[#This Row],[Order Date]])</f>
        <v>6</v>
      </c>
      <c r="F1146" s="10" t="str">
        <f>TEXT(SalesDataTable[[#This Row],[Order Date]],"MMM")</f>
        <v>Jun</v>
      </c>
      <c r="G1146" s="4" t="s">
        <v>16</v>
      </c>
      <c r="H1146" s="4" t="s">
        <v>17</v>
      </c>
      <c r="I1146" s="4" t="s">
        <v>44</v>
      </c>
      <c r="J1146" s="4" t="s">
        <v>19</v>
      </c>
      <c r="K1146" s="4" t="s">
        <v>50</v>
      </c>
      <c r="L1146" s="4" t="s">
        <v>58</v>
      </c>
      <c r="M1146" s="5">
        <v>2</v>
      </c>
      <c r="N1146" s="6">
        <v>37.04</v>
      </c>
      <c r="O1146" s="7">
        <v>0.05</v>
      </c>
      <c r="P1146" s="6">
        <v>13.76</v>
      </c>
      <c r="Q1146" s="6">
        <f>M1146*N1146*(1-O1146)</f>
        <v>70.375999999999991</v>
      </c>
      <c r="R1146" s="6">
        <f>M1146*P1146</f>
        <v>27.52</v>
      </c>
      <c r="S1146" s="6">
        <f>Q1146-R1146</f>
        <v>42.855999999999995</v>
      </c>
      <c r="T1146" s="8">
        <f>IFERROR(S1146/Q1146,0)</f>
        <v>0.60895759918153913</v>
      </c>
    </row>
    <row r="1147" spans="1:20" ht="15.75" x14ac:dyDescent="0.25">
      <c r="A1147" s="2">
        <v>501</v>
      </c>
      <c r="B1147" s="3">
        <v>46193</v>
      </c>
      <c r="C1147" s="10">
        <f>YEAR(SalesDataTable[[#This Row],[Order Date]])</f>
        <v>2026</v>
      </c>
      <c r="D1147" s="13" t="str">
        <f>"Q"&amp;ROUNDUP(MONTH(SalesDataTable[[#This Row],[Order Date]])/3,0)</f>
        <v>Q2</v>
      </c>
      <c r="E1147" s="13">
        <f>MONTH(SalesDataTable[[#This Row],[Order Date]])</f>
        <v>6</v>
      </c>
      <c r="F1147" s="10" t="str">
        <f>TEXT(SalesDataTable[[#This Row],[Order Date]],"MMM")</f>
        <v>Jun</v>
      </c>
      <c r="G1147" s="4" t="s">
        <v>36</v>
      </c>
      <c r="H1147" s="4" t="s">
        <v>37</v>
      </c>
      <c r="I1147" s="4" t="s">
        <v>18</v>
      </c>
      <c r="J1147" s="4" t="s">
        <v>29</v>
      </c>
      <c r="K1147" s="4" t="s">
        <v>39</v>
      </c>
      <c r="L1147" s="4" t="s">
        <v>56</v>
      </c>
      <c r="M1147" s="5">
        <v>2</v>
      </c>
      <c r="N1147" s="6">
        <v>80.95</v>
      </c>
      <c r="O1147" s="7">
        <v>0.1</v>
      </c>
      <c r="P1147" s="6">
        <v>39.44</v>
      </c>
      <c r="Q1147" s="6">
        <f>M1147*N1147*(1-O1147)</f>
        <v>145.71</v>
      </c>
      <c r="R1147" s="6">
        <f>M1147*P1147</f>
        <v>78.88</v>
      </c>
      <c r="S1147" s="6">
        <f>Q1147-R1147</f>
        <v>66.830000000000013</v>
      </c>
      <c r="T1147" s="8">
        <f>IFERROR(S1147/Q1147,0)</f>
        <v>0.45865074462974409</v>
      </c>
    </row>
    <row r="1148" spans="1:20" ht="15.75" x14ac:dyDescent="0.25">
      <c r="A1148" s="2">
        <v>540</v>
      </c>
      <c r="B1148" s="3">
        <v>46193</v>
      </c>
      <c r="C1148" s="10">
        <f>YEAR(SalesDataTable[[#This Row],[Order Date]])</f>
        <v>2026</v>
      </c>
      <c r="D1148" s="13" t="str">
        <f>"Q"&amp;ROUNDUP(MONTH(SalesDataTable[[#This Row],[Order Date]])/3,0)</f>
        <v>Q2</v>
      </c>
      <c r="E1148" s="13">
        <f>MONTH(SalesDataTable[[#This Row],[Order Date]])</f>
        <v>6</v>
      </c>
      <c r="F1148" s="10" t="str">
        <f>TEXT(SalesDataTable[[#This Row],[Order Date]],"MMM")</f>
        <v>Jun</v>
      </c>
      <c r="G1148" s="4" t="s">
        <v>16</v>
      </c>
      <c r="H1148" s="4" t="s">
        <v>52</v>
      </c>
      <c r="I1148" s="4" t="s">
        <v>44</v>
      </c>
      <c r="J1148" s="4" t="s">
        <v>19</v>
      </c>
      <c r="K1148" s="4" t="s">
        <v>25</v>
      </c>
      <c r="L1148" s="4" t="s">
        <v>53</v>
      </c>
      <c r="M1148" s="5">
        <v>1</v>
      </c>
      <c r="N1148" s="6">
        <v>151.46</v>
      </c>
      <c r="O1148" s="7">
        <v>0.05</v>
      </c>
      <c r="P1148" s="6">
        <v>77.98</v>
      </c>
      <c r="Q1148" s="6">
        <f>M1148*N1148*(1-O1148)</f>
        <v>143.887</v>
      </c>
      <c r="R1148" s="6">
        <f>M1148*P1148</f>
        <v>77.98</v>
      </c>
      <c r="S1148" s="6">
        <f>Q1148-R1148</f>
        <v>65.906999999999996</v>
      </c>
      <c r="T1148" s="8">
        <f>IFERROR(S1148/Q1148,0)</f>
        <v>0.45804693961233467</v>
      </c>
    </row>
    <row r="1149" spans="1:20" ht="15.75" x14ac:dyDescent="0.25">
      <c r="A1149" s="2">
        <v>2255</v>
      </c>
      <c r="B1149" s="3">
        <v>46193</v>
      </c>
      <c r="C1149" s="10">
        <f>YEAR(SalesDataTable[[#This Row],[Order Date]])</f>
        <v>2026</v>
      </c>
      <c r="D1149" s="13" t="str">
        <f>"Q"&amp;ROUNDUP(MONTH(SalesDataTable[[#This Row],[Order Date]])/3,0)</f>
        <v>Q2</v>
      </c>
      <c r="E1149" s="13">
        <f>MONTH(SalesDataTable[[#This Row],[Order Date]])</f>
        <v>6</v>
      </c>
      <c r="F1149" s="10" t="str">
        <f>TEXT(SalesDataTable[[#This Row],[Order Date]],"MMM")</f>
        <v>Jun</v>
      </c>
      <c r="G1149" s="4" t="s">
        <v>16</v>
      </c>
      <c r="H1149" s="4" t="s">
        <v>52</v>
      </c>
      <c r="I1149" s="4" t="s">
        <v>18</v>
      </c>
      <c r="J1149" s="4" t="s">
        <v>32</v>
      </c>
      <c r="K1149" s="4" t="s">
        <v>25</v>
      </c>
      <c r="L1149" s="4" t="s">
        <v>26</v>
      </c>
      <c r="M1149" s="5">
        <v>5</v>
      </c>
      <c r="N1149" s="6">
        <v>90.1</v>
      </c>
      <c r="O1149" s="7">
        <v>0</v>
      </c>
      <c r="P1149" s="6">
        <v>44.32</v>
      </c>
      <c r="Q1149" s="6">
        <f>M1149*N1149*(1-O1149)</f>
        <v>450.5</v>
      </c>
      <c r="R1149" s="6">
        <f>M1149*P1149</f>
        <v>221.6</v>
      </c>
      <c r="S1149" s="6">
        <f>Q1149-R1149</f>
        <v>228.9</v>
      </c>
      <c r="T1149" s="8">
        <f>IFERROR(S1149/Q1149,0)</f>
        <v>0.50810210876803552</v>
      </c>
    </row>
    <row r="1150" spans="1:20" ht="15.75" x14ac:dyDescent="0.25">
      <c r="A1150" s="2">
        <v>3126</v>
      </c>
      <c r="B1150" s="3">
        <v>46193</v>
      </c>
      <c r="C1150" s="10">
        <f>YEAR(SalesDataTable[[#This Row],[Order Date]])</f>
        <v>2026</v>
      </c>
      <c r="D1150" s="13" t="str">
        <f>"Q"&amp;ROUNDUP(MONTH(SalesDataTable[[#This Row],[Order Date]])/3,0)</f>
        <v>Q2</v>
      </c>
      <c r="E1150" s="13">
        <f>MONTH(SalesDataTable[[#This Row],[Order Date]])</f>
        <v>6</v>
      </c>
      <c r="F1150" s="10" t="str">
        <f>TEXT(SalesDataTable[[#This Row],[Order Date]],"MMM")</f>
        <v>Jun</v>
      </c>
      <c r="G1150" s="4" t="s">
        <v>16</v>
      </c>
      <c r="H1150" s="4" t="s">
        <v>17</v>
      </c>
      <c r="I1150" s="4" t="s">
        <v>44</v>
      </c>
      <c r="J1150" s="4" t="s">
        <v>32</v>
      </c>
      <c r="K1150" s="4" t="s">
        <v>25</v>
      </c>
      <c r="L1150" s="4" t="s">
        <v>53</v>
      </c>
      <c r="M1150" s="5">
        <v>1</v>
      </c>
      <c r="N1150" s="6">
        <v>155.69</v>
      </c>
      <c r="O1150" s="7">
        <v>0.1</v>
      </c>
      <c r="P1150" s="6">
        <v>79.42</v>
      </c>
      <c r="Q1150" s="6">
        <f>M1150*N1150*(1-O1150)</f>
        <v>140.12100000000001</v>
      </c>
      <c r="R1150" s="6">
        <f>M1150*P1150</f>
        <v>79.42</v>
      </c>
      <c r="S1150" s="6">
        <f>Q1150-R1150</f>
        <v>60.701000000000008</v>
      </c>
      <c r="T1150" s="8">
        <f>IFERROR(S1150/Q1150,0)</f>
        <v>0.43320415926235184</v>
      </c>
    </row>
    <row r="1151" spans="1:20" ht="15.75" x14ac:dyDescent="0.25">
      <c r="A1151" s="2">
        <v>3223</v>
      </c>
      <c r="B1151" s="3">
        <v>46193</v>
      </c>
      <c r="C1151" s="10">
        <f>YEAR(SalesDataTable[[#This Row],[Order Date]])</f>
        <v>2026</v>
      </c>
      <c r="D1151" s="13" t="str">
        <f>"Q"&amp;ROUNDUP(MONTH(SalesDataTable[[#This Row],[Order Date]])/3,0)</f>
        <v>Q2</v>
      </c>
      <c r="E1151" s="13">
        <f>MONTH(SalesDataTable[[#This Row],[Order Date]])</f>
        <v>6</v>
      </c>
      <c r="F1151" s="10" t="str">
        <f>TEXT(SalesDataTable[[#This Row],[Order Date]],"MMM")</f>
        <v>Jun</v>
      </c>
      <c r="G1151" s="4" t="s">
        <v>22</v>
      </c>
      <c r="H1151" s="4" t="s">
        <v>65</v>
      </c>
      <c r="I1151" s="4" t="s">
        <v>35</v>
      </c>
      <c r="J1151" s="4" t="s">
        <v>19</v>
      </c>
      <c r="K1151" s="4" t="s">
        <v>50</v>
      </c>
      <c r="L1151" s="4" t="s">
        <v>61</v>
      </c>
      <c r="M1151" s="5">
        <v>1</v>
      </c>
      <c r="N1151" s="6">
        <v>50.11</v>
      </c>
      <c r="O1151" s="7">
        <v>0.05</v>
      </c>
      <c r="P1151" s="6">
        <v>21.38</v>
      </c>
      <c r="Q1151" s="6">
        <f>M1151*N1151*(1-O1151)</f>
        <v>47.604499999999994</v>
      </c>
      <c r="R1151" s="6">
        <f>M1151*P1151</f>
        <v>21.38</v>
      </c>
      <c r="S1151" s="6">
        <f>Q1151-R1151</f>
        <v>26.224499999999995</v>
      </c>
      <c r="T1151" s="8">
        <f>IFERROR(S1151/Q1151,0)</f>
        <v>0.55088279469377888</v>
      </c>
    </row>
    <row r="1152" spans="1:20" ht="15.75" x14ac:dyDescent="0.25">
      <c r="A1152" s="2">
        <v>3260</v>
      </c>
      <c r="B1152" s="3">
        <v>46193</v>
      </c>
      <c r="C1152" s="10">
        <f>YEAR(SalesDataTable[[#This Row],[Order Date]])</f>
        <v>2026</v>
      </c>
      <c r="D1152" s="13" t="str">
        <f>"Q"&amp;ROUNDUP(MONTH(SalesDataTable[[#This Row],[Order Date]])/3,0)</f>
        <v>Q2</v>
      </c>
      <c r="E1152" s="13">
        <f>MONTH(SalesDataTable[[#This Row],[Order Date]])</f>
        <v>6</v>
      </c>
      <c r="F1152" s="10" t="str">
        <f>TEXT(SalesDataTable[[#This Row],[Order Date]],"MMM")</f>
        <v>Jun</v>
      </c>
      <c r="G1152" s="4" t="s">
        <v>27</v>
      </c>
      <c r="H1152" s="4" t="s">
        <v>28</v>
      </c>
      <c r="I1152" s="4" t="s">
        <v>35</v>
      </c>
      <c r="J1152" s="4" t="s">
        <v>19</v>
      </c>
      <c r="K1152" s="4" t="s">
        <v>25</v>
      </c>
      <c r="L1152" s="4" t="s">
        <v>33</v>
      </c>
      <c r="M1152" s="5">
        <v>1</v>
      </c>
      <c r="N1152" s="6">
        <v>142.55000000000001</v>
      </c>
      <c r="O1152" s="7">
        <v>0.1</v>
      </c>
      <c r="P1152" s="6">
        <v>79.709999999999994</v>
      </c>
      <c r="Q1152" s="6">
        <f>M1152*N1152*(1-O1152)</f>
        <v>128.29500000000002</v>
      </c>
      <c r="R1152" s="6">
        <f>M1152*P1152</f>
        <v>79.709999999999994</v>
      </c>
      <c r="S1152" s="6">
        <f>Q1152-R1152</f>
        <v>48.585000000000022</v>
      </c>
      <c r="T1152" s="8">
        <f>IFERROR(S1152/Q1152,0)</f>
        <v>0.37869753302934656</v>
      </c>
    </row>
    <row r="1153" spans="1:20" ht="15.75" x14ac:dyDescent="0.25">
      <c r="A1153" s="2">
        <v>3404</v>
      </c>
      <c r="B1153" s="3">
        <v>46193</v>
      </c>
      <c r="C1153" s="10">
        <f>YEAR(SalesDataTable[[#This Row],[Order Date]])</f>
        <v>2026</v>
      </c>
      <c r="D1153" s="13" t="str">
        <f>"Q"&amp;ROUNDUP(MONTH(SalesDataTable[[#This Row],[Order Date]])/3,0)</f>
        <v>Q2</v>
      </c>
      <c r="E1153" s="13">
        <f>MONTH(SalesDataTable[[#This Row],[Order Date]])</f>
        <v>6</v>
      </c>
      <c r="F1153" s="10" t="str">
        <f>TEXT(SalesDataTable[[#This Row],[Order Date]],"MMM")</f>
        <v>Jun</v>
      </c>
      <c r="G1153" s="4" t="s">
        <v>36</v>
      </c>
      <c r="H1153" s="4" t="s">
        <v>49</v>
      </c>
      <c r="I1153" s="4" t="s">
        <v>18</v>
      </c>
      <c r="J1153" s="4" t="s">
        <v>29</v>
      </c>
      <c r="K1153" s="4" t="s">
        <v>39</v>
      </c>
      <c r="L1153" s="4" t="s">
        <v>45</v>
      </c>
      <c r="M1153" s="5">
        <v>3</v>
      </c>
      <c r="N1153" s="6">
        <v>191.11</v>
      </c>
      <c r="O1153" s="7">
        <v>0.05</v>
      </c>
      <c r="P1153" s="6">
        <v>102.82</v>
      </c>
      <c r="Q1153" s="6">
        <f>M1153*N1153*(1-O1153)</f>
        <v>544.6635</v>
      </c>
      <c r="R1153" s="6">
        <f>M1153*P1153</f>
        <v>308.45999999999998</v>
      </c>
      <c r="S1153" s="6">
        <f>Q1153-R1153</f>
        <v>236.20350000000002</v>
      </c>
      <c r="T1153" s="8">
        <f>IFERROR(S1153/Q1153,0)</f>
        <v>0.43366867800026992</v>
      </c>
    </row>
    <row r="1154" spans="1:20" ht="15.75" x14ac:dyDescent="0.25">
      <c r="A1154" s="2">
        <v>4267</v>
      </c>
      <c r="B1154" s="3">
        <v>46193</v>
      </c>
      <c r="C1154" s="10">
        <f>YEAR(SalesDataTable[[#This Row],[Order Date]])</f>
        <v>2026</v>
      </c>
      <c r="D1154" s="13" t="str">
        <f>"Q"&amp;ROUNDUP(MONTH(SalesDataTable[[#This Row],[Order Date]])/3,0)</f>
        <v>Q2</v>
      </c>
      <c r="E1154" s="13">
        <f>MONTH(SalesDataTable[[#This Row],[Order Date]])</f>
        <v>6</v>
      </c>
      <c r="F1154" s="10" t="str">
        <f>TEXT(SalesDataTable[[#This Row],[Order Date]],"MMM")</f>
        <v>Jun</v>
      </c>
      <c r="G1154" s="4" t="s">
        <v>36</v>
      </c>
      <c r="H1154" s="4" t="s">
        <v>63</v>
      </c>
      <c r="I1154" s="4" t="s">
        <v>24</v>
      </c>
      <c r="J1154" s="4" t="s">
        <v>32</v>
      </c>
      <c r="K1154" s="4" t="s">
        <v>20</v>
      </c>
      <c r="L1154" s="4" t="s">
        <v>42</v>
      </c>
      <c r="M1154" s="5">
        <v>6</v>
      </c>
      <c r="N1154" s="6">
        <v>40.229999999999997</v>
      </c>
      <c r="O1154" s="7">
        <v>0.15</v>
      </c>
      <c r="P1154" s="6">
        <v>17.079999999999998</v>
      </c>
      <c r="Q1154" s="6">
        <f>M1154*N1154*(1-O1154)</f>
        <v>205.173</v>
      </c>
      <c r="R1154" s="6">
        <f>M1154*P1154</f>
        <v>102.47999999999999</v>
      </c>
      <c r="S1154" s="6">
        <f>Q1154-R1154</f>
        <v>102.69300000000001</v>
      </c>
      <c r="T1154" s="8">
        <f>IFERROR(S1154/Q1154,0)</f>
        <v>0.50051907414718322</v>
      </c>
    </row>
    <row r="1155" spans="1:20" ht="15.75" x14ac:dyDescent="0.25">
      <c r="A1155" s="2">
        <v>5082</v>
      </c>
      <c r="B1155" s="3">
        <v>46193</v>
      </c>
      <c r="C1155" s="10">
        <f>YEAR(SalesDataTable[[#This Row],[Order Date]])</f>
        <v>2026</v>
      </c>
      <c r="D1155" s="13" t="str">
        <f>"Q"&amp;ROUNDUP(MONTH(SalesDataTable[[#This Row],[Order Date]])/3,0)</f>
        <v>Q2</v>
      </c>
      <c r="E1155" s="13">
        <f>MONTH(SalesDataTable[[#This Row],[Order Date]])</f>
        <v>6</v>
      </c>
      <c r="F1155" s="10" t="str">
        <f>TEXT(SalesDataTable[[#This Row],[Order Date]],"MMM")</f>
        <v>Jun</v>
      </c>
      <c r="G1155" s="4" t="s">
        <v>22</v>
      </c>
      <c r="H1155" s="4" t="s">
        <v>57</v>
      </c>
      <c r="I1155" s="4" t="s">
        <v>18</v>
      </c>
      <c r="J1155" s="4" t="s">
        <v>32</v>
      </c>
      <c r="K1155" s="4" t="s">
        <v>20</v>
      </c>
      <c r="L1155" s="4" t="s">
        <v>21</v>
      </c>
      <c r="M1155" s="5">
        <v>2</v>
      </c>
      <c r="N1155" s="6">
        <v>81.489999999999995</v>
      </c>
      <c r="O1155" s="7">
        <v>0</v>
      </c>
      <c r="P1155" s="6">
        <v>42.15</v>
      </c>
      <c r="Q1155" s="6">
        <f>M1155*N1155*(1-O1155)</f>
        <v>162.97999999999999</v>
      </c>
      <c r="R1155" s="6">
        <f>M1155*P1155</f>
        <v>84.3</v>
      </c>
      <c r="S1155" s="6">
        <f>Q1155-R1155</f>
        <v>78.679999999999993</v>
      </c>
      <c r="T1155" s="8">
        <f>IFERROR(S1155/Q1155,0)</f>
        <v>0.48275862068965514</v>
      </c>
    </row>
    <row r="1156" spans="1:20" ht="15.75" x14ac:dyDescent="0.25">
      <c r="A1156" s="2">
        <v>5108</v>
      </c>
      <c r="B1156" s="3">
        <v>46193</v>
      </c>
      <c r="C1156" s="10">
        <f>YEAR(SalesDataTable[[#This Row],[Order Date]])</f>
        <v>2026</v>
      </c>
      <c r="D1156" s="13" t="str">
        <f>"Q"&amp;ROUNDUP(MONTH(SalesDataTable[[#This Row],[Order Date]])/3,0)</f>
        <v>Q2</v>
      </c>
      <c r="E1156" s="13">
        <f>MONTH(SalesDataTable[[#This Row],[Order Date]])</f>
        <v>6</v>
      </c>
      <c r="F1156" s="10" t="str">
        <f>TEXT(SalesDataTable[[#This Row],[Order Date]],"MMM")</f>
        <v>Jun</v>
      </c>
      <c r="G1156" s="4" t="s">
        <v>22</v>
      </c>
      <c r="H1156" s="4" t="s">
        <v>43</v>
      </c>
      <c r="I1156" s="4" t="s">
        <v>24</v>
      </c>
      <c r="J1156" s="4" t="s">
        <v>32</v>
      </c>
      <c r="K1156" s="4" t="s">
        <v>30</v>
      </c>
      <c r="L1156" s="4" t="s">
        <v>64</v>
      </c>
      <c r="M1156" s="5">
        <v>8</v>
      </c>
      <c r="N1156" s="6">
        <v>162.71</v>
      </c>
      <c r="O1156" s="7">
        <v>0.2</v>
      </c>
      <c r="P1156" s="6">
        <v>85.27</v>
      </c>
      <c r="Q1156" s="6">
        <f>M1156*N1156*(1-O1156)</f>
        <v>1041.3440000000001</v>
      </c>
      <c r="R1156" s="6">
        <f>M1156*P1156</f>
        <v>682.16</v>
      </c>
      <c r="S1156" s="6">
        <f>Q1156-R1156</f>
        <v>359.18400000000008</v>
      </c>
      <c r="T1156" s="8">
        <f>IFERROR(S1156/Q1156,0)</f>
        <v>0.34492348349824847</v>
      </c>
    </row>
    <row r="1157" spans="1:20" ht="15.75" x14ac:dyDescent="0.25">
      <c r="A1157" s="2">
        <v>1105</v>
      </c>
      <c r="B1157" s="3">
        <v>46194</v>
      </c>
      <c r="C1157" s="10">
        <f>YEAR(SalesDataTable[[#This Row],[Order Date]])</f>
        <v>2026</v>
      </c>
      <c r="D1157" s="13" t="str">
        <f>"Q"&amp;ROUNDUP(MONTH(SalesDataTable[[#This Row],[Order Date]])/3,0)</f>
        <v>Q2</v>
      </c>
      <c r="E1157" s="13">
        <f>MONTH(SalesDataTable[[#This Row],[Order Date]])</f>
        <v>6</v>
      </c>
      <c r="F1157" s="10" t="str">
        <f>TEXT(SalesDataTable[[#This Row],[Order Date]],"MMM")</f>
        <v>Jun</v>
      </c>
      <c r="G1157" s="4" t="s">
        <v>27</v>
      </c>
      <c r="H1157" s="4" t="s">
        <v>41</v>
      </c>
      <c r="I1157" s="4" t="s">
        <v>44</v>
      </c>
      <c r="J1157" s="4" t="s">
        <v>19</v>
      </c>
      <c r="K1157" s="4" t="s">
        <v>30</v>
      </c>
      <c r="L1157" s="4" t="s">
        <v>31</v>
      </c>
      <c r="M1157" s="5">
        <v>1</v>
      </c>
      <c r="N1157" s="6">
        <v>36.479999999999997</v>
      </c>
      <c r="O1157" s="7">
        <v>0.1</v>
      </c>
      <c r="P1157" s="6">
        <v>13.9</v>
      </c>
      <c r="Q1157" s="6">
        <f>M1157*N1157*(1-O1157)</f>
        <v>32.832000000000001</v>
      </c>
      <c r="R1157" s="6">
        <f>M1157*P1157</f>
        <v>13.9</v>
      </c>
      <c r="S1157" s="6">
        <f>Q1157-R1157</f>
        <v>18.932000000000002</v>
      </c>
      <c r="T1157" s="8">
        <f>IFERROR(S1157/Q1157,0)</f>
        <v>0.57663255360623789</v>
      </c>
    </row>
    <row r="1158" spans="1:20" ht="15.75" x14ac:dyDescent="0.25">
      <c r="A1158" s="2">
        <v>2757</v>
      </c>
      <c r="B1158" s="3">
        <v>46194</v>
      </c>
      <c r="C1158" s="10">
        <f>YEAR(SalesDataTable[[#This Row],[Order Date]])</f>
        <v>2026</v>
      </c>
      <c r="D1158" s="13" t="str">
        <f>"Q"&amp;ROUNDUP(MONTH(SalesDataTable[[#This Row],[Order Date]])/3,0)</f>
        <v>Q2</v>
      </c>
      <c r="E1158" s="13">
        <f>MONTH(SalesDataTable[[#This Row],[Order Date]])</f>
        <v>6</v>
      </c>
      <c r="F1158" s="10" t="str">
        <f>TEXT(SalesDataTable[[#This Row],[Order Date]],"MMM")</f>
        <v>Jun</v>
      </c>
      <c r="G1158" s="4" t="s">
        <v>22</v>
      </c>
      <c r="H1158" s="4" t="s">
        <v>43</v>
      </c>
      <c r="I1158" s="4" t="s">
        <v>24</v>
      </c>
      <c r="J1158" s="4" t="s">
        <v>32</v>
      </c>
      <c r="K1158" s="4" t="s">
        <v>30</v>
      </c>
      <c r="L1158" s="4" t="s">
        <v>60</v>
      </c>
      <c r="M1158" s="5">
        <v>6</v>
      </c>
      <c r="N1158" s="6">
        <v>136.65</v>
      </c>
      <c r="O1158" s="7">
        <v>0.15</v>
      </c>
      <c r="P1158" s="6">
        <v>68.56</v>
      </c>
      <c r="Q1158" s="6">
        <f>M1158*N1158*(1-O1158)</f>
        <v>696.91500000000008</v>
      </c>
      <c r="R1158" s="6">
        <f>M1158*P1158</f>
        <v>411.36</v>
      </c>
      <c r="S1158" s="6">
        <f>Q1158-R1158</f>
        <v>285.55500000000006</v>
      </c>
      <c r="T1158" s="8">
        <f>IFERROR(S1158/Q1158,0)</f>
        <v>0.4097415036266977</v>
      </c>
    </row>
    <row r="1159" spans="1:20" ht="15.75" x14ac:dyDescent="0.25">
      <c r="A1159" s="2">
        <v>3325</v>
      </c>
      <c r="B1159" s="3">
        <v>46194</v>
      </c>
      <c r="C1159" s="10">
        <f>YEAR(SalesDataTable[[#This Row],[Order Date]])</f>
        <v>2026</v>
      </c>
      <c r="D1159" s="13" t="str">
        <f>"Q"&amp;ROUNDUP(MONTH(SalesDataTable[[#This Row],[Order Date]])/3,0)</f>
        <v>Q2</v>
      </c>
      <c r="E1159" s="13">
        <f>MONTH(SalesDataTable[[#This Row],[Order Date]])</f>
        <v>6</v>
      </c>
      <c r="F1159" s="10" t="str">
        <f>TEXT(SalesDataTable[[#This Row],[Order Date]],"MMM")</f>
        <v>Jun</v>
      </c>
      <c r="G1159" s="4" t="s">
        <v>27</v>
      </c>
      <c r="H1159" s="4" t="s">
        <v>28</v>
      </c>
      <c r="I1159" s="4" t="s">
        <v>18</v>
      </c>
      <c r="J1159" s="4" t="s">
        <v>29</v>
      </c>
      <c r="K1159" s="4" t="s">
        <v>20</v>
      </c>
      <c r="L1159" s="4" t="s">
        <v>38</v>
      </c>
      <c r="M1159" s="5">
        <v>4</v>
      </c>
      <c r="N1159" s="6">
        <v>50.57</v>
      </c>
      <c r="O1159" s="7">
        <v>0</v>
      </c>
      <c r="P1159" s="6">
        <v>21.85</v>
      </c>
      <c r="Q1159" s="6">
        <f>M1159*N1159*(1-O1159)</f>
        <v>202.28</v>
      </c>
      <c r="R1159" s="6">
        <f>M1159*P1159</f>
        <v>87.4</v>
      </c>
      <c r="S1159" s="6">
        <f>Q1159-R1159</f>
        <v>114.88</v>
      </c>
      <c r="T1159" s="8">
        <f>IFERROR(S1159/Q1159,0)</f>
        <v>0.56792564761716435</v>
      </c>
    </row>
    <row r="1160" spans="1:20" ht="15.75" x14ac:dyDescent="0.25">
      <c r="A1160" s="2">
        <v>4070</v>
      </c>
      <c r="B1160" s="3">
        <v>46194</v>
      </c>
      <c r="C1160" s="10">
        <f>YEAR(SalesDataTable[[#This Row],[Order Date]])</f>
        <v>2026</v>
      </c>
      <c r="D1160" s="13" t="str">
        <f>"Q"&amp;ROUNDUP(MONTH(SalesDataTable[[#This Row],[Order Date]])/3,0)</f>
        <v>Q2</v>
      </c>
      <c r="E1160" s="13">
        <f>MONTH(SalesDataTable[[#This Row],[Order Date]])</f>
        <v>6</v>
      </c>
      <c r="F1160" s="10" t="str">
        <f>TEXT(SalesDataTable[[#This Row],[Order Date]],"MMM")</f>
        <v>Jun</v>
      </c>
      <c r="G1160" s="4" t="s">
        <v>36</v>
      </c>
      <c r="H1160" s="4" t="s">
        <v>49</v>
      </c>
      <c r="I1160" s="4" t="s">
        <v>18</v>
      </c>
      <c r="J1160" s="4" t="s">
        <v>29</v>
      </c>
      <c r="K1160" s="4" t="s">
        <v>20</v>
      </c>
      <c r="L1160" s="4" t="s">
        <v>46</v>
      </c>
      <c r="M1160" s="5">
        <v>3</v>
      </c>
      <c r="N1160" s="6">
        <v>103.72</v>
      </c>
      <c r="O1160" s="7">
        <v>0</v>
      </c>
      <c r="P1160" s="6">
        <v>50.34</v>
      </c>
      <c r="Q1160" s="6">
        <f>M1160*N1160*(1-O1160)</f>
        <v>311.15999999999997</v>
      </c>
      <c r="R1160" s="6">
        <f>M1160*P1160</f>
        <v>151.02000000000001</v>
      </c>
      <c r="S1160" s="6">
        <f>Q1160-R1160</f>
        <v>160.13999999999996</v>
      </c>
      <c r="T1160" s="8">
        <f>IFERROR(S1160/Q1160,0)</f>
        <v>0.51465483995372152</v>
      </c>
    </row>
    <row r="1161" spans="1:20" ht="15.75" x14ac:dyDescent="0.25">
      <c r="A1161" s="2">
        <v>4339</v>
      </c>
      <c r="B1161" s="3">
        <v>46194</v>
      </c>
      <c r="C1161" s="10">
        <f>YEAR(SalesDataTable[[#This Row],[Order Date]])</f>
        <v>2026</v>
      </c>
      <c r="D1161" s="13" t="str">
        <f>"Q"&amp;ROUNDUP(MONTH(SalesDataTable[[#This Row],[Order Date]])/3,0)</f>
        <v>Q2</v>
      </c>
      <c r="E1161" s="13">
        <f>MONTH(SalesDataTable[[#This Row],[Order Date]])</f>
        <v>6</v>
      </c>
      <c r="F1161" s="10" t="str">
        <f>TEXT(SalesDataTable[[#This Row],[Order Date]],"MMM")</f>
        <v>Jun</v>
      </c>
      <c r="G1161" s="4" t="s">
        <v>27</v>
      </c>
      <c r="H1161" s="4" t="s">
        <v>68</v>
      </c>
      <c r="I1161" s="4" t="s">
        <v>44</v>
      </c>
      <c r="J1161" s="4" t="s">
        <v>19</v>
      </c>
      <c r="K1161" s="4" t="s">
        <v>30</v>
      </c>
      <c r="L1161" s="4" t="s">
        <v>60</v>
      </c>
      <c r="M1161" s="5">
        <v>1</v>
      </c>
      <c r="N1161" s="6">
        <v>132.49</v>
      </c>
      <c r="O1161" s="7">
        <v>0</v>
      </c>
      <c r="P1161" s="6">
        <v>67.09</v>
      </c>
      <c r="Q1161" s="6">
        <f>M1161*N1161*(1-O1161)</f>
        <v>132.49</v>
      </c>
      <c r="R1161" s="6">
        <f>M1161*P1161</f>
        <v>67.09</v>
      </c>
      <c r="S1161" s="6">
        <f>Q1161-R1161</f>
        <v>65.400000000000006</v>
      </c>
      <c r="T1161" s="8">
        <f>IFERROR(S1161/Q1161,0)</f>
        <v>0.49362216016303118</v>
      </c>
    </row>
    <row r="1162" spans="1:20" ht="15.75" x14ac:dyDescent="0.25">
      <c r="A1162" s="2">
        <v>731</v>
      </c>
      <c r="B1162" s="3">
        <v>46195</v>
      </c>
      <c r="C1162" s="10">
        <f>YEAR(SalesDataTable[[#This Row],[Order Date]])</f>
        <v>2026</v>
      </c>
      <c r="D1162" s="13" t="str">
        <f>"Q"&amp;ROUNDUP(MONTH(SalesDataTable[[#This Row],[Order Date]])/3,0)</f>
        <v>Q2</v>
      </c>
      <c r="E1162" s="13">
        <f>MONTH(SalesDataTable[[#This Row],[Order Date]])</f>
        <v>6</v>
      </c>
      <c r="F1162" s="10" t="str">
        <f>TEXT(SalesDataTable[[#This Row],[Order Date]],"MMM")</f>
        <v>Jun</v>
      </c>
      <c r="G1162" s="4" t="s">
        <v>27</v>
      </c>
      <c r="H1162" s="4" t="s">
        <v>34</v>
      </c>
      <c r="I1162" s="4" t="s">
        <v>18</v>
      </c>
      <c r="J1162" s="4" t="s">
        <v>29</v>
      </c>
      <c r="K1162" s="4" t="s">
        <v>39</v>
      </c>
      <c r="L1162" s="4" t="s">
        <v>56</v>
      </c>
      <c r="M1162" s="5">
        <v>2</v>
      </c>
      <c r="N1162" s="6">
        <v>80.650000000000006</v>
      </c>
      <c r="O1162" s="7">
        <v>0</v>
      </c>
      <c r="P1162" s="6">
        <v>39.18</v>
      </c>
      <c r="Q1162" s="6">
        <f>M1162*N1162*(1-O1162)</f>
        <v>161.30000000000001</v>
      </c>
      <c r="R1162" s="6">
        <f>M1162*P1162</f>
        <v>78.36</v>
      </c>
      <c r="S1162" s="6">
        <f>Q1162-R1162</f>
        <v>82.940000000000012</v>
      </c>
      <c r="T1162" s="8">
        <f>IFERROR(S1162/Q1162,0)</f>
        <v>0.51419714817110973</v>
      </c>
    </row>
    <row r="1163" spans="1:20" ht="15.75" x14ac:dyDescent="0.25">
      <c r="A1163" s="2">
        <v>1362</v>
      </c>
      <c r="B1163" s="3">
        <v>46195</v>
      </c>
      <c r="C1163" s="10">
        <f>YEAR(SalesDataTable[[#This Row],[Order Date]])</f>
        <v>2026</v>
      </c>
      <c r="D1163" s="13" t="str">
        <f>"Q"&amp;ROUNDUP(MONTH(SalesDataTable[[#This Row],[Order Date]])/3,0)</f>
        <v>Q2</v>
      </c>
      <c r="E1163" s="13">
        <f>MONTH(SalesDataTable[[#This Row],[Order Date]])</f>
        <v>6</v>
      </c>
      <c r="F1163" s="10" t="str">
        <f>TEXT(SalesDataTable[[#This Row],[Order Date]],"MMM")</f>
        <v>Jun</v>
      </c>
      <c r="G1163" s="4" t="s">
        <v>22</v>
      </c>
      <c r="H1163" s="4" t="s">
        <v>23</v>
      </c>
      <c r="I1163" s="4" t="s">
        <v>35</v>
      </c>
      <c r="J1163" s="4" t="s">
        <v>29</v>
      </c>
      <c r="K1163" s="4" t="s">
        <v>50</v>
      </c>
      <c r="L1163" s="4" t="s">
        <v>58</v>
      </c>
      <c r="M1163" s="5">
        <v>1</v>
      </c>
      <c r="N1163" s="6">
        <v>35.409999999999997</v>
      </c>
      <c r="O1163" s="7">
        <v>0.05</v>
      </c>
      <c r="P1163" s="6">
        <v>13.9</v>
      </c>
      <c r="Q1163" s="6">
        <f>M1163*N1163*(1-O1163)</f>
        <v>33.639499999999998</v>
      </c>
      <c r="R1163" s="6">
        <f>M1163*P1163</f>
        <v>13.9</v>
      </c>
      <c r="S1163" s="6">
        <f>Q1163-R1163</f>
        <v>19.7395</v>
      </c>
      <c r="T1163" s="8">
        <f>IFERROR(S1163/Q1163,0)</f>
        <v>0.58679528530447833</v>
      </c>
    </row>
    <row r="1164" spans="1:20" ht="15.75" x14ac:dyDescent="0.25">
      <c r="A1164" s="2">
        <v>1512</v>
      </c>
      <c r="B1164" s="3">
        <v>46195</v>
      </c>
      <c r="C1164" s="10">
        <f>YEAR(SalesDataTable[[#This Row],[Order Date]])</f>
        <v>2026</v>
      </c>
      <c r="D1164" s="13" t="str">
        <f>"Q"&amp;ROUNDUP(MONTH(SalesDataTable[[#This Row],[Order Date]])/3,0)</f>
        <v>Q2</v>
      </c>
      <c r="E1164" s="13">
        <f>MONTH(SalesDataTable[[#This Row],[Order Date]])</f>
        <v>6</v>
      </c>
      <c r="F1164" s="10" t="str">
        <f>TEXT(SalesDataTable[[#This Row],[Order Date]],"MMM")</f>
        <v>Jun</v>
      </c>
      <c r="G1164" s="4" t="s">
        <v>16</v>
      </c>
      <c r="H1164" s="4" t="s">
        <v>17</v>
      </c>
      <c r="I1164" s="4" t="s">
        <v>44</v>
      </c>
      <c r="J1164" s="4" t="s">
        <v>19</v>
      </c>
      <c r="K1164" s="4" t="s">
        <v>50</v>
      </c>
      <c r="L1164" s="4" t="s">
        <v>51</v>
      </c>
      <c r="M1164" s="5">
        <v>3</v>
      </c>
      <c r="N1164" s="6">
        <v>41.01</v>
      </c>
      <c r="O1164" s="7">
        <v>0</v>
      </c>
      <c r="P1164" s="6">
        <v>14.33</v>
      </c>
      <c r="Q1164" s="6">
        <f>M1164*N1164*(1-O1164)</f>
        <v>123.03</v>
      </c>
      <c r="R1164" s="6">
        <f>M1164*P1164</f>
        <v>42.99</v>
      </c>
      <c r="S1164" s="6">
        <f>Q1164-R1164</f>
        <v>80.039999999999992</v>
      </c>
      <c r="T1164" s="8">
        <f>IFERROR(S1164/Q1164,0)</f>
        <v>0.65057303096805652</v>
      </c>
    </row>
    <row r="1165" spans="1:20" ht="15.75" x14ac:dyDescent="0.25">
      <c r="A1165" s="2">
        <v>1647</v>
      </c>
      <c r="B1165" s="3">
        <v>46195</v>
      </c>
      <c r="C1165" s="10">
        <f>YEAR(SalesDataTable[[#This Row],[Order Date]])</f>
        <v>2026</v>
      </c>
      <c r="D1165" s="13" t="str">
        <f>"Q"&amp;ROUNDUP(MONTH(SalesDataTable[[#This Row],[Order Date]])/3,0)</f>
        <v>Q2</v>
      </c>
      <c r="E1165" s="13">
        <f>MONTH(SalesDataTable[[#This Row],[Order Date]])</f>
        <v>6</v>
      </c>
      <c r="F1165" s="10" t="str">
        <f>TEXT(SalesDataTable[[#This Row],[Order Date]],"MMM")</f>
        <v>Jun</v>
      </c>
      <c r="G1165" s="4" t="s">
        <v>36</v>
      </c>
      <c r="H1165" s="4" t="s">
        <v>49</v>
      </c>
      <c r="I1165" s="4" t="s">
        <v>18</v>
      </c>
      <c r="J1165" s="4" t="s">
        <v>32</v>
      </c>
      <c r="K1165" s="4" t="s">
        <v>30</v>
      </c>
      <c r="L1165" s="4" t="s">
        <v>31</v>
      </c>
      <c r="M1165" s="5">
        <v>1</v>
      </c>
      <c r="N1165" s="6">
        <v>36.01</v>
      </c>
      <c r="O1165" s="7">
        <v>0</v>
      </c>
      <c r="P1165" s="6">
        <v>13.23</v>
      </c>
      <c r="Q1165" s="6">
        <f>M1165*N1165*(1-O1165)</f>
        <v>36.01</v>
      </c>
      <c r="R1165" s="6">
        <f>M1165*P1165</f>
        <v>13.23</v>
      </c>
      <c r="S1165" s="6">
        <f>Q1165-R1165</f>
        <v>22.779999999999998</v>
      </c>
      <c r="T1165" s="8">
        <f>IFERROR(S1165/Q1165,0)</f>
        <v>0.63260205498472644</v>
      </c>
    </row>
    <row r="1166" spans="1:20" ht="15.75" x14ac:dyDescent="0.25">
      <c r="A1166" s="2">
        <v>2358</v>
      </c>
      <c r="B1166" s="3">
        <v>46195</v>
      </c>
      <c r="C1166" s="10">
        <f>YEAR(SalesDataTable[[#This Row],[Order Date]])</f>
        <v>2026</v>
      </c>
      <c r="D1166" s="13" t="str">
        <f>"Q"&amp;ROUNDUP(MONTH(SalesDataTable[[#This Row],[Order Date]])/3,0)</f>
        <v>Q2</v>
      </c>
      <c r="E1166" s="13">
        <f>MONTH(SalesDataTable[[#This Row],[Order Date]])</f>
        <v>6</v>
      </c>
      <c r="F1166" s="10" t="str">
        <f>TEXT(SalesDataTable[[#This Row],[Order Date]],"MMM")</f>
        <v>Jun</v>
      </c>
      <c r="G1166" s="4" t="s">
        <v>16</v>
      </c>
      <c r="H1166" s="4" t="s">
        <v>17</v>
      </c>
      <c r="I1166" s="4" t="s">
        <v>44</v>
      </c>
      <c r="J1166" s="4" t="s">
        <v>19</v>
      </c>
      <c r="K1166" s="4" t="s">
        <v>50</v>
      </c>
      <c r="L1166" s="4" t="s">
        <v>61</v>
      </c>
      <c r="M1166" s="5">
        <v>2</v>
      </c>
      <c r="N1166" s="6">
        <v>50.21</v>
      </c>
      <c r="O1166" s="7">
        <v>0.05</v>
      </c>
      <c r="P1166" s="6">
        <v>21.74</v>
      </c>
      <c r="Q1166" s="6">
        <f>M1166*N1166*(1-O1166)</f>
        <v>95.399000000000001</v>
      </c>
      <c r="R1166" s="6">
        <f>M1166*P1166</f>
        <v>43.48</v>
      </c>
      <c r="S1166" s="6">
        <f>Q1166-R1166</f>
        <v>51.919000000000004</v>
      </c>
      <c r="T1166" s="8">
        <f>IFERROR(S1166/Q1166,0)</f>
        <v>0.54423002337550708</v>
      </c>
    </row>
    <row r="1167" spans="1:20" ht="15.75" x14ac:dyDescent="0.25">
      <c r="A1167" s="2">
        <v>2366</v>
      </c>
      <c r="B1167" s="3">
        <v>46195</v>
      </c>
      <c r="C1167" s="10">
        <f>YEAR(SalesDataTable[[#This Row],[Order Date]])</f>
        <v>2026</v>
      </c>
      <c r="D1167" s="13" t="str">
        <f>"Q"&amp;ROUNDUP(MONTH(SalesDataTable[[#This Row],[Order Date]])/3,0)</f>
        <v>Q2</v>
      </c>
      <c r="E1167" s="13">
        <f>MONTH(SalesDataTable[[#This Row],[Order Date]])</f>
        <v>6</v>
      </c>
      <c r="F1167" s="10" t="str">
        <f>TEXT(SalesDataTable[[#This Row],[Order Date]],"MMM")</f>
        <v>Jun</v>
      </c>
      <c r="G1167" s="4" t="s">
        <v>27</v>
      </c>
      <c r="H1167" s="4" t="s">
        <v>55</v>
      </c>
      <c r="I1167" s="4" t="s">
        <v>44</v>
      </c>
      <c r="J1167" s="4" t="s">
        <v>19</v>
      </c>
      <c r="K1167" s="4" t="s">
        <v>20</v>
      </c>
      <c r="L1167" s="4" t="s">
        <v>46</v>
      </c>
      <c r="M1167" s="5">
        <v>3</v>
      </c>
      <c r="N1167" s="6">
        <v>100.3</v>
      </c>
      <c r="O1167" s="7">
        <v>0</v>
      </c>
      <c r="P1167" s="6">
        <v>49.26</v>
      </c>
      <c r="Q1167" s="6">
        <f>M1167*N1167*(1-O1167)</f>
        <v>300.89999999999998</v>
      </c>
      <c r="R1167" s="6">
        <f>M1167*P1167</f>
        <v>147.78</v>
      </c>
      <c r="S1167" s="6">
        <f>Q1167-R1167</f>
        <v>153.11999999999998</v>
      </c>
      <c r="T1167" s="8">
        <f>IFERROR(S1167/Q1167,0)</f>
        <v>0.5088733798604187</v>
      </c>
    </row>
    <row r="1168" spans="1:20" ht="15.75" x14ac:dyDescent="0.25">
      <c r="A1168" s="2">
        <v>3481</v>
      </c>
      <c r="B1168" s="3">
        <v>46195</v>
      </c>
      <c r="C1168" s="10">
        <f>YEAR(SalesDataTable[[#This Row],[Order Date]])</f>
        <v>2026</v>
      </c>
      <c r="D1168" s="13" t="str">
        <f>"Q"&amp;ROUNDUP(MONTH(SalesDataTable[[#This Row],[Order Date]])/3,0)</f>
        <v>Q2</v>
      </c>
      <c r="E1168" s="13">
        <f>MONTH(SalesDataTable[[#This Row],[Order Date]])</f>
        <v>6</v>
      </c>
      <c r="F1168" s="10" t="str">
        <f>TEXT(SalesDataTable[[#This Row],[Order Date]],"MMM")</f>
        <v>Jun</v>
      </c>
      <c r="G1168" s="4" t="s">
        <v>36</v>
      </c>
      <c r="H1168" s="4" t="s">
        <v>49</v>
      </c>
      <c r="I1168" s="4" t="s">
        <v>35</v>
      </c>
      <c r="J1168" s="4" t="s">
        <v>29</v>
      </c>
      <c r="K1168" s="4" t="s">
        <v>30</v>
      </c>
      <c r="L1168" s="4" t="s">
        <v>48</v>
      </c>
      <c r="M1168" s="5">
        <v>1</v>
      </c>
      <c r="N1168" s="6">
        <v>47.7</v>
      </c>
      <c r="O1168" s="7">
        <v>0.1</v>
      </c>
      <c r="P1168" s="6">
        <v>18.760000000000002</v>
      </c>
      <c r="Q1168" s="6">
        <f>M1168*N1168*(1-O1168)</f>
        <v>42.930000000000007</v>
      </c>
      <c r="R1168" s="6">
        <f>M1168*P1168</f>
        <v>18.760000000000002</v>
      </c>
      <c r="S1168" s="6">
        <f>Q1168-R1168</f>
        <v>24.170000000000005</v>
      </c>
      <c r="T1168" s="8">
        <f>IFERROR(S1168/Q1168,0)</f>
        <v>0.56300955043093415</v>
      </c>
    </row>
    <row r="1169" spans="1:20" ht="15.75" x14ac:dyDescent="0.25">
      <c r="A1169" s="2">
        <v>3595</v>
      </c>
      <c r="B1169" s="3">
        <v>46195</v>
      </c>
      <c r="C1169" s="10">
        <f>YEAR(SalesDataTable[[#This Row],[Order Date]])</f>
        <v>2026</v>
      </c>
      <c r="D1169" s="13" t="str">
        <f>"Q"&amp;ROUNDUP(MONTH(SalesDataTable[[#This Row],[Order Date]])/3,0)</f>
        <v>Q2</v>
      </c>
      <c r="E1169" s="13">
        <f>MONTH(SalesDataTable[[#This Row],[Order Date]])</f>
        <v>6</v>
      </c>
      <c r="F1169" s="10" t="str">
        <f>TEXT(SalesDataTable[[#This Row],[Order Date]],"MMM")</f>
        <v>Jun</v>
      </c>
      <c r="G1169" s="4" t="s">
        <v>22</v>
      </c>
      <c r="H1169" s="4" t="s">
        <v>65</v>
      </c>
      <c r="I1169" s="4" t="s">
        <v>18</v>
      </c>
      <c r="J1169" s="4" t="s">
        <v>29</v>
      </c>
      <c r="K1169" s="4" t="s">
        <v>20</v>
      </c>
      <c r="L1169" s="4" t="s">
        <v>42</v>
      </c>
      <c r="M1169" s="5">
        <v>2</v>
      </c>
      <c r="N1169" s="6">
        <v>40.94</v>
      </c>
      <c r="O1169" s="7">
        <v>0.1</v>
      </c>
      <c r="P1169" s="6">
        <v>16.88</v>
      </c>
      <c r="Q1169" s="6">
        <f>M1169*N1169*(1-O1169)</f>
        <v>73.691999999999993</v>
      </c>
      <c r="R1169" s="6">
        <f>M1169*P1169</f>
        <v>33.76</v>
      </c>
      <c r="S1169" s="6">
        <f>Q1169-R1169</f>
        <v>39.931999999999995</v>
      </c>
      <c r="T1169" s="8">
        <f>IFERROR(S1169/Q1169,0)</f>
        <v>0.54187700157411933</v>
      </c>
    </row>
    <row r="1170" spans="1:20" ht="15.75" x14ac:dyDescent="0.25">
      <c r="A1170" s="2">
        <v>3766</v>
      </c>
      <c r="B1170" s="3">
        <v>46195</v>
      </c>
      <c r="C1170" s="10">
        <f>YEAR(SalesDataTable[[#This Row],[Order Date]])</f>
        <v>2026</v>
      </c>
      <c r="D1170" s="13" t="str">
        <f>"Q"&amp;ROUNDUP(MONTH(SalesDataTable[[#This Row],[Order Date]])/3,0)</f>
        <v>Q2</v>
      </c>
      <c r="E1170" s="13">
        <f>MONTH(SalesDataTable[[#This Row],[Order Date]])</f>
        <v>6</v>
      </c>
      <c r="F1170" s="10" t="str">
        <f>TEXT(SalesDataTable[[#This Row],[Order Date]],"MMM")</f>
        <v>Jun</v>
      </c>
      <c r="G1170" s="4" t="s">
        <v>36</v>
      </c>
      <c r="H1170" s="4" t="s">
        <v>49</v>
      </c>
      <c r="I1170" s="4" t="s">
        <v>35</v>
      </c>
      <c r="J1170" s="4" t="s">
        <v>19</v>
      </c>
      <c r="K1170" s="4" t="s">
        <v>25</v>
      </c>
      <c r="L1170" s="4" t="s">
        <v>26</v>
      </c>
      <c r="M1170" s="5">
        <v>1</v>
      </c>
      <c r="N1170" s="6">
        <v>93.78</v>
      </c>
      <c r="O1170" s="7">
        <v>0</v>
      </c>
      <c r="P1170" s="6">
        <v>46.62</v>
      </c>
      <c r="Q1170" s="6">
        <f>M1170*N1170*(1-O1170)</f>
        <v>93.78</v>
      </c>
      <c r="R1170" s="6">
        <f>M1170*P1170</f>
        <v>46.62</v>
      </c>
      <c r="S1170" s="6">
        <f>Q1170-R1170</f>
        <v>47.160000000000004</v>
      </c>
      <c r="T1170" s="8">
        <f>IFERROR(S1170/Q1170,0)</f>
        <v>0.50287907869481774</v>
      </c>
    </row>
    <row r="1171" spans="1:20" ht="15.75" x14ac:dyDescent="0.25">
      <c r="A1171" s="2">
        <v>3933</v>
      </c>
      <c r="B1171" s="3">
        <v>46195</v>
      </c>
      <c r="C1171" s="10">
        <f>YEAR(SalesDataTable[[#This Row],[Order Date]])</f>
        <v>2026</v>
      </c>
      <c r="D1171" s="13" t="str">
        <f>"Q"&amp;ROUNDUP(MONTH(SalesDataTable[[#This Row],[Order Date]])/3,0)</f>
        <v>Q2</v>
      </c>
      <c r="E1171" s="13">
        <f>MONTH(SalesDataTable[[#This Row],[Order Date]])</f>
        <v>6</v>
      </c>
      <c r="F1171" s="10" t="str">
        <f>TEXT(SalesDataTable[[#This Row],[Order Date]],"MMM")</f>
        <v>Jun</v>
      </c>
      <c r="G1171" s="4" t="s">
        <v>36</v>
      </c>
      <c r="H1171" s="4" t="s">
        <v>37</v>
      </c>
      <c r="I1171" s="4" t="s">
        <v>35</v>
      </c>
      <c r="J1171" s="4" t="s">
        <v>29</v>
      </c>
      <c r="K1171" s="4" t="s">
        <v>50</v>
      </c>
      <c r="L1171" s="4" t="s">
        <v>61</v>
      </c>
      <c r="M1171" s="5">
        <v>2</v>
      </c>
      <c r="N1171" s="6">
        <v>51.42</v>
      </c>
      <c r="O1171" s="7">
        <v>0</v>
      </c>
      <c r="P1171" s="6">
        <v>22.19</v>
      </c>
      <c r="Q1171" s="6">
        <f>M1171*N1171*(1-O1171)</f>
        <v>102.84</v>
      </c>
      <c r="R1171" s="6">
        <f>M1171*P1171</f>
        <v>44.38</v>
      </c>
      <c r="S1171" s="6">
        <f>Q1171-R1171</f>
        <v>58.46</v>
      </c>
      <c r="T1171" s="8">
        <f>IFERROR(S1171/Q1171,0)</f>
        <v>0.56845585375340335</v>
      </c>
    </row>
    <row r="1172" spans="1:20" ht="15.75" x14ac:dyDescent="0.25">
      <c r="A1172" s="2">
        <v>3951</v>
      </c>
      <c r="B1172" s="3">
        <v>46195</v>
      </c>
      <c r="C1172" s="10">
        <f>YEAR(SalesDataTable[[#This Row],[Order Date]])</f>
        <v>2026</v>
      </c>
      <c r="D1172" s="13" t="str">
        <f>"Q"&amp;ROUNDUP(MONTH(SalesDataTable[[#This Row],[Order Date]])/3,0)</f>
        <v>Q2</v>
      </c>
      <c r="E1172" s="13">
        <f>MONTH(SalesDataTable[[#This Row],[Order Date]])</f>
        <v>6</v>
      </c>
      <c r="F1172" s="10" t="str">
        <f>TEXT(SalesDataTable[[#This Row],[Order Date]],"MMM")</f>
        <v>Jun</v>
      </c>
      <c r="G1172" s="4" t="s">
        <v>27</v>
      </c>
      <c r="H1172" s="4" t="s">
        <v>28</v>
      </c>
      <c r="I1172" s="4" t="s">
        <v>35</v>
      </c>
      <c r="J1172" s="4" t="s">
        <v>29</v>
      </c>
      <c r="K1172" s="4" t="s">
        <v>30</v>
      </c>
      <c r="L1172" s="4" t="s">
        <v>64</v>
      </c>
      <c r="M1172" s="5">
        <v>1</v>
      </c>
      <c r="N1172" s="6">
        <v>164.99</v>
      </c>
      <c r="O1172" s="7">
        <v>0.1</v>
      </c>
      <c r="P1172" s="6">
        <v>86.6</v>
      </c>
      <c r="Q1172" s="6">
        <f>M1172*N1172*(1-O1172)</f>
        <v>148.49100000000001</v>
      </c>
      <c r="R1172" s="6">
        <f>M1172*P1172</f>
        <v>86.6</v>
      </c>
      <c r="S1172" s="6">
        <f>Q1172-R1172</f>
        <v>61.89100000000002</v>
      </c>
      <c r="T1172" s="8">
        <f>IFERROR(S1172/Q1172,0)</f>
        <v>0.41679967136055396</v>
      </c>
    </row>
    <row r="1173" spans="1:20" ht="15.75" x14ac:dyDescent="0.25">
      <c r="A1173" s="2">
        <v>4078</v>
      </c>
      <c r="B1173" s="3">
        <v>46195</v>
      </c>
      <c r="C1173" s="10">
        <f>YEAR(SalesDataTable[[#This Row],[Order Date]])</f>
        <v>2026</v>
      </c>
      <c r="D1173" s="13" t="str">
        <f>"Q"&amp;ROUNDUP(MONTH(SalesDataTable[[#This Row],[Order Date]])/3,0)</f>
        <v>Q2</v>
      </c>
      <c r="E1173" s="13">
        <f>MONTH(SalesDataTable[[#This Row],[Order Date]])</f>
        <v>6</v>
      </c>
      <c r="F1173" s="10" t="str">
        <f>TEXT(SalesDataTable[[#This Row],[Order Date]],"MMM")</f>
        <v>Jun</v>
      </c>
      <c r="G1173" s="4" t="s">
        <v>27</v>
      </c>
      <c r="H1173" s="4" t="s">
        <v>41</v>
      </c>
      <c r="I1173" s="4" t="s">
        <v>44</v>
      </c>
      <c r="J1173" s="4" t="s">
        <v>19</v>
      </c>
      <c r="K1173" s="4" t="s">
        <v>25</v>
      </c>
      <c r="L1173" s="4" t="s">
        <v>33</v>
      </c>
      <c r="M1173" s="5">
        <v>1</v>
      </c>
      <c r="N1173" s="6">
        <v>145.65</v>
      </c>
      <c r="O1173" s="7">
        <v>0</v>
      </c>
      <c r="P1173" s="6">
        <v>79.87</v>
      </c>
      <c r="Q1173" s="6">
        <f>M1173*N1173*(1-O1173)</f>
        <v>145.65</v>
      </c>
      <c r="R1173" s="6">
        <f>M1173*P1173</f>
        <v>79.87</v>
      </c>
      <c r="S1173" s="6">
        <f>Q1173-R1173</f>
        <v>65.78</v>
      </c>
      <c r="T1173" s="8">
        <f>IFERROR(S1173/Q1173,0)</f>
        <v>0.45163062135255749</v>
      </c>
    </row>
    <row r="1174" spans="1:20" ht="15.75" x14ac:dyDescent="0.25">
      <c r="A1174" s="2">
        <v>4182</v>
      </c>
      <c r="B1174" s="3">
        <v>46195</v>
      </c>
      <c r="C1174" s="10">
        <f>YEAR(SalesDataTable[[#This Row],[Order Date]])</f>
        <v>2026</v>
      </c>
      <c r="D1174" s="13" t="str">
        <f>"Q"&amp;ROUNDUP(MONTH(SalesDataTable[[#This Row],[Order Date]])/3,0)</f>
        <v>Q2</v>
      </c>
      <c r="E1174" s="13">
        <f>MONTH(SalesDataTable[[#This Row],[Order Date]])</f>
        <v>6</v>
      </c>
      <c r="F1174" s="10" t="str">
        <f>TEXT(SalesDataTable[[#This Row],[Order Date]],"MMM")</f>
        <v>Jun</v>
      </c>
      <c r="G1174" s="4" t="s">
        <v>22</v>
      </c>
      <c r="H1174" s="4" t="s">
        <v>57</v>
      </c>
      <c r="I1174" s="4" t="s">
        <v>18</v>
      </c>
      <c r="J1174" s="4" t="s">
        <v>29</v>
      </c>
      <c r="K1174" s="4" t="s">
        <v>50</v>
      </c>
      <c r="L1174" s="4" t="s">
        <v>54</v>
      </c>
      <c r="M1174" s="5">
        <v>4</v>
      </c>
      <c r="N1174" s="6">
        <v>120.94</v>
      </c>
      <c r="O1174" s="7">
        <v>0.05</v>
      </c>
      <c r="P1174" s="6">
        <v>70.84</v>
      </c>
      <c r="Q1174" s="6">
        <f>M1174*N1174*(1-O1174)</f>
        <v>459.57199999999995</v>
      </c>
      <c r="R1174" s="6">
        <f>M1174*P1174</f>
        <v>283.36</v>
      </c>
      <c r="S1174" s="6">
        <f>Q1174-R1174</f>
        <v>176.21199999999993</v>
      </c>
      <c r="T1174" s="8">
        <f>IFERROR(S1174/Q1174,0)</f>
        <v>0.38342631840059871</v>
      </c>
    </row>
    <row r="1175" spans="1:20" ht="15.75" x14ac:dyDescent="0.25">
      <c r="A1175" s="2">
        <v>323</v>
      </c>
      <c r="B1175" s="3">
        <v>46196</v>
      </c>
      <c r="C1175" s="10">
        <f>YEAR(SalesDataTable[[#This Row],[Order Date]])</f>
        <v>2026</v>
      </c>
      <c r="D1175" s="13" t="str">
        <f>"Q"&amp;ROUNDUP(MONTH(SalesDataTable[[#This Row],[Order Date]])/3,0)</f>
        <v>Q2</v>
      </c>
      <c r="E1175" s="13">
        <f>MONTH(SalesDataTable[[#This Row],[Order Date]])</f>
        <v>6</v>
      </c>
      <c r="F1175" s="10" t="str">
        <f>TEXT(SalesDataTable[[#This Row],[Order Date]],"MMM")</f>
        <v>Jun</v>
      </c>
      <c r="G1175" s="4" t="s">
        <v>36</v>
      </c>
      <c r="H1175" s="4" t="s">
        <v>63</v>
      </c>
      <c r="I1175" s="4" t="s">
        <v>18</v>
      </c>
      <c r="J1175" s="4" t="s">
        <v>19</v>
      </c>
      <c r="K1175" s="4" t="s">
        <v>30</v>
      </c>
      <c r="L1175" s="4" t="s">
        <v>31</v>
      </c>
      <c r="M1175" s="5">
        <v>1</v>
      </c>
      <c r="N1175" s="6">
        <v>36.94</v>
      </c>
      <c r="O1175" s="7">
        <v>0</v>
      </c>
      <c r="P1175" s="6">
        <v>13.25</v>
      </c>
      <c r="Q1175" s="6">
        <f>M1175*N1175*(1-O1175)</f>
        <v>36.94</v>
      </c>
      <c r="R1175" s="6">
        <f>M1175*P1175</f>
        <v>13.25</v>
      </c>
      <c r="S1175" s="6">
        <f>Q1175-R1175</f>
        <v>23.689999999999998</v>
      </c>
      <c r="T1175" s="8">
        <f>IFERROR(S1175/Q1175,0)</f>
        <v>0.64131023280996213</v>
      </c>
    </row>
    <row r="1176" spans="1:20" ht="15.75" x14ac:dyDescent="0.25">
      <c r="A1176" s="2">
        <v>544</v>
      </c>
      <c r="B1176" s="3">
        <v>46196</v>
      </c>
      <c r="C1176" s="10">
        <f>YEAR(SalesDataTable[[#This Row],[Order Date]])</f>
        <v>2026</v>
      </c>
      <c r="D1176" s="13" t="str">
        <f>"Q"&amp;ROUNDUP(MONTH(SalesDataTable[[#This Row],[Order Date]])/3,0)</f>
        <v>Q2</v>
      </c>
      <c r="E1176" s="13">
        <f>MONTH(SalesDataTable[[#This Row],[Order Date]])</f>
        <v>6</v>
      </c>
      <c r="F1176" s="10" t="str">
        <f>TEXT(SalesDataTable[[#This Row],[Order Date]],"MMM")</f>
        <v>Jun</v>
      </c>
      <c r="G1176" s="4" t="s">
        <v>16</v>
      </c>
      <c r="H1176" s="4" t="s">
        <v>66</v>
      </c>
      <c r="I1176" s="4" t="s">
        <v>18</v>
      </c>
      <c r="J1176" s="4" t="s">
        <v>32</v>
      </c>
      <c r="K1176" s="4" t="s">
        <v>25</v>
      </c>
      <c r="L1176" s="4" t="s">
        <v>26</v>
      </c>
      <c r="M1176" s="5">
        <v>1</v>
      </c>
      <c r="N1176" s="6">
        <v>90.3</v>
      </c>
      <c r="O1176" s="7">
        <v>0.05</v>
      </c>
      <c r="P1176" s="6">
        <v>45.07</v>
      </c>
      <c r="Q1176" s="6">
        <f>M1176*N1176*(1-O1176)</f>
        <v>85.784999999999997</v>
      </c>
      <c r="R1176" s="6">
        <f>M1176*P1176</f>
        <v>45.07</v>
      </c>
      <c r="S1176" s="6">
        <f>Q1176-R1176</f>
        <v>40.714999999999996</v>
      </c>
      <c r="T1176" s="8">
        <f>IFERROR(S1176/Q1176,0)</f>
        <v>0.47461677449437545</v>
      </c>
    </row>
    <row r="1177" spans="1:20" ht="15.75" x14ac:dyDescent="0.25">
      <c r="A1177" s="2">
        <v>1570</v>
      </c>
      <c r="B1177" s="3">
        <v>46196</v>
      </c>
      <c r="C1177" s="10">
        <f>YEAR(SalesDataTable[[#This Row],[Order Date]])</f>
        <v>2026</v>
      </c>
      <c r="D1177" s="13" t="str">
        <f>"Q"&amp;ROUNDUP(MONTH(SalesDataTable[[#This Row],[Order Date]])/3,0)</f>
        <v>Q2</v>
      </c>
      <c r="E1177" s="13">
        <f>MONTH(SalesDataTable[[#This Row],[Order Date]])</f>
        <v>6</v>
      </c>
      <c r="F1177" s="10" t="str">
        <f>TEXT(SalesDataTable[[#This Row],[Order Date]],"MMM")</f>
        <v>Jun</v>
      </c>
      <c r="G1177" s="4" t="s">
        <v>36</v>
      </c>
      <c r="H1177" s="4" t="s">
        <v>63</v>
      </c>
      <c r="I1177" s="4" t="s">
        <v>44</v>
      </c>
      <c r="J1177" s="4" t="s">
        <v>19</v>
      </c>
      <c r="K1177" s="4" t="s">
        <v>39</v>
      </c>
      <c r="L1177" s="4" t="s">
        <v>40</v>
      </c>
      <c r="M1177" s="5">
        <v>1</v>
      </c>
      <c r="N1177" s="6">
        <v>335.05</v>
      </c>
      <c r="O1177" s="7">
        <v>0</v>
      </c>
      <c r="P1177" s="6">
        <v>191.67</v>
      </c>
      <c r="Q1177" s="6">
        <f>M1177*N1177*(1-O1177)</f>
        <v>335.05</v>
      </c>
      <c r="R1177" s="6">
        <f>M1177*P1177</f>
        <v>191.67</v>
      </c>
      <c r="S1177" s="6">
        <f>Q1177-R1177</f>
        <v>143.38000000000002</v>
      </c>
      <c r="T1177" s="8">
        <f>IFERROR(S1177/Q1177,0)</f>
        <v>0.42793612893597976</v>
      </c>
    </row>
    <row r="1178" spans="1:20" ht="15.75" x14ac:dyDescent="0.25">
      <c r="A1178" s="2">
        <v>1932</v>
      </c>
      <c r="B1178" s="3">
        <v>46196</v>
      </c>
      <c r="C1178" s="10">
        <f>YEAR(SalesDataTable[[#This Row],[Order Date]])</f>
        <v>2026</v>
      </c>
      <c r="D1178" s="13" t="str">
        <f>"Q"&amp;ROUNDUP(MONTH(SalesDataTable[[#This Row],[Order Date]])/3,0)</f>
        <v>Q2</v>
      </c>
      <c r="E1178" s="13">
        <f>MONTH(SalesDataTable[[#This Row],[Order Date]])</f>
        <v>6</v>
      </c>
      <c r="F1178" s="10" t="str">
        <f>TEXT(SalesDataTable[[#This Row],[Order Date]],"MMM")</f>
        <v>Jun</v>
      </c>
      <c r="G1178" s="4" t="s">
        <v>36</v>
      </c>
      <c r="H1178" s="4" t="s">
        <v>49</v>
      </c>
      <c r="I1178" s="4" t="s">
        <v>18</v>
      </c>
      <c r="J1178" s="4" t="s">
        <v>29</v>
      </c>
      <c r="K1178" s="4" t="s">
        <v>30</v>
      </c>
      <c r="L1178" s="4" t="s">
        <v>31</v>
      </c>
      <c r="M1178" s="5">
        <v>1</v>
      </c>
      <c r="N1178" s="6">
        <v>35.9</v>
      </c>
      <c r="O1178" s="7">
        <v>0.05</v>
      </c>
      <c r="P1178" s="6">
        <v>13.81</v>
      </c>
      <c r="Q1178" s="6">
        <f>M1178*N1178*(1-O1178)</f>
        <v>34.104999999999997</v>
      </c>
      <c r="R1178" s="6">
        <f>M1178*P1178</f>
        <v>13.81</v>
      </c>
      <c r="S1178" s="6">
        <f>Q1178-R1178</f>
        <v>20.294999999999995</v>
      </c>
      <c r="T1178" s="8">
        <f>IFERROR(S1178/Q1178,0)</f>
        <v>0.59507403606509301</v>
      </c>
    </row>
    <row r="1179" spans="1:20" ht="15.75" x14ac:dyDescent="0.25">
      <c r="A1179" s="2">
        <v>4352</v>
      </c>
      <c r="B1179" s="3">
        <v>46196</v>
      </c>
      <c r="C1179" s="10">
        <f>YEAR(SalesDataTable[[#This Row],[Order Date]])</f>
        <v>2026</v>
      </c>
      <c r="D1179" s="13" t="str">
        <f>"Q"&amp;ROUNDUP(MONTH(SalesDataTable[[#This Row],[Order Date]])/3,0)</f>
        <v>Q2</v>
      </c>
      <c r="E1179" s="13">
        <f>MONTH(SalesDataTable[[#This Row],[Order Date]])</f>
        <v>6</v>
      </c>
      <c r="F1179" s="10" t="str">
        <f>TEXT(SalesDataTable[[#This Row],[Order Date]],"MMM")</f>
        <v>Jun</v>
      </c>
      <c r="G1179" s="4" t="s">
        <v>36</v>
      </c>
      <c r="H1179" s="4" t="s">
        <v>63</v>
      </c>
      <c r="I1179" s="4" t="s">
        <v>18</v>
      </c>
      <c r="J1179" s="4" t="s">
        <v>19</v>
      </c>
      <c r="K1179" s="4" t="s">
        <v>20</v>
      </c>
      <c r="L1179" s="4" t="s">
        <v>38</v>
      </c>
      <c r="M1179" s="5">
        <v>6</v>
      </c>
      <c r="N1179" s="6">
        <v>51.34</v>
      </c>
      <c r="O1179" s="7">
        <v>0.1</v>
      </c>
      <c r="P1179" s="6">
        <v>22.47</v>
      </c>
      <c r="Q1179" s="6">
        <f>M1179*N1179*(1-O1179)</f>
        <v>277.23600000000005</v>
      </c>
      <c r="R1179" s="6">
        <f>M1179*P1179</f>
        <v>134.82</v>
      </c>
      <c r="S1179" s="6">
        <f>Q1179-R1179</f>
        <v>142.41600000000005</v>
      </c>
      <c r="T1179" s="8">
        <f>IFERROR(S1179/Q1179,0)</f>
        <v>0.51369951954291659</v>
      </c>
    </row>
    <row r="1180" spans="1:20" ht="15.75" x14ac:dyDescent="0.25">
      <c r="A1180" s="2">
        <v>4561</v>
      </c>
      <c r="B1180" s="3">
        <v>46196</v>
      </c>
      <c r="C1180" s="10">
        <f>YEAR(SalesDataTable[[#This Row],[Order Date]])</f>
        <v>2026</v>
      </c>
      <c r="D1180" s="13" t="str">
        <f>"Q"&amp;ROUNDUP(MONTH(SalesDataTable[[#This Row],[Order Date]])/3,0)</f>
        <v>Q2</v>
      </c>
      <c r="E1180" s="13">
        <f>MONTH(SalesDataTable[[#This Row],[Order Date]])</f>
        <v>6</v>
      </c>
      <c r="F1180" s="10" t="str">
        <f>TEXT(SalesDataTable[[#This Row],[Order Date]],"MMM")</f>
        <v>Jun</v>
      </c>
      <c r="G1180" s="4" t="s">
        <v>16</v>
      </c>
      <c r="H1180" s="4" t="s">
        <v>17</v>
      </c>
      <c r="I1180" s="4" t="s">
        <v>35</v>
      </c>
      <c r="J1180" s="4" t="s">
        <v>19</v>
      </c>
      <c r="K1180" s="4" t="s">
        <v>25</v>
      </c>
      <c r="L1180" s="4" t="s">
        <v>53</v>
      </c>
      <c r="M1180" s="5">
        <v>1</v>
      </c>
      <c r="N1180" s="6">
        <v>157.91</v>
      </c>
      <c r="O1180" s="7">
        <v>0</v>
      </c>
      <c r="P1180" s="6">
        <v>77.12</v>
      </c>
      <c r="Q1180" s="6">
        <f>M1180*N1180*(1-O1180)</f>
        <v>157.91</v>
      </c>
      <c r="R1180" s="6">
        <f>M1180*P1180</f>
        <v>77.12</v>
      </c>
      <c r="S1180" s="6">
        <f>Q1180-R1180</f>
        <v>80.789999999999992</v>
      </c>
      <c r="T1180" s="8">
        <f>IFERROR(S1180/Q1180,0)</f>
        <v>0.51162054334747642</v>
      </c>
    </row>
    <row r="1181" spans="1:20" ht="15.75" x14ac:dyDescent="0.25">
      <c r="A1181" s="2">
        <v>4741</v>
      </c>
      <c r="B1181" s="3">
        <v>46196</v>
      </c>
      <c r="C1181" s="10">
        <f>YEAR(SalesDataTable[[#This Row],[Order Date]])</f>
        <v>2026</v>
      </c>
      <c r="D1181" s="13" t="str">
        <f>"Q"&amp;ROUNDUP(MONTH(SalesDataTable[[#This Row],[Order Date]])/3,0)</f>
        <v>Q2</v>
      </c>
      <c r="E1181" s="13">
        <f>MONTH(SalesDataTable[[#This Row],[Order Date]])</f>
        <v>6</v>
      </c>
      <c r="F1181" s="10" t="str">
        <f>TEXT(SalesDataTable[[#This Row],[Order Date]],"MMM")</f>
        <v>Jun</v>
      </c>
      <c r="G1181" s="4" t="s">
        <v>36</v>
      </c>
      <c r="H1181" s="4" t="s">
        <v>63</v>
      </c>
      <c r="I1181" s="4" t="s">
        <v>18</v>
      </c>
      <c r="J1181" s="4" t="s">
        <v>29</v>
      </c>
      <c r="K1181" s="4" t="s">
        <v>20</v>
      </c>
      <c r="L1181" s="4" t="s">
        <v>42</v>
      </c>
      <c r="M1181" s="5">
        <v>3</v>
      </c>
      <c r="N1181" s="6">
        <v>41.09</v>
      </c>
      <c r="O1181" s="7">
        <v>0.05</v>
      </c>
      <c r="P1181" s="6">
        <v>16.809999999999999</v>
      </c>
      <c r="Q1181" s="6">
        <f>M1181*N1181*(1-O1181)</f>
        <v>117.10650000000001</v>
      </c>
      <c r="R1181" s="6">
        <f>M1181*P1181</f>
        <v>50.429999999999993</v>
      </c>
      <c r="S1181" s="6">
        <f>Q1181-R1181</f>
        <v>66.676500000000019</v>
      </c>
      <c r="T1181" s="8">
        <f>IFERROR(S1181/Q1181,0)</f>
        <v>0.569366346018368</v>
      </c>
    </row>
    <row r="1182" spans="1:20" ht="15.75" x14ac:dyDescent="0.25">
      <c r="A1182" s="2">
        <v>4882</v>
      </c>
      <c r="B1182" s="3">
        <v>46196</v>
      </c>
      <c r="C1182" s="10">
        <f>YEAR(SalesDataTable[[#This Row],[Order Date]])</f>
        <v>2026</v>
      </c>
      <c r="D1182" s="13" t="str">
        <f>"Q"&amp;ROUNDUP(MONTH(SalesDataTable[[#This Row],[Order Date]])/3,0)</f>
        <v>Q2</v>
      </c>
      <c r="E1182" s="13">
        <f>MONTH(SalesDataTable[[#This Row],[Order Date]])</f>
        <v>6</v>
      </c>
      <c r="F1182" s="10" t="str">
        <f>TEXT(SalesDataTable[[#This Row],[Order Date]],"MMM")</f>
        <v>Jun</v>
      </c>
      <c r="G1182" s="4" t="s">
        <v>22</v>
      </c>
      <c r="H1182" s="4" t="s">
        <v>59</v>
      </c>
      <c r="I1182" s="4" t="s">
        <v>18</v>
      </c>
      <c r="J1182" s="4" t="s">
        <v>19</v>
      </c>
      <c r="K1182" s="4" t="s">
        <v>39</v>
      </c>
      <c r="L1182" s="4" t="s">
        <v>67</v>
      </c>
      <c r="M1182" s="5">
        <v>2</v>
      </c>
      <c r="N1182" s="6">
        <v>120.18</v>
      </c>
      <c r="O1182" s="7">
        <v>0.05</v>
      </c>
      <c r="P1182" s="6">
        <v>59.4</v>
      </c>
      <c r="Q1182" s="6">
        <f>M1182*N1182*(1-O1182)</f>
        <v>228.34200000000001</v>
      </c>
      <c r="R1182" s="6">
        <f>M1182*P1182</f>
        <v>118.8</v>
      </c>
      <c r="S1182" s="6">
        <f>Q1182-R1182</f>
        <v>109.54200000000002</v>
      </c>
      <c r="T1182" s="8">
        <f>IFERROR(S1182/Q1182,0)</f>
        <v>0.47972777675591882</v>
      </c>
    </row>
    <row r="1183" spans="1:20" ht="15.75" x14ac:dyDescent="0.25">
      <c r="A1183" s="2">
        <v>4885</v>
      </c>
      <c r="B1183" s="3">
        <v>46196</v>
      </c>
      <c r="C1183" s="10">
        <f>YEAR(SalesDataTable[[#This Row],[Order Date]])</f>
        <v>2026</v>
      </c>
      <c r="D1183" s="13" t="str">
        <f>"Q"&amp;ROUNDUP(MONTH(SalesDataTable[[#This Row],[Order Date]])/3,0)</f>
        <v>Q2</v>
      </c>
      <c r="E1183" s="13">
        <f>MONTH(SalesDataTable[[#This Row],[Order Date]])</f>
        <v>6</v>
      </c>
      <c r="F1183" s="10" t="str">
        <f>TEXT(SalesDataTable[[#This Row],[Order Date]],"MMM")</f>
        <v>Jun</v>
      </c>
      <c r="G1183" s="4" t="s">
        <v>36</v>
      </c>
      <c r="H1183" s="4" t="s">
        <v>63</v>
      </c>
      <c r="I1183" s="4" t="s">
        <v>44</v>
      </c>
      <c r="J1183" s="4" t="s">
        <v>29</v>
      </c>
      <c r="K1183" s="4" t="s">
        <v>39</v>
      </c>
      <c r="L1183" s="4" t="s">
        <v>45</v>
      </c>
      <c r="M1183" s="5">
        <v>1</v>
      </c>
      <c r="N1183" s="6">
        <v>198.1</v>
      </c>
      <c r="O1183" s="7">
        <v>0.1</v>
      </c>
      <c r="P1183" s="6">
        <v>103.46</v>
      </c>
      <c r="Q1183" s="6">
        <f>M1183*N1183*(1-O1183)</f>
        <v>178.29</v>
      </c>
      <c r="R1183" s="6">
        <f>M1183*P1183</f>
        <v>103.46</v>
      </c>
      <c r="S1183" s="6">
        <f>Q1183-R1183</f>
        <v>74.83</v>
      </c>
      <c r="T1183" s="8">
        <f>IFERROR(S1183/Q1183,0)</f>
        <v>0.41970946211228899</v>
      </c>
    </row>
    <row r="1184" spans="1:20" ht="15.75" x14ac:dyDescent="0.25">
      <c r="A1184" s="2">
        <v>4982</v>
      </c>
      <c r="B1184" s="3">
        <v>46196</v>
      </c>
      <c r="C1184" s="10">
        <f>YEAR(SalesDataTable[[#This Row],[Order Date]])</f>
        <v>2026</v>
      </c>
      <c r="D1184" s="13" t="str">
        <f>"Q"&amp;ROUNDUP(MONTH(SalesDataTable[[#This Row],[Order Date]])/3,0)</f>
        <v>Q2</v>
      </c>
      <c r="E1184" s="13">
        <f>MONTH(SalesDataTable[[#This Row],[Order Date]])</f>
        <v>6</v>
      </c>
      <c r="F1184" s="10" t="str">
        <f>TEXT(SalesDataTable[[#This Row],[Order Date]],"MMM")</f>
        <v>Jun</v>
      </c>
      <c r="G1184" s="4" t="s">
        <v>27</v>
      </c>
      <c r="H1184" s="4" t="s">
        <v>55</v>
      </c>
      <c r="I1184" s="4" t="s">
        <v>18</v>
      </c>
      <c r="J1184" s="4" t="s">
        <v>19</v>
      </c>
      <c r="K1184" s="4" t="s">
        <v>30</v>
      </c>
      <c r="L1184" s="4" t="s">
        <v>31</v>
      </c>
      <c r="M1184" s="5">
        <v>1</v>
      </c>
      <c r="N1184" s="6">
        <v>36.700000000000003</v>
      </c>
      <c r="O1184" s="7">
        <v>0.15</v>
      </c>
      <c r="P1184" s="6">
        <v>13.59</v>
      </c>
      <c r="Q1184" s="6">
        <f>M1184*N1184*(1-O1184)</f>
        <v>31.195</v>
      </c>
      <c r="R1184" s="6">
        <f>M1184*P1184</f>
        <v>13.59</v>
      </c>
      <c r="S1184" s="6">
        <f>Q1184-R1184</f>
        <v>17.605</v>
      </c>
      <c r="T1184" s="8">
        <f>IFERROR(S1184/Q1184,0)</f>
        <v>0.56435326174066358</v>
      </c>
    </row>
    <row r="1185" spans="1:20" ht="15.75" x14ac:dyDescent="0.25">
      <c r="A1185" s="2">
        <v>40</v>
      </c>
      <c r="B1185" s="3">
        <v>46197</v>
      </c>
      <c r="C1185" s="10">
        <f>YEAR(SalesDataTable[[#This Row],[Order Date]])</f>
        <v>2026</v>
      </c>
      <c r="D1185" s="13" t="str">
        <f>"Q"&amp;ROUNDUP(MONTH(SalesDataTable[[#This Row],[Order Date]])/3,0)</f>
        <v>Q2</v>
      </c>
      <c r="E1185" s="13">
        <f>MONTH(SalesDataTable[[#This Row],[Order Date]])</f>
        <v>6</v>
      </c>
      <c r="F1185" s="10" t="str">
        <f>TEXT(SalesDataTable[[#This Row],[Order Date]],"MMM")</f>
        <v>Jun</v>
      </c>
      <c r="G1185" s="4" t="s">
        <v>36</v>
      </c>
      <c r="H1185" s="4" t="s">
        <v>47</v>
      </c>
      <c r="I1185" s="4" t="s">
        <v>35</v>
      </c>
      <c r="J1185" s="4" t="s">
        <v>29</v>
      </c>
      <c r="K1185" s="4" t="s">
        <v>30</v>
      </c>
      <c r="L1185" s="4" t="s">
        <v>64</v>
      </c>
      <c r="M1185" s="5">
        <v>1</v>
      </c>
      <c r="N1185" s="6">
        <v>167.23</v>
      </c>
      <c r="O1185" s="7">
        <v>0.05</v>
      </c>
      <c r="P1185" s="6">
        <v>85.14</v>
      </c>
      <c r="Q1185" s="6">
        <f>M1185*N1185*(1-O1185)</f>
        <v>158.86849999999998</v>
      </c>
      <c r="R1185" s="6">
        <f>M1185*P1185</f>
        <v>85.14</v>
      </c>
      <c r="S1185" s="6">
        <f>Q1185-R1185</f>
        <v>73.728499999999983</v>
      </c>
      <c r="T1185" s="8">
        <f>IFERROR(S1185/Q1185,0)</f>
        <v>0.46408507665144438</v>
      </c>
    </row>
    <row r="1186" spans="1:20" ht="15.75" x14ac:dyDescent="0.25">
      <c r="A1186" s="2">
        <v>110</v>
      </c>
      <c r="B1186" s="3">
        <v>46197</v>
      </c>
      <c r="C1186" s="10">
        <f>YEAR(SalesDataTable[[#This Row],[Order Date]])</f>
        <v>2026</v>
      </c>
      <c r="D1186" s="13" t="str">
        <f>"Q"&amp;ROUNDUP(MONTH(SalesDataTable[[#This Row],[Order Date]])/3,0)</f>
        <v>Q2</v>
      </c>
      <c r="E1186" s="13">
        <f>MONTH(SalesDataTable[[#This Row],[Order Date]])</f>
        <v>6</v>
      </c>
      <c r="F1186" s="10" t="str">
        <f>TEXT(SalesDataTable[[#This Row],[Order Date]],"MMM")</f>
        <v>Jun</v>
      </c>
      <c r="G1186" s="4" t="s">
        <v>22</v>
      </c>
      <c r="H1186" s="4" t="s">
        <v>59</v>
      </c>
      <c r="I1186" s="4" t="s">
        <v>35</v>
      </c>
      <c r="J1186" s="4" t="s">
        <v>32</v>
      </c>
      <c r="K1186" s="4" t="s">
        <v>25</v>
      </c>
      <c r="L1186" s="4" t="s">
        <v>62</v>
      </c>
      <c r="M1186" s="5">
        <v>2</v>
      </c>
      <c r="N1186" s="6">
        <v>72.97</v>
      </c>
      <c r="O1186" s="7">
        <v>0</v>
      </c>
      <c r="P1186" s="6">
        <v>31.57</v>
      </c>
      <c r="Q1186" s="6">
        <f>M1186*N1186*(1-O1186)</f>
        <v>145.94</v>
      </c>
      <c r="R1186" s="6">
        <f>M1186*P1186</f>
        <v>63.14</v>
      </c>
      <c r="S1186" s="6">
        <f>Q1186-R1186</f>
        <v>82.8</v>
      </c>
      <c r="T1186" s="8">
        <f>IFERROR(S1186/Q1186,0)</f>
        <v>0.56735644785528294</v>
      </c>
    </row>
    <row r="1187" spans="1:20" ht="15.75" x14ac:dyDescent="0.25">
      <c r="A1187" s="2">
        <v>1169</v>
      </c>
      <c r="B1187" s="3">
        <v>46197</v>
      </c>
      <c r="C1187" s="10">
        <f>YEAR(SalesDataTable[[#This Row],[Order Date]])</f>
        <v>2026</v>
      </c>
      <c r="D1187" s="13" t="str">
        <f>"Q"&amp;ROUNDUP(MONTH(SalesDataTable[[#This Row],[Order Date]])/3,0)</f>
        <v>Q2</v>
      </c>
      <c r="E1187" s="13">
        <f>MONTH(SalesDataTable[[#This Row],[Order Date]])</f>
        <v>6</v>
      </c>
      <c r="F1187" s="10" t="str">
        <f>TEXT(SalesDataTable[[#This Row],[Order Date]],"MMM")</f>
        <v>Jun</v>
      </c>
      <c r="G1187" s="4" t="s">
        <v>22</v>
      </c>
      <c r="H1187" s="4" t="s">
        <v>57</v>
      </c>
      <c r="I1187" s="4" t="s">
        <v>35</v>
      </c>
      <c r="J1187" s="4" t="s">
        <v>29</v>
      </c>
      <c r="K1187" s="4" t="s">
        <v>20</v>
      </c>
      <c r="L1187" s="4" t="s">
        <v>21</v>
      </c>
      <c r="M1187" s="5">
        <v>3</v>
      </c>
      <c r="N1187" s="6">
        <v>82.91</v>
      </c>
      <c r="O1187" s="7">
        <v>0</v>
      </c>
      <c r="P1187" s="6">
        <v>42.29</v>
      </c>
      <c r="Q1187" s="6">
        <f>M1187*N1187*(1-O1187)</f>
        <v>248.73</v>
      </c>
      <c r="R1187" s="6">
        <f>M1187*P1187</f>
        <v>126.87</v>
      </c>
      <c r="S1187" s="6">
        <f>Q1187-R1187</f>
        <v>121.85999999999999</v>
      </c>
      <c r="T1187" s="8">
        <f>IFERROR(S1187/Q1187,0)</f>
        <v>0.4899288384995778</v>
      </c>
    </row>
    <row r="1188" spans="1:20" ht="15.75" x14ac:dyDescent="0.25">
      <c r="A1188" s="2">
        <v>2211</v>
      </c>
      <c r="B1188" s="3">
        <v>46197</v>
      </c>
      <c r="C1188" s="10">
        <f>YEAR(SalesDataTable[[#This Row],[Order Date]])</f>
        <v>2026</v>
      </c>
      <c r="D1188" s="13" t="str">
        <f>"Q"&amp;ROUNDUP(MONTH(SalesDataTable[[#This Row],[Order Date]])/3,0)</f>
        <v>Q2</v>
      </c>
      <c r="E1188" s="13">
        <f>MONTH(SalesDataTable[[#This Row],[Order Date]])</f>
        <v>6</v>
      </c>
      <c r="F1188" s="10" t="str">
        <f>TEXT(SalesDataTable[[#This Row],[Order Date]],"MMM")</f>
        <v>Jun</v>
      </c>
      <c r="G1188" s="4" t="s">
        <v>27</v>
      </c>
      <c r="H1188" s="4" t="s">
        <v>55</v>
      </c>
      <c r="I1188" s="4" t="s">
        <v>44</v>
      </c>
      <c r="J1188" s="4" t="s">
        <v>29</v>
      </c>
      <c r="K1188" s="4" t="s">
        <v>50</v>
      </c>
      <c r="L1188" s="4" t="s">
        <v>51</v>
      </c>
      <c r="M1188" s="5">
        <v>2</v>
      </c>
      <c r="N1188" s="6">
        <v>41.25</v>
      </c>
      <c r="O1188" s="7">
        <v>0</v>
      </c>
      <c r="P1188" s="6">
        <v>14.72</v>
      </c>
      <c r="Q1188" s="6">
        <f>M1188*N1188*(1-O1188)</f>
        <v>82.5</v>
      </c>
      <c r="R1188" s="6">
        <f>M1188*P1188</f>
        <v>29.44</v>
      </c>
      <c r="S1188" s="6">
        <f>Q1188-R1188</f>
        <v>53.06</v>
      </c>
      <c r="T1188" s="8">
        <f>IFERROR(S1188/Q1188,0)</f>
        <v>0.64315151515151514</v>
      </c>
    </row>
    <row r="1189" spans="1:20" ht="15.75" x14ac:dyDescent="0.25">
      <c r="A1189" s="2">
        <v>3494</v>
      </c>
      <c r="B1189" s="3">
        <v>46197</v>
      </c>
      <c r="C1189" s="10">
        <f>YEAR(SalesDataTable[[#This Row],[Order Date]])</f>
        <v>2026</v>
      </c>
      <c r="D1189" s="13" t="str">
        <f>"Q"&amp;ROUNDUP(MONTH(SalesDataTable[[#This Row],[Order Date]])/3,0)</f>
        <v>Q2</v>
      </c>
      <c r="E1189" s="13">
        <f>MONTH(SalesDataTable[[#This Row],[Order Date]])</f>
        <v>6</v>
      </c>
      <c r="F1189" s="10" t="str">
        <f>TEXT(SalesDataTable[[#This Row],[Order Date]],"MMM")</f>
        <v>Jun</v>
      </c>
      <c r="G1189" s="4" t="s">
        <v>36</v>
      </c>
      <c r="H1189" s="4" t="s">
        <v>49</v>
      </c>
      <c r="I1189" s="4" t="s">
        <v>24</v>
      </c>
      <c r="J1189" s="4" t="s">
        <v>32</v>
      </c>
      <c r="K1189" s="4" t="s">
        <v>39</v>
      </c>
      <c r="L1189" s="4" t="s">
        <v>45</v>
      </c>
      <c r="M1189" s="5">
        <v>6</v>
      </c>
      <c r="N1189" s="6">
        <v>194.79</v>
      </c>
      <c r="O1189" s="7">
        <v>0.15</v>
      </c>
      <c r="P1189" s="6">
        <v>106.78</v>
      </c>
      <c r="Q1189" s="6">
        <f>M1189*N1189*(1-O1189)</f>
        <v>993.42899999999997</v>
      </c>
      <c r="R1189" s="6">
        <f>M1189*P1189</f>
        <v>640.68000000000006</v>
      </c>
      <c r="S1189" s="6">
        <f>Q1189-R1189</f>
        <v>352.74899999999991</v>
      </c>
      <c r="T1189" s="8">
        <f>IFERROR(S1189/Q1189,0)</f>
        <v>0.3550822454347517</v>
      </c>
    </row>
    <row r="1190" spans="1:20" ht="15.75" x14ac:dyDescent="0.25">
      <c r="A1190" s="2">
        <v>3586</v>
      </c>
      <c r="B1190" s="3">
        <v>46197</v>
      </c>
      <c r="C1190" s="10">
        <f>YEAR(SalesDataTable[[#This Row],[Order Date]])</f>
        <v>2026</v>
      </c>
      <c r="D1190" s="13" t="str">
        <f>"Q"&amp;ROUNDUP(MONTH(SalesDataTable[[#This Row],[Order Date]])/3,0)</f>
        <v>Q2</v>
      </c>
      <c r="E1190" s="13">
        <f>MONTH(SalesDataTable[[#This Row],[Order Date]])</f>
        <v>6</v>
      </c>
      <c r="F1190" s="10" t="str">
        <f>TEXT(SalesDataTable[[#This Row],[Order Date]],"MMM")</f>
        <v>Jun</v>
      </c>
      <c r="G1190" s="4" t="s">
        <v>16</v>
      </c>
      <c r="H1190" s="4" t="s">
        <v>66</v>
      </c>
      <c r="I1190" s="4" t="s">
        <v>24</v>
      </c>
      <c r="J1190" s="4" t="s">
        <v>32</v>
      </c>
      <c r="K1190" s="4" t="s">
        <v>39</v>
      </c>
      <c r="L1190" s="4" t="s">
        <v>45</v>
      </c>
      <c r="M1190" s="5">
        <v>6</v>
      </c>
      <c r="N1190" s="6">
        <v>193.13</v>
      </c>
      <c r="O1190" s="7">
        <v>0.15</v>
      </c>
      <c r="P1190" s="6">
        <v>106.49</v>
      </c>
      <c r="Q1190" s="6">
        <f>M1190*N1190*(1-O1190)</f>
        <v>984.96299999999997</v>
      </c>
      <c r="R1190" s="6">
        <f>M1190*P1190</f>
        <v>638.93999999999994</v>
      </c>
      <c r="S1190" s="6">
        <f>Q1190-R1190</f>
        <v>346.02300000000002</v>
      </c>
      <c r="T1190" s="8">
        <f>IFERROR(S1190/Q1190,0)</f>
        <v>0.35130558203709178</v>
      </c>
    </row>
    <row r="1191" spans="1:20" ht="15.75" x14ac:dyDescent="0.25">
      <c r="A1191" s="2">
        <v>3660</v>
      </c>
      <c r="B1191" s="3">
        <v>46197</v>
      </c>
      <c r="C1191" s="10">
        <f>YEAR(SalesDataTable[[#This Row],[Order Date]])</f>
        <v>2026</v>
      </c>
      <c r="D1191" s="13" t="str">
        <f>"Q"&amp;ROUNDUP(MONTH(SalesDataTable[[#This Row],[Order Date]])/3,0)</f>
        <v>Q2</v>
      </c>
      <c r="E1191" s="13">
        <f>MONTH(SalesDataTable[[#This Row],[Order Date]])</f>
        <v>6</v>
      </c>
      <c r="F1191" s="10" t="str">
        <f>TEXT(SalesDataTable[[#This Row],[Order Date]],"MMM")</f>
        <v>Jun</v>
      </c>
      <c r="G1191" s="4" t="s">
        <v>27</v>
      </c>
      <c r="H1191" s="4" t="s">
        <v>34</v>
      </c>
      <c r="I1191" s="4" t="s">
        <v>18</v>
      </c>
      <c r="J1191" s="4" t="s">
        <v>29</v>
      </c>
      <c r="K1191" s="4" t="s">
        <v>20</v>
      </c>
      <c r="L1191" s="4" t="s">
        <v>21</v>
      </c>
      <c r="M1191" s="5">
        <v>1</v>
      </c>
      <c r="N1191" s="6">
        <v>82.7</v>
      </c>
      <c r="O1191" s="7">
        <v>0.05</v>
      </c>
      <c r="P1191" s="6">
        <v>42.16</v>
      </c>
      <c r="Q1191" s="6">
        <f>M1191*N1191*(1-O1191)</f>
        <v>78.564999999999998</v>
      </c>
      <c r="R1191" s="6">
        <f>M1191*P1191</f>
        <v>42.16</v>
      </c>
      <c r="S1191" s="6">
        <f>Q1191-R1191</f>
        <v>36.405000000000001</v>
      </c>
      <c r="T1191" s="8">
        <f>IFERROR(S1191/Q1191,0)</f>
        <v>0.46337427607713361</v>
      </c>
    </row>
    <row r="1192" spans="1:20" ht="15.75" x14ac:dyDescent="0.25">
      <c r="A1192" s="2">
        <v>4307</v>
      </c>
      <c r="B1192" s="3">
        <v>46197</v>
      </c>
      <c r="C1192" s="10">
        <f>YEAR(SalesDataTable[[#This Row],[Order Date]])</f>
        <v>2026</v>
      </c>
      <c r="D1192" s="13" t="str">
        <f>"Q"&amp;ROUNDUP(MONTH(SalesDataTable[[#This Row],[Order Date]])/3,0)</f>
        <v>Q2</v>
      </c>
      <c r="E1192" s="13">
        <f>MONTH(SalesDataTable[[#This Row],[Order Date]])</f>
        <v>6</v>
      </c>
      <c r="F1192" s="10" t="str">
        <f>TEXT(SalesDataTable[[#This Row],[Order Date]],"MMM")</f>
        <v>Jun</v>
      </c>
      <c r="G1192" s="4" t="s">
        <v>36</v>
      </c>
      <c r="H1192" s="4" t="s">
        <v>49</v>
      </c>
      <c r="I1192" s="4" t="s">
        <v>18</v>
      </c>
      <c r="J1192" s="4" t="s">
        <v>32</v>
      </c>
      <c r="K1192" s="4" t="s">
        <v>20</v>
      </c>
      <c r="L1192" s="4" t="s">
        <v>42</v>
      </c>
      <c r="M1192" s="5">
        <v>1</v>
      </c>
      <c r="N1192" s="6">
        <v>40.33</v>
      </c>
      <c r="O1192" s="7">
        <v>0</v>
      </c>
      <c r="P1192" s="6">
        <v>16.48</v>
      </c>
      <c r="Q1192" s="6">
        <f>M1192*N1192*(1-O1192)</f>
        <v>40.33</v>
      </c>
      <c r="R1192" s="6">
        <f>M1192*P1192</f>
        <v>16.48</v>
      </c>
      <c r="S1192" s="6">
        <f>Q1192-R1192</f>
        <v>23.849999999999998</v>
      </c>
      <c r="T1192" s="8">
        <f>IFERROR(S1192/Q1192,0)</f>
        <v>0.59137118770146291</v>
      </c>
    </row>
    <row r="1193" spans="1:20" ht="15.75" x14ac:dyDescent="0.25">
      <c r="A1193" s="2">
        <v>5133</v>
      </c>
      <c r="B1193" s="3">
        <v>46197</v>
      </c>
      <c r="C1193" s="10">
        <f>YEAR(SalesDataTable[[#This Row],[Order Date]])</f>
        <v>2026</v>
      </c>
      <c r="D1193" s="13" t="str">
        <f>"Q"&amp;ROUNDUP(MONTH(SalesDataTable[[#This Row],[Order Date]])/3,0)</f>
        <v>Q2</v>
      </c>
      <c r="E1193" s="13">
        <f>MONTH(SalesDataTable[[#This Row],[Order Date]])</f>
        <v>6</v>
      </c>
      <c r="F1193" s="10" t="str">
        <f>TEXT(SalesDataTable[[#This Row],[Order Date]],"MMM")</f>
        <v>Jun</v>
      </c>
      <c r="G1193" s="4" t="s">
        <v>16</v>
      </c>
      <c r="H1193" s="4" t="s">
        <v>17</v>
      </c>
      <c r="I1193" s="4" t="s">
        <v>18</v>
      </c>
      <c r="J1193" s="4" t="s">
        <v>32</v>
      </c>
      <c r="K1193" s="4" t="s">
        <v>39</v>
      </c>
      <c r="L1193" s="4" t="s">
        <v>56</v>
      </c>
      <c r="M1193" s="5">
        <v>1</v>
      </c>
      <c r="N1193" s="6">
        <v>81.99</v>
      </c>
      <c r="O1193" s="7">
        <v>0.15</v>
      </c>
      <c r="P1193" s="6">
        <v>40.29</v>
      </c>
      <c r="Q1193" s="6">
        <f>M1193*N1193*(1-O1193)</f>
        <v>69.691499999999991</v>
      </c>
      <c r="R1193" s="6">
        <f>M1193*P1193</f>
        <v>40.29</v>
      </c>
      <c r="S1193" s="6">
        <f>Q1193-R1193</f>
        <v>29.401499999999992</v>
      </c>
      <c r="T1193" s="8">
        <f>IFERROR(S1193/Q1193,0)</f>
        <v>0.4218807171606293</v>
      </c>
    </row>
    <row r="1194" spans="1:20" ht="15.75" x14ac:dyDescent="0.25">
      <c r="A1194" s="2">
        <v>472</v>
      </c>
      <c r="B1194" s="3">
        <v>46198</v>
      </c>
      <c r="C1194" s="10">
        <f>YEAR(SalesDataTable[[#This Row],[Order Date]])</f>
        <v>2026</v>
      </c>
      <c r="D1194" s="13" t="str">
        <f>"Q"&amp;ROUNDUP(MONTH(SalesDataTable[[#This Row],[Order Date]])/3,0)</f>
        <v>Q2</v>
      </c>
      <c r="E1194" s="13">
        <f>MONTH(SalesDataTable[[#This Row],[Order Date]])</f>
        <v>6</v>
      </c>
      <c r="F1194" s="10" t="str">
        <f>TEXT(SalesDataTable[[#This Row],[Order Date]],"MMM")</f>
        <v>Jun</v>
      </c>
      <c r="G1194" s="4" t="s">
        <v>22</v>
      </c>
      <c r="H1194" s="4" t="s">
        <v>43</v>
      </c>
      <c r="I1194" s="4" t="s">
        <v>35</v>
      </c>
      <c r="J1194" s="4" t="s">
        <v>32</v>
      </c>
      <c r="K1194" s="4" t="s">
        <v>30</v>
      </c>
      <c r="L1194" s="4" t="s">
        <v>48</v>
      </c>
      <c r="M1194" s="5">
        <v>3</v>
      </c>
      <c r="N1194" s="6">
        <v>46.29</v>
      </c>
      <c r="O1194" s="7">
        <v>0</v>
      </c>
      <c r="P1194" s="6">
        <v>18.309999999999999</v>
      </c>
      <c r="Q1194" s="6">
        <f>M1194*N1194*(1-O1194)</f>
        <v>138.87</v>
      </c>
      <c r="R1194" s="6">
        <f>M1194*P1194</f>
        <v>54.929999999999993</v>
      </c>
      <c r="S1194" s="6">
        <f>Q1194-R1194</f>
        <v>83.940000000000012</v>
      </c>
      <c r="T1194" s="8">
        <f>IFERROR(S1194/Q1194,0)</f>
        <v>0.60445020522791104</v>
      </c>
    </row>
    <row r="1195" spans="1:20" ht="15.75" x14ac:dyDescent="0.25">
      <c r="A1195" s="2">
        <v>689</v>
      </c>
      <c r="B1195" s="3">
        <v>46198</v>
      </c>
      <c r="C1195" s="10">
        <f>YEAR(SalesDataTable[[#This Row],[Order Date]])</f>
        <v>2026</v>
      </c>
      <c r="D1195" s="13" t="str">
        <f>"Q"&amp;ROUNDUP(MONTH(SalesDataTable[[#This Row],[Order Date]])/3,0)</f>
        <v>Q2</v>
      </c>
      <c r="E1195" s="13">
        <f>MONTH(SalesDataTable[[#This Row],[Order Date]])</f>
        <v>6</v>
      </c>
      <c r="F1195" s="10" t="str">
        <f>TEXT(SalesDataTable[[#This Row],[Order Date]],"MMM")</f>
        <v>Jun</v>
      </c>
      <c r="G1195" s="4" t="s">
        <v>36</v>
      </c>
      <c r="H1195" s="4" t="s">
        <v>47</v>
      </c>
      <c r="I1195" s="4" t="s">
        <v>18</v>
      </c>
      <c r="J1195" s="4" t="s">
        <v>29</v>
      </c>
      <c r="K1195" s="4" t="s">
        <v>20</v>
      </c>
      <c r="L1195" s="4" t="s">
        <v>42</v>
      </c>
      <c r="M1195" s="5">
        <v>1</v>
      </c>
      <c r="N1195" s="6">
        <v>39.729999999999997</v>
      </c>
      <c r="O1195" s="7">
        <v>0</v>
      </c>
      <c r="P1195" s="6">
        <v>16.55</v>
      </c>
      <c r="Q1195" s="6">
        <f>M1195*N1195*(1-O1195)</f>
        <v>39.729999999999997</v>
      </c>
      <c r="R1195" s="6">
        <f>M1195*P1195</f>
        <v>16.55</v>
      </c>
      <c r="S1195" s="6">
        <f>Q1195-R1195</f>
        <v>23.179999999999996</v>
      </c>
      <c r="T1195" s="8">
        <f>IFERROR(S1195/Q1195,0)</f>
        <v>0.58343820790334755</v>
      </c>
    </row>
    <row r="1196" spans="1:20" ht="15.75" x14ac:dyDescent="0.25">
      <c r="A1196" s="2">
        <v>864</v>
      </c>
      <c r="B1196" s="3">
        <v>46198</v>
      </c>
      <c r="C1196" s="10">
        <f>YEAR(SalesDataTable[[#This Row],[Order Date]])</f>
        <v>2026</v>
      </c>
      <c r="D1196" s="13" t="str">
        <f>"Q"&amp;ROUNDUP(MONTH(SalesDataTable[[#This Row],[Order Date]])/3,0)</f>
        <v>Q2</v>
      </c>
      <c r="E1196" s="13">
        <f>MONTH(SalesDataTable[[#This Row],[Order Date]])</f>
        <v>6</v>
      </c>
      <c r="F1196" s="10" t="str">
        <f>TEXT(SalesDataTable[[#This Row],[Order Date]],"MMM")</f>
        <v>Jun</v>
      </c>
      <c r="G1196" s="4" t="s">
        <v>36</v>
      </c>
      <c r="H1196" s="4" t="s">
        <v>49</v>
      </c>
      <c r="I1196" s="4" t="s">
        <v>18</v>
      </c>
      <c r="J1196" s="4" t="s">
        <v>29</v>
      </c>
      <c r="K1196" s="4" t="s">
        <v>30</v>
      </c>
      <c r="L1196" s="4" t="s">
        <v>60</v>
      </c>
      <c r="M1196" s="5">
        <v>4</v>
      </c>
      <c r="N1196" s="6">
        <v>131.02000000000001</v>
      </c>
      <c r="O1196" s="7">
        <v>0.05</v>
      </c>
      <c r="P1196" s="6">
        <v>67.42</v>
      </c>
      <c r="Q1196" s="6">
        <f>M1196*N1196*(1-O1196)</f>
        <v>497.87600000000003</v>
      </c>
      <c r="R1196" s="6">
        <f>M1196*P1196</f>
        <v>269.68</v>
      </c>
      <c r="S1196" s="6">
        <f>Q1196-R1196</f>
        <v>228.19600000000003</v>
      </c>
      <c r="T1196" s="8">
        <f>IFERROR(S1196/Q1196,0)</f>
        <v>0.45833902417469413</v>
      </c>
    </row>
    <row r="1197" spans="1:20" ht="15.75" x14ac:dyDescent="0.25">
      <c r="A1197" s="2">
        <v>1163</v>
      </c>
      <c r="B1197" s="3">
        <v>46198</v>
      </c>
      <c r="C1197" s="10">
        <f>YEAR(SalesDataTable[[#This Row],[Order Date]])</f>
        <v>2026</v>
      </c>
      <c r="D1197" s="13" t="str">
        <f>"Q"&amp;ROUNDUP(MONTH(SalesDataTable[[#This Row],[Order Date]])/3,0)</f>
        <v>Q2</v>
      </c>
      <c r="E1197" s="13">
        <f>MONTH(SalesDataTable[[#This Row],[Order Date]])</f>
        <v>6</v>
      </c>
      <c r="F1197" s="10" t="str">
        <f>TEXT(SalesDataTable[[#This Row],[Order Date]],"MMM")</f>
        <v>Jun</v>
      </c>
      <c r="G1197" s="4" t="s">
        <v>22</v>
      </c>
      <c r="H1197" s="4" t="s">
        <v>59</v>
      </c>
      <c r="I1197" s="4" t="s">
        <v>18</v>
      </c>
      <c r="J1197" s="4" t="s">
        <v>29</v>
      </c>
      <c r="K1197" s="4" t="s">
        <v>30</v>
      </c>
      <c r="L1197" s="4" t="s">
        <v>48</v>
      </c>
      <c r="M1197" s="5">
        <v>2</v>
      </c>
      <c r="N1197" s="6">
        <v>46.69</v>
      </c>
      <c r="O1197" s="7">
        <v>0.05</v>
      </c>
      <c r="P1197" s="6">
        <v>18.23</v>
      </c>
      <c r="Q1197" s="6">
        <f>M1197*N1197*(1-O1197)</f>
        <v>88.710999999999999</v>
      </c>
      <c r="R1197" s="6">
        <f>M1197*P1197</f>
        <v>36.46</v>
      </c>
      <c r="S1197" s="6">
        <f>Q1197-R1197</f>
        <v>52.250999999999998</v>
      </c>
      <c r="T1197" s="8">
        <f>IFERROR(S1197/Q1197,0)</f>
        <v>0.58900249123558523</v>
      </c>
    </row>
    <row r="1198" spans="1:20" ht="15.75" x14ac:dyDescent="0.25">
      <c r="A1198" s="2">
        <v>1323</v>
      </c>
      <c r="B1198" s="3">
        <v>46198</v>
      </c>
      <c r="C1198" s="10">
        <f>YEAR(SalesDataTable[[#This Row],[Order Date]])</f>
        <v>2026</v>
      </c>
      <c r="D1198" s="13" t="str">
        <f>"Q"&amp;ROUNDUP(MONTH(SalesDataTable[[#This Row],[Order Date]])/3,0)</f>
        <v>Q2</v>
      </c>
      <c r="E1198" s="13">
        <f>MONTH(SalesDataTable[[#This Row],[Order Date]])</f>
        <v>6</v>
      </c>
      <c r="F1198" s="10" t="str">
        <f>TEXT(SalesDataTable[[#This Row],[Order Date]],"MMM")</f>
        <v>Jun</v>
      </c>
      <c r="G1198" s="4" t="s">
        <v>22</v>
      </c>
      <c r="H1198" s="4" t="s">
        <v>59</v>
      </c>
      <c r="I1198" s="4" t="s">
        <v>18</v>
      </c>
      <c r="J1198" s="4" t="s">
        <v>19</v>
      </c>
      <c r="K1198" s="4" t="s">
        <v>50</v>
      </c>
      <c r="L1198" s="4" t="s">
        <v>51</v>
      </c>
      <c r="M1198" s="5">
        <v>2</v>
      </c>
      <c r="N1198" s="6">
        <v>39.57</v>
      </c>
      <c r="O1198" s="7">
        <v>0.1</v>
      </c>
      <c r="P1198" s="6">
        <v>14.64</v>
      </c>
      <c r="Q1198" s="6">
        <f>M1198*N1198*(1-O1198)</f>
        <v>71.225999999999999</v>
      </c>
      <c r="R1198" s="6">
        <f>M1198*P1198</f>
        <v>29.28</v>
      </c>
      <c r="S1198" s="6">
        <f>Q1198-R1198</f>
        <v>41.945999999999998</v>
      </c>
      <c r="T1198" s="8">
        <f>IFERROR(S1198/Q1198,0)</f>
        <v>0.58891416055934631</v>
      </c>
    </row>
    <row r="1199" spans="1:20" ht="15.75" x14ac:dyDescent="0.25">
      <c r="A1199" s="2">
        <v>2098</v>
      </c>
      <c r="B1199" s="3">
        <v>46198</v>
      </c>
      <c r="C1199" s="10">
        <f>YEAR(SalesDataTable[[#This Row],[Order Date]])</f>
        <v>2026</v>
      </c>
      <c r="D1199" s="13" t="str">
        <f>"Q"&amp;ROUNDUP(MONTH(SalesDataTable[[#This Row],[Order Date]])/3,0)</f>
        <v>Q2</v>
      </c>
      <c r="E1199" s="13">
        <f>MONTH(SalesDataTable[[#This Row],[Order Date]])</f>
        <v>6</v>
      </c>
      <c r="F1199" s="10" t="str">
        <f>TEXT(SalesDataTable[[#This Row],[Order Date]],"MMM")</f>
        <v>Jun</v>
      </c>
      <c r="G1199" s="4" t="s">
        <v>27</v>
      </c>
      <c r="H1199" s="4" t="s">
        <v>28</v>
      </c>
      <c r="I1199" s="4" t="s">
        <v>18</v>
      </c>
      <c r="J1199" s="4" t="s">
        <v>19</v>
      </c>
      <c r="K1199" s="4" t="s">
        <v>25</v>
      </c>
      <c r="L1199" s="4" t="s">
        <v>33</v>
      </c>
      <c r="M1199" s="5">
        <v>1</v>
      </c>
      <c r="N1199" s="6">
        <v>146.46</v>
      </c>
      <c r="O1199" s="7">
        <v>0.15</v>
      </c>
      <c r="P1199" s="6">
        <v>80.760000000000005</v>
      </c>
      <c r="Q1199" s="6">
        <f>M1199*N1199*(1-O1199)</f>
        <v>124.491</v>
      </c>
      <c r="R1199" s="6">
        <f>M1199*P1199</f>
        <v>80.760000000000005</v>
      </c>
      <c r="S1199" s="6">
        <f>Q1199-R1199</f>
        <v>43.730999999999995</v>
      </c>
      <c r="T1199" s="8">
        <f>IFERROR(S1199/Q1199,0)</f>
        <v>0.35127840566787955</v>
      </c>
    </row>
    <row r="1200" spans="1:20" ht="15.75" x14ac:dyDescent="0.25">
      <c r="A1200" s="2">
        <v>2190</v>
      </c>
      <c r="B1200" s="3">
        <v>46198</v>
      </c>
      <c r="C1200" s="10">
        <f>YEAR(SalesDataTable[[#This Row],[Order Date]])</f>
        <v>2026</v>
      </c>
      <c r="D1200" s="13" t="str">
        <f>"Q"&amp;ROUNDUP(MONTH(SalesDataTable[[#This Row],[Order Date]])/3,0)</f>
        <v>Q2</v>
      </c>
      <c r="E1200" s="13">
        <f>MONTH(SalesDataTable[[#This Row],[Order Date]])</f>
        <v>6</v>
      </c>
      <c r="F1200" s="10" t="str">
        <f>TEXT(SalesDataTable[[#This Row],[Order Date]],"MMM")</f>
        <v>Jun</v>
      </c>
      <c r="G1200" s="4" t="s">
        <v>22</v>
      </c>
      <c r="H1200" s="4" t="s">
        <v>43</v>
      </c>
      <c r="I1200" s="4" t="s">
        <v>35</v>
      </c>
      <c r="J1200" s="4" t="s">
        <v>32</v>
      </c>
      <c r="K1200" s="4" t="s">
        <v>20</v>
      </c>
      <c r="L1200" s="4" t="s">
        <v>38</v>
      </c>
      <c r="M1200" s="5">
        <v>5</v>
      </c>
      <c r="N1200" s="6">
        <v>50.78</v>
      </c>
      <c r="O1200" s="7">
        <v>0</v>
      </c>
      <c r="P1200" s="6">
        <v>22.68</v>
      </c>
      <c r="Q1200" s="6">
        <f>M1200*N1200*(1-O1200)</f>
        <v>253.9</v>
      </c>
      <c r="R1200" s="6">
        <f>M1200*P1200</f>
        <v>113.4</v>
      </c>
      <c r="S1200" s="6">
        <f>Q1200-R1200</f>
        <v>140.5</v>
      </c>
      <c r="T1200" s="8">
        <f>IFERROR(S1200/Q1200,0)</f>
        <v>0.55336746750689247</v>
      </c>
    </row>
    <row r="1201" spans="1:20" ht="15.75" x14ac:dyDescent="0.25">
      <c r="A1201" s="2">
        <v>2664</v>
      </c>
      <c r="B1201" s="3">
        <v>46198</v>
      </c>
      <c r="C1201" s="10">
        <f>YEAR(SalesDataTable[[#This Row],[Order Date]])</f>
        <v>2026</v>
      </c>
      <c r="D1201" s="13" t="str">
        <f>"Q"&amp;ROUNDUP(MONTH(SalesDataTable[[#This Row],[Order Date]])/3,0)</f>
        <v>Q2</v>
      </c>
      <c r="E1201" s="13">
        <f>MONTH(SalesDataTable[[#This Row],[Order Date]])</f>
        <v>6</v>
      </c>
      <c r="F1201" s="10" t="str">
        <f>TEXT(SalesDataTable[[#This Row],[Order Date]],"MMM")</f>
        <v>Jun</v>
      </c>
      <c r="G1201" s="4" t="s">
        <v>27</v>
      </c>
      <c r="H1201" s="4" t="s">
        <v>55</v>
      </c>
      <c r="I1201" s="4" t="s">
        <v>44</v>
      </c>
      <c r="J1201" s="4" t="s">
        <v>19</v>
      </c>
      <c r="K1201" s="4" t="s">
        <v>30</v>
      </c>
      <c r="L1201" s="4" t="s">
        <v>48</v>
      </c>
      <c r="M1201" s="5">
        <v>3</v>
      </c>
      <c r="N1201" s="6">
        <v>47.61</v>
      </c>
      <c r="O1201" s="7">
        <v>0</v>
      </c>
      <c r="P1201" s="6">
        <v>18.21</v>
      </c>
      <c r="Q1201" s="6">
        <f>M1201*N1201*(1-O1201)</f>
        <v>142.82999999999998</v>
      </c>
      <c r="R1201" s="6">
        <f>M1201*P1201</f>
        <v>54.63</v>
      </c>
      <c r="S1201" s="6">
        <f>Q1201-R1201</f>
        <v>88.199999999999989</v>
      </c>
      <c r="T1201" s="8">
        <f>IFERROR(S1201/Q1201,0)</f>
        <v>0.61751732829237549</v>
      </c>
    </row>
    <row r="1202" spans="1:20" ht="15.75" x14ac:dyDescent="0.25">
      <c r="A1202" s="2">
        <v>2992</v>
      </c>
      <c r="B1202" s="3">
        <v>46198</v>
      </c>
      <c r="C1202" s="10">
        <f>YEAR(SalesDataTable[[#This Row],[Order Date]])</f>
        <v>2026</v>
      </c>
      <c r="D1202" s="13" t="str">
        <f>"Q"&amp;ROUNDUP(MONTH(SalesDataTable[[#This Row],[Order Date]])/3,0)</f>
        <v>Q2</v>
      </c>
      <c r="E1202" s="13">
        <f>MONTH(SalesDataTable[[#This Row],[Order Date]])</f>
        <v>6</v>
      </c>
      <c r="F1202" s="10" t="str">
        <f>TEXT(SalesDataTable[[#This Row],[Order Date]],"MMM")</f>
        <v>Jun</v>
      </c>
      <c r="G1202" s="4" t="s">
        <v>27</v>
      </c>
      <c r="H1202" s="4" t="s">
        <v>68</v>
      </c>
      <c r="I1202" s="4" t="s">
        <v>18</v>
      </c>
      <c r="J1202" s="4" t="s">
        <v>29</v>
      </c>
      <c r="K1202" s="4" t="s">
        <v>20</v>
      </c>
      <c r="L1202" s="4" t="s">
        <v>38</v>
      </c>
      <c r="M1202" s="5">
        <v>1</v>
      </c>
      <c r="N1202" s="6">
        <v>50.75</v>
      </c>
      <c r="O1202" s="7">
        <v>0.1</v>
      </c>
      <c r="P1202" s="6">
        <v>22.94</v>
      </c>
      <c r="Q1202" s="6">
        <f>M1202*N1202*(1-O1202)</f>
        <v>45.675000000000004</v>
      </c>
      <c r="R1202" s="6">
        <f>M1202*P1202</f>
        <v>22.94</v>
      </c>
      <c r="S1202" s="6">
        <f>Q1202-R1202</f>
        <v>22.735000000000003</v>
      </c>
      <c r="T1202" s="8">
        <f>IFERROR(S1202/Q1202,0)</f>
        <v>0.49775588396278053</v>
      </c>
    </row>
    <row r="1203" spans="1:20" ht="15.75" x14ac:dyDescent="0.25">
      <c r="A1203" s="2">
        <v>3120</v>
      </c>
      <c r="B1203" s="3">
        <v>46198</v>
      </c>
      <c r="C1203" s="10">
        <f>YEAR(SalesDataTable[[#This Row],[Order Date]])</f>
        <v>2026</v>
      </c>
      <c r="D1203" s="13" t="str">
        <f>"Q"&amp;ROUNDUP(MONTH(SalesDataTable[[#This Row],[Order Date]])/3,0)</f>
        <v>Q2</v>
      </c>
      <c r="E1203" s="13">
        <f>MONTH(SalesDataTable[[#This Row],[Order Date]])</f>
        <v>6</v>
      </c>
      <c r="F1203" s="10" t="str">
        <f>TEXT(SalesDataTable[[#This Row],[Order Date]],"MMM")</f>
        <v>Jun</v>
      </c>
      <c r="G1203" s="4" t="s">
        <v>27</v>
      </c>
      <c r="H1203" s="4" t="s">
        <v>41</v>
      </c>
      <c r="I1203" s="4" t="s">
        <v>44</v>
      </c>
      <c r="J1203" s="4" t="s">
        <v>19</v>
      </c>
      <c r="K1203" s="4" t="s">
        <v>50</v>
      </c>
      <c r="L1203" s="4" t="s">
        <v>61</v>
      </c>
      <c r="M1203" s="5">
        <v>1</v>
      </c>
      <c r="N1203" s="6">
        <v>50.33</v>
      </c>
      <c r="O1203" s="7">
        <v>0</v>
      </c>
      <c r="P1203" s="6">
        <v>21.66</v>
      </c>
      <c r="Q1203" s="6">
        <f>M1203*N1203*(1-O1203)</f>
        <v>50.33</v>
      </c>
      <c r="R1203" s="6">
        <f>M1203*P1203</f>
        <v>21.66</v>
      </c>
      <c r="S1203" s="6">
        <f>Q1203-R1203</f>
        <v>28.669999999999998</v>
      </c>
      <c r="T1203" s="8">
        <f>IFERROR(S1203/Q1203,0)</f>
        <v>0.56964037353467112</v>
      </c>
    </row>
    <row r="1204" spans="1:20" ht="15.75" x14ac:dyDescent="0.25">
      <c r="A1204" s="2">
        <v>189</v>
      </c>
      <c r="B1204" s="3">
        <v>46199</v>
      </c>
      <c r="C1204" s="10">
        <f>YEAR(SalesDataTable[[#This Row],[Order Date]])</f>
        <v>2026</v>
      </c>
      <c r="D1204" s="13" t="str">
        <f>"Q"&amp;ROUNDUP(MONTH(SalesDataTable[[#This Row],[Order Date]])/3,0)</f>
        <v>Q2</v>
      </c>
      <c r="E1204" s="13">
        <f>MONTH(SalesDataTable[[#This Row],[Order Date]])</f>
        <v>6</v>
      </c>
      <c r="F1204" s="10" t="str">
        <f>TEXT(SalesDataTable[[#This Row],[Order Date]],"MMM")</f>
        <v>Jun</v>
      </c>
      <c r="G1204" s="4" t="s">
        <v>27</v>
      </c>
      <c r="H1204" s="4" t="s">
        <v>55</v>
      </c>
      <c r="I1204" s="4" t="s">
        <v>18</v>
      </c>
      <c r="J1204" s="4" t="s">
        <v>32</v>
      </c>
      <c r="K1204" s="4" t="s">
        <v>30</v>
      </c>
      <c r="L1204" s="4" t="s">
        <v>48</v>
      </c>
      <c r="M1204" s="5">
        <v>1</v>
      </c>
      <c r="N1204" s="6">
        <v>47.5</v>
      </c>
      <c r="O1204" s="7">
        <v>0.1</v>
      </c>
      <c r="P1204" s="6">
        <v>18.8</v>
      </c>
      <c r="Q1204" s="6">
        <f>M1204*N1204*(1-O1204)</f>
        <v>42.75</v>
      </c>
      <c r="R1204" s="6">
        <f>M1204*P1204</f>
        <v>18.8</v>
      </c>
      <c r="S1204" s="6">
        <f>Q1204-R1204</f>
        <v>23.95</v>
      </c>
      <c r="T1204" s="8">
        <f>IFERROR(S1204/Q1204,0)</f>
        <v>0.56023391812865497</v>
      </c>
    </row>
    <row r="1205" spans="1:20" ht="15.75" x14ac:dyDescent="0.25">
      <c r="A1205" s="2">
        <v>927</v>
      </c>
      <c r="B1205" s="3">
        <v>46199</v>
      </c>
      <c r="C1205" s="10">
        <f>YEAR(SalesDataTable[[#This Row],[Order Date]])</f>
        <v>2026</v>
      </c>
      <c r="D1205" s="13" t="str">
        <f>"Q"&amp;ROUNDUP(MONTH(SalesDataTable[[#This Row],[Order Date]])/3,0)</f>
        <v>Q2</v>
      </c>
      <c r="E1205" s="13">
        <f>MONTH(SalesDataTable[[#This Row],[Order Date]])</f>
        <v>6</v>
      </c>
      <c r="F1205" s="10" t="str">
        <f>TEXT(SalesDataTable[[#This Row],[Order Date]],"MMM")</f>
        <v>Jun</v>
      </c>
      <c r="G1205" s="4" t="s">
        <v>27</v>
      </c>
      <c r="H1205" s="4" t="s">
        <v>55</v>
      </c>
      <c r="I1205" s="4" t="s">
        <v>44</v>
      </c>
      <c r="J1205" s="4" t="s">
        <v>19</v>
      </c>
      <c r="K1205" s="4" t="s">
        <v>30</v>
      </c>
      <c r="L1205" s="4" t="s">
        <v>60</v>
      </c>
      <c r="M1205" s="5">
        <v>2</v>
      </c>
      <c r="N1205" s="6">
        <v>130.33000000000001</v>
      </c>
      <c r="O1205" s="7">
        <v>0.1</v>
      </c>
      <c r="P1205" s="6">
        <v>67.319999999999993</v>
      </c>
      <c r="Q1205" s="6">
        <f>M1205*N1205*(1-O1205)</f>
        <v>234.59400000000002</v>
      </c>
      <c r="R1205" s="6">
        <f>M1205*P1205</f>
        <v>134.63999999999999</v>
      </c>
      <c r="S1205" s="6">
        <f>Q1205-R1205</f>
        <v>99.954000000000036</v>
      </c>
      <c r="T1205" s="8">
        <f>IFERROR(S1205/Q1205,0)</f>
        <v>0.42607227806337772</v>
      </c>
    </row>
    <row r="1206" spans="1:20" ht="15.75" x14ac:dyDescent="0.25">
      <c r="A1206" s="2">
        <v>1388</v>
      </c>
      <c r="B1206" s="3">
        <v>46199</v>
      </c>
      <c r="C1206" s="10">
        <f>YEAR(SalesDataTable[[#This Row],[Order Date]])</f>
        <v>2026</v>
      </c>
      <c r="D1206" s="13" t="str">
        <f>"Q"&amp;ROUNDUP(MONTH(SalesDataTable[[#This Row],[Order Date]])/3,0)</f>
        <v>Q2</v>
      </c>
      <c r="E1206" s="13">
        <f>MONTH(SalesDataTable[[#This Row],[Order Date]])</f>
        <v>6</v>
      </c>
      <c r="F1206" s="10" t="str">
        <f>TEXT(SalesDataTable[[#This Row],[Order Date]],"MMM")</f>
        <v>Jun</v>
      </c>
      <c r="G1206" s="4" t="s">
        <v>22</v>
      </c>
      <c r="H1206" s="4" t="s">
        <v>65</v>
      </c>
      <c r="I1206" s="4" t="s">
        <v>18</v>
      </c>
      <c r="J1206" s="4" t="s">
        <v>19</v>
      </c>
      <c r="K1206" s="4" t="s">
        <v>25</v>
      </c>
      <c r="L1206" s="4" t="s">
        <v>53</v>
      </c>
      <c r="M1206" s="5">
        <v>3</v>
      </c>
      <c r="N1206" s="6">
        <v>156.76</v>
      </c>
      <c r="O1206" s="7">
        <v>0.05</v>
      </c>
      <c r="P1206" s="6">
        <v>78.63</v>
      </c>
      <c r="Q1206" s="6">
        <f>M1206*N1206*(1-O1206)</f>
        <v>446.76599999999996</v>
      </c>
      <c r="R1206" s="6">
        <f>M1206*P1206</f>
        <v>235.89</v>
      </c>
      <c r="S1206" s="6">
        <f>Q1206-R1206</f>
        <v>210.87599999999998</v>
      </c>
      <c r="T1206" s="8">
        <f>IFERROR(S1206/Q1206,0)</f>
        <v>0.47200547937846654</v>
      </c>
    </row>
    <row r="1207" spans="1:20" ht="15.75" x14ac:dyDescent="0.25">
      <c r="A1207" s="2">
        <v>3932</v>
      </c>
      <c r="B1207" s="3">
        <v>46199</v>
      </c>
      <c r="C1207" s="10">
        <f>YEAR(SalesDataTable[[#This Row],[Order Date]])</f>
        <v>2026</v>
      </c>
      <c r="D1207" s="13" t="str">
        <f>"Q"&amp;ROUNDUP(MONTH(SalesDataTable[[#This Row],[Order Date]])/3,0)</f>
        <v>Q2</v>
      </c>
      <c r="E1207" s="13">
        <f>MONTH(SalesDataTable[[#This Row],[Order Date]])</f>
        <v>6</v>
      </c>
      <c r="F1207" s="10" t="str">
        <f>TEXT(SalesDataTable[[#This Row],[Order Date]],"MMM")</f>
        <v>Jun</v>
      </c>
      <c r="G1207" s="4" t="s">
        <v>27</v>
      </c>
      <c r="H1207" s="4" t="s">
        <v>55</v>
      </c>
      <c r="I1207" s="4" t="s">
        <v>18</v>
      </c>
      <c r="J1207" s="4" t="s">
        <v>29</v>
      </c>
      <c r="K1207" s="4" t="s">
        <v>50</v>
      </c>
      <c r="L1207" s="4" t="s">
        <v>58</v>
      </c>
      <c r="M1207" s="5">
        <v>4</v>
      </c>
      <c r="N1207" s="6">
        <v>35.770000000000003</v>
      </c>
      <c r="O1207" s="7">
        <v>0</v>
      </c>
      <c r="P1207" s="6">
        <v>13.75</v>
      </c>
      <c r="Q1207" s="6">
        <f>M1207*N1207*(1-O1207)</f>
        <v>143.08000000000001</v>
      </c>
      <c r="R1207" s="6">
        <f>M1207*P1207</f>
        <v>55</v>
      </c>
      <c r="S1207" s="6">
        <f>Q1207-R1207</f>
        <v>88.080000000000013</v>
      </c>
      <c r="T1207" s="8">
        <f>IFERROR(S1207/Q1207,0)</f>
        <v>0.61559966452334358</v>
      </c>
    </row>
    <row r="1208" spans="1:20" ht="15.75" x14ac:dyDescent="0.25">
      <c r="A1208" s="2">
        <v>4008</v>
      </c>
      <c r="B1208" s="3">
        <v>46199</v>
      </c>
      <c r="C1208" s="10">
        <f>YEAR(SalesDataTable[[#This Row],[Order Date]])</f>
        <v>2026</v>
      </c>
      <c r="D1208" s="13" t="str">
        <f>"Q"&amp;ROUNDUP(MONTH(SalesDataTable[[#This Row],[Order Date]])/3,0)</f>
        <v>Q2</v>
      </c>
      <c r="E1208" s="13">
        <f>MONTH(SalesDataTable[[#This Row],[Order Date]])</f>
        <v>6</v>
      </c>
      <c r="F1208" s="10" t="str">
        <f>TEXT(SalesDataTable[[#This Row],[Order Date]],"MMM")</f>
        <v>Jun</v>
      </c>
      <c r="G1208" s="4" t="s">
        <v>22</v>
      </c>
      <c r="H1208" s="4" t="s">
        <v>65</v>
      </c>
      <c r="I1208" s="4" t="s">
        <v>18</v>
      </c>
      <c r="J1208" s="4" t="s">
        <v>19</v>
      </c>
      <c r="K1208" s="4" t="s">
        <v>20</v>
      </c>
      <c r="L1208" s="4" t="s">
        <v>46</v>
      </c>
      <c r="M1208" s="5">
        <v>2</v>
      </c>
      <c r="N1208" s="6">
        <v>102.49</v>
      </c>
      <c r="O1208" s="7">
        <v>0</v>
      </c>
      <c r="P1208" s="6">
        <v>50.07</v>
      </c>
      <c r="Q1208" s="6">
        <f>M1208*N1208*(1-O1208)</f>
        <v>204.98</v>
      </c>
      <c r="R1208" s="6">
        <f>M1208*P1208</f>
        <v>100.14</v>
      </c>
      <c r="S1208" s="6">
        <f>Q1208-R1208</f>
        <v>104.83999999999999</v>
      </c>
      <c r="T1208" s="8">
        <f>IFERROR(S1208/Q1208,0)</f>
        <v>0.51146453312518292</v>
      </c>
    </row>
    <row r="1209" spans="1:20" ht="15.75" x14ac:dyDescent="0.25">
      <c r="A1209" s="2">
        <v>4701</v>
      </c>
      <c r="B1209" s="3">
        <v>46199</v>
      </c>
      <c r="C1209" s="10">
        <f>YEAR(SalesDataTable[[#This Row],[Order Date]])</f>
        <v>2026</v>
      </c>
      <c r="D1209" s="13" t="str">
        <f>"Q"&amp;ROUNDUP(MONTH(SalesDataTable[[#This Row],[Order Date]])/3,0)</f>
        <v>Q2</v>
      </c>
      <c r="E1209" s="13">
        <f>MONTH(SalesDataTable[[#This Row],[Order Date]])</f>
        <v>6</v>
      </c>
      <c r="F1209" s="10" t="str">
        <f>TEXT(SalesDataTable[[#This Row],[Order Date]],"MMM")</f>
        <v>Jun</v>
      </c>
      <c r="G1209" s="4" t="s">
        <v>16</v>
      </c>
      <c r="H1209" s="4" t="s">
        <v>17</v>
      </c>
      <c r="I1209" s="4" t="s">
        <v>24</v>
      </c>
      <c r="J1209" s="4" t="s">
        <v>32</v>
      </c>
      <c r="K1209" s="4" t="s">
        <v>20</v>
      </c>
      <c r="L1209" s="4" t="s">
        <v>21</v>
      </c>
      <c r="M1209" s="5">
        <v>8</v>
      </c>
      <c r="N1209" s="6">
        <v>82.47</v>
      </c>
      <c r="O1209" s="7">
        <v>0.15</v>
      </c>
      <c r="P1209" s="6">
        <v>42.58</v>
      </c>
      <c r="Q1209" s="6">
        <f>M1209*N1209*(1-O1209)</f>
        <v>560.79599999999994</v>
      </c>
      <c r="R1209" s="6">
        <f>M1209*P1209</f>
        <v>340.64</v>
      </c>
      <c r="S1209" s="6">
        <f>Q1209-R1209</f>
        <v>220.15599999999995</v>
      </c>
      <c r="T1209" s="8">
        <f>IFERROR(S1209/Q1209,0)</f>
        <v>0.39257769313618496</v>
      </c>
    </row>
    <row r="1210" spans="1:20" ht="15.75" x14ac:dyDescent="0.25">
      <c r="A1210" s="2">
        <v>4805</v>
      </c>
      <c r="B1210" s="3">
        <v>46199</v>
      </c>
      <c r="C1210" s="10">
        <f>YEAR(SalesDataTable[[#This Row],[Order Date]])</f>
        <v>2026</v>
      </c>
      <c r="D1210" s="13" t="str">
        <f>"Q"&amp;ROUNDUP(MONTH(SalesDataTable[[#This Row],[Order Date]])/3,0)</f>
        <v>Q2</v>
      </c>
      <c r="E1210" s="13">
        <f>MONTH(SalesDataTable[[#This Row],[Order Date]])</f>
        <v>6</v>
      </c>
      <c r="F1210" s="10" t="str">
        <f>TEXT(SalesDataTable[[#This Row],[Order Date]],"MMM")</f>
        <v>Jun</v>
      </c>
      <c r="G1210" s="4" t="s">
        <v>27</v>
      </c>
      <c r="H1210" s="4" t="s">
        <v>55</v>
      </c>
      <c r="I1210" s="4" t="s">
        <v>18</v>
      </c>
      <c r="J1210" s="4" t="s">
        <v>19</v>
      </c>
      <c r="K1210" s="4" t="s">
        <v>39</v>
      </c>
      <c r="L1210" s="4" t="s">
        <v>67</v>
      </c>
      <c r="M1210" s="5">
        <v>1</v>
      </c>
      <c r="N1210" s="6">
        <v>121.44</v>
      </c>
      <c r="O1210" s="7">
        <v>0</v>
      </c>
      <c r="P1210" s="6">
        <v>62.34</v>
      </c>
      <c r="Q1210" s="6">
        <f>M1210*N1210*(1-O1210)</f>
        <v>121.44</v>
      </c>
      <c r="R1210" s="6">
        <f>M1210*P1210</f>
        <v>62.34</v>
      </c>
      <c r="S1210" s="6">
        <f>Q1210-R1210</f>
        <v>59.099999999999994</v>
      </c>
      <c r="T1210" s="8">
        <f>IFERROR(S1210/Q1210,0)</f>
        <v>0.48666007905138337</v>
      </c>
    </row>
    <row r="1211" spans="1:20" ht="15.75" x14ac:dyDescent="0.25">
      <c r="A1211" s="2">
        <v>912</v>
      </c>
      <c r="B1211" s="3">
        <v>46200</v>
      </c>
      <c r="C1211" s="10">
        <f>YEAR(SalesDataTable[[#This Row],[Order Date]])</f>
        <v>2026</v>
      </c>
      <c r="D1211" s="13" t="str">
        <f>"Q"&amp;ROUNDUP(MONTH(SalesDataTable[[#This Row],[Order Date]])/3,0)</f>
        <v>Q2</v>
      </c>
      <c r="E1211" s="13">
        <f>MONTH(SalesDataTable[[#This Row],[Order Date]])</f>
        <v>6</v>
      </c>
      <c r="F1211" s="10" t="str">
        <f>TEXT(SalesDataTable[[#This Row],[Order Date]],"MMM")</f>
        <v>Jun</v>
      </c>
      <c r="G1211" s="4" t="s">
        <v>16</v>
      </c>
      <c r="H1211" s="4" t="s">
        <v>17</v>
      </c>
      <c r="I1211" s="4" t="s">
        <v>44</v>
      </c>
      <c r="J1211" s="4" t="s">
        <v>29</v>
      </c>
      <c r="K1211" s="4" t="s">
        <v>30</v>
      </c>
      <c r="L1211" s="4" t="s">
        <v>48</v>
      </c>
      <c r="M1211" s="5">
        <v>4</v>
      </c>
      <c r="N1211" s="6">
        <v>46.44</v>
      </c>
      <c r="O1211" s="7">
        <v>0.05</v>
      </c>
      <c r="P1211" s="6">
        <v>18.2</v>
      </c>
      <c r="Q1211" s="6">
        <f>M1211*N1211*(1-O1211)</f>
        <v>176.47199999999998</v>
      </c>
      <c r="R1211" s="6">
        <f>M1211*P1211</f>
        <v>72.8</v>
      </c>
      <c r="S1211" s="6">
        <f>Q1211-R1211</f>
        <v>103.67199999999998</v>
      </c>
      <c r="T1211" s="8">
        <f>IFERROR(S1211/Q1211,0)</f>
        <v>0.58746996690693143</v>
      </c>
    </row>
    <row r="1212" spans="1:20" ht="15.75" x14ac:dyDescent="0.25">
      <c r="A1212" s="2">
        <v>1837</v>
      </c>
      <c r="B1212" s="3">
        <v>46200</v>
      </c>
      <c r="C1212" s="10">
        <f>YEAR(SalesDataTable[[#This Row],[Order Date]])</f>
        <v>2026</v>
      </c>
      <c r="D1212" s="13" t="str">
        <f>"Q"&amp;ROUNDUP(MONTH(SalesDataTable[[#This Row],[Order Date]])/3,0)</f>
        <v>Q2</v>
      </c>
      <c r="E1212" s="13">
        <f>MONTH(SalesDataTable[[#This Row],[Order Date]])</f>
        <v>6</v>
      </c>
      <c r="F1212" s="10" t="str">
        <f>TEXT(SalesDataTable[[#This Row],[Order Date]],"MMM")</f>
        <v>Jun</v>
      </c>
      <c r="G1212" s="4" t="s">
        <v>16</v>
      </c>
      <c r="H1212" s="4" t="s">
        <v>17</v>
      </c>
      <c r="I1212" s="4" t="s">
        <v>44</v>
      </c>
      <c r="J1212" s="4" t="s">
        <v>32</v>
      </c>
      <c r="K1212" s="4" t="s">
        <v>39</v>
      </c>
      <c r="L1212" s="4" t="s">
        <v>45</v>
      </c>
      <c r="M1212" s="5">
        <v>2</v>
      </c>
      <c r="N1212" s="6">
        <v>194.13</v>
      </c>
      <c r="O1212" s="7">
        <v>0.1</v>
      </c>
      <c r="P1212" s="6">
        <v>106.51</v>
      </c>
      <c r="Q1212" s="6">
        <f>M1212*N1212*(1-O1212)</f>
        <v>349.43400000000003</v>
      </c>
      <c r="R1212" s="6">
        <f>M1212*P1212</f>
        <v>213.02</v>
      </c>
      <c r="S1212" s="6">
        <f>Q1212-R1212</f>
        <v>136.41400000000002</v>
      </c>
      <c r="T1212" s="8">
        <f>IFERROR(S1212/Q1212,0)</f>
        <v>0.39038559499075648</v>
      </c>
    </row>
    <row r="1213" spans="1:20" ht="15.75" x14ac:dyDescent="0.25">
      <c r="A1213" s="2">
        <v>2216</v>
      </c>
      <c r="B1213" s="3">
        <v>46200</v>
      </c>
      <c r="C1213" s="10">
        <f>YEAR(SalesDataTable[[#This Row],[Order Date]])</f>
        <v>2026</v>
      </c>
      <c r="D1213" s="13" t="str">
        <f>"Q"&amp;ROUNDUP(MONTH(SalesDataTable[[#This Row],[Order Date]])/3,0)</f>
        <v>Q2</v>
      </c>
      <c r="E1213" s="13">
        <f>MONTH(SalesDataTable[[#This Row],[Order Date]])</f>
        <v>6</v>
      </c>
      <c r="F1213" s="10" t="str">
        <f>TEXT(SalesDataTable[[#This Row],[Order Date]],"MMM")</f>
        <v>Jun</v>
      </c>
      <c r="G1213" s="4" t="s">
        <v>16</v>
      </c>
      <c r="H1213" s="4" t="s">
        <v>52</v>
      </c>
      <c r="I1213" s="4" t="s">
        <v>18</v>
      </c>
      <c r="J1213" s="4" t="s">
        <v>32</v>
      </c>
      <c r="K1213" s="4" t="s">
        <v>20</v>
      </c>
      <c r="L1213" s="4" t="s">
        <v>21</v>
      </c>
      <c r="M1213" s="5">
        <v>4</v>
      </c>
      <c r="N1213" s="6">
        <v>81.86</v>
      </c>
      <c r="O1213" s="7">
        <v>0.05</v>
      </c>
      <c r="P1213" s="6">
        <v>42.22</v>
      </c>
      <c r="Q1213" s="6">
        <f>M1213*N1213*(1-O1213)</f>
        <v>311.06799999999998</v>
      </c>
      <c r="R1213" s="6">
        <f>M1213*P1213</f>
        <v>168.88</v>
      </c>
      <c r="S1213" s="6">
        <f>Q1213-R1213</f>
        <v>142.18799999999999</v>
      </c>
      <c r="T1213" s="8">
        <f>IFERROR(S1213/Q1213,0)</f>
        <v>0.45709619761595532</v>
      </c>
    </row>
    <row r="1214" spans="1:20" ht="15.75" x14ac:dyDescent="0.25">
      <c r="A1214" s="2">
        <v>2451</v>
      </c>
      <c r="B1214" s="3">
        <v>46200</v>
      </c>
      <c r="C1214" s="10">
        <f>YEAR(SalesDataTable[[#This Row],[Order Date]])</f>
        <v>2026</v>
      </c>
      <c r="D1214" s="13" t="str">
        <f>"Q"&amp;ROUNDUP(MONTH(SalesDataTable[[#This Row],[Order Date]])/3,0)</f>
        <v>Q2</v>
      </c>
      <c r="E1214" s="13">
        <f>MONTH(SalesDataTable[[#This Row],[Order Date]])</f>
        <v>6</v>
      </c>
      <c r="F1214" s="10" t="str">
        <f>TEXT(SalesDataTable[[#This Row],[Order Date]],"MMM")</f>
        <v>Jun</v>
      </c>
      <c r="G1214" s="4" t="s">
        <v>16</v>
      </c>
      <c r="H1214" s="4" t="s">
        <v>52</v>
      </c>
      <c r="I1214" s="4" t="s">
        <v>24</v>
      </c>
      <c r="J1214" s="4" t="s">
        <v>32</v>
      </c>
      <c r="K1214" s="4" t="s">
        <v>30</v>
      </c>
      <c r="L1214" s="4" t="s">
        <v>64</v>
      </c>
      <c r="M1214" s="5">
        <v>4</v>
      </c>
      <c r="N1214" s="6">
        <v>162.61000000000001</v>
      </c>
      <c r="O1214" s="7">
        <v>0.05</v>
      </c>
      <c r="P1214" s="6">
        <v>88.64</v>
      </c>
      <c r="Q1214" s="6">
        <f>M1214*N1214*(1-O1214)</f>
        <v>617.91800000000001</v>
      </c>
      <c r="R1214" s="6">
        <f>M1214*P1214</f>
        <v>354.56</v>
      </c>
      <c r="S1214" s="6">
        <f>Q1214-R1214</f>
        <v>263.358</v>
      </c>
      <c r="T1214" s="8">
        <f>IFERROR(S1214/Q1214,0)</f>
        <v>0.4262021821665658</v>
      </c>
    </row>
    <row r="1215" spans="1:20" ht="15.75" x14ac:dyDescent="0.25">
      <c r="A1215" s="2">
        <v>2874</v>
      </c>
      <c r="B1215" s="3">
        <v>46200</v>
      </c>
      <c r="C1215" s="10">
        <f>YEAR(SalesDataTable[[#This Row],[Order Date]])</f>
        <v>2026</v>
      </c>
      <c r="D1215" s="13" t="str">
        <f>"Q"&amp;ROUNDUP(MONTH(SalesDataTable[[#This Row],[Order Date]])/3,0)</f>
        <v>Q2</v>
      </c>
      <c r="E1215" s="13">
        <f>MONTH(SalesDataTable[[#This Row],[Order Date]])</f>
        <v>6</v>
      </c>
      <c r="F1215" s="10" t="str">
        <f>TEXT(SalesDataTable[[#This Row],[Order Date]],"MMM")</f>
        <v>Jun</v>
      </c>
      <c r="G1215" s="4" t="s">
        <v>22</v>
      </c>
      <c r="H1215" s="4" t="s">
        <v>59</v>
      </c>
      <c r="I1215" s="4" t="s">
        <v>35</v>
      </c>
      <c r="J1215" s="4" t="s">
        <v>29</v>
      </c>
      <c r="K1215" s="4" t="s">
        <v>20</v>
      </c>
      <c r="L1215" s="4" t="s">
        <v>42</v>
      </c>
      <c r="M1215" s="5">
        <v>1</v>
      </c>
      <c r="N1215" s="6">
        <v>40.26</v>
      </c>
      <c r="O1215" s="7">
        <v>0</v>
      </c>
      <c r="P1215" s="6">
        <v>16.62</v>
      </c>
      <c r="Q1215" s="6">
        <f>M1215*N1215*(1-O1215)</f>
        <v>40.26</v>
      </c>
      <c r="R1215" s="6">
        <f>M1215*P1215</f>
        <v>16.62</v>
      </c>
      <c r="S1215" s="6">
        <f>Q1215-R1215</f>
        <v>23.639999999999997</v>
      </c>
      <c r="T1215" s="8">
        <f>IFERROR(S1215/Q1215,0)</f>
        <v>0.58718330849478384</v>
      </c>
    </row>
    <row r="1216" spans="1:20" ht="15.75" x14ac:dyDescent="0.25">
      <c r="A1216" s="2">
        <v>2885</v>
      </c>
      <c r="B1216" s="3">
        <v>46200</v>
      </c>
      <c r="C1216" s="10">
        <f>YEAR(SalesDataTable[[#This Row],[Order Date]])</f>
        <v>2026</v>
      </c>
      <c r="D1216" s="13" t="str">
        <f>"Q"&amp;ROUNDUP(MONTH(SalesDataTable[[#This Row],[Order Date]])/3,0)</f>
        <v>Q2</v>
      </c>
      <c r="E1216" s="13">
        <f>MONTH(SalesDataTable[[#This Row],[Order Date]])</f>
        <v>6</v>
      </c>
      <c r="F1216" s="10" t="str">
        <f>TEXT(SalesDataTable[[#This Row],[Order Date]],"MMM")</f>
        <v>Jun</v>
      </c>
      <c r="G1216" s="4" t="s">
        <v>16</v>
      </c>
      <c r="H1216" s="4" t="s">
        <v>17</v>
      </c>
      <c r="I1216" s="4" t="s">
        <v>18</v>
      </c>
      <c r="J1216" s="4" t="s">
        <v>32</v>
      </c>
      <c r="K1216" s="4" t="s">
        <v>30</v>
      </c>
      <c r="L1216" s="4" t="s">
        <v>48</v>
      </c>
      <c r="M1216" s="5">
        <v>1</v>
      </c>
      <c r="N1216" s="6">
        <v>47.23</v>
      </c>
      <c r="O1216" s="7">
        <v>0.1</v>
      </c>
      <c r="P1216" s="6">
        <v>17.829999999999998</v>
      </c>
      <c r="Q1216" s="6">
        <f>M1216*N1216*(1-O1216)</f>
        <v>42.506999999999998</v>
      </c>
      <c r="R1216" s="6">
        <f>M1216*P1216</f>
        <v>17.829999999999998</v>
      </c>
      <c r="S1216" s="6">
        <f>Q1216-R1216</f>
        <v>24.677</v>
      </c>
      <c r="T1216" s="8">
        <f>IFERROR(S1216/Q1216,0)</f>
        <v>0.58053967581810062</v>
      </c>
    </row>
    <row r="1217" spans="1:20" ht="15.75" x14ac:dyDescent="0.25">
      <c r="A1217" s="2">
        <v>3014</v>
      </c>
      <c r="B1217" s="3">
        <v>46200</v>
      </c>
      <c r="C1217" s="10">
        <f>YEAR(SalesDataTable[[#This Row],[Order Date]])</f>
        <v>2026</v>
      </c>
      <c r="D1217" s="13" t="str">
        <f>"Q"&amp;ROUNDUP(MONTH(SalesDataTable[[#This Row],[Order Date]])/3,0)</f>
        <v>Q2</v>
      </c>
      <c r="E1217" s="13">
        <f>MONTH(SalesDataTable[[#This Row],[Order Date]])</f>
        <v>6</v>
      </c>
      <c r="F1217" s="10" t="str">
        <f>TEXT(SalesDataTable[[#This Row],[Order Date]],"MMM")</f>
        <v>Jun</v>
      </c>
      <c r="G1217" s="4" t="s">
        <v>27</v>
      </c>
      <c r="H1217" s="4" t="s">
        <v>55</v>
      </c>
      <c r="I1217" s="4" t="s">
        <v>18</v>
      </c>
      <c r="J1217" s="4" t="s">
        <v>29</v>
      </c>
      <c r="K1217" s="4" t="s">
        <v>50</v>
      </c>
      <c r="L1217" s="4" t="s">
        <v>61</v>
      </c>
      <c r="M1217" s="5">
        <v>1</v>
      </c>
      <c r="N1217" s="6">
        <v>50.13</v>
      </c>
      <c r="O1217" s="7">
        <v>0.15</v>
      </c>
      <c r="P1217" s="6">
        <v>22.22</v>
      </c>
      <c r="Q1217" s="6">
        <f>M1217*N1217*(1-O1217)</f>
        <v>42.610500000000002</v>
      </c>
      <c r="R1217" s="6">
        <f>M1217*P1217</f>
        <v>22.22</v>
      </c>
      <c r="S1217" s="6">
        <f>Q1217-R1217</f>
        <v>20.390500000000003</v>
      </c>
      <c r="T1217" s="8">
        <f>IFERROR(S1217/Q1217,0)</f>
        <v>0.47853228664296366</v>
      </c>
    </row>
    <row r="1218" spans="1:20" ht="15.75" x14ac:dyDescent="0.25">
      <c r="A1218" s="2">
        <v>3273</v>
      </c>
      <c r="B1218" s="3">
        <v>46200</v>
      </c>
      <c r="C1218" s="10">
        <f>YEAR(SalesDataTable[[#This Row],[Order Date]])</f>
        <v>2026</v>
      </c>
      <c r="D1218" s="13" t="str">
        <f>"Q"&amp;ROUNDUP(MONTH(SalesDataTable[[#This Row],[Order Date]])/3,0)</f>
        <v>Q2</v>
      </c>
      <c r="E1218" s="13">
        <f>MONTH(SalesDataTable[[#This Row],[Order Date]])</f>
        <v>6</v>
      </c>
      <c r="F1218" s="10" t="str">
        <f>TEXT(SalesDataTable[[#This Row],[Order Date]],"MMM")</f>
        <v>Jun</v>
      </c>
      <c r="G1218" s="4" t="s">
        <v>27</v>
      </c>
      <c r="H1218" s="4" t="s">
        <v>34</v>
      </c>
      <c r="I1218" s="4" t="s">
        <v>18</v>
      </c>
      <c r="J1218" s="4" t="s">
        <v>32</v>
      </c>
      <c r="K1218" s="4" t="s">
        <v>39</v>
      </c>
      <c r="L1218" s="4" t="s">
        <v>40</v>
      </c>
      <c r="M1218" s="5">
        <v>2</v>
      </c>
      <c r="N1218" s="6">
        <v>345.82</v>
      </c>
      <c r="O1218" s="7">
        <v>0.05</v>
      </c>
      <c r="P1218" s="6">
        <v>196.24</v>
      </c>
      <c r="Q1218" s="6">
        <f>M1218*N1218*(1-O1218)</f>
        <v>657.05799999999999</v>
      </c>
      <c r="R1218" s="6">
        <f>M1218*P1218</f>
        <v>392.48</v>
      </c>
      <c r="S1218" s="6">
        <f>Q1218-R1218</f>
        <v>264.57799999999997</v>
      </c>
      <c r="T1218" s="8">
        <f>IFERROR(S1218/Q1218,0)</f>
        <v>0.40267069269379563</v>
      </c>
    </row>
    <row r="1219" spans="1:20" ht="15.75" x14ac:dyDescent="0.25">
      <c r="A1219" s="2">
        <v>5041</v>
      </c>
      <c r="B1219" s="3">
        <v>46200</v>
      </c>
      <c r="C1219" s="10">
        <f>YEAR(SalesDataTable[[#This Row],[Order Date]])</f>
        <v>2026</v>
      </c>
      <c r="D1219" s="13" t="str">
        <f>"Q"&amp;ROUNDUP(MONTH(SalesDataTable[[#This Row],[Order Date]])/3,0)</f>
        <v>Q2</v>
      </c>
      <c r="E1219" s="13">
        <f>MONTH(SalesDataTable[[#This Row],[Order Date]])</f>
        <v>6</v>
      </c>
      <c r="F1219" s="10" t="str">
        <f>TEXT(SalesDataTable[[#This Row],[Order Date]],"MMM")</f>
        <v>Jun</v>
      </c>
      <c r="G1219" s="4" t="s">
        <v>16</v>
      </c>
      <c r="H1219" s="4" t="s">
        <v>66</v>
      </c>
      <c r="I1219" s="4" t="s">
        <v>35</v>
      </c>
      <c r="J1219" s="4" t="s">
        <v>29</v>
      </c>
      <c r="K1219" s="4" t="s">
        <v>39</v>
      </c>
      <c r="L1219" s="4" t="s">
        <v>67</v>
      </c>
      <c r="M1219" s="5">
        <v>1</v>
      </c>
      <c r="N1219" s="6">
        <v>126.12</v>
      </c>
      <c r="O1219" s="7">
        <v>0</v>
      </c>
      <c r="P1219" s="6">
        <v>62.18</v>
      </c>
      <c r="Q1219" s="6">
        <f>M1219*N1219*(1-O1219)</f>
        <v>126.12</v>
      </c>
      <c r="R1219" s="6">
        <f>M1219*P1219</f>
        <v>62.18</v>
      </c>
      <c r="S1219" s="6">
        <f>Q1219-R1219</f>
        <v>63.940000000000005</v>
      </c>
      <c r="T1219" s="8">
        <f>IFERROR(S1219/Q1219,0)</f>
        <v>0.50697748176339996</v>
      </c>
    </row>
    <row r="1220" spans="1:20" ht="15.75" x14ac:dyDescent="0.25">
      <c r="A1220" s="2">
        <v>312</v>
      </c>
      <c r="B1220" s="3">
        <v>46201</v>
      </c>
      <c r="C1220" s="10">
        <f>YEAR(SalesDataTable[[#This Row],[Order Date]])</f>
        <v>2026</v>
      </c>
      <c r="D1220" s="13" t="str">
        <f>"Q"&amp;ROUNDUP(MONTH(SalesDataTable[[#This Row],[Order Date]])/3,0)</f>
        <v>Q2</v>
      </c>
      <c r="E1220" s="13">
        <f>MONTH(SalesDataTable[[#This Row],[Order Date]])</f>
        <v>6</v>
      </c>
      <c r="F1220" s="10" t="str">
        <f>TEXT(SalesDataTable[[#This Row],[Order Date]],"MMM")</f>
        <v>Jun</v>
      </c>
      <c r="G1220" s="4" t="s">
        <v>36</v>
      </c>
      <c r="H1220" s="4" t="s">
        <v>47</v>
      </c>
      <c r="I1220" s="4" t="s">
        <v>44</v>
      </c>
      <c r="J1220" s="4" t="s">
        <v>19</v>
      </c>
      <c r="K1220" s="4" t="s">
        <v>50</v>
      </c>
      <c r="L1220" s="4" t="s">
        <v>58</v>
      </c>
      <c r="M1220" s="5">
        <v>1</v>
      </c>
      <c r="N1220" s="6">
        <v>36</v>
      </c>
      <c r="O1220" s="7">
        <v>0</v>
      </c>
      <c r="P1220" s="6">
        <v>13.95</v>
      </c>
      <c r="Q1220" s="6">
        <f>M1220*N1220*(1-O1220)</f>
        <v>36</v>
      </c>
      <c r="R1220" s="6">
        <f>M1220*P1220</f>
        <v>13.95</v>
      </c>
      <c r="S1220" s="6">
        <f>Q1220-R1220</f>
        <v>22.05</v>
      </c>
      <c r="T1220" s="8">
        <f>IFERROR(S1220/Q1220,0)</f>
        <v>0.61250000000000004</v>
      </c>
    </row>
    <row r="1221" spans="1:20" ht="15.75" x14ac:dyDescent="0.25">
      <c r="A1221" s="2">
        <v>647</v>
      </c>
      <c r="B1221" s="3">
        <v>46201</v>
      </c>
      <c r="C1221" s="10">
        <f>YEAR(SalesDataTable[[#This Row],[Order Date]])</f>
        <v>2026</v>
      </c>
      <c r="D1221" s="13" t="str">
        <f>"Q"&amp;ROUNDUP(MONTH(SalesDataTable[[#This Row],[Order Date]])/3,0)</f>
        <v>Q2</v>
      </c>
      <c r="E1221" s="13">
        <f>MONTH(SalesDataTable[[#This Row],[Order Date]])</f>
        <v>6</v>
      </c>
      <c r="F1221" s="10" t="str">
        <f>TEXT(SalesDataTable[[#This Row],[Order Date]],"MMM")</f>
        <v>Jun</v>
      </c>
      <c r="G1221" s="4" t="s">
        <v>16</v>
      </c>
      <c r="H1221" s="4" t="s">
        <v>17</v>
      </c>
      <c r="I1221" s="4" t="s">
        <v>18</v>
      </c>
      <c r="J1221" s="4" t="s">
        <v>19</v>
      </c>
      <c r="K1221" s="4" t="s">
        <v>30</v>
      </c>
      <c r="L1221" s="4" t="s">
        <v>64</v>
      </c>
      <c r="M1221" s="5">
        <v>1</v>
      </c>
      <c r="N1221" s="6">
        <v>162.25</v>
      </c>
      <c r="O1221" s="7">
        <v>0.05</v>
      </c>
      <c r="P1221" s="6">
        <v>89.28</v>
      </c>
      <c r="Q1221" s="6">
        <f>M1221*N1221*(1-O1221)</f>
        <v>154.13749999999999</v>
      </c>
      <c r="R1221" s="6">
        <f>M1221*P1221</f>
        <v>89.28</v>
      </c>
      <c r="S1221" s="6">
        <f>Q1221-R1221</f>
        <v>64.857499999999987</v>
      </c>
      <c r="T1221" s="8">
        <f>IFERROR(S1221/Q1221,0)</f>
        <v>0.42077690373854509</v>
      </c>
    </row>
    <row r="1222" spans="1:20" ht="15.75" x14ac:dyDescent="0.25">
      <c r="A1222" s="2">
        <v>708</v>
      </c>
      <c r="B1222" s="3">
        <v>46201</v>
      </c>
      <c r="C1222" s="10">
        <f>YEAR(SalesDataTable[[#This Row],[Order Date]])</f>
        <v>2026</v>
      </c>
      <c r="D1222" s="13" t="str">
        <f>"Q"&amp;ROUNDUP(MONTH(SalesDataTable[[#This Row],[Order Date]])/3,0)</f>
        <v>Q2</v>
      </c>
      <c r="E1222" s="13">
        <f>MONTH(SalesDataTable[[#This Row],[Order Date]])</f>
        <v>6</v>
      </c>
      <c r="F1222" s="10" t="str">
        <f>TEXT(SalesDataTable[[#This Row],[Order Date]],"MMM")</f>
        <v>Jun</v>
      </c>
      <c r="G1222" s="4" t="s">
        <v>22</v>
      </c>
      <c r="H1222" s="4" t="s">
        <v>57</v>
      </c>
      <c r="I1222" s="4" t="s">
        <v>18</v>
      </c>
      <c r="J1222" s="4" t="s">
        <v>19</v>
      </c>
      <c r="K1222" s="4" t="s">
        <v>25</v>
      </c>
      <c r="L1222" s="4" t="s">
        <v>53</v>
      </c>
      <c r="M1222" s="5">
        <v>1</v>
      </c>
      <c r="N1222" s="6">
        <v>150.44</v>
      </c>
      <c r="O1222" s="7">
        <v>0</v>
      </c>
      <c r="P1222" s="6">
        <v>80.5</v>
      </c>
      <c r="Q1222" s="6">
        <f>M1222*N1222*(1-O1222)</f>
        <v>150.44</v>
      </c>
      <c r="R1222" s="6">
        <f>M1222*P1222</f>
        <v>80.5</v>
      </c>
      <c r="S1222" s="6">
        <f>Q1222-R1222</f>
        <v>69.94</v>
      </c>
      <c r="T1222" s="8">
        <f>IFERROR(S1222/Q1222,0)</f>
        <v>0.46490295134272797</v>
      </c>
    </row>
    <row r="1223" spans="1:20" ht="15.75" x14ac:dyDescent="0.25">
      <c r="A1223" s="2">
        <v>886</v>
      </c>
      <c r="B1223" s="3">
        <v>46201</v>
      </c>
      <c r="C1223" s="10">
        <f>YEAR(SalesDataTable[[#This Row],[Order Date]])</f>
        <v>2026</v>
      </c>
      <c r="D1223" s="13" t="str">
        <f>"Q"&amp;ROUNDUP(MONTH(SalesDataTable[[#This Row],[Order Date]])/3,0)</f>
        <v>Q2</v>
      </c>
      <c r="E1223" s="13">
        <f>MONTH(SalesDataTable[[#This Row],[Order Date]])</f>
        <v>6</v>
      </c>
      <c r="F1223" s="10" t="str">
        <f>TEXT(SalesDataTable[[#This Row],[Order Date]],"MMM")</f>
        <v>Jun</v>
      </c>
      <c r="G1223" s="4" t="s">
        <v>16</v>
      </c>
      <c r="H1223" s="4" t="s">
        <v>17</v>
      </c>
      <c r="I1223" s="4" t="s">
        <v>35</v>
      </c>
      <c r="J1223" s="4" t="s">
        <v>32</v>
      </c>
      <c r="K1223" s="4" t="s">
        <v>39</v>
      </c>
      <c r="L1223" s="4" t="s">
        <v>67</v>
      </c>
      <c r="M1223" s="5">
        <v>2</v>
      </c>
      <c r="N1223" s="6">
        <v>126.17</v>
      </c>
      <c r="O1223" s="7">
        <v>0.05</v>
      </c>
      <c r="P1223" s="6">
        <v>61.13</v>
      </c>
      <c r="Q1223" s="6">
        <f>M1223*N1223*(1-O1223)</f>
        <v>239.72299999999998</v>
      </c>
      <c r="R1223" s="6">
        <f>M1223*P1223</f>
        <v>122.26</v>
      </c>
      <c r="S1223" s="6">
        <f>Q1223-R1223</f>
        <v>117.46299999999998</v>
      </c>
      <c r="T1223" s="8">
        <f>IFERROR(S1223/Q1223,0)</f>
        <v>0.48999470221881081</v>
      </c>
    </row>
    <row r="1224" spans="1:20" ht="15.75" x14ac:dyDescent="0.25">
      <c r="A1224" s="2">
        <v>944</v>
      </c>
      <c r="B1224" s="3">
        <v>46201</v>
      </c>
      <c r="C1224" s="10">
        <f>YEAR(SalesDataTable[[#This Row],[Order Date]])</f>
        <v>2026</v>
      </c>
      <c r="D1224" s="13" t="str">
        <f>"Q"&amp;ROUNDUP(MONTH(SalesDataTable[[#This Row],[Order Date]])/3,0)</f>
        <v>Q2</v>
      </c>
      <c r="E1224" s="13">
        <f>MONTH(SalesDataTable[[#This Row],[Order Date]])</f>
        <v>6</v>
      </c>
      <c r="F1224" s="10" t="str">
        <f>TEXT(SalesDataTable[[#This Row],[Order Date]],"MMM")</f>
        <v>Jun</v>
      </c>
      <c r="G1224" s="4" t="s">
        <v>36</v>
      </c>
      <c r="H1224" s="4" t="s">
        <v>47</v>
      </c>
      <c r="I1224" s="4" t="s">
        <v>44</v>
      </c>
      <c r="J1224" s="4" t="s">
        <v>19</v>
      </c>
      <c r="K1224" s="4" t="s">
        <v>39</v>
      </c>
      <c r="L1224" s="4" t="s">
        <v>56</v>
      </c>
      <c r="M1224" s="5">
        <v>2</v>
      </c>
      <c r="N1224" s="6">
        <v>83.72</v>
      </c>
      <c r="O1224" s="7">
        <v>0</v>
      </c>
      <c r="P1224" s="6">
        <v>38.96</v>
      </c>
      <c r="Q1224" s="6">
        <f>M1224*N1224*(1-O1224)</f>
        <v>167.44</v>
      </c>
      <c r="R1224" s="6">
        <f>M1224*P1224</f>
        <v>77.92</v>
      </c>
      <c r="S1224" s="6">
        <f>Q1224-R1224</f>
        <v>89.52</v>
      </c>
      <c r="T1224" s="8">
        <f>IFERROR(S1224/Q1224,0)</f>
        <v>0.53463927376970855</v>
      </c>
    </row>
    <row r="1225" spans="1:20" ht="15.75" x14ac:dyDescent="0.25">
      <c r="A1225" s="2">
        <v>1050</v>
      </c>
      <c r="B1225" s="3">
        <v>46201</v>
      </c>
      <c r="C1225" s="10">
        <f>YEAR(SalesDataTable[[#This Row],[Order Date]])</f>
        <v>2026</v>
      </c>
      <c r="D1225" s="13" t="str">
        <f>"Q"&amp;ROUNDUP(MONTH(SalesDataTable[[#This Row],[Order Date]])/3,0)</f>
        <v>Q2</v>
      </c>
      <c r="E1225" s="13">
        <f>MONTH(SalesDataTable[[#This Row],[Order Date]])</f>
        <v>6</v>
      </c>
      <c r="F1225" s="10" t="str">
        <f>TEXT(SalesDataTable[[#This Row],[Order Date]],"MMM")</f>
        <v>Jun</v>
      </c>
      <c r="G1225" s="4" t="s">
        <v>36</v>
      </c>
      <c r="H1225" s="4" t="s">
        <v>49</v>
      </c>
      <c r="I1225" s="4" t="s">
        <v>44</v>
      </c>
      <c r="J1225" s="4" t="s">
        <v>29</v>
      </c>
      <c r="K1225" s="4" t="s">
        <v>25</v>
      </c>
      <c r="L1225" s="4" t="s">
        <v>62</v>
      </c>
      <c r="M1225" s="5">
        <v>1</v>
      </c>
      <c r="N1225" s="6">
        <v>70.58</v>
      </c>
      <c r="O1225" s="7">
        <v>0</v>
      </c>
      <c r="P1225" s="6">
        <v>32.78</v>
      </c>
      <c r="Q1225" s="6">
        <f>M1225*N1225*(1-O1225)</f>
        <v>70.58</v>
      </c>
      <c r="R1225" s="6">
        <f>M1225*P1225</f>
        <v>32.78</v>
      </c>
      <c r="S1225" s="6">
        <f>Q1225-R1225</f>
        <v>37.799999999999997</v>
      </c>
      <c r="T1225" s="8">
        <f>IFERROR(S1225/Q1225,0)</f>
        <v>0.53556248228960046</v>
      </c>
    </row>
    <row r="1226" spans="1:20" ht="15.75" x14ac:dyDescent="0.25">
      <c r="A1226" s="2">
        <v>1677</v>
      </c>
      <c r="B1226" s="3">
        <v>46201</v>
      </c>
      <c r="C1226" s="10">
        <f>YEAR(SalesDataTable[[#This Row],[Order Date]])</f>
        <v>2026</v>
      </c>
      <c r="D1226" s="13" t="str">
        <f>"Q"&amp;ROUNDUP(MONTH(SalesDataTable[[#This Row],[Order Date]])/3,0)</f>
        <v>Q2</v>
      </c>
      <c r="E1226" s="13">
        <f>MONTH(SalesDataTable[[#This Row],[Order Date]])</f>
        <v>6</v>
      </c>
      <c r="F1226" s="10" t="str">
        <f>TEXT(SalesDataTable[[#This Row],[Order Date]],"MMM")</f>
        <v>Jun</v>
      </c>
      <c r="G1226" s="4" t="s">
        <v>36</v>
      </c>
      <c r="H1226" s="4" t="s">
        <v>63</v>
      </c>
      <c r="I1226" s="4" t="s">
        <v>24</v>
      </c>
      <c r="J1226" s="4" t="s">
        <v>32</v>
      </c>
      <c r="K1226" s="4" t="s">
        <v>39</v>
      </c>
      <c r="L1226" s="4" t="s">
        <v>56</v>
      </c>
      <c r="M1226" s="5">
        <v>5</v>
      </c>
      <c r="N1226" s="6">
        <v>81.96</v>
      </c>
      <c r="O1226" s="7">
        <v>0.05</v>
      </c>
      <c r="P1226" s="6">
        <v>39.130000000000003</v>
      </c>
      <c r="Q1226" s="6">
        <f>M1226*N1226*(1-O1226)</f>
        <v>389.30999999999995</v>
      </c>
      <c r="R1226" s="6">
        <f>M1226*P1226</f>
        <v>195.65</v>
      </c>
      <c r="S1226" s="6">
        <f>Q1226-R1226</f>
        <v>193.65999999999994</v>
      </c>
      <c r="T1226" s="8">
        <f>IFERROR(S1226/Q1226,0)</f>
        <v>0.497444196141892</v>
      </c>
    </row>
    <row r="1227" spans="1:20" ht="15.75" x14ac:dyDescent="0.25">
      <c r="A1227" s="2">
        <v>2109</v>
      </c>
      <c r="B1227" s="3">
        <v>46201</v>
      </c>
      <c r="C1227" s="10">
        <f>YEAR(SalesDataTable[[#This Row],[Order Date]])</f>
        <v>2026</v>
      </c>
      <c r="D1227" s="13" t="str">
        <f>"Q"&amp;ROUNDUP(MONTH(SalesDataTable[[#This Row],[Order Date]])/3,0)</f>
        <v>Q2</v>
      </c>
      <c r="E1227" s="13">
        <f>MONTH(SalesDataTable[[#This Row],[Order Date]])</f>
        <v>6</v>
      </c>
      <c r="F1227" s="10" t="str">
        <f>TEXT(SalesDataTable[[#This Row],[Order Date]],"MMM")</f>
        <v>Jun</v>
      </c>
      <c r="G1227" s="4" t="s">
        <v>22</v>
      </c>
      <c r="H1227" s="4" t="s">
        <v>65</v>
      </c>
      <c r="I1227" s="4" t="s">
        <v>18</v>
      </c>
      <c r="J1227" s="4" t="s">
        <v>29</v>
      </c>
      <c r="K1227" s="4" t="s">
        <v>20</v>
      </c>
      <c r="L1227" s="4" t="s">
        <v>42</v>
      </c>
      <c r="M1227" s="5">
        <v>1</v>
      </c>
      <c r="N1227" s="6">
        <v>40.67</v>
      </c>
      <c r="O1227" s="7">
        <v>0</v>
      </c>
      <c r="P1227" s="6">
        <v>16.5</v>
      </c>
      <c r="Q1227" s="6">
        <f>M1227*N1227*(1-O1227)</f>
        <v>40.67</v>
      </c>
      <c r="R1227" s="6">
        <f>M1227*P1227</f>
        <v>16.5</v>
      </c>
      <c r="S1227" s="6">
        <f>Q1227-R1227</f>
        <v>24.17</v>
      </c>
      <c r="T1227" s="8">
        <f>IFERROR(S1227/Q1227,0)</f>
        <v>0.59429554954511932</v>
      </c>
    </row>
    <row r="1228" spans="1:20" ht="15.75" x14ac:dyDescent="0.25">
      <c r="A1228" s="2">
        <v>3688</v>
      </c>
      <c r="B1228" s="3">
        <v>46201</v>
      </c>
      <c r="C1228" s="10">
        <f>YEAR(SalesDataTable[[#This Row],[Order Date]])</f>
        <v>2026</v>
      </c>
      <c r="D1228" s="13" t="str">
        <f>"Q"&amp;ROUNDUP(MONTH(SalesDataTable[[#This Row],[Order Date]])/3,0)</f>
        <v>Q2</v>
      </c>
      <c r="E1228" s="13">
        <f>MONTH(SalesDataTable[[#This Row],[Order Date]])</f>
        <v>6</v>
      </c>
      <c r="F1228" s="10" t="str">
        <f>TEXT(SalesDataTable[[#This Row],[Order Date]],"MMM")</f>
        <v>Jun</v>
      </c>
      <c r="G1228" s="4" t="s">
        <v>27</v>
      </c>
      <c r="H1228" s="4" t="s">
        <v>68</v>
      </c>
      <c r="I1228" s="4" t="s">
        <v>35</v>
      </c>
      <c r="J1228" s="4" t="s">
        <v>29</v>
      </c>
      <c r="K1228" s="4" t="s">
        <v>50</v>
      </c>
      <c r="L1228" s="4" t="s">
        <v>51</v>
      </c>
      <c r="M1228" s="5">
        <v>1</v>
      </c>
      <c r="N1228" s="6">
        <v>40.94</v>
      </c>
      <c r="O1228" s="7">
        <v>0</v>
      </c>
      <c r="P1228" s="6">
        <v>14.47</v>
      </c>
      <c r="Q1228" s="6">
        <f>M1228*N1228*(1-O1228)</f>
        <v>40.94</v>
      </c>
      <c r="R1228" s="6">
        <f>M1228*P1228</f>
        <v>14.47</v>
      </c>
      <c r="S1228" s="6">
        <f>Q1228-R1228</f>
        <v>26.47</v>
      </c>
      <c r="T1228" s="8">
        <f>IFERROR(S1228/Q1228,0)</f>
        <v>0.64655593551538837</v>
      </c>
    </row>
    <row r="1229" spans="1:20" ht="15.75" x14ac:dyDescent="0.25">
      <c r="A1229" s="2">
        <v>521</v>
      </c>
      <c r="B1229" s="3">
        <v>46202</v>
      </c>
      <c r="C1229" s="10">
        <f>YEAR(SalesDataTable[[#This Row],[Order Date]])</f>
        <v>2026</v>
      </c>
      <c r="D1229" s="13" t="str">
        <f>"Q"&amp;ROUNDUP(MONTH(SalesDataTable[[#This Row],[Order Date]])/3,0)</f>
        <v>Q2</v>
      </c>
      <c r="E1229" s="13">
        <f>MONTH(SalesDataTable[[#This Row],[Order Date]])</f>
        <v>6</v>
      </c>
      <c r="F1229" s="10" t="str">
        <f>TEXT(SalesDataTable[[#This Row],[Order Date]],"MMM")</f>
        <v>Jun</v>
      </c>
      <c r="G1229" s="4" t="s">
        <v>36</v>
      </c>
      <c r="H1229" s="4" t="s">
        <v>49</v>
      </c>
      <c r="I1229" s="4" t="s">
        <v>24</v>
      </c>
      <c r="J1229" s="4" t="s">
        <v>32</v>
      </c>
      <c r="K1229" s="4" t="s">
        <v>20</v>
      </c>
      <c r="L1229" s="4" t="s">
        <v>46</v>
      </c>
      <c r="M1229" s="5">
        <v>3</v>
      </c>
      <c r="N1229" s="6">
        <v>100.89</v>
      </c>
      <c r="O1229" s="7">
        <v>0.05</v>
      </c>
      <c r="P1229" s="6">
        <v>49.08</v>
      </c>
      <c r="Q1229" s="6">
        <f>M1229*N1229*(1-O1229)</f>
        <v>287.53649999999999</v>
      </c>
      <c r="R1229" s="6">
        <f>M1229*P1229</f>
        <v>147.24</v>
      </c>
      <c r="S1229" s="6">
        <f>Q1229-R1229</f>
        <v>140.29649999999998</v>
      </c>
      <c r="T1229" s="8">
        <f>IFERROR(S1229/Q1229,0)</f>
        <v>0.48792588071427451</v>
      </c>
    </row>
    <row r="1230" spans="1:20" ht="15.75" x14ac:dyDescent="0.25">
      <c r="A1230" s="2">
        <v>557</v>
      </c>
      <c r="B1230" s="3">
        <v>46202</v>
      </c>
      <c r="C1230" s="10">
        <f>YEAR(SalesDataTable[[#This Row],[Order Date]])</f>
        <v>2026</v>
      </c>
      <c r="D1230" s="13" t="str">
        <f>"Q"&amp;ROUNDUP(MONTH(SalesDataTable[[#This Row],[Order Date]])/3,0)</f>
        <v>Q2</v>
      </c>
      <c r="E1230" s="13">
        <f>MONTH(SalesDataTable[[#This Row],[Order Date]])</f>
        <v>6</v>
      </c>
      <c r="F1230" s="10" t="str">
        <f>TEXT(SalesDataTable[[#This Row],[Order Date]],"MMM")</f>
        <v>Jun</v>
      </c>
      <c r="G1230" s="4" t="s">
        <v>22</v>
      </c>
      <c r="H1230" s="4" t="s">
        <v>59</v>
      </c>
      <c r="I1230" s="4" t="s">
        <v>24</v>
      </c>
      <c r="J1230" s="4" t="s">
        <v>32</v>
      </c>
      <c r="K1230" s="4" t="s">
        <v>20</v>
      </c>
      <c r="L1230" s="4" t="s">
        <v>42</v>
      </c>
      <c r="M1230" s="5">
        <v>3</v>
      </c>
      <c r="N1230" s="6">
        <v>39.78</v>
      </c>
      <c r="O1230" s="7">
        <v>0.15</v>
      </c>
      <c r="P1230" s="6">
        <v>16.850000000000001</v>
      </c>
      <c r="Q1230" s="6">
        <f>M1230*N1230*(1-O1230)</f>
        <v>101.43900000000001</v>
      </c>
      <c r="R1230" s="6">
        <f>M1230*P1230</f>
        <v>50.550000000000004</v>
      </c>
      <c r="S1230" s="6">
        <f>Q1230-R1230</f>
        <v>50.889000000000003</v>
      </c>
      <c r="T1230" s="8">
        <f>IFERROR(S1230/Q1230,0)</f>
        <v>0.50167095495815217</v>
      </c>
    </row>
    <row r="1231" spans="1:20" ht="15.75" x14ac:dyDescent="0.25">
      <c r="A1231" s="2">
        <v>929</v>
      </c>
      <c r="B1231" s="3">
        <v>46202</v>
      </c>
      <c r="C1231" s="10">
        <f>YEAR(SalesDataTable[[#This Row],[Order Date]])</f>
        <v>2026</v>
      </c>
      <c r="D1231" s="13" t="str">
        <f>"Q"&amp;ROUNDUP(MONTH(SalesDataTable[[#This Row],[Order Date]])/3,0)</f>
        <v>Q2</v>
      </c>
      <c r="E1231" s="13">
        <f>MONTH(SalesDataTable[[#This Row],[Order Date]])</f>
        <v>6</v>
      </c>
      <c r="F1231" s="10" t="str">
        <f>TEXT(SalesDataTable[[#This Row],[Order Date]],"MMM")</f>
        <v>Jun</v>
      </c>
      <c r="G1231" s="4" t="s">
        <v>16</v>
      </c>
      <c r="H1231" s="4" t="s">
        <v>17</v>
      </c>
      <c r="I1231" s="4" t="s">
        <v>18</v>
      </c>
      <c r="J1231" s="4" t="s">
        <v>19</v>
      </c>
      <c r="K1231" s="4" t="s">
        <v>50</v>
      </c>
      <c r="L1231" s="4" t="s">
        <v>51</v>
      </c>
      <c r="M1231" s="5">
        <v>1</v>
      </c>
      <c r="N1231" s="6">
        <v>40.299999999999997</v>
      </c>
      <c r="O1231" s="7">
        <v>0.05</v>
      </c>
      <c r="P1231" s="6">
        <v>14.79</v>
      </c>
      <c r="Q1231" s="6">
        <f>M1231*N1231*(1-O1231)</f>
        <v>38.284999999999997</v>
      </c>
      <c r="R1231" s="6">
        <f>M1231*P1231</f>
        <v>14.79</v>
      </c>
      <c r="S1231" s="6">
        <f>Q1231-R1231</f>
        <v>23.494999999999997</v>
      </c>
      <c r="T1231" s="8">
        <f>IFERROR(S1231/Q1231,0)</f>
        <v>0.61368682251534545</v>
      </c>
    </row>
    <row r="1232" spans="1:20" ht="15.75" x14ac:dyDescent="0.25">
      <c r="A1232" s="2">
        <v>1089</v>
      </c>
      <c r="B1232" s="3">
        <v>46202</v>
      </c>
      <c r="C1232" s="10">
        <f>YEAR(SalesDataTable[[#This Row],[Order Date]])</f>
        <v>2026</v>
      </c>
      <c r="D1232" s="13" t="str">
        <f>"Q"&amp;ROUNDUP(MONTH(SalesDataTable[[#This Row],[Order Date]])/3,0)</f>
        <v>Q2</v>
      </c>
      <c r="E1232" s="13">
        <f>MONTH(SalesDataTable[[#This Row],[Order Date]])</f>
        <v>6</v>
      </c>
      <c r="F1232" s="10" t="str">
        <f>TEXT(SalesDataTable[[#This Row],[Order Date]],"MMM")</f>
        <v>Jun</v>
      </c>
      <c r="G1232" s="4" t="s">
        <v>22</v>
      </c>
      <c r="H1232" s="4" t="s">
        <v>57</v>
      </c>
      <c r="I1232" s="4" t="s">
        <v>35</v>
      </c>
      <c r="J1232" s="4" t="s">
        <v>19</v>
      </c>
      <c r="K1232" s="4" t="s">
        <v>25</v>
      </c>
      <c r="L1232" s="4" t="s">
        <v>26</v>
      </c>
      <c r="M1232" s="5">
        <v>1</v>
      </c>
      <c r="N1232" s="6">
        <v>90.91</v>
      </c>
      <c r="O1232" s="7">
        <v>0.05</v>
      </c>
      <c r="P1232" s="6">
        <v>45.9</v>
      </c>
      <c r="Q1232" s="6">
        <f>M1232*N1232*(1-O1232)</f>
        <v>86.364499999999992</v>
      </c>
      <c r="R1232" s="6">
        <f>M1232*P1232</f>
        <v>45.9</v>
      </c>
      <c r="S1232" s="6">
        <f>Q1232-R1232</f>
        <v>40.464499999999994</v>
      </c>
      <c r="T1232" s="8">
        <f>IFERROR(S1232/Q1232,0)</f>
        <v>0.46853163047316893</v>
      </c>
    </row>
    <row r="1233" spans="1:20" ht="15.75" x14ac:dyDescent="0.25">
      <c r="A1233" s="2">
        <v>1655</v>
      </c>
      <c r="B1233" s="3">
        <v>46202</v>
      </c>
      <c r="C1233" s="10">
        <f>YEAR(SalesDataTable[[#This Row],[Order Date]])</f>
        <v>2026</v>
      </c>
      <c r="D1233" s="13" t="str">
        <f>"Q"&amp;ROUNDUP(MONTH(SalesDataTable[[#This Row],[Order Date]])/3,0)</f>
        <v>Q2</v>
      </c>
      <c r="E1233" s="13">
        <f>MONTH(SalesDataTable[[#This Row],[Order Date]])</f>
        <v>6</v>
      </c>
      <c r="F1233" s="10" t="str">
        <f>TEXT(SalesDataTable[[#This Row],[Order Date]],"MMM")</f>
        <v>Jun</v>
      </c>
      <c r="G1233" s="4" t="s">
        <v>16</v>
      </c>
      <c r="H1233" s="4" t="s">
        <v>17</v>
      </c>
      <c r="I1233" s="4" t="s">
        <v>24</v>
      </c>
      <c r="J1233" s="4" t="s">
        <v>32</v>
      </c>
      <c r="K1233" s="4" t="s">
        <v>30</v>
      </c>
      <c r="L1233" s="4" t="s">
        <v>64</v>
      </c>
      <c r="M1233" s="5">
        <v>5</v>
      </c>
      <c r="N1233" s="6">
        <v>162.29</v>
      </c>
      <c r="O1233" s="7">
        <v>0.15</v>
      </c>
      <c r="P1233" s="6">
        <v>86.66</v>
      </c>
      <c r="Q1233" s="6">
        <f>M1233*N1233*(1-O1233)</f>
        <v>689.73249999999996</v>
      </c>
      <c r="R1233" s="6">
        <f>M1233*P1233</f>
        <v>433.29999999999995</v>
      </c>
      <c r="S1233" s="6">
        <f>Q1233-R1233</f>
        <v>256.4325</v>
      </c>
      <c r="T1233" s="8">
        <f>IFERROR(S1233/Q1233,0)</f>
        <v>0.37178543855770174</v>
      </c>
    </row>
    <row r="1234" spans="1:20" ht="15.75" x14ac:dyDescent="0.25">
      <c r="A1234" s="2">
        <v>1897</v>
      </c>
      <c r="B1234" s="3">
        <v>46202</v>
      </c>
      <c r="C1234" s="10">
        <f>YEAR(SalesDataTable[[#This Row],[Order Date]])</f>
        <v>2026</v>
      </c>
      <c r="D1234" s="13" t="str">
        <f>"Q"&amp;ROUNDUP(MONTH(SalesDataTable[[#This Row],[Order Date]])/3,0)</f>
        <v>Q2</v>
      </c>
      <c r="E1234" s="13">
        <f>MONTH(SalesDataTable[[#This Row],[Order Date]])</f>
        <v>6</v>
      </c>
      <c r="F1234" s="10" t="str">
        <f>TEXT(SalesDataTable[[#This Row],[Order Date]],"MMM")</f>
        <v>Jun</v>
      </c>
      <c r="G1234" s="4" t="s">
        <v>22</v>
      </c>
      <c r="H1234" s="4" t="s">
        <v>57</v>
      </c>
      <c r="I1234" s="4" t="s">
        <v>18</v>
      </c>
      <c r="J1234" s="4" t="s">
        <v>32</v>
      </c>
      <c r="K1234" s="4" t="s">
        <v>20</v>
      </c>
      <c r="L1234" s="4" t="s">
        <v>38</v>
      </c>
      <c r="M1234" s="5">
        <v>2</v>
      </c>
      <c r="N1234" s="6">
        <v>51.03</v>
      </c>
      <c r="O1234" s="7">
        <v>0</v>
      </c>
      <c r="P1234" s="6">
        <v>22.59</v>
      </c>
      <c r="Q1234" s="6">
        <f>M1234*N1234*(1-O1234)</f>
        <v>102.06</v>
      </c>
      <c r="R1234" s="6">
        <f>M1234*P1234</f>
        <v>45.18</v>
      </c>
      <c r="S1234" s="6">
        <f>Q1234-R1234</f>
        <v>56.88</v>
      </c>
      <c r="T1234" s="8">
        <f>IFERROR(S1234/Q1234,0)</f>
        <v>0.55731922398589062</v>
      </c>
    </row>
    <row r="1235" spans="1:20" ht="15.75" x14ac:dyDescent="0.25">
      <c r="A1235" s="2">
        <v>2417</v>
      </c>
      <c r="B1235" s="3">
        <v>46202</v>
      </c>
      <c r="C1235" s="10">
        <f>YEAR(SalesDataTable[[#This Row],[Order Date]])</f>
        <v>2026</v>
      </c>
      <c r="D1235" s="13" t="str">
        <f>"Q"&amp;ROUNDUP(MONTH(SalesDataTable[[#This Row],[Order Date]])/3,0)</f>
        <v>Q2</v>
      </c>
      <c r="E1235" s="13">
        <f>MONTH(SalesDataTable[[#This Row],[Order Date]])</f>
        <v>6</v>
      </c>
      <c r="F1235" s="10" t="str">
        <f>TEXT(SalesDataTable[[#This Row],[Order Date]],"MMM")</f>
        <v>Jun</v>
      </c>
      <c r="G1235" s="4" t="s">
        <v>22</v>
      </c>
      <c r="H1235" s="4" t="s">
        <v>59</v>
      </c>
      <c r="I1235" s="4" t="s">
        <v>18</v>
      </c>
      <c r="J1235" s="4" t="s">
        <v>32</v>
      </c>
      <c r="K1235" s="4" t="s">
        <v>50</v>
      </c>
      <c r="L1235" s="4" t="s">
        <v>61</v>
      </c>
      <c r="M1235" s="5">
        <v>1</v>
      </c>
      <c r="N1235" s="6">
        <v>50.67</v>
      </c>
      <c r="O1235" s="7">
        <v>0</v>
      </c>
      <c r="P1235" s="6">
        <v>22.18</v>
      </c>
      <c r="Q1235" s="6">
        <f>M1235*N1235*(1-O1235)</f>
        <v>50.67</v>
      </c>
      <c r="R1235" s="6">
        <f>M1235*P1235</f>
        <v>22.18</v>
      </c>
      <c r="S1235" s="6">
        <f>Q1235-R1235</f>
        <v>28.490000000000002</v>
      </c>
      <c r="T1235" s="8">
        <f>IFERROR(S1235/Q1235,0)</f>
        <v>0.56226564041839355</v>
      </c>
    </row>
    <row r="1236" spans="1:20" ht="15.75" x14ac:dyDescent="0.25">
      <c r="A1236" s="2">
        <v>3474</v>
      </c>
      <c r="B1236" s="3">
        <v>46202</v>
      </c>
      <c r="C1236" s="10">
        <f>YEAR(SalesDataTable[[#This Row],[Order Date]])</f>
        <v>2026</v>
      </c>
      <c r="D1236" s="13" t="str">
        <f>"Q"&amp;ROUNDUP(MONTH(SalesDataTable[[#This Row],[Order Date]])/3,0)</f>
        <v>Q2</v>
      </c>
      <c r="E1236" s="13">
        <f>MONTH(SalesDataTable[[#This Row],[Order Date]])</f>
        <v>6</v>
      </c>
      <c r="F1236" s="10" t="str">
        <f>TEXT(SalesDataTable[[#This Row],[Order Date]],"MMM")</f>
        <v>Jun</v>
      </c>
      <c r="G1236" s="4" t="s">
        <v>36</v>
      </c>
      <c r="H1236" s="4" t="s">
        <v>49</v>
      </c>
      <c r="I1236" s="4" t="s">
        <v>24</v>
      </c>
      <c r="J1236" s="4" t="s">
        <v>19</v>
      </c>
      <c r="K1236" s="4" t="s">
        <v>30</v>
      </c>
      <c r="L1236" s="4" t="s">
        <v>60</v>
      </c>
      <c r="M1236" s="5">
        <v>10</v>
      </c>
      <c r="N1236" s="6">
        <v>130.62</v>
      </c>
      <c r="O1236" s="7">
        <v>0.05</v>
      </c>
      <c r="P1236" s="6">
        <v>67.05</v>
      </c>
      <c r="Q1236" s="6">
        <f>M1236*N1236*(1-O1236)</f>
        <v>1240.8899999999999</v>
      </c>
      <c r="R1236" s="6">
        <f>M1236*P1236</f>
        <v>670.5</v>
      </c>
      <c r="S1236" s="6">
        <f>Q1236-R1236</f>
        <v>570.38999999999987</v>
      </c>
      <c r="T1236" s="8">
        <f>IFERROR(S1236/Q1236,0)</f>
        <v>0.45966201677828006</v>
      </c>
    </row>
    <row r="1237" spans="1:20" ht="15.75" x14ac:dyDescent="0.25">
      <c r="A1237" s="2">
        <v>4079</v>
      </c>
      <c r="B1237" s="3">
        <v>46202</v>
      </c>
      <c r="C1237" s="10">
        <f>YEAR(SalesDataTable[[#This Row],[Order Date]])</f>
        <v>2026</v>
      </c>
      <c r="D1237" s="13" t="str">
        <f>"Q"&amp;ROUNDUP(MONTH(SalesDataTable[[#This Row],[Order Date]])/3,0)</f>
        <v>Q2</v>
      </c>
      <c r="E1237" s="13">
        <f>MONTH(SalesDataTable[[#This Row],[Order Date]])</f>
        <v>6</v>
      </c>
      <c r="F1237" s="10" t="str">
        <f>TEXT(SalesDataTable[[#This Row],[Order Date]],"MMM")</f>
        <v>Jun</v>
      </c>
      <c r="G1237" s="4" t="s">
        <v>27</v>
      </c>
      <c r="H1237" s="4" t="s">
        <v>41</v>
      </c>
      <c r="I1237" s="4" t="s">
        <v>18</v>
      </c>
      <c r="J1237" s="4" t="s">
        <v>29</v>
      </c>
      <c r="K1237" s="4" t="s">
        <v>39</v>
      </c>
      <c r="L1237" s="4" t="s">
        <v>45</v>
      </c>
      <c r="M1237" s="5">
        <v>4</v>
      </c>
      <c r="N1237" s="6">
        <v>194.6</v>
      </c>
      <c r="O1237" s="7">
        <v>0</v>
      </c>
      <c r="P1237" s="6">
        <v>104.64</v>
      </c>
      <c r="Q1237" s="6">
        <f>M1237*N1237*(1-O1237)</f>
        <v>778.4</v>
      </c>
      <c r="R1237" s="6">
        <f>M1237*P1237</f>
        <v>418.56</v>
      </c>
      <c r="S1237" s="6">
        <f>Q1237-R1237</f>
        <v>359.84</v>
      </c>
      <c r="T1237" s="8">
        <f>IFERROR(S1237/Q1237,0)</f>
        <v>0.46228160328879753</v>
      </c>
    </row>
    <row r="1238" spans="1:20" ht="15.75" x14ac:dyDescent="0.25">
      <c r="A1238" s="2">
        <v>45</v>
      </c>
      <c r="B1238" s="3">
        <v>46203</v>
      </c>
      <c r="C1238" s="10">
        <f>YEAR(SalesDataTable[[#This Row],[Order Date]])</f>
        <v>2026</v>
      </c>
      <c r="D1238" s="13" t="str">
        <f>"Q"&amp;ROUNDUP(MONTH(SalesDataTable[[#This Row],[Order Date]])/3,0)</f>
        <v>Q2</v>
      </c>
      <c r="E1238" s="13">
        <f>MONTH(SalesDataTable[[#This Row],[Order Date]])</f>
        <v>6</v>
      </c>
      <c r="F1238" s="10" t="str">
        <f>TEXT(SalesDataTable[[#This Row],[Order Date]],"MMM")</f>
        <v>Jun</v>
      </c>
      <c r="G1238" s="4" t="s">
        <v>27</v>
      </c>
      <c r="H1238" s="4" t="s">
        <v>28</v>
      </c>
      <c r="I1238" s="4" t="s">
        <v>35</v>
      </c>
      <c r="J1238" s="4" t="s">
        <v>29</v>
      </c>
      <c r="K1238" s="4" t="s">
        <v>25</v>
      </c>
      <c r="L1238" s="4" t="s">
        <v>26</v>
      </c>
      <c r="M1238" s="5">
        <v>1</v>
      </c>
      <c r="N1238" s="6">
        <v>94</v>
      </c>
      <c r="O1238" s="7">
        <v>0</v>
      </c>
      <c r="P1238" s="6">
        <v>45.62</v>
      </c>
      <c r="Q1238" s="6">
        <f>M1238*N1238*(1-O1238)</f>
        <v>94</v>
      </c>
      <c r="R1238" s="6">
        <f>M1238*P1238</f>
        <v>45.62</v>
      </c>
      <c r="S1238" s="6">
        <f>Q1238-R1238</f>
        <v>48.38</v>
      </c>
      <c r="T1238" s="8">
        <f>IFERROR(S1238/Q1238,0)</f>
        <v>0.51468085106382977</v>
      </c>
    </row>
    <row r="1239" spans="1:20" ht="15.75" x14ac:dyDescent="0.25">
      <c r="A1239" s="2">
        <v>2895</v>
      </c>
      <c r="B1239" s="3">
        <v>46203</v>
      </c>
      <c r="C1239" s="10">
        <f>YEAR(SalesDataTable[[#This Row],[Order Date]])</f>
        <v>2026</v>
      </c>
      <c r="D1239" s="13" t="str">
        <f>"Q"&amp;ROUNDUP(MONTH(SalesDataTable[[#This Row],[Order Date]])/3,0)</f>
        <v>Q2</v>
      </c>
      <c r="E1239" s="13">
        <f>MONTH(SalesDataTable[[#This Row],[Order Date]])</f>
        <v>6</v>
      </c>
      <c r="F1239" s="10" t="str">
        <f>TEXT(SalesDataTable[[#This Row],[Order Date]],"MMM")</f>
        <v>Jun</v>
      </c>
      <c r="G1239" s="4" t="s">
        <v>36</v>
      </c>
      <c r="H1239" s="4" t="s">
        <v>49</v>
      </c>
      <c r="I1239" s="4" t="s">
        <v>18</v>
      </c>
      <c r="J1239" s="4" t="s">
        <v>19</v>
      </c>
      <c r="K1239" s="4" t="s">
        <v>50</v>
      </c>
      <c r="L1239" s="4" t="s">
        <v>51</v>
      </c>
      <c r="M1239" s="5">
        <v>2</v>
      </c>
      <c r="N1239" s="6">
        <v>40.46</v>
      </c>
      <c r="O1239" s="7">
        <v>0</v>
      </c>
      <c r="P1239" s="6">
        <v>15.15</v>
      </c>
      <c r="Q1239" s="6">
        <f>M1239*N1239*(1-O1239)</f>
        <v>80.92</v>
      </c>
      <c r="R1239" s="6">
        <f>M1239*P1239</f>
        <v>30.3</v>
      </c>
      <c r="S1239" s="6">
        <f>Q1239-R1239</f>
        <v>50.620000000000005</v>
      </c>
      <c r="T1239" s="8">
        <f>IFERROR(S1239/Q1239,0)</f>
        <v>0.62555610479485912</v>
      </c>
    </row>
    <row r="1240" spans="1:20" ht="15.75" x14ac:dyDescent="0.25">
      <c r="A1240" s="2">
        <v>5158</v>
      </c>
      <c r="B1240" s="3">
        <v>46203</v>
      </c>
      <c r="C1240" s="10">
        <f>YEAR(SalesDataTable[[#This Row],[Order Date]])</f>
        <v>2026</v>
      </c>
      <c r="D1240" s="13" t="str">
        <f>"Q"&amp;ROUNDUP(MONTH(SalesDataTable[[#This Row],[Order Date]])/3,0)</f>
        <v>Q2</v>
      </c>
      <c r="E1240" s="13">
        <f>MONTH(SalesDataTable[[#This Row],[Order Date]])</f>
        <v>6</v>
      </c>
      <c r="F1240" s="10" t="str">
        <f>TEXT(SalesDataTable[[#This Row],[Order Date]],"MMM")</f>
        <v>Jun</v>
      </c>
      <c r="G1240" s="4" t="s">
        <v>22</v>
      </c>
      <c r="H1240" s="4" t="s">
        <v>43</v>
      </c>
      <c r="I1240" s="4" t="s">
        <v>35</v>
      </c>
      <c r="J1240" s="4" t="s">
        <v>29</v>
      </c>
      <c r="K1240" s="4" t="s">
        <v>25</v>
      </c>
      <c r="L1240" s="4" t="s">
        <v>53</v>
      </c>
      <c r="M1240" s="5">
        <v>1</v>
      </c>
      <c r="N1240" s="6">
        <v>156.11000000000001</v>
      </c>
      <c r="O1240" s="7">
        <v>0</v>
      </c>
      <c r="P1240" s="6">
        <v>79.52</v>
      </c>
      <c r="Q1240" s="6">
        <f>M1240*N1240*(1-O1240)</f>
        <v>156.11000000000001</v>
      </c>
      <c r="R1240" s="6">
        <f>M1240*P1240</f>
        <v>79.52</v>
      </c>
      <c r="S1240" s="6">
        <f>Q1240-R1240</f>
        <v>76.590000000000018</v>
      </c>
      <c r="T1240" s="8">
        <f>IFERROR(S1240/Q1240,0)</f>
        <v>0.49061559157004681</v>
      </c>
    </row>
    <row r="1241" spans="1:20" ht="15.75" x14ac:dyDescent="0.25">
      <c r="A1241" s="2">
        <v>1217</v>
      </c>
      <c r="B1241" s="3">
        <v>46204</v>
      </c>
      <c r="C1241" s="10">
        <f>YEAR(SalesDataTable[[#This Row],[Order Date]])</f>
        <v>2026</v>
      </c>
      <c r="D1241" s="13" t="str">
        <f>"Q"&amp;ROUNDUP(MONTH(SalesDataTable[[#This Row],[Order Date]])/3,0)</f>
        <v>Q3</v>
      </c>
      <c r="E1241" s="13">
        <f>MONTH(SalesDataTable[[#This Row],[Order Date]])</f>
        <v>7</v>
      </c>
      <c r="F1241" s="10" t="str">
        <f>TEXT(SalesDataTable[[#This Row],[Order Date]],"MMM")</f>
        <v>Jul</v>
      </c>
      <c r="G1241" s="4" t="s">
        <v>27</v>
      </c>
      <c r="H1241" s="4" t="s">
        <v>34</v>
      </c>
      <c r="I1241" s="4" t="s">
        <v>18</v>
      </c>
      <c r="J1241" s="4" t="s">
        <v>19</v>
      </c>
      <c r="K1241" s="4" t="s">
        <v>39</v>
      </c>
      <c r="L1241" s="4" t="s">
        <v>67</v>
      </c>
      <c r="M1241" s="5">
        <v>2</v>
      </c>
      <c r="N1241" s="6">
        <v>121.78</v>
      </c>
      <c r="O1241" s="7">
        <v>0.1</v>
      </c>
      <c r="P1241" s="6">
        <v>59.62</v>
      </c>
      <c r="Q1241" s="6">
        <f>M1241*N1241*(1-O1241)</f>
        <v>219.20400000000001</v>
      </c>
      <c r="R1241" s="6">
        <f>M1241*P1241</f>
        <v>119.24</v>
      </c>
      <c r="S1241" s="6">
        <f>Q1241-R1241</f>
        <v>99.964000000000013</v>
      </c>
      <c r="T1241" s="8">
        <f>IFERROR(S1241/Q1241,0)</f>
        <v>0.45603182423678407</v>
      </c>
    </row>
    <row r="1242" spans="1:20" ht="15.75" x14ac:dyDescent="0.25">
      <c r="A1242" s="2">
        <v>2249</v>
      </c>
      <c r="B1242" s="3">
        <v>46204</v>
      </c>
      <c r="C1242" s="10">
        <f>YEAR(SalesDataTable[[#This Row],[Order Date]])</f>
        <v>2026</v>
      </c>
      <c r="D1242" s="13" t="str">
        <f>"Q"&amp;ROUNDUP(MONTH(SalesDataTable[[#This Row],[Order Date]])/3,0)</f>
        <v>Q3</v>
      </c>
      <c r="E1242" s="13">
        <f>MONTH(SalesDataTable[[#This Row],[Order Date]])</f>
        <v>7</v>
      </c>
      <c r="F1242" s="10" t="str">
        <f>TEXT(SalesDataTable[[#This Row],[Order Date]],"MMM")</f>
        <v>Jul</v>
      </c>
      <c r="G1242" s="4" t="s">
        <v>16</v>
      </c>
      <c r="H1242" s="4" t="s">
        <v>66</v>
      </c>
      <c r="I1242" s="4" t="s">
        <v>44</v>
      </c>
      <c r="J1242" s="4" t="s">
        <v>29</v>
      </c>
      <c r="K1242" s="4" t="s">
        <v>50</v>
      </c>
      <c r="L1242" s="4" t="s">
        <v>58</v>
      </c>
      <c r="M1242" s="5">
        <v>3</v>
      </c>
      <c r="N1242" s="6">
        <v>36.22</v>
      </c>
      <c r="O1242" s="7">
        <v>0.1</v>
      </c>
      <c r="P1242" s="6">
        <v>13.83</v>
      </c>
      <c r="Q1242" s="6">
        <f>M1242*N1242*(1-O1242)</f>
        <v>97.793999999999997</v>
      </c>
      <c r="R1242" s="6">
        <f>M1242*P1242</f>
        <v>41.49</v>
      </c>
      <c r="S1242" s="6">
        <f>Q1242-R1242</f>
        <v>56.303999999999995</v>
      </c>
      <c r="T1242" s="8">
        <f>IFERROR(S1242/Q1242,0)</f>
        <v>0.57574084299650286</v>
      </c>
    </row>
    <row r="1243" spans="1:20" ht="15.75" x14ac:dyDescent="0.25">
      <c r="A1243" s="2">
        <v>2650</v>
      </c>
      <c r="B1243" s="3">
        <v>46204</v>
      </c>
      <c r="C1243" s="10">
        <f>YEAR(SalesDataTable[[#This Row],[Order Date]])</f>
        <v>2026</v>
      </c>
      <c r="D1243" s="13" t="str">
        <f>"Q"&amp;ROUNDUP(MONTH(SalesDataTable[[#This Row],[Order Date]])/3,0)</f>
        <v>Q3</v>
      </c>
      <c r="E1243" s="13">
        <f>MONTH(SalesDataTable[[#This Row],[Order Date]])</f>
        <v>7</v>
      </c>
      <c r="F1243" s="10" t="str">
        <f>TEXT(SalesDataTable[[#This Row],[Order Date]],"MMM")</f>
        <v>Jul</v>
      </c>
      <c r="G1243" s="4" t="s">
        <v>36</v>
      </c>
      <c r="H1243" s="4" t="s">
        <v>47</v>
      </c>
      <c r="I1243" s="4" t="s">
        <v>24</v>
      </c>
      <c r="J1243" s="4" t="s">
        <v>32</v>
      </c>
      <c r="K1243" s="4" t="s">
        <v>30</v>
      </c>
      <c r="L1243" s="4" t="s">
        <v>64</v>
      </c>
      <c r="M1243" s="5">
        <v>10</v>
      </c>
      <c r="N1243" s="6">
        <v>161.78</v>
      </c>
      <c r="O1243" s="7">
        <v>0.1</v>
      </c>
      <c r="P1243" s="6">
        <v>85.11</v>
      </c>
      <c r="Q1243" s="6">
        <f>M1243*N1243*(1-O1243)</f>
        <v>1456.02</v>
      </c>
      <c r="R1243" s="6">
        <f>M1243*P1243</f>
        <v>851.1</v>
      </c>
      <c r="S1243" s="6">
        <f>Q1243-R1243</f>
        <v>604.91999999999996</v>
      </c>
      <c r="T1243" s="8">
        <f>IFERROR(S1243/Q1243,0)</f>
        <v>0.4154613260806857</v>
      </c>
    </row>
    <row r="1244" spans="1:20" ht="15.75" x14ac:dyDescent="0.25">
      <c r="A1244" s="2">
        <v>3937</v>
      </c>
      <c r="B1244" s="3">
        <v>46204</v>
      </c>
      <c r="C1244" s="10">
        <f>YEAR(SalesDataTable[[#This Row],[Order Date]])</f>
        <v>2026</v>
      </c>
      <c r="D1244" s="13" t="str">
        <f>"Q"&amp;ROUNDUP(MONTH(SalesDataTable[[#This Row],[Order Date]])/3,0)</f>
        <v>Q3</v>
      </c>
      <c r="E1244" s="13">
        <f>MONTH(SalesDataTable[[#This Row],[Order Date]])</f>
        <v>7</v>
      </c>
      <c r="F1244" s="10" t="str">
        <f>TEXT(SalesDataTable[[#This Row],[Order Date]],"MMM")</f>
        <v>Jul</v>
      </c>
      <c r="G1244" s="4" t="s">
        <v>36</v>
      </c>
      <c r="H1244" s="4" t="s">
        <v>47</v>
      </c>
      <c r="I1244" s="4" t="s">
        <v>18</v>
      </c>
      <c r="J1244" s="4" t="s">
        <v>32</v>
      </c>
      <c r="K1244" s="4" t="s">
        <v>39</v>
      </c>
      <c r="L1244" s="4" t="s">
        <v>67</v>
      </c>
      <c r="M1244" s="5">
        <v>3</v>
      </c>
      <c r="N1244" s="6">
        <v>126.23</v>
      </c>
      <c r="O1244" s="7">
        <v>0.05</v>
      </c>
      <c r="P1244" s="6">
        <v>61.81</v>
      </c>
      <c r="Q1244" s="6">
        <f>M1244*N1244*(1-O1244)</f>
        <v>359.75549999999998</v>
      </c>
      <c r="R1244" s="6">
        <f>M1244*P1244</f>
        <v>185.43</v>
      </c>
      <c r="S1244" s="6">
        <f>Q1244-R1244</f>
        <v>174.32549999999998</v>
      </c>
      <c r="T1244" s="8">
        <f>IFERROR(S1244/Q1244,0)</f>
        <v>0.4845666014835075</v>
      </c>
    </row>
    <row r="1245" spans="1:20" ht="15.75" x14ac:dyDescent="0.25">
      <c r="A1245" s="2">
        <v>4122</v>
      </c>
      <c r="B1245" s="3">
        <v>46204</v>
      </c>
      <c r="C1245" s="10">
        <f>YEAR(SalesDataTable[[#This Row],[Order Date]])</f>
        <v>2026</v>
      </c>
      <c r="D1245" s="13" t="str">
        <f>"Q"&amp;ROUNDUP(MONTH(SalesDataTable[[#This Row],[Order Date]])/3,0)</f>
        <v>Q3</v>
      </c>
      <c r="E1245" s="13">
        <f>MONTH(SalesDataTable[[#This Row],[Order Date]])</f>
        <v>7</v>
      </c>
      <c r="F1245" s="10" t="str">
        <f>TEXT(SalesDataTable[[#This Row],[Order Date]],"MMM")</f>
        <v>Jul</v>
      </c>
      <c r="G1245" s="4" t="s">
        <v>36</v>
      </c>
      <c r="H1245" s="4" t="s">
        <v>49</v>
      </c>
      <c r="I1245" s="4" t="s">
        <v>18</v>
      </c>
      <c r="J1245" s="4" t="s">
        <v>19</v>
      </c>
      <c r="K1245" s="4" t="s">
        <v>20</v>
      </c>
      <c r="L1245" s="4" t="s">
        <v>21</v>
      </c>
      <c r="M1245" s="5">
        <v>4</v>
      </c>
      <c r="N1245" s="6">
        <v>79.97</v>
      </c>
      <c r="O1245" s="7">
        <v>0.1</v>
      </c>
      <c r="P1245" s="6">
        <v>43.36</v>
      </c>
      <c r="Q1245" s="6">
        <f>M1245*N1245*(1-O1245)</f>
        <v>287.892</v>
      </c>
      <c r="R1245" s="6">
        <f>M1245*P1245</f>
        <v>173.44</v>
      </c>
      <c r="S1245" s="6">
        <f>Q1245-R1245</f>
        <v>114.452</v>
      </c>
      <c r="T1245" s="8">
        <f>IFERROR(S1245/Q1245,0)</f>
        <v>0.39755185972517471</v>
      </c>
    </row>
    <row r="1246" spans="1:20" ht="15.75" x14ac:dyDescent="0.25">
      <c r="A1246" s="2">
        <v>4589</v>
      </c>
      <c r="B1246" s="3">
        <v>46204</v>
      </c>
      <c r="C1246" s="10">
        <f>YEAR(SalesDataTable[[#This Row],[Order Date]])</f>
        <v>2026</v>
      </c>
      <c r="D1246" s="13" t="str">
        <f>"Q"&amp;ROUNDUP(MONTH(SalesDataTable[[#This Row],[Order Date]])/3,0)</f>
        <v>Q3</v>
      </c>
      <c r="E1246" s="13">
        <f>MONTH(SalesDataTable[[#This Row],[Order Date]])</f>
        <v>7</v>
      </c>
      <c r="F1246" s="10" t="str">
        <f>TEXT(SalesDataTable[[#This Row],[Order Date]],"MMM")</f>
        <v>Jul</v>
      </c>
      <c r="G1246" s="4" t="s">
        <v>36</v>
      </c>
      <c r="H1246" s="4" t="s">
        <v>49</v>
      </c>
      <c r="I1246" s="4" t="s">
        <v>35</v>
      </c>
      <c r="J1246" s="4" t="s">
        <v>29</v>
      </c>
      <c r="K1246" s="4" t="s">
        <v>20</v>
      </c>
      <c r="L1246" s="4" t="s">
        <v>46</v>
      </c>
      <c r="M1246" s="5">
        <v>2</v>
      </c>
      <c r="N1246" s="6">
        <v>102.37</v>
      </c>
      <c r="O1246" s="7">
        <v>0</v>
      </c>
      <c r="P1246" s="6">
        <v>50.25</v>
      </c>
      <c r="Q1246" s="6">
        <f>M1246*N1246*(1-O1246)</f>
        <v>204.74</v>
      </c>
      <c r="R1246" s="6">
        <f>M1246*P1246</f>
        <v>100.5</v>
      </c>
      <c r="S1246" s="6">
        <f>Q1246-R1246</f>
        <v>104.24000000000001</v>
      </c>
      <c r="T1246" s="8">
        <f>IFERROR(S1246/Q1246,0)</f>
        <v>0.50913353521539517</v>
      </c>
    </row>
    <row r="1247" spans="1:20" ht="15.75" x14ac:dyDescent="0.25">
      <c r="A1247" s="2">
        <v>4873</v>
      </c>
      <c r="B1247" s="3">
        <v>46204</v>
      </c>
      <c r="C1247" s="10">
        <f>YEAR(SalesDataTable[[#This Row],[Order Date]])</f>
        <v>2026</v>
      </c>
      <c r="D1247" s="13" t="str">
        <f>"Q"&amp;ROUNDUP(MONTH(SalesDataTable[[#This Row],[Order Date]])/3,0)</f>
        <v>Q3</v>
      </c>
      <c r="E1247" s="13">
        <f>MONTH(SalesDataTable[[#This Row],[Order Date]])</f>
        <v>7</v>
      </c>
      <c r="F1247" s="10" t="str">
        <f>TEXT(SalesDataTable[[#This Row],[Order Date]],"MMM")</f>
        <v>Jul</v>
      </c>
      <c r="G1247" s="4" t="s">
        <v>36</v>
      </c>
      <c r="H1247" s="4" t="s">
        <v>63</v>
      </c>
      <c r="I1247" s="4" t="s">
        <v>18</v>
      </c>
      <c r="J1247" s="4" t="s">
        <v>29</v>
      </c>
      <c r="K1247" s="4" t="s">
        <v>20</v>
      </c>
      <c r="L1247" s="4" t="s">
        <v>46</v>
      </c>
      <c r="M1247" s="5">
        <v>1</v>
      </c>
      <c r="N1247" s="6">
        <v>102.13</v>
      </c>
      <c r="O1247" s="7">
        <v>0</v>
      </c>
      <c r="P1247" s="6">
        <v>49.17</v>
      </c>
      <c r="Q1247" s="6">
        <f>M1247*N1247*(1-O1247)</f>
        <v>102.13</v>
      </c>
      <c r="R1247" s="6">
        <f>M1247*P1247</f>
        <v>49.17</v>
      </c>
      <c r="S1247" s="6">
        <f>Q1247-R1247</f>
        <v>52.959999999999994</v>
      </c>
      <c r="T1247" s="8">
        <f>IFERROR(S1247/Q1247,0)</f>
        <v>0.5185547831195535</v>
      </c>
    </row>
    <row r="1248" spans="1:20" ht="15.75" x14ac:dyDescent="0.25">
      <c r="A1248" s="2">
        <v>729</v>
      </c>
      <c r="B1248" s="3">
        <v>46205</v>
      </c>
      <c r="C1248" s="10">
        <f>YEAR(SalesDataTable[[#This Row],[Order Date]])</f>
        <v>2026</v>
      </c>
      <c r="D1248" s="13" t="str">
        <f>"Q"&amp;ROUNDUP(MONTH(SalesDataTable[[#This Row],[Order Date]])/3,0)</f>
        <v>Q3</v>
      </c>
      <c r="E1248" s="13">
        <f>MONTH(SalesDataTable[[#This Row],[Order Date]])</f>
        <v>7</v>
      </c>
      <c r="F1248" s="10" t="str">
        <f>TEXT(SalesDataTable[[#This Row],[Order Date]],"MMM")</f>
        <v>Jul</v>
      </c>
      <c r="G1248" s="4" t="s">
        <v>27</v>
      </c>
      <c r="H1248" s="4" t="s">
        <v>28</v>
      </c>
      <c r="I1248" s="4" t="s">
        <v>18</v>
      </c>
      <c r="J1248" s="4" t="s">
        <v>19</v>
      </c>
      <c r="K1248" s="4" t="s">
        <v>30</v>
      </c>
      <c r="L1248" s="4" t="s">
        <v>64</v>
      </c>
      <c r="M1248" s="5">
        <v>1</v>
      </c>
      <c r="N1248" s="6">
        <v>161.82</v>
      </c>
      <c r="O1248" s="7">
        <v>0</v>
      </c>
      <c r="P1248" s="6">
        <v>87.15</v>
      </c>
      <c r="Q1248" s="6">
        <f>M1248*N1248*(1-O1248)</f>
        <v>161.82</v>
      </c>
      <c r="R1248" s="6">
        <f>M1248*P1248</f>
        <v>87.15</v>
      </c>
      <c r="S1248" s="6">
        <f>Q1248-R1248</f>
        <v>74.669999999999987</v>
      </c>
      <c r="T1248" s="8">
        <f>IFERROR(S1248/Q1248,0)</f>
        <v>0.46143863552094916</v>
      </c>
    </row>
    <row r="1249" spans="1:20" ht="15.75" x14ac:dyDescent="0.25">
      <c r="A1249" s="2">
        <v>906</v>
      </c>
      <c r="B1249" s="3">
        <v>46205</v>
      </c>
      <c r="C1249" s="10">
        <f>YEAR(SalesDataTable[[#This Row],[Order Date]])</f>
        <v>2026</v>
      </c>
      <c r="D1249" s="13" t="str">
        <f>"Q"&amp;ROUNDUP(MONTH(SalesDataTable[[#This Row],[Order Date]])/3,0)</f>
        <v>Q3</v>
      </c>
      <c r="E1249" s="13">
        <f>MONTH(SalesDataTable[[#This Row],[Order Date]])</f>
        <v>7</v>
      </c>
      <c r="F1249" s="10" t="str">
        <f>TEXT(SalesDataTable[[#This Row],[Order Date]],"MMM")</f>
        <v>Jul</v>
      </c>
      <c r="G1249" s="4" t="s">
        <v>36</v>
      </c>
      <c r="H1249" s="4" t="s">
        <v>49</v>
      </c>
      <c r="I1249" s="4" t="s">
        <v>18</v>
      </c>
      <c r="J1249" s="4" t="s">
        <v>29</v>
      </c>
      <c r="K1249" s="4" t="s">
        <v>20</v>
      </c>
      <c r="L1249" s="4" t="s">
        <v>21</v>
      </c>
      <c r="M1249" s="5">
        <v>2</v>
      </c>
      <c r="N1249" s="6">
        <v>83.29</v>
      </c>
      <c r="O1249" s="7">
        <v>0</v>
      </c>
      <c r="P1249" s="6">
        <v>42.45</v>
      </c>
      <c r="Q1249" s="6">
        <f>M1249*N1249*(1-O1249)</f>
        <v>166.58</v>
      </c>
      <c r="R1249" s="6">
        <f>M1249*P1249</f>
        <v>84.9</v>
      </c>
      <c r="S1249" s="6">
        <f>Q1249-R1249</f>
        <v>81.680000000000007</v>
      </c>
      <c r="T1249" s="8">
        <f>IFERROR(S1249/Q1249,0)</f>
        <v>0.49033497418657701</v>
      </c>
    </row>
    <row r="1250" spans="1:20" ht="15.75" x14ac:dyDescent="0.25">
      <c r="A1250" s="2">
        <v>1531</v>
      </c>
      <c r="B1250" s="3">
        <v>46205</v>
      </c>
      <c r="C1250" s="10">
        <f>YEAR(SalesDataTable[[#This Row],[Order Date]])</f>
        <v>2026</v>
      </c>
      <c r="D1250" s="13" t="str">
        <f>"Q"&amp;ROUNDUP(MONTH(SalesDataTable[[#This Row],[Order Date]])/3,0)</f>
        <v>Q3</v>
      </c>
      <c r="E1250" s="13">
        <f>MONTH(SalesDataTable[[#This Row],[Order Date]])</f>
        <v>7</v>
      </c>
      <c r="F1250" s="10" t="str">
        <f>TEXT(SalesDataTable[[#This Row],[Order Date]],"MMM")</f>
        <v>Jul</v>
      </c>
      <c r="G1250" s="4" t="s">
        <v>27</v>
      </c>
      <c r="H1250" s="4" t="s">
        <v>68</v>
      </c>
      <c r="I1250" s="4" t="s">
        <v>18</v>
      </c>
      <c r="J1250" s="4" t="s">
        <v>29</v>
      </c>
      <c r="K1250" s="4" t="s">
        <v>30</v>
      </c>
      <c r="L1250" s="4" t="s">
        <v>60</v>
      </c>
      <c r="M1250" s="5">
        <v>2</v>
      </c>
      <c r="N1250" s="6">
        <v>136.72999999999999</v>
      </c>
      <c r="O1250" s="7">
        <v>0</v>
      </c>
      <c r="P1250" s="6">
        <v>66.03</v>
      </c>
      <c r="Q1250" s="6">
        <f>M1250*N1250*(1-O1250)</f>
        <v>273.45999999999998</v>
      </c>
      <c r="R1250" s="6">
        <f>M1250*P1250</f>
        <v>132.06</v>
      </c>
      <c r="S1250" s="6">
        <f>Q1250-R1250</f>
        <v>141.39999999999998</v>
      </c>
      <c r="T1250" s="8">
        <f>IFERROR(S1250/Q1250,0)</f>
        <v>0.5170774519125283</v>
      </c>
    </row>
    <row r="1251" spans="1:20" ht="15.75" x14ac:dyDescent="0.25">
      <c r="A1251" s="2">
        <v>1683</v>
      </c>
      <c r="B1251" s="3">
        <v>46205</v>
      </c>
      <c r="C1251" s="10">
        <f>YEAR(SalesDataTable[[#This Row],[Order Date]])</f>
        <v>2026</v>
      </c>
      <c r="D1251" s="13" t="str">
        <f>"Q"&amp;ROUNDUP(MONTH(SalesDataTable[[#This Row],[Order Date]])/3,0)</f>
        <v>Q3</v>
      </c>
      <c r="E1251" s="13">
        <f>MONTH(SalesDataTable[[#This Row],[Order Date]])</f>
        <v>7</v>
      </c>
      <c r="F1251" s="10" t="str">
        <f>TEXT(SalesDataTable[[#This Row],[Order Date]],"MMM")</f>
        <v>Jul</v>
      </c>
      <c r="G1251" s="4" t="s">
        <v>27</v>
      </c>
      <c r="H1251" s="4" t="s">
        <v>28</v>
      </c>
      <c r="I1251" s="4" t="s">
        <v>44</v>
      </c>
      <c r="J1251" s="4" t="s">
        <v>19</v>
      </c>
      <c r="K1251" s="4" t="s">
        <v>25</v>
      </c>
      <c r="L1251" s="4" t="s">
        <v>53</v>
      </c>
      <c r="M1251" s="5">
        <v>2</v>
      </c>
      <c r="N1251" s="6">
        <v>152.44</v>
      </c>
      <c r="O1251" s="7">
        <v>0</v>
      </c>
      <c r="P1251" s="6">
        <v>81.23</v>
      </c>
      <c r="Q1251" s="6">
        <f>M1251*N1251*(1-O1251)</f>
        <v>304.88</v>
      </c>
      <c r="R1251" s="6">
        <f>M1251*P1251</f>
        <v>162.46</v>
      </c>
      <c r="S1251" s="6">
        <f>Q1251-R1251</f>
        <v>142.41999999999999</v>
      </c>
      <c r="T1251" s="8">
        <f>IFERROR(S1251/Q1251,0)</f>
        <v>0.46713461033849379</v>
      </c>
    </row>
    <row r="1252" spans="1:20" ht="15.75" x14ac:dyDescent="0.25">
      <c r="A1252" s="2">
        <v>2363</v>
      </c>
      <c r="B1252" s="3">
        <v>46205</v>
      </c>
      <c r="C1252" s="10">
        <f>YEAR(SalesDataTable[[#This Row],[Order Date]])</f>
        <v>2026</v>
      </c>
      <c r="D1252" s="13" t="str">
        <f>"Q"&amp;ROUNDUP(MONTH(SalesDataTable[[#This Row],[Order Date]])/3,0)</f>
        <v>Q3</v>
      </c>
      <c r="E1252" s="13">
        <f>MONTH(SalesDataTable[[#This Row],[Order Date]])</f>
        <v>7</v>
      </c>
      <c r="F1252" s="10" t="str">
        <f>TEXT(SalesDataTable[[#This Row],[Order Date]],"MMM")</f>
        <v>Jul</v>
      </c>
      <c r="G1252" s="4" t="s">
        <v>36</v>
      </c>
      <c r="H1252" s="4" t="s">
        <v>47</v>
      </c>
      <c r="I1252" s="4" t="s">
        <v>18</v>
      </c>
      <c r="J1252" s="4" t="s">
        <v>29</v>
      </c>
      <c r="K1252" s="4" t="s">
        <v>25</v>
      </c>
      <c r="L1252" s="4" t="s">
        <v>62</v>
      </c>
      <c r="M1252" s="5">
        <v>2</v>
      </c>
      <c r="N1252" s="6">
        <v>71.28</v>
      </c>
      <c r="O1252" s="7">
        <v>0.1</v>
      </c>
      <c r="P1252" s="6">
        <v>32.67</v>
      </c>
      <c r="Q1252" s="6">
        <f>M1252*N1252*(1-O1252)</f>
        <v>128.304</v>
      </c>
      <c r="R1252" s="6">
        <f>M1252*P1252</f>
        <v>65.34</v>
      </c>
      <c r="S1252" s="6">
        <f>Q1252-R1252</f>
        <v>62.963999999999999</v>
      </c>
      <c r="T1252" s="8">
        <f>IFERROR(S1252/Q1252,0)</f>
        <v>0.4907407407407407</v>
      </c>
    </row>
    <row r="1253" spans="1:20" ht="15.75" x14ac:dyDescent="0.25">
      <c r="A1253" s="2">
        <v>3858</v>
      </c>
      <c r="B1253" s="3">
        <v>46205</v>
      </c>
      <c r="C1253" s="10">
        <f>YEAR(SalesDataTable[[#This Row],[Order Date]])</f>
        <v>2026</v>
      </c>
      <c r="D1253" s="13" t="str">
        <f>"Q"&amp;ROUNDUP(MONTH(SalesDataTable[[#This Row],[Order Date]])/3,0)</f>
        <v>Q3</v>
      </c>
      <c r="E1253" s="13">
        <f>MONTH(SalesDataTable[[#This Row],[Order Date]])</f>
        <v>7</v>
      </c>
      <c r="F1253" s="10" t="str">
        <f>TEXT(SalesDataTable[[#This Row],[Order Date]],"MMM")</f>
        <v>Jul</v>
      </c>
      <c r="G1253" s="4" t="s">
        <v>27</v>
      </c>
      <c r="H1253" s="4" t="s">
        <v>34</v>
      </c>
      <c r="I1253" s="4" t="s">
        <v>44</v>
      </c>
      <c r="J1253" s="4" t="s">
        <v>19</v>
      </c>
      <c r="K1253" s="4" t="s">
        <v>20</v>
      </c>
      <c r="L1253" s="4" t="s">
        <v>21</v>
      </c>
      <c r="M1253" s="5">
        <v>1</v>
      </c>
      <c r="N1253" s="6">
        <v>80.290000000000006</v>
      </c>
      <c r="O1253" s="7">
        <v>0.1</v>
      </c>
      <c r="P1253" s="6">
        <v>43.47</v>
      </c>
      <c r="Q1253" s="6">
        <f>M1253*N1253*(1-O1253)</f>
        <v>72.26100000000001</v>
      </c>
      <c r="R1253" s="6">
        <f>M1253*P1253</f>
        <v>43.47</v>
      </c>
      <c r="S1253" s="6">
        <f>Q1253-R1253</f>
        <v>28.791000000000011</v>
      </c>
      <c r="T1253" s="8">
        <f>IFERROR(S1253/Q1253,0)</f>
        <v>0.39843068875326948</v>
      </c>
    </row>
    <row r="1254" spans="1:20" ht="15.75" x14ac:dyDescent="0.25">
      <c r="A1254" s="2">
        <v>4233</v>
      </c>
      <c r="B1254" s="3">
        <v>46205</v>
      </c>
      <c r="C1254" s="10">
        <f>YEAR(SalesDataTable[[#This Row],[Order Date]])</f>
        <v>2026</v>
      </c>
      <c r="D1254" s="13" t="str">
        <f>"Q"&amp;ROUNDUP(MONTH(SalesDataTable[[#This Row],[Order Date]])/3,0)</f>
        <v>Q3</v>
      </c>
      <c r="E1254" s="13">
        <f>MONTH(SalesDataTable[[#This Row],[Order Date]])</f>
        <v>7</v>
      </c>
      <c r="F1254" s="10" t="str">
        <f>TEXT(SalesDataTable[[#This Row],[Order Date]],"MMM")</f>
        <v>Jul</v>
      </c>
      <c r="G1254" s="4" t="s">
        <v>22</v>
      </c>
      <c r="H1254" s="4" t="s">
        <v>43</v>
      </c>
      <c r="I1254" s="4" t="s">
        <v>44</v>
      </c>
      <c r="J1254" s="4" t="s">
        <v>29</v>
      </c>
      <c r="K1254" s="4" t="s">
        <v>25</v>
      </c>
      <c r="L1254" s="4" t="s">
        <v>33</v>
      </c>
      <c r="M1254" s="5">
        <v>1</v>
      </c>
      <c r="N1254" s="6">
        <v>142.38</v>
      </c>
      <c r="O1254" s="7">
        <v>0.05</v>
      </c>
      <c r="P1254" s="6">
        <v>77.17</v>
      </c>
      <c r="Q1254" s="6">
        <f>M1254*N1254*(1-O1254)</f>
        <v>135.261</v>
      </c>
      <c r="R1254" s="6">
        <f>M1254*P1254</f>
        <v>77.17</v>
      </c>
      <c r="S1254" s="6">
        <f>Q1254-R1254</f>
        <v>58.090999999999994</v>
      </c>
      <c r="T1254" s="8">
        <f>IFERROR(S1254/Q1254,0)</f>
        <v>0.42947338848596417</v>
      </c>
    </row>
    <row r="1255" spans="1:20" ht="15.75" x14ac:dyDescent="0.25">
      <c r="A1255" s="2">
        <v>5071</v>
      </c>
      <c r="B1255" s="3">
        <v>46205</v>
      </c>
      <c r="C1255" s="10">
        <f>YEAR(SalesDataTable[[#This Row],[Order Date]])</f>
        <v>2026</v>
      </c>
      <c r="D1255" s="13" t="str">
        <f>"Q"&amp;ROUNDUP(MONTH(SalesDataTable[[#This Row],[Order Date]])/3,0)</f>
        <v>Q3</v>
      </c>
      <c r="E1255" s="13">
        <f>MONTH(SalesDataTable[[#This Row],[Order Date]])</f>
        <v>7</v>
      </c>
      <c r="F1255" s="10" t="str">
        <f>TEXT(SalesDataTable[[#This Row],[Order Date]],"MMM")</f>
        <v>Jul</v>
      </c>
      <c r="G1255" s="4" t="s">
        <v>36</v>
      </c>
      <c r="H1255" s="4" t="s">
        <v>47</v>
      </c>
      <c r="I1255" s="4" t="s">
        <v>18</v>
      </c>
      <c r="J1255" s="4" t="s">
        <v>29</v>
      </c>
      <c r="K1255" s="4" t="s">
        <v>25</v>
      </c>
      <c r="L1255" s="4" t="s">
        <v>26</v>
      </c>
      <c r="M1255" s="5">
        <v>3</v>
      </c>
      <c r="N1255" s="6">
        <v>91.47</v>
      </c>
      <c r="O1255" s="7">
        <v>0.05</v>
      </c>
      <c r="P1255" s="6">
        <v>45.6</v>
      </c>
      <c r="Q1255" s="6">
        <f>M1255*N1255*(1-O1255)</f>
        <v>260.68949999999995</v>
      </c>
      <c r="R1255" s="6">
        <f>M1255*P1255</f>
        <v>136.80000000000001</v>
      </c>
      <c r="S1255" s="6">
        <f>Q1255-R1255</f>
        <v>123.88949999999994</v>
      </c>
      <c r="T1255" s="8">
        <f>IFERROR(S1255/Q1255,0)</f>
        <v>0.47523778287963253</v>
      </c>
    </row>
    <row r="1256" spans="1:20" ht="15.75" x14ac:dyDescent="0.25">
      <c r="A1256" s="2">
        <v>5174</v>
      </c>
      <c r="B1256" s="3">
        <v>46205</v>
      </c>
      <c r="C1256" s="10">
        <f>YEAR(SalesDataTable[[#This Row],[Order Date]])</f>
        <v>2026</v>
      </c>
      <c r="D1256" s="13" t="str">
        <f>"Q"&amp;ROUNDUP(MONTH(SalesDataTable[[#This Row],[Order Date]])/3,0)</f>
        <v>Q3</v>
      </c>
      <c r="E1256" s="13">
        <f>MONTH(SalesDataTable[[#This Row],[Order Date]])</f>
        <v>7</v>
      </c>
      <c r="F1256" s="10" t="str">
        <f>TEXT(SalesDataTable[[#This Row],[Order Date]],"MMM")</f>
        <v>Jul</v>
      </c>
      <c r="G1256" s="4" t="s">
        <v>22</v>
      </c>
      <c r="H1256" s="4" t="s">
        <v>57</v>
      </c>
      <c r="I1256" s="4" t="s">
        <v>35</v>
      </c>
      <c r="J1256" s="4" t="s">
        <v>29</v>
      </c>
      <c r="K1256" s="4" t="s">
        <v>30</v>
      </c>
      <c r="L1256" s="4" t="s">
        <v>48</v>
      </c>
      <c r="M1256" s="5">
        <v>1</v>
      </c>
      <c r="N1256" s="6">
        <v>45.92</v>
      </c>
      <c r="O1256" s="7">
        <v>0.05</v>
      </c>
      <c r="P1256" s="6">
        <v>17.91</v>
      </c>
      <c r="Q1256" s="6">
        <f>M1256*N1256*(1-O1256)</f>
        <v>43.624000000000002</v>
      </c>
      <c r="R1256" s="6">
        <f>M1256*P1256</f>
        <v>17.91</v>
      </c>
      <c r="S1256" s="6">
        <f>Q1256-R1256</f>
        <v>25.714000000000002</v>
      </c>
      <c r="T1256" s="8">
        <f>IFERROR(S1256/Q1256,0)</f>
        <v>0.58944617641665142</v>
      </c>
    </row>
    <row r="1257" spans="1:20" ht="15.75" x14ac:dyDescent="0.25">
      <c r="A1257" s="2">
        <v>727</v>
      </c>
      <c r="B1257" s="3">
        <v>46206</v>
      </c>
      <c r="C1257" s="10">
        <f>YEAR(SalesDataTable[[#This Row],[Order Date]])</f>
        <v>2026</v>
      </c>
      <c r="D1257" s="13" t="str">
        <f>"Q"&amp;ROUNDUP(MONTH(SalesDataTable[[#This Row],[Order Date]])/3,0)</f>
        <v>Q3</v>
      </c>
      <c r="E1257" s="13">
        <f>MONTH(SalesDataTable[[#This Row],[Order Date]])</f>
        <v>7</v>
      </c>
      <c r="F1257" s="10" t="str">
        <f>TEXT(SalesDataTable[[#This Row],[Order Date]],"MMM")</f>
        <v>Jul</v>
      </c>
      <c r="G1257" s="4" t="s">
        <v>36</v>
      </c>
      <c r="H1257" s="4" t="s">
        <v>37</v>
      </c>
      <c r="I1257" s="4" t="s">
        <v>35</v>
      </c>
      <c r="J1257" s="4" t="s">
        <v>29</v>
      </c>
      <c r="K1257" s="4" t="s">
        <v>50</v>
      </c>
      <c r="L1257" s="4" t="s">
        <v>58</v>
      </c>
      <c r="M1257" s="5">
        <v>1</v>
      </c>
      <c r="N1257" s="6">
        <v>36.01</v>
      </c>
      <c r="O1257" s="7">
        <v>0</v>
      </c>
      <c r="P1257" s="6">
        <v>14.11</v>
      </c>
      <c r="Q1257" s="6">
        <f>M1257*N1257*(1-O1257)</f>
        <v>36.01</v>
      </c>
      <c r="R1257" s="6">
        <f>M1257*P1257</f>
        <v>14.11</v>
      </c>
      <c r="S1257" s="6">
        <f>Q1257-R1257</f>
        <v>21.9</v>
      </c>
      <c r="T1257" s="8">
        <f>IFERROR(S1257/Q1257,0)</f>
        <v>0.60816439877811723</v>
      </c>
    </row>
    <row r="1258" spans="1:20" ht="15.75" x14ac:dyDescent="0.25">
      <c r="A1258" s="2">
        <v>1546</v>
      </c>
      <c r="B1258" s="3">
        <v>46206</v>
      </c>
      <c r="C1258" s="10">
        <f>YEAR(SalesDataTable[[#This Row],[Order Date]])</f>
        <v>2026</v>
      </c>
      <c r="D1258" s="13" t="str">
        <f>"Q"&amp;ROUNDUP(MONTH(SalesDataTable[[#This Row],[Order Date]])/3,0)</f>
        <v>Q3</v>
      </c>
      <c r="E1258" s="13">
        <f>MONTH(SalesDataTable[[#This Row],[Order Date]])</f>
        <v>7</v>
      </c>
      <c r="F1258" s="10" t="str">
        <f>TEXT(SalesDataTable[[#This Row],[Order Date]],"MMM")</f>
        <v>Jul</v>
      </c>
      <c r="G1258" s="4" t="s">
        <v>36</v>
      </c>
      <c r="H1258" s="4" t="s">
        <v>63</v>
      </c>
      <c r="I1258" s="4" t="s">
        <v>18</v>
      </c>
      <c r="J1258" s="4" t="s">
        <v>32</v>
      </c>
      <c r="K1258" s="4" t="s">
        <v>30</v>
      </c>
      <c r="L1258" s="4" t="s">
        <v>64</v>
      </c>
      <c r="M1258" s="5">
        <v>1</v>
      </c>
      <c r="N1258" s="6">
        <v>165.8</v>
      </c>
      <c r="O1258" s="7">
        <v>0.1</v>
      </c>
      <c r="P1258" s="6">
        <v>88.32</v>
      </c>
      <c r="Q1258" s="6">
        <f>M1258*N1258*(1-O1258)</f>
        <v>149.22000000000003</v>
      </c>
      <c r="R1258" s="6">
        <f>M1258*P1258</f>
        <v>88.32</v>
      </c>
      <c r="S1258" s="6">
        <f>Q1258-R1258</f>
        <v>60.900000000000034</v>
      </c>
      <c r="T1258" s="8">
        <f>IFERROR(S1258/Q1258,0)</f>
        <v>0.40812223562525146</v>
      </c>
    </row>
    <row r="1259" spans="1:20" ht="15.75" x14ac:dyDescent="0.25">
      <c r="A1259" s="2">
        <v>3610</v>
      </c>
      <c r="B1259" s="3">
        <v>46206</v>
      </c>
      <c r="C1259" s="10">
        <f>YEAR(SalesDataTable[[#This Row],[Order Date]])</f>
        <v>2026</v>
      </c>
      <c r="D1259" s="13" t="str">
        <f>"Q"&amp;ROUNDUP(MONTH(SalesDataTable[[#This Row],[Order Date]])/3,0)</f>
        <v>Q3</v>
      </c>
      <c r="E1259" s="13">
        <f>MONTH(SalesDataTable[[#This Row],[Order Date]])</f>
        <v>7</v>
      </c>
      <c r="F1259" s="10" t="str">
        <f>TEXT(SalesDataTable[[#This Row],[Order Date]],"MMM")</f>
        <v>Jul</v>
      </c>
      <c r="G1259" s="4" t="s">
        <v>27</v>
      </c>
      <c r="H1259" s="4" t="s">
        <v>28</v>
      </c>
      <c r="I1259" s="4" t="s">
        <v>24</v>
      </c>
      <c r="J1259" s="4" t="s">
        <v>32</v>
      </c>
      <c r="K1259" s="4" t="s">
        <v>50</v>
      </c>
      <c r="L1259" s="4" t="s">
        <v>51</v>
      </c>
      <c r="M1259" s="5">
        <v>5</v>
      </c>
      <c r="N1259" s="6">
        <v>40.36</v>
      </c>
      <c r="O1259" s="7">
        <v>0.15</v>
      </c>
      <c r="P1259" s="6">
        <v>14.57</v>
      </c>
      <c r="Q1259" s="6">
        <f>M1259*N1259*(1-O1259)</f>
        <v>171.53</v>
      </c>
      <c r="R1259" s="6">
        <f>M1259*P1259</f>
        <v>72.849999999999994</v>
      </c>
      <c r="S1259" s="6">
        <f>Q1259-R1259</f>
        <v>98.68</v>
      </c>
      <c r="T1259" s="8">
        <f>IFERROR(S1259/Q1259,0)</f>
        <v>0.57529295167026184</v>
      </c>
    </row>
    <row r="1260" spans="1:20" ht="15.75" x14ac:dyDescent="0.25">
      <c r="A1260" s="2">
        <v>3931</v>
      </c>
      <c r="B1260" s="3">
        <v>46206</v>
      </c>
      <c r="C1260" s="10">
        <f>YEAR(SalesDataTable[[#This Row],[Order Date]])</f>
        <v>2026</v>
      </c>
      <c r="D1260" s="13" t="str">
        <f>"Q"&amp;ROUNDUP(MONTH(SalesDataTable[[#This Row],[Order Date]])/3,0)</f>
        <v>Q3</v>
      </c>
      <c r="E1260" s="13">
        <f>MONTH(SalesDataTable[[#This Row],[Order Date]])</f>
        <v>7</v>
      </c>
      <c r="F1260" s="10" t="str">
        <f>TEXT(SalesDataTable[[#This Row],[Order Date]],"MMM")</f>
        <v>Jul</v>
      </c>
      <c r="G1260" s="4" t="s">
        <v>27</v>
      </c>
      <c r="H1260" s="4" t="s">
        <v>68</v>
      </c>
      <c r="I1260" s="4" t="s">
        <v>24</v>
      </c>
      <c r="J1260" s="4" t="s">
        <v>32</v>
      </c>
      <c r="K1260" s="4" t="s">
        <v>25</v>
      </c>
      <c r="L1260" s="4" t="s">
        <v>33</v>
      </c>
      <c r="M1260" s="5">
        <v>12</v>
      </c>
      <c r="N1260" s="6">
        <v>143.77000000000001</v>
      </c>
      <c r="O1260" s="7">
        <v>0.1</v>
      </c>
      <c r="P1260" s="6">
        <v>81.680000000000007</v>
      </c>
      <c r="Q1260" s="6">
        <f>M1260*N1260*(1-O1260)</f>
        <v>1552.7160000000003</v>
      </c>
      <c r="R1260" s="6">
        <f>M1260*P1260</f>
        <v>980.16000000000008</v>
      </c>
      <c r="S1260" s="6">
        <f>Q1260-R1260</f>
        <v>572.55600000000027</v>
      </c>
      <c r="T1260" s="8">
        <f>IFERROR(S1260/Q1260,0)</f>
        <v>0.3687448316369511</v>
      </c>
    </row>
    <row r="1261" spans="1:20" ht="15.75" x14ac:dyDescent="0.25">
      <c r="A1261" s="2">
        <v>3942</v>
      </c>
      <c r="B1261" s="3">
        <v>46206</v>
      </c>
      <c r="C1261" s="10">
        <f>YEAR(SalesDataTable[[#This Row],[Order Date]])</f>
        <v>2026</v>
      </c>
      <c r="D1261" s="13" t="str">
        <f>"Q"&amp;ROUNDUP(MONTH(SalesDataTable[[#This Row],[Order Date]])/3,0)</f>
        <v>Q3</v>
      </c>
      <c r="E1261" s="13">
        <f>MONTH(SalesDataTable[[#This Row],[Order Date]])</f>
        <v>7</v>
      </c>
      <c r="F1261" s="10" t="str">
        <f>TEXT(SalesDataTable[[#This Row],[Order Date]],"MMM")</f>
        <v>Jul</v>
      </c>
      <c r="G1261" s="4" t="s">
        <v>22</v>
      </c>
      <c r="H1261" s="4" t="s">
        <v>59</v>
      </c>
      <c r="I1261" s="4" t="s">
        <v>18</v>
      </c>
      <c r="J1261" s="4" t="s">
        <v>29</v>
      </c>
      <c r="K1261" s="4" t="s">
        <v>25</v>
      </c>
      <c r="L1261" s="4" t="s">
        <v>62</v>
      </c>
      <c r="M1261" s="5">
        <v>2</v>
      </c>
      <c r="N1261" s="6">
        <v>70.5</v>
      </c>
      <c r="O1261" s="7">
        <v>0</v>
      </c>
      <c r="P1261" s="6">
        <v>32.51</v>
      </c>
      <c r="Q1261" s="6">
        <f>M1261*N1261*(1-O1261)</f>
        <v>141</v>
      </c>
      <c r="R1261" s="6">
        <f>M1261*P1261</f>
        <v>65.02</v>
      </c>
      <c r="S1261" s="6">
        <f>Q1261-R1261</f>
        <v>75.98</v>
      </c>
      <c r="T1261" s="8">
        <f>IFERROR(S1261/Q1261,0)</f>
        <v>0.53886524822695037</v>
      </c>
    </row>
    <row r="1262" spans="1:20" ht="15.75" x14ac:dyDescent="0.25">
      <c r="A1262" s="2">
        <v>4165</v>
      </c>
      <c r="B1262" s="3">
        <v>46206</v>
      </c>
      <c r="C1262" s="10">
        <f>YEAR(SalesDataTable[[#This Row],[Order Date]])</f>
        <v>2026</v>
      </c>
      <c r="D1262" s="13" t="str">
        <f>"Q"&amp;ROUNDUP(MONTH(SalesDataTable[[#This Row],[Order Date]])/3,0)</f>
        <v>Q3</v>
      </c>
      <c r="E1262" s="13">
        <f>MONTH(SalesDataTable[[#This Row],[Order Date]])</f>
        <v>7</v>
      </c>
      <c r="F1262" s="10" t="str">
        <f>TEXT(SalesDataTable[[#This Row],[Order Date]],"MMM")</f>
        <v>Jul</v>
      </c>
      <c r="G1262" s="4" t="s">
        <v>22</v>
      </c>
      <c r="H1262" s="4" t="s">
        <v>65</v>
      </c>
      <c r="I1262" s="4" t="s">
        <v>18</v>
      </c>
      <c r="J1262" s="4" t="s">
        <v>29</v>
      </c>
      <c r="K1262" s="4" t="s">
        <v>25</v>
      </c>
      <c r="L1262" s="4" t="s">
        <v>53</v>
      </c>
      <c r="M1262" s="5">
        <v>2</v>
      </c>
      <c r="N1262" s="6">
        <v>152.88999999999999</v>
      </c>
      <c r="O1262" s="7">
        <v>0</v>
      </c>
      <c r="P1262" s="6">
        <v>81.34</v>
      </c>
      <c r="Q1262" s="6">
        <f>M1262*N1262*(1-O1262)</f>
        <v>305.77999999999997</v>
      </c>
      <c r="R1262" s="6">
        <f>M1262*P1262</f>
        <v>162.68</v>
      </c>
      <c r="S1262" s="6">
        <f>Q1262-R1262</f>
        <v>143.09999999999997</v>
      </c>
      <c r="T1262" s="8">
        <f>IFERROR(S1262/Q1262,0)</f>
        <v>0.46798351756164558</v>
      </c>
    </row>
    <row r="1263" spans="1:20" ht="15.75" x14ac:dyDescent="0.25">
      <c r="A1263" s="2">
        <v>1149</v>
      </c>
      <c r="B1263" s="3">
        <v>46207</v>
      </c>
      <c r="C1263" s="10">
        <f>YEAR(SalesDataTable[[#This Row],[Order Date]])</f>
        <v>2026</v>
      </c>
      <c r="D1263" s="13" t="str">
        <f>"Q"&amp;ROUNDUP(MONTH(SalesDataTable[[#This Row],[Order Date]])/3,0)</f>
        <v>Q3</v>
      </c>
      <c r="E1263" s="13">
        <f>MONTH(SalesDataTable[[#This Row],[Order Date]])</f>
        <v>7</v>
      </c>
      <c r="F1263" s="10" t="str">
        <f>TEXT(SalesDataTable[[#This Row],[Order Date]],"MMM")</f>
        <v>Jul</v>
      </c>
      <c r="G1263" s="4" t="s">
        <v>16</v>
      </c>
      <c r="H1263" s="4" t="s">
        <v>66</v>
      </c>
      <c r="I1263" s="4" t="s">
        <v>18</v>
      </c>
      <c r="J1263" s="4" t="s">
        <v>29</v>
      </c>
      <c r="K1263" s="4" t="s">
        <v>20</v>
      </c>
      <c r="L1263" s="4" t="s">
        <v>21</v>
      </c>
      <c r="M1263" s="5">
        <v>2</v>
      </c>
      <c r="N1263" s="6">
        <v>81.900000000000006</v>
      </c>
      <c r="O1263" s="7">
        <v>0</v>
      </c>
      <c r="P1263" s="6">
        <v>42.61</v>
      </c>
      <c r="Q1263" s="6">
        <f>M1263*N1263*(1-O1263)</f>
        <v>163.80000000000001</v>
      </c>
      <c r="R1263" s="6">
        <f>M1263*P1263</f>
        <v>85.22</v>
      </c>
      <c r="S1263" s="6">
        <f>Q1263-R1263</f>
        <v>78.580000000000013</v>
      </c>
      <c r="T1263" s="8">
        <f>IFERROR(S1263/Q1263,0)</f>
        <v>0.47973137973137975</v>
      </c>
    </row>
    <row r="1264" spans="1:20" ht="15.75" x14ac:dyDescent="0.25">
      <c r="A1264" s="2">
        <v>1310</v>
      </c>
      <c r="B1264" s="3">
        <v>46207</v>
      </c>
      <c r="C1264" s="10">
        <f>YEAR(SalesDataTable[[#This Row],[Order Date]])</f>
        <v>2026</v>
      </c>
      <c r="D1264" s="13" t="str">
        <f>"Q"&amp;ROUNDUP(MONTH(SalesDataTable[[#This Row],[Order Date]])/3,0)</f>
        <v>Q3</v>
      </c>
      <c r="E1264" s="13">
        <f>MONTH(SalesDataTable[[#This Row],[Order Date]])</f>
        <v>7</v>
      </c>
      <c r="F1264" s="10" t="str">
        <f>TEXT(SalesDataTable[[#This Row],[Order Date]],"MMM")</f>
        <v>Jul</v>
      </c>
      <c r="G1264" s="4" t="s">
        <v>27</v>
      </c>
      <c r="H1264" s="4" t="s">
        <v>55</v>
      </c>
      <c r="I1264" s="4" t="s">
        <v>35</v>
      </c>
      <c r="J1264" s="4" t="s">
        <v>29</v>
      </c>
      <c r="K1264" s="4" t="s">
        <v>20</v>
      </c>
      <c r="L1264" s="4" t="s">
        <v>46</v>
      </c>
      <c r="M1264" s="5">
        <v>1</v>
      </c>
      <c r="N1264" s="6">
        <v>103.58</v>
      </c>
      <c r="O1264" s="7">
        <v>0</v>
      </c>
      <c r="P1264" s="6">
        <v>51.94</v>
      </c>
      <c r="Q1264" s="6">
        <f>M1264*N1264*(1-O1264)</f>
        <v>103.58</v>
      </c>
      <c r="R1264" s="6">
        <f>M1264*P1264</f>
        <v>51.94</v>
      </c>
      <c r="S1264" s="6">
        <f>Q1264-R1264</f>
        <v>51.64</v>
      </c>
      <c r="T1264" s="8">
        <f>IFERROR(S1264/Q1264,0)</f>
        <v>0.49855184398532537</v>
      </c>
    </row>
    <row r="1265" spans="1:20" ht="15.75" x14ac:dyDescent="0.25">
      <c r="A1265" s="2">
        <v>2352</v>
      </c>
      <c r="B1265" s="3">
        <v>46207</v>
      </c>
      <c r="C1265" s="10">
        <f>YEAR(SalesDataTable[[#This Row],[Order Date]])</f>
        <v>2026</v>
      </c>
      <c r="D1265" s="13" t="str">
        <f>"Q"&amp;ROUNDUP(MONTH(SalesDataTable[[#This Row],[Order Date]])/3,0)</f>
        <v>Q3</v>
      </c>
      <c r="E1265" s="13">
        <f>MONTH(SalesDataTable[[#This Row],[Order Date]])</f>
        <v>7</v>
      </c>
      <c r="F1265" s="10" t="str">
        <f>TEXT(SalesDataTable[[#This Row],[Order Date]],"MMM")</f>
        <v>Jul</v>
      </c>
      <c r="G1265" s="4" t="s">
        <v>27</v>
      </c>
      <c r="H1265" s="4" t="s">
        <v>34</v>
      </c>
      <c r="I1265" s="4" t="s">
        <v>24</v>
      </c>
      <c r="J1265" s="4" t="s">
        <v>19</v>
      </c>
      <c r="K1265" s="4" t="s">
        <v>25</v>
      </c>
      <c r="L1265" s="4" t="s">
        <v>62</v>
      </c>
      <c r="M1265" s="5">
        <v>4</v>
      </c>
      <c r="N1265" s="6">
        <v>69.7</v>
      </c>
      <c r="O1265" s="7">
        <v>0.1</v>
      </c>
      <c r="P1265" s="6">
        <v>32.799999999999997</v>
      </c>
      <c r="Q1265" s="6">
        <f>M1265*N1265*(1-O1265)</f>
        <v>250.92000000000002</v>
      </c>
      <c r="R1265" s="6">
        <f>M1265*P1265</f>
        <v>131.19999999999999</v>
      </c>
      <c r="S1265" s="6">
        <f>Q1265-R1265</f>
        <v>119.72000000000003</v>
      </c>
      <c r="T1265" s="8">
        <f>IFERROR(S1265/Q1265,0)</f>
        <v>0.47712418300653603</v>
      </c>
    </row>
    <row r="1266" spans="1:20" ht="15.75" x14ac:dyDescent="0.25">
      <c r="A1266" s="2">
        <v>2547</v>
      </c>
      <c r="B1266" s="3">
        <v>46207</v>
      </c>
      <c r="C1266" s="10">
        <f>YEAR(SalesDataTable[[#This Row],[Order Date]])</f>
        <v>2026</v>
      </c>
      <c r="D1266" s="13" t="str">
        <f>"Q"&amp;ROUNDUP(MONTH(SalesDataTable[[#This Row],[Order Date]])/3,0)</f>
        <v>Q3</v>
      </c>
      <c r="E1266" s="13">
        <f>MONTH(SalesDataTable[[#This Row],[Order Date]])</f>
        <v>7</v>
      </c>
      <c r="F1266" s="10" t="str">
        <f>TEXT(SalesDataTable[[#This Row],[Order Date]],"MMM")</f>
        <v>Jul</v>
      </c>
      <c r="G1266" s="4" t="s">
        <v>22</v>
      </c>
      <c r="H1266" s="4" t="s">
        <v>59</v>
      </c>
      <c r="I1266" s="4" t="s">
        <v>18</v>
      </c>
      <c r="J1266" s="4" t="s">
        <v>32</v>
      </c>
      <c r="K1266" s="4" t="s">
        <v>50</v>
      </c>
      <c r="L1266" s="4" t="s">
        <v>51</v>
      </c>
      <c r="M1266" s="5">
        <v>1</v>
      </c>
      <c r="N1266" s="6">
        <v>40.549999999999997</v>
      </c>
      <c r="O1266" s="7">
        <v>0.05</v>
      </c>
      <c r="P1266" s="6">
        <v>14.44</v>
      </c>
      <c r="Q1266" s="6">
        <f>M1266*N1266*(1-O1266)</f>
        <v>38.522499999999994</v>
      </c>
      <c r="R1266" s="6">
        <f>M1266*P1266</f>
        <v>14.44</v>
      </c>
      <c r="S1266" s="6">
        <f>Q1266-R1266</f>
        <v>24.082499999999996</v>
      </c>
      <c r="T1266" s="8">
        <f>IFERROR(S1266/Q1266,0)</f>
        <v>0.62515413070283599</v>
      </c>
    </row>
    <row r="1267" spans="1:20" ht="15.75" x14ac:dyDescent="0.25">
      <c r="A1267" s="2">
        <v>2720</v>
      </c>
      <c r="B1267" s="3">
        <v>46207</v>
      </c>
      <c r="C1267" s="10">
        <f>YEAR(SalesDataTable[[#This Row],[Order Date]])</f>
        <v>2026</v>
      </c>
      <c r="D1267" s="13" t="str">
        <f>"Q"&amp;ROUNDUP(MONTH(SalesDataTable[[#This Row],[Order Date]])/3,0)</f>
        <v>Q3</v>
      </c>
      <c r="E1267" s="13">
        <f>MONTH(SalesDataTable[[#This Row],[Order Date]])</f>
        <v>7</v>
      </c>
      <c r="F1267" s="10" t="str">
        <f>TEXT(SalesDataTable[[#This Row],[Order Date]],"MMM")</f>
        <v>Jul</v>
      </c>
      <c r="G1267" s="4" t="s">
        <v>36</v>
      </c>
      <c r="H1267" s="4" t="s">
        <v>49</v>
      </c>
      <c r="I1267" s="4" t="s">
        <v>18</v>
      </c>
      <c r="J1267" s="4" t="s">
        <v>29</v>
      </c>
      <c r="K1267" s="4" t="s">
        <v>25</v>
      </c>
      <c r="L1267" s="4" t="s">
        <v>33</v>
      </c>
      <c r="M1267" s="5">
        <v>2</v>
      </c>
      <c r="N1267" s="6">
        <v>145.88999999999999</v>
      </c>
      <c r="O1267" s="7">
        <v>0</v>
      </c>
      <c r="P1267" s="6">
        <v>80.709999999999994</v>
      </c>
      <c r="Q1267" s="6">
        <f>M1267*N1267*(1-O1267)</f>
        <v>291.77999999999997</v>
      </c>
      <c r="R1267" s="6">
        <f>M1267*P1267</f>
        <v>161.41999999999999</v>
      </c>
      <c r="S1267" s="6">
        <f>Q1267-R1267</f>
        <v>130.35999999999999</v>
      </c>
      <c r="T1267" s="8">
        <f>IFERROR(S1267/Q1267,0)</f>
        <v>0.4467749674412228</v>
      </c>
    </row>
    <row r="1268" spans="1:20" ht="15.75" x14ac:dyDescent="0.25">
      <c r="A1268" s="2">
        <v>3591</v>
      </c>
      <c r="B1268" s="3">
        <v>46207</v>
      </c>
      <c r="C1268" s="10">
        <f>YEAR(SalesDataTable[[#This Row],[Order Date]])</f>
        <v>2026</v>
      </c>
      <c r="D1268" s="13" t="str">
        <f>"Q"&amp;ROUNDUP(MONTH(SalesDataTable[[#This Row],[Order Date]])/3,0)</f>
        <v>Q3</v>
      </c>
      <c r="E1268" s="13">
        <f>MONTH(SalesDataTable[[#This Row],[Order Date]])</f>
        <v>7</v>
      </c>
      <c r="F1268" s="10" t="str">
        <f>TEXT(SalesDataTable[[#This Row],[Order Date]],"MMM")</f>
        <v>Jul</v>
      </c>
      <c r="G1268" s="4" t="s">
        <v>36</v>
      </c>
      <c r="H1268" s="4" t="s">
        <v>63</v>
      </c>
      <c r="I1268" s="4" t="s">
        <v>18</v>
      </c>
      <c r="J1268" s="4" t="s">
        <v>19</v>
      </c>
      <c r="K1268" s="4" t="s">
        <v>30</v>
      </c>
      <c r="L1268" s="4" t="s">
        <v>64</v>
      </c>
      <c r="M1268" s="5">
        <v>1</v>
      </c>
      <c r="N1268" s="6">
        <v>163.25</v>
      </c>
      <c r="O1268" s="7">
        <v>0</v>
      </c>
      <c r="P1268" s="6">
        <v>89.71</v>
      </c>
      <c r="Q1268" s="6">
        <f>M1268*N1268*(1-O1268)</f>
        <v>163.25</v>
      </c>
      <c r="R1268" s="6">
        <f>M1268*P1268</f>
        <v>89.71</v>
      </c>
      <c r="S1268" s="6">
        <f>Q1268-R1268</f>
        <v>73.540000000000006</v>
      </c>
      <c r="T1268" s="8">
        <f>IFERROR(S1268/Q1268,0)</f>
        <v>0.45047473200612559</v>
      </c>
    </row>
    <row r="1269" spans="1:20" ht="15.75" x14ac:dyDescent="0.25">
      <c r="A1269" s="2">
        <v>3819</v>
      </c>
      <c r="B1269" s="3">
        <v>46207</v>
      </c>
      <c r="C1269" s="10">
        <f>YEAR(SalesDataTable[[#This Row],[Order Date]])</f>
        <v>2026</v>
      </c>
      <c r="D1269" s="13" t="str">
        <f>"Q"&amp;ROUNDUP(MONTH(SalesDataTable[[#This Row],[Order Date]])/3,0)</f>
        <v>Q3</v>
      </c>
      <c r="E1269" s="13">
        <f>MONTH(SalesDataTable[[#This Row],[Order Date]])</f>
        <v>7</v>
      </c>
      <c r="F1269" s="10" t="str">
        <f>TEXT(SalesDataTable[[#This Row],[Order Date]],"MMM")</f>
        <v>Jul</v>
      </c>
      <c r="G1269" s="4" t="s">
        <v>22</v>
      </c>
      <c r="H1269" s="4" t="s">
        <v>23</v>
      </c>
      <c r="I1269" s="4" t="s">
        <v>18</v>
      </c>
      <c r="J1269" s="4" t="s">
        <v>19</v>
      </c>
      <c r="K1269" s="4" t="s">
        <v>50</v>
      </c>
      <c r="L1269" s="4" t="s">
        <v>51</v>
      </c>
      <c r="M1269" s="5">
        <v>1</v>
      </c>
      <c r="N1269" s="6">
        <v>40.39</v>
      </c>
      <c r="O1269" s="7">
        <v>0.1</v>
      </c>
      <c r="P1269" s="6">
        <v>14.38</v>
      </c>
      <c r="Q1269" s="6">
        <f>M1269*N1269*(1-O1269)</f>
        <v>36.350999999999999</v>
      </c>
      <c r="R1269" s="6">
        <f>M1269*P1269</f>
        <v>14.38</v>
      </c>
      <c r="S1269" s="6">
        <f>Q1269-R1269</f>
        <v>21.970999999999997</v>
      </c>
      <c r="T1269" s="8">
        <f>IFERROR(S1269/Q1269,0)</f>
        <v>0.60441253335534095</v>
      </c>
    </row>
    <row r="1270" spans="1:20" ht="15.75" x14ac:dyDescent="0.25">
      <c r="A1270" s="2">
        <v>4869</v>
      </c>
      <c r="B1270" s="3">
        <v>46207</v>
      </c>
      <c r="C1270" s="10">
        <f>YEAR(SalesDataTable[[#This Row],[Order Date]])</f>
        <v>2026</v>
      </c>
      <c r="D1270" s="13" t="str">
        <f>"Q"&amp;ROUNDUP(MONTH(SalesDataTable[[#This Row],[Order Date]])/3,0)</f>
        <v>Q3</v>
      </c>
      <c r="E1270" s="13">
        <f>MONTH(SalesDataTable[[#This Row],[Order Date]])</f>
        <v>7</v>
      </c>
      <c r="F1270" s="10" t="str">
        <f>TEXT(SalesDataTable[[#This Row],[Order Date]],"MMM")</f>
        <v>Jul</v>
      </c>
      <c r="G1270" s="4" t="s">
        <v>16</v>
      </c>
      <c r="H1270" s="4" t="s">
        <v>66</v>
      </c>
      <c r="I1270" s="4" t="s">
        <v>35</v>
      </c>
      <c r="J1270" s="4" t="s">
        <v>19</v>
      </c>
      <c r="K1270" s="4" t="s">
        <v>39</v>
      </c>
      <c r="L1270" s="4" t="s">
        <v>45</v>
      </c>
      <c r="M1270" s="5">
        <v>1</v>
      </c>
      <c r="N1270" s="6">
        <v>200.22</v>
      </c>
      <c r="O1270" s="7">
        <v>0</v>
      </c>
      <c r="P1270" s="6">
        <v>104.38</v>
      </c>
      <c r="Q1270" s="6">
        <f>M1270*N1270*(1-O1270)</f>
        <v>200.22</v>
      </c>
      <c r="R1270" s="6">
        <f>M1270*P1270</f>
        <v>104.38</v>
      </c>
      <c r="S1270" s="6">
        <f>Q1270-R1270</f>
        <v>95.84</v>
      </c>
      <c r="T1270" s="8">
        <f>IFERROR(S1270/Q1270,0)</f>
        <v>0.47867345919488563</v>
      </c>
    </row>
    <row r="1271" spans="1:20" ht="15.75" x14ac:dyDescent="0.25">
      <c r="A1271" s="2">
        <v>4940</v>
      </c>
      <c r="B1271" s="3">
        <v>46207</v>
      </c>
      <c r="C1271" s="10">
        <f>YEAR(SalesDataTable[[#This Row],[Order Date]])</f>
        <v>2026</v>
      </c>
      <c r="D1271" s="13" t="str">
        <f>"Q"&amp;ROUNDUP(MONTH(SalesDataTable[[#This Row],[Order Date]])/3,0)</f>
        <v>Q3</v>
      </c>
      <c r="E1271" s="13">
        <f>MONTH(SalesDataTable[[#This Row],[Order Date]])</f>
        <v>7</v>
      </c>
      <c r="F1271" s="10" t="str">
        <f>TEXT(SalesDataTable[[#This Row],[Order Date]],"MMM")</f>
        <v>Jul</v>
      </c>
      <c r="G1271" s="4" t="s">
        <v>22</v>
      </c>
      <c r="H1271" s="4" t="s">
        <v>43</v>
      </c>
      <c r="I1271" s="4" t="s">
        <v>18</v>
      </c>
      <c r="J1271" s="4" t="s">
        <v>19</v>
      </c>
      <c r="K1271" s="4" t="s">
        <v>30</v>
      </c>
      <c r="L1271" s="4" t="s">
        <v>64</v>
      </c>
      <c r="M1271" s="5">
        <v>1</v>
      </c>
      <c r="N1271" s="6">
        <v>164.78</v>
      </c>
      <c r="O1271" s="7">
        <v>0.1</v>
      </c>
      <c r="P1271" s="6">
        <v>88.72</v>
      </c>
      <c r="Q1271" s="6">
        <f>M1271*N1271*(1-O1271)</f>
        <v>148.30199999999999</v>
      </c>
      <c r="R1271" s="6">
        <f>M1271*P1271</f>
        <v>88.72</v>
      </c>
      <c r="S1271" s="6">
        <f>Q1271-R1271</f>
        <v>59.581999999999994</v>
      </c>
      <c r="T1271" s="8">
        <f>IFERROR(S1271/Q1271,0)</f>
        <v>0.4017612709201494</v>
      </c>
    </row>
    <row r="1272" spans="1:20" ht="15.75" x14ac:dyDescent="0.25">
      <c r="A1272" s="2">
        <v>5164</v>
      </c>
      <c r="B1272" s="3">
        <v>46207</v>
      </c>
      <c r="C1272" s="10">
        <f>YEAR(SalesDataTable[[#This Row],[Order Date]])</f>
        <v>2026</v>
      </c>
      <c r="D1272" s="13" t="str">
        <f>"Q"&amp;ROUNDUP(MONTH(SalesDataTable[[#This Row],[Order Date]])/3,0)</f>
        <v>Q3</v>
      </c>
      <c r="E1272" s="13">
        <f>MONTH(SalesDataTable[[#This Row],[Order Date]])</f>
        <v>7</v>
      </c>
      <c r="F1272" s="10" t="str">
        <f>TEXT(SalesDataTable[[#This Row],[Order Date]],"MMM")</f>
        <v>Jul</v>
      </c>
      <c r="G1272" s="4" t="s">
        <v>22</v>
      </c>
      <c r="H1272" s="4" t="s">
        <v>65</v>
      </c>
      <c r="I1272" s="4" t="s">
        <v>18</v>
      </c>
      <c r="J1272" s="4" t="s">
        <v>19</v>
      </c>
      <c r="K1272" s="4" t="s">
        <v>25</v>
      </c>
      <c r="L1272" s="4" t="s">
        <v>33</v>
      </c>
      <c r="M1272" s="5">
        <v>4</v>
      </c>
      <c r="N1272" s="6">
        <v>142.86000000000001</v>
      </c>
      <c r="O1272" s="7">
        <v>0</v>
      </c>
      <c r="P1272" s="6">
        <v>81.62</v>
      </c>
      <c r="Q1272" s="6">
        <f>M1272*N1272*(1-O1272)</f>
        <v>571.44000000000005</v>
      </c>
      <c r="R1272" s="6">
        <f>M1272*P1272</f>
        <v>326.48</v>
      </c>
      <c r="S1272" s="6">
        <f>Q1272-R1272</f>
        <v>244.96000000000004</v>
      </c>
      <c r="T1272" s="8">
        <f>IFERROR(S1272/Q1272,0)</f>
        <v>0.42867142657146862</v>
      </c>
    </row>
    <row r="1273" spans="1:20" ht="15.75" x14ac:dyDescent="0.25">
      <c r="A1273" s="2">
        <v>659</v>
      </c>
      <c r="B1273" s="3">
        <v>46208</v>
      </c>
      <c r="C1273" s="10">
        <f>YEAR(SalesDataTable[[#This Row],[Order Date]])</f>
        <v>2026</v>
      </c>
      <c r="D1273" s="13" t="str">
        <f>"Q"&amp;ROUNDUP(MONTH(SalesDataTable[[#This Row],[Order Date]])/3,0)</f>
        <v>Q3</v>
      </c>
      <c r="E1273" s="13">
        <f>MONTH(SalesDataTable[[#This Row],[Order Date]])</f>
        <v>7</v>
      </c>
      <c r="F1273" s="10" t="str">
        <f>TEXT(SalesDataTable[[#This Row],[Order Date]],"MMM")</f>
        <v>Jul</v>
      </c>
      <c r="G1273" s="4" t="s">
        <v>36</v>
      </c>
      <c r="H1273" s="4" t="s">
        <v>63</v>
      </c>
      <c r="I1273" s="4" t="s">
        <v>44</v>
      </c>
      <c r="J1273" s="4" t="s">
        <v>32</v>
      </c>
      <c r="K1273" s="4" t="s">
        <v>20</v>
      </c>
      <c r="L1273" s="4" t="s">
        <v>42</v>
      </c>
      <c r="M1273" s="5">
        <v>1</v>
      </c>
      <c r="N1273" s="6">
        <v>41.18</v>
      </c>
      <c r="O1273" s="7">
        <v>0</v>
      </c>
      <c r="P1273" s="6">
        <v>16.25</v>
      </c>
      <c r="Q1273" s="6">
        <f>M1273*N1273*(1-O1273)</f>
        <v>41.18</v>
      </c>
      <c r="R1273" s="6">
        <f>M1273*P1273</f>
        <v>16.25</v>
      </c>
      <c r="S1273" s="6">
        <f>Q1273-R1273</f>
        <v>24.93</v>
      </c>
      <c r="T1273" s="8">
        <f>IFERROR(S1273/Q1273,0)</f>
        <v>0.6053909664885867</v>
      </c>
    </row>
    <row r="1274" spans="1:20" ht="15.75" x14ac:dyDescent="0.25">
      <c r="A1274" s="2">
        <v>969</v>
      </c>
      <c r="B1274" s="3">
        <v>46208</v>
      </c>
      <c r="C1274" s="10">
        <f>YEAR(SalesDataTable[[#This Row],[Order Date]])</f>
        <v>2026</v>
      </c>
      <c r="D1274" s="13" t="str">
        <f>"Q"&amp;ROUNDUP(MONTH(SalesDataTable[[#This Row],[Order Date]])/3,0)</f>
        <v>Q3</v>
      </c>
      <c r="E1274" s="13">
        <f>MONTH(SalesDataTable[[#This Row],[Order Date]])</f>
        <v>7</v>
      </c>
      <c r="F1274" s="10" t="str">
        <f>TEXT(SalesDataTable[[#This Row],[Order Date]],"MMM")</f>
        <v>Jul</v>
      </c>
      <c r="G1274" s="4" t="s">
        <v>22</v>
      </c>
      <c r="H1274" s="4" t="s">
        <v>57</v>
      </c>
      <c r="I1274" s="4" t="s">
        <v>24</v>
      </c>
      <c r="J1274" s="4" t="s">
        <v>32</v>
      </c>
      <c r="K1274" s="4" t="s">
        <v>50</v>
      </c>
      <c r="L1274" s="4" t="s">
        <v>58</v>
      </c>
      <c r="M1274" s="5">
        <v>12</v>
      </c>
      <c r="N1274" s="6">
        <v>35.81</v>
      </c>
      <c r="O1274" s="7">
        <v>0.15</v>
      </c>
      <c r="P1274" s="6">
        <v>14.29</v>
      </c>
      <c r="Q1274" s="6">
        <f>M1274*N1274*(1-O1274)</f>
        <v>365.262</v>
      </c>
      <c r="R1274" s="6">
        <f>M1274*P1274</f>
        <v>171.48</v>
      </c>
      <c r="S1274" s="6">
        <f>Q1274-R1274</f>
        <v>193.78200000000001</v>
      </c>
      <c r="T1274" s="8">
        <f>IFERROR(S1274/Q1274,0)</f>
        <v>0.53052877112866936</v>
      </c>
    </row>
    <row r="1275" spans="1:20" ht="15.75" x14ac:dyDescent="0.25">
      <c r="A1275" s="2">
        <v>1096</v>
      </c>
      <c r="B1275" s="3">
        <v>46208</v>
      </c>
      <c r="C1275" s="10">
        <f>YEAR(SalesDataTable[[#This Row],[Order Date]])</f>
        <v>2026</v>
      </c>
      <c r="D1275" s="13" t="str">
        <f>"Q"&amp;ROUNDUP(MONTH(SalesDataTable[[#This Row],[Order Date]])/3,0)</f>
        <v>Q3</v>
      </c>
      <c r="E1275" s="13">
        <f>MONTH(SalesDataTable[[#This Row],[Order Date]])</f>
        <v>7</v>
      </c>
      <c r="F1275" s="10" t="str">
        <f>TEXT(SalesDataTable[[#This Row],[Order Date]],"MMM")</f>
        <v>Jul</v>
      </c>
      <c r="G1275" s="4" t="s">
        <v>22</v>
      </c>
      <c r="H1275" s="4" t="s">
        <v>65</v>
      </c>
      <c r="I1275" s="4" t="s">
        <v>35</v>
      </c>
      <c r="J1275" s="4" t="s">
        <v>29</v>
      </c>
      <c r="K1275" s="4" t="s">
        <v>39</v>
      </c>
      <c r="L1275" s="4" t="s">
        <v>40</v>
      </c>
      <c r="M1275" s="5">
        <v>3</v>
      </c>
      <c r="N1275" s="6">
        <v>345.42</v>
      </c>
      <c r="O1275" s="7">
        <v>0</v>
      </c>
      <c r="P1275" s="6">
        <v>198.69</v>
      </c>
      <c r="Q1275" s="6">
        <f>M1275*N1275*(1-O1275)</f>
        <v>1036.26</v>
      </c>
      <c r="R1275" s="6">
        <f>M1275*P1275</f>
        <v>596.06999999999994</v>
      </c>
      <c r="S1275" s="6">
        <f>Q1275-R1275</f>
        <v>440.19000000000005</v>
      </c>
      <c r="T1275" s="8">
        <f>IFERROR(S1275/Q1275,0)</f>
        <v>0.42478721556366167</v>
      </c>
    </row>
    <row r="1276" spans="1:20" ht="15.75" x14ac:dyDescent="0.25">
      <c r="A1276" s="2">
        <v>1440</v>
      </c>
      <c r="B1276" s="3">
        <v>46208</v>
      </c>
      <c r="C1276" s="10">
        <f>YEAR(SalesDataTable[[#This Row],[Order Date]])</f>
        <v>2026</v>
      </c>
      <c r="D1276" s="13" t="str">
        <f>"Q"&amp;ROUNDUP(MONTH(SalesDataTable[[#This Row],[Order Date]])/3,0)</f>
        <v>Q3</v>
      </c>
      <c r="E1276" s="13">
        <f>MONTH(SalesDataTable[[#This Row],[Order Date]])</f>
        <v>7</v>
      </c>
      <c r="F1276" s="10" t="str">
        <f>TEXT(SalesDataTable[[#This Row],[Order Date]],"MMM")</f>
        <v>Jul</v>
      </c>
      <c r="G1276" s="4" t="s">
        <v>36</v>
      </c>
      <c r="H1276" s="4" t="s">
        <v>49</v>
      </c>
      <c r="I1276" s="4" t="s">
        <v>18</v>
      </c>
      <c r="J1276" s="4" t="s">
        <v>19</v>
      </c>
      <c r="K1276" s="4" t="s">
        <v>20</v>
      </c>
      <c r="L1276" s="4" t="s">
        <v>46</v>
      </c>
      <c r="M1276" s="5">
        <v>4</v>
      </c>
      <c r="N1276" s="6">
        <v>101.66</v>
      </c>
      <c r="O1276" s="7">
        <v>0.1</v>
      </c>
      <c r="P1276" s="6">
        <v>51.55</v>
      </c>
      <c r="Q1276" s="6">
        <f>M1276*N1276*(1-O1276)</f>
        <v>365.976</v>
      </c>
      <c r="R1276" s="6">
        <f>M1276*P1276</f>
        <v>206.2</v>
      </c>
      <c r="S1276" s="6">
        <f>Q1276-R1276</f>
        <v>159.77600000000001</v>
      </c>
      <c r="T1276" s="8">
        <f>IFERROR(S1276/Q1276,0)</f>
        <v>0.43657507596126527</v>
      </c>
    </row>
    <row r="1277" spans="1:20" ht="15.75" x14ac:dyDescent="0.25">
      <c r="A1277" s="2">
        <v>2052</v>
      </c>
      <c r="B1277" s="3">
        <v>46208</v>
      </c>
      <c r="C1277" s="10">
        <f>YEAR(SalesDataTable[[#This Row],[Order Date]])</f>
        <v>2026</v>
      </c>
      <c r="D1277" s="13" t="str">
        <f>"Q"&amp;ROUNDUP(MONTH(SalesDataTable[[#This Row],[Order Date]])/3,0)</f>
        <v>Q3</v>
      </c>
      <c r="E1277" s="13">
        <f>MONTH(SalesDataTable[[#This Row],[Order Date]])</f>
        <v>7</v>
      </c>
      <c r="F1277" s="10" t="str">
        <f>TEXT(SalesDataTable[[#This Row],[Order Date]],"MMM")</f>
        <v>Jul</v>
      </c>
      <c r="G1277" s="4" t="s">
        <v>36</v>
      </c>
      <c r="H1277" s="4" t="s">
        <v>63</v>
      </c>
      <c r="I1277" s="4" t="s">
        <v>18</v>
      </c>
      <c r="J1277" s="4" t="s">
        <v>32</v>
      </c>
      <c r="K1277" s="4" t="s">
        <v>25</v>
      </c>
      <c r="L1277" s="4" t="s">
        <v>33</v>
      </c>
      <c r="M1277" s="5">
        <v>3</v>
      </c>
      <c r="N1277" s="6">
        <v>146.88999999999999</v>
      </c>
      <c r="O1277" s="7">
        <v>0</v>
      </c>
      <c r="P1277" s="6">
        <v>77.650000000000006</v>
      </c>
      <c r="Q1277" s="6">
        <f>M1277*N1277*(1-O1277)</f>
        <v>440.66999999999996</v>
      </c>
      <c r="R1277" s="6">
        <f>M1277*P1277</f>
        <v>232.95000000000002</v>
      </c>
      <c r="S1277" s="6">
        <f>Q1277-R1277</f>
        <v>207.71999999999994</v>
      </c>
      <c r="T1277" s="8">
        <f>IFERROR(S1277/Q1277,0)</f>
        <v>0.47137313636054179</v>
      </c>
    </row>
    <row r="1278" spans="1:20" ht="15.75" x14ac:dyDescent="0.25">
      <c r="A1278" s="2">
        <v>2096</v>
      </c>
      <c r="B1278" s="3">
        <v>46208</v>
      </c>
      <c r="C1278" s="10">
        <f>YEAR(SalesDataTable[[#This Row],[Order Date]])</f>
        <v>2026</v>
      </c>
      <c r="D1278" s="13" t="str">
        <f>"Q"&amp;ROUNDUP(MONTH(SalesDataTable[[#This Row],[Order Date]])/3,0)</f>
        <v>Q3</v>
      </c>
      <c r="E1278" s="13">
        <f>MONTH(SalesDataTable[[#This Row],[Order Date]])</f>
        <v>7</v>
      </c>
      <c r="F1278" s="10" t="str">
        <f>TEXT(SalesDataTable[[#This Row],[Order Date]],"MMM")</f>
        <v>Jul</v>
      </c>
      <c r="G1278" s="4" t="s">
        <v>36</v>
      </c>
      <c r="H1278" s="4" t="s">
        <v>63</v>
      </c>
      <c r="I1278" s="4" t="s">
        <v>44</v>
      </c>
      <c r="J1278" s="4" t="s">
        <v>19</v>
      </c>
      <c r="K1278" s="4" t="s">
        <v>30</v>
      </c>
      <c r="L1278" s="4" t="s">
        <v>64</v>
      </c>
      <c r="M1278" s="5">
        <v>2</v>
      </c>
      <c r="N1278" s="6">
        <v>161.21</v>
      </c>
      <c r="O1278" s="7">
        <v>0</v>
      </c>
      <c r="P1278" s="6">
        <v>85.2</v>
      </c>
      <c r="Q1278" s="6">
        <f>M1278*N1278*(1-O1278)</f>
        <v>322.42</v>
      </c>
      <c r="R1278" s="6">
        <f>M1278*P1278</f>
        <v>170.4</v>
      </c>
      <c r="S1278" s="6">
        <f>Q1278-R1278</f>
        <v>152.02000000000001</v>
      </c>
      <c r="T1278" s="8">
        <f>IFERROR(S1278/Q1278,0)</f>
        <v>0.47149680540909372</v>
      </c>
    </row>
    <row r="1279" spans="1:20" ht="15.75" x14ac:dyDescent="0.25">
      <c r="A1279" s="2">
        <v>2488</v>
      </c>
      <c r="B1279" s="3">
        <v>46208</v>
      </c>
      <c r="C1279" s="10">
        <f>YEAR(SalesDataTable[[#This Row],[Order Date]])</f>
        <v>2026</v>
      </c>
      <c r="D1279" s="13" t="str">
        <f>"Q"&amp;ROUNDUP(MONTH(SalesDataTable[[#This Row],[Order Date]])/3,0)</f>
        <v>Q3</v>
      </c>
      <c r="E1279" s="13">
        <f>MONTH(SalesDataTable[[#This Row],[Order Date]])</f>
        <v>7</v>
      </c>
      <c r="F1279" s="10" t="str">
        <f>TEXT(SalesDataTable[[#This Row],[Order Date]],"MMM")</f>
        <v>Jul</v>
      </c>
      <c r="G1279" s="4" t="s">
        <v>36</v>
      </c>
      <c r="H1279" s="4" t="s">
        <v>49</v>
      </c>
      <c r="I1279" s="4" t="s">
        <v>35</v>
      </c>
      <c r="J1279" s="4" t="s">
        <v>29</v>
      </c>
      <c r="K1279" s="4" t="s">
        <v>25</v>
      </c>
      <c r="L1279" s="4" t="s">
        <v>62</v>
      </c>
      <c r="M1279" s="5">
        <v>2</v>
      </c>
      <c r="N1279" s="6">
        <v>71.27</v>
      </c>
      <c r="O1279" s="7">
        <v>0.05</v>
      </c>
      <c r="P1279" s="6">
        <v>32.85</v>
      </c>
      <c r="Q1279" s="6">
        <f>M1279*N1279*(1-O1279)</f>
        <v>135.41299999999998</v>
      </c>
      <c r="R1279" s="6">
        <f>M1279*P1279</f>
        <v>65.7</v>
      </c>
      <c r="S1279" s="6">
        <f>Q1279-R1279</f>
        <v>69.71299999999998</v>
      </c>
      <c r="T1279" s="8">
        <f>IFERROR(S1279/Q1279,0)</f>
        <v>0.5148176319851121</v>
      </c>
    </row>
    <row r="1280" spans="1:20" ht="15.75" x14ac:dyDescent="0.25">
      <c r="A1280" s="2">
        <v>3220</v>
      </c>
      <c r="B1280" s="3">
        <v>46208</v>
      </c>
      <c r="C1280" s="10">
        <f>YEAR(SalesDataTable[[#This Row],[Order Date]])</f>
        <v>2026</v>
      </c>
      <c r="D1280" s="13" t="str">
        <f>"Q"&amp;ROUNDUP(MONTH(SalesDataTable[[#This Row],[Order Date]])/3,0)</f>
        <v>Q3</v>
      </c>
      <c r="E1280" s="13">
        <f>MONTH(SalesDataTable[[#This Row],[Order Date]])</f>
        <v>7</v>
      </c>
      <c r="F1280" s="10" t="str">
        <f>TEXT(SalesDataTable[[#This Row],[Order Date]],"MMM")</f>
        <v>Jul</v>
      </c>
      <c r="G1280" s="4" t="s">
        <v>16</v>
      </c>
      <c r="H1280" s="4" t="s">
        <v>52</v>
      </c>
      <c r="I1280" s="4" t="s">
        <v>35</v>
      </c>
      <c r="J1280" s="4" t="s">
        <v>19</v>
      </c>
      <c r="K1280" s="4" t="s">
        <v>50</v>
      </c>
      <c r="L1280" s="4" t="s">
        <v>61</v>
      </c>
      <c r="M1280" s="5">
        <v>3</v>
      </c>
      <c r="N1280" s="6">
        <v>50.16</v>
      </c>
      <c r="O1280" s="7">
        <v>0.05</v>
      </c>
      <c r="P1280" s="6">
        <v>22.24</v>
      </c>
      <c r="Q1280" s="6">
        <f>M1280*N1280*(1-O1280)</f>
        <v>142.95599999999999</v>
      </c>
      <c r="R1280" s="6">
        <f>M1280*P1280</f>
        <v>66.72</v>
      </c>
      <c r="S1280" s="6">
        <f>Q1280-R1280</f>
        <v>76.23599999999999</v>
      </c>
      <c r="T1280" s="8">
        <f>IFERROR(S1280/Q1280,0)</f>
        <v>0.53328296818601528</v>
      </c>
    </row>
    <row r="1281" spans="1:20" ht="15.75" x14ac:dyDescent="0.25">
      <c r="A1281" s="2">
        <v>3711</v>
      </c>
      <c r="B1281" s="3">
        <v>46208</v>
      </c>
      <c r="C1281" s="10">
        <f>YEAR(SalesDataTable[[#This Row],[Order Date]])</f>
        <v>2026</v>
      </c>
      <c r="D1281" s="13" t="str">
        <f>"Q"&amp;ROUNDUP(MONTH(SalesDataTable[[#This Row],[Order Date]])/3,0)</f>
        <v>Q3</v>
      </c>
      <c r="E1281" s="13">
        <f>MONTH(SalesDataTable[[#This Row],[Order Date]])</f>
        <v>7</v>
      </c>
      <c r="F1281" s="10" t="str">
        <f>TEXT(SalesDataTable[[#This Row],[Order Date]],"MMM")</f>
        <v>Jul</v>
      </c>
      <c r="G1281" s="4" t="s">
        <v>36</v>
      </c>
      <c r="H1281" s="4" t="s">
        <v>37</v>
      </c>
      <c r="I1281" s="4" t="s">
        <v>44</v>
      </c>
      <c r="J1281" s="4" t="s">
        <v>29</v>
      </c>
      <c r="K1281" s="4" t="s">
        <v>25</v>
      </c>
      <c r="L1281" s="4" t="s">
        <v>33</v>
      </c>
      <c r="M1281" s="5">
        <v>1</v>
      </c>
      <c r="N1281" s="6">
        <v>145.37</v>
      </c>
      <c r="O1281" s="7">
        <v>0.05</v>
      </c>
      <c r="P1281" s="6">
        <v>81.02</v>
      </c>
      <c r="Q1281" s="6">
        <f>M1281*N1281*(1-O1281)</f>
        <v>138.10149999999999</v>
      </c>
      <c r="R1281" s="6">
        <f>M1281*P1281</f>
        <v>81.02</v>
      </c>
      <c r="S1281" s="6">
        <f>Q1281-R1281</f>
        <v>57.081499999999991</v>
      </c>
      <c r="T1281" s="8">
        <f>IFERROR(S1281/Q1281,0)</f>
        <v>0.41333005072356199</v>
      </c>
    </row>
    <row r="1282" spans="1:20" ht="15.75" x14ac:dyDescent="0.25">
      <c r="A1282" s="2">
        <v>3823</v>
      </c>
      <c r="B1282" s="3">
        <v>46208</v>
      </c>
      <c r="C1282" s="10">
        <f>YEAR(SalesDataTable[[#This Row],[Order Date]])</f>
        <v>2026</v>
      </c>
      <c r="D1282" s="13" t="str">
        <f>"Q"&amp;ROUNDUP(MONTH(SalesDataTable[[#This Row],[Order Date]])/3,0)</f>
        <v>Q3</v>
      </c>
      <c r="E1282" s="13">
        <f>MONTH(SalesDataTable[[#This Row],[Order Date]])</f>
        <v>7</v>
      </c>
      <c r="F1282" s="10" t="str">
        <f>TEXT(SalesDataTable[[#This Row],[Order Date]],"MMM")</f>
        <v>Jul</v>
      </c>
      <c r="G1282" s="4" t="s">
        <v>36</v>
      </c>
      <c r="H1282" s="4" t="s">
        <v>47</v>
      </c>
      <c r="I1282" s="4" t="s">
        <v>35</v>
      </c>
      <c r="J1282" s="4" t="s">
        <v>29</v>
      </c>
      <c r="K1282" s="4" t="s">
        <v>30</v>
      </c>
      <c r="L1282" s="4" t="s">
        <v>48</v>
      </c>
      <c r="M1282" s="5">
        <v>2</v>
      </c>
      <c r="N1282" s="6">
        <v>47.1</v>
      </c>
      <c r="O1282" s="7">
        <v>0</v>
      </c>
      <c r="P1282" s="6">
        <v>17.920000000000002</v>
      </c>
      <c r="Q1282" s="6">
        <f>M1282*N1282*(1-O1282)</f>
        <v>94.2</v>
      </c>
      <c r="R1282" s="6">
        <f>M1282*P1282</f>
        <v>35.840000000000003</v>
      </c>
      <c r="S1282" s="6">
        <f>Q1282-R1282</f>
        <v>58.36</v>
      </c>
      <c r="T1282" s="8">
        <f>IFERROR(S1282/Q1282,0)</f>
        <v>0.6195329087048832</v>
      </c>
    </row>
    <row r="1283" spans="1:20" ht="15.75" x14ac:dyDescent="0.25">
      <c r="A1283" s="2">
        <v>4058</v>
      </c>
      <c r="B1283" s="3">
        <v>46208</v>
      </c>
      <c r="C1283" s="10">
        <f>YEAR(SalesDataTable[[#This Row],[Order Date]])</f>
        <v>2026</v>
      </c>
      <c r="D1283" s="13" t="str">
        <f>"Q"&amp;ROUNDUP(MONTH(SalesDataTable[[#This Row],[Order Date]])/3,0)</f>
        <v>Q3</v>
      </c>
      <c r="E1283" s="13">
        <f>MONTH(SalesDataTable[[#This Row],[Order Date]])</f>
        <v>7</v>
      </c>
      <c r="F1283" s="10" t="str">
        <f>TEXT(SalesDataTable[[#This Row],[Order Date]],"MMM")</f>
        <v>Jul</v>
      </c>
      <c r="G1283" s="4" t="s">
        <v>36</v>
      </c>
      <c r="H1283" s="4" t="s">
        <v>63</v>
      </c>
      <c r="I1283" s="4" t="s">
        <v>24</v>
      </c>
      <c r="J1283" s="4" t="s">
        <v>32</v>
      </c>
      <c r="K1283" s="4" t="s">
        <v>25</v>
      </c>
      <c r="L1283" s="4" t="s">
        <v>53</v>
      </c>
      <c r="M1283" s="5">
        <v>5</v>
      </c>
      <c r="N1283" s="6">
        <v>155.09</v>
      </c>
      <c r="O1283" s="7">
        <v>0.1</v>
      </c>
      <c r="P1283" s="6">
        <v>78.52</v>
      </c>
      <c r="Q1283" s="6">
        <f>M1283*N1283*(1-O1283)</f>
        <v>697.90500000000009</v>
      </c>
      <c r="R1283" s="6">
        <f>M1283*P1283</f>
        <v>392.59999999999997</v>
      </c>
      <c r="S1283" s="6">
        <f>Q1283-R1283</f>
        <v>305.30500000000012</v>
      </c>
      <c r="T1283" s="8">
        <f>IFERROR(S1283/Q1283,0)</f>
        <v>0.43745925305020034</v>
      </c>
    </row>
    <row r="1284" spans="1:20" ht="15.75" x14ac:dyDescent="0.25">
      <c r="A1284" s="2">
        <v>4126</v>
      </c>
      <c r="B1284" s="3">
        <v>46208</v>
      </c>
      <c r="C1284" s="10">
        <f>YEAR(SalesDataTable[[#This Row],[Order Date]])</f>
        <v>2026</v>
      </c>
      <c r="D1284" s="13" t="str">
        <f>"Q"&amp;ROUNDUP(MONTH(SalesDataTable[[#This Row],[Order Date]])/3,0)</f>
        <v>Q3</v>
      </c>
      <c r="E1284" s="13">
        <f>MONTH(SalesDataTable[[#This Row],[Order Date]])</f>
        <v>7</v>
      </c>
      <c r="F1284" s="10" t="str">
        <f>TEXT(SalesDataTable[[#This Row],[Order Date]],"MMM")</f>
        <v>Jul</v>
      </c>
      <c r="G1284" s="4" t="s">
        <v>36</v>
      </c>
      <c r="H1284" s="4" t="s">
        <v>63</v>
      </c>
      <c r="I1284" s="4" t="s">
        <v>18</v>
      </c>
      <c r="J1284" s="4" t="s">
        <v>29</v>
      </c>
      <c r="K1284" s="4" t="s">
        <v>20</v>
      </c>
      <c r="L1284" s="4" t="s">
        <v>21</v>
      </c>
      <c r="M1284" s="5">
        <v>3</v>
      </c>
      <c r="N1284" s="6">
        <v>82.89</v>
      </c>
      <c r="O1284" s="7">
        <v>0</v>
      </c>
      <c r="P1284" s="6">
        <v>42.31</v>
      </c>
      <c r="Q1284" s="6">
        <f>M1284*N1284*(1-O1284)</f>
        <v>248.67000000000002</v>
      </c>
      <c r="R1284" s="6">
        <f>M1284*P1284</f>
        <v>126.93</v>
      </c>
      <c r="S1284" s="6">
        <f>Q1284-R1284</f>
        <v>121.74000000000001</v>
      </c>
      <c r="T1284" s="8">
        <f>IFERROR(S1284/Q1284,0)</f>
        <v>0.48956448304982508</v>
      </c>
    </row>
    <row r="1285" spans="1:20" ht="15.75" x14ac:dyDescent="0.25">
      <c r="A1285" s="2">
        <v>5080</v>
      </c>
      <c r="B1285" s="3">
        <v>46208</v>
      </c>
      <c r="C1285" s="10">
        <f>YEAR(SalesDataTable[[#This Row],[Order Date]])</f>
        <v>2026</v>
      </c>
      <c r="D1285" s="13" t="str">
        <f>"Q"&amp;ROUNDUP(MONTH(SalesDataTable[[#This Row],[Order Date]])/3,0)</f>
        <v>Q3</v>
      </c>
      <c r="E1285" s="13">
        <f>MONTH(SalesDataTable[[#This Row],[Order Date]])</f>
        <v>7</v>
      </c>
      <c r="F1285" s="10" t="str">
        <f>TEXT(SalesDataTable[[#This Row],[Order Date]],"MMM")</f>
        <v>Jul</v>
      </c>
      <c r="G1285" s="4" t="s">
        <v>27</v>
      </c>
      <c r="H1285" s="4" t="s">
        <v>34</v>
      </c>
      <c r="I1285" s="4" t="s">
        <v>35</v>
      </c>
      <c r="J1285" s="4" t="s">
        <v>29</v>
      </c>
      <c r="K1285" s="4" t="s">
        <v>20</v>
      </c>
      <c r="L1285" s="4" t="s">
        <v>21</v>
      </c>
      <c r="M1285" s="5">
        <v>2</v>
      </c>
      <c r="N1285" s="6">
        <v>80.8</v>
      </c>
      <c r="O1285" s="7">
        <v>0</v>
      </c>
      <c r="P1285" s="6">
        <v>42.21</v>
      </c>
      <c r="Q1285" s="6">
        <f>M1285*N1285*(1-O1285)</f>
        <v>161.6</v>
      </c>
      <c r="R1285" s="6">
        <f>M1285*P1285</f>
        <v>84.42</v>
      </c>
      <c r="S1285" s="6">
        <f>Q1285-R1285</f>
        <v>77.179999999999993</v>
      </c>
      <c r="T1285" s="8">
        <f>IFERROR(S1285/Q1285,0)</f>
        <v>0.47759900990099008</v>
      </c>
    </row>
    <row r="1286" spans="1:20" ht="15.75" x14ac:dyDescent="0.25">
      <c r="A1286" s="2">
        <v>923</v>
      </c>
      <c r="B1286" s="3">
        <v>46209</v>
      </c>
      <c r="C1286" s="10">
        <f>YEAR(SalesDataTable[[#This Row],[Order Date]])</f>
        <v>2026</v>
      </c>
      <c r="D1286" s="13" t="str">
        <f>"Q"&amp;ROUNDUP(MONTH(SalesDataTable[[#This Row],[Order Date]])/3,0)</f>
        <v>Q3</v>
      </c>
      <c r="E1286" s="13">
        <f>MONTH(SalesDataTable[[#This Row],[Order Date]])</f>
        <v>7</v>
      </c>
      <c r="F1286" s="10" t="str">
        <f>TEXT(SalesDataTable[[#This Row],[Order Date]],"MMM")</f>
        <v>Jul</v>
      </c>
      <c r="G1286" s="4" t="s">
        <v>27</v>
      </c>
      <c r="H1286" s="4" t="s">
        <v>41</v>
      </c>
      <c r="I1286" s="4" t="s">
        <v>18</v>
      </c>
      <c r="J1286" s="4" t="s">
        <v>29</v>
      </c>
      <c r="K1286" s="4" t="s">
        <v>50</v>
      </c>
      <c r="L1286" s="4" t="s">
        <v>51</v>
      </c>
      <c r="M1286" s="5">
        <v>2</v>
      </c>
      <c r="N1286" s="6">
        <v>39.54</v>
      </c>
      <c r="O1286" s="7">
        <v>0.05</v>
      </c>
      <c r="P1286" s="6">
        <v>14.68</v>
      </c>
      <c r="Q1286" s="6">
        <f>M1286*N1286*(1-O1286)</f>
        <v>75.125999999999991</v>
      </c>
      <c r="R1286" s="6">
        <f>M1286*P1286</f>
        <v>29.36</v>
      </c>
      <c r="S1286" s="6">
        <f>Q1286-R1286</f>
        <v>45.765999999999991</v>
      </c>
      <c r="T1286" s="8">
        <f>IFERROR(S1286/Q1286,0)</f>
        <v>0.60918989431089099</v>
      </c>
    </row>
    <row r="1287" spans="1:20" ht="15.75" x14ac:dyDescent="0.25">
      <c r="A1287" s="2">
        <v>1549</v>
      </c>
      <c r="B1287" s="3">
        <v>46209</v>
      </c>
      <c r="C1287" s="10">
        <f>YEAR(SalesDataTable[[#This Row],[Order Date]])</f>
        <v>2026</v>
      </c>
      <c r="D1287" s="13" t="str">
        <f>"Q"&amp;ROUNDUP(MONTH(SalesDataTable[[#This Row],[Order Date]])/3,0)</f>
        <v>Q3</v>
      </c>
      <c r="E1287" s="13">
        <f>MONTH(SalesDataTable[[#This Row],[Order Date]])</f>
        <v>7</v>
      </c>
      <c r="F1287" s="10" t="str">
        <f>TEXT(SalesDataTable[[#This Row],[Order Date]],"MMM")</f>
        <v>Jul</v>
      </c>
      <c r="G1287" s="4" t="s">
        <v>27</v>
      </c>
      <c r="H1287" s="4" t="s">
        <v>28</v>
      </c>
      <c r="I1287" s="4" t="s">
        <v>18</v>
      </c>
      <c r="J1287" s="4" t="s">
        <v>29</v>
      </c>
      <c r="K1287" s="4" t="s">
        <v>50</v>
      </c>
      <c r="L1287" s="4" t="s">
        <v>54</v>
      </c>
      <c r="M1287" s="5">
        <v>2</v>
      </c>
      <c r="N1287" s="6">
        <v>121.35</v>
      </c>
      <c r="O1287" s="7">
        <v>0</v>
      </c>
      <c r="P1287" s="6">
        <v>71.06</v>
      </c>
      <c r="Q1287" s="6">
        <f>M1287*N1287*(1-O1287)</f>
        <v>242.7</v>
      </c>
      <c r="R1287" s="6">
        <f>M1287*P1287</f>
        <v>142.12</v>
      </c>
      <c r="S1287" s="6">
        <f>Q1287-R1287</f>
        <v>100.57999999999998</v>
      </c>
      <c r="T1287" s="8">
        <f>IFERROR(S1287/Q1287,0)</f>
        <v>0.41442109600329619</v>
      </c>
    </row>
    <row r="1288" spans="1:20" ht="15.75" x14ac:dyDescent="0.25">
      <c r="A1288" s="2">
        <v>1839</v>
      </c>
      <c r="B1288" s="3">
        <v>46209</v>
      </c>
      <c r="C1288" s="10">
        <f>YEAR(SalesDataTable[[#This Row],[Order Date]])</f>
        <v>2026</v>
      </c>
      <c r="D1288" s="13" t="str">
        <f>"Q"&amp;ROUNDUP(MONTH(SalesDataTable[[#This Row],[Order Date]])/3,0)</f>
        <v>Q3</v>
      </c>
      <c r="E1288" s="13">
        <f>MONTH(SalesDataTable[[#This Row],[Order Date]])</f>
        <v>7</v>
      </c>
      <c r="F1288" s="10" t="str">
        <f>TEXT(SalesDataTable[[#This Row],[Order Date]],"MMM")</f>
        <v>Jul</v>
      </c>
      <c r="G1288" s="4" t="s">
        <v>36</v>
      </c>
      <c r="H1288" s="4" t="s">
        <v>49</v>
      </c>
      <c r="I1288" s="4" t="s">
        <v>35</v>
      </c>
      <c r="J1288" s="4" t="s">
        <v>19</v>
      </c>
      <c r="K1288" s="4" t="s">
        <v>50</v>
      </c>
      <c r="L1288" s="4" t="s">
        <v>51</v>
      </c>
      <c r="M1288" s="5">
        <v>1</v>
      </c>
      <c r="N1288" s="6">
        <v>41.37</v>
      </c>
      <c r="O1288" s="7">
        <v>0</v>
      </c>
      <c r="P1288" s="6">
        <v>15.12</v>
      </c>
      <c r="Q1288" s="6">
        <f>M1288*N1288*(1-O1288)</f>
        <v>41.37</v>
      </c>
      <c r="R1288" s="6">
        <f>M1288*P1288</f>
        <v>15.12</v>
      </c>
      <c r="S1288" s="6">
        <f>Q1288-R1288</f>
        <v>26.25</v>
      </c>
      <c r="T1288" s="8">
        <f>IFERROR(S1288/Q1288,0)</f>
        <v>0.63451776649746194</v>
      </c>
    </row>
    <row r="1289" spans="1:20" ht="15.75" x14ac:dyDescent="0.25">
      <c r="A1289" s="2">
        <v>2053</v>
      </c>
      <c r="B1289" s="3">
        <v>46209</v>
      </c>
      <c r="C1289" s="10">
        <f>YEAR(SalesDataTable[[#This Row],[Order Date]])</f>
        <v>2026</v>
      </c>
      <c r="D1289" s="13" t="str">
        <f>"Q"&amp;ROUNDUP(MONTH(SalesDataTable[[#This Row],[Order Date]])/3,0)</f>
        <v>Q3</v>
      </c>
      <c r="E1289" s="13">
        <f>MONTH(SalesDataTable[[#This Row],[Order Date]])</f>
        <v>7</v>
      </c>
      <c r="F1289" s="10" t="str">
        <f>TEXT(SalesDataTable[[#This Row],[Order Date]],"MMM")</f>
        <v>Jul</v>
      </c>
      <c r="G1289" s="4" t="s">
        <v>22</v>
      </c>
      <c r="H1289" s="4" t="s">
        <v>59</v>
      </c>
      <c r="I1289" s="4" t="s">
        <v>18</v>
      </c>
      <c r="J1289" s="4" t="s">
        <v>29</v>
      </c>
      <c r="K1289" s="4" t="s">
        <v>20</v>
      </c>
      <c r="L1289" s="4" t="s">
        <v>21</v>
      </c>
      <c r="M1289" s="5">
        <v>5</v>
      </c>
      <c r="N1289" s="6">
        <v>81.63</v>
      </c>
      <c r="O1289" s="7">
        <v>0.05</v>
      </c>
      <c r="P1289" s="6">
        <v>42.36</v>
      </c>
      <c r="Q1289" s="6">
        <f>M1289*N1289*(1-O1289)</f>
        <v>387.74249999999995</v>
      </c>
      <c r="R1289" s="6">
        <f>M1289*P1289</f>
        <v>211.8</v>
      </c>
      <c r="S1289" s="6">
        <f>Q1289-R1289</f>
        <v>175.94249999999994</v>
      </c>
      <c r="T1289" s="8">
        <f>IFERROR(S1289/Q1289,0)</f>
        <v>0.45376119460724568</v>
      </c>
    </row>
    <row r="1290" spans="1:20" ht="15.75" x14ac:dyDescent="0.25">
      <c r="A1290" s="2">
        <v>2342</v>
      </c>
      <c r="B1290" s="3">
        <v>46209</v>
      </c>
      <c r="C1290" s="10">
        <f>YEAR(SalesDataTable[[#This Row],[Order Date]])</f>
        <v>2026</v>
      </c>
      <c r="D1290" s="13" t="str">
        <f>"Q"&amp;ROUNDUP(MONTH(SalesDataTable[[#This Row],[Order Date]])/3,0)</f>
        <v>Q3</v>
      </c>
      <c r="E1290" s="13">
        <f>MONTH(SalesDataTable[[#This Row],[Order Date]])</f>
        <v>7</v>
      </c>
      <c r="F1290" s="10" t="str">
        <f>TEXT(SalesDataTable[[#This Row],[Order Date]],"MMM")</f>
        <v>Jul</v>
      </c>
      <c r="G1290" s="4" t="s">
        <v>22</v>
      </c>
      <c r="H1290" s="4" t="s">
        <v>23</v>
      </c>
      <c r="I1290" s="4" t="s">
        <v>18</v>
      </c>
      <c r="J1290" s="4" t="s">
        <v>19</v>
      </c>
      <c r="K1290" s="4" t="s">
        <v>50</v>
      </c>
      <c r="L1290" s="4" t="s">
        <v>58</v>
      </c>
      <c r="M1290" s="5">
        <v>1</v>
      </c>
      <c r="N1290" s="6">
        <v>36.19</v>
      </c>
      <c r="O1290" s="7">
        <v>0</v>
      </c>
      <c r="P1290" s="6">
        <v>13.91</v>
      </c>
      <c r="Q1290" s="6">
        <f>M1290*N1290*(1-O1290)</f>
        <v>36.19</v>
      </c>
      <c r="R1290" s="6">
        <f>M1290*P1290</f>
        <v>13.91</v>
      </c>
      <c r="S1290" s="6">
        <f>Q1290-R1290</f>
        <v>22.279999999999998</v>
      </c>
      <c r="T1290" s="8">
        <f>IFERROR(S1290/Q1290,0)</f>
        <v>0.61563967946946663</v>
      </c>
    </row>
    <row r="1291" spans="1:20" ht="15.75" x14ac:dyDescent="0.25">
      <c r="A1291" s="2">
        <v>2465</v>
      </c>
      <c r="B1291" s="3">
        <v>46209</v>
      </c>
      <c r="C1291" s="10">
        <f>YEAR(SalesDataTable[[#This Row],[Order Date]])</f>
        <v>2026</v>
      </c>
      <c r="D1291" s="13" t="str">
        <f>"Q"&amp;ROUNDUP(MONTH(SalesDataTable[[#This Row],[Order Date]])/3,0)</f>
        <v>Q3</v>
      </c>
      <c r="E1291" s="13">
        <f>MONTH(SalesDataTable[[#This Row],[Order Date]])</f>
        <v>7</v>
      </c>
      <c r="F1291" s="10" t="str">
        <f>TEXT(SalesDataTable[[#This Row],[Order Date]],"MMM")</f>
        <v>Jul</v>
      </c>
      <c r="G1291" s="4" t="s">
        <v>22</v>
      </c>
      <c r="H1291" s="4" t="s">
        <v>23</v>
      </c>
      <c r="I1291" s="4" t="s">
        <v>44</v>
      </c>
      <c r="J1291" s="4" t="s">
        <v>29</v>
      </c>
      <c r="K1291" s="4" t="s">
        <v>25</v>
      </c>
      <c r="L1291" s="4" t="s">
        <v>33</v>
      </c>
      <c r="M1291" s="5">
        <v>1</v>
      </c>
      <c r="N1291" s="6">
        <v>142.04</v>
      </c>
      <c r="O1291" s="7">
        <v>0</v>
      </c>
      <c r="P1291" s="6">
        <v>81.67</v>
      </c>
      <c r="Q1291" s="6">
        <f>M1291*N1291*(1-O1291)</f>
        <v>142.04</v>
      </c>
      <c r="R1291" s="6">
        <f>M1291*P1291</f>
        <v>81.67</v>
      </c>
      <c r="S1291" s="6">
        <f>Q1291-R1291</f>
        <v>60.36999999999999</v>
      </c>
      <c r="T1291" s="8">
        <f>IFERROR(S1291/Q1291,0)</f>
        <v>0.4250211208110391</v>
      </c>
    </row>
    <row r="1292" spans="1:20" ht="15.75" x14ac:dyDescent="0.25">
      <c r="A1292" s="2">
        <v>3990</v>
      </c>
      <c r="B1292" s="3">
        <v>46209</v>
      </c>
      <c r="C1292" s="10">
        <f>YEAR(SalesDataTable[[#This Row],[Order Date]])</f>
        <v>2026</v>
      </c>
      <c r="D1292" s="13" t="str">
        <f>"Q"&amp;ROUNDUP(MONTH(SalesDataTable[[#This Row],[Order Date]])/3,0)</f>
        <v>Q3</v>
      </c>
      <c r="E1292" s="13">
        <f>MONTH(SalesDataTable[[#This Row],[Order Date]])</f>
        <v>7</v>
      </c>
      <c r="F1292" s="10" t="str">
        <f>TEXT(SalesDataTable[[#This Row],[Order Date]],"MMM")</f>
        <v>Jul</v>
      </c>
      <c r="G1292" s="4" t="s">
        <v>27</v>
      </c>
      <c r="H1292" s="4" t="s">
        <v>41</v>
      </c>
      <c r="I1292" s="4" t="s">
        <v>18</v>
      </c>
      <c r="J1292" s="4" t="s">
        <v>32</v>
      </c>
      <c r="K1292" s="4" t="s">
        <v>30</v>
      </c>
      <c r="L1292" s="4" t="s">
        <v>60</v>
      </c>
      <c r="M1292" s="5">
        <v>1</v>
      </c>
      <c r="N1292" s="6">
        <v>133.66999999999999</v>
      </c>
      <c r="O1292" s="7">
        <v>0</v>
      </c>
      <c r="P1292" s="6">
        <v>68.25</v>
      </c>
      <c r="Q1292" s="6">
        <f>M1292*N1292*(1-O1292)</f>
        <v>133.66999999999999</v>
      </c>
      <c r="R1292" s="6">
        <f>M1292*P1292</f>
        <v>68.25</v>
      </c>
      <c r="S1292" s="6">
        <f>Q1292-R1292</f>
        <v>65.419999999999987</v>
      </c>
      <c r="T1292" s="8">
        <f>IFERROR(S1292/Q1292,0)</f>
        <v>0.48941422907159415</v>
      </c>
    </row>
    <row r="1293" spans="1:20" ht="15.75" x14ac:dyDescent="0.25">
      <c r="A1293" s="2">
        <v>4370</v>
      </c>
      <c r="B1293" s="3">
        <v>46209</v>
      </c>
      <c r="C1293" s="10">
        <f>YEAR(SalesDataTable[[#This Row],[Order Date]])</f>
        <v>2026</v>
      </c>
      <c r="D1293" s="13" t="str">
        <f>"Q"&amp;ROUNDUP(MONTH(SalesDataTable[[#This Row],[Order Date]])/3,0)</f>
        <v>Q3</v>
      </c>
      <c r="E1293" s="13">
        <f>MONTH(SalesDataTable[[#This Row],[Order Date]])</f>
        <v>7</v>
      </c>
      <c r="F1293" s="10" t="str">
        <f>TEXT(SalesDataTable[[#This Row],[Order Date]],"MMM")</f>
        <v>Jul</v>
      </c>
      <c r="G1293" s="4" t="s">
        <v>27</v>
      </c>
      <c r="H1293" s="4" t="s">
        <v>55</v>
      </c>
      <c r="I1293" s="4" t="s">
        <v>18</v>
      </c>
      <c r="J1293" s="4" t="s">
        <v>29</v>
      </c>
      <c r="K1293" s="4" t="s">
        <v>30</v>
      </c>
      <c r="L1293" s="4" t="s">
        <v>64</v>
      </c>
      <c r="M1293" s="5">
        <v>6</v>
      </c>
      <c r="N1293" s="6">
        <v>166.6</v>
      </c>
      <c r="O1293" s="7">
        <v>0</v>
      </c>
      <c r="P1293" s="6">
        <v>88.14</v>
      </c>
      <c r="Q1293" s="6">
        <f>M1293*N1293*(1-O1293)</f>
        <v>999.59999999999991</v>
      </c>
      <c r="R1293" s="6">
        <f>M1293*P1293</f>
        <v>528.84</v>
      </c>
      <c r="S1293" s="6">
        <f>Q1293-R1293</f>
        <v>470.75999999999988</v>
      </c>
      <c r="T1293" s="8">
        <f>IFERROR(S1293/Q1293,0)</f>
        <v>0.47094837935174061</v>
      </c>
    </row>
    <row r="1294" spans="1:20" ht="15.75" x14ac:dyDescent="0.25">
      <c r="A1294" s="2">
        <v>4856</v>
      </c>
      <c r="B1294" s="3">
        <v>46209</v>
      </c>
      <c r="C1294" s="10">
        <f>YEAR(SalesDataTable[[#This Row],[Order Date]])</f>
        <v>2026</v>
      </c>
      <c r="D1294" s="13" t="str">
        <f>"Q"&amp;ROUNDUP(MONTH(SalesDataTable[[#This Row],[Order Date]])/3,0)</f>
        <v>Q3</v>
      </c>
      <c r="E1294" s="13">
        <f>MONTH(SalesDataTable[[#This Row],[Order Date]])</f>
        <v>7</v>
      </c>
      <c r="F1294" s="10" t="str">
        <f>TEXT(SalesDataTable[[#This Row],[Order Date]],"MMM")</f>
        <v>Jul</v>
      </c>
      <c r="G1294" s="4" t="s">
        <v>22</v>
      </c>
      <c r="H1294" s="4" t="s">
        <v>59</v>
      </c>
      <c r="I1294" s="4" t="s">
        <v>18</v>
      </c>
      <c r="J1294" s="4" t="s">
        <v>19</v>
      </c>
      <c r="K1294" s="4" t="s">
        <v>20</v>
      </c>
      <c r="L1294" s="4" t="s">
        <v>46</v>
      </c>
      <c r="M1294" s="5">
        <v>2</v>
      </c>
      <c r="N1294" s="6">
        <v>99.93</v>
      </c>
      <c r="O1294" s="7">
        <v>0.1</v>
      </c>
      <c r="P1294" s="6">
        <v>51.96</v>
      </c>
      <c r="Q1294" s="6">
        <f>M1294*N1294*(1-O1294)</f>
        <v>179.87400000000002</v>
      </c>
      <c r="R1294" s="6">
        <f>M1294*P1294</f>
        <v>103.92</v>
      </c>
      <c r="S1294" s="6">
        <f>Q1294-R1294</f>
        <v>75.954000000000022</v>
      </c>
      <c r="T1294" s="8">
        <f>IFERROR(S1294/Q1294,0)</f>
        <v>0.422262250241836</v>
      </c>
    </row>
    <row r="1295" spans="1:20" ht="15.75" x14ac:dyDescent="0.25">
      <c r="A1295" s="2">
        <v>337</v>
      </c>
      <c r="B1295" s="3">
        <v>46210</v>
      </c>
      <c r="C1295" s="10">
        <f>YEAR(SalesDataTable[[#This Row],[Order Date]])</f>
        <v>2026</v>
      </c>
      <c r="D1295" s="13" t="str">
        <f>"Q"&amp;ROUNDUP(MONTH(SalesDataTable[[#This Row],[Order Date]])/3,0)</f>
        <v>Q3</v>
      </c>
      <c r="E1295" s="13">
        <f>MONTH(SalesDataTable[[#This Row],[Order Date]])</f>
        <v>7</v>
      </c>
      <c r="F1295" s="10" t="str">
        <f>TEXT(SalesDataTable[[#This Row],[Order Date]],"MMM")</f>
        <v>Jul</v>
      </c>
      <c r="G1295" s="4" t="s">
        <v>16</v>
      </c>
      <c r="H1295" s="4" t="s">
        <v>66</v>
      </c>
      <c r="I1295" s="4" t="s">
        <v>35</v>
      </c>
      <c r="J1295" s="4" t="s">
        <v>19</v>
      </c>
      <c r="K1295" s="4" t="s">
        <v>20</v>
      </c>
      <c r="L1295" s="4" t="s">
        <v>46</v>
      </c>
      <c r="M1295" s="5">
        <v>6</v>
      </c>
      <c r="N1295" s="6">
        <v>100.56</v>
      </c>
      <c r="O1295" s="7">
        <v>0</v>
      </c>
      <c r="P1295" s="6">
        <v>49.47</v>
      </c>
      <c r="Q1295" s="6">
        <f>M1295*N1295*(1-O1295)</f>
        <v>603.36</v>
      </c>
      <c r="R1295" s="6">
        <f>M1295*P1295</f>
        <v>296.82</v>
      </c>
      <c r="S1295" s="6">
        <f>Q1295-R1295</f>
        <v>306.54000000000002</v>
      </c>
      <c r="T1295" s="8">
        <f>IFERROR(S1295/Q1295,0)</f>
        <v>0.508054892601432</v>
      </c>
    </row>
    <row r="1296" spans="1:20" ht="15.75" x14ac:dyDescent="0.25">
      <c r="A1296" s="2">
        <v>1001</v>
      </c>
      <c r="B1296" s="3">
        <v>46210</v>
      </c>
      <c r="C1296" s="10">
        <f>YEAR(SalesDataTable[[#This Row],[Order Date]])</f>
        <v>2026</v>
      </c>
      <c r="D1296" s="13" t="str">
        <f>"Q"&amp;ROUNDUP(MONTH(SalesDataTable[[#This Row],[Order Date]])/3,0)</f>
        <v>Q3</v>
      </c>
      <c r="E1296" s="13">
        <f>MONTH(SalesDataTable[[#This Row],[Order Date]])</f>
        <v>7</v>
      </c>
      <c r="F1296" s="10" t="str">
        <f>TEXT(SalesDataTable[[#This Row],[Order Date]],"MMM")</f>
        <v>Jul</v>
      </c>
      <c r="G1296" s="4" t="s">
        <v>16</v>
      </c>
      <c r="H1296" s="4" t="s">
        <v>52</v>
      </c>
      <c r="I1296" s="4" t="s">
        <v>18</v>
      </c>
      <c r="J1296" s="4" t="s">
        <v>19</v>
      </c>
      <c r="K1296" s="4" t="s">
        <v>39</v>
      </c>
      <c r="L1296" s="4" t="s">
        <v>45</v>
      </c>
      <c r="M1296" s="5">
        <v>1</v>
      </c>
      <c r="N1296" s="6">
        <v>200.48</v>
      </c>
      <c r="O1296" s="7">
        <v>0.05</v>
      </c>
      <c r="P1296" s="6">
        <v>104.11</v>
      </c>
      <c r="Q1296" s="6">
        <f>M1296*N1296*(1-O1296)</f>
        <v>190.45599999999999</v>
      </c>
      <c r="R1296" s="6">
        <f>M1296*P1296</f>
        <v>104.11</v>
      </c>
      <c r="S1296" s="6">
        <f>Q1296-R1296</f>
        <v>86.345999999999989</v>
      </c>
      <c r="T1296" s="8">
        <f>IFERROR(S1296/Q1296,0)</f>
        <v>0.45336455664300412</v>
      </c>
    </row>
    <row r="1297" spans="1:20" ht="15.75" x14ac:dyDescent="0.25">
      <c r="A1297" s="2">
        <v>2424</v>
      </c>
      <c r="B1297" s="3">
        <v>46210</v>
      </c>
      <c r="C1297" s="10">
        <f>YEAR(SalesDataTable[[#This Row],[Order Date]])</f>
        <v>2026</v>
      </c>
      <c r="D1297" s="13" t="str">
        <f>"Q"&amp;ROUNDUP(MONTH(SalesDataTable[[#This Row],[Order Date]])/3,0)</f>
        <v>Q3</v>
      </c>
      <c r="E1297" s="13">
        <f>MONTH(SalesDataTable[[#This Row],[Order Date]])</f>
        <v>7</v>
      </c>
      <c r="F1297" s="10" t="str">
        <f>TEXT(SalesDataTable[[#This Row],[Order Date]],"MMM")</f>
        <v>Jul</v>
      </c>
      <c r="G1297" s="4" t="s">
        <v>36</v>
      </c>
      <c r="H1297" s="4" t="s">
        <v>49</v>
      </c>
      <c r="I1297" s="4" t="s">
        <v>18</v>
      </c>
      <c r="J1297" s="4" t="s">
        <v>29</v>
      </c>
      <c r="K1297" s="4" t="s">
        <v>20</v>
      </c>
      <c r="L1297" s="4" t="s">
        <v>38</v>
      </c>
      <c r="M1297" s="5">
        <v>1</v>
      </c>
      <c r="N1297" s="6">
        <v>51.06</v>
      </c>
      <c r="O1297" s="7">
        <v>0.15</v>
      </c>
      <c r="P1297" s="6">
        <v>22.56</v>
      </c>
      <c r="Q1297" s="6">
        <f>M1297*N1297*(1-O1297)</f>
        <v>43.401000000000003</v>
      </c>
      <c r="R1297" s="6">
        <f>M1297*P1297</f>
        <v>22.56</v>
      </c>
      <c r="S1297" s="6">
        <f>Q1297-R1297</f>
        <v>20.841000000000005</v>
      </c>
      <c r="T1297" s="8">
        <f>IFERROR(S1297/Q1297,0)</f>
        <v>0.48019630884081022</v>
      </c>
    </row>
    <row r="1298" spans="1:20" ht="15.75" x14ac:dyDescent="0.25">
      <c r="A1298" s="2">
        <v>2751</v>
      </c>
      <c r="B1298" s="3">
        <v>46210</v>
      </c>
      <c r="C1298" s="10">
        <f>YEAR(SalesDataTable[[#This Row],[Order Date]])</f>
        <v>2026</v>
      </c>
      <c r="D1298" s="13" t="str">
        <f>"Q"&amp;ROUNDUP(MONTH(SalesDataTable[[#This Row],[Order Date]])/3,0)</f>
        <v>Q3</v>
      </c>
      <c r="E1298" s="13">
        <f>MONTH(SalesDataTable[[#This Row],[Order Date]])</f>
        <v>7</v>
      </c>
      <c r="F1298" s="10" t="str">
        <f>TEXT(SalesDataTable[[#This Row],[Order Date]],"MMM")</f>
        <v>Jul</v>
      </c>
      <c r="G1298" s="4" t="s">
        <v>16</v>
      </c>
      <c r="H1298" s="4" t="s">
        <v>66</v>
      </c>
      <c r="I1298" s="4" t="s">
        <v>35</v>
      </c>
      <c r="J1298" s="4" t="s">
        <v>29</v>
      </c>
      <c r="K1298" s="4" t="s">
        <v>50</v>
      </c>
      <c r="L1298" s="4" t="s">
        <v>54</v>
      </c>
      <c r="M1298" s="5">
        <v>2</v>
      </c>
      <c r="N1298" s="6">
        <v>125.9</v>
      </c>
      <c r="O1298" s="7">
        <v>0.15</v>
      </c>
      <c r="P1298" s="6">
        <v>70.27</v>
      </c>
      <c r="Q1298" s="6">
        <f>M1298*N1298*(1-O1298)</f>
        <v>214.03</v>
      </c>
      <c r="R1298" s="6">
        <f>M1298*P1298</f>
        <v>140.54</v>
      </c>
      <c r="S1298" s="6">
        <f>Q1298-R1298</f>
        <v>73.490000000000009</v>
      </c>
      <c r="T1298" s="8">
        <f>IFERROR(S1298/Q1298,0)</f>
        <v>0.34336307994206422</v>
      </c>
    </row>
    <row r="1299" spans="1:20" ht="15.75" x14ac:dyDescent="0.25">
      <c r="A1299" s="2">
        <v>375</v>
      </c>
      <c r="B1299" s="3">
        <v>46211</v>
      </c>
      <c r="C1299" s="10">
        <f>YEAR(SalesDataTable[[#This Row],[Order Date]])</f>
        <v>2026</v>
      </c>
      <c r="D1299" s="13" t="str">
        <f>"Q"&amp;ROUNDUP(MONTH(SalesDataTable[[#This Row],[Order Date]])/3,0)</f>
        <v>Q3</v>
      </c>
      <c r="E1299" s="13">
        <f>MONTH(SalesDataTable[[#This Row],[Order Date]])</f>
        <v>7</v>
      </c>
      <c r="F1299" s="10" t="str">
        <f>TEXT(SalesDataTable[[#This Row],[Order Date]],"MMM")</f>
        <v>Jul</v>
      </c>
      <c r="G1299" s="4" t="s">
        <v>22</v>
      </c>
      <c r="H1299" s="4" t="s">
        <v>59</v>
      </c>
      <c r="I1299" s="4" t="s">
        <v>35</v>
      </c>
      <c r="J1299" s="4" t="s">
        <v>19</v>
      </c>
      <c r="K1299" s="4" t="s">
        <v>39</v>
      </c>
      <c r="L1299" s="4" t="s">
        <v>45</v>
      </c>
      <c r="M1299" s="5">
        <v>2</v>
      </c>
      <c r="N1299" s="6">
        <v>192.24</v>
      </c>
      <c r="O1299" s="7">
        <v>0.05</v>
      </c>
      <c r="P1299" s="6">
        <v>103.65</v>
      </c>
      <c r="Q1299" s="6">
        <f>M1299*N1299*(1-O1299)</f>
        <v>365.25599999999997</v>
      </c>
      <c r="R1299" s="6">
        <f>M1299*P1299</f>
        <v>207.3</v>
      </c>
      <c r="S1299" s="6">
        <f>Q1299-R1299</f>
        <v>157.95599999999996</v>
      </c>
      <c r="T1299" s="8">
        <f>IFERROR(S1299/Q1299,0)</f>
        <v>0.43245285498390162</v>
      </c>
    </row>
    <row r="1300" spans="1:20" ht="15.75" x14ac:dyDescent="0.25">
      <c r="A1300" s="2">
        <v>650</v>
      </c>
      <c r="B1300" s="3">
        <v>46211</v>
      </c>
      <c r="C1300" s="10">
        <f>YEAR(SalesDataTable[[#This Row],[Order Date]])</f>
        <v>2026</v>
      </c>
      <c r="D1300" s="13" t="str">
        <f>"Q"&amp;ROUNDUP(MONTH(SalesDataTable[[#This Row],[Order Date]])/3,0)</f>
        <v>Q3</v>
      </c>
      <c r="E1300" s="13">
        <f>MONTH(SalesDataTable[[#This Row],[Order Date]])</f>
        <v>7</v>
      </c>
      <c r="F1300" s="10" t="str">
        <f>TEXT(SalesDataTable[[#This Row],[Order Date]],"MMM")</f>
        <v>Jul</v>
      </c>
      <c r="G1300" s="4" t="s">
        <v>16</v>
      </c>
      <c r="H1300" s="4" t="s">
        <v>17</v>
      </c>
      <c r="I1300" s="4" t="s">
        <v>18</v>
      </c>
      <c r="J1300" s="4" t="s">
        <v>32</v>
      </c>
      <c r="K1300" s="4" t="s">
        <v>50</v>
      </c>
      <c r="L1300" s="4" t="s">
        <v>51</v>
      </c>
      <c r="M1300" s="5">
        <v>2</v>
      </c>
      <c r="N1300" s="6">
        <v>40.79</v>
      </c>
      <c r="O1300" s="7">
        <v>0</v>
      </c>
      <c r="P1300" s="6">
        <v>14.61</v>
      </c>
      <c r="Q1300" s="6">
        <f>M1300*N1300*(1-O1300)</f>
        <v>81.58</v>
      </c>
      <c r="R1300" s="6">
        <f>M1300*P1300</f>
        <v>29.22</v>
      </c>
      <c r="S1300" s="6">
        <f>Q1300-R1300</f>
        <v>52.36</v>
      </c>
      <c r="T1300" s="8">
        <f>IFERROR(S1300/Q1300,0)</f>
        <v>0.64182397646481981</v>
      </c>
    </row>
    <row r="1301" spans="1:20" ht="15.75" x14ac:dyDescent="0.25">
      <c r="A1301" s="2">
        <v>941</v>
      </c>
      <c r="B1301" s="3">
        <v>46211</v>
      </c>
      <c r="C1301" s="10">
        <f>YEAR(SalesDataTable[[#This Row],[Order Date]])</f>
        <v>2026</v>
      </c>
      <c r="D1301" s="13" t="str">
        <f>"Q"&amp;ROUNDUP(MONTH(SalesDataTable[[#This Row],[Order Date]])/3,0)</f>
        <v>Q3</v>
      </c>
      <c r="E1301" s="13">
        <f>MONTH(SalesDataTable[[#This Row],[Order Date]])</f>
        <v>7</v>
      </c>
      <c r="F1301" s="10" t="str">
        <f>TEXT(SalesDataTable[[#This Row],[Order Date]],"MMM")</f>
        <v>Jul</v>
      </c>
      <c r="G1301" s="4" t="s">
        <v>16</v>
      </c>
      <c r="H1301" s="4" t="s">
        <v>52</v>
      </c>
      <c r="I1301" s="4" t="s">
        <v>35</v>
      </c>
      <c r="J1301" s="4" t="s">
        <v>29</v>
      </c>
      <c r="K1301" s="4" t="s">
        <v>39</v>
      </c>
      <c r="L1301" s="4" t="s">
        <v>67</v>
      </c>
      <c r="M1301" s="5">
        <v>2</v>
      </c>
      <c r="N1301" s="6">
        <v>125.73</v>
      </c>
      <c r="O1301" s="7">
        <v>0.15</v>
      </c>
      <c r="P1301" s="6">
        <v>61.75</v>
      </c>
      <c r="Q1301" s="6">
        <f>M1301*N1301*(1-O1301)</f>
        <v>213.74100000000001</v>
      </c>
      <c r="R1301" s="6">
        <f>M1301*P1301</f>
        <v>123.5</v>
      </c>
      <c r="S1301" s="6">
        <f>Q1301-R1301</f>
        <v>90.241000000000014</v>
      </c>
      <c r="T1301" s="8">
        <f>IFERROR(S1301/Q1301,0)</f>
        <v>0.42219789371248384</v>
      </c>
    </row>
    <row r="1302" spans="1:20" ht="15.75" x14ac:dyDescent="0.25">
      <c r="A1302" s="2">
        <v>2719</v>
      </c>
      <c r="B1302" s="3">
        <v>46211</v>
      </c>
      <c r="C1302" s="10">
        <f>YEAR(SalesDataTable[[#This Row],[Order Date]])</f>
        <v>2026</v>
      </c>
      <c r="D1302" s="13" t="str">
        <f>"Q"&amp;ROUNDUP(MONTH(SalesDataTable[[#This Row],[Order Date]])/3,0)</f>
        <v>Q3</v>
      </c>
      <c r="E1302" s="13">
        <f>MONTH(SalesDataTable[[#This Row],[Order Date]])</f>
        <v>7</v>
      </c>
      <c r="F1302" s="10" t="str">
        <f>TEXT(SalesDataTable[[#This Row],[Order Date]],"MMM")</f>
        <v>Jul</v>
      </c>
      <c r="G1302" s="4" t="s">
        <v>16</v>
      </c>
      <c r="H1302" s="4" t="s">
        <v>66</v>
      </c>
      <c r="I1302" s="4" t="s">
        <v>18</v>
      </c>
      <c r="J1302" s="4" t="s">
        <v>32</v>
      </c>
      <c r="K1302" s="4" t="s">
        <v>30</v>
      </c>
      <c r="L1302" s="4" t="s">
        <v>64</v>
      </c>
      <c r="M1302" s="5">
        <v>1</v>
      </c>
      <c r="N1302" s="6">
        <v>164.92</v>
      </c>
      <c r="O1302" s="7">
        <v>0</v>
      </c>
      <c r="P1302" s="6">
        <v>89.47</v>
      </c>
      <c r="Q1302" s="6">
        <f>M1302*N1302*(1-O1302)</f>
        <v>164.92</v>
      </c>
      <c r="R1302" s="6">
        <f>M1302*P1302</f>
        <v>89.47</v>
      </c>
      <c r="S1302" s="6">
        <f>Q1302-R1302</f>
        <v>75.449999999999989</v>
      </c>
      <c r="T1302" s="8">
        <f>IFERROR(S1302/Q1302,0)</f>
        <v>0.45749454280863444</v>
      </c>
    </row>
    <row r="1303" spans="1:20" ht="15.75" x14ac:dyDescent="0.25">
      <c r="A1303" s="2">
        <v>3833</v>
      </c>
      <c r="B1303" s="3">
        <v>46211</v>
      </c>
      <c r="C1303" s="10">
        <f>YEAR(SalesDataTable[[#This Row],[Order Date]])</f>
        <v>2026</v>
      </c>
      <c r="D1303" s="13" t="str">
        <f>"Q"&amp;ROUNDUP(MONTH(SalesDataTable[[#This Row],[Order Date]])/3,0)</f>
        <v>Q3</v>
      </c>
      <c r="E1303" s="13">
        <f>MONTH(SalesDataTable[[#This Row],[Order Date]])</f>
        <v>7</v>
      </c>
      <c r="F1303" s="10" t="str">
        <f>TEXT(SalesDataTable[[#This Row],[Order Date]],"MMM")</f>
        <v>Jul</v>
      </c>
      <c r="G1303" s="4" t="s">
        <v>22</v>
      </c>
      <c r="H1303" s="4" t="s">
        <v>43</v>
      </c>
      <c r="I1303" s="4" t="s">
        <v>35</v>
      </c>
      <c r="J1303" s="4" t="s">
        <v>29</v>
      </c>
      <c r="K1303" s="4" t="s">
        <v>20</v>
      </c>
      <c r="L1303" s="4" t="s">
        <v>46</v>
      </c>
      <c r="M1303" s="5">
        <v>5</v>
      </c>
      <c r="N1303" s="6">
        <v>103.91</v>
      </c>
      <c r="O1303" s="7">
        <v>0</v>
      </c>
      <c r="P1303" s="6">
        <v>51.19</v>
      </c>
      <c r="Q1303" s="6">
        <f>M1303*N1303*(1-O1303)</f>
        <v>519.54999999999995</v>
      </c>
      <c r="R1303" s="6">
        <f>M1303*P1303</f>
        <v>255.95</v>
      </c>
      <c r="S1303" s="6">
        <f>Q1303-R1303</f>
        <v>263.59999999999997</v>
      </c>
      <c r="T1303" s="8">
        <f>IFERROR(S1303/Q1303,0)</f>
        <v>0.50736214031373306</v>
      </c>
    </row>
    <row r="1304" spans="1:20" ht="15.75" x14ac:dyDescent="0.25">
      <c r="A1304" s="2">
        <v>211</v>
      </c>
      <c r="B1304" s="3">
        <v>46212</v>
      </c>
      <c r="C1304" s="10">
        <f>YEAR(SalesDataTable[[#This Row],[Order Date]])</f>
        <v>2026</v>
      </c>
      <c r="D1304" s="13" t="str">
        <f>"Q"&amp;ROUNDUP(MONTH(SalesDataTable[[#This Row],[Order Date]])/3,0)</f>
        <v>Q3</v>
      </c>
      <c r="E1304" s="13">
        <f>MONTH(SalesDataTable[[#This Row],[Order Date]])</f>
        <v>7</v>
      </c>
      <c r="F1304" s="10" t="str">
        <f>TEXT(SalesDataTable[[#This Row],[Order Date]],"MMM")</f>
        <v>Jul</v>
      </c>
      <c r="G1304" s="4" t="s">
        <v>27</v>
      </c>
      <c r="H1304" s="4" t="s">
        <v>68</v>
      </c>
      <c r="I1304" s="4" t="s">
        <v>24</v>
      </c>
      <c r="J1304" s="4" t="s">
        <v>32</v>
      </c>
      <c r="K1304" s="4" t="s">
        <v>20</v>
      </c>
      <c r="L1304" s="4" t="s">
        <v>38</v>
      </c>
      <c r="M1304" s="5">
        <v>10</v>
      </c>
      <c r="N1304" s="6">
        <v>49.69</v>
      </c>
      <c r="O1304" s="7">
        <v>0.1</v>
      </c>
      <c r="P1304" s="6">
        <v>21.82</v>
      </c>
      <c r="Q1304" s="6">
        <f>M1304*N1304*(1-O1304)</f>
        <v>447.21</v>
      </c>
      <c r="R1304" s="6">
        <f>M1304*P1304</f>
        <v>218.2</v>
      </c>
      <c r="S1304" s="6">
        <f>Q1304-R1304</f>
        <v>229.01</v>
      </c>
      <c r="T1304" s="8">
        <f>IFERROR(S1304/Q1304,0)</f>
        <v>0.51208604458755391</v>
      </c>
    </row>
    <row r="1305" spans="1:20" ht="15.75" x14ac:dyDescent="0.25">
      <c r="A1305" s="2">
        <v>392</v>
      </c>
      <c r="B1305" s="3">
        <v>46212</v>
      </c>
      <c r="C1305" s="10">
        <f>YEAR(SalesDataTable[[#This Row],[Order Date]])</f>
        <v>2026</v>
      </c>
      <c r="D1305" s="13" t="str">
        <f>"Q"&amp;ROUNDUP(MONTH(SalesDataTable[[#This Row],[Order Date]])/3,0)</f>
        <v>Q3</v>
      </c>
      <c r="E1305" s="13">
        <f>MONTH(SalesDataTable[[#This Row],[Order Date]])</f>
        <v>7</v>
      </c>
      <c r="F1305" s="10" t="str">
        <f>TEXT(SalesDataTable[[#This Row],[Order Date]],"MMM")</f>
        <v>Jul</v>
      </c>
      <c r="G1305" s="4" t="s">
        <v>36</v>
      </c>
      <c r="H1305" s="4" t="s">
        <v>47</v>
      </c>
      <c r="I1305" s="4" t="s">
        <v>35</v>
      </c>
      <c r="J1305" s="4" t="s">
        <v>19</v>
      </c>
      <c r="K1305" s="4" t="s">
        <v>25</v>
      </c>
      <c r="L1305" s="4" t="s">
        <v>26</v>
      </c>
      <c r="M1305" s="5">
        <v>3</v>
      </c>
      <c r="N1305" s="6">
        <v>94.19</v>
      </c>
      <c r="O1305" s="7">
        <v>0</v>
      </c>
      <c r="P1305" s="6">
        <v>44.1</v>
      </c>
      <c r="Q1305" s="6">
        <f>M1305*N1305*(1-O1305)</f>
        <v>282.57</v>
      </c>
      <c r="R1305" s="6">
        <f>M1305*P1305</f>
        <v>132.30000000000001</v>
      </c>
      <c r="S1305" s="6">
        <f>Q1305-R1305</f>
        <v>150.26999999999998</v>
      </c>
      <c r="T1305" s="8">
        <f>IFERROR(S1305/Q1305,0)</f>
        <v>0.53179743072512997</v>
      </c>
    </row>
    <row r="1306" spans="1:20" ht="15.75" x14ac:dyDescent="0.25">
      <c r="A1306" s="2">
        <v>1302</v>
      </c>
      <c r="B1306" s="3">
        <v>46212</v>
      </c>
      <c r="C1306" s="10">
        <f>YEAR(SalesDataTable[[#This Row],[Order Date]])</f>
        <v>2026</v>
      </c>
      <c r="D1306" s="13" t="str">
        <f>"Q"&amp;ROUNDUP(MONTH(SalesDataTable[[#This Row],[Order Date]])/3,0)</f>
        <v>Q3</v>
      </c>
      <c r="E1306" s="13">
        <f>MONTH(SalesDataTable[[#This Row],[Order Date]])</f>
        <v>7</v>
      </c>
      <c r="F1306" s="10" t="str">
        <f>TEXT(SalesDataTable[[#This Row],[Order Date]],"MMM")</f>
        <v>Jul</v>
      </c>
      <c r="G1306" s="4" t="s">
        <v>22</v>
      </c>
      <c r="H1306" s="4" t="s">
        <v>65</v>
      </c>
      <c r="I1306" s="4" t="s">
        <v>35</v>
      </c>
      <c r="J1306" s="4" t="s">
        <v>19</v>
      </c>
      <c r="K1306" s="4" t="s">
        <v>30</v>
      </c>
      <c r="L1306" s="4" t="s">
        <v>48</v>
      </c>
      <c r="M1306" s="5">
        <v>1</v>
      </c>
      <c r="N1306" s="6">
        <v>46.87</v>
      </c>
      <c r="O1306" s="7">
        <v>0</v>
      </c>
      <c r="P1306" s="6">
        <v>18.649999999999999</v>
      </c>
      <c r="Q1306" s="6">
        <f>M1306*N1306*(1-O1306)</f>
        <v>46.87</v>
      </c>
      <c r="R1306" s="6">
        <f>M1306*P1306</f>
        <v>18.649999999999999</v>
      </c>
      <c r="S1306" s="6">
        <f>Q1306-R1306</f>
        <v>28.22</v>
      </c>
      <c r="T1306" s="8">
        <f>IFERROR(S1306/Q1306,0)</f>
        <v>0.60209088969490077</v>
      </c>
    </row>
    <row r="1307" spans="1:20" ht="15.75" x14ac:dyDescent="0.25">
      <c r="A1307" s="2">
        <v>1366</v>
      </c>
      <c r="B1307" s="3">
        <v>46212</v>
      </c>
      <c r="C1307" s="10">
        <f>YEAR(SalesDataTable[[#This Row],[Order Date]])</f>
        <v>2026</v>
      </c>
      <c r="D1307" s="13" t="str">
        <f>"Q"&amp;ROUNDUP(MONTH(SalesDataTable[[#This Row],[Order Date]])/3,0)</f>
        <v>Q3</v>
      </c>
      <c r="E1307" s="13">
        <f>MONTH(SalesDataTable[[#This Row],[Order Date]])</f>
        <v>7</v>
      </c>
      <c r="F1307" s="10" t="str">
        <f>TEXT(SalesDataTable[[#This Row],[Order Date]],"MMM")</f>
        <v>Jul</v>
      </c>
      <c r="G1307" s="4" t="s">
        <v>27</v>
      </c>
      <c r="H1307" s="4" t="s">
        <v>68</v>
      </c>
      <c r="I1307" s="4" t="s">
        <v>18</v>
      </c>
      <c r="J1307" s="4" t="s">
        <v>19</v>
      </c>
      <c r="K1307" s="4" t="s">
        <v>30</v>
      </c>
      <c r="L1307" s="4" t="s">
        <v>31</v>
      </c>
      <c r="M1307" s="5">
        <v>1</v>
      </c>
      <c r="N1307" s="6">
        <v>36.99</v>
      </c>
      <c r="O1307" s="7">
        <v>0.1</v>
      </c>
      <c r="P1307" s="6">
        <v>13.2</v>
      </c>
      <c r="Q1307" s="6">
        <f>M1307*N1307*(1-O1307)</f>
        <v>33.291000000000004</v>
      </c>
      <c r="R1307" s="6">
        <f>M1307*P1307</f>
        <v>13.2</v>
      </c>
      <c r="S1307" s="6">
        <f>Q1307-R1307</f>
        <v>20.091000000000005</v>
      </c>
      <c r="T1307" s="8">
        <f>IFERROR(S1307/Q1307,0)</f>
        <v>0.60349644047940887</v>
      </c>
    </row>
    <row r="1308" spans="1:20" ht="15.75" x14ac:dyDescent="0.25">
      <c r="A1308" s="2">
        <v>1974</v>
      </c>
      <c r="B1308" s="3">
        <v>46212</v>
      </c>
      <c r="C1308" s="10">
        <f>YEAR(SalesDataTable[[#This Row],[Order Date]])</f>
        <v>2026</v>
      </c>
      <c r="D1308" s="13" t="str">
        <f>"Q"&amp;ROUNDUP(MONTH(SalesDataTable[[#This Row],[Order Date]])/3,0)</f>
        <v>Q3</v>
      </c>
      <c r="E1308" s="13">
        <f>MONTH(SalesDataTable[[#This Row],[Order Date]])</f>
        <v>7</v>
      </c>
      <c r="F1308" s="10" t="str">
        <f>TEXT(SalesDataTable[[#This Row],[Order Date]],"MMM")</f>
        <v>Jul</v>
      </c>
      <c r="G1308" s="4" t="s">
        <v>16</v>
      </c>
      <c r="H1308" s="4" t="s">
        <v>66</v>
      </c>
      <c r="I1308" s="4" t="s">
        <v>18</v>
      </c>
      <c r="J1308" s="4" t="s">
        <v>19</v>
      </c>
      <c r="K1308" s="4" t="s">
        <v>30</v>
      </c>
      <c r="L1308" s="4" t="s">
        <v>60</v>
      </c>
      <c r="M1308" s="5">
        <v>1</v>
      </c>
      <c r="N1308" s="6">
        <v>135.44</v>
      </c>
      <c r="O1308" s="7">
        <v>0</v>
      </c>
      <c r="P1308" s="6">
        <v>65.48</v>
      </c>
      <c r="Q1308" s="6">
        <f>M1308*N1308*(1-O1308)</f>
        <v>135.44</v>
      </c>
      <c r="R1308" s="6">
        <f>M1308*P1308</f>
        <v>65.48</v>
      </c>
      <c r="S1308" s="6">
        <f>Q1308-R1308</f>
        <v>69.959999999999994</v>
      </c>
      <c r="T1308" s="8">
        <f>IFERROR(S1308/Q1308,0)</f>
        <v>0.51653868871825159</v>
      </c>
    </row>
    <row r="1309" spans="1:20" ht="15.75" x14ac:dyDescent="0.25">
      <c r="A1309" s="2">
        <v>2716</v>
      </c>
      <c r="B1309" s="3">
        <v>46212</v>
      </c>
      <c r="C1309" s="10">
        <f>YEAR(SalesDataTable[[#This Row],[Order Date]])</f>
        <v>2026</v>
      </c>
      <c r="D1309" s="13" t="str">
        <f>"Q"&amp;ROUNDUP(MONTH(SalesDataTable[[#This Row],[Order Date]])/3,0)</f>
        <v>Q3</v>
      </c>
      <c r="E1309" s="13">
        <f>MONTH(SalesDataTable[[#This Row],[Order Date]])</f>
        <v>7</v>
      </c>
      <c r="F1309" s="10" t="str">
        <f>TEXT(SalesDataTable[[#This Row],[Order Date]],"MMM")</f>
        <v>Jul</v>
      </c>
      <c r="G1309" s="4" t="s">
        <v>22</v>
      </c>
      <c r="H1309" s="4" t="s">
        <v>23</v>
      </c>
      <c r="I1309" s="4" t="s">
        <v>18</v>
      </c>
      <c r="J1309" s="4" t="s">
        <v>29</v>
      </c>
      <c r="K1309" s="4" t="s">
        <v>25</v>
      </c>
      <c r="L1309" s="4" t="s">
        <v>26</v>
      </c>
      <c r="M1309" s="5">
        <v>3</v>
      </c>
      <c r="N1309" s="6">
        <v>92.25</v>
      </c>
      <c r="O1309" s="7">
        <v>0</v>
      </c>
      <c r="P1309" s="6">
        <v>46.27</v>
      </c>
      <c r="Q1309" s="6">
        <f>M1309*N1309*(1-O1309)</f>
        <v>276.75</v>
      </c>
      <c r="R1309" s="6">
        <f>M1309*P1309</f>
        <v>138.81</v>
      </c>
      <c r="S1309" s="6">
        <f>Q1309-R1309</f>
        <v>137.94</v>
      </c>
      <c r="T1309" s="8">
        <f>IFERROR(S1309/Q1309,0)</f>
        <v>0.49842818428184282</v>
      </c>
    </row>
    <row r="1310" spans="1:20" ht="15.75" x14ac:dyDescent="0.25">
      <c r="A1310" s="2">
        <v>3161</v>
      </c>
      <c r="B1310" s="3">
        <v>46212</v>
      </c>
      <c r="C1310" s="10">
        <f>YEAR(SalesDataTable[[#This Row],[Order Date]])</f>
        <v>2026</v>
      </c>
      <c r="D1310" s="13" t="str">
        <f>"Q"&amp;ROUNDUP(MONTH(SalesDataTable[[#This Row],[Order Date]])/3,0)</f>
        <v>Q3</v>
      </c>
      <c r="E1310" s="13">
        <f>MONTH(SalesDataTable[[#This Row],[Order Date]])</f>
        <v>7</v>
      </c>
      <c r="F1310" s="10" t="str">
        <f>TEXT(SalesDataTable[[#This Row],[Order Date]],"MMM")</f>
        <v>Jul</v>
      </c>
      <c r="G1310" s="4" t="s">
        <v>27</v>
      </c>
      <c r="H1310" s="4" t="s">
        <v>41</v>
      </c>
      <c r="I1310" s="4" t="s">
        <v>18</v>
      </c>
      <c r="J1310" s="4" t="s">
        <v>29</v>
      </c>
      <c r="K1310" s="4" t="s">
        <v>39</v>
      </c>
      <c r="L1310" s="4" t="s">
        <v>45</v>
      </c>
      <c r="M1310" s="5">
        <v>2</v>
      </c>
      <c r="N1310" s="6">
        <v>192.6</v>
      </c>
      <c r="O1310" s="7">
        <v>0</v>
      </c>
      <c r="P1310" s="6">
        <v>104.89</v>
      </c>
      <c r="Q1310" s="6">
        <f>M1310*N1310*(1-O1310)</f>
        <v>385.2</v>
      </c>
      <c r="R1310" s="6">
        <f>M1310*P1310</f>
        <v>209.78</v>
      </c>
      <c r="S1310" s="6">
        <f>Q1310-R1310</f>
        <v>175.42</v>
      </c>
      <c r="T1310" s="8">
        <f>IFERROR(S1310/Q1310,0)</f>
        <v>0.45539979231568017</v>
      </c>
    </row>
    <row r="1311" spans="1:20" ht="15.75" x14ac:dyDescent="0.25">
      <c r="A1311" s="2">
        <v>3240</v>
      </c>
      <c r="B1311" s="3">
        <v>46212</v>
      </c>
      <c r="C1311" s="10">
        <f>YEAR(SalesDataTable[[#This Row],[Order Date]])</f>
        <v>2026</v>
      </c>
      <c r="D1311" s="13" t="str">
        <f>"Q"&amp;ROUNDUP(MONTH(SalesDataTable[[#This Row],[Order Date]])/3,0)</f>
        <v>Q3</v>
      </c>
      <c r="E1311" s="13">
        <f>MONTH(SalesDataTable[[#This Row],[Order Date]])</f>
        <v>7</v>
      </c>
      <c r="F1311" s="10" t="str">
        <f>TEXT(SalesDataTable[[#This Row],[Order Date]],"MMM")</f>
        <v>Jul</v>
      </c>
      <c r="G1311" s="4" t="s">
        <v>36</v>
      </c>
      <c r="H1311" s="4" t="s">
        <v>49</v>
      </c>
      <c r="I1311" s="4" t="s">
        <v>18</v>
      </c>
      <c r="J1311" s="4" t="s">
        <v>19</v>
      </c>
      <c r="K1311" s="4" t="s">
        <v>20</v>
      </c>
      <c r="L1311" s="4" t="s">
        <v>42</v>
      </c>
      <c r="M1311" s="5">
        <v>1</v>
      </c>
      <c r="N1311" s="6">
        <v>39.94</v>
      </c>
      <c r="O1311" s="7">
        <v>0</v>
      </c>
      <c r="P1311" s="6">
        <v>16.89</v>
      </c>
      <c r="Q1311" s="6">
        <f>M1311*N1311*(1-O1311)</f>
        <v>39.94</v>
      </c>
      <c r="R1311" s="6">
        <f>M1311*P1311</f>
        <v>16.89</v>
      </c>
      <c r="S1311" s="6">
        <f>Q1311-R1311</f>
        <v>23.049999999999997</v>
      </c>
      <c r="T1311" s="8">
        <f>IFERROR(S1311/Q1311,0)</f>
        <v>0.57711567351026538</v>
      </c>
    </row>
    <row r="1312" spans="1:20" ht="15.75" x14ac:dyDescent="0.25">
      <c r="A1312" s="2">
        <v>3682</v>
      </c>
      <c r="B1312" s="3">
        <v>46212</v>
      </c>
      <c r="C1312" s="10">
        <f>YEAR(SalesDataTable[[#This Row],[Order Date]])</f>
        <v>2026</v>
      </c>
      <c r="D1312" s="13" t="str">
        <f>"Q"&amp;ROUNDUP(MONTH(SalesDataTable[[#This Row],[Order Date]])/3,0)</f>
        <v>Q3</v>
      </c>
      <c r="E1312" s="13">
        <f>MONTH(SalesDataTable[[#This Row],[Order Date]])</f>
        <v>7</v>
      </c>
      <c r="F1312" s="10" t="str">
        <f>TEXT(SalesDataTable[[#This Row],[Order Date]],"MMM")</f>
        <v>Jul</v>
      </c>
      <c r="G1312" s="4" t="s">
        <v>27</v>
      </c>
      <c r="H1312" s="4" t="s">
        <v>28</v>
      </c>
      <c r="I1312" s="4" t="s">
        <v>18</v>
      </c>
      <c r="J1312" s="4" t="s">
        <v>19</v>
      </c>
      <c r="K1312" s="4" t="s">
        <v>25</v>
      </c>
      <c r="L1312" s="4" t="s">
        <v>53</v>
      </c>
      <c r="M1312" s="5">
        <v>3</v>
      </c>
      <c r="N1312" s="6">
        <v>150.61000000000001</v>
      </c>
      <c r="O1312" s="7">
        <v>0</v>
      </c>
      <c r="P1312" s="6">
        <v>79.900000000000006</v>
      </c>
      <c r="Q1312" s="6">
        <f>M1312*N1312*(1-O1312)</f>
        <v>451.83000000000004</v>
      </c>
      <c r="R1312" s="6">
        <f>M1312*P1312</f>
        <v>239.70000000000002</v>
      </c>
      <c r="S1312" s="6">
        <f>Q1312-R1312</f>
        <v>212.13000000000002</v>
      </c>
      <c r="T1312" s="8">
        <f>IFERROR(S1312/Q1312,0)</f>
        <v>0.46949073766682159</v>
      </c>
    </row>
    <row r="1313" spans="1:20" ht="15.75" x14ac:dyDescent="0.25">
      <c r="A1313" s="2">
        <v>4725</v>
      </c>
      <c r="B1313" s="3">
        <v>46212</v>
      </c>
      <c r="C1313" s="10">
        <f>YEAR(SalesDataTable[[#This Row],[Order Date]])</f>
        <v>2026</v>
      </c>
      <c r="D1313" s="13" t="str">
        <f>"Q"&amp;ROUNDUP(MONTH(SalesDataTable[[#This Row],[Order Date]])/3,0)</f>
        <v>Q3</v>
      </c>
      <c r="E1313" s="13">
        <f>MONTH(SalesDataTable[[#This Row],[Order Date]])</f>
        <v>7</v>
      </c>
      <c r="F1313" s="10" t="str">
        <f>TEXT(SalesDataTable[[#This Row],[Order Date]],"MMM")</f>
        <v>Jul</v>
      </c>
      <c r="G1313" s="4" t="s">
        <v>36</v>
      </c>
      <c r="H1313" s="4" t="s">
        <v>63</v>
      </c>
      <c r="I1313" s="4" t="s">
        <v>18</v>
      </c>
      <c r="J1313" s="4" t="s">
        <v>19</v>
      </c>
      <c r="K1313" s="4" t="s">
        <v>25</v>
      </c>
      <c r="L1313" s="4" t="s">
        <v>62</v>
      </c>
      <c r="M1313" s="5">
        <v>2</v>
      </c>
      <c r="N1313" s="6">
        <v>71.069999999999993</v>
      </c>
      <c r="O1313" s="7">
        <v>0</v>
      </c>
      <c r="P1313" s="6">
        <v>31.57</v>
      </c>
      <c r="Q1313" s="6">
        <f>M1313*N1313*(1-O1313)</f>
        <v>142.13999999999999</v>
      </c>
      <c r="R1313" s="6">
        <f>M1313*P1313</f>
        <v>63.14</v>
      </c>
      <c r="S1313" s="6">
        <f>Q1313-R1313</f>
        <v>78.999999999999986</v>
      </c>
      <c r="T1313" s="8">
        <f>IFERROR(S1313/Q1313,0)</f>
        <v>0.55579006613198245</v>
      </c>
    </row>
    <row r="1314" spans="1:20" ht="15.75" x14ac:dyDescent="0.25">
      <c r="A1314" s="2">
        <v>758</v>
      </c>
      <c r="B1314" s="3">
        <v>46213</v>
      </c>
      <c r="C1314" s="10">
        <f>YEAR(SalesDataTable[[#This Row],[Order Date]])</f>
        <v>2026</v>
      </c>
      <c r="D1314" s="13" t="str">
        <f>"Q"&amp;ROUNDUP(MONTH(SalesDataTable[[#This Row],[Order Date]])/3,0)</f>
        <v>Q3</v>
      </c>
      <c r="E1314" s="13">
        <f>MONTH(SalesDataTable[[#This Row],[Order Date]])</f>
        <v>7</v>
      </c>
      <c r="F1314" s="10" t="str">
        <f>TEXT(SalesDataTable[[#This Row],[Order Date]],"MMM")</f>
        <v>Jul</v>
      </c>
      <c r="G1314" s="4" t="s">
        <v>16</v>
      </c>
      <c r="H1314" s="4" t="s">
        <v>17</v>
      </c>
      <c r="I1314" s="4" t="s">
        <v>35</v>
      </c>
      <c r="J1314" s="4" t="s">
        <v>29</v>
      </c>
      <c r="K1314" s="4" t="s">
        <v>20</v>
      </c>
      <c r="L1314" s="4" t="s">
        <v>38</v>
      </c>
      <c r="M1314" s="5">
        <v>1</v>
      </c>
      <c r="N1314" s="6">
        <v>50.78</v>
      </c>
      <c r="O1314" s="7">
        <v>0</v>
      </c>
      <c r="P1314" s="6">
        <v>22.29</v>
      </c>
      <c r="Q1314" s="6">
        <f>M1314*N1314*(1-O1314)</f>
        <v>50.78</v>
      </c>
      <c r="R1314" s="6">
        <f>M1314*P1314</f>
        <v>22.29</v>
      </c>
      <c r="S1314" s="6">
        <f>Q1314-R1314</f>
        <v>28.490000000000002</v>
      </c>
      <c r="T1314" s="8">
        <f>IFERROR(S1314/Q1314,0)</f>
        <v>0.56104765655769995</v>
      </c>
    </row>
    <row r="1315" spans="1:20" ht="15.75" x14ac:dyDescent="0.25">
      <c r="A1315" s="2">
        <v>1910</v>
      </c>
      <c r="B1315" s="3">
        <v>46213</v>
      </c>
      <c r="C1315" s="10">
        <f>YEAR(SalesDataTable[[#This Row],[Order Date]])</f>
        <v>2026</v>
      </c>
      <c r="D1315" s="13" t="str">
        <f>"Q"&amp;ROUNDUP(MONTH(SalesDataTable[[#This Row],[Order Date]])/3,0)</f>
        <v>Q3</v>
      </c>
      <c r="E1315" s="13">
        <f>MONTH(SalesDataTable[[#This Row],[Order Date]])</f>
        <v>7</v>
      </c>
      <c r="F1315" s="10" t="str">
        <f>TEXT(SalesDataTable[[#This Row],[Order Date]],"MMM")</f>
        <v>Jul</v>
      </c>
      <c r="G1315" s="4" t="s">
        <v>16</v>
      </c>
      <c r="H1315" s="4" t="s">
        <v>66</v>
      </c>
      <c r="I1315" s="4" t="s">
        <v>18</v>
      </c>
      <c r="J1315" s="4" t="s">
        <v>19</v>
      </c>
      <c r="K1315" s="4" t="s">
        <v>25</v>
      </c>
      <c r="L1315" s="4" t="s">
        <v>33</v>
      </c>
      <c r="M1315" s="5">
        <v>2</v>
      </c>
      <c r="N1315" s="6">
        <v>141.51</v>
      </c>
      <c r="O1315" s="7">
        <v>0.05</v>
      </c>
      <c r="P1315" s="6">
        <v>77.040000000000006</v>
      </c>
      <c r="Q1315" s="6">
        <f>M1315*N1315*(1-O1315)</f>
        <v>268.86899999999997</v>
      </c>
      <c r="R1315" s="6">
        <f>M1315*P1315</f>
        <v>154.08000000000001</v>
      </c>
      <c r="S1315" s="6">
        <f>Q1315-R1315</f>
        <v>114.78899999999996</v>
      </c>
      <c r="T1315" s="8">
        <f>IFERROR(S1315/Q1315,0)</f>
        <v>0.42693281858451504</v>
      </c>
    </row>
    <row r="1316" spans="1:20" ht="15.75" x14ac:dyDescent="0.25">
      <c r="A1316" s="2">
        <v>1941</v>
      </c>
      <c r="B1316" s="3">
        <v>46213</v>
      </c>
      <c r="C1316" s="10">
        <f>YEAR(SalesDataTable[[#This Row],[Order Date]])</f>
        <v>2026</v>
      </c>
      <c r="D1316" s="13" t="str">
        <f>"Q"&amp;ROUNDUP(MONTH(SalesDataTable[[#This Row],[Order Date]])/3,0)</f>
        <v>Q3</v>
      </c>
      <c r="E1316" s="13">
        <f>MONTH(SalesDataTable[[#This Row],[Order Date]])</f>
        <v>7</v>
      </c>
      <c r="F1316" s="10" t="str">
        <f>TEXT(SalesDataTable[[#This Row],[Order Date]],"MMM")</f>
        <v>Jul</v>
      </c>
      <c r="G1316" s="4" t="s">
        <v>22</v>
      </c>
      <c r="H1316" s="4" t="s">
        <v>59</v>
      </c>
      <c r="I1316" s="4" t="s">
        <v>44</v>
      </c>
      <c r="J1316" s="4" t="s">
        <v>19</v>
      </c>
      <c r="K1316" s="4" t="s">
        <v>25</v>
      </c>
      <c r="L1316" s="4" t="s">
        <v>53</v>
      </c>
      <c r="M1316" s="5">
        <v>1</v>
      </c>
      <c r="N1316" s="6">
        <v>156.44</v>
      </c>
      <c r="O1316" s="7">
        <v>0.1</v>
      </c>
      <c r="P1316" s="6">
        <v>80.72</v>
      </c>
      <c r="Q1316" s="6">
        <f>M1316*N1316*(1-O1316)</f>
        <v>140.79599999999999</v>
      </c>
      <c r="R1316" s="6">
        <f>M1316*P1316</f>
        <v>80.72</v>
      </c>
      <c r="S1316" s="6">
        <f>Q1316-R1316</f>
        <v>60.075999999999993</v>
      </c>
      <c r="T1316" s="8">
        <f>IFERROR(S1316/Q1316,0)</f>
        <v>0.42668825818915307</v>
      </c>
    </row>
    <row r="1317" spans="1:20" ht="15.75" x14ac:dyDescent="0.25">
      <c r="A1317" s="2">
        <v>2324</v>
      </c>
      <c r="B1317" s="3">
        <v>46213</v>
      </c>
      <c r="C1317" s="10">
        <f>YEAR(SalesDataTable[[#This Row],[Order Date]])</f>
        <v>2026</v>
      </c>
      <c r="D1317" s="13" t="str">
        <f>"Q"&amp;ROUNDUP(MONTH(SalesDataTable[[#This Row],[Order Date]])/3,0)</f>
        <v>Q3</v>
      </c>
      <c r="E1317" s="13">
        <f>MONTH(SalesDataTable[[#This Row],[Order Date]])</f>
        <v>7</v>
      </c>
      <c r="F1317" s="10" t="str">
        <f>TEXT(SalesDataTable[[#This Row],[Order Date]],"MMM")</f>
        <v>Jul</v>
      </c>
      <c r="G1317" s="4" t="s">
        <v>22</v>
      </c>
      <c r="H1317" s="4" t="s">
        <v>59</v>
      </c>
      <c r="I1317" s="4" t="s">
        <v>18</v>
      </c>
      <c r="J1317" s="4" t="s">
        <v>29</v>
      </c>
      <c r="K1317" s="4" t="s">
        <v>50</v>
      </c>
      <c r="L1317" s="4" t="s">
        <v>61</v>
      </c>
      <c r="M1317" s="5">
        <v>2</v>
      </c>
      <c r="N1317" s="6">
        <v>51.75</v>
      </c>
      <c r="O1317" s="7">
        <v>0</v>
      </c>
      <c r="P1317" s="6">
        <v>21.4</v>
      </c>
      <c r="Q1317" s="6">
        <f>M1317*N1317*(1-O1317)</f>
        <v>103.5</v>
      </c>
      <c r="R1317" s="6">
        <f>M1317*P1317</f>
        <v>42.8</v>
      </c>
      <c r="S1317" s="6">
        <f>Q1317-R1317</f>
        <v>60.7</v>
      </c>
      <c r="T1317" s="8">
        <f>IFERROR(S1317/Q1317,0)</f>
        <v>0.58647342995169083</v>
      </c>
    </row>
    <row r="1318" spans="1:20" ht="15.75" x14ac:dyDescent="0.25">
      <c r="A1318" s="2">
        <v>2869</v>
      </c>
      <c r="B1318" s="3">
        <v>46213</v>
      </c>
      <c r="C1318" s="10">
        <f>YEAR(SalesDataTable[[#This Row],[Order Date]])</f>
        <v>2026</v>
      </c>
      <c r="D1318" s="13" t="str">
        <f>"Q"&amp;ROUNDUP(MONTH(SalesDataTable[[#This Row],[Order Date]])/3,0)</f>
        <v>Q3</v>
      </c>
      <c r="E1318" s="13">
        <f>MONTH(SalesDataTable[[#This Row],[Order Date]])</f>
        <v>7</v>
      </c>
      <c r="F1318" s="10" t="str">
        <f>TEXT(SalesDataTable[[#This Row],[Order Date]],"MMM")</f>
        <v>Jul</v>
      </c>
      <c r="G1318" s="4" t="s">
        <v>27</v>
      </c>
      <c r="H1318" s="4" t="s">
        <v>41</v>
      </c>
      <c r="I1318" s="4" t="s">
        <v>44</v>
      </c>
      <c r="J1318" s="4" t="s">
        <v>29</v>
      </c>
      <c r="K1318" s="4" t="s">
        <v>39</v>
      </c>
      <c r="L1318" s="4" t="s">
        <v>56</v>
      </c>
      <c r="M1318" s="5">
        <v>1</v>
      </c>
      <c r="N1318" s="6">
        <v>82.23</v>
      </c>
      <c r="O1318" s="7">
        <v>0.1</v>
      </c>
      <c r="P1318" s="6">
        <v>38.340000000000003</v>
      </c>
      <c r="Q1318" s="6">
        <f>M1318*N1318*(1-O1318)</f>
        <v>74.007000000000005</v>
      </c>
      <c r="R1318" s="6">
        <f>M1318*P1318</f>
        <v>38.340000000000003</v>
      </c>
      <c r="S1318" s="6">
        <f>Q1318-R1318</f>
        <v>35.667000000000002</v>
      </c>
      <c r="T1318" s="8">
        <f>IFERROR(S1318/Q1318,0)</f>
        <v>0.48194089748267055</v>
      </c>
    </row>
    <row r="1319" spans="1:20" ht="15.75" x14ac:dyDescent="0.25">
      <c r="A1319" s="2">
        <v>3236</v>
      </c>
      <c r="B1319" s="3">
        <v>46213</v>
      </c>
      <c r="C1319" s="10">
        <f>YEAR(SalesDataTable[[#This Row],[Order Date]])</f>
        <v>2026</v>
      </c>
      <c r="D1319" s="13" t="str">
        <f>"Q"&amp;ROUNDUP(MONTH(SalesDataTable[[#This Row],[Order Date]])/3,0)</f>
        <v>Q3</v>
      </c>
      <c r="E1319" s="13">
        <f>MONTH(SalesDataTable[[#This Row],[Order Date]])</f>
        <v>7</v>
      </c>
      <c r="F1319" s="10" t="str">
        <f>TEXT(SalesDataTable[[#This Row],[Order Date]],"MMM")</f>
        <v>Jul</v>
      </c>
      <c r="G1319" s="4" t="s">
        <v>22</v>
      </c>
      <c r="H1319" s="4" t="s">
        <v>43</v>
      </c>
      <c r="I1319" s="4" t="s">
        <v>18</v>
      </c>
      <c r="J1319" s="4" t="s">
        <v>29</v>
      </c>
      <c r="K1319" s="4" t="s">
        <v>25</v>
      </c>
      <c r="L1319" s="4" t="s">
        <v>33</v>
      </c>
      <c r="M1319" s="5">
        <v>1</v>
      </c>
      <c r="N1319" s="6">
        <v>144.16999999999999</v>
      </c>
      <c r="O1319" s="7">
        <v>0.1</v>
      </c>
      <c r="P1319" s="6">
        <v>78.13</v>
      </c>
      <c r="Q1319" s="6">
        <f>M1319*N1319*(1-O1319)</f>
        <v>129.75299999999999</v>
      </c>
      <c r="R1319" s="6">
        <f>M1319*P1319</f>
        <v>78.13</v>
      </c>
      <c r="S1319" s="6">
        <f>Q1319-R1319</f>
        <v>51.62299999999999</v>
      </c>
      <c r="T1319" s="8">
        <f>IFERROR(S1319/Q1319,0)</f>
        <v>0.39785592625989374</v>
      </c>
    </row>
    <row r="1320" spans="1:20" ht="15.75" x14ac:dyDescent="0.25">
      <c r="A1320" s="2">
        <v>3582</v>
      </c>
      <c r="B1320" s="3">
        <v>46213</v>
      </c>
      <c r="C1320" s="10">
        <f>YEAR(SalesDataTable[[#This Row],[Order Date]])</f>
        <v>2026</v>
      </c>
      <c r="D1320" s="13" t="str">
        <f>"Q"&amp;ROUNDUP(MONTH(SalesDataTable[[#This Row],[Order Date]])/3,0)</f>
        <v>Q3</v>
      </c>
      <c r="E1320" s="13">
        <f>MONTH(SalesDataTable[[#This Row],[Order Date]])</f>
        <v>7</v>
      </c>
      <c r="F1320" s="10" t="str">
        <f>TEXT(SalesDataTable[[#This Row],[Order Date]],"MMM")</f>
        <v>Jul</v>
      </c>
      <c r="G1320" s="4" t="s">
        <v>22</v>
      </c>
      <c r="H1320" s="4" t="s">
        <v>59</v>
      </c>
      <c r="I1320" s="4" t="s">
        <v>18</v>
      </c>
      <c r="J1320" s="4" t="s">
        <v>19</v>
      </c>
      <c r="K1320" s="4" t="s">
        <v>39</v>
      </c>
      <c r="L1320" s="4" t="s">
        <v>56</v>
      </c>
      <c r="M1320" s="5">
        <v>4</v>
      </c>
      <c r="N1320" s="6">
        <v>82.47</v>
      </c>
      <c r="O1320" s="7">
        <v>0</v>
      </c>
      <c r="P1320" s="6">
        <v>40.22</v>
      </c>
      <c r="Q1320" s="6">
        <f>M1320*N1320*(1-O1320)</f>
        <v>329.88</v>
      </c>
      <c r="R1320" s="6">
        <f>M1320*P1320</f>
        <v>160.88</v>
      </c>
      <c r="S1320" s="6">
        <f>Q1320-R1320</f>
        <v>169</v>
      </c>
      <c r="T1320" s="8">
        <f>IFERROR(S1320/Q1320,0)</f>
        <v>0.51230750575967021</v>
      </c>
    </row>
    <row r="1321" spans="1:20" ht="15.75" x14ac:dyDescent="0.25">
      <c r="A1321" s="2">
        <v>3715</v>
      </c>
      <c r="B1321" s="3">
        <v>46213</v>
      </c>
      <c r="C1321" s="10">
        <f>YEAR(SalesDataTable[[#This Row],[Order Date]])</f>
        <v>2026</v>
      </c>
      <c r="D1321" s="13" t="str">
        <f>"Q"&amp;ROUNDUP(MONTH(SalesDataTable[[#This Row],[Order Date]])/3,0)</f>
        <v>Q3</v>
      </c>
      <c r="E1321" s="13">
        <f>MONTH(SalesDataTable[[#This Row],[Order Date]])</f>
        <v>7</v>
      </c>
      <c r="F1321" s="10" t="str">
        <f>TEXT(SalesDataTable[[#This Row],[Order Date]],"MMM")</f>
        <v>Jul</v>
      </c>
      <c r="G1321" s="4" t="s">
        <v>36</v>
      </c>
      <c r="H1321" s="4" t="s">
        <v>49</v>
      </c>
      <c r="I1321" s="4" t="s">
        <v>18</v>
      </c>
      <c r="J1321" s="4" t="s">
        <v>29</v>
      </c>
      <c r="K1321" s="4" t="s">
        <v>39</v>
      </c>
      <c r="L1321" s="4" t="s">
        <v>67</v>
      </c>
      <c r="M1321" s="5">
        <v>1</v>
      </c>
      <c r="N1321" s="6">
        <v>122.14</v>
      </c>
      <c r="O1321" s="7">
        <v>0.15</v>
      </c>
      <c r="P1321" s="6">
        <v>59.87</v>
      </c>
      <c r="Q1321" s="6">
        <f>M1321*N1321*(1-O1321)</f>
        <v>103.819</v>
      </c>
      <c r="R1321" s="6">
        <f>M1321*P1321</f>
        <v>59.87</v>
      </c>
      <c r="S1321" s="6">
        <f>Q1321-R1321</f>
        <v>43.949000000000005</v>
      </c>
      <c r="T1321" s="8">
        <f>IFERROR(S1321/Q1321,0)</f>
        <v>0.42332328379198414</v>
      </c>
    </row>
    <row r="1322" spans="1:20" ht="15.75" x14ac:dyDescent="0.25">
      <c r="A1322" s="2">
        <v>3940</v>
      </c>
      <c r="B1322" s="3">
        <v>46213</v>
      </c>
      <c r="C1322" s="10">
        <f>YEAR(SalesDataTable[[#This Row],[Order Date]])</f>
        <v>2026</v>
      </c>
      <c r="D1322" s="13" t="str">
        <f>"Q"&amp;ROUNDUP(MONTH(SalesDataTable[[#This Row],[Order Date]])/3,0)</f>
        <v>Q3</v>
      </c>
      <c r="E1322" s="13">
        <f>MONTH(SalesDataTable[[#This Row],[Order Date]])</f>
        <v>7</v>
      </c>
      <c r="F1322" s="10" t="str">
        <f>TEXT(SalesDataTable[[#This Row],[Order Date]],"MMM")</f>
        <v>Jul</v>
      </c>
      <c r="G1322" s="4" t="s">
        <v>27</v>
      </c>
      <c r="H1322" s="4" t="s">
        <v>68</v>
      </c>
      <c r="I1322" s="4" t="s">
        <v>35</v>
      </c>
      <c r="J1322" s="4" t="s">
        <v>19</v>
      </c>
      <c r="K1322" s="4" t="s">
        <v>25</v>
      </c>
      <c r="L1322" s="4" t="s">
        <v>33</v>
      </c>
      <c r="M1322" s="5">
        <v>3</v>
      </c>
      <c r="N1322" s="6">
        <v>143.59</v>
      </c>
      <c r="O1322" s="7">
        <v>0</v>
      </c>
      <c r="P1322" s="6">
        <v>78.91</v>
      </c>
      <c r="Q1322" s="6">
        <f>M1322*N1322*(1-O1322)</f>
        <v>430.77</v>
      </c>
      <c r="R1322" s="6">
        <f>M1322*P1322</f>
        <v>236.73</v>
      </c>
      <c r="S1322" s="6">
        <f>Q1322-R1322</f>
        <v>194.04</v>
      </c>
      <c r="T1322" s="8">
        <f>IFERROR(S1322/Q1322,0)</f>
        <v>0.45044919562643637</v>
      </c>
    </row>
    <row r="1323" spans="1:20" ht="15.75" x14ac:dyDescent="0.25">
      <c r="A1323" s="2">
        <v>4760</v>
      </c>
      <c r="B1323" s="3">
        <v>46213</v>
      </c>
      <c r="C1323" s="10">
        <f>YEAR(SalesDataTable[[#This Row],[Order Date]])</f>
        <v>2026</v>
      </c>
      <c r="D1323" s="13" t="str">
        <f>"Q"&amp;ROUNDUP(MONTH(SalesDataTable[[#This Row],[Order Date]])/3,0)</f>
        <v>Q3</v>
      </c>
      <c r="E1323" s="13">
        <f>MONTH(SalesDataTable[[#This Row],[Order Date]])</f>
        <v>7</v>
      </c>
      <c r="F1323" s="10" t="str">
        <f>TEXT(SalesDataTable[[#This Row],[Order Date]],"MMM")</f>
        <v>Jul</v>
      </c>
      <c r="G1323" s="4" t="s">
        <v>36</v>
      </c>
      <c r="H1323" s="4" t="s">
        <v>63</v>
      </c>
      <c r="I1323" s="4" t="s">
        <v>18</v>
      </c>
      <c r="J1323" s="4" t="s">
        <v>32</v>
      </c>
      <c r="K1323" s="4" t="s">
        <v>25</v>
      </c>
      <c r="L1323" s="4" t="s">
        <v>53</v>
      </c>
      <c r="M1323" s="5">
        <v>2</v>
      </c>
      <c r="N1323" s="6">
        <v>157.66</v>
      </c>
      <c r="O1323" s="7">
        <v>0</v>
      </c>
      <c r="P1323" s="6">
        <v>78.760000000000005</v>
      </c>
      <c r="Q1323" s="6">
        <f>M1323*N1323*(1-O1323)</f>
        <v>315.32</v>
      </c>
      <c r="R1323" s="6">
        <f>M1323*P1323</f>
        <v>157.52000000000001</v>
      </c>
      <c r="S1323" s="6">
        <f>Q1323-R1323</f>
        <v>157.79999999999998</v>
      </c>
      <c r="T1323" s="8">
        <f>IFERROR(S1323/Q1323,0)</f>
        <v>0.50044399340352652</v>
      </c>
    </row>
    <row r="1324" spans="1:20" ht="15.75" x14ac:dyDescent="0.25">
      <c r="A1324" s="2">
        <v>4768</v>
      </c>
      <c r="B1324" s="3">
        <v>46213</v>
      </c>
      <c r="C1324" s="10">
        <f>YEAR(SalesDataTable[[#This Row],[Order Date]])</f>
        <v>2026</v>
      </c>
      <c r="D1324" s="13" t="str">
        <f>"Q"&amp;ROUNDUP(MONTH(SalesDataTable[[#This Row],[Order Date]])/3,0)</f>
        <v>Q3</v>
      </c>
      <c r="E1324" s="13">
        <f>MONTH(SalesDataTable[[#This Row],[Order Date]])</f>
        <v>7</v>
      </c>
      <c r="F1324" s="10" t="str">
        <f>TEXT(SalesDataTable[[#This Row],[Order Date]],"MMM")</f>
        <v>Jul</v>
      </c>
      <c r="G1324" s="4" t="s">
        <v>22</v>
      </c>
      <c r="H1324" s="4" t="s">
        <v>23</v>
      </c>
      <c r="I1324" s="4" t="s">
        <v>18</v>
      </c>
      <c r="J1324" s="4" t="s">
        <v>32</v>
      </c>
      <c r="K1324" s="4" t="s">
        <v>20</v>
      </c>
      <c r="L1324" s="4" t="s">
        <v>46</v>
      </c>
      <c r="M1324" s="5">
        <v>1</v>
      </c>
      <c r="N1324" s="6">
        <v>101.58</v>
      </c>
      <c r="O1324" s="7">
        <v>0</v>
      </c>
      <c r="P1324" s="6">
        <v>49.83</v>
      </c>
      <c r="Q1324" s="6">
        <f>M1324*N1324*(1-O1324)</f>
        <v>101.58</v>
      </c>
      <c r="R1324" s="6">
        <f>M1324*P1324</f>
        <v>49.83</v>
      </c>
      <c r="S1324" s="6">
        <f>Q1324-R1324</f>
        <v>51.75</v>
      </c>
      <c r="T1324" s="8">
        <f>IFERROR(S1324/Q1324,0)</f>
        <v>0.50945067926757237</v>
      </c>
    </row>
    <row r="1325" spans="1:20" ht="15.75" x14ac:dyDescent="0.25">
      <c r="A1325" s="2">
        <v>5025</v>
      </c>
      <c r="B1325" s="3">
        <v>46213</v>
      </c>
      <c r="C1325" s="10">
        <f>YEAR(SalesDataTable[[#This Row],[Order Date]])</f>
        <v>2026</v>
      </c>
      <c r="D1325" s="13" t="str">
        <f>"Q"&amp;ROUNDUP(MONTH(SalesDataTable[[#This Row],[Order Date]])/3,0)</f>
        <v>Q3</v>
      </c>
      <c r="E1325" s="13">
        <f>MONTH(SalesDataTable[[#This Row],[Order Date]])</f>
        <v>7</v>
      </c>
      <c r="F1325" s="10" t="str">
        <f>TEXT(SalesDataTable[[#This Row],[Order Date]],"MMM")</f>
        <v>Jul</v>
      </c>
      <c r="G1325" s="4" t="s">
        <v>27</v>
      </c>
      <c r="H1325" s="4" t="s">
        <v>34</v>
      </c>
      <c r="I1325" s="4" t="s">
        <v>18</v>
      </c>
      <c r="J1325" s="4" t="s">
        <v>19</v>
      </c>
      <c r="K1325" s="4" t="s">
        <v>30</v>
      </c>
      <c r="L1325" s="4" t="s">
        <v>64</v>
      </c>
      <c r="M1325" s="5">
        <v>4</v>
      </c>
      <c r="N1325" s="6">
        <v>166.71</v>
      </c>
      <c r="O1325" s="7">
        <v>0</v>
      </c>
      <c r="P1325" s="6">
        <v>86.55</v>
      </c>
      <c r="Q1325" s="6">
        <f>M1325*N1325*(1-O1325)</f>
        <v>666.84</v>
      </c>
      <c r="R1325" s="6">
        <f>M1325*P1325</f>
        <v>346.2</v>
      </c>
      <c r="S1325" s="6">
        <f>Q1325-R1325</f>
        <v>320.64000000000004</v>
      </c>
      <c r="T1325" s="8">
        <f>IFERROR(S1325/Q1325,0)</f>
        <v>0.48083498290444487</v>
      </c>
    </row>
    <row r="1326" spans="1:20" ht="15.75" x14ac:dyDescent="0.25">
      <c r="A1326" s="2">
        <v>165</v>
      </c>
      <c r="B1326" s="3">
        <v>46214</v>
      </c>
      <c r="C1326" s="10">
        <f>YEAR(SalesDataTable[[#This Row],[Order Date]])</f>
        <v>2026</v>
      </c>
      <c r="D1326" s="13" t="str">
        <f>"Q"&amp;ROUNDUP(MONTH(SalesDataTable[[#This Row],[Order Date]])/3,0)</f>
        <v>Q3</v>
      </c>
      <c r="E1326" s="13">
        <f>MONTH(SalesDataTable[[#This Row],[Order Date]])</f>
        <v>7</v>
      </c>
      <c r="F1326" s="10" t="str">
        <f>TEXT(SalesDataTable[[#This Row],[Order Date]],"MMM")</f>
        <v>Jul</v>
      </c>
      <c r="G1326" s="4" t="s">
        <v>22</v>
      </c>
      <c r="H1326" s="4" t="s">
        <v>59</v>
      </c>
      <c r="I1326" s="4" t="s">
        <v>35</v>
      </c>
      <c r="J1326" s="4" t="s">
        <v>29</v>
      </c>
      <c r="K1326" s="4" t="s">
        <v>20</v>
      </c>
      <c r="L1326" s="4" t="s">
        <v>21</v>
      </c>
      <c r="M1326" s="5">
        <v>2</v>
      </c>
      <c r="N1326" s="6">
        <v>83.33</v>
      </c>
      <c r="O1326" s="7">
        <v>0</v>
      </c>
      <c r="P1326" s="6">
        <v>42.11</v>
      </c>
      <c r="Q1326" s="6">
        <f>M1326*N1326*(1-O1326)</f>
        <v>166.66</v>
      </c>
      <c r="R1326" s="6">
        <f>M1326*P1326</f>
        <v>84.22</v>
      </c>
      <c r="S1326" s="6">
        <f>Q1326-R1326</f>
        <v>82.44</v>
      </c>
      <c r="T1326" s="8">
        <f>IFERROR(S1326/Q1326,0)</f>
        <v>0.49465978639145564</v>
      </c>
    </row>
    <row r="1327" spans="1:20" ht="15.75" x14ac:dyDescent="0.25">
      <c r="A1327" s="2">
        <v>198</v>
      </c>
      <c r="B1327" s="3">
        <v>46214</v>
      </c>
      <c r="C1327" s="10">
        <f>YEAR(SalesDataTable[[#This Row],[Order Date]])</f>
        <v>2026</v>
      </c>
      <c r="D1327" s="13" t="str">
        <f>"Q"&amp;ROUNDUP(MONTH(SalesDataTable[[#This Row],[Order Date]])/3,0)</f>
        <v>Q3</v>
      </c>
      <c r="E1327" s="13">
        <f>MONTH(SalesDataTable[[#This Row],[Order Date]])</f>
        <v>7</v>
      </c>
      <c r="F1327" s="10" t="str">
        <f>TEXT(SalesDataTable[[#This Row],[Order Date]],"MMM")</f>
        <v>Jul</v>
      </c>
      <c r="G1327" s="4" t="s">
        <v>16</v>
      </c>
      <c r="H1327" s="4" t="s">
        <v>66</v>
      </c>
      <c r="I1327" s="4" t="s">
        <v>18</v>
      </c>
      <c r="J1327" s="4" t="s">
        <v>29</v>
      </c>
      <c r="K1327" s="4" t="s">
        <v>25</v>
      </c>
      <c r="L1327" s="4" t="s">
        <v>62</v>
      </c>
      <c r="M1327" s="5">
        <v>2</v>
      </c>
      <c r="N1327" s="6">
        <v>71.77</v>
      </c>
      <c r="O1327" s="7">
        <v>0.05</v>
      </c>
      <c r="P1327" s="6">
        <v>32.9</v>
      </c>
      <c r="Q1327" s="6">
        <f>M1327*N1327*(1-O1327)</f>
        <v>136.363</v>
      </c>
      <c r="R1327" s="6">
        <f>M1327*P1327</f>
        <v>65.8</v>
      </c>
      <c r="S1327" s="6">
        <f>Q1327-R1327</f>
        <v>70.563000000000002</v>
      </c>
      <c r="T1327" s="8">
        <f>IFERROR(S1327/Q1327,0)</f>
        <v>0.5174644148339359</v>
      </c>
    </row>
    <row r="1328" spans="1:20" ht="15.75" x14ac:dyDescent="0.25">
      <c r="A1328" s="2">
        <v>1480</v>
      </c>
      <c r="B1328" s="3">
        <v>46214</v>
      </c>
      <c r="C1328" s="10">
        <f>YEAR(SalesDataTable[[#This Row],[Order Date]])</f>
        <v>2026</v>
      </c>
      <c r="D1328" s="13" t="str">
        <f>"Q"&amp;ROUNDUP(MONTH(SalesDataTable[[#This Row],[Order Date]])/3,0)</f>
        <v>Q3</v>
      </c>
      <c r="E1328" s="13">
        <f>MONTH(SalesDataTable[[#This Row],[Order Date]])</f>
        <v>7</v>
      </c>
      <c r="F1328" s="10" t="str">
        <f>TEXT(SalesDataTable[[#This Row],[Order Date]],"MMM")</f>
        <v>Jul</v>
      </c>
      <c r="G1328" s="4" t="s">
        <v>16</v>
      </c>
      <c r="H1328" s="4" t="s">
        <v>66</v>
      </c>
      <c r="I1328" s="4" t="s">
        <v>18</v>
      </c>
      <c r="J1328" s="4" t="s">
        <v>29</v>
      </c>
      <c r="K1328" s="4" t="s">
        <v>30</v>
      </c>
      <c r="L1328" s="4" t="s">
        <v>64</v>
      </c>
      <c r="M1328" s="5">
        <v>3</v>
      </c>
      <c r="N1328" s="6">
        <v>164.5</v>
      </c>
      <c r="O1328" s="7">
        <v>0</v>
      </c>
      <c r="P1328" s="6">
        <v>87.06</v>
      </c>
      <c r="Q1328" s="6">
        <f>M1328*N1328*(1-O1328)</f>
        <v>493.5</v>
      </c>
      <c r="R1328" s="6">
        <f>M1328*P1328</f>
        <v>261.18</v>
      </c>
      <c r="S1328" s="6">
        <f>Q1328-R1328</f>
        <v>232.32</v>
      </c>
      <c r="T1328" s="8">
        <f>IFERROR(S1328/Q1328,0)</f>
        <v>0.47075987841945288</v>
      </c>
    </row>
    <row r="1329" spans="1:20" ht="15.75" x14ac:dyDescent="0.25">
      <c r="A1329" s="2">
        <v>1990</v>
      </c>
      <c r="B1329" s="3">
        <v>46214</v>
      </c>
      <c r="C1329" s="10">
        <f>YEAR(SalesDataTable[[#This Row],[Order Date]])</f>
        <v>2026</v>
      </c>
      <c r="D1329" s="13" t="str">
        <f>"Q"&amp;ROUNDUP(MONTH(SalesDataTable[[#This Row],[Order Date]])/3,0)</f>
        <v>Q3</v>
      </c>
      <c r="E1329" s="13">
        <f>MONTH(SalesDataTable[[#This Row],[Order Date]])</f>
        <v>7</v>
      </c>
      <c r="F1329" s="10" t="str">
        <f>TEXT(SalesDataTable[[#This Row],[Order Date]],"MMM")</f>
        <v>Jul</v>
      </c>
      <c r="G1329" s="4" t="s">
        <v>16</v>
      </c>
      <c r="H1329" s="4" t="s">
        <v>66</v>
      </c>
      <c r="I1329" s="4" t="s">
        <v>18</v>
      </c>
      <c r="J1329" s="4" t="s">
        <v>19</v>
      </c>
      <c r="K1329" s="4" t="s">
        <v>39</v>
      </c>
      <c r="L1329" s="4" t="s">
        <v>56</v>
      </c>
      <c r="M1329" s="5">
        <v>3</v>
      </c>
      <c r="N1329" s="6">
        <v>82.28</v>
      </c>
      <c r="O1329" s="7">
        <v>0.1</v>
      </c>
      <c r="P1329" s="6">
        <v>39.51</v>
      </c>
      <c r="Q1329" s="6">
        <f>M1329*N1329*(1-O1329)</f>
        <v>222.15600000000001</v>
      </c>
      <c r="R1329" s="6">
        <f>M1329*P1329</f>
        <v>118.53</v>
      </c>
      <c r="S1329" s="6">
        <f>Q1329-R1329</f>
        <v>103.626</v>
      </c>
      <c r="T1329" s="8">
        <f>IFERROR(S1329/Q1329,0)</f>
        <v>0.46645600388915898</v>
      </c>
    </row>
    <row r="1330" spans="1:20" ht="15.75" x14ac:dyDescent="0.25">
      <c r="A1330" s="2">
        <v>2298</v>
      </c>
      <c r="B1330" s="3">
        <v>46214</v>
      </c>
      <c r="C1330" s="10">
        <f>YEAR(SalesDataTable[[#This Row],[Order Date]])</f>
        <v>2026</v>
      </c>
      <c r="D1330" s="13" t="str">
        <f>"Q"&amp;ROUNDUP(MONTH(SalesDataTable[[#This Row],[Order Date]])/3,0)</f>
        <v>Q3</v>
      </c>
      <c r="E1330" s="13">
        <f>MONTH(SalesDataTable[[#This Row],[Order Date]])</f>
        <v>7</v>
      </c>
      <c r="F1330" s="10" t="str">
        <f>TEXT(SalesDataTable[[#This Row],[Order Date]],"MMM")</f>
        <v>Jul</v>
      </c>
      <c r="G1330" s="4" t="s">
        <v>27</v>
      </c>
      <c r="H1330" s="4" t="s">
        <v>28</v>
      </c>
      <c r="I1330" s="4" t="s">
        <v>35</v>
      </c>
      <c r="J1330" s="4" t="s">
        <v>29</v>
      </c>
      <c r="K1330" s="4" t="s">
        <v>20</v>
      </c>
      <c r="L1330" s="4" t="s">
        <v>46</v>
      </c>
      <c r="M1330" s="5">
        <v>2</v>
      </c>
      <c r="N1330" s="6">
        <v>103.17</v>
      </c>
      <c r="O1330" s="7">
        <v>0</v>
      </c>
      <c r="P1330" s="6">
        <v>50.49</v>
      </c>
      <c r="Q1330" s="6">
        <f>M1330*N1330*(1-O1330)</f>
        <v>206.34</v>
      </c>
      <c r="R1330" s="6">
        <f>M1330*P1330</f>
        <v>100.98</v>
      </c>
      <c r="S1330" s="6">
        <f>Q1330-R1330</f>
        <v>105.36</v>
      </c>
      <c r="T1330" s="8">
        <f>IFERROR(S1330/Q1330,0)</f>
        <v>0.51061355045071244</v>
      </c>
    </row>
    <row r="1331" spans="1:20" ht="15.75" x14ac:dyDescent="0.25">
      <c r="A1331" s="2">
        <v>2886</v>
      </c>
      <c r="B1331" s="3">
        <v>46214</v>
      </c>
      <c r="C1331" s="10">
        <f>YEAR(SalesDataTable[[#This Row],[Order Date]])</f>
        <v>2026</v>
      </c>
      <c r="D1331" s="13" t="str">
        <f>"Q"&amp;ROUNDUP(MONTH(SalesDataTable[[#This Row],[Order Date]])/3,0)</f>
        <v>Q3</v>
      </c>
      <c r="E1331" s="13">
        <f>MONTH(SalesDataTable[[#This Row],[Order Date]])</f>
        <v>7</v>
      </c>
      <c r="F1331" s="10" t="str">
        <f>TEXT(SalesDataTable[[#This Row],[Order Date]],"MMM")</f>
        <v>Jul</v>
      </c>
      <c r="G1331" s="4" t="s">
        <v>16</v>
      </c>
      <c r="H1331" s="4" t="s">
        <v>66</v>
      </c>
      <c r="I1331" s="4" t="s">
        <v>18</v>
      </c>
      <c r="J1331" s="4" t="s">
        <v>29</v>
      </c>
      <c r="K1331" s="4" t="s">
        <v>20</v>
      </c>
      <c r="L1331" s="4" t="s">
        <v>38</v>
      </c>
      <c r="M1331" s="5">
        <v>1</v>
      </c>
      <c r="N1331" s="6">
        <v>50.33</v>
      </c>
      <c r="O1331" s="7">
        <v>0.05</v>
      </c>
      <c r="P1331" s="6">
        <v>22.06</v>
      </c>
      <c r="Q1331" s="6">
        <f>M1331*N1331*(1-O1331)</f>
        <v>47.813499999999998</v>
      </c>
      <c r="R1331" s="6">
        <f>M1331*P1331</f>
        <v>22.06</v>
      </c>
      <c r="S1331" s="6">
        <f>Q1331-R1331</f>
        <v>25.753499999999999</v>
      </c>
      <c r="T1331" s="8">
        <f>IFERROR(S1331/Q1331,0)</f>
        <v>0.53862402877848303</v>
      </c>
    </row>
    <row r="1332" spans="1:20" ht="15.75" x14ac:dyDescent="0.25">
      <c r="A1332" s="2">
        <v>2893</v>
      </c>
      <c r="B1332" s="3">
        <v>46214</v>
      </c>
      <c r="C1332" s="10">
        <f>YEAR(SalesDataTable[[#This Row],[Order Date]])</f>
        <v>2026</v>
      </c>
      <c r="D1332" s="13" t="str">
        <f>"Q"&amp;ROUNDUP(MONTH(SalesDataTable[[#This Row],[Order Date]])/3,0)</f>
        <v>Q3</v>
      </c>
      <c r="E1332" s="13">
        <f>MONTH(SalesDataTable[[#This Row],[Order Date]])</f>
        <v>7</v>
      </c>
      <c r="F1332" s="10" t="str">
        <f>TEXT(SalesDataTable[[#This Row],[Order Date]],"MMM")</f>
        <v>Jul</v>
      </c>
      <c r="G1332" s="4" t="s">
        <v>22</v>
      </c>
      <c r="H1332" s="4" t="s">
        <v>57</v>
      </c>
      <c r="I1332" s="4" t="s">
        <v>24</v>
      </c>
      <c r="J1332" s="4" t="s">
        <v>32</v>
      </c>
      <c r="K1332" s="4" t="s">
        <v>25</v>
      </c>
      <c r="L1332" s="4" t="s">
        <v>33</v>
      </c>
      <c r="M1332" s="5">
        <v>6</v>
      </c>
      <c r="N1332" s="6">
        <v>142.78</v>
      </c>
      <c r="O1332" s="7">
        <v>0.15</v>
      </c>
      <c r="P1332" s="6">
        <v>80.38</v>
      </c>
      <c r="Q1332" s="6">
        <f>M1332*N1332*(1-O1332)</f>
        <v>728.178</v>
      </c>
      <c r="R1332" s="6">
        <f>M1332*P1332</f>
        <v>482.28</v>
      </c>
      <c r="S1332" s="6">
        <f>Q1332-R1332</f>
        <v>245.89800000000002</v>
      </c>
      <c r="T1332" s="8">
        <f>IFERROR(S1332/Q1332,0)</f>
        <v>0.33768941110552642</v>
      </c>
    </row>
    <row r="1333" spans="1:20" ht="15.75" x14ac:dyDescent="0.25">
      <c r="A1333" s="2">
        <v>2939</v>
      </c>
      <c r="B1333" s="3">
        <v>46214</v>
      </c>
      <c r="C1333" s="10">
        <f>YEAR(SalesDataTable[[#This Row],[Order Date]])</f>
        <v>2026</v>
      </c>
      <c r="D1333" s="13" t="str">
        <f>"Q"&amp;ROUNDUP(MONTH(SalesDataTable[[#This Row],[Order Date]])/3,0)</f>
        <v>Q3</v>
      </c>
      <c r="E1333" s="13">
        <f>MONTH(SalesDataTable[[#This Row],[Order Date]])</f>
        <v>7</v>
      </c>
      <c r="F1333" s="10" t="str">
        <f>TEXT(SalesDataTable[[#This Row],[Order Date]],"MMM")</f>
        <v>Jul</v>
      </c>
      <c r="G1333" s="4" t="s">
        <v>22</v>
      </c>
      <c r="H1333" s="4" t="s">
        <v>43</v>
      </c>
      <c r="I1333" s="4" t="s">
        <v>18</v>
      </c>
      <c r="J1333" s="4" t="s">
        <v>29</v>
      </c>
      <c r="K1333" s="4" t="s">
        <v>39</v>
      </c>
      <c r="L1333" s="4" t="s">
        <v>45</v>
      </c>
      <c r="M1333" s="5">
        <v>1</v>
      </c>
      <c r="N1333" s="6">
        <v>195.38</v>
      </c>
      <c r="O1333" s="7">
        <v>0.05</v>
      </c>
      <c r="P1333" s="6">
        <v>101.67</v>
      </c>
      <c r="Q1333" s="6">
        <f>M1333*N1333*(1-O1333)</f>
        <v>185.61099999999999</v>
      </c>
      <c r="R1333" s="6">
        <f>M1333*P1333</f>
        <v>101.67</v>
      </c>
      <c r="S1333" s="6">
        <f>Q1333-R1333</f>
        <v>83.940999999999988</v>
      </c>
      <c r="T1333" s="8">
        <f>IFERROR(S1333/Q1333,0)</f>
        <v>0.45224151585843508</v>
      </c>
    </row>
    <row r="1334" spans="1:20" ht="15.75" x14ac:dyDescent="0.25">
      <c r="A1334" s="2">
        <v>3249</v>
      </c>
      <c r="B1334" s="3">
        <v>46214</v>
      </c>
      <c r="C1334" s="10">
        <f>YEAR(SalesDataTable[[#This Row],[Order Date]])</f>
        <v>2026</v>
      </c>
      <c r="D1334" s="13" t="str">
        <f>"Q"&amp;ROUNDUP(MONTH(SalesDataTable[[#This Row],[Order Date]])/3,0)</f>
        <v>Q3</v>
      </c>
      <c r="E1334" s="13">
        <f>MONTH(SalesDataTable[[#This Row],[Order Date]])</f>
        <v>7</v>
      </c>
      <c r="F1334" s="10" t="str">
        <f>TEXT(SalesDataTable[[#This Row],[Order Date]],"MMM")</f>
        <v>Jul</v>
      </c>
      <c r="G1334" s="4" t="s">
        <v>36</v>
      </c>
      <c r="H1334" s="4" t="s">
        <v>37</v>
      </c>
      <c r="I1334" s="4" t="s">
        <v>35</v>
      </c>
      <c r="J1334" s="4" t="s">
        <v>19</v>
      </c>
      <c r="K1334" s="4" t="s">
        <v>20</v>
      </c>
      <c r="L1334" s="4" t="s">
        <v>46</v>
      </c>
      <c r="M1334" s="5">
        <v>5</v>
      </c>
      <c r="N1334" s="6">
        <v>104.8</v>
      </c>
      <c r="O1334" s="7">
        <v>0</v>
      </c>
      <c r="P1334" s="6">
        <v>50.94</v>
      </c>
      <c r="Q1334" s="6">
        <f>M1334*N1334*(1-O1334)</f>
        <v>524</v>
      </c>
      <c r="R1334" s="6">
        <f>M1334*P1334</f>
        <v>254.7</v>
      </c>
      <c r="S1334" s="6">
        <f>Q1334-R1334</f>
        <v>269.3</v>
      </c>
      <c r="T1334" s="8">
        <f>IFERROR(S1334/Q1334,0)</f>
        <v>0.51393129770992374</v>
      </c>
    </row>
    <row r="1335" spans="1:20" ht="15.75" x14ac:dyDescent="0.25">
      <c r="A1335" s="2">
        <v>3832</v>
      </c>
      <c r="B1335" s="3">
        <v>46214</v>
      </c>
      <c r="C1335" s="10">
        <f>YEAR(SalesDataTable[[#This Row],[Order Date]])</f>
        <v>2026</v>
      </c>
      <c r="D1335" s="13" t="str">
        <f>"Q"&amp;ROUNDUP(MONTH(SalesDataTable[[#This Row],[Order Date]])/3,0)</f>
        <v>Q3</v>
      </c>
      <c r="E1335" s="13">
        <f>MONTH(SalesDataTable[[#This Row],[Order Date]])</f>
        <v>7</v>
      </c>
      <c r="F1335" s="10" t="str">
        <f>TEXT(SalesDataTable[[#This Row],[Order Date]],"MMM")</f>
        <v>Jul</v>
      </c>
      <c r="G1335" s="4" t="s">
        <v>36</v>
      </c>
      <c r="H1335" s="4" t="s">
        <v>47</v>
      </c>
      <c r="I1335" s="4" t="s">
        <v>18</v>
      </c>
      <c r="J1335" s="4" t="s">
        <v>19</v>
      </c>
      <c r="K1335" s="4" t="s">
        <v>39</v>
      </c>
      <c r="L1335" s="4" t="s">
        <v>56</v>
      </c>
      <c r="M1335" s="5">
        <v>3</v>
      </c>
      <c r="N1335" s="6">
        <v>82.26</v>
      </c>
      <c r="O1335" s="7">
        <v>0</v>
      </c>
      <c r="P1335" s="6">
        <v>40.020000000000003</v>
      </c>
      <c r="Q1335" s="6">
        <f>M1335*N1335*(1-O1335)</f>
        <v>246.78000000000003</v>
      </c>
      <c r="R1335" s="6">
        <f>M1335*P1335</f>
        <v>120.06</v>
      </c>
      <c r="S1335" s="6">
        <f>Q1335-R1335</f>
        <v>126.72000000000003</v>
      </c>
      <c r="T1335" s="8">
        <f>IFERROR(S1335/Q1335,0)</f>
        <v>0.51349380014587898</v>
      </c>
    </row>
    <row r="1336" spans="1:20" ht="15.75" x14ac:dyDescent="0.25">
      <c r="A1336" s="2">
        <v>3868</v>
      </c>
      <c r="B1336" s="3">
        <v>46214</v>
      </c>
      <c r="C1336" s="10">
        <f>YEAR(SalesDataTable[[#This Row],[Order Date]])</f>
        <v>2026</v>
      </c>
      <c r="D1336" s="13" t="str">
        <f>"Q"&amp;ROUNDUP(MONTH(SalesDataTable[[#This Row],[Order Date]])/3,0)</f>
        <v>Q3</v>
      </c>
      <c r="E1336" s="13">
        <f>MONTH(SalesDataTable[[#This Row],[Order Date]])</f>
        <v>7</v>
      </c>
      <c r="F1336" s="10" t="str">
        <f>TEXT(SalesDataTable[[#This Row],[Order Date]],"MMM")</f>
        <v>Jul</v>
      </c>
      <c r="G1336" s="4" t="s">
        <v>27</v>
      </c>
      <c r="H1336" s="4" t="s">
        <v>55</v>
      </c>
      <c r="I1336" s="4" t="s">
        <v>18</v>
      </c>
      <c r="J1336" s="4" t="s">
        <v>32</v>
      </c>
      <c r="K1336" s="4" t="s">
        <v>25</v>
      </c>
      <c r="L1336" s="4" t="s">
        <v>26</v>
      </c>
      <c r="M1336" s="5">
        <v>1</v>
      </c>
      <c r="N1336" s="6">
        <v>90.79</v>
      </c>
      <c r="O1336" s="7">
        <v>0</v>
      </c>
      <c r="P1336" s="6">
        <v>46.39</v>
      </c>
      <c r="Q1336" s="6">
        <f>M1336*N1336*(1-O1336)</f>
        <v>90.79</v>
      </c>
      <c r="R1336" s="6">
        <f>M1336*P1336</f>
        <v>46.39</v>
      </c>
      <c r="S1336" s="6">
        <f>Q1336-R1336</f>
        <v>44.400000000000006</v>
      </c>
      <c r="T1336" s="8">
        <f>IFERROR(S1336/Q1336,0)</f>
        <v>0.4890406432426479</v>
      </c>
    </row>
    <row r="1337" spans="1:20" ht="15.75" x14ac:dyDescent="0.25">
      <c r="A1337" s="2">
        <v>4365</v>
      </c>
      <c r="B1337" s="3">
        <v>46214</v>
      </c>
      <c r="C1337" s="10">
        <f>YEAR(SalesDataTable[[#This Row],[Order Date]])</f>
        <v>2026</v>
      </c>
      <c r="D1337" s="13" t="str">
        <f>"Q"&amp;ROUNDUP(MONTH(SalesDataTable[[#This Row],[Order Date]])/3,0)</f>
        <v>Q3</v>
      </c>
      <c r="E1337" s="13">
        <f>MONTH(SalesDataTable[[#This Row],[Order Date]])</f>
        <v>7</v>
      </c>
      <c r="F1337" s="10" t="str">
        <f>TEXT(SalesDataTable[[#This Row],[Order Date]],"MMM")</f>
        <v>Jul</v>
      </c>
      <c r="G1337" s="4" t="s">
        <v>22</v>
      </c>
      <c r="H1337" s="4" t="s">
        <v>57</v>
      </c>
      <c r="I1337" s="4" t="s">
        <v>18</v>
      </c>
      <c r="J1337" s="4" t="s">
        <v>19</v>
      </c>
      <c r="K1337" s="4" t="s">
        <v>20</v>
      </c>
      <c r="L1337" s="4" t="s">
        <v>42</v>
      </c>
      <c r="M1337" s="5">
        <v>1</v>
      </c>
      <c r="N1337" s="6">
        <v>41.33</v>
      </c>
      <c r="O1337" s="7">
        <v>0</v>
      </c>
      <c r="P1337" s="6">
        <v>17.2</v>
      </c>
      <c r="Q1337" s="6">
        <f>M1337*N1337*(1-O1337)</f>
        <v>41.33</v>
      </c>
      <c r="R1337" s="6">
        <f>M1337*P1337</f>
        <v>17.2</v>
      </c>
      <c r="S1337" s="6">
        <f>Q1337-R1337</f>
        <v>24.13</v>
      </c>
      <c r="T1337" s="8">
        <f>IFERROR(S1337/Q1337,0)</f>
        <v>0.58383740624243896</v>
      </c>
    </row>
    <row r="1338" spans="1:20" ht="15.75" x14ac:dyDescent="0.25">
      <c r="A1338" s="2">
        <v>314</v>
      </c>
      <c r="B1338" s="3">
        <v>46215</v>
      </c>
      <c r="C1338" s="10">
        <f>YEAR(SalesDataTable[[#This Row],[Order Date]])</f>
        <v>2026</v>
      </c>
      <c r="D1338" s="13" t="str">
        <f>"Q"&amp;ROUNDUP(MONTH(SalesDataTable[[#This Row],[Order Date]])/3,0)</f>
        <v>Q3</v>
      </c>
      <c r="E1338" s="13">
        <f>MONTH(SalesDataTable[[#This Row],[Order Date]])</f>
        <v>7</v>
      </c>
      <c r="F1338" s="10" t="str">
        <f>TEXT(SalesDataTable[[#This Row],[Order Date]],"MMM")</f>
        <v>Jul</v>
      </c>
      <c r="G1338" s="4" t="s">
        <v>27</v>
      </c>
      <c r="H1338" s="4" t="s">
        <v>28</v>
      </c>
      <c r="I1338" s="4" t="s">
        <v>18</v>
      </c>
      <c r="J1338" s="4" t="s">
        <v>19</v>
      </c>
      <c r="K1338" s="4" t="s">
        <v>50</v>
      </c>
      <c r="L1338" s="4" t="s">
        <v>51</v>
      </c>
      <c r="M1338" s="5">
        <v>2</v>
      </c>
      <c r="N1338" s="6">
        <v>41.09</v>
      </c>
      <c r="O1338" s="7">
        <v>0.05</v>
      </c>
      <c r="P1338" s="6">
        <v>14.54</v>
      </c>
      <c r="Q1338" s="6">
        <f>M1338*N1338*(1-O1338)</f>
        <v>78.070999999999998</v>
      </c>
      <c r="R1338" s="6">
        <f>M1338*P1338</f>
        <v>29.08</v>
      </c>
      <c r="S1338" s="6">
        <f>Q1338-R1338</f>
        <v>48.991</v>
      </c>
      <c r="T1338" s="8">
        <f>IFERROR(S1338/Q1338,0)</f>
        <v>0.62751854081541159</v>
      </c>
    </row>
    <row r="1339" spans="1:20" ht="15.75" x14ac:dyDescent="0.25">
      <c r="A1339" s="2">
        <v>552</v>
      </c>
      <c r="B1339" s="3">
        <v>46215</v>
      </c>
      <c r="C1339" s="10">
        <f>YEAR(SalesDataTable[[#This Row],[Order Date]])</f>
        <v>2026</v>
      </c>
      <c r="D1339" s="13" t="str">
        <f>"Q"&amp;ROUNDUP(MONTH(SalesDataTable[[#This Row],[Order Date]])/3,0)</f>
        <v>Q3</v>
      </c>
      <c r="E1339" s="13">
        <f>MONTH(SalesDataTable[[#This Row],[Order Date]])</f>
        <v>7</v>
      </c>
      <c r="F1339" s="10" t="str">
        <f>TEXT(SalesDataTable[[#This Row],[Order Date]],"MMM")</f>
        <v>Jul</v>
      </c>
      <c r="G1339" s="4" t="s">
        <v>22</v>
      </c>
      <c r="H1339" s="4" t="s">
        <v>59</v>
      </c>
      <c r="I1339" s="4" t="s">
        <v>24</v>
      </c>
      <c r="J1339" s="4" t="s">
        <v>32</v>
      </c>
      <c r="K1339" s="4" t="s">
        <v>39</v>
      </c>
      <c r="L1339" s="4" t="s">
        <v>56</v>
      </c>
      <c r="M1339" s="5">
        <v>5</v>
      </c>
      <c r="N1339" s="6">
        <v>82.39</v>
      </c>
      <c r="O1339" s="7">
        <v>0.05</v>
      </c>
      <c r="P1339" s="6">
        <v>39.479999999999997</v>
      </c>
      <c r="Q1339" s="6">
        <f>M1339*N1339*(1-O1339)</f>
        <v>391.35249999999996</v>
      </c>
      <c r="R1339" s="6">
        <f>M1339*P1339</f>
        <v>197.39999999999998</v>
      </c>
      <c r="S1339" s="6">
        <f>Q1339-R1339</f>
        <v>193.95249999999999</v>
      </c>
      <c r="T1339" s="8">
        <f>IFERROR(S1339/Q1339,0)</f>
        <v>0.49559540312122702</v>
      </c>
    </row>
    <row r="1340" spans="1:20" ht="15.75" x14ac:dyDescent="0.25">
      <c r="A1340" s="2">
        <v>1317</v>
      </c>
      <c r="B1340" s="3">
        <v>46215</v>
      </c>
      <c r="C1340" s="10">
        <f>YEAR(SalesDataTable[[#This Row],[Order Date]])</f>
        <v>2026</v>
      </c>
      <c r="D1340" s="13" t="str">
        <f>"Q"&amp;ROUNDUP(MONTH(SalesDataTable[[#This Row],[Order Date]])/3,0)</f>
        <v>Q3</v>
      </c>
      <c r="E1340" s="13">
        <f>MONTH(SalesDataTable[[#This Row],[Order Date]])</f>
        <v>7</v>
      </c>
      <c r="F1340" s="10" t="str">
        <f>TEXT(SalesDataTable[[#This Row],[Order Date]],"MMM")</f>
        <v>Jul</v>
      </c>
      <c r="G1340" s="4" t="s">
        <v>22</v>
      </c>
      <c r="H1340" s="4" t="s">
        <v>65</v>
      </c>
      <c r="I1340" s="4" t="s">
        <v>18</v>
      </c>
      <c r="J1340" s="4" t="s">
        <v>32</v>
      </c>
      <c r="K1340" s="4" t="s">
        <v>50</v>
      </c>
      <c r="L1340" s="4" t="s">
        <v>58</v>
      </c>
      <c r="M1340" s="5">
        <v>3</v>
      </c>
      <c r="N1340" s="6">
        <v>37</v>
      </c>
      <c r="O1340" s="7">
        <v>0</v>
      </c>
      <c r="P1340" s="6">
        <v>13.69</v>
      </c>
      <c r="Q1340" s="6">
        <f>M1340*N1340*(1-O1340)</f>
        <v>111</v>
      </c>
      <c r="R1340" s="6">
        <f>M1340*P1340</f>
        <v>41.07</v>
      </c>
      <c r="S1340" s="6">
        <f>Q1340-R1340</f>
        <v>69.930000000000007</v>
      </c>
      <c r="T1340" s="8">
        <f>IFERROR(S1340/Q1340,0)</f>
        <v>0.63000000000000012</v>
      </c>
    </row>
    <row r="1341" spans="1:20" ht="15.75" x14ac:dyDescent="0.25">
      <c r="A1341" s="2">
        <v>1515</v>
      </c>
      <c r="B1341" s="3">
        <v>46215</v>
      </c>
      <c r="C1341" s="10">
        <f>YEAR(SalesDataTable[[#This Row],[Order Date]])</f>
        <v>2026</v>
      </c>
      <c r="D1341" s="13" t="str">
        <f>"Q"&amp;ROUNDUP(MONTH(SalesDataTable[[#This Row],[Order Date]])/3,0)</f>
        <v>Q3</v>
      </c>
      <c r="E1341" s="13">
        <f>MONTH(SalesDataTable[[#This Row],[Order Date]])</f>
        <v>7</v>
      </c>
      <c r="F1341" s="10" t="str">
        <f>TEXT(SalesDataTable[[#This Row],[Order Date]],"MMM")</f>
        <v>Jul</v>
      </c>
      <c r="G1341" s="4" t="s">
        <v>36</v>
      </c>
      <c r="H1341" s="4" t="s">
        <v>49</v>
      </c>
      <c r="I1341" s="4" t="s">
        <v>35</v>
      </c>
      <c r="J1341" s="4" t="s">
        <v>29</v>
      </c>
      <c r="K1341" s="4" t="s">
        <v>50</v>
      </c>
      <c r="L1341" s="4" t="s">
        <v>51</v>
      </c>
      <c r="M1341" s="5">
        <v>2</v>
      </c>
      <c r="N1341" s="6">
        <v>40.9</v>
      </c>
      <c r="O1341" s="7">
        <v>0</v>
      </c>
      <c r="P1341" s="6">
        <v>14.81</v>
      </c>
      <c r="Q1341" s="6">
        <f>M1341*N1341*(1-O1341)</f>
        <v>81.8</v>
      </c>
      <c r="R1341" s="6">
        <f>M1341*P1341</f>
        <v>29.62</v>
      </c>
      <c r="S1341" s="6">
        <f>Q1341-R1341</f>
        <v>52.179999999999993</v>
      </c>
      <c r="T1341" s="8">
        <f>IFERROR(S1341/Q1341,0)</f>
        <v>0.63789731051344734</v>
      </c>
    </row>
    <row r="1342" spans="1:20" ht="15.75" x14ac:dyDescent="0.25">
      <c r="A1342" s="2">
        <v>1674</v>
      </c>
      <c r="B1342" s="3">
        <v>46215</v>
      </c>
      <c r="C1342" s="10">
        <f>YEAR(SalesDataTable[[#This Row],[Order Date]])</f>
        <v>2026</v>
      </c>
      <c r="D1342" s="13" t="str">
        <f>"Q"&amp;ROUNDUP(MONTH(SalesDataTable[[#This Row],[Order Date]])/3,0)</f>
        <v>Q3</v>
      </c>
      <c r="E1342" s="13">
        <f>MONTH(SalesDataTable[[#This Row],[Order Date]])</f>
        <v>7</v>
      </c>
      <c r="F1342" s="10" t="str">
        <f>TEXT(SalesDataTable[[#This Row],[Order Date]],"MMM")</f>
        <v>Jul</v>
      </c>
      <c r="G1342" s="4" t="s">
        <v>16</v>
      </c>
      <c r="H1342" s="4" t="s">
        <v>17</v>
      </c>
      <c r="I1342" s="4" t="s">
        <v>18</v>
      </c>
      <c r="J1342" s="4" t="s">
        <v>29</v>
      </c>
      <c r="K1342" s="4" t="s">
        <v>50</v>
      </c>
      <c r="L1342" s="4" t="s">
        <v>54</v>
      </c>
      <c r="M1342" s="5">
        <v>1</v>
      </c>
      <c r="N1342" s="6">
        <v>123.33</v>
      </c>
      <c r="O1342" s="7">
        <v>0.1</v>
      </c>
      <c r="P1342" s="6">
        <v>70.900000000000006</v>
      </c>
      <c r="Q1342" s="6">
        <f>M1342*N1342*(1-O1342)</f>
        <v>110.997</v>
      </c>
      <c r="R1342" s="6">
        <f>M1342*P1342</f>
        <v>70.900000000000006</v>
      </c>
      <c r="S1342" s="6">
        <f>Q1342-R1342</f>
        <v>40.096999999999994</v>
      </c>
      <c r="T1342" s="8">
        <f>IFERROR(S1342/Q1342,0)</f>
        <v>0.36124399758552028</v>
      </c>
    </row>
    <row r="1343" spans="1:20" ht="15.75" x14ac:dyDescent="0.25">
      <c r="A1343" s="2">
        <v>2407</v>
      </c>
      <c r="B1343" s="3">
        <v>46215</v>
      </c>
      <c r="C1343" s="10">
        <f>YEAR(SalesDataTable[[#This Row],[Order Date]])</f>
        <v>2026</v>
      </c>
      <c r="D1343" s="13" t="str">
        <f>"Q"&amp;ROUNDUP(MONTH(SalesDataTable[[#This Row],[Order Date]])/3,0)</f>
        <v>Q3</v>
      </c>
      <c r="E1343" s="13">
        <f>MONTH(SalesDataTable[[#This Row],[Order Date]])</f>
        <v>7</v>
      </c>
      <c r="F1343" s="10" t="str">
        <f>TEXT(SalesDataTable[[#This Row],[Order Date]],"MMM")</f>
        <v>Jul</v>
      </c>
      <c r="G1343" s="4" t="s">
        <v>22</v>
      </c>
      <c r="H1343" s="4" t="s">
        <v>59</v>
      </c>
      <c r="I1343" s="4" t="s">
        <v>44</v>
      </c>
      <c r="J1343" s="4" t="s">
        <v>32</v>
      </c>
      <c r="K1343" s="4" t="s">
        <v>25</v>
      </c>
      <c r="L1343" s="4" t="s">
        <v>53</v>
      </c>
      <c r="M1343" s="5">
        <v>1</v>
      </c>
      <c r="N1343" s="6">
        <v>153.25</v>
      </c>
      <c r="O1343" s="7">
        <v>0.15</v>
      </c>
      <c r="P1343" s="6">
        <v>78.28</v>
      </c>
      <c r="Q1343" s="6">
        <f>M1343*N1343*(1-O1343)</f>
        <v>130.26249999999999</v>
      </c>
      <c r="R1343" s="6">
        <f>M1343*P1343</f>
        <v>78.28</v>
      </c>
      <c r="S1343" s="6">
        <f>Q1343-R1343</f>
        <v>51.982499999999987</v>
      </c>
      <c r="T1343" s="8">
        <f>IFERROR(S1343/Q1343,0)</f>
        <v>0.39905959121005657</v>
      </c>
    </row>
    <row r="1344" spans="1:20" ht="15.75" x14ac:dyDescent="0.25">
      <c r="A1344" s="2">
        <v>2817</v>
      </c>
      <c r="B1344" s="3">
        <v>46215</v>
      </c>
      <c r="C1344" s="10">
        <f>YEAR(SalesDataTable[[#This Row],[Order Date]])</f>
        <v>2026</v>
      </c>
      <c r="D1344" s="13" t="str">
        <f>"Q"&amp;ROUNDUP(MONTH(SalesDataTable[[#This Row],[Order Date]])/3,0)</f>
        <v>Q3</v>
      </c>
      <c r="E1344" s="13">
        <f>MONTH(SalesDataTable[[#This Row],[Order Date]])</f>
        <v>7</v>
      </c>
      <c r="F1344" s="10" t="str">
        <f>TEXT(SalesDataTable[[#This Row],[Order Date]],"MMM")</f>
        <v>Jul</v>
      </c>
      <c r="G1344" s="4" t="s">
        <v>36</v>
      </c>
      <c r="H1344" s="4" t="s">
        <v>47</v>
      </c>
      <c r="I1344" s="4" t="s">
        <v>44</v>
      </c>
      <c r="J1344" s="4" t="s">
        <v>29</v>
      </c>
      <c r="K1344" s="4" t="s">
        <v>30</v>
      </c>
      <c r="L1344" s="4" t="s">
        <v>60</v>
      </c>
      <c r="M1344" s="5">
        <v>3</v>
      </c>
      <c r="N1344" s="6">
        <v>134.43</v>
      </c>
      <c r="O1344" s="7">
        <v>0.1</v>
      </c>
      <c r="P1344" s="6">
        <v>65.78</v>
      </c>
      <c r="Q1344" s="6">
        <f>M1344*N1344*(1-O1344)</f>
        <v>362.96100000000001</v>
      </c>
      <c r="R1344" s="6">
        <f>M1344*P1344</f>
        <v>197.34</v>
      </c>
      <c r="S1344" s="6">
        <f>Q1344-R1344</f>
        <v>165.62100000000001</v>
      </c>
      <c r="T1344" s="8">
        <f>IFERROR(S1344/Q1344,0)</f>
        <v>0.45630522287518493</v>
      </c>
    </row>
    <row r="1345" spans="1:20" ht="15.75" x14ac:dyDescent="0.25">
      <c r="A1345" s="2">
        <v>3059</v>
      </c>
      <c r="B1345" s="3">
        <v>46215</v>
      </c>
      <c r="C1345" s="10">
        <f>YEAR(SalesDataTable[[#This Row],[Order Date]])</f>
        <v>2026</v>
      </c>
      <c r="D1345" s="13" t="str">
        <f>"Q"&amp;ROUNDUP(MONTH(SalesDataTable[[#This Row],[Order Date]])/3,0)</f>
        <v>Q3</v>
      </c>
      <c r="E1345" s="13">
        <f>MONTH(SalesDataTable[[#This Row],[Order Date]])</f>
        <v>7</v>
      </c>
      <c r="F1345" s="10" t="str">
        <f>TEXT(SalesDataTable[[#This Row],[Order Date]],"MMM")</f>
        <v>Jul</v>
      </c>
      <c r="G1345" s="4" t="s">
        <v>16</v>
      </c>
      <c r="H1345" s="4" t="s">
        <v>17</v>
      </c>
      <c r="I1345" s="4" t="s">
        <v>18</v>
      </c>
      <c r="J1345" s="4" t="s">
        <v>19</v>
      </c>
      <c r="K1345" s="4" t="s">
        <v>25</v>
      </c>
      <c r="L1345" s="4" t="s">
        <v>26</v>
      </c>
      <c r="M1345" s="5">
        <v>1</v>
      </c>
      <c r="N1345" s="6">
        <v>93.73</v>
      </c>
      <c r="O1345" s="7">
        <v>0.05</v>
      </c>
      <c r="P1345" s="6">
        <v>44.51</v>
      </c>
      <c r="Q1345" s="6">
        <f>M1345*N1345*(1-O1345)</f>
        <v>89.043499999999995</v>
      </c>
      <c r="R1345" s="6">
        <f>M1345*P1345</f>
        <v>44.51</v>
      </c>
      <c r="S1345" s="6">
        <f>Q1345-R1345</f>
        <v>44.533499999999997</v>
      </c>
      <c r="T1345" s="8">
        <f>IFERROR(S1345/Q1345,0)</f>
        <v>0.50013195797559618</v>
      </c>
    </row>
    <row r="1346" spans="1:20" ht="15.75" x14ac:dyDescent="0.25">
      <c r="A1346" s="2">
        <v>3210</v>
      </c>
      <c r="B1346" s="3">
        <v>46215</v>
      </c>
      <c r="C1346" s="10">
        <f>YEAR(SalesDataTable[[#This Row],[Order Date]])</f>
        <v>2026</v>
      </c>
      <c r="D1346" s="13" t="str">
        <f>"Q"&amp;ROUNDUP(MONTH(SalesDataTable[[#This Row],[Order Date]])/3,0)</f>
        <v>Q3</v>
      </c>
      <c r="E1346" s="13">
        <f>MONTH(SalesDataTable[[#This Row],[Order Date]])</f>
        <v>7</v>
      </c>
      <c r="F1346" s="10" t="str">
        <f>TEXT(SalesDataTable[[#This Row],[Order Date]],"MMM")</f>
        <v>Jul</v>
      </c>
      <c r="G1346" s="4" t="s">
        <v>16</v>
      </c>
      <c r="H1346" s="4" t="s">
        <v>17</v>
      </c>
      <c r="I1346" s="4" t="s">
        <v>18</v>
      </c>
      <c r="J1346" s="4" t="s">
        <v>19</v>
      </c>
      <c r="K1346" s="4" t="s">
        <v>30</v>
      </c>
      <c r="L1346" s="4" t="s">
        <v>31</v>
      </c>
      <c r="M1346" s="5">
        <v>1</v>
      </c>
      <c r="N1346" s="6">
        <v>37.090000000000003</v>
      </c>
      <c r="O1346" s="7">
        <v>0</v>
      </c>
      <c r="P1346" s="6">
        <v>13.43</v>
      </c>
      <c r="Q1346" s="6">
        <f>M1346*N1346*(1-O1346)</f>
        <v>37.090000000000003</v>
      </c>
      <c r="R1346" s="6">
        <f>M1346*P1346</f>
        <v>13.43</v>
      </c>
      <c r="S1346" s="6">
        <f>Q1346-R1346</f>
        <v>23.660000000000004</v>
      </c>
      <c r="T1346" s="8">
        <f>IFERROR(S1346/Q1346,0)</f>
        <v>0.63790779185764357</v>
      </c>
    </row>
    <row r="1347" spans="1:20" ht="15.75" x14ac:dyDescent="0.25">
      <c r="A1347" s="2">
        <v>3670</v>
      </c>
      <c r="B1347" s="3">
        <v>46215</v>
      </c>
      <c r="C1347" s="10">
        <f>YEAR(SalesDataTable[[#This Row],[Order Date]])</f>
        <v>2026</v>
      </c>
      <c r="D1347" s="13" t="str">
        <f>"Q"&amp;ROUNDUP(MONTH(SalesDataTable[[#This Row],[Order Date]])/3,0)</f>
        <v>Q3</v>
      </c>
      <c r="E1347" s="13">
        <f>MONTH(SalesDataTable[[#This Row],[Order Date]])</f>
        <v>7</v>
      </c>
      <c r="F1347" s="10" t="str">
        <f>TEXT(SalesDataTable[[#This Row],[Order Date]],"MMM")</f>
        <v>Jul</v>
      </c>
      <c r="G1347" s="4" t="s">
        <v>16</v>
      </c>
      <c r="H1347" s="4" t="s">
        <v>17</v>
      </c>
      <c r="I1347" s="4" t="s">
        <v>35</v>
      </c>
      <c r="J1347" s="4" t="s">
        <v>29</v>
      </c>
      <c r="K1347" s="4" t="s">
        <v>30</v>
      </c>
      <c r="L1347" s="4" t="s">
        <v>48</v>
      </c>
      <c r="M1347" s="5">
        <v>1</v>
      </c>
      <c r="N1347" s="6">
        <v>45.43</v>
      </c>
      <c r="O1347" s="7">
        <v>0</v>
      </c>
      <c r="P1347" s="6">
        <v>18.66</v>
      </c>
      <c r="Q1347" s="6">
        <f>M1347*N1347*(1-O1347)</f>
        <v>45.43</v>
      </c>
      <c r="R1347" s="6">
        <f>M1347*P1347</f>
        <v>18.66</v>
      </c>
      <c r="S1347" s="6">
        <f>Q1347-R1347</f>
        <v>26.77</v>
      </c>
      <c r="T1347" s="8">
        <f>IFERROR(S1347/Q1347,0)</f>
        <v>0.58925819942769098</v>
      </c>
    </row>
    <row r="1348" spans="1:20" ht="15.75" x14ac:dyDescent="0.25">
      <c r="A1348" s="2">
        <v>4017</v>
      </c>
      <c r="B1348" s="3">
        <v>46215</v>
      </c>
      <c r="C1348" s="10">
        <f>YEAR(SalesDataTable[[#This Row],[Order Date]])</f>
        <v>2026</v>
      </c>
      <c r="D1348" s="13" t="str">
        <f>"Q"&amp;ROUNDUP(MONTH(SalesDataTable[[#This Row],[Order Date]])/3,0)</f>
        <v>Q3</v>
      </c>
      <c r="E1348" s="13">
        <f>MONTH(SalesDataTable[[#This Row],[Order Date]])</f>
        <v>7</v>
      </c>
      <c r="F1348" s="10" t="str">
        <f>TEXT(SalesDataTable[[#This Row],[Order Date]],"MMM")</f>
        <v>Jul</v>
      </c>
      <c r="G1348" s="4" t="s">
        <v>36</v>
      </c>
      <c r="H1348" s="4" t="s">
        <v>49</v>
      </c>
      <c r="I1348" s="4" t="s">
        <v>44</v>
      </c>
      <c r="J1348" s="4" t="s">
        <v>29</v>
      </c>
      <c r="K1348" s="4" t="s">
        <v>50</v>
      </c>
      <c r="L1348" s="4" t="s">
        <v>51</v>
      </c>
      <c r="M1348" s="5">
        <v>1</v>
      </c>
      <c r="N1348" s="6">
        <v>39.5</v>
      </c>
      <c r="O1348" s="7">
        <v>0.1</v>
      </c>
      <c r="P1348" s="6">
        <v>14.86</v>
      </c>
      <c r="Q1348" s="6">
        <f>M1348*N1348*(1-O1348)</f>
        <v>35.550000000000004</v>
      </c>
      <c r="R1348" s="6">
        <f>M1348*P1348</f>
        <v>14.86</v>
      </c>
      <c r="S1348" s="6">
        <f>Q1348-R1348</f>
        <v>20.690000000000005</v>
      </c>
      <c r="T1348" s="8">
        <f>IFERROR(S1348/Q1348,0)</f>
        <v>0.58199718706047832</v>
      </c>
    </row>
    <row r="1349" spans="1:20" ht="15.75" x14ac:dyDescent="0.25">
      <c r="A1349" s="2">
        <v>5012</v>
      </c>
      <c r="B1349" s="3">
        <v>46215</v>
      </c>
      <c r="C1349" s="10">
        <f>YEAR(SalesDataTable[[#This Row],[Order Date]])</f>
        <v>2026</v>
      </c>
      <c r="D1349" s="13" t="str">
        <f>"Q"&amp;ROUNDUP(MONTH(SalesDataTable[[#This Row],[Order Date]])/3,0)</f>
        <v>Q3</v>
      </c>
      <c r="E1349" s="13">
        <f>MONTH(SalesDataTable[[#This Row],[Order Date]])</f>
        <v>7</v>
      </c>
      <c r="F1349" s="10" t="str">
        <f>TEXT(SalesDataTable[[#This Row],[Order Date]],"MMM")</f>
        <v>Jul</v>
      </c>
      <c r="G1349" s="4" t="s">
        <v>27</v>
      </c>
      <c r="H1349" s="4" t="s">
        <v>68</v>
      </c>
      <c r="I1349" s="4" t="s">
        <v>35</v>
      </c>
      <c r="J1349" s="4" t="s">
        <v>19</v>
      </c>
      <c r="K1349" s="4" t="s">
        <v>50</v>
      </c>
      <c r="L1349" s="4" t="s">
        <v>54</v>
      </c>
      <c r="M1349" s="5">
        <v>2</v>
      </c>
      <c r="N1349" s="6">
        <v>123.58</v>
      </c>
      <c r="O1349" s="7">
        <v>0.1</v>
      </c>
      <c r="P1349" s="6">
        <v>68.739999999999995</v>
      </c>
      <c r="Q1349" s="6">
        <f>M1349*N1349*(1-O1349)</f>
        <v>222.44399999999999</v>
      </c>
      <c r="R1349" s="6">
        <f>M1349*P1349</f>
        <v>137.47999999999999</v>
      </c>
      <c r="S1349" s="6">
        <f>Q1349-R1349</f>
        <v>84.963999999999999</v>
      </c>
      <c r="T1349" s="8">
        <f>IFERROR(S1349/Q1349,0)</f>
        <v>0.3819568071065077</v>
      </c>
    </row>
    <row r="1350" spans="1:20" ht="15.75" x14ac:dyDescent="0.25">
      <c r="A1350" s="2">
        <v>884</v>
      </c>
      <c r="B1350" s="3">
        <v>46216</v>
      </c>
      <c r="C1350" s="10">
        <f>YEAR(SalesDataTable[[#This Row],[Order Date]])</f>
        <v>2026</v>
      </c>
      <c r="D1350" s="13" t="str">
        <f>"Q"&amp;ROUNDUP(MONTH(SalesDataTable[[#This Row],[Order Date]])/3,0)</f>
        <v>Q3</v>
      </c>
      <c r="E1350" s="13">
        <f>MONTH(SalesDataTable[[#This Row],[Order Date]])</f>
        <v>7</v>
      </c>
      <c r="F1350" s="10" t="str">
        <f>TEXT(SalesDataTable[[#This Row],[Order Date]],"MMM")</f>
        <v>Jul</v>
      </c>
      <c r="G1350" s="4" t="s">
        <v>36</v>
      </c>
      <c r="H1350" s="4" t="s">
        <v>63</v>
      </c>
      <c r="I1350" s="4" t="s">
        <v>35</v>
      </c>
      <c r="J1350" s="4" t="s">
        <v>19</v>
      </c>
      <c r="K1350" s="4" t="s">
        <v>20</v>
      </c>
      <c r="L1350" s="4" t="s">
        <v>46</v>
      </c>
      <c r="M1350" s="5">
        <v>1</v>
      </c>
      <c r="N1350" s="6">
        <v>103.61</v>
      </c>
      <c r="O1350" s="7">
        <v>0</v>
      </c>
      <c r="P1350" s="6">
        <v>51.84</v>
      </c>
      <c r="Q1350" s="6">
        <f>M1350*N1350*(1-O1350)</f>
        <v>103.61</v>
      </c>
      <c r="R1350" s="6">
        <f>M1350*P1350</f>
        <v>51.84</v>
      </c>
      <c r="S1350" s="6">
        <f>Q1350-R1350</f>
        <v>51.769999999999996</v>
      </c>
      <c r="T1350" s="8">
        <f>IFERROR(S1350/Q1350,0)</f>
        <v>0.49966219476884466</v>
      </c>
    </row>
    <row r="1351" spans="1:20" ht="15.75" x14ac:dyDescent="0.25">
      <c r="A1351" s="2">
        <v>1025</v>
      </c>
      <c r="B1351" s="3">
        <v>46216</v>
      </c>
      <c r="C1351" s="10">
        <f>YEAR(SalesDataTable[[#This Row],[Order Date]])</f>
        <v>2026</v>
      </c>
      <c r="D1351" s="13" t="str">
        <f>"Q"&amp;ROUNDUP(MONTH(SalesDataTable[[#This Row],[Order Date]])/3,0)</f>
        <v>Q3</v>
      </c>
      <c r="E1351" s="13">
        <f>MONTH(SalesDataTable[[#This Row],[Order Date]])</f>
        <v>7</v>
      </c>
      <c r="F1351" s="10" t="str">
        <f>TEXT(SalesDataTable[[#This Row],[Order Date]],"MMM")</f>
        <v>Jul</v>
      </c>
      <c r="G1351" s="4" t="s">
        <v>27</v>
      </c>
      <c r="H1351" s="4" t="s">
        <v>28</v>
      </c>
      <c r="I1351" s="4" t="s">
        <v>35</v>
      </c>
      <c r="J1351" s="4" t="s">
        <v>19</v>
      </c>
      <c r="K1351" s="4" t="s">
        <v>25</v>
      </c>
      <c r="L1351" s="4" t="s">
        <v>33</v>
      </c>
      <c r="M1351" s="5">
        <v>2</v>
      </c>
      <c r="N1351" s="6">
        <v>145.75</v>
      </c>
      <c r="O1351" s="7">
        <v>0.05</v>
      </c>
      <c r="P1351" s="6">
        <v>79.319999999999993</v>
      </c>
      <c r="Q1351" s="6">
        <f>M1351*N1351*(1-O1351)</f>
        <v>276.92500000000001</v>
      </c>
      <c r="R1351" s="6">
        <f>M1351*P1351</f>
        <v>158.63999999999999</v>
      </c>
      <c r="S1351" s="6">
        <f>Q1351-R1351</f>
        <v>118.28500000000003</v>
      </c>
      <c r="T1351" s="8">
        <f>IFERROR(S1351/Q1351,0)</f>
        <v>0.42713731154644768</v>
      </c>
    </row>
    <row r="1352" spans="1:20" ht="15.75" x14ac:dyDescent="0.25">
      <c r="A1352" s="2">
        <v>1279</v>
      </c>
      <c r="B1352" s="3">
        <v>46216</v>
      </c>
      <c r="C1352" s="10">
        <f>YEAR(SalesDataTable[[#This Row],[Order Date]])</f>
        <v>2026</v>
      </c>
      <c r="D1352" s="13" t="str">
        <f>"Q"&amp;ROUNDUP(MONTH(SalesDataTable[[#This Row],[Order Date]])/3,0)</f>
        <v>Q3</v>
      </c>
      <c r="E1352" s="13">
        <f>MONTH(SalesDataTable[[#This Row],[Order Date]])</f>
        <v>7</v>
      </c>
      <c r="F1352" s="10" t="str">
        <f>TEXT(SalesDataTable[[#This Row],[Order Date]],"MMM")</f>
        <v>Jul</v>
      </c>
      <c r="G1352" s="4" t="s">
        <v>36</v>
      </c>
      <c r="H1352" s="4" t="s">
        <v>49</v>
      </c>
      <c r="I1352" s="4" t="s">
        <v>44</v>
      </c>
      <c r="J1352" s="4" t="s">
        <v>29</v>
      </c>
      <c r="K1352" s="4" t="s">
        <v>39</v>
      </c>
      <c r="L1352" s="4" t="s">
        <v>45</v>
      </c>
      <c r="M1352" s="5">
        <v>2</v>
      </c>
      <c r="N1352" s="6">
        <v>193.76</v>
      </c>
      <c r="O1352" s="7">
        <v>0.1</v>
      </c>
      <c r="P1352" s="6">
        <v>104.66</v>
      </c>
      <c r="Q1352" s="6">
        <f>M1352*N1352*(1-O1352)</f>
        <v>348.76799999999997</v>
      </c>
      <c r="R1352" s="6">
        <f>M1352*P1352</f>
        <v>209.32</v>
      </c>
      <c r="S1352" s="6">
        <f>Q1352-R1352</f>
        <v>139.44799999999998</v>
      </c>
      <c r="T1352" s="8">
        <f>IFERROR(S1352/Q1352,0)</f>
        <v>0.39983025965684921</v>
      </c>
    </row>
    <row r="1353" spans="1:20" ht="15.75" x14ac:dyDescent="0.25">
      <c r="A1353" s="2">
        <v>1534</v>
      </c>
      <c r="B1353" s="3">
        <v>46216</v>
      </c>
      <c r="C1353" s="10">
        <f>YEAR(SalesDataTable[[#This Row],[Order Date]])</f>
        <v>2026</v>
      </c>
      <c r="D1353" s="13" t="str">
        <f>"Q"&amp;ROUNDUP(MONTH(SalesDataTable[[#This Row],[Order Date]])/3,0)</f>
        <v>Q3</v>
      </c>
      <c r="E1353" s="13">
        <f>MONTH(SalesDataTable[[#This Row],[Order Date]])</f>
        <v>7</v>
      </c>
      <c r="F1353" s="10" t="str">
        <f>TEXT(SalesDataTable[[#This Row],[Order Date]],"MMM")</f>
        <v>Jul</v>
      </c>
      <c r="G1353" s="4" t="s">
        <v>27</v>
      </c>
      <c r="H1353" s="4" t="s">
        <v>68</v>
      </c>
      <c r="I1353" s="4" t="s">
        <v>18</v>
      </c>
      <c r="J1353" s="4" t="s">
        <v>19</v>
      </c>
      <c r="K1353" s="4" t="s">
        <v>25</v>
      </c>
      <c r="L1353" s="4" t="s">
        <v>33</v>
      </c>
      <c r="M1353" s="5">
        <v>2</v>
      </c>
      <c r="N1353" s="6">
        <v>146.09</v>
      </c>
      <c r="O1353" s="7">
        <v>0.1</v>
      </c>
      <c r="P1353" s="6">
        <v>79.36</v>
      </c>
      <c r="Q1353" s="6">
        <f>M1353*N1353*(1-O1353)</f>
        <v>262.96199999999999</v>
      </c>
      <c r="R1353" s="6">
        <f>M1353*P1353</f>
        <v>158.72</v>
      </c>
      <c r="S1353" s="6">
        <f>Q1353-R1353</f>
        <v>104.24199999999999</v>
      </c>
      <c r="T1353" s="8">
        <f>IFERROR(S1353/Q1353,0)</f>
        <v>0.39641469109605187</v>
      </c>
    </row>
    <row r="1354" spans="1:20" ht="15.75" x14ac:dyDescent="0.25">
      <c r="A1354" s="2">
        <v>2147</v>
      </c>
      <c r="B1354" s="3">
        <v>46216</v>
      </c>
      <c r="C1354" s="10">
        <f>YEAR(SalesDataTable[[#This Row],[Order Date]])</f>
        <v>2026</v>
      </c>
      <c r="D1354" s="13" t="str">
        <f>"Q"&amp;ROUNDUP(MONTH(SalesDataTable[[#This Row],[Order Date]])/3,0)</f>
        <v>Q3</v>
      </c>
      <c r="E1354" s="13">
        <f>MONTH(SalesDataTable[[#This Row],[Order Date]])</f>
        <v>7</v>
      </c>
      <c r="F1354" s="10" t="str">
        <f>TEXT(SalesDataTable[[#This Row],[Order Date]],"MMM")</f>
        <v>Jul</v>
      </c>
      <c r="G1354" s="4" t="s">
        <v>22</v>
      </c>
      <c r="H1354" s="4" t="s">
        <v>65</v>
      </c>
      <c r="I1354" s="4" t="s">
        <v>35</v>
      </c>
      <c r="J1354" s="4" t="s">
        <v>29</v>
      </c>
      <c r="K1354" s="4" t="s">
        <v>30</v>
      </c>
      <c r="L1354" s="4" t="s">
        <v>60</v>
      </c>
      <c r="M1354" s="5">
        <v>1</v>
      </c>
      <c r="N1354" s="6">
        <v>131.91999999999999</v>
      </c>
      <c r="O1354" s="7">
        <v>0</v>
      </c>
      <c r="P1354" s="6">
        <v>66.19</v>
      </c>
      <c r="Q1354" s="6">
        <f>M1354*N1354*(1-O1354)</f>
        <v>131.91999999999999</v>
      </c>
      <c r="R1354" s="6">
        <f>M1354*P1354</f>
        <v>66.19</v>
      </c>
      <c r="S1354" s="6">
        <f>Q1354-R1354</f>
        <v>65.72999999999999</v>
      </c>
      <c r="T1354" s="8">
        <f>IFERROR(S1354/Q1354,0)</f>
        <v>0.49825651910248631</v>
      </c>
    </row>
    <row r="1355" spans="1:20" ht="15.75" x14ac:dyDescent="0.25">
      <c r="A1355" s="2">
        <v>2385</v>
      </c>
      <c r="B1355" s="3">
        <v>46216</v>
      </c>
      <c r="C1355" s="10">
        <f>YEAR(SalesDataTable[[#This Row],[Order Date]])</f>
        <v>2026</v>
      </c>
      <c r="D1355" s="13" t="str">
        <f>"Q"&amp;ROUNDUP(MONTH(SalesDataTable[[#This Row],[Order Date]])/3,0)</f>
        <v>Q3</v>
      </c>
      <c r="E1355" s="13">
        <f>MONTH(SalesDataTable[[#This Row],[Order Date]])</f>
        <v>7</v>
      </c>
      <c r="F1355" s="10" t="str">
        <f>TEXT(SalesDataTable[[#This Row],[Order Date]],"MMM")</f>
        <v>Jul</v>
      </c>
      <c r="G1355" s="4" t="s">
        <v>22</v>
      </c>
      <c r="H1355" s="4" t="s">
        <v>57</v>
      </c>
      <c r="I1355" s="4" t="s">
        <v>24</v>
      </c>
      <c r="J1355" s="4" t="s">
        <v>32</v>
      </c>
      <c r="K1355" s="4" t="s">
        <v>39</v>
      </c>
      <c r="L1355" s="4" t="s">
        <v>56</v>
      </c>
      <c r="M1355" s="5">
        <v>6</v>
      </c>
      <c r="N1355" s="6">
        <v>83.28</v>
      </c>
      <c r="O1355" s="7">
        <v>0.15</v>
      </c>
      <c r="P1355" s="6">
        <v>38.76</v>
      </c>
      <c r="Q1355" s="6">
        <f>M1355*N1355*(1-O1355)</f>
        <v>424.72800000000001</v>
      </c>
      <c r="R1355" s="6">
        <f>M1355*P1355</f>
        <v>232.56</v>
      </c>
      <c r="S1355" s="6">
        <f>Q1355-R1355</f>
        <v>192.16800000000001</v>
      </c>
      <c r="T1355" s="8">
        <f>IFERROR(S1355/Q1355,0)</f>
        <v>0.45244956772334294</v>
      </c>
    </row>
    <row r="1356" spans="1:20" ht="15.75" x14ac:dyDescent="0.25">
      <c r="A1356" s="2">
        <v>2517</v>
      </c>
      <c r="B1356" s="3">
        <v>46216</v>
      </c>
      <c r="C1356" s="10">
        <f>YEAR(SalesDataTable[[#This Row],[Order Date]])</f>
        <v>2026</v>
      </c>
      <c r="D1356" s="13" t="str">
        <f>"Q"&amp;ROUNDUP(MONTH(SalesDataTable[[#This Row],[Order Date]])/3,0)</f>
        <v>Q3</v>
      </c>
      <c r="E1356" s="13">
        <f>MONTH(SalesDataTable[[#This Row],[Order Date]])</f>
        <v>7</v>
      </c>
      <c r="F1356" s="10" t="str">
        <f>TEXT(SalesDataTable[[#This Row],[Order Date]],"MMM")</f>
        <v>Jul</v>
      </c>
      <c r="G1356" s="4" t="s">
        <v>22</v>
      </c>
      <c r="H1356" s="4" t="s">
        <v>43</v>
      </c>
      <c r="I1356" s="4" t="s">
        <v>18</v>
      </c>
      <c r="J1356" s="4" t="s">
        <v>29</v>
      </c>
      <c r="K1356" s="4" t="s">
        <v>30</v>
      </c>
      <c r="L1356" s="4" t="s">
        <v>31</v>
      </c>
      <c r="M1356" s="5">
        <v>1</v>
      </c>
      <c r="N1356" s="6">
        <v>36.479999999999997</v>
      </c>
      <c r="O1356" s="7">
        <v>0.05</v>
      </c>
      <c r="P1356" s="6">
        <v>13.22</v>
      </c>
      <c r="Q1356" s="6">
        <f>M1356*N1356*(1-O1356)</f>
        <v>34.655999999999999</v>
      </c>
      <c r="R1356" s="6">
        <f>M1356*P1356</f>
        <v>13.22</v>
      </c>
      <c r="S1356" s="6">
        <f>Q1356-R1356</f>
        <v>21.436</v>
      </c>
      <c r="T1356" s="8">
        <f>IFERROR(S1356/Q1356,0)</f>
        <v>0.61853647276084955</v>
      </c>
    </row>
    <row r="1357" spans="1:20" ht="15.75" x14ac:dyDescent="0.25">
      <c r="A1357" s="2">
        <v>2746</v>
      </c>
      <c r="B1357" s="3">
        <v>46216</v>
      </c>
      <c r="C1357" s="10">
        <f>YEAR(SalesDataTable[[#This Row],[Order Date]])</f>
        <v>2026</v>
      </c>
      <c r="D1357" s="13" t="str">
        <f>"Q"&amp;ROUNDUP(MONTH(SalesDataTable[[#This Row],[Order Date]])/3,0)</f>
        <v>Q3</v>
      </c>
      <c r="E1357" s="13">
        <f>MONTH(SalesDataTable[[#This Row],[Order Date]])</f>
        <v>7</v>
      </c>
      <c r="F1357" s="10" t="str">
        <f>TEXT(SalesDataTable[[#This Row],[Order Date]],"MMM")</f>
        <v>Jul</v>
      </c>
      <c r="G1357" s="4" t="s">
        <v>16</v>
      </c>
      <c r="H1357" s="4" t="s">
        <v>17</v>
      </c>
      <c r="I1357" s="4" t="s">
        <v>35</v>
      </c>
      <c r="J1357" s="4" t="s">
        <v>29</v>
      </c>
      <c r="K1357" s="4" t="s">
        <v>25</v>
      </c>
      <c r="L1357" s="4" t="s">
        <v>53</v>
      </c>
      <c r="M1357" s="5">
        <v>3</v>
      </c>
      <c r="N1357" s="6">
        <v>155.44</v>
      </c>
      <c r="O1357" s="7">
        <v>0.05</v>
      </c>
      <c r="P1357" s="6">
        <v>79.95</v>
      </c>
      <c r="Q1357" s="6">
        <f>M1357*N1357*(1-O1357)</f>
        <v>443.00399999999996</v>
      </c>
      <c r="R1357" s="6">
        <f>M1357*P1357</f>
        <v>239.85000000000002</v>
      </c>
      <c r="S1357" s="6">
        <f>Q1357-R1357</f>
        <v>203.15399999999994</v>
      </c>
      <c r="T1357" s="8">
        <f>IFERROR(S1357/Q1357,0)</f>
        <v>0.45858276674702703</v>
      </c>
    </row>
    <row r="1358" spans="1:20" ht="15.75" x14ac:dyDescent="0.25">
      <c r="A1358" s="2">
        <v>3297</v>
      </c>
      <c r="B1358" s="3">
        <v>46216</v>
      </c>
      <c r="C1358" s="10">
        <f>YEAR(SalesDataTable[[#This Row],[Order Date]])</f>
        <v>2026</v>
      </c>
      <c r="D1358" s="13" t="str">
        <f>"Q"&amp;ROUNDUP(MONTH(SalesDataTable[[#This Row],[Order Date]])/3,0)</f>
        <v>Q3</v>
      </c>
      <c r="E1358" s="13">
        <f>MONTH(SalesDataTable[[#This Row],[Order Date]])</f>
        <v>7</v>
      </c>
      <c r="F1358" s="10" t="str">
        <f>TEXT(SalesDataTable[[#This Row],[Order Date]],"MMM")</f>
        <v>Jul</v>
      </c>
      <c r="G1358" s="4" t="s">
        <v>16</v>
      </c>
      <c r="H1358" s="4" t="s">
        <v>66</v>
      </c>
      <c r="I1358" s="4" t="s">
        <v>24</v>
      </c>
      <c r="J1358" s="4" t="s">
        <v>19</v>
      </c>
      <c r="K1358" s="4" t="s">
        <v>50</v>
      </c>
      <c r="L1358" s="4" t="s">
        <v>51</v>
      </c>
      <c r="M1358" s="5">
        <v>6</v>
      </c>
      <c r="N1358" s="6">
        <v>40.58</v>
      </c>
      <c r="O1358" s="7">
        <v>0.15</v>
      </c>
      <c r="P1358" s="6">
        <v>15.06</v>
      </c>
      <c r="Q1358" s="6">
        <f>M1358*N1358*(1-O1358)</f>
        <v>206.958</v>
      </c>
      <c r="R1358" s="6">
        <f>M1358*P1358</f>
        <v>90.36</v>
      </c>
      <c r="S1358" s="6">
        <f>Q1358-R1358</f>
        <v>116.598</v>
      </c>
      <c r="T1358" s="8">
        <f>IFERROR(S1358/Q1358,0)</f>
        <v>0.5633896732670397</v>
      </c>
    </row>
    <row r="1359" spans="1:20" ht="15.75" x14ac:dyDescent="0.25">
      <c r="A1359" s="2">
        <v>772</v>
      </c>
      <c r="B1359" s="3">
        <v>46217</v>
      </c>
      <c r="C1359" s="10">
        <f>YEAR(SalesDataTable[[#This Row],[Order Date]])</f>
        <v>2026</v>
      </c>
      <c r="D1359" s="13" t="str">
        <f>"Q"&amp;ROUNDUP(MONTH(SalesDataTable[[#This Row],[Order Date]])/3,0)</f>
        <v>Q3</v>
      </c>
      <c r="E1359" s="13">
        <f>MONTH(SalesDataTable[[#This Row],[Order Date]])</f>
        <v>7</v>
      </c>
      <c r="F1359" s="10" t="str">
        <f>TEXT(SalesDataTable[[#This Row],[Order Date]],"MMM")</f>
        <v>Jul</v>
      </c>
      <c r="G1359" s="4" t="s">
        <v>36</v>
      </c>
      <c r="H1359" s="4" t="s">
        <v>63</v>
      </c>
      <c r="I1359" s="4" t="s">
        <v>18</v>
      </c>
      <c r="J1359" s="4" t="s">
        <v>19</v>
      </c>
      <c r="K1359" s="4" t="s">
        <v>20</v>
      </c>
      <c r="L1359" s="4" t="s">
        <v>46</v>
      </c>
      <c r="M1359" s="5">
        <v>2</v>
      </c>
      <c r="N1359" s="6">
        <v>101.03</v>
      </c>
      <c r="O1359" s="7">
        <v>0.1</v>
      </c>
      <c r="P1359" s="6">
        <v>50.98</v>
      </c>
      <c r="Q1359" s="6">
        <f>M1359*N1359*(1-O1359)</f>
        <v>181.85400000000001</v>
      </c>
      <c r="R1359" s="6">
        <f>M1359*P1359</f>
        <v>101.96</v>
      </c>
      <c r="S1359" s="6">
        <f>Q1359-R1359</f>
        <v>79.89400000000002</v>
      </c>
      <c r="T1359" s="8">
        <f>IFERROR(S1359/Q1359,0)</f>
        <v>0.43933045190097558</v>
      </c>
    </row>
    <row r="1360" spans="1:20" ht="15.75" x14ac:dyDescent="0.25">
      <c r="A1360" s="2">
        <v>838</v>
      </c>
      <c r="B1360" s="3">
        <v>46217</v>
      </c>
      <c r="C1360" s="10">
        <f>YEAR(SalesDataTable[[#This Row],[Order Date]])</f>
        <v>2026</v>
      </c>
      <c r="D1360" s="13" t="str">
        <f>"Q"&amp;ROUNDUP(MONTH(SalesDataTable[[#This Row],[Order Date]])/3,0)</f>
        <v>Q3</v>
      </c>
      <c r="E1360" s="13">
        <f>MONTH(SalesDataTable[[#This Row],[Order Date]])</f>
        <v>7</v>
      </c>
      <c r="F1360" s="10" t="str">
        <f>TEXT(SalesDataTable[[#This Row],[Order Date]],"MMM")</f>
        <v>Jul</v>
      </c>
      <c r="G1360" s="4" t="s">
        <v>16</v>
      </c>
      <c r="H1360" s="4" t="s">
        <v>52</v>
      </c>
      <c r="I1360" s="4" t="s">
        <v>35</v>
      </c>
      <c r="J1360" s="4" t="s">
        <v>19</v>
      </c>
      <c r="K1360" s="4" t="s">
        <v>39</v>
      </c>
      <c r="L1360" s="4" t="s">
        <v>56</v>
      </c>
      <c r="M1360" s="5">
        <v>1</v>
      </c>
      <c r="N1360" s="6">
        <v>80.150000000000006</v>
      </c>
      <c r="O1360" s="7">
        <v>0.05</v>
      </c>
      <c r="P1360" s="6">
        <v>38.89</v>
      </c>
      <c r="Q1360" s="6">
        <f>M1360*N1360*(1-O1360)</f>
        <v>76.142499999999998</v>
      </c>
      <c r="R1360" s="6">
        <f>M1360*P1360</f>
        <v>38.89</v>
      </c>
      <c r="S1360" s="6">
        <f>Q1360-R1360</f>
        <v>37.252499999999998</v>
      </c>
      <c r="T1360" s="8">
        <f>IFERROR(S1360/Q1360,0)</f>
        <v>0.48924713530551267</v>
      </c>
    </row>
    <row r="1361" spans="1:20" ht="15.75" x14ac:dyDescent="0.25">
      <c r="A1361" s="2">
        <v>1144</v>
      </c>
      <c r="B1361" s="3">
        <v>46217</v>
      </c>
      <c r="C1361" s="10">
        <f>YEAR(SalesDataTable[[#This Row],[Order Date]])</f>
        <v>2026</v>
      </c>
      <c r="D1361" s="13" t="str">
        <f>"Q"&amp;ROUNDUP(MONTH(SalesDataTable[[#This Row],[Order Date]])/3,0)</f>
        <v>Q3</v>
      </c>
      <c r="E1361" s="13">
        <f>MONTH(SalesDataTable[[#This Row],[Order Date]])</f>
        <v>7</v>
      </c>
      <c r="F1361" s="10" t="str">
        <f>TEXT(SalesDataTable[[#This Row],[Order Date]],"MMM")</f>
        <v>Jul</v>
      </c>
      <c r="G1361" s="4" t="s">
        <v>27</v>
      </c>
      <c r="H1361" s="4" t="s">
        <v>28</v>
      </c>
      <c r="I1361" s="4" t="s">
        <v>35</v>
      </c>
      <c r="J1361" s="4" t="s">
        <v>29</v>
      </c>
      <c r="K1361" s="4" t="s">
        <v>39</v>
      </c>
      <c r="L1361" s="4" t="s">
        <v>56</v>
      </c>
      <c r="M1361" s="5">
        <v>1</v>
      </c>
      <c r="N1361" s="6">
        <v>83.74</v>
      </c>
      <c r="O1361" s="7">
        <v>0</v>
      </c>
      <c r="P1361" s="6">
        <v>38.96</v>
      </c>
      <c r="Q1361" s="6">
        <f>M1361*N1361*(1-O1361)</f>
        <v>83.74</v>
      </c>
      <c r="R1361" s="6">
        <f>M1361*P1361</f>
        <v>38.96</v>
      </c>
      <c r="S1361" s="6">
        <f>Q1361-R1361</f>
        <v>44.779999999999994</v>
      </c>
      <c r="T1361" s="8">
        <f>IFERROR(S1361/Q1361,0)</f>
        <v>0.53475041796035339</v>
      </c>
    </row>
    <row r="1362" spans="1:20" ht="15.75" x14ac:dyDescent="0.25">
      <c r="A1362" s="2">
        <v>1686</v>
      </c>
      <c r="B1362" s="3">
        <v>46217</v>
      </c>
      <c r="C1362" s="10">
        <f>YEAR(SalesDataTable[[#This Row],[Order Date]])</f>
        <v>2026</v>
      </c>
      <c r="D1362" s="13" t="str">
        <f>"Q"&amp;ROUNDUP(MONTH(SalesDataTable[[#This Row],[Order Date]])/3,0)</f>
        <v>Q3</v>
      </c>
      <c r="E1362" s="13">
        <f>MONTH(SalesDataTable[[#This Row],[Order Date]])</f>
        <v>7</v>
      </c>
      <c r="F1362" s="10" t="str">
        <f>TEXT(SalesDataTable[[#This Row],[Order Date]],"MMM")</f>
        <v>Jul</v>
      </c>
      <c r="G1362" s="4" t="s">
        <v>27</v>
      </c>
      <c r="H1362" s="4" t="s">
        <v>41</v>
      </c>
      <c r="I1362" s="4" t="s">
        <v>24</v>
      </c>
      <c r="J1362" s="4" t="s">
        <v>19</v>
      </c>
      <c r="K1362" s="4" t="s">
        <v>30</v>
      </c>
      <c r="L1362" s="4" t="s">
        <v>31</v>
      </c>
      <c r="M1362" s="5">
        <v>8</v>
      </c>
      <c r="N1362" s="6">
        <v>35.75</v>
      </c>
      <c r="O1362" s="7">
        <v>0.15</v>
      </c>
      <c r="P1362" s="6">
        <v>13.56</v>
      </c>
      <c r="Q1362" s="6">
        <f>M1362*N1362*(1-O1362)</f>
        <v>243.1</v>
      </c>
      <c r="R1362" s="6">
        <f>M1362*P1362</f>
        <v>108.48</v>
      </c>
      <c r="S1362" s="6">
        <f>Q1362-R1362</f>
        <v>134.62</v>
      </c>
      <c r="T1362" s="8">
        <f>IFERROR(S1362/Q1362,0)</f>
        <v>0.55376388317564795</v>
      </c>
    </row>
    <row r="1363" spans="1:20" ht="15.75" x14ac:dyDescent="0.25">
      <c r="A1363" s="2">
        <v>2823</v>
      </c>
      <c r="B1363" s="3">
        <v>46217</v>
      </c>
      <c r="C1363" s="10">
        <f>YEAR(SalesDataTable[[#This Row],[Order Date]])</f>
        <v>2026</v>
      </c>
      <c r="D1363" s="13" t="str">
        <f>"Q"&amp;ROUNDUP(MONTH(SalesDataTable[[#This Row],[Order Date]])/3,0)</f>
        <v>Q3</v>
      </c>
      <c r="E1363" s="13">
        <f>MONTH(SalesDataTable[[#This Row],[Order Date]])</f>
        <v>7</v>
      </c>
      <c r="F1363" s="10" t="str">
        <f>TEXT(SalesDataTable[[#This Row],[Order Date]],"MMM")</f>
        <v>Jul</v>
      </c>
      <c r="G1363" s="4" t="s">
        <v>16</v>
      </c>
      <c r="H1363" s="4" t="s">
        <v>66</v>
      </c>
      <c r="I1363" s="4" t="s">
        <v>18</v>
      </c>
      <c r="J1363" s="4" t="s">
        <v>29</v>
      </c>
      <c r="K1363" s="4" t="s">
        <v>20</v>
      </c>
      <c r="L1363" s="4" t="s">
        <v>21</v>
      </c>
      <c r="M1363" s="5">
        <v>3</v>
      </c>
      <c r="N1363" s="6">
        <v>81.39</v>
      </c>
      <c r="O1363" s="7">
        <v>0</v>
      </c>
      <c r="P1363" s="6">
        <v>43.54</v>
      </c>
      <c r="Q1363" s="6">
        <f>M1363*N1363*(1-O1363)</f>
        <v>244.17000000000002</v>
      </c>
      <c r="R1363" s="6">
        <f>M1363*P1363</f>
        <v>130.62</v>
      </c>
      <c r="S1363" s="6">
        <f>Q1363-R1363</f>
        <v>113.55000000000001</v>
      </c>
      <c r="T1363" s="8">
        <f>IFERROR(S1363/Q1363,0)</f>
        <v>0.46504484580415284</v>
      </c>
    </row>
    <row r="1364" spans="1:20" ht="15.75" x14ac:dyDescent="0.25">
      <c r="A1364" s="2">
        <v>2883</v>
      </c>
      <c r="B1364" s="3">
        <v>46217</v>
      </c>
      <c r="C1364" s="10">
        <f>YEAR(SalesDataTable[[#This Row],[Order Date]])</f>
        <v>2026</v>
      </c>
      <c r="D1364" s="13" t="str">
        <f>"Q"&amp;ROUNDUP(MONTH(SalesDataTable[[#This Row],[Order Date]])/3,0)</f>
        <v>Q3</v>
      </c>
      <c r="E1364" s="13">
        <f>MONTH(SalesDataTable[[#This Row],[Order Date]])</f>
        <v>7</v>
      </c>
      <c r="F1364" s="10" t="str">
        <f>TEXT(SalesDataTable[[#This Row],[Order Date]],"MMM")</f>
        <v>Jul</v>
      </c>
      <c r="G1364" s="4" t="s">
        <v>27</v>
      </c>
      <c r="H1364" s="4" t="s">
        <v>55</v>
      </c>
      <c r="I1364" s="4" t="s">
        <v>44</v>
      </c>
      <c r="J1364" s="4" t="s">
        <v>29</v>
      </c>
      <c r="K1364" s="4" t="s">
        <v>30</v>
      </c>
      <c r="L1364" s="4" t="s">
        <v>31</v>
      </c>
      <c r="M1364" s="5">
        <v>1</v>
      </c>
      <c r="N1364" s="6">
        <v>36.799999999999997</v>
      </c>
      <c r="O1364" s="7">
        <v>0</v>
      </c>
      <c r="P1364" s="6">
        <v>13.91</v>
      </c>
      <c r="Q1364" s="6">
        <f>M1364*N1364*(1-O1364)</f>
        <v>36.799999999999997</v>
      </c>
      <c r="R1364" s="6">
        <f>M1364*P1364</f>
        <v>13.91</v>
      </c>
      <c r="S1364" s="6">
        <f>Q1364-R1364</f>
        <v>22.889999999999997</v>
      </c>
      <c r="T1364" s="8">
        <f>IFERROR(S1364/Q1364,0)</f>
        <v>0.62201086956521734</v>
      </c>
    </row>
    <row r="1365" spans="1:20" ht="15.75" x14ac:dyDescent="0.25">
      <c r="A1365" s="2">
        <v>3259</v>
      </c>
      <c r="B1365" s="3">
        <v>46217</v>
      </c>
      <c r="C1365" s="10">
        <f>YEAR(SalesDataTable[[#This Row],[Order Date]])</f>
        <v>2026</v>
      </c>
      <c r="D1365" s="13" t="str">
        <f>"Q"&amp;ROUNDUP(MONTH(SalesDataTable[[#This Row],[Order Date]])/3,0)</f>
        <v>Q3</v>
      </c>
      <c r="E1365" s="13">
        <f>MONTH(SalesDataTable[[#This Row],[Order Date]])</f>
        <v>7</v>
      </c>
      <c r="F1365" s="10" t="str">
        <f>TEXT(SalesDataTable[[#This Row],[Order Date]],"MMM")</f>
        <v>Jul</v>
      </c>
      <c r="G1365" s="4" t="s">
        <v>27</v>
      </c>
      <c r="H1365" s="4" t="s">
        <v>68</v>
      </c>
      <c r="I1365" s="4" t="s">
        <v>24</v>
      </c>
      <c r="J1365" s="4" t="s">
        <v>19</v>
      </c>
      <c r="K1365" s="4" t="s">
        <v>39</v>
      </c>
      <c r="L1365" s="4" t="s">
        <v>45</v>
      </c>
      <c r="M1365" s="5">
        <v>6</v>
      </c>
      <c r="N1365" s="6">
        <v>194.15</v>
      </c>
      <c r="O1365" s="7">
        <v>0.1</v>
      </c>
      <c r="P1365" s="6">
        <v>105.12</v>
      </c>
      <c r="Q1365" s="6">
        <f>M1365*N1365*(1-O1365)</f>
        <v>1048.4100000000001</v>
      </c>
      <c r="R1365" s="6">
        <f>M1365*P1365</f>
        <v>630.72</v>
      </c>
      <c r="S1365" s="6">
        <f>Q1365-R1365</f>
        <v>417.69000000000005</v>
      </c>
      <c r="T1365" s="8">
        <f>IFERROR(S1365/Q1365,0)</f>
        <v>0.3984032964202936</v>
      </c>
    </row>
    <row r="1366" spans="1:20" ht="15.75" x14ac:dyDescent="0.25">
      <c r="A1366" s="2">
        <v>3709</v>
      </c>
      <c r="B1366" s="3">
        <v>46217</v>
      </c>
      <c r="C1366" s="10">
        <f>YEAR(SalesDataTable[[#This Row],[Order Date]])</f>
        <v>2026</v>
      </c>
      <c r="D1366" s="13" t="str">
        <f>"Q"&amp;ROUNDUP(MONTH(SalesDataTable[[#This Row],[Order Date]])/3,0)</f>
        <v>Q3</v>
      </c>
      <c r="E1366" s="13">
        <f>MONTH(SalesDataTable[[#This Row],[Order Date]])</f>
        <v>7</v>
      </c>
      <c r="F1366" s="10" t="str">
        <f>TEXT(SalesDataTable[[#This Row],[Order Date]],"MMM")</f>
        <v>Jul</v>
      </c>
      <c r="G1366" s="4" t="s">
        <v>16</v>
      </c>
      <c r="H1366" s="4" t="s">
        <v>52</v>
      </c>
      <c r="I1366" s="4" t="s">
        <v>18</v>
      </c>
      <c r="J1366" s="4" t="s">
        <v>29</v>
      </c>
      <c r="K1366" s="4" t="s">
        <v>50</v>
      </c>
      <c r="L1366" s="4" t="s">
        <v>61</v>
      </c>
      <c r="M1366" s="5">
        <v>1</v>
      </c>
      <c r="N1366" s="6">
        <v>50.94</v>
      </c>
      <c r="O1366" s="7">
        <v>0</v>
      </c>
      <c r="P1366" s="6">
        <v>22.28</v>
      </c>
      <c r="Q1366" s="6">
        <f>M1366*N1366*(1-O1366)</f>
        <v>50.94</v>
      </c>
      <c r="R1366" s="6">
        <f>M1366*P1366</f>
        <v>22.28</v>
      </c>
      <c r="S1366" s="6">
        <f>Q1366-R1366</f>
        <v>28.659999999999997</v>
      </c>
      <c r="T1366" s="8">
        <f>IFERROR(S1366/Q1366,0)</f>
        <v>0.5626226933647428</v>
      </c>
    </row>
    <row r="1367" spans="1:20" ht="15.75" x14ac:dyDescent="0.25">
      <c r="A1367" s="2">
        <v>61</v>
      </c>
      <c r="B1367" s="3">
        <v>46218</v>
      </c>
      <c r="C1367" s="10">
        <f>YEAR(SalesDataTable[[#This Row],[Order Date]])</f>
        <v>2026</v>
      </c>
      <c r="D1367" s="13" t="str">
        <f>"Q"&amp;ROUNDUP(MONTH(SalesDataTable[[#This Row],[Order Date]])/3,0)</f>
        <v>Q3</v>
      </c>
      <c r="E1367" s="13">
        <f>MONTH(SalesDataTable[[#This Row],[Order Date]])</f>
        <v>7</v>
      </c>
      <c r="F1367" s="10" t="str">
        <f>TEXT(SalesDataTable[[#This Row],[Order Date]],"MMM")</f>
        <v>Jul</v>
      </c>
      <c r="G1367" s="4" t="s">
        <v>36</v>
      </c>
      <c r="H1367" s="4" t="s">
        <v>49</v>
      </c>
      <c r="I1367" s="4" t="s">
        <v>18</v>
      </c>
      <c r="J1367" s="4" t="s">
        <v>19</v>
      </c>
      <c r="K1367" s="4" t="s">
        <v>50</v>
      </c>
      <c r="L1367" s="4" t="s">
        <v>54</v>
      </c>
      <c r="M1367" s="5">
        <v>2</v>
      </c>
      <c r="N1367" s="6">
        <v>125.89</v>
      </c>
      <c r="O1367" s="7">
        <v>0</v>
      </c>
      <c r="P1367" s="6">
        <v>70.8</v>
      </c>
      <c r="Q1367" s="6">
        <f>M1367*N1367*(1-O1367)</f>
        <v>251.78</v>
      </c>
      <c r="R1367" s="6">
        <f>M1367*P1367</f>
        <v>141.6</v>
      </c>
      <c r="S1367" s="6">
        <f>Q1367-R1367</f>
        <v>110.18</v>
      </c>
      <c r="T1367" s="8">
        <f>IFERROR(S1367/Q1367,0)</f>
        <v>0.43760425768528083</v>
      </c>
    </row>
    <row r="1368" spans="1:20" ht="15.75" x14ac:dyDescent="0.25">
      <c r="A1368" s="2">
        <v>357</v>
      </c>
      <c r="B1368" s="3">
        <v>46218</v>
      </c>
      <c r="C1368" s="10">
        <f>YEAR(SalesDataTable[[#This Row],[Order Date]])</f>
        <v>2026</v>
      </c>
      <c r="D1368" s="13" t="str">
        <f>"Q"&amp;ROUNDUP(MONTH(SalesDataTable[[#This Row],[Order Date]])/3,0)</f>
        <v>Q3</v>
      </c>
      <c r="E1368" s="13">
        <f>MONTH(SalesDataTable[[#This Row],[Order Date]])</f>
        <v>7</v>
      </c>
      <c r="F1368" s="10" t="str">
        <f>TEXT(SalesDataTable[[#This Row],[Order Date]],"MMM")</f>
        <v>Jul</v>
      </c>
      <c r="G1368" s="4" t="s">
        <v>16</v>
      </c>
      <c r="H1368" s="4" t="s">
        <v>52</v>
      </c>
      <c r="I1368" s="4" t="s">
        <v>18</v>
      </c>
      <c r="J1368" s="4" t="s">
        <v>29</v>
      </c>
      <c r="K1368" s="4" t="s">
        <v>50</v>
      </c>
      <c r="L1368" s="4" t="s">
        <v>61</v>
      </c>
      <c r="M1368" s="5">
        <v>2</v>
      </c>
      <c r="N1368" s="6">
        <v>51.9</v>
      </c>
      <c r="O1368" s="7">
        <v>0</v>
      </c>
      <c r="P1368" s="6">
        <v>21.82</v>
      </c>
      <c r="Q1368" s="6">
        <f>M1368*N1368*(1-O1368)</f>
        <v>103.8</v>
      </c>
      <c r="R1368" s="6">
        <f>M1368*P1368</f>
        <v>43.64</v>
      </c>
      <c r="S1368" s="6">
        <f>Q1368-R1368</f>
        <v>60.16</v>
      </c>
      <c r="T1368" s="8">
        <f>IFERROR(S1368/Q1368,0)</f>
        <v>0.57957610789980729</v>
      </c>
    </row>
    <row r="1369" spans="1:20" ht="15.75" x14ac:dyDescent="0.25">
      <c r="A1369" s="2">
        <v>1607</v>
      </c>
      <c r="B1369" s="3">
        <v>46218</v>
      </c>
      <c r="C1369" s="10">
        <f>YEAR(SalesDataTable[[#This Row],[Order Date]])</f>
        <v>2026</v>
      </c>
      <c r="D1369" s="13" t="str">
        <f>"Q"&amp;ROUNDUP(MONTH(SalesDataTable[[#This Row],[Order Date]])/3,0)</f>
        <v>Q3</v>
      </c>
      <c r="E1369" s="13">
        <f>MONTH(SalesDataTable[[#This Row],[Order Date]])</f>
        <v>7</v>
      </c>
      <c r="F1369" s="10" t="str">
        <f>TEXT(SalesDataTable[[#This Row],[Order Date]],"MMM")</f>
        <v>Jul</v>
      </c>
      <c r="G1369" s="4" t="s">
        <v>16</v>
      </c>
      <c r="H1369" s="4" t="s">
        <v>17</v>
      </c>
      <c r="I1369" s="4" t="s">
        <v>35</v>
      </c>
      <c r="J1369" s="4" t="s">
        <v>29</v>
      </c>
      <c r="K1369" s="4" t="s">
        <v>50</v>
      </c>
      <c r="L1369" s="4" t="s">
        <v>51</v>
      </c>
      <c r="M1369" s="5">
        <v>2</v>
      </c>
      <c r="N1369" s="6">
        <v>39.75</v>
      </c>
      <c r="O1369" s="7">
        <v>0</v>
      </c>
      <c r="P1369" s="6">
        <v>14.78</v>
      </c>
      <c r="Q1369" s="6">
        <f>M1369*N1369*(1-O1369)</f>
        <v>79.5</v>
      </c>
      <c r="R1369" s="6">
        <f>M1369*P1369</f>
        <v>29.56</v>
      </c>
      <c r="S1369" s="6">
        <f>Q1369-R1369</f>
        <v>49.94</v>
      </c>
      <c r="T1369" s="8">
        <f>IFERROR(S1369/Q1369,0)</f>
        <v>0.62817610062893081</v>
      </c>
    </row>
    <row r="1370" spans="1:20" ht="15.75" x14ac:dyDescent="0.25">
      <c r="A1370" s="2">
        <v>3295</v>
      </c>
      <c r="B1370" s="3">
        <v>46218</v>
      </c>
      <c r="C1370" s="10">
        <f>YEAR(SalesDataTable[[#This Row],[Order Date]])</f>
        <v>2026</v>
      </c>
      <c r="D1370" s="13" t="str">
        <f>"Q"&amp;ROUNDUP(MONTH(SalesDataTable[[#This Row],[Order Date]])/3,0)</f>
        <v>Q3</v>
      </c>
      <c r="E1370" s="13">
        <f>MONTH(SalesDataTable[[#This Row],[Order Date]])</f>
        <v>7</v>
      </c>
      <c r="F1370" s="10" t="str">
        <f>TEXT(SalesDataTable[[#This Row],[Order Date]],"MMM")</f>
        <v>Jul</v>
      </c>
      <c r="G1370" s="4" t="s">
        <v>22</v>
      </c>
      <c r="H1370" s="4" t="s">
        <v>59</v>
      </c>
      <c r="I1370" s="4" t="s">
        <v>44</v>
      </c>
      <c r="J1370" s="4" t="s">
        <v>19</v>
      </c>
      <c r="K1370" s="4" t="s">
        <v>25</v>
      </c>
      <c r="L1370" s="4" t="s">
        <v>26</v>
      </c>
      <c r="M1370" s="5">
        <v>1</v>
      </c>
      <c r="N1370" s="6">
        <v>93.46</v>
      </c>
      <c r="O1370" s="7">
        <v>0.15</v>
      </c>
      <c r="P1370" s="6">
        <v>46.65</v>
      </c>
      <c r="Q1370" s="6">
        <f>M1370*N1370*(1-O1370)</f>
        <v>79.440999999999988</v>
      </c>
      <c r="R1370" s="6">
        <f>M1370*P1370</f>
        <v>46.65</v>
      </c>
      <c r="S1370" s="6">
        <f>Q1370-R1370</f>
        <v>32.79099999999999</v>
      </c>
      <c r="T1370" s="8">
        <f>IFERROR(S1370/Q1370,0)</f>
        <v>0.41277174255107557</v>
      </c>
    </row>
    <row r="1371" spans="1:20" ht="15.75" x14ac:dyDescent="0.25">
      <c r="A1371" s="2">
        <v>4048</v>
      </c>
      <c r="B1371" s="3">
        <v>46218</v>
      </c>
      <c r="C1371" s="10">
        <f>YEAR(SalesDataTable[[#This Row],[Order Date]])</f>
        <v>2026</v>
      </c>
      <c r="D1371" s="13" t="str">
        <f>"Q"&amp;ROUNDUP(MONTH(SalesDataTable[[#This Row],[Order Date]])/3,0)</f>
        <v>Q3</v>
      </c>
      <c r="E1371" s="13">
        <f>MONTH(SalesDataTable[[#This Row],[Order Date]])</f>
        <v>7</v>
      </c>
      <c r="F1371" s="10" t="str">
        <f>TEXT(SalesDataTable[[#This Row],[Order Date]],"MMM")</f>
        <v>Jul</v>
      </c>
      <c r="G1371" s="4" t="s">
        <v>36</v>
      </c>
      <c r="H1371" s="4" t="s">
        <v>63</v>
      </c>
      <c r="I1371" s="4" t="s">
        <v>24</v>
      </c>
      <c r="J1371" s="4" t="s">
        <v>32</v>
      </c>
      <c r="K1371" s="4" t="s">
        <v>20</v>
      </c>
      <c r="L1371" s="4" t="s">
        <v>21</v>
      </c>
      <c r="M1371" s="5">
        <v>3</v>
      </c>
      <c r="N1371" s="6">
        <v>82.79</v>
      </c>
      <c r="O1371" s="7">
        <v>0.1</v>
      </c>
      <c r="P1371" s="6">
        <v>43.07</v>
      </c>
      <c r="Q1371" s="6">
        <f>M1371*N1371*(1-O1371)</f>
        <v>223.53300000000002</v>
      </c>
      <c r="R1371" s="6">
        <f>M1371*P1371</f>
        <v>129.21</v>
      </c>
      <c r="S1371" s="6">
        <f>Q1371-R1371</f>
        <v>94.323000000000008</v>
      </c>
      <c r="T1371" s="8">
        <f>IFERROR(S1371/Q1371,0)</f>
        <v>0.42196454214813922</v>
      </c>
    </row>
    <row r="1372" spans="1:20" ht="15.75" x14ac:dyDescent="0.25">
      <c r="A1372" s="2">
        <v>4424</v>
      </c>
      <c r="B1372" s="3">
        <v>46218</v>
      </c>
      <c r="C1372" s="10">
        <f>YEAR(SalesDataTable[[#This Row],[Order Date]])</f>
        <v>2026</v>
      </c>
      <c r="D1372" s="13" t="str">
        <f>"Q"&amp;ROUNDUP(MONTH(SalesDataTable[[#This Row],[Order Date]])/3,0)</f>
        <v>Q3</v>
      </c>
      <c r="E1372" s="13">
        <f>MONTH(SalesDataTable[[#This Row],[Order Date]])</f>
        <v>7</v>
      </c>
      <c r="F1372" s="10" t="str">
        <f>TEXT(SalesDataTable[[#This Row],[Order Date]],"MMM")</f>
        <v>Jul</v>
      </c>
      <c r="G1372" s="4" t="s">
        <v>27</v>
      </c>
      <c r="H1372" s="4" t="s">
        <v>28</v>
      </c>
      <c r="I1372" s="4" t="s">
        <v>35</v>
      </c>
      <c r="J1372" s="4" t="s">
        <v>32</v>
      </c>
      <c r="K1372" s="4" t="s">
        <v>25</v>
      </c>
      <c r="L1372" s="4" t="s">
        <v>26</v>
      </c>
      <c r="M1372" s="5">
        <v>1</v>
      </c>
      <c r="N1372" s="6">
        <v>92.54</v>
      </c>
      <c r="O1372" s="7">
        <v>0</v>
      </c>
      <c r="P1372" s="6">
        <v>44.48</v>
      </c>
      <c r="Q1372" s="6">
        <f>M1372*N1372*(1-O1372)</f>
        <v>92.54</v>
      </c>
      <c r="R1372" s="6">
        <f>M1372*P1372</f>
        <v>44.48</v>
      </c>
      <c r="S1372" s="6">
        <f>Q1372-R1372</f>
        <v>48.060000000000009</v>
      </c>
      <c r="T1372" s="8">
        <f>IFERROR(S1372/Q1372,0)</f>
        <v>0.51934298681651181</v>
      </c>
    </row>
    <row r="1373" spans="1:20" ht="15.75" x14ac:dyDescent="0.25">
      <c r="A1373" s="2">
        <v>4732</v>
      </c>
      <c r="B1373" s="3">
        <v>46218</v>
      </c>
      <c r="C1373" s="10">
        <f>YEAR(SalesDataTable[[#This Row],[Order Date]])</f>
        <v>2026</v>
      </c>
      <c r="D1373" s="13" t="str">
        <f>"Q"&amp;ROUNDUP(MONTH(SalesDataTable[[#This Row],[Order Date]])/3,0)</f>
        <v>Q3</v>
      </c>
      <c r="E1373" s="13">
        <f>MONTH(SalesDataTable[[#This Row],[Order Date]])</f>
        <v>7</v>
      </c>
      <c r="F1373" s="10" t="str">
        <f>TEXT(SalesDataTable[[#This Row],[Order Date]],"MMM")</f>
        <v>Jul</v>
      </c>
      <c r="G1373" s="4" t="s">
        <v>22</v>
      </c>
      <c r="H1373" s="4" t="s">
        <v>65</v>
      </c>
      <c r="I1373" s="4" t="s">
        <v>35</v>
      </c>
      <c r="J1373" s="4" t="s">
        <v>29</v>
      </c>
      <c r="K1373" s="4" t="s">
        <v>30</v>
      </c>
      <c r="L1373" s="4" t="s">
        <v>48</v>
      </c>
      <c r="M1373" s="5">
        <v>1</v>
      </c>
      <c r="N1373" s="6">
        <v>46.53</v>
      </c>
      <c r="O1373" s="7">
        <v>0</v>
      </c>
      <c r="P1373" s="6">
        <v>18.829999999999998</v>
      </c>
      <c r="Q1373" s="6">
        <f>M1373*N1373*(1-O1373)</f>
        <v>46.53</v>
      </c>
      <c r="R1373" s="6">
        <f>M1373*P1373</f>
        <v>18.829999999999998</v>
      </c>
      <c r="S1373" s="6">
        <f>Q1373-R1373</f>
        <v>27.700000000000003</v>
      </c>
      <c r="T1373" s="8">
        <f>IFERROR(S1373/Q1373,0)</f>
        <v>0.59531485063399958</v>
      </c>
    </row>
    <row r="1374" spans="1:20" ht="15.75" x14ac:dyDescent="0.25">
      <c r="A1374" s="2">
        <v>194</v>
      </c>
      <c r="B1374" s="3">
        <v>46219</v>
      </c>
      <c r="C1374" s="10">
        <f>YEAR(SalesDataTable[[#This Row],[Order Date]])</f>
        <v>2026</v>
      </c>
      <c r="D1374" s="13" t="str">
        <f>"Q"&amp;ROUNDUP(MONTH(SalesDataTable[[#This Row],[Order Date]])/3,0)</f>
        <v>Q3</v>
      </c>
      <c r="E1374" s="13">
        <f>MONTH(SalesDataTable[[#This Row],[Order Date]])</f>
        <v>7</v>
      </c>
      <c r="F1374" s="10" t="str">
        <f>TEXT(SalesDataTable[[#This Row],[Order Date]],"MMM")</f>
        <v>Jul</v>
      </c>
      <c r="G1374" s="4" t="s">
        <v>22</v>
      </c>
      <c r="H1374" s="4" t="s">
        <v>59</v>
      </c>
      <c r="I1374" s="4" t="s">
        <v>18</v>
      </c>
      <c r="J1374" s="4" t="s">
        <v>19</v>
      </c>
      <c r="K1374" s="4" t="s">
        <v>20</v>
      </c>
      <c r="L1374" s="4" t="s">
        <v>38</v>
      </c>
      <c r="M1374" s="5">
        <v>2</v>
      </c>
      <c r="N1374" s="6">
        <v>49.69</v>
      </c>
      <c r="O1374" s="7">
        <v>0</v>
      </c>
      <c r="P1374" s="6">
        <v>21.97</v>
      </c>
      <c r="Q1374" s="6">
        <f>M1374*N1374*(1-O1374)</f>
        <v>99.38</v>
      </c>
      <c r="R1374" s="6">
        <f>M1374*P1374</f>
        <v>43.94</v>
      </c>
      <c r="S1374" s="6">
        <f>Q1374-R1374</f>
        <v>55.44</v>
      </c>
      <c r="T1374" s="8">
        <f>IFERROR(S1374/Q1374,0)</f>
        <v>0.557858724089354</v>
      </c>
    </row>
    <row r="1375" spans="1:20" ht="15.75" x14ac:dyDescent="0.25">
      <c r="A1375" s="2">
        <v>258</v>
      </c>
      <c r="B1375" s="3">
        <v>46219</v>
      </c>
      <c r="C1375" s="10">
        <f>YEAR(SalesDataTable[[#This Row],[Order Date]])</f>
        <v>2026</v>
      </c>
      <c r="D1375" s="13" t="str">
        <f>"Q"&amp;ROUNDUP(MONTH(SalesDataTable[[#This Row],[Order Date]])/3,0)</f>
        <v>Q3</v>
      </c>
      <c r="E1375" s="13">
        <f>MONTH(SalesDataTable[[#This Row],[Order Date]])</f>
        <v>7</v>
      </c>
      <c r="F1375" s="10" t="str">
        <f>TEXT(SalesDataTable[[#This Row],[Order Date]],"MMM")</f>
        <v>Jul</v>
      </c>
      <c r="G1375" s="4" t="s">
        <v>36</v>
      </c>
      <c r="H1375" s="4" t="s">
        <v>49</v>
      </c>
      <c r="I1375" s="4" t="s">
        <v>44</v>
      </c>
      <c r="J1375" s="4" t="s">
        <v>29</v>
      </c>
      <c r="K1375" s="4" t="s">
        <v>25</v>
      </c>
      <c r="L1375" s="4" t="s">
        <v>62</v>
      </c>
      <c r="M1375" s="5">
        <v>3</v>
      </c>
      <c r="N1375" s="6">
        <v>71.34</v>
      </c>
      <c r="O1375" s="7">
        <v>0.1</v>
      </c>
      <c r="P1375" s="6">
        <v>31.71</v>
      </c>
      <c r="Q1375" s="6">
        <f>M1375*N1375*(1-O1375)</f>
        <v>192.61800000000002</v>
      </c>
      <c r="R1375" s="6">
        <f>M1375*P1375</f>
        <v>95.13</v>
      </c>
      <c r="S1375" s="6">
        <f>Q1375-R1375</f>
        <v>97.488000000000028</v>
      </c>
      <c r="T1375" s="8">
        <f>IFERROR(S1375/Q1375,0)</f>
        <v>0.50612092327819835</v>
      </c>
    </row>
    <row r="1376" spans="1:20" ht="15.75" x14ac:dyDescent="0.25">
      <c r="A1376" s="2">
        <v>543</v>
      </c>
      <c r="B1376" s="3">
        <v>46219</v>
      </c>
      <c r="C1376" s="10">
        <f>YEAR(SalesDataTable[[#This Row],[Order Date]])</f>
        <v>2026</v>
      </c>
      <c r="D1376" s="13" t="str">
        <f>"Q"&amp;ROUNDUP(MONTH(SalesDataTable[[#This Row],[Order Date]])/3,0)</f>
        <v>Q3</v>
      </c>
      <c r="E1376" s="13">
        <f>MONTH(SalesDataTable[[#This Row],[Order Date]])</f>
        <v>7</v>
      </c>
      <c r="F1376" s="10" t="str">
        <f>TEXT(SalesDataTable[[#This Row],[Order Date]],"MMM")</f>
        <v>Jul</v>
      </c>
      <c r="G1376" s="4" t="s">
        <v>22</v>
      </c>
      <c r="H1376" s="4" t="s">
        <v>65</v>
      </c>
      <c r="I1376" s="4" t="s">
        <v>44</v>
      </c>
      <c r="J1376" s="4" t="s">
        <v>19</v>
      </c>
      <c r="K1376" s="4" t="s">
        <v>20</v>
      </c>
      <c r="L1376" s="4" t="s">
        <v>21</v>
      </c>
      <c r="M1376" s="5">
        <v>1</v>
      </c>
      <c r="N1376" s="6">
        <v>83.03</v>
      </c>
      <c r="O1376" s="7">
        <v>0</v>
      </c>
      <c r="P1376" s="6">
        <v>42.41</v>
      </c>
      <c r="Q1376" s="6">
        <f>M1376*N1376*(1-O1376)</f>
        <v>83.03</v>
      </c>
      <c r="R1376" s="6">
        <f>M1376*P1376</f>
        <v>42.41</v>
      </c>
      <c r="S1376" s="6">
        <f>Q1376-R1376</f>
        <v>40.620000000000005</v>
      </c>
      <c r="T1376" s="8">
        <f>IFERROR(S1376/Q1376,0)</f>
        <v>0.48922076357942917</v>
      </c>
    </row>
    <row r="1377" spans="1:20" ht="15.75" x14ac:dyDescent="0.25">
      <c r="A1377" s="2">
        <v>972</v>
      </c>
      <c r="B1377" s="3">
        <v>46219</v>
      </c>
      <c r="C1377" s="10">
        <f>YEAR(SalesDataTable[[#This Row],[Order Date]])</f>
        <v>2026</v>
      </c>
      <c r="D1377" s="13" t="str">
        <f>"Q"&amp;ROUNDUP(MONTH(SalesDataTable[[#This Row],[Order Date]])/3,0)</f>
        <v>Q3</v>
      </c>
      <c r="E1377" s="13">
        <f>MONTH(SalesDataTable[[#This Row],[Order Date]])</f>
        <v>7</v>
      </c>
      <c r="F1377" s="10" t="str">
        <f>TEXT(SalesDataTable[[#This Row],[Order Date]],"MMM")</f>
        <v>Jul</v>
      </c>
      <c r="G1377" s="4" t="s">
        <v>36</v>
      </c>
      <c r="H1377" s="4" t="s">
        <v>37</v>
      </c>
      <c r="I1377" s="4" t="s">
        <v>18</v>
      </c>
      <c r="J1377" s="4" t="s">
        <v>19</v>
      </c>
      <c r="K1377" s="4" t="s">
        <v>50</v>
      </c>
      <c r="L1377" s="4" t="s">
        <v>51</v>
      </c>
      <c r="M1377" s="5">
        <v>1</v>
      </c>
      <c r="N1377" s="6">
        <v>40.799999999999997</v>
      </c>
      <c r="O1377" s="7">
        <v>0</v>
      </c>
      <c r="P1377" s="6">
        <v>14.42</v>
      </c>
      <c r="Q1377" s="6">
        <f>M1377*N1377*(1-O1377)</f>
        <v>40.799999999999997</v>
      </c>
      <c r="R1377" s="6">
        <f>M1377*P1377</f>
        <v>14.42</v>
      </c>
      <c r="S1377" s="6">
        <f>Q1377-R1377</f>
        <v>26.379999999999995</v>
      </c>
      <c r="T1377" s="8">
        <f>IFERROR(S1377/Q1377,0)</f>
        <v>0.64656862745098032</v>
      </c>
    </row>
    <row r="1378" spans="1:20" ht="15.75" x14ac:dyDescent="0.25">
      <c r="A1378" s="2">
        <v>1146</v>
      </c>
      <c r="B1378" s="3">
        <v>46219</v>
      </c>
      <c r="C1378" s="10">
        <f>YEAR(SalesDataTable[[#This Row],[Order Date]])</f>
        <v>2026</v>
      </c>
      <c r="D1378" s="13" t="str">
        <f>"Q"&amp;ROUNDUP(MONTH(SalesDataTable[[#This Row],[Order Date]])/3,0)</f>
        <v>Q3</v>
      </c>
      <c r="E1378" s="13">
        <f>MONTH(SalesDataTable[[#This Row],[Order Date]])</f>
        <v>7</v>
      </c>
      <c r="F1378" s="10" t="str">
        <f>TEXT(SalesDataTable[[#This Row],[Order Date]],"MMM")</f>
        <v>Jul</v>
      </c>
      <c r="G1378" s="4" t="s">
        <v>22</v>
      </c>
      <c r="H1378" s="4" t="s">
        <v>43</v>
      </c>
      <c r="I1378" s="4" t="s">
        <v>44</v>
      </c>
      <c r="J1378" s="4" t="s">
        <v>19</v>
      </c>
      <c r="K1378" s="4" t="s">
        <v>39</v>
      </c>
      <c r="L1378" s="4" t="s">
        <v>67</v>
      </c>
      <c r="M1378" s="5">
        <v>2</v>
      </c>
      <c r="N1378" s="6">
        <v>125.34</v>
      </c>
      <c r="O1378" s="7">
        <v>0.15</v>
      </c>
      <c r="P1378" s="6">
        <v>59.04</v>
      </c>
      <c r="Q1378" s="6">
        <f>M1378*N1378*(1-O1378)</f>
        <v>213.078</v>
      </c>
      <c r="R1378" s="6">
        <f>M1378*P1378</f>
        <v>118.08</v>
      </c>
      <c r="S1378" s="6">
        <f>Q1378-R1378</f>
        <v>94.998000000000005</v>
      </c>
      <c r="T1378" s="8">
        <f>IFERROR(S1378/Q1378,0)</f>
        <v>0.44583673584321237</v>
      </c>
    </row>
    <row r="1379" spans="1:20" ht="15.75" x14ac:dyDescent="0.25">
      <c r="A1379" s="2">
        <v>1464</v>
      </c>
      <c r="B1379" s="3">
        <v>46219</v>
      </c>
      <c r="C1379" s="10">
        <f>YEAR(SalesDataTable[[#This Row],[Order Date]])</f>
        <v>2026</v>
      </c>
      <c r="D1379" s="13" t="str">
        <f>"Q"&amp;ROUNDUP(MONTH(SalesDataTable[[#This Row],[Order Date]])/3,0)</f>
        <v>Q3</v>
      </c>
      <c r="E1379" s="13">
        <f>MONTH(SalesDataTable[[#This Row],[Order Date]])</f>
        <v>7</v>
      </c>
      <c r="F1379" s="10" t="str">
        <f>TEXT(SalesDataTable[[#This Row],[Order Date]],"MMM")</f>
        <v>Jul</v>
      </c>
      <c r="G1379" s="4" t="s">
        <v>16</v>
      </c>
      <c r="H1379" s="4" t="s">
        <v>52</v>
      </c>
      <c r="I1379" s="4" t="s">
        <v>18</v>
      </c>
      <c r="J1379" s="4" t="s">
        <v>19</v>
      </c>
      <c r="K1379" s="4" t="s">
        <v>50</v>
      </c>
      <c r="L1379" s="4" t="s">
        <v>54</v>
      </c>
      <c r="M1379" s="5">
        <v>1</v>
      </c>
      <c r="N1379" s="6">
        <v>122.73</v>
      </c>
      <c r="O1379" s="7">
        <v>0.1</v>
      </c>
      <c r="P1379" s="6">
        <v>70.540000000000006</v>
      </c>
      <c r="Q1379" s="6">
        <f>M1379*N1379*(1-O1379)</f>
        <v>110.45700000000001</v>
      </c>
      <c r="R1379" s="6">
        <f>M1379*P1379</f>
        <v>70.540000000000006</v>
      </c>
      <c r="S1379" s="6">
        <f>Q1379-R1379</f>
        <v>39.917000000000002</v>
      </c>
      <c r="T1379" s="8">
        <f>IFERROR(S1379/Q1379,0)</f>
        <v>0.36138044668966202</v>
      </c>
    </row>
    <row r="1380" spans="1:20" ht="15.75" x14ac:dyDescent="0.25">
      <c r="A1380" s="2">
        <v>1581</v>
      </c>
      <c r="B1380" s="3">
        <v>46219</v>
      </c>
      <c r="C1380" s="10">
        <f>YEAR(SalesDataTable[[#This Row],[Order Date]])</f>
        <v>2026</v>
      </c>
      <c r="D1380" s="13" t="str">
        <f>"Q"&amp;ROUNDUP(MONTH(SalesDataTable[[#This Row],[Order Date]])/3,0)</f>
        <v>Q3</v>
      </c>
      <c r="E1380" s="13">
        <f>MONTH(SalesDataTable[[#This Row],[Order Date]])</f>
        <v>7</v>
      </c>
      <c r="F1380" s="10" t="str">
        <f>TEXT(SalesDataTable[[#This Row],[Order Date]],"MMM")</f>
        <v>Jul</v>
      </c>
      <c r="G1380" s="4" t="s">
        <v>27</v>
      </c>
      <c r="H1380" s="4" t="s">
        <v>41</v>
      </c>
      <c r="I1380" s="4" t="s">
        <v>35</v>
      </c>
      <c r="J1380" s="4" t="s">
        <v>29</v>
      </c>
      <c r="K1380" s="4" t="s">
        <v>25</v>
      </c>
      <c r="L1380" s="4" t="s">
        <v>26</v>
      </c>
      <c r="M1380" s="5">
        <v>5</v>
      </c>
      <c r="N1380" s="6">
        <v>92.72</v>
      </c>
      <c r="O1380" s="7">
        <v>0.1</v>
      </c>
      <c r="P1380" s="6">
        <v>46.2</v>
      </c>
      <c r="Q1380" s="6">
        <f>M1380*N1380*(1-O1380)</f>
        <v>417.24</v>
      </c>
      <c r="R1380" s="6">
        <f>M1380*P1380</f>
        <v>231</v>
      </c>
      <c r="S1380" s="6">
        <f>Q1380-R1380</f>
        <v>186.24</v>
      </c>
      <c r="T1380" s="8">
        <f>IFERROR(S1380/Q1380,0)</f>
        <v>0.44636180615473109</v>
      </c>
    </row>
    <row r="1381" spans="1:20" ht="15.75" x14ac:dyDescent="0.25">
      <c r="A1381" s="2">
        <v>1894</v>
      </c>
      <c r="B1381" s="3">
        <v>46219</v>
      </c>
      <c r="C1381" s="10">
        <f>YEAR(SalesDataTable[[#This Row],[Order Date]])</f>
        <v>2026</v>
      </c>
      <c r="D1381" s="13" t="str">
        <f>"Q"&amp;ROUNDUP(MONTH(SalesDataTable[[#This Row],[Order Date]])/3,0)</f>
        <v>Q3</v>
      </c>
      <c r="E1381" s="13">
        <f>MONTH(SalesDataTable[[#This Row],[Order Date]])</f>
        <v>7</v>
      </c>
      <c r="F1381" s="10" t="str">
        <f>TEXT(SalesDataTable[[#This Row],[Order Date]],"MMM")</f>
        <v>Jul</v>
      </c>
      <c r="G1381" s="4" t="s">
        <v>36</v>
      </c>
      <c r="H1381" s="4" t="s">
        <v>47</v>
      </c>
      <c r="I1381" s="4" t="s">
        <v>24</v>
      </c>
      <c r="J1381" s="4" t="s">
        <v>32</v>
      </c>
      <c r="K1381" s="4" t="s">
        <v>50</v>
      </c>
      <c r="L1381" s="4" t="s">
        <v>58</v>
      </c>
      <c r="M1381" s="5">
        <v>5</v>
      </c>
      <c r="N1381" s="6">
        <v>36.29</v>
      </c>
      <c r="O1381" s="7">
        <v>0.05</v>
      </c>
      <c r="P1381" s="6">
        <v>13.52</v>
      </c>
      <c r="Q1381" s="6">
        <f>M1381*N1381*(1-O1381)</f>
        <v>172.37749999999997</v>
      </c>
      <c r="R1381" s="6">
        <f>M1381*P1381</f>
        <v>67.599999999999994</v>
      </c>
      <c r="S1381" s="6">
        <f>Q1381-R1381</f>
        <v>104.77749999999997</v>
      </c>
      <c r="T1381" s="8">
        <f>IFERROR(S1381/Q1381,0)</f>
        <v>0.60783744978317933</v>
      </c>
    </row>
    <row r="1382" spans="1:20" ht="15.75" x14ac:dyDescent="0.25">
      <c r="A1382" s="2">
        <v>2100</v>
      </c>
      <c r="B1382" s="3">
        <v>46219</v>
      </c>
      <c r="C1382" s="10">
        <f>YEAR(SalesDataTable[[#This Row],[Order Date]])</f>
        <v>2026</v>
      </c>
      <c r="D1382" s="13" t="str">
        <f>"Q"&amp;ROUNDUP(MONTH(SalesDataTable[[#This Row],[Order Date]])/3,0)</f>
        <v>Q3</v>
      </c>
      <c r="E1382" s="13">
        <f>MONTH(SalesDataTable[[#This Row],[Order Date]])</f>
        <v>7</v>
      </c>
      <c r="F1382" s="10" t="str">
        <f>TEXT(SalesDataTable[[#This Row],[Order Date]],"MMM")</f>
        <v>Jul</v>
      </c>
      <c r="G1382" s="4" t="s">
        <v>27</v>
      </c>
      <c r="H1382" s="4" t="s">
        <v>28</v>
      </c>
      <c r="I1382" s="4" t="s">
        <v>18</v>
      </c>
      <c r="J1382" s="4" t="s">
        <v>32</v>
      </c>
      <c r="K1382" s="4" t="s">
        <v>20</v>
      </c>
      <c r="L1382" s="4" t="s">
        <v>38</v>
      </c>
      <c r="M1382" s="5">
        <v>2</v>
      </c>
      <c r="N1382" s="6">
        <v>49.84</v>
      </c>
      <c r="O1382" s="7">
        <v>0.1</v>
      </c>
      <c r="P1382" s="6">
        <v>23.06</v>
      </c>
      <c r="Q1382" s="6">
        <f>M1382*N1382*(1-O1382)</f>
        <v>89.712000000000003</v>
      </c>
      <c r="R1382" s="6">
        <f>M1382*P1382</f>
        <v>46.12</v>
      </c>
      <c r="S1382" s="6">
        <f>Q1382-R1382</f>
        <v>43.592000000000006</v>
      </c>
      <c r="T1382" s="8">
        <f>IFERROR(S1382/Q1382,0)</f>
        <v>0.48591046905653651</v>
      </c>
    </row>
    <row r="1383" spans="1:20" ht="15.75" x14ac:dyDescent="0.25">
      <c r="A1383" s="2">
        <v>2902</v>
      </c>
      <c r="B1383" s="3">
        <v>46219</v>
      </c>
      <c r="C1383" s="10">
        <f>YEAR(SalesDataTable[[#This Row],[Order Date]])</f>
        <v>2026</v>
      </c>
      <c r="D1383" s="13" t="str">
        <f>"Q"&amp;ROUNDUP(MONTH(SalesDataTable[[#This Row],[Order Date]])/3,0)</f>
        <v>Q3</v>
      </c>
      <c r="E1383" s="13">
        <f>MONTH(SalesDataTable[[#This Row],[Order Date]])</f>
        <v>7</v>
      </c>
      <c r="F1383" s="10" t="str">
        <f>TEXT(SalesDataTable[[#This Row],[Order Date]],"MMM")</f>
        <v>Jul</v>
      </c>
      <c r="G1383" s="4" t="s">
        <v>22</v>
      </c>
      <c r="H1383" s="4" t="s">
        <v>59</v>
      </c>
      <c r="I1383" s="4" t="s">
        <v>44</v>
      </c>
      <c r="J1383" s="4" t="s">
        <v>32</v>
      </c>
      <c r="K1383" s="4" t="s">
        <v>50</v>
      </c>
      <c r="L1383" s="4" t="s">
        <v>58</v>
      </c>
      <c r="M1383" s="5">
        <v>1</v>
      </c>
      <c r="N1383" s="6">
        <v>35.799999999999997</v>
      </c>
      <c r="O1383" s="7">
        <v>0</v>
      </c>
      <c r="P1383" s="6">
        <v>14.05</v>
      </c>
      <c r="Q1383" s="6">
        <f>M1383*N1383*(1-O1383)</f>
        <v>35.799999999999997</v>
      </c>
      <c r="R1383" s="6">
        <f>M1383*P1383</f>
        <v>14.05</v>
      </c>
      <c r="S1383" s="6">
        <f>Q1383-R1383</f>
        <v>21.749999999999996</v>
      </c>
      <c r="T1383" s="8">
        <f>IFERROR(S1383/Q1383,0)</f>
        <v>0.60754189944134074</v>
      </c>
    </row>
    <row r="1384" spans="1:20" ht="15.75" x14ac:dyDescent="0.25">
      <c r="A1384" s="2">
        <v>3115</v>
      </c>
      <c r="B1384" s="3">
        <v>46219</v>
      </c>
      <c r="C1384" s="10">
        <f>YEAR(SalesDataTable[[#This Row],[Order Date]])</f>
        <v>2026</v>
      </c>
      <c r="D1384" s="13" t="str">
        <f>"Q"&amp;ROUNDUP(MONTH(SalesDataTable[[#This Row],[Order Date]])/3,0)</f>
        <v>Q3</v>
      </c>
      <c r="E1384" s="13">
        <f>MONTH(SalesDataTable[[#This Row],[Order Date]])</f>
        <v>7</v>
      </c>
      <c r="F1384" s="10" t="str">
        <f>TEXT(SalesDataTable[[#This Row],[Order Date]],"MMM")</f>
        <v>Jul</v>
      </c>
      <c r="G1384" s="4" t="s">
        <v>36</v>
      </c>
      <c r="H1384" s="4" t="s">
        <v>63</v>
      </c>
      <c r="I1384" s="4" t="s">
        <v>18</v>
      </c>
      <c r="J1384" s="4" t="s">
        <v>29</v>
      </c>
      <c r="K1384" s="4" t="s">
        <v>39</v>
      </c>
      <c r="L1384" s="4" t="s">
        <v>45</v>
      </c>
      <c r="M1384" s="5">
        <v>1</v>
      </c>
      <c r="N1384" s="6">
        <v>195.12</v>
      </c>
      <c r="O1384" s="7">
        <v>0</v>
      </c>
      <c r="P1384" s="6">
        <v>101.14</v>
      </c>
      <c r="Q1384" s="6">
        <f>M1384*N1384*(1-O1384)</f>
        <v>195.12</v>
      </c>
      <c r="R1384" s="6">
        <f>M1384*P1384</f>
        <v>101.14</v>
      </c>
      <c r="S1384" s="6">
        <f>Q1384-R1384</f>
        <v>93.98</v>
      </c>
      <c r="T1384" s="8">
        <f>IFERROR(S1384/Q1384,0)</f>
        <v>0.48165231652316526</v>
      </c>
    </row>
    <row r="1385" spans="1:20" ht="15.75" x14ac:dyDescent="0.25">
      <c r="A1385" s="2">
        <v>3546</v>
      </c>
      <c r="B1385" s="3">
        <v>46219</v>
      </c>
      <c r="C1385" s="10">
        <f>YEAR(SalesDataTable[[#This Row],[Order Date]])</f>
        <v>2026</v>
      </c>
      <c r="D1385" s="13" t="str">
        <f>"Q"&amp;ROUNDUP(MONTH(SalesDataTable[[#This Row],[Order Date]])/3,0)</f>
        <v>Q3</v>
      </c>
      <c r="E1385" s="13">
        <f>MONTH(SalesDataTable[[#This Row],[Order Date]])</f>
        <v>7</v>
      </c>
      <c r="F1385" s="10" t="str">
        <f>TEXT(SalesDataTable[[#This Row],[Order Date]],"MMM")</f>
        <v>Jul</v>
      </c>
      <c r="G1385" s="4" t="s">
        <v>16</v>
      </c>
      <c r="H1385" s="4" t="s">
        <v>66</v>
      </c>
      <c r="I1385" s="4" t="s">
        <v>18</v>
      </c>
      <c r="J1385" s="4" t="s">
        <v>29</v>
      </c>
      <c r="K1385" s="4" t="s">
        <v>20</v>
      </c>
      <c r="L1385" s="4" t="s">
        <v>42</v>
      </c>
      <c r="M1385" s="5">
        <v>2</v>
      </c>
      <c r="N1385" s="6">
        <v>39.69</v>
      </c>
      <c r="O1385" s="7">
        <v>0.05</v>
      </c>
      <c r="P1385" s="6">
        <v>16.88</v>
      </c>
      <c r="Q1385" s="6">
        <f>M1385*N1385*(1-O1385)</f>
        <v>75.410999999999987</v>
      </c>
      <c r="R1385" s="6">
        <f>M1385*P1385</f>
        <v>33.76</v>
      </c>
      <c r="S1385" s="6">
        <f>Q1385-R1385</f>
        <v>41.650999999999989</v>
      </c>
      <c r="T1385" s="8">
        <f>IFERROR(S1385/Q1385,0)</f>
        <v>0.55231995332245953</v>
      </c>
    </row>
    <row r="1386" spans="1:20" ht="15.75" x14ac:dyDescent="0.25">
      <c r="A1386" s="2">
        <v>4224</v>
      </c>
      <c r="B1386" s="3">
        <v>46219</v>
      </c>
      <c r="C1386" s="10">
        <f>YEAR(SalesDataTable[[#This Row],[Order Date]])</f>
        <v>2026</v>
      </c>
      <c r="D1386" s="13" t="str">
        <f>"Q"&amp;ROUNDUP(MONTH(SalesDataTable[[#This Row],[Order Date]])/3,0)</f>
        <v>Q3</v>
      </c>
      <c r="E1386" s="13">
        <f>MONTH(SalesDataTable[[#This Row],[Order Date]])</f>
        <v>7</v>
      </c>
      <c r="F1386" s="10" t="str">
        <f>TEXT(SalesDataTable[[#This Row],[Order Date]],"MMM")</f>
        <v>Jul</v>
      </c>
      <c r="G1386" s="4" t="s">
        <v>27</v>
      </c>
      <c r="H1386" s="4" t="s">
        <v>34</v>
      </c>
      <c r="I1386" s="4" t="s">
        <v>35</v>
      </c>
      <c r="J1386" s="4" t="s">
        <v>19</v>
      </c>
      <c r="K1386" s="4" t="s">
        <v>39</v>
      </c>
      <c r="L1386" s="4" t="s">
        <v>40</v>
      </c>
      <c r="M1386" s="5">
        <v>1</v>
      </c>
      <c r="N1386" s="6">
        <v>348.73</v>
      </c>
      <c r="O1386" s="7">
        <v>0.15</v>
      </c>
      <c r="P1386" s="6">
        <v>190.33</v>
      </c>
      <c r="Q1386" s="6">
        <f>M1386*N1386*(1-O1386)</f>
        <v>296.4205</v>
      </c>
      <c r="R1386" s="6">
        <f>M1386*P1386</f>
        <v>190.33</v>
      </c>
      <c r="S1386" s="6">
        <f>Q1386-R1386</f>
        <v>106.09049999999999</v>
      </c>
      <c r="T1386" s="8">
        <f>IFERROR(S1386/Q1386,0)</f>
        <v>0.35790540802677273</v>
      </c>
    </row>
    <row r="1387" spans="1:20" ht="15.75" x14ac:dyDescent="0.25">
      <c r="A1387" s="2">
        <v>4858</v>
      </c>
      <c r="B1387" s="3">
        <v>46219</v>
      </c>
      <c r="C1387" s="10">
        <f>YEAR(SalesDataTable[[#This Row],[Order Date]])</f>
        <v>2026</v>
      </c>
      <c r="D1387" s="13" t="str">
        <f>"Q"&amp;ROUNDUP(MONTH(SalesDataTable[[#This Row],[Order Date]])/3,0)</f>
        <v>Q3</v>
      </c>
      <c r="E1387" s="13">
        <f>MONTH(SalesDataTable[[#This Row],[Order Date]])</f>
        <v>7</v>
      </c>
      <c r="F1387" s="10" t="str">
        <f>TEXT(SalesDataTable[[#This Row],[Order Date]],"MMM")</f>
        <v>Jul</v>
      </c>
      <c r="G1387" s="4" t="s">
        <v>22</v>
      </c>
      <c r="H1387" s="4" t="s">
        <v>59</v>
      </c>
      <c r="I1387" s="4" t="s">
        <v>35</v>
      </c>
      <c r="J1387" s="4" t="s">
        <v>19</v>
      </c>
      <c r="K1387" s="4" t="s">
        <v>30</v>
      </c>
      <c r="L1387" s="4" t="s">
        <v>31</v>
      </c>
      <c r="M1387" s="5">
        <v>1</v>
      </c>
      <c r="N1387" s="6">
        <v>35.5</v>
      </c>
      <c r="O1387" s="7">
        <v>0</v>
      </c>
      <c r="P1387" s="6">
        <v>13.26</v>
      </c>
      <c r="Q1387" s="6">
        <f>M1387*N1387*(1-O1387)</f>
        <v>35.5</v>
      </c>
      <c r="R1387" s="6">
        <f>M1387*P1387</f>
        <v>13.26</v>
      </c>
      <c r="S1387" s="6">
        <f>Q1387-R1387</f>
        <v>22.240000000000002</v>
      </c>
      <c r="T1387" s="8">
        <f>IFERROR(S1387/Q1387,0)</f>
        <v>0.62647887323943663</v>
      </c>
    </row>
    <row r="1388" spans="1:20" ht="15.75" x14ac:dyDescent="0.25">
      <c r="A1388" s="2">
        <v>768</v>
      </c>
      <c r="B1388" s="3">
        <v>46220</v>
      </c>
      <c r="C1388" s="10">
        <f>YEAR(SalesDataTable[[#This Row],[Order Date]])</f>
        <v>2026</v>
      </c>
      <c r="D1388" s="13" t="str">
        <f>"Q"&amp;ROUNDUP(MONTH(SalesDataTable[[#This Row],[Order Date]])/3,0)</f>
        <v>Q3</v>
      </c>
      <c r="E1388" s="13">
        <f>MONTH(SalesDataTable[[#This Row],[Order Date]])</f>
        <v>7</v>
      </c>
      <c r="F1388" s="10" t="str">
        <f>TEXT(SalesDataTable[[#This Row],[Order Date]],"MMM")</f>
        <v>Jul</v>
      </c>
      <c r="G1388" s="4" t="s">
        <v>16</v>
      </c>
      <c r="H1388" s="4" t="s">
        <v>52</v>
      </c>
      <c r="I1388" s="4" t="s">
        <v>18</v>
      </c>
      <c r="J1388" s="4" t="s">
        <v>32</v>
      </c>
      <c r="K1388" s="4" t="s">
        <v>30</v>
      </c>
      <c r="L1388" s="4" t="s">
        <v>48</v>
      </c>
      <c r="M1388" s="5">
        <v>1</v>
      </c>
      <c r="N1388" s="6">
        <v>46.44</v>
      </c>
      <c r="O1388" s="7">
        <v>0</v>
      </c>
      <c r="P1388" s="6">
        <v>18.47</v>
      </c>
      <c r="Q1388" s="6">
        <f>M1388*N1388*(1-O1388)</f>
        <v>46.44</v>
      </c>
      <c r="R1388" s="6">
        <f>M1388*P1388</f>
        <v>18.47</v>
      </c>
      <c r="S1388" s="6">
        <f>Q1388-R1388</f>
        <v>27.97</v>
      </c>
      <c r="T1388" s="8">
        <f>IFERROR(S1388/Q1388,0)</f>
        <v>0.60228251507321273</v>
      </c>
    </row>
    <row r="1389" spans="1:20" ht="15.75" x14ac:dyDescent="0.25">
      <c r="A1389" s="2">
        <v>1901</v>
      </c>
      <c r="B1389" s="3">
        <v>46220</v>
      </c>
      <c r="C1389" s="10">
        <f>YEAR(SalesDataTable[[#This Row],[Order Date]])</f>
        <v>2026</v>
      </c>
      <c r="D1389" s="13" t="str">
        <f>"Q"&amp;ROUNDUP(MONTH(SalesDataTable[[#This Row],[Order Date]])/3,0)</f>
        <v>Q3</v>
      </c>
      <c r="E1389" s="13">
        <f>MONTH(SalesDataTable[[#This Row],[Order Date]])</f>
        <v>7</v>
      </c>
      <c r="F1389" s="10" t="str">
        <f>TEXT(SalesDataTable[[#This Row],[Order Date]],"MMM")</f>
        <v>Jul</v>
      </c>
      <c r="G1389" s="4" t="s">
        <v>22</v>
      </c>
      <c r="H1389" s="4" t="s">
        <v>65</v>
      </c>
      <c r="I1389" s="4" t="s">
        <v>18</v>
      </c>
      <c r="J1389" s="4" t="s">
        <v>29</v>
      </c>
      <c r="K1389" s="4" t="s">
        <v>25</v>
      </c>
      <c r="L1389" s="4" t="s">
        <v>62</v>
      </c>
      <c r="M1389" s="5">
        <v>1</v>
      </c>
      <c r="N1389" s="6">
        <v>70.44</v>
      </c>
      <c r="O1389" s="7">
        <v>0.05</v>
      </c>
      <c r="P1389" s="6">
        <v>32.229999999999997</v>
      </c>
      <c r="Q1389" s="6">
        <f>M1389*N1389*(1-O1389)</f>
        <v>66.917999999999992</v>
      </c>
      <c r="R1389" s="6">
        <f>M1389*P1389</f>
        <v>32.229999999999997</v>
      </c>
      <c r="S1389" s="6">
        <f>Q1389-R1389</f>
        <v>34.687999999999995</v>
      </c>
      <c r="T1389" s="8">
        <f>IFERROR(S1389/Q1389,0)</f>
        <v>0.51836576108072563</v>
      </c>
    </row>
    <row r="1390" spans="1:20" ht="15.75" x14ac:dyDescent="0.25">
      <c r="A1390" s="2">
        <v>2226</v>
      </c>
      <c r="B1390" s="3">
        <v>46220</v>
      </c>
      <c r="C1390" s="10">
        <f>YEAR(SalesDataTable[[#This Row],[Order Date]])</f>
        <v>2026</v>
      </c>
      <c r="D1390" s="13" t="str">
        <f>"Q"&amp;ROUNDUP(MONTH(SalesDataTable[[#This Row],[Order Date]])/3,0)</f>
        <v>Q3</v>
      </c>
      <c r="E1390" s="13">
        <f>MONTH(SalesDataTable[[#This Row],[Order Date]])</f>
        <v>7</v>
      </c>
      <c r="F1390" s="10" t="str">
        <f>TEXT(SalesDataTable[[#This Row],[Order Date]],"MMM")</f>
        <v>Jul</v>
      </c>
      <c r="G1390" s="4" t="s">
        <v>16</v>
      </c>
      <c r="H1390" s="4" t="s">
        <v>66</v>
      </c>
      <c r="I1390" s="4" t="s">
        <v>35</v>
      </c>
      <c r="J1390" s="4" t="s">
        <v>29</v>
      </c>
      <c r="K1390" s="4" t="s">
        <v>25</v>
      </c>
      <c r="L1390" s="4" t="s">
        <v>62</v>
      </c>
      <c r="M1390" s="5">
        <v>1</v>
      </c>
      <c r="N1390" s="6">
        <v>69.78</v>
      </c>
      <c r="O1390" s="7">
        <v>0.05</v>
      </c>
      <c r="P1390" s="6">
        <v>32.83</v>
      </c>
      <c r="Q1390" s="6">
        <f>M1390*N1390*(1-O1390)</f>
        <v>66.290999999999997</v>
      </c>
      <c r="R1390" s="6">
        <f>M1390*P1390</f>
        <v>32.83</v>
      </c>
      <c r="S1390" s="6">
        <f>Q1390-R1390</f>
        <v>33.460999999999999</v>
      </c>
      <c r="T1390" s="8">
        <f>IFERROR(S1390/Q1390,0)</f>
        <v>0.50475931876121949</v>
      </c>
    </row>
    <row r="1391" spans="1:20" ht="15.75" x14ac:dyDescent="0.25">
      <c r="A1391" s="2">
        <v>2660</v>
      </c>
      <c r="B1391" s="3">
        <v>46220</v>
      </c>
      <c r="C1391" s="10">
        <f>YEAR(SalesDataTable[[#This Row],[Order Date]])</f>
        <v>2026</v>
      </c>
      <c r="D1391" s="13" t="str">
        <f>"Q"&amp;ROUNDUP(MONTH(SalesDataTable[[#This Row],[Order Date]])/3,0)</f>
        <v>Q3</v>
      </c>
      <c r="E1391" s="13">
        <f>MONTH(SalesDataTable[[#This Row],[Order Date]])</f>
        <v>7</v>
      </c>
      <c r="F1391" s="10" t="str">
        <f>TEXT(SalesDataTable[[#This Row],[Order Date]],"MMM")</f>
        <v>Jul</v>
      </c>
      <c r="G1391" s="4" t="s">
        <v>27</v>
      </c>
      <c r="H1391" s="4" t="s">
        <v>41</v>
      </c>
      <c r="I1391" s="4" t="s">
        <v>35</v>
      </c>
      <c r="J1391" s="4" t="s">
        <v>29</v>
      </c>
      <c r="K1391" s="4" t="s">
        <v>30</v>
      </c>
      <c r="L1391" s="4" t="s">
        <v>31</v>
      </c>
      <c r="M1391" s="5">
        <v>4</v>
      </c>
      <c r="N1391" s="6">
        <v>35.450000000000003</v>
      </c>
      <c r="O1391" s="7">
        <v>0.1</v>
      </c>
      <c r="P1391" s="6">
        <v>13.83</v>
      </c>
      <c r="Q1391" s="6">
        <f>M1391*N1391*(1-O1391)</f>
        <v>127.62000000000002</v>
      </c>
      <c r="R1391" s="6">
        <f>M1391*P1391</f>
        <v>55.32</v>
      </c>
      <c r="S1391" s="6">
        <f>Q1391-R1391</f>
        <v>72.300000000000011</v>
      </c>
      <c r="T1391" s="8">
        <f>IFERROR(S1391/Q1391,0)</f>
        <v>0.56652562294311237</v>
      </c>
    </row>
    <row r="1392" spans="1:20" ht="15.75" x14ac:dyDescent="0.25">
      <c r="A1392" s="2">
        <v>3004</v>
      </c>
      <c r="B1392" s="3">
        <v>46220</v>
      </c>
      <c r="C1392" s="10">
        <f>YEAR(SalesDataTable[[#This Row],[Order Date]])</f>
        <v>2026</v>
      </c>
      <c r="D1392" s="13" t="str">
        <f>"Q"&amp;ROUNDUP(MONTH(SalesDataTable[[#This Row],[Order Date]])/3,0)</f>
        <v>Q3</v>
      </c>
      <c r="E1392" s="13">
        <f>MONTH(SalesDataTable[[#This Row],[Order Date]])</f>
        <v>7</v>
      </c>
      <c r="F1392" s="10" t="str">
        <f>TEXT(SalesDataTable[[#This Row],[Order Date]],"MMM")</f>
        <v>Jul</v>
      </c>
      <c r="G1392" s="4" t="s">
        <v>36</v>
      </c>
      <c r="H1392" s="4" t="s">
        <v>49</v>
      </c>
      <c r="I1392" s="4" t="s">
        <v>18</v>
      </c>
      <c r="J1392" s="4" t="s">
        <v>19</v>
      </c>
      <c r="K1392" s="4" t="s">
        <v>20</v>
      </c>
      <c r="L1392" s="4" t="s">
        <v>38</v>
      </c>
      <c r="M1392" s="5">
        <v>1</v>
      </c>
      <c r="N1392" s="6">
        <v>50.82</v>
      </c>
      <c r="O1392" s="7">
        <v>0.05</v>
      </c>
      <c r="P1392" s="6">
        <v>22.36</v>
      </c>
      <c r="Q1392" s="6">
        <f>M1392*N1392*(1-O1392)</f>
        <v>48.278999999999996</v>
      </c>
      <c r="R1392" s="6">
        <f>M1392*P1392</f>
        <v>22.36</v>
      </c>
      <c r="S1392" s="6">
        <f>Q1392-R1392</f>
        <v>25.918999999999997</v>
      </c>
      <c r="T1392" s="8">
        <f>IFERROR(S1392/Q1392,0)</f>
        <v>0.5368586756146565</v>
      </c>
    </row>
    <row r="1393" spans="1:20" ht="15.75" x14ac:dyDescent="0.25">
      <c r="A1393" s="2">
        <v>4020</v>
      </c>
      <c r="B1393" s="3">
        <v>46220</v>
      </c>
      <c r="C1393" s="10">
        <f>YEAR(SalesDataTable[[#This Row],[Order Date]])</f>
        <v>2026</v>
      </c>
      <c r="D1393" s="13" t="str">
        <f>"Q"&amp;ROUNDUP(MONTH(SalesDataTable[[#This Row],[Order Date]])/3,0)</f>
        <v>Q3</v>
      </c>
      <c r="E1393" s="13">
        <f>MONTH(SalesDataTable[[#This Row],[Order Date]])</f>
        <v>7</v>
      </c>
      <c r="F1393" s="10" t="str">
        <f>TEXT(SalesDataTable[[#This Row],[Order Date]],"MMM")</f>
        <v>Jul</v>
      </c>
      <c r="G1393" s="4" t="s">
        <v>27</v>
      </c>
      <c r="H1393" s="4" t="s">
        <v>28</v>
      </c>
      <c r="I1393" s="4" t="s">
        <v>18</v>
      </c>
      <c r="J1393" s="4" t="s">
        <v>19</v>
      </c>
      <c r="K1393" s="4" t="s">
        <v>39</v>
      </c>
      <c r="L1393" s="4" t="s">
        <v>67</v>
      </c>
      <c r="M1393" s="5">
        <v>1</v>
      </c>
      <c r="N1393" s="6">
        <v>126.13</v>
      </c>
      <c r="O1393" s="7">
        <v>0.15</v>
      </c>
      <c r="P1393" s="6">
        <v>60.43</v>
      </c>
      <c r="Q1393" s="6">
        <f>M1393*N1393*(1-O1393)</f>
        <v>107.2105</v>
      </c>
      <c r="R1393" s="6">
        <f>M1393*P1393</f>
        <v>60.43</v>
      </c>
      <c r="S1393" s="6">
        <f>Q1393-R1393</f>
        <v>46.780499999999996</v>
      </c>
      <c r="T1393" s="8">
        <f>IFERROR(S1393/Q1393,0)</f>
        <v>0.43634252242084498</v>
      </c>
    </row>
    <row r="1394" spans="1:20" ht="15.75" x14ac:dyDescent="0.25">
      <c r="A1394" s="2">
        <v>4154</v>
      </c>
      <c r="B1394" s="3">
        <v>46220</v>
      </c>
      <c r="C1394" s="10">
        <f>YEAR(SalesDataTable[[#This Row],[Order Date]])</f>
        <v>2026</v>
      </c>
      <c r="D1394" s="13" t="str">
        <f>"Q"&amp;ROUNDUP(MONTH(SalesDataTable[[#This Row],[Order Date]])/3,0)</f>
        <v>Q3</v>
      </c>
      <c r="E1394" s="13">
        <f>MONTH(SalesDataTable[[#This Row],[Order Date]])</f>
        <v>7</v>
      </c>
      <c r="F1394" s="10" t="str">
        <f>TEXT(SalesDataTable[[#This Row],[Order Date]],"MMM")</f>
        <v>Jul</v>
      </c>
      <c r="G1394" s="4" t="s">
        <v>27</v>
      </c>
      <c r="H1394" s="4" t="s">
        <v>55</v>
      </c>
      <c r="I1394" s="4" t="s">
        <v>18</v>
      </c>
      <c r="J1394" s="4" t="s">
        <v>19</v>
      </c>
      <c r="K1394" s="4" t="s">
        <v>25</v>
      </c>
      <c r="L1394" s="4" t="s">
        <v>62</v>
      </c>
      <c r="M1394" s="5">
        <v>3</v>
      </c>
      <c r="N1394" s="6">
        <v>72.150000000000006</v>
      </c>
      <c r="O1394" s="7">
        <v>0</v>
      </c>
      <c r="P1394" s="6">
        <v>33.01</v>
      </c>
      <c r="Q1394" s="6">
        <f>M1394*N1394*(1-O1394)</f>
        <v>216.45000000000002</v>
      </c>
      <c r="R1394" s="6">
        <f>M1394*P1394</f>
        <v>99.03</v>
      </c>
      <c r="S1394" s="6">
        <f>Q1394-R1394</f>
        <v>117.42000000000002</v>
      </c>
      <c r="T1394" s="8">
        <f>IFERROR(S1394/Q1394,0)</f>
        <v>0.54248094248094247</v>
      </c>
    </row>
    <row r="1395" spans="1:20" ht="15.75" x14ac:dyDescent="0.25">
      <c r="A1395" s="2">
        <v>4957</v>
      </c>
      <c r="B1395" s="3">
        <v>46220</v>
      </c>
      <c r="C1395" s="10">
        <f>YEAR(SalesDataTable[[#This Row],[Order Date]])</f>
        <v>2026</v>
      </c>
      <c r="D1395" s="13" t="str">
        <f>"Q"&amp;ROUNDUP(MONTH(SalesDataTable[[#This Row],[Order Date]])/3,0)</f>
        <v>Q3</v>
      </c>
      <c r="E1395" s="13">
        <f>MONTH(SalesDataTable[[#This Row],[Order Date]])</f>
        <v>7</v>
      </c>
      <c r="F1395" s="10" t="str">
        <f>TEXT(SalesDataTable[[#This Row],[Order Date]],"MMM")</f>
        <v>Jul</v>
      </c>
      <c r="G1395" s="4" t="s">
        <v>22</v>
      </c>
      <c r="H1395" s="4" t="s">
        <v>23</v>
      </c>
      <c r="I1395" s="4" t="s">
        <v>18</v>
      </c>
      <c r="J1395" s="4" t="s">
        <v>19</v>
      </c>
      <c r="K1395" s="4" t="s">
        <v>50</v>
      </c>
      <c r="L1395" s="4" t="s">
        <v>58</v>
      </c>
      <c r="M1395" s="5">
        <v>1</v>
      </c>
      <c r="N1395" s="6">
        <v>35.58</v>
      </c>
      <c r="O1395" s="7">
        <v>0</v>
      </c>
      <c r="P1395" s="6">
        <v>13.68</v>
      </c>
      <c r="Q1395" s="6">
        <f>M1395*N1395*(1-O1395)</f>
        <v>35.58</v>
      </c>
      <c r="R1395" s="6">
        <f>M1395*P1395</f>
        <v>13.68</v>
      </c>
      <c r="S1395" s="6">
        <f>Q1395-R1395</f>
        <v>21.9</v>
      </c>
      <c r="T1395" s="8">
        <f>IFERROR(S1395/Q1395,0)</f>
        <v>0.61551433389544685</v>
      </c>
    </row>
    <row r="1396" spans="1:20" ht="15.75" x14ac:dyDescent="0.25">
      <c r="A1396" s="2">
        <v>945</v>
      </c>
      <c r="B1396" s="3">
        <v>46221</v>
      </c>
      <c r="C1396" s="10">
        <f>YEAR(SalesDataTable[[#This Row],[Order Date]])</f>
        <v>2026</v>
      </c>
      <c r="D1396" s="13" t="str">
        <f>"Q"&amp;ROUNDUP(MONTH(SalesDataTable[[#This Row],[Order Date]])/3,0)</f>
        <v>Q3</v>
      </c>
      <c r="E1396" s="13">
        <f>MONTH(SalesDataTable[[#This Row],[Order Date]])</f>
        <v>7</v>
      </c>
      <c r="F1396" s="10" t="str">
        <f>TEXT(SalesDataTable[[#This Row],[Order Date]],"MMM")</f>
        <v>Jul</v>
      </c>
      <c r="G1396" s="4" t="s">
        <v>27</v>
      </c>
      <c r="H1396" s="4" t="s">
        <v>34</v>
      </c>
      <c r="I1396" s="4" t="s">
        <v>18</v>
      </c>
      <c r="J1396" s="4" t="s">
        <v>29</v>
      </c>
      <c r="K1396" s="4" t="s">
        <v>25</v>
      </c>
      <c r="L1396" s="4" t="s">
        <v>53</v>
      </c>
      <c r="M1396" s="5">
        <v>1</v>
      </c>
      <c r="N1396" s="6">
        <v>154.9</v>
      </c>
      <c r="O1396" s="7">
        <v>0.05</v>
      </c>
      <c r="P1396" s="6">
        <v>77.819999999999993</v>
      </c>
      <c r="Q1396" s="6">
        <f>M1396*N1396*(1-O1396)</f>
        <v>147.155</v>
      </c>
      <c r="R1396" s="6">
        <f>M1396*P1396</f>
        <v>77.819999999999993</v>
      </c>
      <c r="S1396" s="6">
        <f>Q1396-R1396</f>
        <v>69.335000000000008</v>
      </c>
      <c r="T1396" s="8">
        <f>IFERROR(S1396/Q1396,0)</f>
        <v>0.47116985491488572</v>
      </c>
    </row>
    <row r="1397" spans="1:20" ht="15.75" x14ac:dyDescent="0.25">
      <c r="A1397" s="2">
        <v>1726</v>
      </c>
      <c r="B1397" s="3">
        <v>46221</v>
      </c>
      <c r="C1397" s="10">
        <f>YEAR(SalesDataTable[[#This Row],[Order Date]])</f>
        <v>2026</v>
      </c>
      <c r="D1397" s="13" t="str">
        <f>"Q"&amp;ROUNDUP(MONTH(SalesDataTable[[#This Row],[Order Date]])/3,0)</f>
        <v>Q3</v>
      </c>
      <c r="E1397" s="13">
        <f>MONTH(SalesDataTable[[#This Row],[Order Date]])</f>
        <v>7</v>
      </c>
      <c r="F1397" s="10" t="str">
        <f>TEXT(SalesDataTable[[#This Row],[Order Date]],"MMM")</f>
        <v>Jul</v>
      </c>
      <c r="G1397" s="4" t="s">
        <v>22</v>
      </c>
      <c r="H1397" s="4" t="s">
        <v>65</v>
      </c>
      <c r="I1397" s="4" t="s">
        <v>35</v>
      </c>
      <c r="J1397" s="4" t="s">
        <v>32</v>
      </c>
      <c r="K1397" s="4" t="s">
        <v>39</v>
      </c>
      <c r="L1397" s="4" t="s">
        <v>56</v>
      </c>
      <c r="M1397" s="5">
        <v>2</v>
      </c>
      <c r="N1397" s="6">
        <v>80.98</v>
      </c>
      <c r="O1397" s="7">
        <v>0.05</v>
      </c>
      <c r="P1397" s="6">
        <v>39.85</v>
      </c>
      <c r="Q1397" s="6">
        <f>M1397*N1397*(1-O1397)</f>
        <v>153.86199999999999</v>
      </c>
      <c r="R1397" s="6">
        <f>M1397*P1397</f>
        <v>79.7</v>
      </c>
      <c r="S1397" s="6">
        <f>Q1397-R1397</f>
        <v>74.161999999999992</v>
      </c>
      <c r="T1397" s="8">
        <f>IFERROR(S1397/Q1397,0)</f>
        <v>0.48200335365457353</v>
      </c>
    </row>
    <row r="1398" spans="1:20" ht="15.75" x14ac:dyDescent="0.25">
      <c r="A1398" s="2">
        <v>1790</v>
      </c>
      <c r="B1398" s="3">
        <v>46221</v>
      </c>
      <c r="C1398" s="10">
        <f>YEAR(SalesDataTable[[#This Row],[Order Date]])</f>
        <v>2026</v>
      </c>
      <c r="D1398" s="13" t="str">
        <f>"Q"&amp;ROUNDUP(MONTH(SalesDataTable[[#This Row],[Order Date]])/3,0)</f>
        <v>Q3</v>
      </c>
      <c r="E1398" s="13">
        <f>MONTH(SalesDataTable[[#This Row],[Order Date]])</f>
        <v>7</v>
      </c>
      <c r="F1398" s="10" t="str">
        <f>TEXT(SalesDataTable[[#This Row],[Order Date]],"MMM")</f>
        <v>Jul</v>
      </c>
      <c r="G1398" s="4" t="s">
        <v>22</v>
      </c>
      <c r="H1398" s="4" t="s">
        <v>59</v>
      </c>
      <c r="I1398" s="4" t="s">
        <v>18</v>
      </c>
      <c r="J1398" s="4" t="s">
        <v>29</v>
      </c>
      <c r="K1398" s="4" t="s">
        <v>25</v>
      </c>
      <c r="L1398" s="4" t="s">
        <v>26</v>
      </c>
      <c r="M1398" s="5">
        <v>1</v>
      </c>
      <c r="N1398" s="6">
        <v>91.36</v>
      </c>
      <c r="O1398" s="7">
        <v>0</v>
      </c>
      <c r="P1398" s="6">
        <v>44.86</v>
      </c>
      <c r="Q1398" s="6">
        <f>M1398*N1398*(1-O1398)</f>
        <v>91.36</v>
      </c>
      <c r="R1398" s="6">
        <f>M1398*P1398</f>
        <v>44.86</v>
      </c>
      <c r="S1398" s="6">
        <f>Q1398-R1398</f>
        <v>46.5</v>
      </c>
      <c r="T1398" s="8">
        <f>IFERROR(S1398/Q1398,0)</f>
        <v>0.50897548161120842</v>
      </c>
    </row>
    <row r="1399" spans="1:20" ht="15.75" x14ac:dyDescent="0.25">
      <c r="A1399" s="2">
        <v>2193</v>
      </c>
      <c r="B1399" s="3">
        <v>46221</v>
      </c>
      <c r="C1399" s="10">
        <f>YEAR(SalesDataTable[[#This Row],[Order Date]])</f>
        <v>2026</v>
      </c>
      <c r="D1399" s="13" t="str">
        <f>"Q"&amp;ROUNDUP(MONTH(SalesDataTable[[#This Row],[Order Date]])/3,0)</f>
        <v>Q3</v>
      </c>
      <c r="E1399" s="13">
        <f>MONTH(SalesDataTable[[#This Row],[Order Date]])</f>
        <v>7</v>
      </c>
      <c r="F1399" s="10" t="str">
        <f>TEXT(SalesDataTable[[#This Row],[Order Date]],"MMM")</f>
        <v>Jul</v>
      </c>
      <c r="G1399" s="4" t="s">
        <v>27</v>
      </c>
      <c r="H1399" s="4" t="s">
        <v>28</v>
      </c>
      <c r="I1399" s="4" t="s">
        <v>18</v>
      </c>
      <c r="J1399" s="4" t="s">
        <v>19</v>
      </c>
      <c r="K1399" s="4" t="s">
        <v>20</v>
      </c>
      <c r="L1399" s="4" t="s">
        <v>42</v>
      </c>
      <c r="M1399" s="5">
        <v>2</v>
      </c>
      <c r="N1399" s="6">
        <v>39.409999999999997</v>
      </c>
      <c r="O1399" s="7">
        <v>0</v>
      </c>
      <c r="P1399" s="6">
        <v>16.8</v>
      </c>
      <c r="Q1399" s="6">
        <f>M1399*N1399*(1-O1399)</f>
        <v>78.819999999999993</v>
      </c>
      <c r="R1399" s="6">
        <f>M1399*P1399</f>
        <v>33.6</v>
      </c>
      <c r="S1399" s="6">
        <f>Q1399-R1399</f>
        <v>45.219999999999992</v>
      </c>
      <c r="T1399" s="8">
        <f>IFERROR(S1399/Q1399,0)</f>
        <v>0.57371225577264651</v>
      </c>
    </row>
    <row r="1400" spans="1:20" ht="15.75" x14ac:dyDescent="0.25">
      <c r="A1400" s="2">
        <v>2781</v>
      </c>
      <c r="B1400" s="3">
        <v>46221</v>
      </c>
      <c r="C1400" s="10">
        <f>YEAR(SalesDataTable[[#This Row],[Order Date]])</f>
        <v>2026</v>
      </c>
      <c r="D1400" s="13" t="str">
        <f>"Q"&amp;ROUNDUP(MONTH(SalesDataTable[[#This Row],[Order Date]])/3,0)</f>
        <v>Q3</v>
      </c>
      <c r="E1400" s="13">
        <f>MONTH(SalesDataTable[[#This Row],[Order Date]])</f>
        <v>7</v>
      </c>
      <c r="F1400" s="10" t="str">
        <f>TEXT(SalesDataTable[[#This Row],[Order Date]],"MMM")</f>
        <v>Jul</v>
      </c>
      <c r="G1400" s="4" t="s">
        <v>16</v>
      </c>
      <c r="H1400" s="4" t="s">
        <v>17</v>
      </c>
      <c r="I1400" s="4" t="s">
        <v>18</v>
      </c>
      <c r="J1400" s="4" t="s">
        <v>19</v>
      </c>
      <c r="K1400" s="4" t="s">
        <v>30</v>
      </c>
      <c r="L1400" s="4" t="s">
        <v>60</v>
      </c>
      <c r="M1400" s="5">
        <v>2</v>
      </c>
      <c r="N1400" s="6">
        <v>134.99</v>
      </c>
      <c r="O1400" s="7">
        <v>0</v>
      </c>
      <c r="P1400" s="6">
        <v>68.77</v>
      </c>
      <c r="Q1400" s="6">
        <f>M1400*N1400*(1-O1400)</f>
        <v>269.98</v>
      </c>
      <c r="R1400" s="6">
        <f>M1400*P1400</f>
        <v>137.54</v>
      </c>
      <c r="S1400" s="6">
        <f>Q1400-R1400</f>
        <v>132.44000000000003</v>
      </c>
      <c r="T1400" s="8">
        <f>IFERROR(S1400/Q1400,0)</f>
        <v>0.49055485591525305</v>
      </c>
    </row>
    <row r="1401" spans="1:20" ht="15.75" x14ac:dyDescent="0.25">
      <c r="A1401" s="2">
        <v>3043</v>
      </c>
      <c r="B1401" s="3">
        <v>46221</v>
      </c>
      <c r="C1401" s="10">
        <f>YEAR(SalesDataTable[[#This Row],[Order Date]])</f>
        <v>2026</v>
      </c>
      <c r="D1401" s="13" t="str">
        <f>"Q"&amp;ROUNDUP(MONTH(SalesDataTable[[#This Row],[Order Date]])/3,0)</f>
        <v>Q3</v>
      </c>
      <c r="E1401" s="13">
        <f>MONTH(SalesDataTable[[#This Row],[Order Date]])</f>
        <v>7</v>
      </c>
      <c r="F1401" s="10" t="str">
        <f>TEXT(SalesDataTable[[#This Row],[Order Date]],"MMM")</f>
        <v>Jul</v>
      </c>
      <c r="G1401" s="4" t="s">
        <v>22</v>
      </c>
      <c r="H1401" s="4" t="s">
        <v>59</v>
      </c>
      <c r="I1401" s="4" t="s">
        <v>44</v>
      </c>
      <c r="J1401" s="4" t="s">
        <v>29</v>
      </c>
      <c r="K1401" s="4" t="s">
        <v>20</v>
      </c>
      <c r="L1401" s="4" t="s">
        <v>42</v>
      </c>
      <c r="M1401" s="5">
        <v>2</v>
      </c>
      <c r="N1401" s="6">
        <v>40.93</v>
      </c>
      <c r="O1401" s="7">
        <v>0.05</v>
      </c>
      <c r="P1401" s="6">
        <v>16.89</v>
      </c>
      <c r="Q1401" s="6">
        <f>M1401*N1401*(1-O1401)</f>
        <v>77.766999999999996</v>
      </c>
      <c r="R1401" s="6">
        <f>M1401*P1401</f>
        <v>33.78</v>
      </c>
      <c r="S1401" s="6">
        <f>Q1401-R1401</f>
        <v>43.986999999999995</v>
      </c>
      <c r="T1401" s="8">
        <f>IFERROR(S1401/Q1401,0)</f>
        <v>0.56562552239381736</v>
      </c>
    </row>
    <row r="1402" spans="1:20" ht="15.75" x14ac:dyDescent="0.25">
      <c r="A1402" s="2">
        <v>3102</v>
      </c>
      <c r="B1402" s="3">
        <v>46221</v>
      </c>
      <c r="C1402" s="10">
        <f>YEAR(SalesDataTable[[#This Row],[Order Date]])</f>
        <v>2026</v>
      </c>
      <c r="D1402" s="13" t="str">
        <f>"Q"&amp;ROUNDUP(MONTH(SalesDataTable[[#This Row],[Order Date]])/3,0)</f>
        <v>Q3</v>
      </c>
      <c r="E1402" s="13">
        <f>MONTH(SalesDataTable[[#This Row],[Order Date]])</f>
        <v>7</v>
      </c>
      <c r="F1402" s="10" t="str">
        <f>TEXT(SalesDataTable[[#This Row],[Order Date]],"MMM")</f>
        <v>Jul</v>
      </c>
      <c r="G1402" s="4" t="s">
        <v>36</v>
      </c>
      <c r="H1402" s="4" t="s">
        <v>63</v>
      </c>
      <c r="I1402" s="4" t="s">
        <v>44</v>
      </c>
      <c r="J1402" s="4" t="s">
        <v>19</v>
      </c>
      <c r="K1402" s="4" t="s">
        <v>25</v>
      </c>
      <c r="L1402" s="4" t="s">
        <v>26</v>
      </c>
      <c r="M1402" s="5">
        <v>1</v>
      </c>
      <c r="N1402" s="6">
        <v>90.02</v>
      </c>
      <c r="O1402" s="7">
        <v>0.05</v>
      </c>
      <c r="P1402" s="6">
        <v>45.83</v>
      </c>
      <c r="Q1402" s="6">
        <f>M1402*N1402*(1-O1402)</f>
        <v>85.518999999999991</v>
      </c>
      <c r="R1402" s="6">
        <f>M1402*P1402</f>
        <v>45.83</v>
      </c>
      <c r="S1402" s="6">
        <f>Q1402-R1402</f>
        <v>39.688999999999993</v>
      </c>
      <c r="T1402" s="8">
        <f>IFERROR(S1402/Q1402,0)</f>
        <v>0.46409569803201622</v>
      </c>
    </row>
    <row r="1403" spans="1:20" ht="15.75" x14ac:dyDescent="0.25">
      <c r="A1403" s="2">
        <v>3156</v>
      </c>
      <c r="B1403" s="3">
        <v>46221</v>
      </c>
      <c r="C1403" s="10">
        <f>YEAR(SalesDataTable[[#This Row],[Order Date]])</f>
        <v>2026</v>
      </c>
      <c r="D1403" s="13" t="str">
        <f>"Q"&amp;ROUNDUP(MONTH(SalesDataTable[[#This Row],[Order Date]])/3,0)</f>
        <v>Q3</v>
      </c>
      <c r="E1403" s="13">
        <f>MONTH(SalesDataTable[[#This Row],[Order Date]])</f>
        <v>7</v>
      </c>
      <c r="F1403" s="10" t="str">
        <f>TEXT(SalesDataTable[[#This Row],[Order Date]],"MMM")</f>
        <v>Jul</v>
      </c>
      <c r="G1403" s="4" t="s">
        <v>16</v>
      </c>
      <c r="H1403" s="4" t="s">
        <v>17</v>
      </c>
      <c r="I1403" s="4" t="s">
        <v>35</v>
      </c>
      <c r="J1403" s="4" t="s">
        <v>19</v>
      </c>
      <c r="K1403" s="4" t="s">
        <v>50</v>
      </c>
      <c r="L1403" s="4" t="s">
        <v>61</v>
      </c>
      <c r="M1403" s="5">
        <v>2</v>
      </c>
      <c r="N1403" s="6">
        <v>50.73</v>
      </c>
      <c r="O1403" s="7">
        <v>0</v>
      </c>
      <c r="P1403" s="6">
        <v>21.87</v>
      </c>
      <c r="Q1403" s="6">
        <f>M1403*N1403*(1-O1403)</f>
        <v>101.46</v>
      </c>
      <c r="R1403" s="6">
        <f>M1403*P1403</f>
        <v>43.74</v>
      </c>
      <c r="S1403" s="6">
        <f>Q1403-R1403</f>
        <v>57.719999999999992</v>
      </c>
      <c r="T1403" s="8">
        <f>IFERROR(S1403/Q1403,0)</f>
        <v>0.56889414547604966</v>
      </c>
    </row>
    <row r="1404" spans="1:20" ht="15.75" x14ac:dyDescent="0.25">
      <c r="A1404" s="2">
        <v>3308</v>
      </c>
      <c r="B1404" s="3">
        <v>46221</v>
      </c>
      <c r="C1404" s="10">
        <f>YEAR(SalesDataTable[[#This Row],[Order Date]])</f>
        <v>2026</v>
      </c>
      <c r="D1404" s="13" t="str">
        <f>"Q"&amp;ROUNDUP(MONTH(SalesDataTable[[#This Row],[Order Date]])/3,0)</f>
        <v>Q3</v>
      </c>
      <c r="E1404" s="13">
        <f>MONTH(SalesDataTable[[#This Row],[Order Date]])</f>
        <v>7</v>
      </c>
      <c r="F1404" s="10" t="str">
        <f>TEXT(SalesDataTable[[#This Row],[Order Date]],"MMM")</f>
        <v>Jul</v>
      </c>
      <c r="G1404" s="4" t="s">
        <v>36</v>
      </c>
      <c r="H1404" s="4" t="s">
        <v>63</v>
      </c>
      <c r="I1404" s="4" t="s">
        <v>35</v>
      </c>
      <c r="J1404" s="4" t="s">
        <v>29</v>
      </c>
      <c r="K1404" s="4" t="s">
        <v>50</v>
      </c>
      <c r="L1404" s="4" t="s">
        <v>54</v>
      </c>
      <c r="M1404" s="5">
        <v>3</v>
      </c>
      <c r="N1404" s="6">
        <v>121.05</v>
      </c>
      <c r="O1404" s="7">
        <v>0.05</v>
      </c>
      <c r="P1404" s="6">
        <v>68.56</v>
      </c>
      <c r="Q1404" s="6">
        <f>M1404*N1404*(1-O1404)</f>
        <v>344.99249999999995</v>
      </c>
      <c r="R1404" s="6">
        <f>M1404*P1404</f>
        <v>205.68</v>
      </c>
      <c r="S1404" s="6">
        <f>Q1404-R1404</f>
        <v>139.31249999999994</v>
      </c>
      <c r="T1404" s="8">
        <f>IFERROR(S1404/Q1404,0)</f>
        <v>0.40381312637231231</v>
      </c>
    </row>
    <row r="1405" spans="1:20" ht="15.75" x14ac:dyDescent="0.25">
      <c r="A1405" s="2">
        <v>3329</v>
      </c>
      <c r="B1405" s="3">
        <v>46221</v>
      </c>
      <c r="C1405" s="10">
        <f>YEAR(SalesDataTable[[#This Row],[Order Date]])</f>
        <v>2026</v>
      </c>
      <c r="D1405" s="13" t="str">
        <f>"Q"&amp;ROUNDUP(MONTH(SalesDataTable[[#This Row],[Order Date]])/3,0)</f>
        <v>Q3</v>
      </c>
      <c r="E1405" s="13">
        <f>MONTH(SalesDataTable[[#This Row],[Order Date]])</f>
        <v>7</v>
      </c>
      <c r="F1405" s="10" t="str">
        <f>TEXT(SalesDataTable[[#This Row],[Order Date]],"MMM")</f>
        <v>Jul</v>
      </c>
      <c r="G1405" s="4" t="s">
        <v>22</v>
      </c>
      <c r="H1405" s="4" t="s">
        <v>57</v>
      </c>
      <c r="I1405" s="4" t="s">
        <v>18</v>
      </c>
      <c r="J1405" s="4" t="s">
        <v>29</v>
      </c>
      <c r="K1405" s="4" t="s">
        <v>20</v>
      </c>
      <c r="L1405" s="4" t="s">
        <v>21</v>
      </c>
      <c r="M1405" s="5">
        <v>2</v>
      </c>
      <c r="N1405" s="6">
        <v>81.739999999999995</v>
      </c>
      <c r="O1405" s="7">
        <v>0</v>
      </c>
      <c r="P1405" s="6">
        <v>42.75</v>
      </c>
      <c r="Q1405" s="6">
        <f>M1405*N1405*(1-O1405)</f>
        <v>163.47999999999999</v>
      </c>
      <c r="R1405" s="6">
        <f>M1405*P1405</f>
        <v>85.5</v>
      </c>
      <c r="S1405" s="6">
        <f>Q1405-R1405</f>
        <v>77.97999999999999</v>
      </c>
      <c r="T1405" s="8">
        <f>IFERROR(S1405/Q1405,0)</f>
        <v>0.47700024467824809</v>
      </c>
    </row>
    <row r="1406" spans="1:20" ht="15.75" x14ac:dyDescent="0.25">
      <c r="A1406" s="2">
        <v>4102</v>
      </c>
      <c r="B1406" s="3">
        <v>46221</v>
      </c>
      <c r="C1406" s="10">
        <f>YEAR(SalesDataTable[[#This Row],[Order Date]])</f>
        <v>2026</v>
      </c>
      <c r="D1406" s="13" t="str">
        <f>"Q"&amp;ROUNDUP(MONTH(SalesDataTable[[#This Row],[Order Date]])/3,0)</f>
        <v>Q3</v>
      </c>
      <c r="E1406" s="13">
        <f>MONTH(SalesDataTable[[#This Row],[Order Date]])</f>
        <v>7</v>
      </c>
      <c r="F1406" s="10" t="str">
        <f>TEXT(SalesDataTable[[#This Row],[Order Date]],"MMM")</f>
        <v>Jul</v>
      </c>
      <c r="G1406" s="4" t="s">
        <v>22</v>
      </c>
      <c r="H1406" s="4" t="s">
        <v>59</v>
      </c>
      <c r="I1406" s="4" t="s">
        <v>18</v>
      </c>
      <c r="J1406" s="4" t="s">
        <v>19</v>
      </c>
      <c r="K1406" s="4" t="s">
        <v>25</v>
      </c>
      <c r="L1406" s="4" t="s">
        <v>53</v>
      </c>
      <c r="M1406" s="5">
        <v>3</v>
      </c>
      <c r="N1406" s="6">
        <v>154.01</v>
      </c>
      <c r="O1406" s="7">
        <v>0.1</v>
      </c>
      <c r="P1406" s="6">
        <v>78.78</v>
      </c>
      <c r="Q1406" s="6">
        <f>M1406*N1406*(1-O1406)</f>
        <v>415.827</v>
      </c>
      <c r="R1406" s="6">
        <f>M1406*P1406</f>
        <v>236.34</v>
      </c>
      <c r="S1406" s="6">
        <f>Q1406-R1406</f>
        <v>179.48699999999999</v>
      </c>
      <c r="T1406" s="8">
        <f>IFERROR(S1406/Q1406,0)</f>
        <v>0.43163863818366771</v>
      </c>
    </row>
    <row r="1407" spans="1:20" ht="15.75" x14ac:dyDescent="0.25">
      <c r="A1407" s="2">
        <v>4109</v>
      </c>
      <c r="B1407" s="3">
        <v>46221</v>
      </c>
      <c r="C1407" s="10">
        <f>YEAR(SalesDataTable[[#This Row],[Order Date]])</f>
        <v>2026</v>
      </c>
      <c r="D1407" s="13" t="str">
        <f>"Q"&amp;ROUNDUP(MONTH(SalesDataTable[[#This Row],[Order Date]])/3,0)</f>
        <v>Q3</v>
      </c>
      <c r="E1407" s="13">
        <f>MONTH(SalesDataTable[[#This Row],[Order Date]])</f>
        <v>7</v>
      </c>
      <c r="F1407" s="10" t="str">
        <f>TEXT(SalesDataTable[[#This Row],[Order Date]],"MMM")</f>
        <v>Jul</v>
      </c>
      <c r="G1407" s="4" t="s">
        <v>22</v>
      </c>
      <c r="H1407" s="4" t="s">
        <v>59</v>
      </c>
      <c r="I1407" s="4" t="s">
        <v>44</v>
      </c>
      <c r="J1407" s="4" t="s">
        <v>29</v>
      </c>
      <c r="K1407" s="4" t="s">
        <v>20</v>
      </c>
      <c r="L1407" s="4" t="s">
        <v>46</v>
      </c>
      <c r="M1407" s="5">
        <v>4</v>
      </c>
      <c r="N1407" s="6">
        <v>101.61</v>
      </c>
      <c r="O1407" s="7">
        <v>0</v>
      </c>
      <c r="P1407" s="6">
        <v>51.68</v>
      </c>
      <c r="Q1407" s="6">
        <f>M1407*N1407*(1-O1407)</f>
        <v>406.44</v>
      </c>
      <c r="R1407" s="6">
        <f>M1407*P1407</f>
        <v>206.72</v>
      </c>
      <c r="S1407" s="6">
        <f>Q1407-R1407</f>
        <v>199.72</v>
      </c>
      <c r="T1407" s="8">
        <f>IFERROR(S1407/Q1407,0)</f>
        <v>0.49138864285011319</v>
      </c>
    </row>
    <row r="1408" spans="1:20" ht="15.75" x14ac:dyDescent="0.25">
      <c r="A1408" s="2">
        <v>4813</v>
      </c>
      <c r="B1408" s="3">
        <v>46221</v>
      </c>
      <c r="C1408" s="10">
        <f>YEAR(SalesDataTable[[#This Row],[Order Date]])</f>
        <v>2026</v>
      </c>
      <c r="D1408" s="13" t="str">
        <f>"Q"&amp;ROUNDUP(MONTH(SalesDataTable[[#This Row],[Order Date]])/3,0)</f>
        <v>Q3</v>
      </c>
      <c r="E1408" s="13">
        <f>MONTH(SalesDataTable[[#This Row],[Order Date]])</f>
        <v>7</v>
      </c>
      <c r="F1408" s="10" t="str">
        <f>TEXT(SalesDataTable[[#This Row],[Order Date]],"MMM")</f>
        <v>Jul</v>
      </c>
      <c r="G1408" s="4" t="s">
        <v>27</v>
      </c>
      <c r="H1408" s="4" t="s">
        <v>55</v>
      </c>
      <c r="I1408" s="4" t="s">
        <v>35</v>
      </c>
      <c r="J1408" s="4" t="s">
        <v>19</v>
      </c>
      <c r="K1408" s="4" t="s">
        <v>50</v>
      </c>
      <c r="L1408" s="4" t="s">
        <v>58</v>
      </c>
      <c r="M1408" s="5">
        <v>2</v>
      </c>
      <c r="N1408" s="6">
        <v>36.869999999999997</v>
      </c>
      <c r="O1408" s="7">
        <v>0.15</v>
      </c>
      <c r="P1408" s="6">
        <v>13.94</v>
      </c>
      <c r="Q1408" s="6">
        <f>M1408*N1408*(1-O1408)</f>
        <v>62.678999999999995</v>
      </c>
      <c r="R1408" s="6">
        <f>M1408*P1408</f>
        <v>27.88</v>
      </c>
      <c r="S1408" s="6">
        <f>Q1408-R1408</f>
        <v>34.798999999999992</v>
      </c>
      <c r="T1408" s="8">
        <f>IFERROR(S1408/Q1408,0)</f>
        <v>0.55519392459994565</v>
      </c>
    </row>
    <row r="1409" spans="1:20" ht="15.75" x14ac:dyDescent="0.25">
      <c r="A1409" s="2">
        <v>5054</v>
      </c>
      <c r="B1409" s="3">
        <v>46221</v>
      </c>
      <c r="C1409" s="10">
        <f>YEAR(SalesDataTable[[#This Row],[Order Date]])</f>
        <v>2026</v>
      </c>
      <c r="D1409" s="13" t="str">
        <f>"Q"&amp;ROUNDUP(MONTH(SalesDataTable[[#This Row],[Order Date]])/3,0)</f>
        <v>Q3</v>
      </c>
      <c r="E1409" s="13">
        <f>MONTH(SalesDataTable[[#This Row],[Order Date]])</f>
        <v>7</v>
      </c>
      <c r="F1409" s="10" t="str">
        <f>TEXT(SalesDataTable[[#This Row],[Order Date]],"MMM")</f>
        <v>Jul</v>
      </c>
      <c r="G1409" s="4" t="s">
        <v>36</v>
      </c>
      <c r="H1409" s="4" t="s">
        <v>49</v>
      </c>
      <c r="I1409" s="4" t="s">
        <v>18</v>
      </c>
      <c r="J1409" s="4" t="s">
        <v>29</v>
      </c>
      <c r="K1409" s="4" t="s">
        <v>39</v>
      </c>
      <c r="L1409" s="4" t="s">
        <v>67</v>
      </c>
      <c r="M1409" s="5">
        <v>2</v>
      </c>
      <c r="N1409" s="6">
        <v>121.06</v>
      </c>
      <c r="O1409" s="7">
        <v>0</v>
      </c>
      <c r="P1409" s="6">
        <v>59.62</v>
      </c>
      <c r="Q1409" s="6">
        <f>M1409*N1409*(1-O1409)</f>
        <v>242.12</v>
      </c>
      <c r="R1409" s="6">
        <f>M1409*P1409</f>
        <v>119.24</v>
      </c>
      <c r="S1409" s="6">
        <f>Q1409-R1409</f>
        <v>122.88000000000001</v>
      </c>
      <c r="T1409" s="8">
        <f>IFERROR(S1409/Q1409,0)</f>
        <v>0.50751693375185858</v>
      </c>
    </row>
    <row r="1410" spans="1:20" ht="15.75" x14ac:dyDescent="0.25">
      <c r="A1410" s="2">
        <v>138</v>
      </c>
      <c r="B1410" s="3">
        <v>46222</v>
      </c>
      <c r="C1410" s="10">
        <f>YEAR(SalesDataTable[[#This Row],[Order Date]])</f>
        <v>2026</v>
      </c>
      <c r="D1410" s="13" t="str">
        <f>"Q"&amp;ROUNDUP(MONTH(SalesDataTable[[#This Row],[Order Date]])/3,0)</f>
        <v>Q3</v>
      </c>
      <c r="E1410" s="13">
        <f>MONTH(SalesDataTable[[#This Row],[Order Date]])</f>
        <v>7</v>
      </c>
      <c r="F1410" s="10" t="str">
        <f>TEXT(SalesDataTable[[#This Row],[Order Date]],"MMM")</f>
        <v>Jul</v>
      </c>
      <c r="G1410" s="4" t="s">
        <v>22</v>
      </c>
      <c r="H1410" s="4" t="s">
        <v>59</v>
      </c>
      <c r="I1410" s="4" t="s">
        <v>18</v>
      </c>
      <c r="J1410" s="4" t="s">
        <v>29</v>
      </c>
      <c r="K1410" s="4" t="s">
        <v>25</v>
      </c>
      <c r="L1410" s="4" t="s">
        <v>62</v>
      </c>
      <c r="M1410" s="5">
        <v>2</v>
      </c>
      <c r="N1410" s="6">
        <v>71.81</v>
      </c>
      <c r="O1410" s="7">
        <v>0</v>
      </c>
      <c r="P1410" s="6">
        <v>32.35</v>
      </c>
      <c r="Q1410" s="6">
        <f>M1410*N1410*(1-O1410)</f>
        <v>143.62</v>
      </c>
      <c r="R1410" s="6">
        <f>M1410*P1410</f>
        <v>64.7</v>
      </c>
      <c r="S1410" s="6">
        <f>Q1410-R1410</f>
        <v>78.92</v>
      </c>
      <c r="T1410" s="8">
        <f>IFERROR(S1410/Q1410,0)</f>
        <v>0.54950563988302459</v>
      </c>
    </row>
    <row r="1411" spans="1:20" ht="15.75" x14ac:dyDescent="0.25">
      <c r="A1411" s="2">
        <v>433</v>
      </c>
      <c r="B1411" s="3">
        <v>46222</v>
      </c>
      <c r="C1411" s="10">
        <f>YEAR(SalesDataTable[[#This Row],[Order Date]])</f>
        <v>2026</v>
      </c>
      <c r="D1411" s="13" t="str">
        <f>"Q"&amp;ROUNDUP(MONTH(SalesDataTable[[#This Row],[Order Date]])/3,0)</f>
        <v>Q3</v>
      </c>
      <c r="E1411" s="13">
        <f>MONTH(SalesDataTable[[#This Row],[Order Date]])</f>
        <v>7</v>
      </c>
      <c r="F1411" s="10" t="str">
        <f>TEXT(SalesDataTable[[#This Row],[Order Date]],"MMM")</f>
        <v>Jul</v>
      </c>
      <c r="G1411" s="4" t="s">
        <v>22</v>
      </c>
      <c r="H1411" s="4" t="s">
        <v>59</v>
      </c>
      <c r="I1411" s="4" t="s">
        <v>18</v>
      </c>
      <c r="J1411" s="4" t="s">
        <v>29</v>
      </c>
      <c r="K1411" s="4" t="s">
        <v>25</v>
      </c>
      <c r="L1411" s="4" t="s">
        <v>33</v>
      </c>
      <c r="M1411" s="5">
        <v>4</v>
      </c>
      <c r="N1411" s="6">
        <v>145.18</v>
      </c>
      <c r="O1411" s="7">
        <v>0</v>
      </c>
      <c r="P1411" s="6">
        <v>79.540000000000006</v>
      </c>
      <c r="Q1411" s="6">
        <f>M1411*N1411*(1-O1411)</f>
        <v>580.72</v>
      </c>
      <c r="R1411" s="6">
        <f>M1411*P1411</f>
        <v>318.16000000000003</v>
      </c>
      <c r="S1411" s="6">
        <f>Q1411-R1411</f>
        <v>262.56</v>
      </c>
      <c r="T1411" s="8">
        <f>IFERROR(S1411/Q1411,0)</f>
        <v>0.45212839234054275</v>
      </c>
    </row>
    <row r="1412" spans="1:20" ht="15.75" x14ac:dyDescent="0.25">
      <c r="A1412" s="2">
        <v>484</v>
      </c>
      <c r="B1412" s="3">
        <v>46222</v>
      </c>
      <c r="C1412" s="10">
        <f>YEAR(SalesDataTable[[#This Row],[Order Date]])</f>
        <v>2026</v>
      </c>
      <c r="D1412" s="13" t="str">
        <f>"Q"&amp;ROUNDUP(MONTH(SalesDataTable[[#This Row],[Order Date]])/3,0)</f>
        <v>Q3</v>
      </c>
      <c r="E1412" s="13">
        <f>MONTH(SalesDataTable[[#This Row],[Order Date]])</f>
        <v>7</v>
      </c>
      <c r="F1412" s="10" t="str">
        <f>TEXT(SalesDataTable[[#This Row],[Order Date]],"MMM")</f>
        <v>Jul</v>
      </c>
      <c r="G1412" s="4" t="s">
        <v>22</v>
      </c>
      <c r="H1412" s="4" t="s">
        <v>59</v>
      </c>
      <c r="I1412" s="4" t="s">
        <v>18</v>
      </c>
      <c r="J1412" s="4" t="s">
        <v>29</v>
      </c>
      <c r="K1412" s="4" t="s">
        <v>50</v>
      </c>
      <c r="L1412" s="4" t="s">
        <v>58</v>
      </c>
      <c r="M1412" s="5">
        <v>2</v>
      </c>
      <c r="N1412" s="6">
        <v>36.07</v>
      </c>
      <c r="O1412" s="7">
        <v>0</v>
      </c>
      <c r="P1412" s="6">
        <v>13.6</v>
      </c>
      <c r="Q1412" s="6">
        <f>M1412*N1412*(1-O1412)</f>
        <v>72.14</v>
      </c>
      <c r="R1412" s="6">
        <f>M1412*P1412</f>
        <v>27.2</v>
      </c>
      <c r="S1412" s="6">
        <f>Q1412-R1412</f>
        <v>44.94</v>
      </c>
      <c r="T1412" s="8">
        <f>IFERROR(S1412/Q1412,0)</f>
        <v>0.62295536456889378</v>
      </c>
    </row>
    <row r="1413" spans="1:20" ht="15.75" x14ac:dyDescent="0.25">
      <c r="A1413" s="2">
        <v>492</v>
      </c>
      <c r="B1413" s="3">
        <v>46222</v>
      </c>
      <c r="C1413" s="10">
        <f>YEAR(SalesDataTable[[#This Row],[Order Date]])</f>
        <v>2026</v>
      </c>
      <c r="D1413" s="13" t="str">
        <f>"Q"&amp;ROUNDUP(MONTH(SalesDataTable[[#This Row],[Order Date]])/3,0)</f>
        <v>Q3</v>
      </c>
      <c r="E1413" s="13">
        <f>MONTH(SalesDataTable[[#This Row],[Order Date]])</f>
        <v>7</v>
      </c>
      <c r="F1413" s="10" t="str">
        <f>TEXT(SalesDataTable[[#This Row],[Order Date]],"MMM")</f>
        <v>Jul</v>
      </c>
      <c r="G1413" s="4" t="s">
        <v>22</v>
      </c>
      <c r="H1413" s="4" t="s">
        <v>65</v>
      </c>
      <c r="I1413" s="4" t="s">
        <v>35</v>
      </c>
      <c r="J1413" s="4" t="s">
        <v>29</v>
      </c>
      <c r="K1413" s="4" t="s">
        <v>25</v>
      </c>
      <c r="L1413" s="4" t="s">
        <v>62</v>
      </c>
      <c r="M1413" s="5">
        <v>3</v>
      </c>
      <c r="N1413" s="6">
        <v>72.23</v>
      </c>
      <c r="O1413" s="7">
        <v>0.1</v>
      </c>
      <c r="P1413" s="6">
        <v>31.67</v>
      </c>
      <c r="Q1413" s="6">
        <f>M1413*N1413*(1-O1413)</f>
        <v>195.02100000000002</v>
      </c>
      <c r="R1413" s="6">
        <f>M1413*P1413</f>
        <v>95.01</v>
      </c>
      <c r="S1413" s="6">
        <f>Q1413-R1413</f>
        <v>100.01100000000001</v>
      </c>
      <c r="T1413" s="8">
        <f>IFERROR(S1413/Q1413,0)</f>
        <v>0.5128216961250327</v>
      </c>
    </row>
    <row r="1414" spans="1:20" ht="15.75" x14ac:dyDescent="0.25">
      <c r="A1414" s="2">
        <v>626</v>
      </c>
      <c r="B1414" s="3">
        <v>46222</v>
      </c>
      <c r="C1414" s="10">
        <f>YEAR(SalesDataTable[[#This Row],[Order Date]])</f>
        <v>2026</v>
      </c>
      <c r="D1414" s="13" t="str">
        <f>"Q"&amp;ROUNDUP(MONTH(SalesDataTable[[#This Row],[Order Date]])/3,0)</f>
        <v>Q3</v>
      </c>
      <c r="E1414" s="13">
        <f>MONTH(SalesDataTable[[#This Row],[Order Date]])</f>
        <v>7</v>
      </c>
      <c r="F1414" s="10" t="str">
        <f>TEXT(SalesDataTable[[#This Row],[Order Date]],"MMM")</f>
        <v>Jul</v>
      </c>
      <c r="G1414" s="4" t="s">
        <v>22</v>
      </c>
      <c r="H1414" s="4" t="s">
        <v>65</v>
      </c>
      <c r="I1414" s="4" t="s">
        <v>35</v>
      </c>
      <c r="J1414" s="4" t="s">
        <v>19</v>
      </c>
      <c r="K1414" s="4" t="s">
        <v>30</v>
      </c>
      <c r="L1414" s="4" t="s">
        <v>31</v>
      </c>
      <c r="M1414" s="5">
        <v>1</v>
      </c>
      <c r="N1414" s="6">
        <v>36.549999999999997</v>
      </c>
      <c r="O1414" s="7">
        <v>0.1</v>
      </c>
      <c r="P1414" s="6">
        <v>13.2</v>
      </c>
      <c r="Q1414" s="6">
        <f>M1414*N1414*(1-O1414)</f>
        <v>32.894999999999996</v>
      </c>
      <c r="R1414" s="6">
        <f>M1414*P1414</f>
        <v>13.2</v>
      </c>
      <c r="S1414" s="6">
        <f>Q1414-R1414</f>
        <v>19.694999999999997</v>
      </c>
      <c r="T1414" s="8">
        <f>IFERROR(S1414/Q1414,0)</f>
        <v>0.59872321021431829</v>
      </c>
    </row>
    <row r="1415" spans="1:20" ht="15.75" x14ac:dyDescent="0.25">
      <c r="A1415" s="2">
        <v>1409</v>
      </c>
      <c r="B1415" s="3">
        <v>46222</v>
      </c>
      <c r="C1415" s="10">
        <f>YEAR(SalesDataTable[[#This Row],[Order Date]])</f>
        <v>2026</v>
      </c>
      <c r="D1415" s="13" t="str">
        <f>"Q"&amp;ROUNDUP(MONTH(SalesDataTable[[#This Row],[Order Date]])/3,0)</f>
        <v>Q3</v>
      </c>
      <c r="E1415" s="13">
        <f>MONTH(SalesDataTable[[#This Row],[Order Date]])</f>
        <v>7</v>
      </c>
      <c r="F1415" s="10" t="str">
        <f>TEXT(SalesDataTable[[#This Row],[Order Date]],"MMM")</f>
        <v>Jul</v>
      </c>
      <c r="G1415" s="4" t="s">
        <v>22</v>
      </c>
      <c r="H1415" s="4" t="s">
        <v>65</v>
      </c>
      <c r="I1415" s="4" t="s">
        <v>18</v>
      </c>
      <c r="J1415" s="4" t="s">
        <v>29</v>
      </c>
      <c r="K1415" s="4" t="s">
        <v>39</v>
      </c>
      <c r="L1415" s="4" t="s">
        <v>67</v>
      </c>
      <c r="M1415" s="5">
        <v>5</v>
      </c>
      <c r="N1415" s="6">
        <v>124.68</v>
      </c>
      <c r="O1415" s="7">
        <v>0.05</v>
      </c>
      <c r="P1415" s="6">
        <v>60.61</v>
      </c>
      <c r="Q1415" s="6">
        <f>M1415*N1415*(1-O1415)</f>
        <v>592.23</v>
      </c>
      <c r="R1415" s="6">
        <f>M1415*P1415</f>
        <v>303.05</v>
      </c>
      <c r="S1415" s="6">
        <f>Q1415-R1415</f>
        <v>289.18</v>
      </c>
      <c r="T1415" s="8">
        <f>IFERROR(S1415/Q1415,0)</f>
        <v>0.48829002245749115</v>
      </c>
    </row>
    <row r="1416" spans="1:20" ht="15.75" x14ac:dyDescent="0.25">
      <c r="A1416" s="2">
        <v>1486</v>
      </c>
      <c r="B1416" s="3">
        <v>46222</v>
      </c>
      <c r="C1416" s="10">
        <f>YEAR(SalesDataTable[[#This Row],[Order Date]])</f>
        <v>2026</v>
      </c>
      <c r="D1416" s="13" t="str">
        <f>"Q"&amp;ROUNDUP(MONTH(SalesDataTable[[#This Row],[Order Date]])/3,0)</f>
        <v>Q3</v>
      </c>
      <c r="E1416" s="13">
        <f>MONTH(SalesDataTable[[#This Row],[Order Date]])</f>
        <v>7</v>
      </c>
      <c r="F1416" s="10" t="str">
        <f>TEXT(SalesDataTable[[#This Row],[Order Date]],"MMM")</f>
        <v>Jul</v>
      </c>
      <c r="G1416" s="4" t="s">
        <v>36</v>
      </c>
      <c r="H1416" s="4" t="s">
        <v>49</v>
      </c>
      <c r="I1416" s="4" t="s">
        <v>18</v>
      </c>
      <c r="J1416" s="4" t="s">
        <v>19</v>
      </c>
      <c r="K1416" s="4" t="s">
        <v>20</v>
      </c>
      <c r="L1416" s="4" t="s">
        <v>46</v>
      </c>
      <c r="M1416" s="5">
        <v>1</v>
      </c>
      <c r="N1416" s="6">
        <v>101.7</v>
      </c>
      <c r="O1416" s="7">
        <v>0.05</v>
      </c>
      <c r="P1416" s="6">
        <v>49.92</v>
      </c>
      <c r="Q1416" s="6">
        <f>M1416*N1416*(1-O1416)</f>
        <v>96.614999999999995</v>
      </c>
      <c r="R1416" s="6">
        <f>M1416*P1416</f>
        <v>49.92</v>
      </c>
      <c r="S1416" s="6">
        <f>Q1416-R1416</f>
        <v>46.694999999999993</v>
      </c>
      <c r="T1416" s="8">
        <f>IFERROR(S1416/Q1416,0)</f>
        <v>0.48331004502406455</v>
      </c>
    </row>
    <row r="1417" spans="1:20" ht="15.75" x14ac:dyDescent="0.25">
      <c r="A1417" s="2">
        <v>1940</v>
      </c>
      <c r="B1417" s="3">
        <v>46222</v>
      </c>
      <c r="C1417" s="10">
        <f>YEAR(SalesDataTable[[#This Row],[Order Date]])</f>
        <v>2026</v>
      </c>
      <c r="D1417" s="13" t="str">
        <f>"Q"&amp;ROUNDUP(MONTH(SalesDataTable[[#This Row],[Order Date]])/3,0)</f>
        <v>Q3</v>
      </c>
      <c r="E1417" s="13">
        <f>MONTH(SalesDataTable[[#This Row],[Order Date]])</f>
        <v>7</v>
      </c>
      <c r="F1417" s="10" t="str">
        <f>TEXT(SalesDataTable[[#This Row],[Order Date]],"MMM")</f>
        <v>Jul</v>
      </c>
      <c r="G1417" s="4" t="s">
        <v>27</v>
      </c>
      <c r="H1417" s="4" t="s">
        <v>68</v>
      </c>
      <c r="I1417" s="4" t="s">
        <v>18</v>
      </c>
      <c r="J1417" s="4" t="s">
        <v>29</v>
      </c>
      <c r="K1417" s="4" t="s">
        <v>50</v>
      </c>
      <c r="L1417" s="4" t="s">
        <v>61</v>
      </c>
      <c r="M1417" s="5">
        <v>2</v>
      </c>
      <c r="N1417" s="6">
        <v>50.24</v>
      </c>
      <c r="O1417" s="7">
        <v>0.05</v>
      </c>
      <c r="P1417" s="6">
        <v>21.88</v>
      </c>
      <c r="Q1417" s="6">
        <f>M1417*N1417*(1-O1417)</f>
        <v>95.456000000000003</v>
      </c>
      <c r="R1417" s="6">
        <f>M1417*P1417</f>
        <v>43.76</v>
      </c>
      <c r="S1417" s="6">
        <f>Q1417-R1417</f>
        <v>51.696000000000005</v>
      </c>
      <c r="T1417" s="8">
        <f>IFERROR(S1417/Q1417,0)</f>
        <v>0.54156889037881328</v>
      </c>
    </row>
    <row r="1418" spans="1:20" ht="15.75" x14ac:dyDescent="0.25">
      <c r="A1418" s="2">
        <v>2215</v>
      </c>
      <c r="B1418" s="3">
        <v>46222</v>
      </c>
      <c r="C1418" s="10">
        <f>YEAR(SalesDataTable[[#This Row],[Order Date]])</f>
        <v>2026</v>
      </c>
      <c r="D1418" s="13" t="str">
        <f>"Q"&amp;ROUNDUP(MONTH(SalesDataTable[[#This Row],[Order Date]])/3,0)</f>
        <v>Q3</v>
      </c>
      <c r="E1418" s="13">
        <f>MONTH(SalesDataTable[[#This Row],[Order Date]])</f>
        <v>7</v>
      </c>
      <c r="F1418" s="10" t="str">
        <f>TEXT(SalesDataTable[[#This Row],[Order Date]],"MMM")</f>
        <v>Jul</v>
      </c>
      <c r="G1418" s="4" t="s">
        <v>36</v>
      </c>
      <c r="H1418" s="4" t="s">
        <v>63</v>
      </c>
      <c r="I1418" s="4" t="s">
        <v>35</v>
      </c>
      <c r="J1418" s="4" t="s">
        <v>19</v>
      </c>
      <c r="K1418" s="4" t="s">
        <v>50</v>
      </c>
      <c r="L1418" s="4" t="s">
        <v>58</v>
      </c>
      <c r="M1418" s="5">
        <v>3</v>
      </c>
      <c r="N1418" s="6">
        <v>35.53</v>
      </c>
      <c r="O1418" s="7">
        <v>0</v>
      </c>
      <c r="P1418" s="6">
        <v>14</v>
      </c>
      <c r="Q1418" s="6">
        <f>M1418*N1418*(1-O1418)</f>
        <v>106.59</v>
      </c>
      <c r="R1418" s="6">
        <f>M1418*P1418</f>
        <v>42</v>
      </c>
      <c r="S1418" s="6">
        <f>Q1418-R1418</f>
        <v>64.59</v>
      </c>
      <c r="T1418" s="8">
        <f>IFERROR(S1418/Q1418,0)</f>
        <v>0.60596678862932729</v>
      </c>
    </row>
    <row r="1419" spans="1:20" ht="15.75" x14ac:dyDescent="0.25">
      <c r="A1419" s="2">
        <v>2555</v>
      </c>
      <c r="B1419" s="3">
        <v>46222</v>
      </c>
      <c r="C1419" s="10">
        <f>YEAR(SalesDataTable[[#This Row],[Order Date]])</f>
        <v>2026</v>
      </c>
      <c r="D1419" s="13" t="str">
        <f>"Q"&amp;ROUNDUP(MONTH(SalesDataTable[[#This Row],[Order Date]])/3,0)</f>
        <v>Q3</v>
      </c>
      <c r="E1419" s="13">
        <f>MONTH(SalesDataTable[[#This Row],[Order Date]])</f>
        <v>7</v>
      </c>
      <c r="F1419" s="10" t="str">
        <f>TEXT(SalesDataTable[[#This Row],[Order Date]],"MMM")</f>
        <v>Jul</v>
      </c>
      <c r="G1419" s="4" t="s">
        <v>27</v>
      </c>
      <c r="H1419" s="4" t="s">
        <v>28</v>
      </c>
      <c r="I1419" s="4" t="s">
        <v>44</v>
      </c>
      <c r="J1419" s="4" t="s">
        <v>29</v>
      </c>
      <c r="K1419" s="4" t="s">
        <v>30</v>
      </c>
      <c r="L1419" s="4" t="s">
        <v>48</v>
      </c>
      <c r="M1419" s="5">
        <v>2</v>
      </c>
      <c r="N1419" s="6">
        <v>46.89</v>
      </c>
      <c r="O1419" s="7">
        <v>0.1</v>
      </c>
      <c r="P1419" s="6">
        <v>18.53</v>
      </c>
      <c r="Q1419" s="6">
        <f>M1419*N1419*(1-O1419)</f>
        <v>84.402000000000001</v>
      </c>
      <c r="R1419" s="6">
        <f>M1419*P1419</f>
        <v>37.06</v>
      </c>
      <c r="S1419" s="6">
        <f>Q1419-R1419</f>
        <v>47.341999999999999</v>
      </c>
      <c r="T1419" s="8">
        <f>IFERROR(S1419/Q1419,0)</f>
        <v>0.56091087888912583</v>
      </c>
    </row>
    <row r="1420" spans="1:20" ht="15.75" x14ac:dyDescent="0.25">
      <c r="A1420" s="2">
        <v>4710</v>
      </c>
      <c r="B1420" s="3">
        <v>46222</v>
      </c>
      <c r="C1420" s="10">
        <f>YEAR(SalesDataTable[[#This Row],[Order Date]])</f>
        <v>2026</v>
      </c>
      <c r="D1420" s="13" t="str">
        <f>"Q"&amp;ROUNDUP(MONTH(SalesDataTable[[#This Row],[Order Date]])/3,0)</f>
        <v>Q3</v>
      </c>
      <c r="E1420" s="13">
        <f>MONTH(SalesDataTable[[#This Row],[Order Date]])</f>
        <v>7</v>
      </c>
      <c r="F1420" s="10" t="str">
        <f>TEXT(SalesDataTable[[#This Row],[Order Date]],"MMM")</f>
        <v>Jul</v>
      </c>
      <c r="G1420" s="4" t="s">
        <v>16</v>
      </c>
      <c r="H1420" s="4" t="s">
        <v>17</v>
      </c>
      <c r="I1420" s="4" t="s">
        <v>35</v>
      </c>
      <c r="J1420" s="4" t="s">
        <v>19</v>
      </c>
      <c r="K1420" s="4" t="s">
        <v>39</v>
      </c>
      <c r="L1420" s="4" t="s">
        <v>45</v>
      </c>
      <c r="M1420" s="5">
        <v>1</v>
      </c>
      <c r="N1420" s="6">
        <v>197.29</v>
      </c>
      <c r="O1420" s="7">
        <v>0.1</v>
      </c>
      <c r="P1420" s="6">
        <v>104.7</v>
      </c>
      <c r="Q1420" s="6">
        <f>M1420*N1420*(1-O1420)</f>
        <v>177.56100000000001</v>
      </c>
      <c r="R1420" s="6">
        <f>M1420*P1420</f>
        <v>104.7</v>
      </c>
      <c r="S1420" s="6">
        <f>Q1420-R1420</f>
        <v>72.861000000000004</v>
      </c>
      <c r="T1420" s="8">
        <f>IFERROR(S1420/Q1420,0)</f>
        <v>0.4103434875901803</v>
      </c>
    </row>
    <row r="1421" spans="1:20" ht="15.75" x14ac:dyDescent="0.25">
      <c r="A1421" s="2">
        <v>4974</v>
      </c>
      <c r="B1421" s="3">
        <v>46222</v>
      </c>
      <c r="C1421" s="10">
        <f>YEAR(SalesDataTable[[#This Row],[Order Date]])</f>
        <v>2026</v>
      </c>
      <c r="D1421" s="13" t="str">
        <f>"Q"&amp;ROUNDUP(MONTH(SalesDataTable[[#This Row],[Order Date]])/3,0)</f>
        <v>Q3</v>
      </c>
      <c r="E1421" s="13">
        <f>MONTH(SalesDataTable[[#This Row],[Order Date]])</f>
        <v>7</v>
      </c>
      <c r="F1421" s="10" t="str">
        <f>TEXT(SalesDataTable[[#This Row],[Order Date]],"MMM")</f>
        <v>Jul</v>
      </c>
      <c r="G1421" s="4" t="s">
        <v>16</v>
      </c>
      <c r="H1421" s="4" t="s">
        <v>52</v>
      </c>
      <c r="I1421" s="4" t="s">
        <v>35</v>
      </c>
      <c r="J1421" s="4" t="s">
        <v>32</v>
      </c>
      <c r="K1421" s="4" t="s">
        <v>25</v>
      </c>
      <c r="L1421" s="4" t="s">
        <v>62</v>
      </c>
      <c r="M1421" s="5">
        <v>1</v>
      </c>
      <c r="N1421" s="6">
        <v>70.52</v>
      </c>
      <c r="O1421" s="7">
        <v>0.1</v>
      </c>
      <c r="P1421" s="6">
        <v>33.28</v>
      </c>
      <c r="Q1421" s="6">
        <f>M1421*N1421*(1-O1421)</f>
        <v>63.467999999999996</v>
      </c>
      <c r="R1421" s="6">
        <f>M1421*P1421</f>
        <v>33.28</v>
      </c>
      <c r="S1421" s="6">
        <f>Q1421-R1421</f>
        <v>30.187999999999995</v>
      </c>
      <c r="T1421" s="8">
        <f>IFERROR(S1421/Q1421,0)</f>
        <v>0.47564126804058732</v>
      </c>
    </row>
    <row r="1422" spans="1:20" ht="15.75" x14ac:dyDescent="0.25">
      <c r="A1422" s="2">
        <v>5048</v>
      </c>
      <c r="B1422" s="3">
        <v>46222</v>
      </c>
      <c r="C1422" s="10">
        <f>YEAR(SalesDataTable[[#This Row],[Order Date]])</f>
        <v>2026</v>
      </c>
      <c r="D1422" s="13" t="str">
        <f>"Q"&amp;ROUNDUP(MONTH(SalesDataTable[[#This Row],[Order Date]])/3,0)</f>
        <v>Q3</v>
      </c>
      <c r="E1422" s="13">
        <f>MONTH(SalesDataTable[[#This Row],[Order Date]])</f>
        <v>7</v>
      </c>
      <c r="F1422" s="10" t="str">
        <f>TEXT(SalesDataTable[[#This Row],[Order Date]],"MMM")</f>
        <v>Jul</v>
      </c>
      <c r="G1422" s="4" t="s">
        <v>22</v>
      </c>
      <c r="H1422" s="4" t="s">
        <v>59</v>
      </c>
      <c r="I1422" s="4" t="s">
        <v>44</v>
      </c>
      <c r="J1422" s="4" t="s">
        <v>29</v>
      </c>
      <c r="K1422" s="4" t="s">
        <v>50</v>
      </c>
      <c r="L1422" s="4" t="s">
        <v>61</v>
      </c>
      <c r="M1422" s="5">
        <v>3</v>
      </c>
      <c r="N1422" s="6">
        <v>49.9</v>
      </c>
      <c r="O1422" s="7">
        <v>0.05</v>
      </c>
      <c r="P1422" s="6">
        <v>22.27</v>
      </c>
      <c r="Q1422" s="6">
        <f>M1422*N1422*(1-O1422)</f>
        <v>142.21499999999997</v>
      </c>
      <c r="R1422" s="6">
        <f>M1422*P1422</f>
        <v>66.81</v>
      </c>
      <c r="S1422" s="6">
        <f>Q1422-R1422</f>
        <v>75.404999999999973</v>
      </c>
      <c r="T1422" s="8">
        <f>IFERROR(S1422/Q1422,0)</f>
        <v>0.53021833139964125</v>
      </c>
    </row>
    <row r="1423" spans="1:20" ht="15.75" x14ac:dyDescent="0.25">
      <c r="A1423" s="2">
        <v>1</v>
      </c>
      <c r="B1423" s="3">
        <v>46223</v>
      </c>
      <c r="C1423" s="10">
        <f>YEAR(SalesDataTable[[#This Row],[Order Date]])</f>
        <v>2026</v>
      </c>
      <c r="D1423" s="13" t="str">
        <f>"Q"&amp;ROUNDUP(MONTH(SalesDataTable[[#This Row],[Order Date]])/3,0)</f>
        <v>Q3</v>
      </c>
      <c r="E1423" s="13">
        <f>MONTH(SalesDataTable[[#This Row],[Order Date]])</f>
        <v>7</v>
      </c>
      <c r="F1423" s="10" t="str">
        <f>TEXT(SalesDataTable[[#This Row],[Order Date]],"MMM")</f>
        <v>Jul</v>
      </c>
      <c r="G1423" s="4" t="s">
        <v>36</v>
      </c>
      <c r="H1423" s="4" t="s">
        <v>47</v>
      </c>
      <c r="I1423" s="4" t="s">
        <v>35</v>
      </c>
      <c r="J1423" s="4" t="s">
        <v>29</v>
      </c>
      <c r="K1423" s="4" t="s">
        <v>25</v>
      </c>
      <c r="L1423" s="4" t="s">
        <v>53</v>
      </c>
      <c r="M1423" s="5">
        <v>3</v>
      </c>
      <c r="N1423" s="6">
        <v>156.25</v>
      </c>
      <c r="O1423" s="7">
        <v>0</v>
      </c>
      <c r="P1423" s="6">
        <v>79.900000000000006</v>
      </c>
      <c r="Q1423" s="6">
        <f>M1423*N1423*(1-O1423)</f>
        <v>468.75</v>
      </c>
      <c r="R1423" s="6">
        <f>M1423*P1423</f>
        <v>239.70000000000002</v>
      </c>
      <c r="S1423" s="6">
        <f>Q1423-R1423</f>
        <v>229.04999999999998</v>
      </c>
      <c r="T1423" s="8">
        <f>IFERROR(S1423/Q1423,0)</f>
        <v>0.48863999999999996</v>
      </c>
    </row>
    <row r="1424" spans="1:20" ht="15.75" x14ac:dyDescent="0.25">
      <c r="A1424" s="2">
        <v>270</v>
      </c>
      <c r="B1424" s="3">
        <v>46223</v>
      </c>
      <c r="C1424" s="10">
        <f>YEAR(SalesDataTable[[#This Row],[Order Date]])</f>
        <v>2026</v>
      </c>
      <c r="D1424" s="13" t="str">
        <f>"Q"&amp;ROUNDUP(MONTH(SalesDataTable[[#This Row],[Order Date]])/3,0)</f>
        <v>Q3</v>
      </c>
      <c r="E1424" s="13">
        <f>MONTH(SalesDataTable[[#This Row],[Order Date]])</f>
        <v>7</v>
      </c>
      <c r="F1424" s="10" t="str">
        <f>TEXT(SalesDataTable[[#This Row],[Order Date]],"MMM")</f>
        <v>Jul</v>
      </c>
      <c r="G1424" s="4" t="s">
        <v>27</v>
      </c>
      <c r="H1424" s="4" t="s">
        <v>28</v>
      </c>
      <c r="I1424" s="4" t="s">
        <v>44</v>
      </c>
      <c r="J1424" s="4" t="s">
        <v>19</v>
      </c>
      <c r="K1424" s="4" t="s">
        <v>39</v>
      </c>
      <c r="L1424" s="4" t="s">
        <v>67</v>
      </c>
      <c r="M1424" s="5">
        <v>3</v>
      </c>
      <c r="N1424" s="6">
        <v>120.14</v>
      </c>
      <c r="O1424" s="7">
        <v>0</v>
      </c>
      <c r="P1424" s="6">
        <v>58.9</v>
      </c>
      <c r="Q1424" s="6">
        <f>M1424*N1424*(1-O1424)</f>
        <v>360.42</v>
      </c>
      <c r="R1424" s="6">
        <f>M1424*P1424</f>
        <v>176.7</v>
      </c>
      <c r="S1424" s="6">
        <f>Q1424-R1424</f>
        <v>183.72000000000003</v>
      </c>
      <c r="T1424" s="8">
        <f>IFERROR(S1424/Q1424,0)</f>
        <v>0.5097386382553688</v>
      </c>
    </row>
    <row r="1425" spans="1:20" ht="15.75" x14ac:dyDescent="0.25">
      <c r="A1425" s="2">
        <v>2130</v>
      </c>
      <c r="B1425" s="3">
        <v>46223</v>
      </c>
      <c r="C1425" s="10">
        <f>YEAR(SalesDataTable[[#This Row],[Order Date]])</f>
        <v>2026</v>
      </c>
      <c r="D1425" s="13" t="str">
        <f>"Q"&amp;ROUNDUP(MONTH(SalesDataTable[[#This Row],[Order Date]])/3,0)</f>
        <v>Q3</v>
      </c>
      <c r="E1425" s="13">
        <f>MONTH(SalesDataTable[[#This Row],[Order Date]])</f>
        <v>7</v>
      </c>
      <c r="F1425" s="10" t="str">
        <f>TEXT(SalesDataTable[[#This Row],[Order Date]],"MMM")</f>
        <v>Jul</v>
      </c>
      <c r="G1425" s="4" t="s">
        <v>22</v>
      </c>
      <c r="H1425" s="4" t="s">
        <v>65</v>
      </c>
      <c r="I1425" s="4" t="s">
        <v>35</v>
      </c>
      <c r="J1425" s="4" t="s">
        <v>19</v>
      </c>
      <c r="K1425" s="4" t="s">
        <v>25</v>
      </c>
      <c r="L1425" s="4" t="s">
        <v>33</v>
      </c>
      <c r="M1425" s="5">
        <v>1</v>
      </c>
      <c r="N1425" s="6">
        <v>145.21</v>
      </c>
      <c r="O1425" s="7">
        <v>0</v>
      </c>
      <c r="P1425" s="6">
        <v>80.52</v>
      </c>
      <c r="Q1425" s="6">
        <f>M1425*N1425*(1-O1425)</f>
        <v>145.21</v>
      </c>
      <c r="R1425" s="6">
        <f>M1425*P1425</f>
        <v>80.52</v>
      </c>
      <c r="S1425" s="6">
        <f>Q1425-R1425</f>
        <v>64.690000000000012</v>
      </c>
      <c r="T1425" s="8">
        <f>IFERROR(S1425/Q1425,0)</f>
        <v>0.44549273466014744</v>
      </c>
    </row>
    <row r="1426" spans="1:20" ht="15.75" x14ac:dyDescent="0.25">
      <c r="A1426" s="2">
        <v>2474</v>
      </c>
      <c r="B1426" s="3">
        <v>46223</v>
      </c>
      <c r="C1426" s="10">
        <f>YEAR(SalesDataTable[[#This Row],[Order Date]])</f>
        <v>2026</v>
      </c>
      <c r="D1426" s="13" t="str">
        <f>"Q"&amp;ROUNDUP(MONTH(SalesDataTable[[#This Row],[Order Date]])/3,0)</f>
        <v>Q3</v>
      </c>
      <c r="E1426" s="13">
        <f>MONTH(SalesDataTable[[#This Row],[Order Date]])</f>
        <v>7</v>
      </c>
      <c r="F1426" s="10" t="str">
        <f>TEXT(SalesDataTable[[#This Row],[Order Date]],"MMM")</f>
        <v>Jul</v>
      </c>
      <c r="G1426" s="4" t="s">
        <v>27</v>
      </c>
      <c r="H1426" s="4" t="s">
        <v>28</v>
      </c>
      <c r="I1426" s="4" t="s">
        <v>35</v>
      </c>
      <c r="J1426" s="4" t="s">
        <v>19</v>
      </c>
      <c r="K1426" s="4" t="s">
        <v>20</v>
      </c>
      <c r="L1426" s="4" t="s">
        <v>42</v>
      </c>
      <c r="M1426" s="5">
        <v>2</v>
      </c>
      <c r="N1426" s="6">
        <v>39.78</v>
      </c>
      <c r="O1426" s="7">
        <v>0.1</v>
      </c>
      <c r="P1426" s="6">
        <v>16.260000000000002</v>
      </c>
      <c r="Q1426" s="6">
        <f>M1426*N1426*(1-O1426)</f>
        <v>71.603999999999999</v>
      </c>
      <c r="R1426" s="6">
        <f>M1426*P1426</f>
        <v>32.520000000000003</v>
      </c>
      <c r="S1426" s="6">
        <f>Q1426-R1426</f>
        <v>39.083999999999996</v>
      </c>
      <c r="T1426" s="8">
        <f>IFERROR(S1426/Q1426,0)</f>
        <v>0.54583542818836928</v>
      </c>
    </row>
    <row r="1427" spans="1:20" ht="15.75" x14ac:dyDescent="0.25">
      <c r="A1427" s="2">
        <v>2514</v>
      </c>
      <c r="B1427" s="3">
        <v>46223</v>
      </c>
      <c r="C1427" s="10">
        <f>YEAR(SalesDataTable[[#This Row],[Order Date]])</f>
        <v>2026</v>
      </c>
      <c r="D1427" s="13" t="str">
        <f>"Q"&amp;ROUNDUP(MONTH(SalesDataTable[[#This Row],[Order Date]])/3,0)</f>
        <v>Q3</v>
      </c>
      <c r="E1427" s="13">
        <f>MONTH(SalesDataTable[[#This Row],[Order Date]])</f>
        <v>7</v>
      </c>
      <c r="F1427" s="10" t="str">
        <f>TEXT(SalesDataTable[[#This Row],[Order Date]],"MMM")</f>
        <v>Jul</v>
      </c>
      <c r="G1427" s="4" t="s">
        <v>22</v>
      </c>
      <c r="H1427" s="4" t="s">
        <v>43</v>
      </c>
      <c r="I1427" s="4" t="s">
        <v>18</v>
      </c>
      <c r="J1427" s="4" t="s">
        <v>29</v>
      </c>
      <c r="K1427" s="4" t="s">
        <v>30</v>
      </c>
      <c r="L1427" s="4" t="s">
        <v>64</v>
      </c>
      <c r="M1427" s="5">
        <v>2</v>
      </c>
      <c r="N1427" s="6">
        <v>161.97</v>
      </c>
      <c r="O1427" s="7">
        <v>0.1</v>
      </c>
      <c r="P1427" s="6">
        <v>88.57</v>
      </c>
      <c r="Q1427" s="6">
        <f>M1427*N1427*(1-O1427)</f>
        <v>291.54599999999999</v>
      </c>
      <c r="R1427" s="6">
        <f>M1427*P1427</f>
        <v>177.14</v>
      </c>
      <c r="S1427" s="6">
        <f>Q1427-R1427</f>
        <v>114.40600000000001</v>
      </c>
      <c r="T1427" s="8">
        <f>IFERROR(S1427/Q1427,0)</f>
        <v>0.39241148909606033</v>
      </c>
    </row>
    <row r="1428" spans="1:20" ht="15.75" x14ac:dyDescent="0.25">
      <c r="A1428" s="2">
        <v>2616</v>
      </c>
      <c r="B1428" s="3">
        <v>46223</v>
      </c>
      <c r="C1428" s="10">
        <f>YEAR(SalesDataTable[[#This Row],[Order Date]])</f>
        <v>2026</v>
      </c>
      <c r="D1428" s="13" t="str">
        <f>"Q"&amp;ROUNDUP(MONTH(SalesDataTable[[#This Row],[Order Date]])/3,0)</f>
        <v>Q3</v>
      </c>
      <c r="E1428" s="13">
        <f>MONTH(SalesDataTable[[#This Row],[Order Date]])</f>
        <v>7</v>
      </c>
      <c r="F1428" s="10" t="str">
        <f>TEXT(SalesDataTable[[#This Row],[Order Date]],"MMM")</f>
        <v>Jul</v>
      </c>
      <c r="G1428" s="4" t="s">
        <v>27</v>
      </c>
      <c r="H1428" s="4" t="s">
        <v>34</v>
      </c>
      <c r="I1428" s="4" t="s">
        <v>35</v>
      </c>
      <c r="J1428" s="4" t="s">
        <v>29</v>
      </c>
      <c r="K1428" s="4" t="s">
        <v>50</v>
      </c>
      <c r="L1428" s="4" t="s">
        <v>54</v>
      </c>
      <c r="M1428" s="5">
        <v>2</v>
      </c>
      <c r="N1428" s="6">
        <v>125.37</v>
      </c>
      <c r="O1428" s="7">
        <v>0</v>
      </c>
      <c r="P1428" s="6">
        <v>68.040000000000006</v>
      </c>
      <c r="Q1428" s="6">
        <f>M1428*N1428*(1-O1428)</f>
        <v>250.74</v>
      </c>
      <c r="R1428" s="6">
        <f>M1428*P1428</f>
        <v>136.08000000000001</v>
      </c>
      <c r="S1428" s="6">
        <f>Q1428-R1428</f>
        <v>114.66</v>
      </c>
      <c r="T1428" s="8">
        <f>IFERROR(S1428/Q1428,0)</f>
        <v>0.457286432160804</v>
      </c>
    </row>
    <row r="1429" spans="1:20" ht="15.75" x14ac:dyDescent="0.25">
      <c r="A1429" s="2">
        <v>2632</v>
      </c>
      <c r="B1429" s="3">
        <v>46223</v>
      </c>
      <c r="C1429" s="10">
        <f>YEAR(SalesDataTable[[#This Row],[Order Date]])</f>
        <v>2026</v>
      </c>
      <c r="D1429" s="13" t="str">
        <f>"Q"&amp;ROUNDUP(MONTH(SalesDataTable[[#This Row],[Order Date]])/3,0)</f>
        <v>Q3</v>
      </c>
      <c r="E1429" s="13">
        <f>MONTH(SalesDataTable[[#This Row],[Order Date]])</f>
        <v>7</v>
      </c>
      <c r="F1429" s="10" t="str">
        <f>TEXT(SalesDataTable[[#This Row],[Order Date]],"MMM")</f>
        <v>Jul</v>
      </c>
      <c r="G1429" s="4" t="s">
        <v>16</v>
      </c>
      <c r="H1429" s="4" t="s">
        <v>66</v>
      </c>
      <c r="I1429" s="4" t="s">
        <v>18</v>
      </c>
      <c r="J1429" s="4" t="s">
        <v>29</v>
      </c>
      <c r="K1429" s="4" t="s">
        <v>39</v>
      </c>
      <c r="L1429" s="4" t="s">
        <v>45</v>
      </c>
      <c r="M1429" s="5">
        <v>1</v>
      </c>
      <c r="N1429" s="6">
        <v>196.57</v>
      </c>
      <c r="O1429" s="7">
        <v>0</v>
      </c>
      <c r="P1429" s="6">
        <v>104.78</v>
      </c>
      <c r="Q1429" s="6">
        <f>M1429*N1429*(1-O1429)</f>
        <v>196.57</v>
      </c>
      <c r="R1429" s="6">
        <f>M1429*P1429</f>
        <v>104.78</v>
      </c>
      <c r="S1429" s="6">
        <f>Q1429-R1429</f>
        <v>91.789999999999992</v>
      </c>
      <c r="T1429" s="8">
        <f>IFERROR(S1429/Q1429,0)</f>
        <v>0.46695833545301924</v>
      </c>
    </row>
    <row r="1430" spans="1:20" ht="15.75" x14ac:dyDescent="0.25">
      <c r="A1430" s="2">
        <v>3725</v>
      </c>
      <c r="B1430" s="3">
        <v>46223</v>
      </c>
      <c r="C1430" s="10">
        <f>YEAR(SalesDataTable[[#This Row],[Order Date]])</f>
        <v>2026</v>
      </c>
      <c r="D1430" s="13" t="str">
        <f>"Q"&amp;ROUNDUP(MONTH(SalesDataTable[[#This Row],[Order Date]])/3,0)</f>
        <v>Q3</v>
      </c>
      <c r="E1430" s="13">
        <f>MONTH(SalesDataTable[[#This Row],[Order Date]])</f>
        <v>7</v>
      </c>
      <c r="F1430" s="10" t="str">
        <f>TEXT(SalesDataTable[[#This Row],[Order Date]],"MMM")</f>
        <v>Jul</v>
      </c>
      <c r="G1430" s="4" t="s">
        <v>27</v>
      </c>
      <c r="H1430" s="4" t="s">
        <v>68</v>
      </c>
      <c r="I1430" s="4" t="s">
        <v>18</v>
      </c>
      <c r="J1430" s="4" t="s">
        <v>19</v>
      </c>
      <c r="K1430" s="4" t="s">
        <v>39</v>
      </c>
      <c r="L1430" s="4" t="s">
        <v>45</v>
      </c>
      <c r="M1430" s="5">
        <v>2</v>
      </c>
      <c r="N1430" s="6">
        <v>195.74</v>
      </c>
      <c r="O1430" s="7">
        <v>0.05</v>
      </c>
      <c r="P1430" s="6">
        <v>107.17</v>
      </c>
      <c r="Q1430" s="6">
        <f>M1430*N1430*(1-O1430)</f>
        <v>371.90600000000001</v>
      </c>
      <c r="R1430" s="6">
        <f>M1430*P1430</f>
        <v>214.34</v>
      </c>
      <c r="S1430" s="6">
        <f>Q1430-R1430</f>
        <v>157.566</v>
      </c>
      <c r="T1430" s="8">
        <f>IFERROR(S1430/Q1430,0)</f>
        <v>0.4236715729243411</v>
      </c>
    </row>
    <row r="1431" spans="1:20" ht="15.75" x14ac:dyDescent="0.25">
      <c r="A1431" s="2">
        <v>3834</v>
      </c>
      <c r="B1431" s="3">
        <v>46223</v>
      </c>
      <c r="C1431" s="10">
        <f>YEAR(SalesDataTable[[#This Row],[Order Date]])</f>
        <v>2026</v>
      </c>
      <c r="D1431" s="13" t="str">
        <f>"Q"&amp;ROUNDUP(MONTH(SalesDataTable[[#This Row],[Order Date]])/3,0)</f>
        <v>Q3</v>
      </c>
      <c r="E1431" s="13">
        <f>MONTH(SalesDataTable[[#This Row],[Order Date]])</f>
        <v>7</v>
      </c>
      <c r="F1431" s="10" t="str">
        <f>TEXT(SalesDataTable[[#This Row],[Order Date]],"MMM")</f>
        <v>Jul</v>
      </c>
      <c r="G1431" s="4" t="s">
        <v>22</v>
      </c>
      <c r="H1431" s="4" t="s">
        <v>65</v>
      </c>
      <c r="I1431" s="4" t="s">
        <v>35</v>
      </c>
      <c r="J1431" s="4" t="s">
        <v>29</v>
      </c>
      <c r="K1431" s="4" t="s">
        <v>39</v>
      </c>
      <c r="L1431" s="4" t="s">
        <v>45</v>
      </c>
      <c r="M1431" s="5">
        <v>3</v>
      </c>
      <c r="N1431" s="6">
        <v>192.28</v>
      </c>
      <c r="O1431" s="7">
        <v>0</v>
      </c>
      <c r="P1431" s="6">
        <v>104.3</v>
      </c>
      <c r="Q1431" s="6">
        <f>M1431*N1431*(1-O1431)</f>
        <v>576.84</v>
      </c>
      <c r="R1431" s="6">
        <f>M1431*P1431</f>
        <v>312.89999999999998</v>
      </c>
      <c r="S1431" s="6">
        <f>Q1431-R1431</f>
        <v>263.94000000000005</v>
      </c>
      <c r="T1431" s="8">
        <f>IFERROR(S1431/Q1431,0)</f>
        <v>0.45756188891200339</v>
      </c>
    </row>
    <row r="1432" spans="1:20" ht="15.75" x14ac:dyDescent="0.25">
      <c r="A1432" s="2">
        <v>159</v>
      </c>
      <c r="B1432" s="3">
        <v>46224</v>
      </c>
      <c r="C1432" s="10">
        <f>YEAR(SalesDataTable[[#This Row],[Order Date]])</f>
        <v>2026</v>
      </c>
      <c r="D1432" s="13" t="str">
        <f>"Q"&amp;ROUNDUP(MONTH(SalesDataTable[[#This Row],[Order Date]])/3,0)</f>
        <v>Q3</v>
      </c>
      <c r="E1432" s="13">
        <f>MONTH(SalesDataTable[[#This Row],[Order Date]])</f>
        <v>7</v>
      </c>
      <c r="F1432" s="10" t="str">
        <f>TEXT(SalesDataTable[[#This Row],[Order Date]],"MMM")</f>
        <v>Jul</v>
      </c>
      <c r="G1432" s="4" t="s">
        <v>22</v>
      </c>
      <c r="H1432" s="4" t="s">
        <v>23</v>
      </c>
      <c r="I1432" s="4" t="s">
        <v>18</v>
      </c>
      <c r="J1432" s="4" t="s">
        <v>19</v>
      </c>
      <c r="K1432" s="4" t="s">
        <v>25</v>
      </c>
      <c r="L1432" s="4" t="s">
        <v>62</v>
      </c>
      <c r="M1432" s="5">
        <v>2</v>
      </c>
      <c r="N1432" s="6">
        <v>70.150000000000006</v>
      </c>
      <c r="O1432" s="7">
        <v>0.05</v>
      </c>
      <c r="P1432" s="6">
        <v>32.950000000000003</v>
      </c>
      <c r="Q1432" s="6">
        <f>M1432*N1432*(1-O1432)</f>
        <v>133.285</v>
      </c>
      <c r="R1432" s="6">
        <f>M1432*P1432</f>
        <v>65.900000000000006</v>
      </c>
      <c r="S1432" s="6">
        <f>Q1432-R1432</f>
        <v>67.384999999999991</v>
      </c>
      <c r="T1432" s="8">
        <f>IFERROR(S1432/Q1432,0)</f>
        <v>0.50557076940390888</v>
      </c>
    </row>
    <row r="1433" spans="1:20" ht="15.75" x14ac:dyDescent="0.25">
      <c r="A1433" s="2">
        <v>435</v>
      </c>
      <c r="B1433" s="3">
        <v>46224</v>
      </c>
      <c r="C1433" s="10">
        <f>YEAR(SalesDataTable[[#This Row],[Order Date]])</f>
        <v>2026</v>
      </c>
      <c r="D1433" s="13" t="str">
        <f>"Q"&amp;ROUNDUP(MONTH(SalesDataTable[[#This Row],[Order Date]])/3,0)</f>
        <v>Q3</v>
      </c>
      <c r="E1433" s="13">
        <f>MONTH(SalesDataTable[[#This Row],[Order Date]])</f>
        <v>7</v>
      </c>
      <c r="F1433" s="10" t="str">
        <f>TEXT(SalesDataTable[[#This Row],[Order Date]],"MMM")</f>
        <v>Jul</v>
      </c>
      <c r="G1433" s="4" t="s">
        <v>27</v>
      </c>
      <c r="H1433" s="4" t="s">
        <v>28</v>
      </c>
      <c r="I1433" s="4" t="s">
        <v>18</v>
      </c>
      <c r="J1433" s="4" t="s">
        <v>19</v>
      </c>
      <c r="K1433" s="4" t="s">
        <v>39</v>
      </c>
      <c r="L1433" s="4" t="s">
        <v>40</v>
      </c>
      <c r="M1433" s="5">
        <v>2</v>
      </c>
      <c r="N1433" s="6">
        <v>342.38</v>
      </c>
      <c r="O1433" s="7">
        <v>0.05</v>
      </c>
      <c r="P1433" s="6">
        <v>192.01</v>
      </c>
      <c r="Q1433" s="6">
        <f>M1433*N1433*(1-O1433)</f>
        <v>650.52199999999993</v>
      </c>
      <c r="R1433" s="6">
        <f>M1433*P1433</f>
        <v>384.02</v>
      </c>
      <c r="S1433" s="6">
        <f>Q1433-R1433</f>
        <v>266.50199999999995</v>
      </c>
      <c r="T1433" s="8">
        <f>IFERROR(S1433/Q1433,0)</f>
        <v>0.40967407712575438</v>
      </c>
    </row>
    <row r="1434" spans="1:20" ht="15.75" x14ac:dyDescent="0.25">
      <c r="A1434" s="2">
        <v>1467</v>
      </c>
      <c r="B1434" s="3">
        <v>46224</v>
      </c>
      <c r="C1434" s="10">
        <f>YEAR(SalesDataTable[[#This Row],[Order Date]])</f>
        <v>2026</v>
      </c>
      <c r="D1434" s="13" t="str">
        <f>"Q"&amp;ROUNDUP(MONTH(SalesDataTable[[#This Row],[Order Date]])/3,0)</f>
        <v>Q3</v>
      </c>
      <c r="E1434" s="13">
        <f>MONTH(SalesDataTable[[#This Row],[Order Date]])</f>
        <v>7</v>
      </c>
      <c r="F1434" s="10" t="str">
        <f>TEXT(SalesDataTable[[#This Row],[Order Date]],"MMM")</f>
        <v>Jul</v>
      </c>
      <c r="G1434" s="4" t="s">
        <v>22</v>
      </c>
      <c r="H1434" s="4" t="s">
        <v>65</v>
      </c>
      <c r="I1434" s="4" t="s">
        <v>44</v>
      </c>
      <c r="J1434" s="4" t="s">
        <v>29</v>
      </c>
      <c r="K1434" s="4" t="s">
        <v>50</v>
      </c>
      <c r="L1434" s="4" t="s">
        <v>61</v>
      </c>
      <c r="M1434" s="5">
        <v>1</v>
      </c>
      <c r="N1434" s="6">
        <v>50.59</v>
      </c>
      <c r="O1434" s="7">
        <v>0.05</v>
      </c>
      <c r="P1434" s="6">
        <v>22.04</v>
      </c>
      <c r="Q1434" s="6">
        <f>M1434*N1434*(1-O1434)</f>
        <v>48.060499999999998</v>
      </c>
      <c r="R1434" s="6">
        <f>M1434*P1434</f>
        <v>22.04</v>
      </c>
      <c r="S1434" s="6">
        <f>Q1434-R1434</f>
        <v>26.020499999999998</v>
      </c>
      <c r="T1434" s="8">
        <f>IFERROR(S1434/Q1434,0)</f>
        <v>0.54141134611583319</v>
      </c>
    </row>
    <row r="1435" spans="1:20" ht="15.75" x14ac:dyDescent="0.25">
      <c r="A1435" s="2">
        <v>1552</v>
      </c>
      <c r="B1435" s="3">
        <v>46224</v>
      </c>
      <c r="C1435" s="10">
        <f>YEAR(SalesDataTable[[#This Row],[Order Date]])</f>
        <v>2026</v>
      </c>
      <c r="D1435" s="13" t="str">
        <f>"Q"&amp;ROUNDUP(MONTH(SalesDataTable[[#This Row],[Order Date]])/3,0)</f>
        <v>Q3</v>
      </c>
      <c r="E1435" s="13">
        <f>MONTH(SalesDataTable[[#This Row],[Order Date]])</f>
        <v>7</v>
      </c>
      <c r="F1435" s="10" t="str">
        <f>TEXT(SalesDataTable[[#This Row],[Order Date]],"MMM")</f>
        <v>Jul</v>
      </c>
      <c r="G1435" s="4" t="s">
        <v>36</v>
      </c>
      <c r="H1435" s="4" t="s">
        <v>37</v>
      </c>
      <c r="I1435" s="4" t="s">
        <v>35</v>
      </c>
      <c r="J1435" s="4" t="s">
        <v>29</v>
      </c>
      <c r="K1435" s="4" t="s">
        <v>30</v>
      </c>
      <c r="L1435" s="4" t="s">
        <v>48</v>
      </c>
      <c r="M1435" s="5">
        <v>2</v>
      </c>
      <c r="N1435" s="6">
        <v>46.34</v>
      </c>
      <c r="O1435" s="7">
        <v>0.1</v>
      </c>
      <c r="P1435" s="6">
        <v>18.41</v>
      </c>
      <c r="Q1435" s="6">
        <f>M1435*N1435*(1-O1435)</f>
        <v>83.412000000000006</v>
      </c>
      <c r="R1435" s="6">
        <f>M1435*P1435</f>
        <v>36.82</v>
      </c>
      <c r="S1435" s="6">
        <f>Q1435-R1435</f>
        <v>46.592000000000006</v>
      </c>
      <c r="T1435" s="8">
        <f>IFERROR(S1435/Q1435,0)</f>
        <v>0.55857670359180933</v>
      </c>
    </row>
    <row r="1436" spans="1:20" ht="15.75" x14ac:dyDescent="0.25">
      <c r="A1436" s="2">
        <v>1745</v>
      </c>
      <c r="B1436" s="3">
        <v>46224</v>
      </c>
      <c r="C1436" s="10">
        <f>YEAR(SalesDataTable[[#This Row],[Order Date]])</f>
        <v>2026</v>
      </c>
      <c r="D1436" s="13" t="str">
        <f>"Q"&amp;ROUNDUP(MONTH(SalesDataTable[[#This Row],[Order Date]])/3,0)</f>
        <v>Q3</v>
      </c>
      <c r="E1436" s="13">
        <f>MONTH(SalesDataTable[[#This Row],[Order Date]])</f>
        <v>7</v>
      </c>
      <c r="F1436" s="10" t="str">
        <f>TEXT(SalesDataTable[[#This Row],[Order Date]],"MMM")</f>
        <v>Jul</v>
      </c>
      <c r="G1436" s="4" t="s">
        <v>22</v>
      </c>
      <c r="H1436" s="4" t="s">
        <v>43</v>
      </c>
      <c r="I1436" s="4" t="s">
        <v>44</v>
      </c>
      <c r="J1436" s="4" t="s">
        <v>29</v>
      </c>
      <c r="K1436" s="4" t="s">
        <v>25</v>
      </c>
      <c r="L1436" s="4" t="s">
        <v>26</v>
      </c>
      <c r="M1436" s="5">
        <v>1</v>
      </c>
      <c r="N1436" s="6">
        <v>91.45</v>
      </c>
      <c r="O1436" s="7">
        <v>0</v>
      </c>
      <c r="P1436" s="6">
        <v>44.16</v>
      </c>
      <c r="Q1436" s="6">
        <f>M1436*N1436*(1-O1436)</f>
        <v>91.45</v>
      </c>
      <c r="R1436" s="6">
        <f>M1436*P1436</f>
        <v>44.16</v>
      </c>
      <c r="S1436" s="6">
        <f>Q1436-R1436</f>
        <v>47.290000000000006</v>
      </c>
      <c r="T1436" s="8">
        <f>IFERROR(S1436/Q1436,0)</f>
        <v>0.51711317659923461</v>
      </c>
    </row>
    <row r="1437" spans="1:20" ht="15.75" x14ac:dyDescent="0.25">
      <c r="A1437" s="2">
        <v>2174</v>
      </c>
      <c r="B1437" s="3">
        <v>46224</v>
      </c>
      <c r="C1437" s="10">
        <f>YEAR(SalesDataTable[[#This Row],[Order Date]])</f>
        <v>2026</v>
      </c>
      <c r="D1437" s="13" t="str">
        <f>"Q"&amp;ROUNDUP(MONTH(SalesDataTable[[#This Row],[Order Date]])/3,0)</f>
        <v>Q3</v>
      </c>
      <c r="E1437" s="13">
        <f>MONTH(SalesDataTable[[#This Row],[Order Date]])</f>
        <v>7</v>
      </c>
      <c r="F1437" s="10" t="str">
        <f>TEXT(SalesDataTable[[#This Row],[Order Date]],"MMM")</f>
        <v>Jul</v>
      </c>
      <c r="G1437" s="4" t="s">
        <v>36</v>
      </c>
      <c r="H1437" s="4" t="s">
        <v>49</v>
      </c>
      <c r="I1437" s="4" t="s">
        <v>44</v>
      </c>
      <c r="J1437" s="4" t="s">
        <v>19</v>
      </c>
      <c r="K1437" s="4" t="s">
        <v>20</v>
      </c>
      <c r="L1437" s="4" t="s">
        <v>42</v>
      </c>
      <c r="M1437" s="5">
        <v>3</v>
      </c>
      <c r="N1437" s="6">
        <v>40.28</v>
      </c>
      <c r="O1437" s="7">
        <v>0</v>
      </c>
      <c r="P1437" s="6">
        <v>17.12</v>
      </c>
      <c r="Q1437" s="6">
        <f>M1437*N1437*(1-O1437)</f>
        <v>120.84</v>
      </c>
      <c r="R1437" s="6">
        <f>M1437*P1437</f>
        <v>51.36</v>
      </c>
      <c r="S1437" s="6">
        <f>Q1437-R1437</f>
        <v>69.48</v>
      </c>
      <c r="T1437" s="8">
        <f>IFERROR(S1437/Q1437,0)</f>
        <v>0.57497517378351537</v>
      </c>
    </row>
    <row r="1438" spans="1:20" ht="15.75" x14ac:dyDescent="0.25">
      <c r="A1438" s="2">
        <v>3444</v>
      </c>
      <c r="B1438" s="3">
        <v>46224</v>
      </c>
      <c r="C1438" s="10">
        <f>YEAR(SalesDataTable[[#This Row],[Order Date]])</f>
        <v>2026</v>
      </c>
      <c r="D1438" s="13" t="str">
        <f>"Q"&amp;ROUNDUP(MONTH(SalesDataTable[[#This Row],[Order Date]])/3,0)</f>
        <v>Q3</v>
      </c>
      <c r="E1438" s="13">
        <f>MONTH(SalesDataTable[[#This Row],[Order Date]])</f>
        <v>7</v>
      </c>
      <c r="F1438" s="10" t="str">
        <f>TEXT(SalesDataTable[[#This Row],[Order Date]],"MMM")</f>
        <v>Jul</v>
      </c>
      <c r="G1438" s="4" t="s">
        <v>22</v>
      </c>
      <c r="H1438" s="4" t="s">
        <v>65</v>
      </c>
      <c r="I1438" s="4" t="s">
        <v>18</v>
      </c>
      <c r="J1438" s="4" t="s">
        <v>19</v>
      </c>
      <c r="K1438" s="4" t="s">
        <v>50</v>
      </c>
      <c r="L1438" s="4" t="s">
        <v>58</v>
      </c>
      <c r="M1438" s="5">
        <v>2</v>
      </c>
      <c r="N1438" s="6">
        <v>36.93</v>
      </c>
      <c r="O1438" s="7">
        <v>0</v>
      </c>
      <c r="P1438" s="6">
        <v>13.63</v>
      </c>
      <c r="Q1438" s="6">
        <f>M1438*N1438*(1-O1438)</f>
        <v>73.86</v>
      </c>
      <c r="R1438" s="6">
        <f>M1438*P1438</f>
        <v>27.26</v>
      </c>
      <c r="S1438" s="6">
        <f>Q1438-R1438</f>
        <v>46.599999999999994</v>
      </c>
      <c r="T1438" s="8">
        <f>IFERROR(S1438/Q1438,0)</f>
        <v>0.63092336853506625</v>
      </c>
    </row>
    <row r="1439" spans="1:20" ht="15.75" x14ac:dyDescent="0.25">
      <c r="A1439" s="2">
        <v>3646</v>
      </c>
      <c r="B1439" s="3">
        <v>46224</v>
      </c>
      <c r="C1439" s="10">
        <f>YEAR(SalesDataTable[[#This Row],[Order Date]])</f>
        <v>2026</v>
      </c>
      <c r="D1439" s="13" t="str">
        <f>"Q"&amp;ROUNDUP(MONTH(SalesDataTable[[#This Row],[Order Date]])/3,0)</f>
        <v>Q3</v>
      </c>
      <c r="E1439" s="13">
        <f>MONTH(SalesDataTable[[#This Row],[Order Date]])</f>
        <v>7</v>
      </c>
      <c r="F1439" s="10" t="str">
        <f>TEXT(SalesDataTable[[#This Row],[Order Date]],"MMM")</f>
        <v>Jul</v>
      </c>
      <c r="G1439" s="4" t="s">
        <v>27</v>
      </c>
      <c r="H1439" s="4" t="s">
        <v>28</v>
      </c>
      <c r="I1439" s="4" t="s">
        <v>44</v>
      </c>
      <c r="J1439" s="4" t="s">
        <v>19</v>
      </c>
      <c r="K1439" s="4" t="s">
        <v>25</v>
      </c>
      <c r="L1439" s="4" t="s">
        <v>33</v>
      </c>
      <c r="M1439" s="5">
        <v>1</v>
      </c>
      <c r="N1439" s="6">
        <v>143.69</v>
      </c>
      <c r="O1439" s="7">
        <v>0</v>
      </c>
      <c r="P1439" s="6">
        <v>80.87</v>
      </c>
      <c r="Q1439" s="6">
        <f>M1439*N1439*(1-O1439)</f>
        <v>143.69</v>
      </c>
      <c r="R1439" s="6">
        <f>M1439*P1439</f>
        <v>80.87</v>
      </c>
      <c r="S1439" s="6">
        <f>Q1439-R1439</f>
        <v>62.819999999999993</v>
      </c>
      <c r="T1439" s="8">
        <f>IFERROR(S1439/Q1439,0)</f>
        <v>0.43719117544714309</v>
      </c>
    </row>
    <row r="1440" spans="1:20" ht="15.75" x14ac:dyDescent="0.25">
      <c r="A1440" s="2">
        <v>4558</v>
      </c>
      <c r="B1440" s="3">
        <v>46224</v>
      </c>
      <c r="C1440" s="10">
        <f>YEAR(SalesDataTable[[#This Row],[Order Date]])</f>
        <v>2026</v>
      </c>
      <c r="D1440" s="13" t="str">
        <f>"Q"&amp;ROUNDUP(MONTH(SalesDataTable[[#This Row],[Order Date]])/3,0)</f>
        <v>Q3</v>
      </c>
      <c r="E1440" s="13">
        <f>MONTH(SalesDataTable[[#This Row],[Order Date]])</f>
        <v>7</v>
      </c>
      <c r="F1440" s="10" t="str">
        <f>TEXT(SalesDataTable[[#This Row],[Order Date]],"MMM")</f>
        <v>Jul</v>
      </c>
      <c r="G1440" s="4" t="s">
        <v>22</v>
      </c>
      <c r="H1440" s="4" t="s">
        <v>65</v>
      </c>
      <c r="I1440" s="4" t="s">
        <v>44</v>
      </c>
      <c r="J1440" s="4" t="s">
        <v>29</v>
      </c>
      <c r="K1440" s="4" t="s">
        <v>25</v>
      </c>
      <c r="L1440" s="4" t="s">
        <v>33</v>
      </c>
      <c r="M1440" s="5">
        <v>2</v>
      </c>
      <c r="N1440" s="6">
        <v>147.09</v>
      </c>
      <c r="O1440" s="7">
        <v>0</v>
      </c>
      <c r="P1440" s="6">
        <v>81.58</v>
      </c>
      <c r="Q1440" s="6">
        <f>M1440*N1440*(1-O1440)</f>
        <v>294.18</v>
      </c>
      <c r="R1440" s="6">
        <f>M1440*P1440</f>
        <v>163.16</v>
      </c>
      <c r="S1440" s="6">
        <f>Q1440-R1440</f>
        <v>131.02000000000001</v>
      </c>
      <c r="T1440" s="8">
        <f>IFERROR(S1440/Q1440,0)</f>
        <v>0.44537358080087025</v>
      </c>
    </row>
    <row r="1441" spans="1:20" ht="15.75" x14ac:dyDescent="0.25">
      <c r="A1441" s="2">
        <v>4564</v>
      </c>
      <c r="B1441" s="3">
        <v>46224</v>
      </c>
      <c r="C1441" s="10">
        <f>YEAR(SalesDataTable[[#This Row],[Order Date]])</f>
        <v>2026</v>
      </c>
      <c r="D1441" s="13" t="str">
        <f>"Q"&amp;ROUNDUP(MONTH(SalesDataTable[[#This Row],[Order Date]])/3,0)</f>
        <v>Q3</v>
      </c>
      <c r="E1441" s="13">
        <f>MONTH(SalesDataTable[[#This Row],[Order Date]])</f>
        <v>7</v>
      </c>
      <c r="F1441" s="10" t="str">
        <f>TEXT(SalesDataTable[[#This Row],[Order Date]],"MMM")</f>
        <v>Jul</v>
      </c>
      <c r="G1441" s="4" t="s">
        <v>27</v>
      </c>
      <c r="H1441" s="4" t="s">
        <v>41</v>
      </c>
      <c r="I1441" s="4" t="s">
        <v>18</v>
      </c>
      <c r="J1441" s="4" t="s">
        <v>29</v>
      </c>
      <c r="K1441" s="4" t="s">
        <v>25</v>
      </c>
      <c r="L1441" s="4" t="s">
        <v>53</v>
      </c>
      <c r="M1441" s="5">
        <v>1</v>
      </c>
      <c r="N1441" s="6">
        <v>153.88</v>
      </c>
      <c r="O1441" s="7">
        <v>0</v>
      </c>
      <c r="P1441" s="6">
        <v>80.98</v>
      </c>
      <c r="Q1441" s="6">
        <f>M1441*N1441*(1-O1441)</f>
        <v>153.88</v>
      </c>
      <c r="R1441" s="6">
        <f>M1441*P1441</f>
        <v>80.98</v>
      </c>
      <c r="S1441" s="6">
        <f>Q1441-R1441</f>
        <v>72.899999999999991</v>
      </c>
      <c r="T1441" s="8">
        <f>IFERROR(S1441/Q1441,0)</f>
        <v>0.47374577592929551</v>
      </c>
    </row>
    <row r="1442" spans="1:20" ht="15.75" x14ac:dyDescent="0.25">
      <c r="A1442" s="2">
        <v>4616</v>
      </c>
      <c r="B1442" s="3">
        <v>46224</v>
      </c>
      <c r="C1442" s="10">
        <f>YEAR(SalesDataTable[[#This Row],[Order Date]])</f>
        <v>2026</v>
      </c>
      <c r="D1442" s="13" t="str">
        <f>"Q"&amp;ROUNDUP(MONTH(SalesDataTable[[#This Row],[Order Date]])/3,0)</f>
        <v>Q3</v>
      </c>
      <c r="E1442" s="13">
        <f>MONTH(SalesDataTable[[#This Row],[Order Date]])</f>
        <v>7</v>
      </c>
      <c r="F1442" s="10" t="str">
        <f>TEXT(SalesDataTable[[#This Row],[Order Date]],"MMM")</f>
        <v>Jul</v>
      </c>
      <c r="G1442" s="4" t="s">
        <v>36</v>
      </c>
      <c r="H1442" s="4" t="s">
        <v>63</v>
      </c>
      <c r="I1442" s="4" t="s">
        <v>44</v>
      </c>
      <c r="J1442" s="4" t="s">
        <v>29</v>
      </c>
      <c r="K1442" s="4" t="s">
        <v>25</v>
      </c>
      <c r="L1442" s="4" t="s">
        <v>62</v>
      </c>
      <c r="M1442" s="5">
        <v>3</v>
      </c>
      <c r="N1442" s="6">
        <v>72.2</v>
      </c>
      <c r="O1442" s="7">
        <v>0</v>
      </c>
      <c r="P1442" s="6">
        <v>31.45</v>
      </c>
      <c r="Q1442" s="6">
        <f>M1442*N1442*(1-O1442)</f>
        <v>216.60000000000002</v>
      </c>
      <c r="R1442" s="6">
        <f>M1442*P1442</f>
        <v>94.35</v>
      </c>
      <c r="S1442" s="6">
        <f>Q1442-R1442</f>
        <v>122.25000000000003</v>
      </c>
      <c r="T1442" s="8">
        <f>IFERROR(S1442/Q1442,0)</f>
        <v>0.5644044321329641</v>
      </c>
    </row>
    <row r="1443" spans="1:20" ht="15.75" x14ac:dyDescent="0.25">
      <c r="A1443" s="2">
        <v>536</v>
      </c>
      <c r="B1443" s="3">
        <v>46225</v>
      </c>
      <c r="C1443" s="10">
        <f>YEAR(SalesDataTable[[#This Row],[Order Date]])</f>
        <v>2026</v>
      </c>
      <c r="D1443" s="13" t="str">
        <f>"Q"&amp;ROUNDUP(MONTH(SalesDataTable[[#This Row],[Order Date]])/3,0)</f>
        <v>Q3</v>
      </c>
      <c r="E1443" s="13">
        <f>MONTH(SalesDataTable[[#This Row],[Order Date]])</f>
        <v>7</v>
      </c>
      <c r="F1443" s="10" t="str">
        <f>TEXT(SalesDataTable[[#This Row],[Order Date]],"MMM")</f>
        <v>Jul</v>
      </c>
      <c r="G1443" s="4" t="s">
        <v>36</v>
      </c>
      <c r="H1443" s="4" t="s">
        <v>63</v>
      </c>
      <c r="I1443" s="4" t="s">
        <v>35</v>
      </c>
      <c r="J1443" s="4" t="s">
        <v>32</v>
      </c>
      <c r="K1443" s="4" t="s">
        <v>50</v>
      </c>
      <c r="L1443" s="4" t="s">
        <v>51</v>
      </c>
      <c r="M1443" s="5">
        <v>1</v>
      </c>
      <c r="N1443" s="6">
        <v>40.67</v>
      </c>
      <c r="O1443" s="7">
        <v>0</v>
      </c>
      <c r="P1443" s="6">
        <v>14.28</v>
      </c>
      <c r="Q1443" s="6">
        <f>M1443*N1443*(1-O1443)</f>
        <v>40.67</v>
      </c>
      <c r="R1443" s="6">
        <f>M1443*P1443</f>
        <v>14.28</v>
      </c>
      <c r="S1443" s="6">
        <f>Q1443-R1443</f>
        <v>26.39</v>
      </c>
      <c r="T1443" s="8">
        <f>IFERROR(S1443/Q1443,0)</f>
        <v>0.64888123924268504</v>
      </c>
    </row>
    <row r="1444" spans="1:20" ht="15.75" x14ac:dyDescent="0.25">
      <c r="A1444" s="2">
        <v>571</v>
      </c>
      <c r="B1444" s="3">
        <v>46225</v>
      </c>
      <c r="C1444" s="10">
        <f>YEAR(SalesDataTable[[#This Row],[Order Date]])</f>
        <v>2026</v>
      </c>
      <c r="D1444" s="13" t="str">
        <f>"Q"&amp;ROUNDUP(MONTH(SalesDataTable[[#This Row],[Order Date]])/3,0)</f>
        <v>Q3</v>
      </c>
      <c r="E1444" s="13">
        <f>MONTH(SalesDataTable[[#This Row],[Order Date]])</f>
        <v>7</v>
      </c>
      <c r="F1444" s="10" t="str">
        <f>TEXT(SalesDataTable[[#This Row],[Order Date]],"MMM")</f>
        <v>Jul</v>
      </c>
      <c r="G1444" s="4" t="s">
        <v>16</v>
      </c>
      <c r="H1444" s="4" t="s">
        <v>17</v>
      </c>
      <c r="I1444" s="4" t="s">
        <v>18</v>
      </c>
      <c r="J1444" s="4" t="s">
        <v>29</v>
      </c>
      <c r="K1444" s="4" t="s">
        <v>25</v>
      </c>
      <c r="L1444" s="4" t="s">
        <v>53</v>
      </c>
      <c r="M1444" s="5">
        <v>3</v>
      </c>
      <c r="N1444" s="6">
        <v>152.53</v>
      </c>
      <c r="O1444" s="7">
        <v>0</v>
      </c>
      <c r="P1444" s="6">
        <v>80.88</v>
      </c>
      <c r="Q1444" s="6">
        <f>M1444*N1444*(1-O1444)</f>
        <v>457.59000000000003</v>
      </c>
      <c r="R1444" s="6">
        <f>M1444*P1444</f>
        <v>242.64</v>
      </c>
      <c r="S1444" s="6">
        <f>Q1444-R1444</f>
        <v>214.95000000000005</v>
      </c>
      <c r="T1444" s="8">
        <f>IFERROR(S1444/Q1444,0)</f>
        <v>0.46974365698551113</v>
      </c>
    </row>
    <row r="1445" spans="1:20" ht="15.75" x14ac:dyDescent="0.25">
      <c r="A1445" s="2">
        <v>965</v>
      </c>
      <c r="B1445" s="3">
        <v>46225</v>
      </c>
      <c r="C1445" s="10">
        <f>YEAR(SalesDataTable[[#This Row],[Order Date]])</f>
        <v>2026</v>
      </c>
      <c r="D1445" s="13" t="str">
        <f>"Q"&amp;ROUNDUP(MONTH(SalesDataTable[[#This Row],[Order Date]])/3,0)</f>
        <v>Q3</v>
      </c>
      <c r="E1445" s="13">
        <f>MONTH(SalesDataTable[[#This Row],[Order Date]])</f>
        <v>7</v>
      </c>
      <c r="F1445" s="10" t="str">
        <f>TEXT(SalesDataTable[[#This Row],[Order Date]],"MMM")</f>
        <v>Jul</v>
      </c>
      <c r="G1445" s="4" t="s">
        <v>22</v>
      </c>
      <c r="H1445" s="4" t="s">
        <v>57</v>
      </c>
      <c r="I1445" s="4" t="s">
        <v>35</v>
      </c>
      <c r="J1445" s="4" t="s">
        <v>19</v>
      </c>
      <c r="K1445" s="4" t="s">
        <v>30</v>
      </c>
      <c r="L1445" s="4" t="s">
        <v>31</v>
      </c>
      <c r="M1445" s="5">
        <v>2</v>
      </c>
      <c r="N1445" s="6">
        <v>35.39</v>
      </c>
      <c r="O1445" s="7">
        <v>0.05</v>
      </c>
      <c r="P1445" s="6">
        <v>13.39</v>
      </c>
      <c r="Q1445" s="6">
        <f>M1445*N1445*(1-O1445)</f>
        <v>67.241</v>
      </c>
      <c r="R1445" s="6">
        <f>M1445*P1445</f>
        <v>26.78</v>
      </c>
      <c r="S1445" s="6">
        <f>Q1445-R1445</f>
        <v>40.460999999999999</v>
      </c>
      <c r="T1445" s="8">
        <f>IFERROR(S1445/Q1445,0)</f>
        <v>0.60173108668818132</v>
      </c>
    </row>
    <row r="1446" spans="1:20" ht="15.75" x14ac:dyDescent="0.25">
      <c r="A1446" s="2">
        <v>1504</v>
      </c>
      <c r="B1446" s="3">
        <v>46225</v>
      </c>
      <c r="C1446" s="10">
        <f>YEAR(SalesDataTable[[#This Row],[Order Date]])</f>
        <v>2026</v>
      </c>
      <c r="D1446" s="13" t="str">
        <f>"Q"&amp;ROUNDUP(MONTH(SalesDataTable[[#This Row],[Order Date]])/3,0)</f>
        <v>Q3</v>
      </c>
      <c r="E1446" s="13">
        <f>MONTH(SalesDataTable[[#This Row],[Order Date]])</f>
        <v>7</v>
      </c>
      <c r="F1446" s="10" t="str">
        <f>TEXT(SalesDataTable[[#This Row],[Order Date]],"MMM")</f>
        <v>Jul</v>
      </c>
      <c r="G1446" s="4" t="s">
        <v>36</v>
      </c>
      <c r="H1446" s="4" t="s">
        <v>37</v>
      </c>
      <c r="I1446" s="4" t="s">
        <v>18</v>
      </c>
      <c r="J1446" s="4" t="s">
        <v>19</v>
      </c>
      <c r="K1446" s="4" t="s">
        <v>25</v>
      </c>
      <c r="L1446" s="4" t="s">
        <v>26</v>
      </c>
      <c r="M1446" s="5">
        <v>5</v>
      </c>
      <c r="N1446" s="6">
        <v>93.35</v>
      </c>
      <c r="O1446" s="7">
        <v>0</v>
      </c>
      <c r="P1446" s="6">
        <v>46.31</v>
      </c>
      <c r="Q1446" s="6">
        <f>M1446*N1446*(1-O1446)</f>
        <v>466.75</v>
      </c>
      <c r="R1446" s="6">
        <f>M1446*P1446</f>
        <v>231.55</v>
      </c>
      <c r="S1446" s="6">
        <f>Q1446-R1446</f>
        <v>235.2</v>
      </c>
      <c r="T1446" s="8">
        <f>IFERROR(S1446/Q1446,0)</f>
        <v>0.50391001606855912</v>
      </c>
    </row>
    <row r="1447" spans="1:20" ht="15.75" x14ac:dyDescent="0.25">
      <c r="A1447" s="2">
        <v>2560</v>
      </c>
      <c r="B1447" s="3">
        <v>46225</v>
      </c>
      <c r="C1447" s="10">
        <f>YEAR(SalesDataTable[[#This Row],[Order Date]])</f>
        <v>2026</v>
      </c>
      <c r="D1447" s="13" t="str">
        <f>"Q"&amp;ROUNDUP(MONTH(SalesDataTable[[#This Row],[Order Date]])/3,0)</f>
        <v>Q3</v>
      </c>
      <c r="E1447" s="13">
        <f>MONTH(SalesDataTable[[#This Row],[Order Date]])</f>
        <v>7</v>
      </c>
      <c r="F1447" s="10" t="str">
        <f>TEXT(SalesDataTable[[#This Row],[Order Date]],"MMM")</f>
        <v>Jul</v>
      </c>
      <c r="G1447" s="4" t="s">
        <v>22</v>
      </c>
      <c r="H1447" s="4" t="s">
        <v>59</v>
      </c>
      <c r="I1447" s="4" t="s">
        <v>18</v>
      </c>
      <c r="J1447" s="4" t="s">
        <v>19</v>
      </c>
      <c r="K1447" s="4" t="s">
        <v>20</v>
      </c>
      <c r="L1447" s="4" t="s">
        <v>38</v>
      </c>
      <c r="M1447" s="5">
        <v>2</v>
      </c>
      <c r="N1447" s="6">
        <v>51.71</v>
      </c>
      <c r="O1447" s="7">
        <v>0</v>
      </c>
      <c r="P1447" s="6">
        <v>22.75</v>
      </c>
      <c r="Q1447" s="6">
        <f>M1447*N1447*(1-O1447)</f>
        <v>103.42</v>
      </c>
      <c r="R1447" s="6">
        <f>M1447*P1447</f>
        <v>45.5</v>
      </c>
      <c r="S1447" s="6">
        <f>Q1447-R1447</f>
        <v>57.92</v>
      </c>
      <c r="T1447" s="8">
        <f>IFERROR(S1447/Q1447,0)</f>
        <v>0.5600464126861342</v>
      </c>
    </row>
    <row r="1448" spans="1:20" ht="15.75" x14ac:dyDescent="0.25">
      <c r="A1448" s="2">
        <v>2758</v>
      </c>
      <c r="B1448" s="3">
        <v>46225</v>
      </c>
      <c r="C1448" s="10">
        <f>YEAR(SalesDataTable[[#This Row],[Order Date]])</f>
        <v>2026</v>
      </c>
      <c r="D1448" s="13" t="str">
        <f>"Q"&amp;ROUNDUP(MONTH(SalesDataTable[[#This Row],[Order Date]])/3,0)</f>
        <v>Q3</v>
      </c>
      <c r="E1448" s="13">
        <f>MONTH(SalesDataTable[[#This Row],[Order Date]])</f>
        <v>7</v>
      </c>
      <c r="F1448" s="10" t="str">
        <f>TEXT(SalesDataTable[[#This Row],[Order Date]],"MMM")</f>
        <v>Jul</v>
      </c>
      <c r="G1448" s="4" t="s">
        <v>16</v>
      </c>
      <c r="H1448" s="4" t="s">
        <v>17</v>
      </c>
      <c r="I1448" s="4" t="s">
        <v>18</v>
      </c>
      <c r="J1448" s="4" t="s">
        <v>29</v>
      </c>
      <c r="K1448" s="4" t="s">
        <v>20</v>
      </c>
      <c r="L1448" s="4" t="s">
        <v>42</v>
      </c>
      <c r="M1448" s="5">
        <v>1</v>
      </c>
      <c r="N1448" s="6">
        <v>39.86</v>
      </c>
      <c r="O1448" s="7">
        <v>0</v>
      </c>
      <c r="P1448" s="6">
        <v>16.53</v>
      </c>
      <c r="Q1448" s="6">
        <f>M1448*N1448*(1-O1448)</f>
        <v>39.86</v>
      </c>
      <c r="R1448" s="6">
        <f>M1448*P1448</f>
        <v>16.53</v>
      </c>
      <c r="S1448" s="6">
        <f>Q1448-R1448</f>
        <v>23.33</v>
      </c>
      <c r="T1448" s="8">
        <f>IFERROR(S1448/Q1448,0)</f>
        <v>0.58529854490717503</v>
      </c>
    </row>
    <row r="1449" spans="1:20" ht="15.75" x14ac:dyDescent="0.25">
      <c r="A1449" s="2">
        <v>4030</v>
      </c>
      <c r="B1449" s="3">
        <v>46225</v>
      </c>
      <c r="C1449" s="10">
        <f>YEAR(SalesDataTable[[#This Row],[Order Date]])</f>
        <v>2026</v>
      </c>
      <c r="D1449" s="13" t="str">
        <f>"Q"&amp;ROUNDUP(MONTH(SalesDataTable[[#This Row],[Order Date]])/3,0)</f>
        <v>Q3</v>
      </c>
      <c r="E1449" s="13">
        <f>MONTH(SalesDataTable[[#This Row],[Order Date]])</f>
        <v>7</v>
      </c>
      <c r="F1449" s="10" t="str">
        <f>TEXT(SalesDataTable[[#This Row],[Order Date]],"MMM")</f>
        <v>Jul</v>
      </c>
      <c r="G1449" s="4" t="s">
        <v>36</v>
      </c>
      <c r="H1449" s="4" t="s">
        <v>49</v>
      </c>
      <c r="I1449" s="4" t="s">
        <v>18</v>
      </c>
      <c r="J1449" s="4" t="s">
        <v>29</v>
      </c>
      <c r="K1449" s="4" t="s">
        <v>39</v>
      </c>
      <c r="L1449" s="4" t="s">
        <v>56</v>
      </c>
      <c r="M1449" s="5">
        <v>2</v>
      </c>
      <c r="N1449" s="6">
        <v>83.71</v>
      </c>
      <c r="O1449" s="7">
        <v>0</v>
      </c>
      <c r="P1449" s="6">
        <v>39.29</v>
      </c>
      <c r="Q1449" s="6">
        <f>M1449*N1449*(1-O1449)</f>
        <v>167.42</v>
      </c>
      <c r="R1449" s="6">
        <f>M1449*P1449</f>
        <v>78.58</v>
      </c>
      <c r="S1449" s="6">
        <f>Q1449-R1449</f>
        <v>88.839999999999989</v>
      </c>
      <c r="T1449" s="8">
        <f>IFERROR(S1449/Q1449,0)</f>
        <v>0.53064150041811009</v>
      </c>
    </row>
    <row r="1450" spans="1:20" ht="15.75" x14ac:dyDescent="0.25">
      <c r="A1450" s="2">
        <v>4337</v>
      </c>
      <c r="B1450" s="3">
        <v>46225</v>
      </c>
      <c r="C1450" s="10">
        <f>YEAR(SalesDataTable[[#This Row],[Order Date]])</f>
        <v>2026</v>
      </c>
      <c r="D1450" s="13" t="str">
        <f>"Q"&amp;ROUNDUP(MONTH(SalesDataTable[[#This Row],[Order Date]])/3,0)</f>
        <v>Q3</v>
      </c>
      <c r="E1450" s="13">
        <f>MONTH(SalesDataTable[[#This Row],[Order Date]])</f>
        <v>7</v>
      </c>
      <c r="F1450" s="10" t="str">
        <f>TEXT(SalesDataTable[[#This Row],[Order Date]],"MMM")</f>
        <v>Jul</v>
      </c>
      <c r="G1450" s="4" t="s">
        <v>22</v>
      </c>
      <c r="H1450" s="4" t="s">
        <v>65</v>
      </c>
      <c r="I1450" s="4" t="s">
        <v>35</v>
      </c>
      <c r="J1450" s="4" t="s">
        <v>29</v>
      </c>
      <c r="K1450" s="4" t="s">
        <v>30</v>
      </c>
      <c r="L1450" s="4" t="s">
        <v>48</v>
      </c>
      <c r="M1450" s="5">
        <v>1</v>
      </c>
      <c r="N1450" s="6">
        <v>47.62</v>
      </c>
      <c r="O1450" s="7">
        <v>0</v>
      </c>
      <c r="P1450" s="6">
        <v>17.82</v>
      </c>
      <c r="Q1450" s="6">
        <f>M1450*N1450*(1-O1450)</f>
        <v>47.62</v>
      </c>
      <c r="R1450" s="6">
        <f>M1450*P1450</f>
        <v>17.82</v>
      </c>
      <c r="S1450" s="6">
        <f>Q1450-R1450</f>
        <v>29.799999999999997</v>
      </c>
      <c r="T1450" s="8">
        <f>IFERROR(S1450/Q1450,0)</f>
        <v>0.62578748425031494</v>
      </c>
    </row>
    <row r="1451" spans="1:20" ht="15.75" x14ac:dyDescent="0.25">
      <c r="A1451" s="2">
        <v>5129</v>
      </c>
      <c r="B1451" s="3">
        <v>46225</v>
      </c>
      <c r="C1451" s="10">
        <f>YEAR(SalesDataTable[[#This Row],[Order Date]])</f>
        <v>2026</v>
      </c>
      <c r="D1451" s="13" t="str">
        <f>"Q"&amp;ROUNDUP(MONTH(SalesDataTable[[#This Row],[Order Date]])/3,0)</f>
        <v>Q3</v>
      </c>
      <c r="E1451" s="13">
        <f>MONTH(SalesDataTable[[#This Row],[Order Date]])</f>
        <v>7</v>
      </c>
      <c r="F1451" s="10" t="str">
        <f>TEXT(SalesDataTable[[#This Row],[Order Date]],"MMM")</f>
        <v>Jul</v>
      </c>
      <c r="G1451" s="4" t="s">
        <v>22</v>
      </c>
      <c r="H1451" s="4" t="s">
        <v>59</v>
      </c>
      <c r="I1451" s="4" t="s">
        <v>18</v>
      </c>
      <c r="J1451" s="4" t="s">
        <v>19</v>
      </c>
      <c r="K1451" s="4" t="s">
        <v>20</v>
      </c>
      <c r="L1451" s="4" t="s">
        <v>21</v>
      </c>
      <c r="M1451" s="5">
        <v>1</v>
      </c>
      <c r="N1451" s="6">
        <v>80.05</v>
      </c>
      <c r="O1451" s="7">
        <v>0.05</v>
      </c>
      <c r="P1451" s="6">
        <v>43.81</v>
      </c>
      <c r="Q1451" s="6">
        <f>M1451*N1451*(1-O1451)</f>
        <v>76.047499999999999</v>
      </c>
      <c r="R1451" s="6">
        <f>M1451*P1451</f>
        <v>43.81</v>
      </c>
      <c r="S1451" s="6">
        <f>Q1451-R1451</f>
        <v>32.237499999999997</v>
      </c>
      <c r="T1451" s="8">
        <f>IFERROR(S1451/Q1451,0)</f>
        <v>0.42391268615010352</v>
      </c>
    </row>
    <row r="1452" spans="1:20" ht="15.75" x14ac:dyDescent="0.25">
      <c r="A1452" s="2">
        <v>81</v>
      </c>
      <c r="B1452" s="3">
        <v>46226</v>
      </c>
      <c r="C1452" s="10">
        <f>YEAR(SalesDataTable[[#This Row],[Order Date]])</f>
        <v>2026</v>
      </c>
      <c r="D1452" s="13" t="str">
        <f>"Q"&amp;ROUNDUP(MONTH(SalesDataTable[[#This Row],[Order Date]])/3,0)</f>
        <v>Q3</v>
      </c>
      <c r="E1452" s="13">
        <f>MONTH(SalesDataTable[[#This Row],[Order Date]])</f>
        <v>7</v>
      </c>
      <c r="F1452" s="10" t="str">
        <f>TEXT(SalesDataTable[[#This Row],[Order Date]],"MMM")</f>
        <v>Jul</v>
      </c>
      <c r="G1452" s="4" t="s">
        <v>36</v>
      </c>
      <c r="H1452" s="4" t="s">
        <v>49</v>
      </c>
      <c r="I1452" s="4" t="s">
        <v>35</v>
      </c>
      <c r="J1452" s="4" t="s">
        <v>19</v>
      </c>
      <c r="K1452" s="4" t="s">
        <v>50</v>
      </c>
      <c r="L1452" s="4" t="s">
        <v>61</v>
      </c>
      <c r="M1452" s="5">
        <v>1</v>
      </c>
      <c r="N1452" s="6">
        <v>51.82</v>
      </c>
      <c r="O1452" s="7">
        <v>0</v>
      </c>
      <c r="P1452" s="6">
        <v>21.43</v>
      </c>
      <c r="Q1452" s="6">
        <f>M1452*N1452*(1-O1452)</f>
        <v>51.82</v>
      </c>
      <c r="R1452" s="6">
        <f>M1452*P1452</f>
        <v>21.43</v>
      </c>
      <c r="S1452" s="6">
        <f>Q1452-R1452</f>
        <v>30.39</v>
      </c>
      <c r="T1452" s="8">
        <f>IFERROR(S1452/Q1452,0)</f>
        <v>0.58645310690852959</v>
      </c>
    </row>
    <row r="1453" spans="1:20" ht="15.75" x14ac:dyDescent="0.25">
      <c r="A1453" s="2">
        <v>493</v>
      </c>
      <c r="B1453" s="3">
        <v>46226</v>
      </c>
      <c r="C1453" s="10">
        <f>YEAR(SalesDataTable[[#This Row],[Order Date]])</f>
        <v>2026</v>
      </c>
      <c r="D1453" s="13" t="str">
        <f>"Q"&amp;ROUNDUP(MONTH(SalesDataTable[[#This Row],[Order Date]])/3,0)</f>
        <v>Q3</v>
      </c>
      <c r="E1453" s="13">
        <f>MONTH(SalesDataTable[[#This Row],[Order Date]])</f>
        <v>7</v>
      </c>
      <c r="F1453" s="10" t="str">
        <f>TEXT(SalesDataTable[[#This Row],[Order Date]],"MMM")</f>
        <v>Jul</v>
      </c>
      <c r="G1453" s="4" t="s">
        <v>22</v>
      </c>
      <c r="H1453" s="4" t="s">
        <v>57</v>
      </c>
      <c r="I1453" s="4" t="s">
        <v>18</v>
      </c>
      <c r="J1453" s="4" t="s">
        <v>32</v>
      </c>
      <c r="K1453" s="4" t="s">
        <v>30</v>
      </c>
      <c r="L1453" s="4" t="s">
        <v>64</v>
      </c>
      <c r="M1453" s="5">
        <v>4</v>
      </c>
      <c r="N1453" s="6">
        <v>161.28</v>
      </c>
      <c r="O1453" s="7">
        <v>0.15</v>
      </c>
      <c r="P1453" s="6">
        <v>89.2</v>
      </c>
      <c r="Q1453" s="6">
        <f>M1453*N1453*(1-O1453)</f>
        <v>548.35199999999998</v>
      </c>
      <c r="R1453" s="6">
        <f>M1453*P1453</f>
        <v>356.8</v>
      </c>
      <c r="S1453" s="6">
        <f>Q1453-R1453</f>
        <v>191.55199999999996</v>
      </c>
      <c r="T1453" s="8">
        <f>IFERROR(S1453/Q1453,0)</f>
        <v>0.3493230625583566</v>
      </c>
    </row>
    <row r="1454" spans="1:20" ht="15.75" x14ac:dyDescent="0.25">
      <c r="A1454" s="2">
        <v>613</v>
      </c>
      <c r="B1454" s="3">
        <v>46226</v>
      </c>
      <c r="C1454" s="10">
        <f>YEAR(SalesDataTable[[#This Row],[Order Date]])</f>
        <v>2026</v>
      </c>
      <c r="D1454" s="13" t="str">
        <f>"Q"&amp;ROUNDUP(MONTH(SalesDataTable[[#This Row],[Order Date]])/3,0)</f>
        <v>Q3</v>
      </c>
      <c r="E1454" s="13">
        <f>MONTH(SalesDataTable[[#This Row],[Order Date]])</f>
        <v>7</v>
      </c>
      <c r="F1454" s="10" t="str">
        <f>TEXT(SalesDataTable[[#This Row],[Order Date]],"MMM")</f>
        <v>Jul</v>
      </c>
      <c r="G1454" s="4" t="s">
        <v>16</v>
      </c>
      <c r="H1454" s="4" t="s">
        <v>17</v>
      </c>
      <c r="I1454" s="4" t="s">
        <v>18</v>
      </c>
      <c r="J1454" s="4" t="s">
        <v>29</v>
      </c>
      <c r="K1454" s="4" t="s">
        <v>20</v>
      </c>
      <c r="L1454" s="4" t="s">
        <v>42</v>
      </c>
      <c r="M1454" s="5">
        <v>1</v>
      </c>
      <c r="N1454" s="6">
        <v>39.86</v>
      </c>
      <c r="O1454" s="7">
        <v>0.05</v>
      </c>
      <c r="P1454" s="6">
        <v>16.989999999999998</v>
      </c>
      <c r="Q1454" s="6">
        <f>M1454*N1454*(1-O1454)</f>
        <v>37.866999999999997</v>
      </c>
      <c r="R1454" s="6">
        <f>M1454*P1454</f>
        <v>16.989999999999998</v>
      </c>
      <c r="S1454" s="6">
        <f>Q1454-R1454</f>
        <v>20.876999999999999</v>
      </c>
      <c r="T1454" s="8">
        <f>IFERROR(S1454/Q1454,0)</f>
        <v>0.55132437214461139</v>
      </c>
    </row>
    <row r="1455" spans="1:20" ht="15.75" x14ac:dyDescent="0.25">
      <c r="A1455" s="2">
        <v>958</v>
      </c>
      <c r="B1455" s="3">
        <v>46226</v>
      </c>
      <c r="C1455" s="10">
        <f>YEAR(SalesDataTable[[#This Row],[Order Date]])</f>
        <v>2026</v>
      </c>
      <c r="D1455" s="13" t="str">
        <f>"Q"&amp;ROUNDUP(MONTH(SalesDataTable[[#This Row],[Order Date]])/3,0)</f>
        <v>Q3</v>
      </c>
      <c r="E1455" s="13">
        <f>MONTH(SalesDataTable[[#This Row],[Order Date]])</f>
        <v>7</v>
      </c>
      <c r="F1455" s="10" t="str">
        <f>TEXT(SalesDataTable[[#This Row],[Order Date]],"MMM")</f>
        <v>Jul</v>
      </c>
      <c r="G1455" s="4" t="s">
        <v>36</v>
      </c>
      <c r="H1455" s="4" t="s">
        <v>49</v>
      </c>
      <c r="I1455" s="4" t="s">
        <v>44</v>
      </c>
      <c r="J1455" s="4" t="s">
        <v>29</v>
      </c>
      <c r="K1455" s="4" t="s">
        <v>20</v>
      </c>
      <c r="L1455" s="4" t="s">
        <v>46</v>
      </c>
      <c r="M1455" s="5">
        <v>6</v>
      </c>
      <c r="N1455" s="6">
        <v>102.96</v>
      </c>
      <c r="O1455" s="7">
        <v>0.05</v>
      </c>
      <c r="P1455" s="6">
        <v>51.74</v>
      </c>
      <c r="Q1455" s="6">
        <f>M1455*N1455*(1-O1455)</f>
        <v>586.87199999999996</v>
      </c>
      <c r="R1455" s="6">
        <f>M1455*P1455</f>
        <v>310.44</v>
      </c>
      <c r="S1455" s="6">
        <f>Q1455-R1455</f>
        <v>276.43199999999996</v>
      </c>
      <c r="T1455" s="8">
        <f>IFERROR(S1455/Q1455,0)</f>
        <v>0.47102604997341835</v>
      </c>
    </row>
    <row r="1456" spans="1:20" ht="15.75" x14ac:dyDescent="0.25">
      <c r="A1456" s="2">
        <v>1270</v>
      </c>
      <c r="B1456" s="3">
        <v>46226</v>
      </c>
      <c r="C1456" s="10">
        <f>YEAR(SalesDataTable[[#This Row],[Order Date]])</f>
        <v>2026</v>
      </c>
      <c r="D1456" s="13" t="str">
        <f>"Q"&amp;ROUNDUP(MONTH(SalesDataTable[[#This Row],[Order Date]])/3,0)</f>
        <v>Q3</v>
      </c>
      <c r="E1456" s="13">
        <f>MONTH(SalesDataTable[[#This Row],[Order Date]])</f>
        <v>7</v>
      </c>
      <c r="F1456" s="10" t="str">
        <f>TEXT(SalesDataTable[[#This Row],[Order Date]],"MMM")</f>
        <v>Jul</v>
      </c>
      <c r="G1456" s="4" t="s">
        <v>22</v>
      </c>
      <c r="H1456" s="4" t="s">
        <v>59</v>
      </c>
      <c r="I1456" s="4" t="s">
        <v>44</v>
      </c>
      <c r="J1456" s="4" t="s">
        <v>19</v>
      </c>
      <c r="K1456" s="4" t="s">
        <v>25</v>
      </c>
      <c r="L1456" s="4" t="s">
        <v>26</v>
      </c>
      <c r="M1456" s="5">
        <v>1</v>
      </c>
      <c r="N1456" s="6">
        <v>94.04</v>
      </c>
      <c r="O1456" s="7">
        <v>0</v>
      </c>
      <c r="P1456" s="6">
        <v>44.88</v>
      </c>
      <c r="Q1456" s="6">
        <f>M1456*N1456*(1-O1456)</f>
        <v>94.04</v>
      </c>
      <c r="R1456" s="6">
        <f>M1456*P1456</f>
        <v>44.88</v>
      </c>
      <c r="S1456" s="6">
        <f>Q1456-R1456</f>
        <v>49.160000000000004</v>
      </c>
      <c r="T1456" s="8">
        <f>IFERROR(S1456/Q1456,0)</f>
        <v>0.52275627392598889</v>
      </c>
    </row>
    <row r="1457" spans="1:20" ht="15.75" x14ac:dyDescent="0.25">
      <c r="A1457" s="2">
        <v>1513</v>
      </c>
      <c r="B1457" s="3">
        <v>46226</v>
      </c>
      <c r="C1457" s="10">
        <f>YEAR(SalesDataTable[[#This Row],[Order Date]])</f>
        <v>2026</v>
      </c>
      <c r="D1457" s="13" t="str">
        <f>"Q"&amp;ROUNDUP(MONTH(SalesDataTable[[#This Row],[Order Date]])/3,0)</f>
        <v>Q3</v>
      </c>
      <c r="E1457" s="13">
        <f>MONTH(SalesDataTable[[#This Row],[Order Date]])</f>
        <v>7</v>
      </c>
      <c r="F1457" s="10" t="str">
        <f>TEXT(SalesDataTable[[#This Row],[Order Date]],"MMM")</f>
        <v>Jul</v>
      </c>
      <c r="G1457" s="4" t="s">
        <v>36</v>
      </c>
      <c r="H1457" s="4" t="s">
        <v>49</v>
      </c>
      <c r="I1457" s="4" t="s">
        <v>18</v>
      </c>
      <c r="J1457" s="4" t="s">
        <v>29</v>
      </c>
      <c r="K1457" s="4" t="s">
        <v>25</v>
      </c>
      <c r="L1457" s="4" t="s">
        <v>62</v>
      </c>
      <c r="M1457" s="5">
        <v>2</v>
      </c>
      <c r="N1457" s="6">
        <v>70.790000000000006</v>
      </c>
      <c r="O1457" s="7">
        <v>0</v>
      </c>
      <c r="P1457" s="6">
        <v>32.44</v>
      </c>
      <c r="Q1457" s="6">
        <f>M1457*N1457*(1-O1457)</f>
        <v>141.58000000000001</v>
      </c>
      <c r="R1457" s="6">
        <f>M1457*P1457</f>
        <v>64.88</v>
      </c>
      <c r="S1457" s="6">
        <f>Q1457-R1457</f>
        <v>76.700000000000017</v>
      </c>
      <c r="T1457" s="8">
        <f>IFERROR(S1457/Q1457,0)</f>
        <v>0.541743184065546</v>
      </c>
    </row>
    <row r="1458" spans="1:20" ht="15.75" x14ac:dyDescent="0.25">
      <c r="A1458" s="2">
        <v>2009</v>
      </c>
      <c r="B1458" s="3">
        <v>46226</v>
      </c>
      <c r="C1458" s="10">
        <f>YEAR(SalesDataTable[[#This Row],[Order Date]])</f>
        <v>2026</v>
      </c>
      <c r="D1458" s="13" t="str">
        <f>"Q"&amp;ROUNDUP(MONTH(SalesDataTable[[#This Row],[Order Date]])/3,0)</f>
        <v>Q3</v>
      </c>
      <c r="E1458" s="13">
        <f>MONTH(SalesDataTable[[#This Row],[Order Date]])</f>
        <v>7</v>
      </c>
      <c r="F1458" s="10" t="str">
        <f>TEXT(SalesDataTable[[#This Row],[Order Date]],"MMM")</f>
        <v>Jul</v>
      </c>
      <c r="G1458" s="4" t="s">
        <v>27</v>
      </c>
      <c r="H1458" s="4" t="s">
        <v>55</v>
      </c>
      <c r="I1458" s="4" t="s">
        <v>18</v>
      </c>
      <c r="J1458" s="4" t="s">
        <v>29</v>
      </c>
      <c r="K1458" s="4" t="s">
        <v>30</v>
      </c>
      <c r="L1458" s="4" t="s">
        <v>48</v>
      </c>
      <c r="M1458" s="5">
        <v>2</v>
      </c>
      <c r="N1458" s="6">
        <v>46.41</v>
      </c>
      <c r="O1458" s="7">
        <v>0</v>
      </c>
      <c r="P1458" s="6">
        <v>18.600000000000001</v>
      </c>
      <c r="Q1458" s="6">
        <f>M1458*N1458*(1-O1458)</f>
        <v>92.82</v>
      </c>
      <c r="R1458" s="6">
        <f>M1458*P1458</f>
        <v>37.200000000000003</v>
      </c>
      <c r="S1458" s="6">
        <f>Q1458-R1458</f>
        <v>55.61999999999999</v>
      </c>
      <c r="T1458" s="8">
        <f>IFERROR(S1458/Q1458,0)</f>
        <v>0.59922430510665803</v>
      </c>
    </row>
    <row r="1459" spans="1:20" ht="15.75" x14ac:dyDescent="0.25">
      <c r="A1459" s="2">
        <v>2838</v>
      </c>
      <c r="B1459" s="3">
        <v>46226</v>
      </c>
      <c r="C1459" s="10">
        <f>YEAR(SalesDataTable[[#This Row],[Order Date]])</f>
        <v>2026</v>
      </c>
      <c r="D1459" s="13" t="str">
        <f>"Q"&amp;ROUNDUP(MONTH(SalesDataTable[[#This Row],[Order Date]])/3,0)</f>
        <v>Q3</v>
      </c>
      <c r="E1459" s="13">
        <f>MONTH(SalesDataTable[[#This Row],[Order Date]])</f>
        <v>7</v>
      </c>
      <c r="F1459" s="10" t="str">
        <f>TEXT(SalesDataTable[[#This Row],[Order Date]],"MMM")</f>
        <v>Jul</v>
      </c>
      <c r="G1459" s="4" t="s">
        <v>36</v>
      </c>
      <c r="H1459" s="4" t="s">
        <v>63</v>
      </c>
      <c r="I1459" s="4" t="s">
        <v>44</v>
      </c>
      <c r="J1459" s="4" t="s">
        <v>29</v>
      </c>
      <c r="K1459" s="4" t="s">
        <v>25</v>
      </c>
      <c r="L1459" s="4" t="s">
        <v>62</v>
      </c>
      <c r="M1459" s="5">
        <v>1</v>
      </c>
      <c r="N1459" s="6">
        <v>69.75</v>
      </c>
      <c r="O1459" s="7">
        <v>0</v>
      </c>
      <c r="P1459" s="6">
        <v>33.299999999999997</v>
      </c>
      <c r="Q1459" s="6">
        <f>M1459*N1459*(1-O1459)</f>
        <v>69.75</v>
      </c>
      <c r="R1459" s="6">
        <f>M1459*P1459</f>
        <v>33.299999999999997</v>
      </c>
      <c r="S1459" s="6">
        <f>Q1459-R1459</f>
        <v>36.450000000000003</v>
      </c>
      <c r="T1459" s="8">
        <f>IFERROR(S1459/Q1459,0)</f>
        <v>0.52258064516129032</v>
      </c>
    </row>
    <row r="1460" spans="1:20" ht="15.75" x14ac:dyDescent="0.25">
      <c r="A1460" s="2">
        <v>3730</v>
      </c>
      <c r="B1460" s="3">
        <v>46226</v>
      </c>
      <c r="C1460" s="10">
        <f>YEAR(SalesDataTable[[#This Row],[Order Date]])</f>
        <v>2026</v>
      </c>
      <c r="D1460" s="13" t="str">
        <f>"Q"&amp;ROUNDUP(MONTH(SalesDataTable[[#This Row],[Order Date]])/3,0)</f>
        <v>Q3</v>
      </c>
      <c r="E1460" s="13">
        <f>MONTH(SalesDataTable[[#This Row],[Order Date]])</f>
        <v>7</v>
      </c>
      <c r="F1460" s="10" t="str">
        <f>TEXT(SalesDataTable[[#This Row],[Order Date]],"MMM")</f>
        <v>Jul</v>
      </c>
      <c r="G1460" s="4" t="s">
        <v>16</v>
      </c>
      <c r="H1460" s="4" t="s">
        <v>66</v>
      </c>
      <c r="I1460" s="4" t="s">
        <v>35</v>
      </c>
      <c r="J1460" s="4" t="s">
        <v>32</v>
      </c>
      <c r="K1460" s="4" t="s">
        <v>20</v>
      </c>
      <c r="L1460" s="4" t="s">
        <v>42</v>
      </c>
      <c r="M1460" s="5">
        <v>3</v>
      </c>
      <c r="N1460" s="6">
        <v>40.81</v>
      </c>
      <c r="O1460" s="7">
        <v>0</v>
      </c>
      <c r="P1460" s="6">
        <v>16.86</v>
      </c>
      <c r="Q1460" s="6">
        <f>M1460*N1460*(1-O1460)</f>
        <v>122.43</v>
      </c>
      <c r="R1460" s="6">
        <f>M1460*P1460</f>
        <v>50.58</v>
      </c>
      <c r="S1460" s="6">
        <f>Q1460-R1460</f>
        <v>71.850000000000009</v>
      </c>
      <c r="T1460" s="8">
        <f>IFERROR(S1460/Q1460,0)</f>
        <v>0.58686596422445481</v>
      </c>
    </row>
    <row r="1461" spans="1:20" ht="15.75" x14ac:dyDescent="0.25">
      <c r="A1461" s="2">
        <v>4287</v>
      </c>
      <c r="B1461" s="3">
        <v>46226</v>
      </c>
      <c r="C1461" s="10">
        <f>YEAR(SalesDataTable[[#This Row],[Order Date]])</f>
        <v>2026</v>
      </c>
      <c r="D1461" s="13" t="str">
        <f>"Q"&amp;ROUNDUP(MONTH(SalesDataTable[[#This Row],[Order Date]])/3,0)</f>
        <v>Q3</v>
      </c>
      <c r="E1461" s="13">
        <f>MONTH(SalesDataTable[[#This Row],[Order Date]])</f>
        <v>7</v>
      </c>
      <c r="F1461" s="10" t="str">
        <f>TEXT(SalesDataTable[[#This Row],[Order Date]],"MMM")</f>
        <v>Jul</v>
      </c>
      <c r="G1461" s="4" t="s">
        <v>36</v>
      </c>
      <c r="H1461" s="4" t="s">
        <v>49</v>
      </c>
      <c r="I1461" s="4" t="s">
        <v>44</v>
      </c>
      <c r="J1461" s="4" t="s">
        <v>19</v>
      </c>
      <c r="K1461" s="4" t="s">
        <v>25</v>
      </c>
      <c r="L1461" s="4" t="s">
        <v>53</v>
      </c>
      <c r="M1461" s="5">
        <v>5</v>
      </c>
      <c r="N1461" s="6">
        <v>156.69</v>
      </c>
      <c r="O1461" s="7">
        <v>0</v>
      </c>
      <c r="P1461" s="6">
        <v>80.489999999999995</v>
      </c>
      <c r="Q1461" s="6">
        <f>M1461*N1461*(1-O1461)</f>
        <v>783.45</v>
      </c>
      <c r="R1461" s="6">
        <f>M1461*P1461</f>
        <v>402.45</v>
      </c>
      <c r="S1461" s="6">
        <f>Q1461-R1461</f>
        <v>381.00000000000006</v>
      </c>
      <c r="T1461" s="8">
        <f>IFERROR(S1461/Q1461,0)</f>
        <v>0.48631054949262881</v>
      </c>
    </row>
    <row r="1462" spans="1:20" ht="15.75" x14ac:dyDescent="0.25">
      <c r="A1462" s="2">
        <v>4297</v>
      </c>
      <c r="B1462" s="3">
        <v>46226</v>
      </c>
      <c r="C1462" s="10">
        <f>YEAR(SalesDataTable[[#This Row],[Order Date]])</f>
        <v>2026</v>
      </c>
      <c r="D1462" s="13" t="str">
        <f>"Q"&amp;ROUNDUP(MONTH(SalesDataTable[[#This Row],[Order Date]])/3,0)</f>
        <v>Q3</v>
      </c>
      <c r="E1462" s="13">
        <f>MONTH(SalesDataTable[[#This Row],[Order Date]])</f>
        <v>7</v>
      </c>
      <c r="F1462" s="10" t="str">
        <f>TEXT(SalesDataTable[[#This Row],[Order Date]],"MMM")</f>
        <v>Jul</v>
      </c>
      <c r="G1462" s="4" t="s">
        <v>22</v>
      </c>
      <c r="H1462" s="4" t="s">
        <v>43</v>
      </c>
      <c r="I1462" s="4" t="s">
        <v>44</v>
      </c>
      <c r="J1462" s="4" t="s">
        <v>19</v>
      </c>
      <c r="K1462" s="4" t="s">
        <v>30</v>
      </c>
      <c r="L1462" s="4" t="s">
        <v>64</v>
      </c>
      <c r="M1462" s="5">
        <v>1</v>
      </c>
      <c r="N1462" s="6">
        <v>168.59</v>
      </c>
      <c r="O1462" s="7">
        <v>0.1</v>
      </c>
      <c r="P1462" s="6">
        <v>88.8</v>
      </c>
      <c r="Q1462" s="6">
        <f>M1462*N1462*(1-O1462)</f>
        <v>151.73099999999999</v>
      </c>
      <c r="R1462" s="6">
        <f>M1462*P1462</f>
        <v>88.8</v>
      </c>
      <c r="S1462" s="6">
        <f>Q1462-R1462</f>
        <v>62.930999999999997</v>
      </c>
      <c r="T1462" s="8">
        <f>IFERROR(S1462/Q1462,0)</f>
        <v>0.41475374181940405</v>
      </c>
    </row>
    <row r="1463" spans="1:20" ht="15.75" x14ac:dyDescent="0.25">
      <c r="A1463" s="2">
        <v>5118</v>
      </c>
      <c r="B1463" s="3">
        <v>46226</v>
      </c>
      <c r="C1463" s="10">
        <f>YEAR(SalesDataTable[[#This Row],[Order Date]])</f>
        <v>2026</v>
      </c>
      <c r="D1463" s="13" t="str">
        <f>"Q"&amp;ROUNDUP(MONTH(SalesDataTable[[#This Row],[Order Date]])/3,0)</f>
        <v>Q3</v>
      </c>
      <c r="E1463" s="13">
        <f>MONTH(SalesDataTable[[#This Row],[Order Date]])</f>
        <v>7</v>
      </c>
      <c r="F1463" s="10" t="str">
        <f>TEXT(SalesDataTable[[#This Row],[Order Date]],"MMM")</f>
        <v>Jul</v>
      </c>
      <c r="G1463" s="4" t="s">
        <v>22</v>
      </c>
      <c r="H1463" s="4" t="s">
        <v>59</v>
      </c>
      <c r="I1463" s="4" t="s">
        <v>18</v>
      </c>
      <c r="J1463" s="4" t="s">
        <v>32</v>
      </c>
      <c r="K1463" s="4" t="s">
        <v>30</v>
      </c>
      <c r="L1463" s="4" t="s">
        <v>31</v>
      </c>
      <c r="M1463" s="5">
        <v>5</v>
      </c>
      <c r="N1463" s="6">
        <v>36.880000000000003</v>
      </c>
      <c r="O1463" s="7">
        <v>0.1</v>
      </c>
      <c r="P1463" s="6">
        <v>13.76</v>
      </c>
      <c r="Q1463" s="6">
        <f>M1463*N1463*(1-O1463)</f>
        <v>165.96</v>
      </c>
      <c r="R1463" s="6">
        <f>M1463*P1463</f>
        <v>68.8</v>
      </c>
      <c r="S1463" s="6">
        <f>Q1463-R1463</f>
        <v>97.160000000000011</v>
      </c>
      <c r="T1463" s="8">
        <f>IFERROR(S1463/Q1463,0)</f>
        <v>0.58544227524704751</v>
      </c>
    </row>
    <row r="1464" spans="1:20" ht="15.75" x14ac:dyDescent="0.25">
      <c r="A1464" s="2">
        <v>363</v>
      </c>
      <c r="B1464" s="3">
        <v>46227</v>
      </c>
      <c r="C1464" s="10">
        <f>YEAR(SalesDataTable[[#This Row],[Order Date]])</f>
        <v>2026</v>
      </c>
      <c r="D1464" s="13" t="str">
        <f>"Q"&amp;ROUNDUP(MONTH(SalesDataTable[[#This Row],[Order Date]])/3,0)</f>
        <v>Q3</v>
      </c>
      <c r="E1464" s="13">
        <f>MONTH(SalesDataTable[[#This Row],[Order Date]])</f>
        <v>7</v>
      </c>
      <c r="F1464" s="10" t="str">
        <f>TEXT(SalesDataTable[[#This Row],[Order Date]],"MMM")</f>
        <v>Jul</v>
      </c>
      <c r="G1464" s="4" t="s">
        <v>16</v>
      </c>
      <c r="H1464" s="4" t="s">
        <v>17</v>
      </c>
      <c r="I1464" s="4" t="s">
        <v>24</v>
      </c>
      <c r="J1464" s="4" t="s">
        <v>32</v>
      </c>
      <c r="K1464" s="4" t="s">
        <v>30</v>
      </c>
      <c r="L1464" s="4" t="s">
        <v>60</v>
      </c>
      <c r="M1464" s="5">
        <v>8</v>
      </c>
      <c r="N1464" s="6">
        <v>136.13</v>
      </c>
      <c r="O1464" s="7">
        <v>0.1</v>
      </c>
      <c r="P1464" s="6">
        <v>66.55</v>
      </c>
      <c r="Q1464" s="6">
        <f>M1464*N1464*(1-O1464)</f>
        <v>980.13599999999997</v>
      </c>
      <c r="R1464" s="6">
        <f>M1464*P1464</f>
        <v>532.4</v>
      </c>
      <c r="S1464" s="6">
        <f>Q1464-R1464</f>
        <v>447.73599999999999</v>
      </c>
      <c r="T1464" s="8">
        <f>IFERROR(S1464/Q1464,0)</f>
        <v>0.45681007533648393</v>
      </c>
    </row>
    <row r="1465" spans="1:20" ht="15.75" x14ac:dyDescent="0.25">
      <c r="A1465" s="2">
        <v>4243</v>
      </c>
      <c r="B1465" s="3">
        <v>46227</v>
      </c>
      <c r="C1465" s="10">
        <f>YEAR(SalesDataTable[[#This Row],[Order Date]])</f>
        <v>2026</v>
      </c>
      <c r="D1465" s="13" t="str">
        <f>"Q"&amp;ROUNDUP(MONTH(SalesDataTable[[#This Row],[Order Date]])/3,0)</f>
        <v>Q3</v>
      </c>
      <c r="E1465" s="13">
        <f>MONTH(SalesDataTable[[#This Row],[Order Date]])</f>
        <v>7</v>
      </c>
      <c r="F1465" s="10" t="str">
        <f>TEXT(SalesDataTable[[#This Row],[Order Date]],"MMM")</f>
        <v>Jul</v>
      </c>
      <c r="G1465" s="4" t="s">
        <v>22</v>
      </c>
      <c r="H1465" s="4" t="s">
        <v>65</v>
      </c>
      <c r="I1465" s="4" t="s">
        <v>44</v>
      </c>
      <c r="J1465" s="4" t="s">
        <v>19</v>
      </c>
      <c r="K1465" s="4" t="s">
        <v>20</v>
      </c>
      <c r="L1465" s="4" t="s">
        <v>42</v>
      </c>
      <c r="M1465" s="5">
        <v>2</v>
      </c>
      <c r="N1465" s="6">
        <v>40.479999999999997</v>
      </c>
      <c r="O1465" s="7">
        <v>0.05</v>
      </c>
      <c r="P1465" s="6">
        <v>16.93</v>
      </c>
      <c r="Q1465" s="6">
        <f>M1465*N1465*(1-O1465)</f>
        <v>76.911999999999992</v>
      </c>
      <c r="R1465" s="6">
        <f>M1465*P1465</f>
        <v>33.86</v>
      </c>
      <c r="S1465" s="6">
        <f>Q1465-R1465</f>
        <v>43.051999999999992</v>
      </c>
      <c r="T1465" s="8">
        <f>IFERROR(S1465/Q1465,0)</f>
        <v>0.5597566049511129</v>
      </c>
    </row>
    <row r="1466" spans="1:20" ht="15.75" x14ac:dyDescent="0.25">
      <c r="A1466" s="2">
        <v>4348</v>
      </c>
      <c r="B1466" s="3">
        <v>46227</v>
      </c>
      <c r="C1466" s="10">
        <f>YEAR(SalesDataTable[[#This Row],[Order Date]])</f>
        <v>2026</v>
      </c>
      <c r="D1466" s="13" t="str">
        <f>"Q"&amp;ROUNDUP(MONTH(SalesDataTable[[#This Row],[Order Date]])/3,0)</f>
        <v>Q3</v>
      </c>
      <c r="E1466" s="13">
        <f>MONTH(SalesDataTable[[#This Row],[Order Date]])</f>
        <v>7</v>
      </c>
      <c r="F1466" s="10" t="str">
        <f>TEXT(SalesDataTable[[#This Row],[Order Date]],"MMM")</f>
        <v>Jul</v>
      </c>
      <c r="G1466" s="4" t="s">
        <v>16</v>
      </c>
      <c r="H1466" s="4" t="s">
        <v>17</v>
      </c>
      <c r="I1466" s="4" t="s">
        <v>18</v>
      </c>
      <c r="J1466" s="4" t="s">
        <v>29</v>
      </c>
      <c r="K1466" s="4" t="s">
        <v>20</v>
      </c>
      <c r="L1466" s="4" t="s">
        <v>38</v>
      </c>
      <c r="M1466" s="5">
        <v>4</v>
      </c>
      <c r="N1466" s="6">
        <v>50.09</v>
      </c>
      <c r="O1466" s="7">
        <v>0</v>
      </c>
      <c r="P1466" s="6">
        <v>22.11</v>
      </c>
      <c r="Q1466" s="6">
        <f>M1466*N1466*(1-O1466)</f>
        <v>200.36</v>
      </c>
      <c r="R1466" s="6">
        <f>M1466*P1466</f>
        <v>88.44</v>
      </c>
      <c r="S1466" s="6">
        <f>Q1466-R1466</f>
        <v>111.92000000000002</v>
      </c>
      <c r="T1466" s="8">
        <f>IFERROR(S1466/Q1466,0)</f>
        <v>0.55859452984627678</v>
      </c>
    </row>
    <row r="1467" spans="1:20" ht="15.75" x14ac:dyDescent="0.25">
      <c r="A1467" s="2">
        <v>4405</v>
      </c>
      <c r="B1467" s="3">
        <v>46227</v>
      </c>
      <c r="C1467" s="10">
        <f>YEAR(SalesDataTable[[#This Row],[Order Date]])</f>
        <v>2026</v>
      </c>
      <c r="D1467" s="13" t="str">
        <f>"Q"&amp;ROUNDUP(MONTH(SalesDataTable[[#This Row],[Order Date]])/3,0)</f>
        <v>Q3</v>
      </c>
      <c r="E1467" s="13">
        <f>MONTH(SalesDataTable[[#This Row],[Order Date]])</f>
        <v>7</v>
      </c>
      <c r="F1467" s="10" t="str">
        <f>TEXT(SalesDataTable[[#This Row],[Order Date]],"MMM")</f>
        <v>Jul</v>
      </c>
      <c r="G1467" s="4" t="s">
        <v>36</v>
      </c>
      <c r="H1467" s="4" t="s">
        <v>49</v>
      </c>
      <c r="I1467" s="4" t="s">
        <v>18</v>
      </c>
      <c r="J1467" s="4" t="s">
        <v>19</v>
      </c>
      <c r="K1467" s="4" t="s">
        <v>25</v>
      </c>
      <c r="L1467" s="4" t="s">
        <v>53</v>
      </c>
      <c r="M1467" s="5">
        <v>1</v>
      </c>
      <c r="N1467" s="6">
        <v>156.54</v>
      </c>
      <c r="O1467" s="7">
        <v>0.1</v>
      </c>
      <c r="P1467" s="6">
        <v>77.38</v>
      </c>
      <c r="Q1467" s="6">
        <f>M1467*N1467*(1-O1467)</f>
        <v>140.886</v>
      </c>
      <c r="R1467" s="6">
        <f>M1467*P1467</f>
        <v>77.38</v>
      </c>
      <c r="S1467" s="6">
        <f>Q1467-R1467</f>
        <v>63.506</v>
      </c>
      <c r="T1467" s="8">
        <f>IFERROR(S1467/Q1467,0)</f>
        <v>0.4507616086765186</v>
      </c>
    </row>
    <row r="1468" spans="1:20" ht="15.75" x14ac:dyDescent="0.25">
      <c r="A1468" s="2">
        <v>4857</v>
      </c>
      <c r="B1468" s="3">
        <v>46227</v>
      </c>
      <c r="C1468" s="10">
        <f>YEAR(SalesDataTable[[#This Row],[Order Date]])</f>
        <v>2026</v>
      </c>
      <c r="D1468" s="13" t="str">
        <f>"Q"&amp;ROUNDUP(MONTH(SalesDataTable[[#This Row],[Order Date]])/3,0)</f>
        <v>Q3</v>
      </c>
      <c r="E1468" s="13">
        <f>MONTH(SalesDataTable[[#This Row],[Order Date]])</f>
        <v>7</v>
      </c>
      <c r="F1468" s="10" t="str">
        <f>TEXT(SalesDataTable[[#This Row],[Order Date]],"MMM")</f>
        <v>Jul</v>
      </c>
      <c r="G1468" s="4" t="s">
        <v>22</v>
      </c>
      <c r="H1468" s="4" t="s">
        <v>43</v>
      </c>
      <c r="I1468" s="4" t="s">
        <v>35</v>
      </c>
      <c r="J1468" s="4" t="s">
        <v>19</v>
      </c>
      <c r="K1468" s="4" t="s">
        <v>25</v>
      </c>
      <c r="L1468" s="4" t="s">
        <v>53</v>
      </c>
      <c r="M1468" s="5">
        <v>1</v>
      </c>
      <c r="N1468" s="6">
        <v>152.1</v>
      </c>
      <c r="O1468" s="7">
        <v>0.1</v>
      </c>
      <c r="P1468" s="6">
        <v>80.459999999999994</v>
      </c>
      <c r="Q1468" s="6">
        <f>M1468*N1468*(1-O1468)</f>
        <v>136.88999999999999</v>
      </c>
      <c r="R1468" s="6">
        <f>M1468*P1468</f>
        <v>80.459999999999994</v>
      </c>
      <c r="S1468" s="6">
        <f>Q1468-R1468</f>
        <v>56.429999999999993</v>
      </c>
      <c r="T1468" s="8">
        <f>IFERROR(S1468/Q1468,0)</f>
        <v>0.41222879684418146</v>
      </c>
    </row>
    <row r="1469" spans="1:20" ht="15.75" x14ac:dyDescent="0.25">
      <c r="A1469" s="2">
        <v>87</v>
      </c>
      <c r="B1469" s="3">
        <v>46228</v>
      </c>
      <c r="C1469" s="10">
        <f>YEAR(SalesDataTable[[#This Row],[Order Date]])</f>
        <v>2026</v>
      </c>
      <c r="D1469" s="13" t="str">
        <f>"Q"&amp;ROUNDUP(MONTH(SalesDataTable[[#This Row],[Order Date]])/3,0)</f>
        <v>Q3</v>
      </c>
      <c r="E1469" s="13">
        <f>MONTH(SalesDataTable[[#This Row],[Order Date]])</f>
        <v>7</v>
      </c>
      <c r="F1469" s="10" t="str">
        <f>TEXT(SalesDataTable[[#This Row],[Order Date]],"MMM")</f>
        <v>Jul</v>
      </c>
      <c r="G1469" s="4" t="s">
        <v>22</v>
      </c>
      <c r="H1469" s="4" t="s">
        <v>57</v>
      </c>
      <c r="I1469" s="4" t="s">
        <v>18</v>
      </c>
      <c r="J1469" s="4" t="s">
        <v>19</v>
      </c>
      <c r="K1469" s="4" t="s">
        <v>25</v>
      </c>
      <c r="L1469" s="4" t="s">
        <v>53</v>
      </c>
      <c r="M1469" s="5">
        <v>1</v>
      </c>
      <c r="N1469" s="6">
        <v>155.35</v>
      </c>
      <c r="O1469" s="7">
        <v>0</v>
      </c>
      <c r="P1469" s="6">
        <v>80.47</v>
      </c>
      <c r="Q1469" s="6">
        <f>M1469*N1469*(1-O1469)</f>
        <v>155.35</v>
      </c>
      <c r="R1469" s="6">
        <f>M1469*P1469</f>
        <v>80.47</v>
      </c>
      <c r="S1469" s="6">
        <f>Q1469-R1469</f>
        <v>74.88</v>
      </c>
      <c r="T1469" s="8">
        <f>IFERROR(S1469/Q1469,0)</f>
        <v>0.48200836820083681</v>
      </c>
    </row>
    <row r="1470" spans="1:20" ht="15.75" x14ac:dyDescent="0.25">
      <c r="A1470" s="2">
        <v>315</v>
      </c>
      <c r="B1470" s="3">
        <v>46228</v>
      </c>
      <c r="C1470" s="10">
        <f>YEAR(SalesDataTable[[#This Row],[Order Date]])</f>
        <v>2026</v>
      </c>
      <c r="D1470" s="13" t="str">
        <f>"Q"&amp;ROUNDUP(MONTH(SalesDataTable[[#This Row],[Order Date]])/3,0)</f>
        <v>Q3</v>
      </c>
      <c r="E1470" s="13">
        <f>MONTH(SalesDataTable[[#This Row],[Order Date]])</f>
        <v>7</v>
      </c>
      <c r="F1470" s="10" t="str">
        <f>TEXT(SalesDataTable[[#This Row],[Order Date]],"MMM")</f>
        <v>Jul</v>
      </c>
      <c r="G1470" s="4" t="s">
        <v>27</v>
      </c>
      <c r="H1470" s="4" t="s">
        <v>34</v>
      </c>
      <c r="I1470" s="4" t="s">
        <v>44</v>
      </c>
      <c r="J1470" s="4" t="s">
        <v>29</v>
      </c>
      <c r="K1470" s="4" t="s">
        <v>20</v>
      </c>
      <c r="L1470" s="4" t="s">
        <v>21</v>
      </c>
      <c r="M1470" s="5">
        <v>1</v>
      </c>
      <c r="N1470" s="6">
        <v>81.13</v>
      </c>
      <c r="O1470" s="7">
        <v>0.05</v>
      </c>
      <c r="P1470" s="6">
        <v>42.41</v>
      </c>
      <c r="Q1470" s="6">
        <f>M1470*N1470*(1-O1470)</f>
        <v>77.073499999999996</v>
      </c>
      <c r="R1470" s="6">
        <f>M1470*P1470</f>
        <v>42.41</v>
      </c>
      <c r="S1470" s="6">
        <f>Q1470-R1470</f>
        <v>34.663499999999999</v>
      </c>
      <c r="T1470" s="8">
        <f>IFERROR(S1470/Q1470,0)</f>
        <v>0.44974602165465433</v>
      </c>
    </row>
    <row r="1471" spans="1:20" ht="15.75" x14ac:dyDescent="0.25">
      <c r="A1471" s="2">
        <v>970</v>
      </c>
      <c r="B1471" s="3">
        <v>46228</v>
      </c>
      <c r="C1471" s="10">
        <f>YEAR(SalesDataTable[[#This Row],[Order Date]])</f>
        <v>2026</v>
      </c>
      <c r="D1471" s="13" t="str">
        <f>"Q"&amp;ROUNDUP(MONTH(SalesDataTable[[#This Row],[Order Date]])/3,0)</f>
        <v>Q3</v>
      </c>
      <c r="E1471" s="13">
        <f>MONTH(SalesDataTable[[#This Row],[Order Date]])</f>
        <v>7</v>
      </c>
      <c r="F1471" s="10" t="str">
        <f>TEXT(SalesDataTable[[#This Row],[Order Date]],"MMM")</f>
        <v>Jul</v>
      </c>
      <c r="G1471" s="4" t="s">
        <v>22</v>
      </c>
      <c r="H1471" s="4" t="s">
        <v>57</v>
      </c>
      <c r="I1471" s="4" t="s">
        <v>18</v>
      </c>
      <c r="J1471" s="4" t="s">
        <v>29</v>
      </c>
      <c r="K1471" s="4" t="s">
        <v>25</v>
      </c>
      <c r="L1471" s="4" t="s">
        <v>33</v>
      </c>
      <c r="M1471" s="5">
        <v>1</v>
      </c>
      <c r="N1471" s="6">
        <v>145.87</v>
      </c>
      <c r="O1471" s="7">
        <v>0</v>
      </c>
      <c r="P1471" s="6">
        <v>81.430000000000007</v>
      </c>
      <c r="Q1471" s="6">
        <f>M1471*N1471*(1-O1471)</f>
        <v>145.87</v>
      </c>
      <c r="R1471" s="6">
        <f>M1471*P1471</f>
        <v>81.430000000000007</v>
      </c>
      <c r="S1471" s="6">
        <f>Q1471-R1471</f>
        <v>64.44</v>
      </c>
      <c r="T1471" s="8">
        <f>IFERROR(S1471/Q1471,0)</f>
        <v>0.44176321382052508</v>
      </c>
    </row>
    <row r="1472" spans="1:20" ht="15.75" x14ac:dyDescent="0.25">
      <c r="A1472" s="2">
        <v>1891</v>
      </c>
      <c r="B1472" s="3">
        <v>46228</v>
      </c>
      <c r="C1472" s="10">
        <f>YEAR(SalesDataTable[[#This Row],[Order Date]])</f>
        <v>2026</v>
      </c>
      <c r="D1472" s="13" t="str">
        <f>"Q"&amp;ROUNDUP(MONTH(SalesDataTable[[#This Row],[Order Date]])/3,0)</f>
        <v>Q3</v>
      </c>
      <c r="E1472" s="13">
        <f>MONTH(SalesDataTable[[#This Row],[Order Date]])</f>
        <v>7</v>
      </c>
      <c r="F1472" s="10" t="str">
        <f>TEXT(SalesDataTable[[#This Row],[Order Date]],"MMM")</f>
        <v>Jul</v>
      </c>
      <c r="G1472" s="4" t="s">
        <v>22</v>
      </c>
      <c r="H1472" s="4" t="s">
        <v>59</v>
      </c>
      <c r="I1472" s="4" t="s">
        <v>18</v>
      </c>
      <c r="J1472" s="4" t="s">
        <v>29</v>
      </c>
      <c r="K1472" s="4" t="s">
        <v>25</v>
      </c>
      <c r="L1472" s="4" t="s">
        <v>53</v>
      </c>
      <c r="M1472" s="5">
        <v>6</v>
      </c>
      <c r="N1472" s="6">
        <v>151.88999999999999</v>
      </c>
      <c r="O1472" s="7">
        <v>0.15</v>
      </c>
      <c r="P1472" s="6">
        <v>76.83</v>
      </c>
      <c r="Q1472" s="6">
        <f>M1472*N1472*(1-O1472)</f>
        <v>774.6389999999999</v>
      </c>
      <c r="R1472" s="6">
        <f>M1472*P1472</f>
        <v>460.98</v>
      </c>
      <c r="S1472" s="6">
        <f>Q1472-R1472</f>
        <v>313.65899999999988</v>
      </c>
      <c r="T1472" s="8">
        <f>IFERROR(S1472/Q1472,0)</f>
        <v>0.40490989996630677</v>
      </c>
    </row>
    <row r="1473" spans="1:20" ht="15.75" x14ac:dyDescent="0.25">
      <c r="A1473" s="2">
        <v>2148</v>
      </c>
      <c r="B1473" s="3">
        <v>46228</v>
      </c>
      <c r="C1473" s="10">
        <f>YEAR(SalesDataTable[[#This Row],[Order Date]])</f>
        <v>2026</v>
      </c>
      <c r="D1473" s="13" t="str">
        <f>"Q"&amp;ROUNDUP(MONTH(SalesDataTable[[#This Row],[Order Date]])/3,0)</f>
        <v>Q3</v>
      </c>
      <c r="E1473" s="13">
        <f>MONTH(SalesDataTable[[#This Row],[Order Date]])</f>
        <v>7</v>
      </c>
      <c r="F1473" s="10" t="str">
        <f>TEXT(SalesDataTable[[#This Row],[Order Date]],"MMM")</f>
        <v>Jul</v>
      </c>
      <c r="G1473" s="4" t="s">
        <v>27</v>
      </c>
      <c r="H1473" s="4" t="s">
        <v>55</v>
      </c>
      <c r="I1473" s="4" t="s">
        <v>18</v>
      </c>
      <c r="J1473" s="4" t="s">
        <v>29</v>
      </c>
      <c r="K1473" s="4" t="s">
        <v>50</v>
      </c>
      <c r="L1473" s="4" t="s">
        <v>51</v>
      </c>
      <c r="M1473" s="5">
        <v>2</v>
      </c>
      <c r="N1473" s="6">
        <v>41.14</v>
      </c>
      <c r="O1473" s="7">
        <v>0.1</v>
      </c>
      <c r="P1473" s="6">
        <v>14.84</v>
      </c>
      <c r="Q1473" s="6">
        <f>M1473*N1473*(1-O1473)</f>
        <v>74.052000000000007</v>
      </c>
      <c r="R1473" s="6">
        <f>M1473*P1473</f>
        <v>29.68</v>
      </c>
      <c r="S1473" s="6">
        <f>Q1473-R1473</f>
        <v>44.372000000000007</v>
      </c>
      <c r="T1473" s="8">
        <f>IFERROR(S1473/Q1473,0)</f>
        <v>0.59920056176740677</v>
      </c>
    </row>
    <row r="1474" spans="1:20" ht="15.75" x14ac:dyDescent="0.25">
      <c r="A1474" s="2">
        <v>2467</v>
      </c>
      <c r="B1474" s="3">
        <v>46228</v>
      </c>
      <c r="C1474" s="10">
        <f>YEAR(SalesDataTable[[#This Row],[Order Date]])</f>
        <v>2026</v>
      </c>
      <c r="D1474" s="13" t="str">
        <f>"Q"&amp;ROUNDUP(MONTH(SalesDataTable[[#This Row],[Order Date]])/3,0)</f>
        <v>Q3</v>
      </c>
      <c r="E1474" s="13">
        <f>MONTH(SalesDataTable[[#This Row],[Order Date]])</f>
        <v>7</v>
      </c>
      <c r="F1474" s="10" t="str">
        <f>TEXT(SalesDataTable[[#This Row],[Order Date]],"MMM")</f>
        <v>Jul</v>
      </c>
      <c r="G1474" s="4" t="s">
        <v>36</v>
      </c>
      <c r="H1474" s="4" t="s">
        <v>37</v>
      </c>
      <c r="I1474" s="4" t="s">
        <v>35</v>
      </c>
      <c r="J1474" s="4" t="s">
        <v>19</v>
      </c>
      <c r="K1474" s="4" t="s">
        <v>20</v>
      </c>
      <c r="L1474" s="4" t="s">
        <v>38</v>
      </c>
      <c r="M1474" s="5">
        <v>1</v>
      </c>
      <c r="N1474" s="6">
        <v>49.5</v>
      </c>
      <c r="O1474" s="7">
        <v>0</v>
      </c>
      <c r="P1474" s="6">
        <v>21.83</v>
      </c>
      <c r="Q1474" s="6">
        <f>M1474*N1474*(1-O1474)</f>
        <v>49.5</v>
      </c>
      <c r="R1474" s="6">
        <f>M1474*P1474</f>
        <v>21.83</v>
      </c>
      <c r="S1474" s="6">
        <f>Q1474-R1474</f>
        <v>27.67</v>
      </c>
      <c r="T1474" s="8">
        <f>IFERROR(S1474/Q1474,0)</f>
        <v>0.55898989898989904</v>
      </c>
    </row>
    <row r="1475" spans="1:20" ht="15.75" x14ac:dyDescent="0.25">
      <c r="A1475" s="2">
        <v>3710</v>
      </c>
      <c r="B1475" s="3">
        <v>46228</v>
      </c>
      <c r="C1475" s="10">
        <f>YEAR(SalesDataTable[[#This Row],[Order Date]])</f>
        <v>2026</v>
      </c>
      <c r="D1475" s="13" t="str">
        <f>"Q"&amp;ROUNDUP(MONTH(SalesDataTable[[#This Row],[Order Date]])/3,0)</f>
        <v>Q3</v>
      </c>
      <c r="E1475" s="13">
        <f>MONTH(SalesDataTable[[#This Row],[Order Date]])</f>
        <v>7</v>
      </c>
      <c r="F1475" s="10" t="str">
        <f>TEXT(SalesDataTable[[#This Row],[Order Date]],"MMM")</f>
        <v>Jul</v>
      </c>
      <c r="G1475" s="4" t="s">
        <v>36</v>
      </c>
      <c r="H1475" s="4" t="s">
        <v>47</v>
      </c>
      <c r="I1475" s="4" t="s">
        <v>18</v>
      </c>
      <c r="J1475" s="4" t="s">
        <v>29</v>
      </c>
      <c r="K1475" s="4" t="s">
        <v>30</v>
      </c>
      <c r="L1475" s="4" t="s">
        <v>48</v>
      </c>
      <c r="M1475" s="5">
        <v>2</v>
      </c>
      <c r="N1475" s="6">
        <v>46.48</v>
      </c>
      <c r="O1475" s="7">
        <v>0.05</v>
      </c>
      <c r="P1475" s="6">
        <v>18.760000000000002</v>
      </c>
      <c r="Q1475" s="6">
        <f>M1475*N1475*(1-O1475)</f>
        <v>88.311999999999983</v>
      </c>
      <c r="R1475" s="6">
        <f>M1475*P1475</f>
        <v>37.520000000000003</v>
      </c>
      <c r="S1475" s="6">
        <f>Q1475-R1475</f>
        <v>50.79199999999998</v>
      </c>
      <c r="T1475" s="8">
        <f>IFERROR(S1475/Q1475,0)</f>
        <v>0.57514267596702584</v>
      </c>
    </row>
    <row r="1476" spans="1:20" ht="15.75" x14ac:dyDescent="0.25">
      <c r="A1476" s="2">
        <v>3714</v>
      </c>
      <c r="B1476" s="3">
        <v>46228</v>
      </c>
      <c r="C1476" s="10">
        <f>YEAR(SalesDataTable[[#This Row],[Order Date]])</f>
        <v>2026</v>
      </c>
      <c r="D1476" s="13" t="str">
        <f>"Q"&amp;ROUNDUP(MONTH(SalesDataTable[[#This Row],[Order Date]])/3,0)</f>
        <v>Q3</v>
      </c>
      <c r="E1476" s="13">
        <f>MONTH(SalesDataTable[[#This Row],[Order Date]])</f>
        <v>7</v>
      </c>
      <c r="F1476" s="10" t="str">
        <f>TEXT(SalesDataTable[[#This Row],[Order Date]],"MMM")</f>
        <v>Jul</v>
      </c>
      <c r="G1476" s="4" t="s">
        <v>27</v>
      </c>
      <c r="H1476" s="4" t="s">
        <v>28</v>
      </c>
      <c r="I1476" s="4" t="s">
        <v>44</v>
      </c>
      <c r="J1476" s="4" t="s">
        <v>19</v>
      </c>
      <c r="K1476" s="4" t="s">
        <v>30</v>
      </c>
      <c r="L1476" s="4" t="s">
        <v>31</v>
      </c>
      <c r="M1476" s="5">
        <v>1</v>
      </c>
      <c r="N1476" s="6">
        <v>36.909999999999997</v>
      </c>
      <c r="O1476" s="7">
        <v>0</v>
      </c>
      <c r="P1476" s="6">
        <v>13.56</v>
      </c>
      <c r="Q1476" s="6">
        <f>M1476*N1476*(1-O1476)</f>
        <v>36.909999999999997</v>
      </c>
      <c r="R1476" s="6">
        <f>M1476*P1476</f>
        <v>13.56</v>
      </c>
      <c r="S1476" s="6">
        <f>Q1476-R1476</f>
        <v>23.349999999999994</v>
      </c>
      <c r="T1476" s="8">
        <f>IFERROR(S1476/Q1476,0)</f>
        <v>0.63261988620969922</v>
      </c>
    </row>
    <row r="1477" spans="1:20" ht="15.75" x14ac:dyDescent="0.25">
      <c r="A1477" s="2">
        <v>3893</v>
      </c>
      <c r="B1477" s="3">
        <v>46228</v>
      </c>
      <c r="C1477" s="10">
        <f>YEAR(SalesDataTable[[#This Row],[Order Date]])</f>
        <v>2026</v>
      </c>
      <c r="D1477" s="13" t="str">
        <f>"Q"&amp;ROUNDUP(MONTH(SalesDataTable[[#This Row],[Order Date]])/3,0)</f>
        <v>Q3</v>
      </c>
      <c r="E1477" s="13">
        <f>MONTH(SalesDataTable[[#This Row],[Order Date]])</f>
        <v>7</v>
      </c>
      <c r="F1477" s="10" t="str">
        <f>TEXT(SalesDataTable[[#This Row],[Order Date]],"MMM")</f>
        <v>Jul</v>
      </c>
      <c r="G1477" s="4" t="s">
        <v>16</v>
      </c>
      <c r="H1477" s="4" t="s">
        <v>17</v>
      </c>
      <c r="I1477" s="4" t="s">
        <v>18</v>
      </c>
      <c r="J1477" s="4" t="s">
        <v>19</v>
      </c>
      <c r="K1477" s="4" t="s">
        <v>30</v>
      </c>
      <c r="L1477" s="4" t="s">
        <v>31</v>
      </c>
      <c r="M1477" s="5">
        <v>1</v>
      </c>
      <c r="N1477" s="6">
        <v>35.6</v>
      </c>
      <c r="O1477" s="7">
        <v>0</v>
      </c>
      <c r="P1477" s="6">
        <v>13.91</v>
      </c>
      <c r="Q1477" s="6">
        <f>M1477*N1477*(1-O1477)</f>
        <v>35.6</v>
      </c>
      <c r="R1477" s="6">
        <f>M1477*P1477</f>
        <v>13.91</v>
      </c>
      <c r="S1477" s="6">
        <f>Q1477-R1477</f>
        <v>21.69</v>
      </c>
      <c r="T1477" s="8">
        <f>IFERROR(S1477/Q1477,0)</f>
        <v>0.60926966292134832</v>
      </c>
    </row>
    <row r="1478" spans="1:20" ht="15.75" x14ac:dyDescent="0.25">
      <c r="A1478" s="2">
        <v>4136</v>
      </c>
      <c r="B1478" s="3">
        <v>46228</v>
      </c>
      <c r="C1478" s="10">
        <f>YEAR(SalesDataTable[[#This Row],[Order Date]])</f>
        <v>2026</v>
      </c>
      <c r="D1478" s="13" t="str">
        <f>"Q"&amp;ROUNDUP(MONTH(SalesDataTable[[#This Row],[Order Date]])/3,0)</f>
        <v>Q3</v>
      </c>
      <c r="E1478" s="13">
        <f>MONTH(SalesDataTable[[#This Row],[Order Date]])</f>
        <v>7</v>
      </c>
      <c r="F1478" s="10" t="str">
        <f>TEXT(SalesDataTable[[#This Row],[Order Date]],"MMM")</f>
        <v>Jul</v>
      </c>
      <c r="G1478" s="4" t="s">
        <v>22</v>
      </c>
      <c r="H1478" s="4" t="s">
        <v>57</v>
      </c>
      <c r="I1478" s="4" t="s">
        <v>35</v>
      </c>
      <c r="J1478" s="4" t="s">
        <v>29</v>
      </c>
      <c r="K1478" s="4" t="s">
        <v>20</v>
      </c>
      <c r="L1478" s="4" t="s">
        <v>21</v>
      </c>
      <c r="M1478" s="5">
        <v>2</v>
      </c>
      <c r="N1478" s="6">
        <v>80.25</v>
      </c>
      <c r="O1478" s="7">
        <v>0.05</v>
      </c>
      <c r="P1478" s="6">
        <v>42.39</v>
      </c>
      <c r="Q1478" s="6">
        <f>M1478*N1478*(1-O1478)</f>
        <v>152.47499999999999</v>
      </c>
      <c r="R1478" s="6">
        <f>M1478*P1478</f>
        <v>84.78</v>
      </c>
      <c r="S1478" s="6">
        <f>Q1478-R1478</f>
        <v>67.694999999999993</v>
      </c>
      <c r="T1478" s="8">
        <f>IFERROR(S1478/Q1478,0)</f>
        <v>0.44397442203639936</v>
      </c>
    </row>
    <row r="1479" spans="1:20" ht="15.75" x14ac:dyDescent="0.25">
      <c r="A1479" s="2">
        <v>4212</v>
      </c>
      <c r="B1479" s="3">
        <v>46228</v>
      </c>
      <c r="C1479" s="10">
        <f>YEAR(SalesDataTable[[#This Row],[Order Date]])</f>
        <v>2026</v>
      </c>
      <c r="D1479" s="13" t="str">
        <f>"Q"&amp;ROUNDUP(MONTH(SalesDataTable[[#This Row],[Order Date]])/3,0)</f>
        <v>Q3</v>
      </c>
      <c r="E1479" s="13">
        <f>MONTH(SalesDataTable[[#This Row],[Order Date]])</f>
        <v>7</v>
      </c>
      <c r="F1479" s="10" t="str">
        <f>TEXT(SalesDataTable[[#This Row],[Order Date]],"MMM")</f>
        <v>Jul</v>
      </c>
      <c r="G1479" s="4" t="s">
        <v>16</v>
      </c>
      <c r="H1479" s="4" t="s">
        <v>17</v>
      </c>
      <c r="I1479" s="4" t="s">
        <v>44</v>
      </c>
      <c r="J1479" s="4" t="s">
        <v>19</v>
      </c>
      <c r="K1479" s="4" t="s">
        <v>30</v>
      </c>
      <c r="L1479" s="4" t="s">
        <v>48</v>
      </c>
      <c r="M1479" s="5">
        <v>2</v>
      </c>
      <c r="N1479" s="6">
        <v>47.52</v>
      </c>
      <c r="O1479" s="7">
        <v>0.1</v>
      </c>
      <c r="P1479" s="6">
        <v>17.86</v>
      </c>
      <c r="Q1479" s="6">
        <f>M1479*N1479*(1-O1479)</f>
        <v>85.536000000000001</v>
      </c>
      <c r="R1479" s="6">
        <f>M1479*P1479</f>
        <v>35.72</v>
      </c>
      <c r="S1479" s="6">
        <f>Q1479-R1479</f>
        <v>49.816000000000003</v>
      </c>
      <c r="T1479" s="8">
        <f>IFERROR(S1479/Q1479,0)</f>
        <v>0.58239805462027683</v>
      </c>
    </row>
    <row r="1480" spans="1:20" ht="15.75" x14ac:dyDescent="0.25">
      <c r="A1480" s="2">
        <v>4332</v>
      </c>
      <c r="B1480" s="3">
        <v>46228</v>
      </c>
      <c r="C1480" s="10">
        <f>YEAR(SalesDataTable[[#This Row],[Order Date]])</f>
        <v>2026</v>
      </c>
      <c r="D1480" s="13" t="str">
        <f>"Q"&amp;ROUNDUP(MONTH(SalesDataTable[[#This Row],[Order Date]])/3,0)</f>
        <v>Q3</v>
      </c>
      <c r="E1480" s="13">
        <f>MONTH(SalesDataTable[[#This Row],[Order Date]])</f>
        <v>7</v>
      </c>
      <c r="F1480" s="10" t="str">
        <f>TEXT(SalesDataTable[[#This Row],[Order Date]],"MMM")</f>
        <v>Jul</v>
      </c>
      <c r="G1480" s="4" t="s">
        <v>36</v>
      </c>
      <c r="H1480" s="4" t="s">
        <v>63</v>
      </c>
      <c r="I1480" s="4" t="s">
        <v>18</v>
      </c>
      <c r="J1480" s="4" t="s">
        <v>29</v>
      </c>
      <c r="K1480" s="4" t="s">
        <v>30</v>
      </c>
      <c r="L1480" s="4" t="s">
        <v>64</v>
      </c>
      <c r="M1480" s="5">
        <v>2</v>
      </c>
      <c r="N1480" s="6">
        <v>164.58</v>
      </c>
      <c r="O1480" s="7">
        <v>0.1</v>
      </c>
      <c r="P1480" s="6">
        <v>86.55</v>
      </c>
      <c r="Q1480" s="6">
        <f>M1480*N1480*(1-O1480)</f>
        <v>296.24400000000003</v>
      </c>
      <c r="R1480" s="6">
        <f>M1480*P1480</f>
        <v>173.1</v>
      </c>
      <c r="S1480" s="6">
        <f>Q1480-R1480</f>
        <v>123.14400000000003</v>
      </c>
      <c r="T1480" s="8">
        <f>IFERROR(S1480/Q1480,0)</f>
        <v>0.41568436829100341</v>
      </c>
    </row>
    <row r="1481" spans="1:20" ht="15.75" x14ac:dyDescent="0.25">
      <c r="A1481" s="2">
        <v>702</v>
      </c>
      <c r="B1481" s="3">
        <v>46229</v>
      </c>
      <c r="C1481" s="10">
        <f>YEAR(SalesDataTable[[#This Row],[Order Date]])</f>
        <v>2026</v>
      </c>
      <c r="D1481" s="13" t="str">
        <f>"Q"&amp;ROUNDUP(MONTH(SalesDataTable[[#This Row],[Order Date]])/3,0)</f>
        <v>Q3</v>
      </c>
      <c r="E1481" s="13">
        <f>MONTH(SalesDataTable[[#This Row],[Order Date]])</f>
        <v>7</v>
      </c>
      <c r="F1481" s="10" t="str">
        <f>TEXT(SalesDataTable[[#This Row],[Order Date]],"MMM")</f>
        <v>Jul</v>
      </c>
      <c r="G1481" s="4" t="s">
        <v>16</v>
      </c>
      <c r="H1481" s="4" t="s">
        <v>52</v>
      </c>
      <c r="I1481" s="4" t="s">
        <v>18</v>
      </c>
      <c r="J1481" s="4" t="s">
        <v>29</v>
      </c>
      <c r="K1481" s="4" t="s">
        <v>20</v>
      </c>
      <c r="L1481" s="4" t="s">
        <v>42</v>
      </c>
      <c r="M1481" s="5">
        <v>1</v>
      </c>
      <c r="N1481" s="6">
        <v>39.99</v>
      </c>
      <c r="O1481" s="7">
        <v>0.05</v>
      </c>
      <c r="P1481" s="6">
        <v>16.739999999999998</v>
      </c>
      <c r="Q1481" s="6">
        <f>M1481*N1481*(1-O1481)</f>
        <v>37.990499999999997</v>
      </c>
      <c r="R1481" s="6">
        <f>M1481*P1481</f>
        <v>16.739999999999998</v>
      </c>
      <c r="S1481" s="6">
        <f>Q1481-R1481</f>
        <v>21.250499999999999</v>
      </c>
      <c r="T1481" s="8">
        <f>IFERROR(S1481/Q1481,0)</f>
        <v>0.55936352509179932</v>
      </c>
    </row>
    <row r="1482" spans="1:20" ht="15.75" x14ac:dyDescent="0.25">
      <c r="A1482" s="2">
        <v>1223</v>
      </c>
      <c r="B1482" s="3">
        <v>46229</v>
      </c>
      <c r="C1482" s="10">
        <f>YEAR(SalesDataTable[[#This Row],[Order Date]])</f>
        <v>2026</v>
      </c>
      <c r="D1482" s="13" t="str">
        <f>"Q"&amp;ROUNDUP(MONTH(SalesDataTable[[#This Row],[Order Date]])/3,0)</f>
        <v>Q3</v>
      </c>
      <c r="E1482" s="13">
        <f>MONTH(SalesDataTable[[#This Row],[Order Date]])</f>
        <v>7</v>
      </c>
      <c r="F1482" s="10" t="str">
        <f>TEXT(SalesDataTable[[#This Row],[Order Date]],"MMM")</f>
        <v>Jul</v>
      </c>
      <c r="G1482" s="4" t="s">
        <v>22</v>
      </c>
      <c r="H1482" s="4" t="s">
        <v>59</v>
      </c>
      <c r="I1482" s="4" t="s">
        <v>35</v>
      </c>
      <c r="J1482" s="4" t="s">
        <v>29</v>
      </c>
      <c r="K1482" s="4" t="s">
        <v>25</v>
      </c>
      <c r="L1482" s="4" t="s">
        <v>33</v>
      </c>
      <c r="M1482" s="5">
        <v>1</v>
      </c>
      <c r="N1482" s="6">
        <v>140.44</v>
      </c>
      <c r="O1482" s="7">
        <v>0</v>
      </c>
      <c r="P1482" s="6">
        <v>77.08</v>
      </c>
      <c r="Q1482" s="6">
        <f>M1482*N1482*(1-O1482)</f>
        <v>140.44</v>
      </c>
      <c r="R1482" s="6">
        <f>M1482*P1482</f>
        <v>77.08</v>
      </c>
      <c r="S1482" s="6">
        <f>Q1482-R1482</f>
        <v>63.36</v>
      </c>
      <c r="T1482" s="8">
        <f>IFERROR(S1482/Q1482,0)</f>
        <v>0.45115351751637711</v>
      </c>
    </row>
    <row r="1483" spans="1:20" ht="15.75" x14ac:dyDescent="0.25">
      <c r="A1483" s="2">
        <v>1370</v>
      </c>
      <c r="B1483" s="3">
        <v>46229</v>
      </c>
      <c r="C1483" s="10">
        <f>YEAR(SalesDataTable[[#This Row],[Order Date]])</f>
        <v>2026</v>
      </c>
      <c r="D1483" s="13" t="str">
        <f>"Q"&amp;ROUNDUP(MONTH(SalesDataTable[[#This Row],[Order Date]])/3,0)</f>
        <v>Q3</v>
      </c>
      <c r="E1483" s="13">
        <f>MONTH(SalesDataTable[[#This Row],[Order Date]])</f>
        <v>7</v>
      </c>
      <c r="F1483" s="10" t="str">
        <f>TEXT(SalesDataTable[[#This Row],[Order Date]],"MMM")</f>
        <v>Jul</v>
      </c>
      <c r="G1483" s="4" t="s">
        <v>27</v>
      </c>
      <c r="H1483" s="4" t="s">
        <v>55</v>
      </c>
      <c r="I1483" s="4" t="s">
        <v>44</v>
      </c>
      <c r="J1483" s="4" t="s">
        <v>29</v>
      </c>
      <c r="K1483" s="4" t="s">
        <v>50</v>
      </c>
      <c r="L1483" s="4" t="s">
        <v>54</v>
      </c>
      <c r="M1483" s="5">
        <v>2</v>
      </c>
      <c r="N1483" s="6">
        <v>123.73</v>
      </c>
      <c r="O1483" s="7">
        <v>0.05</v>
      </c>
      <c r="P1483" s="6">
        <v>68.22</v>
      </c>
      <c r="Q1483" s="6">
        <f>M1483*N1483*(1-O1483)</f>
        <v>235.08699999999999</v>
      </c>
      <c r="R1483" s="6">
        <f>M1483*P1483</f>
        <v>136.44</v>
      </c>
      <c r="S1483" s="6">
        <f>Q1483-R1483</f>
        <v>98.646999999999991</v>
      </c>
      <c r="T1483" s="8">
        <f>IFERROR(S1483/Q1483,0)</f>
        <v>0.41961911973014243</v>
      </c>
    </row>
    <row r="1484" spans="1:20" ht="15.75" x14ac:dyDescent="0.25">
      <c r="A1484" s="2">
        <v>3476</v>
      </c>
      <c r="B1484" s="3">
        <v>46229</v>
      </c>
      <c r="C1484" s="10">
        <f>YEAR(SalesDataTable[[#This Row],[Order Date]])</f>
        <v>2026</v>
      </c>
      <c r="D1484" s="13" t="str">
        <f>"Q"&amp;ROUNDUP(MONTH(SalesDataTable[[#This Row],[Order Date]])/3,0)</f>
        <v>Q3</v>
      </c>
      <c r="E1484" s="13">
        <f>MONTH(SalesDataTable[[#This Row],[Order Date]])</f>
        <v>7</v>
      </c>
      <c r="F1484" s="10" t="str">
        <f>TEXT(SalesDataTable[[#This Row],[Order Date]],"MMM")</f>
        <v>Jul</v>
      </c>
      <c r="G1484" s="4" t="s">
        <v>36</v>
      </c>
      <c r="H1484" s="4" t="s">
        <v>63</v>
      </c>
      <c r="I1484" s="4" t="s">
        <v>24</v>
      </c>
      <c r="J1484" s="4" t="s">
        <v>29</v>
      </c>
      <c r="K1484" s="4" t="s">
        <v>30</v>
      </c>
      <c r="L1484" s="4" t="s">
        <v>60</v>
      </c>
      <c r="M1484" s="5">
        <v>3</v>
      </c>
      <c r="N1484" s="6">
        <v>132.68</v>
      </c>
      <c r="O1484" s="7">
        <v>0.15</v>
      </c>
      <c r="P1484" s="6">
        <v>67.38</v>
      </c>
      <c r="Q1484" s="6">
        <f>M1484*N1484*(1-O1484)</f>
        <v>338.334</v>
      </c>
      <c r="R1484" s="6">
        <f>M1484*P1484</f>
        <v>202.14</v>
      </c>
      <c r="S1484" s="6">
        <f>Q1484-R1484</f>
        <v>136.19400000000002</v>
      </c>
      <c r="T1484" s="8">
        <f>IFERROR(S1484/Q1484,0)</f>
        <v>0.40254304917625783</v>
      </c>
    </row>
    <row r="1485" spans="1:20" ht="15.75" x14ac:dyDescent="0.25">
      <c r="A1485" s="2">
        <v>4066</v>
      </c>
      <c r="B1485" s="3">
        <v>46229</v>
      </c>
      <c r="C1485" s="10">
        <f>YEAR(SalesDataTable[[#This Row],[Order Date]])</f>
        <v>2026</v>
      </c>
      <c r="D1485" s="13" t="str">
        <f>"Q"&amp;ROUNDUP(MONTH(SalesDataTable[[#This Row],[Order Date]])/3,0)</f>
        <v>Q3</v>
      </c>
      <c r="E1485" s="13">
        <f>MONTH(SalesDataTable[[#This Row],[Order Date]])</f>
        <v>7</v>
      </c>
      <c r="F1485" s="10" t="str">
        <f>TEXT(SalesDataTable[[#This Row],[Order Date]],"MMM")</f>
        <v>Jul</v>
      </c>
      <c r="G1485" s="4" t="s">
        <v>36</v>
      </c>
      <c r="H1485" s="4" t="s">
        <v>47</v>
      </c>
      <c r="I1485" s="4" t="s">
        <v>35</v>
      </c>
      <c r="J1485" s="4" t="s">
        <v>29</v>
      </c>
      <c r="K1485" s="4" t="s">
        <v>50</v>
      </c>
      <c r="L1485" s="4" t="s">
        <v>58</v>
      </c>
      <c r="M1485" s="5">
        <v>1</v>
      </c>
      <c r="N1485" s="6">
        <v>35.479999999999997</v>
      </c>
      <c r="O1485" s="7">
        <v>0.05</v>
      </c>
      <c r="P1485" s="6">
        <v>14.15</v>
      </c>
      <c r="Q1485" s="6">
        <f>M1485*N1485*(1-O1485)</f>
        <v>33.705999999999996</v>
      </c>
      <c r="R1485" s="6">
        <f>M1485*P1485</f>
        <v>14.15</v>
      </c>
      <c r="S1485" s="6">
        <f>Q1485-R1485</f>
        <v>19.555999999999997</v>
      </c>
      <c r="T1485" s="8">
        <f>IFERROR(S1485/Q1485,0)</f>
        <v>0.58019343737020113</v>
      </c>
    </row>
    <row r="1486" spans="1:20" ht="15.75" x14ac:dyDescent="0.25">
      <c r="A1486" s="2">
        <v>4153</v>
      </c>
      <c r="B1486" s="3">
        <v>46229</v>
      </c>
      <c r="C1486" s="10">
        <f>YEAR(SalesDataTable[[#This Row],[Order Date]])</f>
        <v>2026</v>
      </c>
      <c r="D1486" s="13" t="str">
        <f>"Q"&amp;ROUNDUP(MONTH(SalesDataTable[[#This Row],[Order Date]])/3,0)</f>
        <v>Q3</v>
      </c>
      <c r="E1486" s="13">
        <f>MONTH(SalesDataTable[[#This Row],[Order Date]])</f>
        <v>7</v>
      </c>
      <c r="F1486" s="10" t="str">
        <f>TEXT(SalesDataTable[[#This Row],[Order Date]],"MMM")</f>
        <v>Jul</v>
      </c>
      <c r="G1486" s="4" t="s">
        <v>36</v>
      </c>
      <c r="H1486" s="4" t="s">
        <v>47</v>
      </c>
      <c r="I1486" s="4" t="s">
        <v>18</v>
      </c>
      <c r="J1486" s="4" t="s">
        <v>32</v>
      </c>
      <c r="K1486" s="4" t="s">
        <v>30</v>
      </c>
      <c r="L1486" s="4" t="s">
        <v>60</v>
      </c>
      <c r="M1486" s="5">
        <v>3</v>
      </c>
      <c r="N1486" s="6">
        <v>134.63</v>
      </c>
      <c r="O1486" s="7">
        <v>0</v>
      </c>
      <c r="P1486" s="6">
        <v>67.2</v>
      </c>
      <c r="Q1486" s="6">
        <f>M1486*N1486*(1-O1486)</f>
        <v>403.89</v>
      </c>
      <c r="R1486" s="6">
        <f>M1486*P1486</f>
        <v>201.60000000000002</v>
      </c>
      <c r="S1486" s="6">
        <f>Q1486-R1486</f>
        <v>202.28999999999996</v>
      </c>
      <c r="T1486" s="8">
        <f>IFERROR(S1486/Q1486,0)</f>
        <v>0.50085419297333422</v>
      </c>
    </row>
    <row r="1487" spans="1:20" ht="15.75" x14ac:dyDescent="0.25">
      <c r="A1487" s="2">
        <v>379</v>
      </c>
      <c r="B1487" s="3">
        <v>46230</v>
      </c>
      <c r="C1487" s="10">
        <f>YEAR(SalesDataTable[[#This Row],[Order Date]])</f>
        <v>2026</v>
      </c>
      <c r="D1487" s="13" t="str">
        <f>"Q"&amp;ROUNDUP(MONTH(SalesDataTable[[#This Row],[Order Date]])/3,0)</f>
        <v>Q3</v>
      </c>
      <c r="E1487" s="13">
        <f>MONTH(SalesDataTable[[#This Row],[Order Date]])</f>
        <v>7</v>
      </c>
      <c r="F1487" s="10" t="str">
        <f>TEXT(SalesDataTable[[#This Row],[Order Date]],"MMM")</f>
        <v>Jul</v>
      </c>
      <c r="G1487" s="4" t="s">
        <v>16</v>
      </c>
      <c r="H1487" s="4" t="s">
        <v>52</v>
      </c>
      <c r="I1487" s="4" t="s">
        <v>44</v>
      </c>
      <c r="J1487" s="4" t="s">
        <v>29</v>
      </c>
      <c r="K1487" s="4" t="s">
        <v>25</v>
      </c>
      <c r="L1487" s="4" t="s">
        <v>62</v>
      </c>
      <c r="M1487" s="5">
        <v>3</v>
      </c>
      <c r="N1487" s="6">
        <v>72.03</v>
      </c>
      <c r="O1487" s="7">
        <v>0</v>
      </c>
      <c r="P1487" s="6">
        <v>32.46</v>
      </c>
      <c r="Q1487" s="6">
        <f>M1487*N1487*(1-O1487)</f>
        <v>216.09</v>
      </c>
      <c r="R1487" s="6">
        <f>M1487*P1487</f>
        <v>97.38</v>
      </c>
      <c r="S1487" s="6">
        <f>Q1487-R1487</f>
        <v>118.71000000000001</v>
      </c>
      <c r="T1487" s="8">
        <f>IFERROR(S1487/Q1487,0)</f>
        <v>0.54935443565181175</v>
      </c>
    </row>
    <row r="1488" spans="1:20" ht="15.75" x14ac:dyDescent="0.25">
      <c r="A1488" s="2">
        <v>820</v>
      </c>
      <c r="B1488" s="3">
        <v>46230</v>
      </c>
      <c r="C1488" s="10">
        <f>YEAR(SalesDataTable[[#This Row],[Order Date]])</f>
        <v>2026</v>
      </c>
      <c r="D1488" s="13" t="str">
        <f>"Q"&amp;ROUNDUP(MONTH(SalesDataTable[[#This Row],[Order Date]])/3,0)</f>
        <v>Q3</v>
      </c>
      <c r="E1488" s="13">
        <f>MONTH(SalesDataTable[[#This Row],[Order Date]])</f>
        <v>7</v>
      </c>
      <c r="F1488" s="10" t="str">
        <f>TEXT(SalesDataTable[[#This Row],[Order Date]],"MMM")</f>
        <v>Jul</v>
      </c>
      <c r="G1488" s="4" t="s">
        <v>36</v>
      </c>
      <c r="H1488" s="4" t="s">
        <v>47</v>
      </c>
      <c r="I1488" s="4" t="s">
        <v>44</v>
      </c>
      <c r="J1488" s="4" t="s">
        <v>19</v>
      </c>
      <c r="K1488" s="4" t="s">
        <v>50</v>
      </c>
      <c r="L1488" s="4" t="s">
        <v>51</v>
      </c>
      <c r="M1488" s="5">
        <v>1</v>
      </c>
      <c r="N1488" s="6">
        <v>40.24</v>
      </c>
      <c r="O1488" s="7">
        <v>0</v>
      </c>
      <c r="P1488" s="6">
        <v>15.05</v>
      </c>
      <c r="Q1488" s="6">
        <f>M1488*N1488*(1-O1488)</f>
        <v>40.24</v>
      </c>
      <c r="R1488" s="6">
        <f>M1488*P1488</f>
        <v>15.05</v>
      </c>
      <c r="S1488" s="6">
        <f>Q1488-R1488</f>
        <v>25.19</v>
      </c>
      <c r="T1488" s="8">
        <f>IFERROR(S1488/Q1488,0)</f>
        <v>0.62599403578528823</v>
      </c>
    </row>
    <row r="1489" spans="1:20" ht="15.75" x14ac:dyDescent="0.25">
      <c r="A1489" s="2">
        <v>2003</v>
      </c>
      <c r="B1489" s="3">
        <v>46230</v>
      </c>
      <c r="C1489" s="10">
        <f>YEAR(SalesDataTable[[#This Row],[Order Date]])</f>
        <v>2026</v>
      </c>
      <c r="D1489" s="13" t="str">
        <f>"Q"&amp;ROUNDUP(MONTH(SalesDataTable[[#This Row],[Order Date]])/3,0)</f>
        <v>Q3</v>
      </c>
      <c r="E1489" s="13">
        <f>MONTH(SalesDataTable[[#This Row],[Order Date]])</f>
        <v>7</v>
      </c>
      <c r="F1489" s="10" t="str">
        <f>TEXT(SalesDataTable[[#This Row],[Order Date]],"MMM")</f>
        <v>Jul</v>
      </c>
      <c r="G1489" s="4" t="s">
        <v>27</v>
      </c>
      <c r="H1489" s="4" t="s">
        <v>41</v>
      </c>
      <c r="I1489" s="4" t="s">
        <v>35</v>
      </c>
      <c r="J1489" s="4" t="s">
        <v>19</v>
      </c>
      <c r="K1489" s="4" t="s">
        <v>30</v>
      </c>
      <c r="L1489" s="4" t="s">
        <v>31</v>
      </c>
      <c r="M1489" s="5">
        <v>1</v>
      </c>
      <c r="N1489" s="6">
        <v>36.14</v>
      </c>
      <c r="O1489" s="7">
        <v>0</v>
      </c>
      <c r="P1489" s="6">
        <v>13.52</v>
      </c>
      <c r="Q1489" s="6">
        <f>M1489*N1489*(1-O1489)</f>
        <v>36.14</v>
      </c>
      <c r="R1489" s="6">
        <f>M1489*P1489</f>
        <v>13.52</v>
      </c>
      <c r="S1489" s="6">
        <f>Q1489-R1489</f>
        <v>22.62</v>
      </c>
      <c r="T1489" s="8">
        <f>IFERROR(S1489/Q1489,0)</f>
        <v>0.62589928057553956</v>
      </c>
    </row>
    <row r="1490" spans="1:20" ht="15.75" x14ac:dyDescent="0.25">
      <c r="A1490" s="2">
        <v>2682</v>
      </c>
      <c r="B1490" s="3">
        <v>46230</v>
      </c>
      <c r="C1490" s="10">
        <f>YEAR(SalesDataTable[[#This Row],[Order Date]])</f>
        <v>2026</v>
      </c>
      <c r="D1490" s="13" t="str">
        <f>"Q"&amp;ROUNDUP(MONTH(SalesDataTable[[#This Row],[Order Date]])/3,0)</f>
        <v>Q3</v>
      </c>
      <c r="E1490" s="13">
        <f>MONTH(SalesDataTable[[#This Row],[Order Date]])</f>
        <v>7</v>
      </c>
      <c r="F1490" s="10" t="str">
        <f>TEXT(SalesDataTable[[#This Row],[Order Date]],"MMM")</f>
        <v>Jul</v>
      </c>
      <c r="G1490" s="4" t="s">
        <v>22</v>
      </c>
      <c r="H1490" s="4" t="s">
        <v>57</v>
      </c>
      <c r="I1490" s="4" t="s">
        <v>18</v>
      </c>
      <c r="J1490" s="4" t="s">
        <v>29</v>
      </c>
      <c r="K1490" s="4" t="s">
        <v>50</v>
      </c>
      <c r="L1490" s="4" t="s">
        <v>51</v>
      </c>
      <c r="M1490" s="5">
        <v>2</v>
      </c>
      <c r="N1490" s="6">
        <v>40.22</v>
      </c>
      <c r="O1490" s="7">
        <v>0.05</v>
      </c>
      <c r="P1490" s="6">
        <v>14.72</v>
      </c>
      <c r="Q1490" s="6">
        <f>M1490*N1490*(1-O1490)</f>
        <v>76.417999999999992</v>
      </c>
      <c r="R1490" s="6">
        <f>M1490*P1490</f>
        <v>29.44</v>
      </c>
      <c r="S1490" s="6">
        <f>Q1490-R1490</f>
        <v>46.977999999999994</v>
      </c>
      <c r="T1490" s="8">
        <f>IFERROR(S1490/Q1490,0)</f>
        <v>0.61475045146431473</v>
      </c>
    </row>
    <row r="1491" spans="1:20" ht="15.75" x14ac:dyDescent="0.25">
      <c r="A1491" s="2">
        <v>3860</v>
      </c>
      <c r="B1491" s="3">
        <v>46230</v>
      </c>
      <c r="C1491" s="10">
        <f>YEAR(SalesDataTable[[#This Row],[Order Date]])</f>
        <v>2026</v>
      </c>
      <c r="D1491" s="13" t="str">
        <f>"Q"&amp;ROUNDUP(MONTH(SalesDataTable[[#This Row],[Order Date]])/3,0)</f>
        <v>Q3</v>
      </c>
      <c r="E1491" s="13">
        <f>MONTH(SalesDataTable[[#This Row],[Order Date]])</f>
        <v>7</v>
      </c>
      <c r="F1491" s="10" t="str">
        <f>TEXT(SalesDataTable[[#This Row],[Order Date]],"MMM")</f>
        <v>Jul</v>
      </c>
      <c r="G1491" s="4" t="s">
        <v>36</v>
      </c>
      <c r="H1491" s="4" t="s">
        <v>47</v>
      </c>
      <c r="I1491" s="4" t="s">
        <v>18</v>
      </c>
      <c r="J1491" s="4" t="s">
        <v>19</v>
      </c>
      <c r="K1491" s="4" t="s">
        <v>50</v>
      </c>
      <c r="L1491" s="4" t="s">
        <v>58</v>
      </c>
      <c r="M1491" s="5">
        <v>3</v>
      </c>
      <c r="N1491" s="6">
        <v>37.130000000000003</v>
      </c>
      <c r="O1491" s="7">
        <v>0.05</v>
      </c>
      <c r="P1491" s="6">
        <v>14.29</v>
      </c>
      <c r="Q1491" s="6">
        <f>M1491*N1491*(1-O1491)</f>
        <v>105.82050000000001</v>
      </c>
      <c r="R1491" s="6">
        <f>M1491*P1491</f>
        <v>42.87</v>
      </c>
      <c r="S1491" s="6">
        <f>Q1491-R1491</f>
        <v>62.950500000000012</v>
      </c>
      <c r="T1491" s="8">
        <f>IFERROR(S1491/Q1491,0)</f>
        <v>0.59488000907196625</v>
      </c>
    </row>
    <row r="1492" spans="1:20" ht="15.75" x14ac:dyDescent="0.25">
      <c r="A1492" s="2">
        <v>4063</v>
      </c>
      <c r="B1492" s="3">
        <v>46230</v>
      </c>
      <c r="C1492" s="10">
        <f>YEAR(SalesDataTable[[#This Row],[Order Date]])</f>
        <v>2026</v>
      </c>
      <c r="D1492" s="13" t="str">
        <f>"Q"&amp;ROUNDUP(MONTH(SalesDataTable[[#This Row],[Order Date]])/3,0)</f>
        <v>Q3</v>
      </c>
      <c r="E1492" s="13">
        <f>MONTH(SalesDataTable[[#This Row],[Order Date]])</f>
        <v>7</v>
      </c>
      <c r="F1492" s="10" t="str">
        <f>TEXT(SalesDataTable[[#This Row],[Order Date]],"MMM")</f>
        <v>Jul</v>
      </c>
      <c r="G1492" s="4" t="s">
        <v>16</v>
      </c>
      <c r="H1492" s="4" t="s">
        <v>52</v>
      </c>
      <c r="I1492" s="4" t="s">
        <v>18</v>
      </c>
      <c r="J1492" s="4" t="s">
        <v>29</v>
      </c>
      <c r="K1492" s="4" t="s">
        <v>39</v>
      </c>
      <c r="L1492" s="4" t="s">
        <v>67</v>
      </c>
      <c r="M1492" s="5">
        <v>4</v>
      </c>
      <c r="N1492" s="6">
        <v>125.07</v>
      </c>
      <c r="O1492" s="7">
        <v>0.05</v>
      </c>
      <c r="P1492" s="6">
        <v>60</v>
      </c>
      <c r="Q1492" s="6">
        <f>M1492*N1492*(1-O1492)</f>
        <v>475.26599999999996</v>
      </c>
      <c r="R1492" s="6">
        <f>M1492*P1492</f>
        <v>240</v>
      </c>
      <c r="S1492" s="6">
        <f>Q1492-R1492</f>
        <v>235.26599999999996</v>
      </c>
      <c r="T1492" s="8">
        <f>IFERROR(S1492/Q1492,0)</f>
        <v>0.4950196311118405</v>
      </c>
    </row>
    <row r="1493" spans="1:20" ht="15.75" x14ac:dyDescent="0.25">
      <c r="A1493" s="2">
        <v>4474</v>
      </c>
      <c r="B1493" s="3">
        <v>46230</v>
      </c>
      <c r="C1493" s="10">
        <f>YEAR(SalesDataTable[[#This Row],[Order Date]])</f>
        <v>2026</v>
      </c>
      <c r="D1493" s="13" t="str">
        <f>"Q"&amp;ROUNDUP(MONTH(SalesDataTable[[#This Row],[Order Date]])/3,0)</f>
        <v>Q3</v>
      </c>
      <c r="E1493" s="13">
        <f>MONTH(SalesDataTable[[#This Row],[Order Date]])</f>
        <v>7</v>
      </c>
      <c r="F1493" s="10" t="str">
        <f>TEXT(SalesDataTable[[#This Row],[Order Date]],"MMM")</f>
        <v>Jul</v>
      </c>
      <c r="G1493" s="4" t="s">
        <v>36</v>
      </c>
      <c r="H1493" s="4" t="s">
        <v>63</v>
      </c>
      <c r="I1493" s="4" t="s">
        <v>24</v>
      </c>
      <c r="J1493" s="4" t="s">
        <v>19</v>
      </c>
      <c r="K1493" s="4" t="s">
        <v>50</v>
      </c>
      <c r="L1493" s="4" t="s">
        <v>54</v>
      </c>
      <c r="M1493" s="5">
        <v>5</v>
      </c>
      <c r="N1493" s="6">
        <v>122.14</v>
      </c>
      <c r="O1493" s="7">
        <v>0.05</v>
      </c>
      <c r="P1493" s="6">
        <v>70.64</v>
      </c>
      <c r="Q1493" s="6">
        <f>M1493*N1493*(1-O1493)</f>
        <v>580.16499999999996</v>
      </c>
      <c r="R1493" s="6">
        <f>M1493*P1493</f>
        <v>353.2</v>
      </c>
      <c r="S1493" s="6">
        <f>Q1493-R1493</f>
        <v>226.96499999999997</v>
      </c>
      <c r="T1493" s="8">
        <f>IFERROR(S1493/Q1493,0)</f>
        <v>0.39120767367903958</v>
      </c>
    </row>
    <row r="1494" spans="1:20" ht="15.75" x14ac:dyDescent="0.25">
      <c r="A1494" s="2">
        <v>21</v>
      </c>
      <c r="B1494" s="3">
        <v>46231</v>
      </c>
      <c r="C1494" s="10">
        <f>YEAR(SalesDataTable[[#This Row],[Order Date]])</f>
        <v>2026</v>
      </c>
      <c r="D1494" s="13" t="str">
        <f>"Q"&amp;ROUNDUP(MONTH(SalesDataTable[[#This Row],[Order Date]])/3,0)</f>
        <v>Q3</v>
      </c>
      <c r="E1494" s="13">
        <f>MONTH(SalesDataTable[[#This Row],[Order Date]])</f>
        <v>7</v>
      </c>
      <c r="F1494" s="10" t="str">
        <f>TEXT(SalesDataTable[[#This Row],[Order Date]],"MMM")</f>
        <v>Jul</v>
      </c>
      <c r="G1494" s="4" t="s">
        <v>22</v>
      </c>
      <c r="H1494" s="4" t="s">
        <v>57</v>
      </c>
      <c r="I1494" s="4" t="s">
        <v>18</v>
      </c>
      <c r="J1494" s="4" t="s">
        <v>32</v>
      </c>
      <c r="K1494" s="4" t="s">
        <v>39</v>
      </c>
      <c r="L1494" s="4" t="s">
        <v>67</v>
      </c>
      <c r="M1494" s="5">
        <v>1</v>
      </c>
      <c r="N1494" s="6">
        <v>120.09</v>
      </c>
      <c r="O1494" s="7">
        <v>0</v>
      </c>
      <c r="P1494" s="6">
        <v>62.18</v>
      </c>
      <c r="Q1494" s="6">
        <f>M1494*N1494*(1-O1494)</f>
        <v>120.09</v>
      </c>
      <c r="R1494" s="6">
        <f>M1494*P1494</f>
        <v>62.18</v>
      </c>
      <c r="S1494" s="6">
        <f>Q1494-R1494</f>
        <v>57.910000000000004</v>
      </c>
      <c r="T1494" s="8">
        <f>IFERROR(S1494/Q1494,0)</f>
        <v>0.48222166708302111</v>
      </c>
    </row>
    <row r="1495" spans="1:20" ht="15.75" x14ac:dyDescent="0.25">
      <c r="A1495" s="2">
        <v>368</v>
      </c>
      <c r="B1495" s="3">
        <v>46231</v>
      </c>
      <c r="C1495" s="10">
        <f>YEAR(SalesDataTable[[#This Row],[Order Date]])</f>
        <v>2026</v>
      </c>
      <c r="D1495" s="13" t="str">
        <f>"Q"&amp;ROUNDUP(MONTH(SalesDataTable[[#This Row],[Order Date]])/3,0)</f>
        <v>Q3</v>
      </c>
      <c r="E1495" s="13">
        <f>MONTH(SalesDataTable[[#This Row],[Order Date]])</f>
        <v>7</v>
      </c>
      <c r="F1495" s="10" t="str">
        <f>TEXT(SalesDataTable[[#This Row],[Order Date]],"MMM")</f>
        <v>Jul</v>
      </c>
      <c r="G1495" s="4" t="s">
        <v>36</v>
      </c>
      <c r="H1495" s="4" t="s">
        <v>37</v>
      </c>
      <c r="I1495" s="4" t="s">
        <v>44</v>
      </c>
      <c r="J1495" s="4" t="s">
        <v>19</v>
      </c>
      <c r="K1495" s="4" t="s">
        <v>20</v>
      </c>
      <c r="L1495" s="4" t="s">
        <v>46</v>
      </c>
      <c r="M1495" s="5">
        <v>6</v>
      </c>
      <c r="N1495" s="6">
        <v>102.75</v>
      </c>
      <c r="O1495" s="7">
        <v>0</v>
      </c>
      <c r="P1495" s="6">
        <v>51.55</v>
      </c>
      <c r="Q1495" s="6">
        <f>M1495*N1495*(1-O1495)</f>
        <v>616.5</v>
      </c>
      <c r="R1495" s="6">
        <f>M1495*P1495</f>
        <v>309.29999999999995</v>
      </c>
      <c r="S1495" s="6">
        <f>Q1495-R1495</f>
        <v>307.20000000000005</v>
      </c>
      <c r="T1495" s="8">
        <f>IFERROR(S1495/Q1495,0)</f>
        <v>0.49829683698296845</v>
      </c>
    </row>
    <row r="1496" spans="1:20" ht="15.75" x14ac:dyDescent="0.25">
      <c r="A1496" s="2">
        <v>457</v>
      </c>
      <c r="B1496" s="3">
        <v>46231</v>
      </c>
      <c r="C1496" s="10">
        <f>YEAR(SalesDataTable[[#This Row],[Order Date]])</f>
        <v>2026</v>
      </c>
      <c r="D1496" s="13" t="str">
        <f>"Q"&amp;ROUNDUP(MONTH(SalesDataTable[[#This Row],[Order Date]])/3,0)</f>
        <v>Q3</v>
      </c>
      <c r="E1496" s="13">
        <f>MONTH(SalesDataTable[[#This Row],[Order Date]])</f>
        <v>7</v>
      </c>
      <c r="F1496" s="10" t="str">
        <f>TEXT(SalesDataTable[[#This Row],[Order Date]],"MMM")</f>
        <v>Jul</v>
      </c>
      <c r="G1496" s="4" t="s">
        <v>27</v>
      </c>
      <c r="H1496" s="4" t="s">
        <v>28</v>
      </c>
      <c r="I1496" s="4" t="s">
        <v>18</v>
      </c>
      <c r="J1496" s="4" t="s">
        <v>19</v>
      </c>
      <c r="K1496" s="4" t="s">
        <v>39</v>
      </c>
      <c r="L1496" s="4" t="s">
        <v>45</v>
      </c>
      <c r="M1496" s="5">
        <v>4</v>
      </c>
      <c r="N1496" s="6">
        <v>191.15</v>
      </c>
      <c r="O1496" s="7">
        <v>0</v>
      </c>
      <c r="P1496" s="6">
        <v>105.01</v>
      </c>
      <c r="Q1496" s="6">
        <f>M1496*N1496*(1-O1496)</f>
        <v>764.6</v>
      </c>
      <c r="R1496" s="6">
        <f>M1496*P1496</f>
        <v>420.04</v>
      </c>
      <c r="S1496" s="6">
        <f>Q1496-R1496</f>
        <v>344.56</v>
      </c>
      <c r="T1496" s="8">
        <f>IFERROR(S1496/Q1496,0)</f>
        <v>0.45064085796494896</v>
      </c>
    </row>
    <row r="1497" spans="1:20" ht="15.75" x14ac:dyDescent="0.25">
      <c r="A1497" s="2">
        <v>1516</v>
      </c>
      <c r="B1497" s="3">
        <v>46231</v>
      </c>
      <c r="C1497" s="10">
        <f>YEAR(SalesDataTable[[#This Row],[Order Date]])</f>
        <v>2026</v>
      </c>
      <c r="D1497" s="13" t="str">
        <f>"Q"&amp;ROUNDUP(MONTH(SalesDataTable[[#This Row],[Order Date]])/3,0)</f>
        <v>Q3</v>
      </c>
      <c r="E1497" s="13">
        <f>MONTH(SalesDataTable[[#This Row],[Order Date]])</f>
        <v>7</v>
      </c>
      <c r="F1497" s="10" t="str">
        <f>TEXT(SalesDataTable[[#This Row],[Order Date]],"MMM")</f>
        <v>Jul</v>
      </c>
      <c r="G1497" s="4" t="s">
        <v>16</v>
      </c>
      <c r="H1497" s="4" t="s">
        <v>52</v>
      </c>
      <c r="I1497" s="4" t="s">
        <v>18</v>
      </c>
      <c r="J1497" s="4" t="s">
        <v>32</v>
      </c>
      <c r="K1497" s="4" t="s">
        <v>50</v>
      </c>
      <c r="L1497" s="4" t="s">
        <v>51</v>
      </c>
      <c r="M1497" s="5">
        <v>2</v>
      </c>
      <c r="N1497" s="6">
        <v>40.15</v>
      </c>
      <c r="O1497" s="7">
        <v>0.1</v>
      </c>
      <c r="P1497" s="6">
        <v>14.86</v>
      </c>
      <c r="Q1497" s="6">
        <f>M1497*N1497*(1-O1497)</f>
        <v>72.27</v>
      </c>
      <c r="R1497" s="6">
        <f>M1497*P1497</f>
        <v>29.72</v>
      </c>
      <c r="S1497" s="6">
        <f>Q1497-R1497</f>
        <v>42.55</v>
      </c>
      <c r="T1497" s="8">
        <f>IFERROR(S1497/Q1497,0)</f>
        <v>0.58876435588764353</v>
      </c>
    </row>
    <row r="1498" spans="1:20" ht="15.75" x14ac:dyDescent="0.25">
      <c r="A1498" s="2">
        <v>2266</v>
      </c>
      <c r="B1498" s="3">
        <v>46231</v>
      </c>
      <c r="C1498" s="10">
        <f>YEAR(SalesDataTable[[#This Row],[Order Date]])</f>
        <v>2026</v>
      </c>
      <c r="D1498" s="13" t="str">
        <f>"Q"&amp;ROUNDUP(MONTH(SalesDataTable[[#This Row],[Order Date]])/3,0)</f>
        <v>Q3</v>
      </c>
      <c r="E1498" s="13">
        <f>MONTH(SalesDataTable[[#This Row],[Order Date]])</f>
        <v>7</v>
      </c>
      <c r="F1498" s="10" t="str">
        <f>TEXT(SalesDataTable[[#This Row],[Order Date]],"MMM")</f>
        <v>Jul</v>
      </c>
      <c r="G1498" s="4" t="s">
        <v>22</v>
      </c>
      <c r="H1498" s="4" t="s">
        <v>57</v>
      </c>
      <c r="I1498" s="4" t="s">
        <v>44</v>
      </c>
      <c r="J1498" s="4" t="s">
        <v>32</v>
      </c>
      <c r="K1498" s="4" t="s">
        <v>39</v>
      </c>
      <c r="L1498" s="4" t="s">
        <v>56</v>
      </c>
      <c r="M1498" s="5">
        <v>1</v>
      </c>
      <c r="N1498" s="6">
        <v>83.05</v>
      </c>
      <c r="O1498" s="7">
        <v>0</v>
      </c>
      <c r="P1498" s="6">
        <v>38.86</v>
      </c>
      <c r="Q1498" s="6">
        <f>M1498*N1498*(1-O1498)</f>
        <v>83.05</v>
      </c>
      <c r="R1498" s="6">
        <f>M1498*P1498</f>
        <v>38.86</v>
      </c>
      <c r="S1498" s="6">
        <f>Q1498-R1498</f>
        <v>44.19</v>
      </c>
      <c r="T1498" s="8">
        <f>IFERROR(S1498/Q1498,0)</f>
        <v>0.53208910295003009</v>
      </c>
    </row>
    <row r="1499" spans="1:20" ht="15.75" x14ac:dyDescent="0.25">
      <c r="A1499" s="2">
        <v>2802</v>
      </c>
      <c r="B1499" s="3">
        <v>46231</v>
      </c>
      <c r="C1499" s="10">
        <f>YEAR(SalesDataTable[[#This Row],[Order Date]])</f>
        <v>2026</v>
      </c>
      <c r="D1499" s="13" t="str">
        <f>"Q"&amp;ROUNDUP(MONTH(SalesDataTable[[#This Row],[Order Date]])/3,0)</f>
        <v>Q3</v>
      </c>
      <c r="E1499" s="13">
        <f>MONTH(SalesDataTable[[#This Row],[Order Date]])</f>
        <v>7</v>
      </c>
      <c r="F1499" s="10" t="str">
        <f>TEXT(SalesDataTable[[#This Row],[Order Date]],"MMM")</f>
        <v>Jul</v>
      </c>
      <c r="G1499" s="4" t="s">
        <v>16</v>
      </c>
      <c r="H1499" s="4" t="s">
        <v>52</v>
      </c>
      <c r="I1499" s="4" t="s">
        <v>18</v>
      </c>
      <c r="J1499" s="4" t="s">
        <v>19</v>
      </c>
      <c r="K1499" s="4" t="s">
        <v>25</v>
      </c>
      <c r="L1499" s="4" t="s">
        <v>33</v>
      </c>
      <c r="M1499" s="5">
        <v>2</v>
      </c>
      <c r="N1499" s="6">
        <v>146.22999999999999</v>
      </c>
      <c r="O1499" s="7">
        <v>0</v>
      </c>
      <c r="P1499" s="6">
        <v>79.040000000000006</v>
      </c>
      <c r="Q1499" s="6">
        <f>M1499*N1499*(1-O1499)</f>
        <v>292.45999999999998</v>
      </c>
      <c r="R1499" s="6">
        <f>M1499*P1499</f>
        <v>158.08000000000001</v>
      </c>
      <c r="S1499" s="6">
        <f>Q1499-R1499</f>
        <v>134.37999999999997</v>
      </c>
      <c r="T1499" s="8">
        <f>IFERROR(S1499/Q1499,0)</f>
        <v>0.45948163851466861</v>
      </c>
    </row>
    <row r="1500" spans="1:20" ht="15.75" x14ac:dyDescent="0.25">
      <c r="A1500" s="2">
        <v>3604</v>
      </c>
      <c r="B1500" s="3">
        <v>46231</v>
      </c>
      <c r="C1500" s="10">
        <f>YEAR(SalesDataTable[[#This Row],[Order Date]])</f>
        <v>2026</v>
      </c>
      <c r="D1500" s="13" t="str">
        <f>"Q"&amp;ROUNDUP(MONTH(SalesDataTable[[#This Row],[Order Date]])/3,0)</f>
        <v>Q3</v>
      </c>
      <c r="E1500" s="13">
        <f>MONTH(SalesDataTable[[#This Row],[Order Date]])</f>
        <v>7</v>
      </c>
      <c r="F1500" s="10" t="str">
        <f>TEXT(SalesDataTable[[#This Row],[Order Date]],"MMM")</f>
        <v>Jul</v>
      </c>
      <c r="G1500" s="4" t="s">
        <v>22</v>
      </c>
      <c r="H1500" s="4" t="s">
        <v>65</v>
      </c>
      <c r="I1500" s="4" t="s">
        <v>18</v>
      </c>
      <c r="J1500" s="4" t="s">
        <v>19</v>
      </c>
      <c r="K1500" s="4" t="s">
        <v>25</v>
      </c>
      <c r="L1500" s="4" t="s">
        <v>33</v>
      </c>
      <c r="M1500" s="5">
        <v>2</v>
      </c>
      <c r="N1500" s="6">
        <v>144.09</v>
      </c>
      <c r="O1500" s="7">
        <v>0</v>
      </c>
      <c r="P1500" s="6">
        <v>77.67</v>
      </c>
      <c r="Q1500" s="6">
        <f>M1500*N1500*(1-O1500)</f>
        <v>288.18</v>
      </c>
      <c r="R1500" s="6">
        <f>M1500*P1500</f>
        <v>155.34</v>
      </c>
      <c r="S1500" s="6">
        <f>Q1500-R1500</f>
        <v>132.84</v>
      </c>
      <c r="T1500" s="8">
        <f>IFERROR(S1500/Q1500,0)</f>
        <v>0.46096189881324173</v>
      </c>
    </row>
    <row r="1501" spans="1:20" ht="15.75" x14ac:dyDescent="0.25">
      <c r="A1501" s="2">
        <v>3644</v>
      </c>
      <c r="B1501" s="3">
        <v>46231</v>
      </c>
      <c r="C1501" s="10">
        <f>YEAR(SalesDataTable[[#This Row],[Order Date]])</f>
        <v>2026</v>
      </c>
      <c r="D1501" s="13" t="str">
        <f>"Q"&amp;ROUNDUP(MONTH(SalesDataTable[[#This Row],[Order Date]])/3,0)</f>
        <v>Q3</v>
      </c>
      <c r="E1501" s="13">
        <f>MONTH(SalesDataTable[[#This Row],[Order Date]])</f>
        <v>7</v>
      </c>
      <c r="F1501" s="10" t="str">
        <f>TEXT(SalesDataTable[[#This Row],[Order Date]],"MMM")</f>
        <v>Jul</v>
      </c>
      <c r="G1501" s="4" t="s">
        <v>27</v>
      </c>
      <c r="H1501" s="4" t="s">
        <v>55</v>
      </c>
      <c r="I1501" s="4" t="s">
        <v>35</v>
      </c>
      <c r="J1501" s="4" t="s">
        <v>32</v>
      </c>
      <c r="K1501" s="4" t="s">
        <v>25</v>
      </c>
      <c r="L1501" s="4" t="s">
        <v>26</v>
      </c>
      <c r="M1501" s="5">
        <v>3</v>
      </c>
      <c r="N1501" s="6">
        <v>93.01</v>
      </c>
      <c r="O1501" s="7">
        <v>0.15</v>
      </c>
      <c r="P1501" s="6">
        <v>46.68</v>
      </c>
      <c r="Q1501" s="6">
        <f>M1501*N1501*(1-O1501)</f>
        <v>237.17550000000003</v>
      </c>
      <c r="R1501" s="6">
        <f>M1501*P1501</f>
        <v>140.04</v>
      </c>
      <c r="S1501" s="6">
        <f>Q1501-R1501</f>
        <v>97.135500000000036</v>
      </c>
      <c r="T1501" s="8">
        <f>IFERROR(S1501/Q1501,0)</f>
        <v>0.4095511551572571</v>
      </c>
    </row>
    <row r="1502" spans="1:20" ht="15.75" x14ac:dyDescent="0.25">
      <c r="A1502" s="2">
        <v>4271</v>
      </c>
      <c r="B1502" s="3">
        <v>46231</v>
      </c>
      <c r="C1502" s="10">
        <f>YEAR(SalesDataTable[[#This Row],[Order Date]])</f>
        <v>2026</v>
      </c>
      <c r="D1502" s="13" t="str">
        <f>"Q"&amp;ROUNDUP(MONTH(SalesDataTable[[#This Row],[Order Date]])/3,0)</f>
        <v>Q3</v>
      </c>
      <c r="E1502" s="13">
        <f>MONTH(SalesDataTable[[#This Row],[Order Date]])</f>
        <v>7</v>
      </c>
      <c r="F1502" s="10" t="str">
        <f>TEXT(SalesDataTable[[#This Row],[Order Date]],"MMM")</f>
        <v>Jul</v>
      </c>
      <c r="G1502" s="4" t="s">
        <v>16</v>
      </c>
      <c r="H1502" s="4" t="s">
        <v>17</v>
      </c>
      <c r="I1502" s="4" t="s">
        <v>35</v>
      </c>
      <c r="J1502" s="4" t="s">
        <v>29</v>
      </c>
      <c r="K1502" s="4" t="s">
        <v>39</v>
      </c>
      <c r="L1502" s="4" t="s">
        <v>67</v>
      </c>
      <c r="M1502" s="5">
        <v>1</v>
      </c>
      <c r="N1502" s="6">
        <v>121.61</v>
      </c>
      <c r="O1502" s="7">
        <v>0.1</v>
      </c>
      <c r="P1502" s="6">
        <v>60.58</v>
      </c>
      <c r="Q1502" s="6">
        <f>M1502*N1502*(1-O1502)</f>
        <v>109.449</v>
      </c>
      <c r="R1502" s="6">
        <f>M1502*P1502</f>
        <v>60.58</v>
      </c>
      <c r="S1502" s="6">
        <f>Q1502-R1502</f>
        <v>48.869</v>
      </c>
      <c r="T1502" s="8">
        <f>IFERROR(S1502/Q1502,0)</f>
        <v>0.4465001964385239</v>
      </c>
    </row>
    <row r="1503" spans="1:20" ht="15.75" x14ac:dyDescent="0.25">
      <c r="A1503" s="2">
        <v>272</v>
      </c>
      <c r="B1503" s="3">
        <v>46232</v>
      </c>
      <c r="C1503" s="10">
        <f>YEAR(SalesDataTable[[#This Row],[Order Date]])</f>
        <v>2026</v>
      </c>
      <c r="D1503" s="13" t="str">
        <f>"Q"&amp;ROUNDUP(MONTH(SalesDataTable[[#This Row],[Order Date]])/3,0)</f>
        <v>Q3</v>
      </c>
      <c r="E1503" s="13">
        <f>MONTH(SalesDataTable[[#This Row],[Order Date]])</f>
        <v>7</v>
      </c>
      <c r="F1503" s="10" t="str">
        <f>TEXT(SalesDataTable[[#This Row],[Order Date]],"MMM")</f>
        <v>Jul</v>
      </c>
      <c r="G1503" s="4" t="s">
        <v>36</v>
      </c>
      <c r="H1503" s="4" t="s">
        <v>37</v>
      </c>
      <c r="I1503" s="4" t="s">
        <v>18</v>
      </c>
      <c r="J1503" s="4" t="s">
        <v>32</v>
      </c>
      <c r="K1503" s="4" t="s">
        <v>39</v>
      </c>
      <c r="L1503" s="4" t="s">
        <v>45</v>
      </c>
      <c r="M1503" s="5">
        <v>2</v>
      </c>
      <c r="N1503" s="6">
        <v>195.09</v>
      </c>
      <c r="O1503" s="7">
        <v>0</v>
      </c>
      <c r="P1503" s="6">
        <v>106.82</v>
      </c>
      <c r="Q1503" s="6">
        <f>M1503*N1503*(1-O1503)</f>
        <v>390.18</v>
      </c>
      <c r="R1503" s="6">
        <f>M1503*P1503</f>
        <v>213.64</v>
      </c>
      <c r="S1503" s="6">
        <f>Q1503-R1503</f>
        <v>176.54000000000002</v>
      </c>
      <c r="T1503" s="8">
        <f>IFERROR(S1503/Q1503,0)</f>
        <v>0.45245783997129535</v>
      </c>
    </row>
    <row r="1504" spans="1:20" ht="15.75" x14ac:dyDescent="0.25">
      <c r="A1504" s="2">
        <v>1469</v>
      </c>
      <c r="B1504" s="3">
        <v>46232</v>
      </c>
      <c r="C1504" s="10">
        <f>YEAR(SalesDataTable[[#This Row],[Order Date]])</f>
        <v>2026</v>
      </c>
      <c r="D1504" s="13" t="str">
        <f>"Q"&amp;ROUNDUP(MONTH(SalesDataTable[[#This Row],[Order Date]])/3,0)</f>
        <v>Q3</v>
      </c>
      <c r="E1504" s="13">
        <f>MONTH(SalesDataTable[[#This Row],[Order Date]])</f>
        <v>7</v>
      </c>
      <c r="F1504" s="10" t="str">
        <f>TEXT(SalesDataTable[[#This Row],[Order Date]],"MMM")</f>
        <v>Jul</v>
      </c>
      <c r="G1504" s="4" t="s">
        <v>27</v>
      </c>
      <c r="H1504" s="4" t="s">
        <v>55</v>
      </c>
      <c r="I1504" s="4" t="s">
        <v>35</v>
      </c>
      <c r="J1504" s="4" t="s">
        <v>19</v>
      </c>
      <c r="K1504" s="4" t="s">
        <v>30</v>
      </c>
      <c r="L1504" s="4" t="s">
        <v>64</v>
      </c>
      <c r="M1504" s="5">
        <v>3</v>
      </c>
      <c r="N1504" s="6">
        <v>167.52</v>
      </c>
      <c r="O1504" s="7">
        <v>0</v>
      </c>
      <c r="P1504" s="6">
        <v>87.26</v>
      </c>
      <c r="Q1504" s="6">
        <f>M1504*N1504*(1-O1504)</f>
        <v>502.56000000000006</v>
      </c>
      <c r="R1504" s="6">
        <f>M1504*P1504</f>
        <v>261.78000000000003</v>
      </c>
      <c r="S1504" s="6">
        <f>Q1504-R1504</f>
        <v>240.78000000000003</v>
      </c>
      <c r="T1504" s="8">
        <f>IFERROR(S1504/Q1504,0)</f>
        <v>0.4791069723018147</v>
      </c>
    </row>
    <row r="1505" spans="1:20" ht="15.75" x14ac:dyDescent="0.25">
      <c r="A1505" s="2">
        <v>2253</v>
      </c>
      <c r="B1505" s="3">
        <v>46232</v>
      </c>
      <c r="C1505" s="10">
        <f>YEAR(SalesDataTable[[#This Row],[Order Date]])</f>
        <v>2026</v>
      </c>
      <c r="D1505" s="13" t="str">
        <f>"Q"&amp;ROUNDUP(MONTH(SalesDataTable[[#This Row],[Order Date]])/3,0)</f>
        <v>Q3</v>
      </c>
      <c r="E1505" s="13">
        <f>MONTH(SalesDataTable[[#This Row],[Order Date]])</f>
        <v>7</v>
      </c>
      <c r="F1505" s="10" t="str">
        <f>TEXT(SalesDataTable[[#This Row],[Order Date]],"MMM")</f>
        <v>Jul</v>
      </c>
      <c r="G1505" s="4" t="s">
        <v>22</v>
      </c>
      <c r="H1505" s="4" t="s">
        <v>65</v>
      </c>
      <c r="I1505" s="4" t="s">
        <v>44</v>
      </c>
      <c r="J1505" s="4" t="s">
        <v>29</v>
      </c>
      <c r="K1505" s="4" t="s">
        <v>20</v>
      </c>
      <c r="L1505" s="4" t="s">
        <v>38</v>
      </c>
      <c r="M1505" s="5">
        <v>3</v>
      </c>
      <c r="N1505" s="6">
        <v>50.98</v>
      </c>
      <c r="O1505" s="7">
        <v>0</v>
      </c>
      <c r="P1505" s="6">
        <v>22.63</v>
      </c>
      <c r="Q1505" s="6">
        <f>M1505*N1505*(1-O1505)</f>
        <v>152.94</v>
      </c>
      <c r="R1505" s="6">
        <f>M1505*P1505</f>
        <v>67.89</v>
      </c>
      <c r="S1505" s="6">
        <f>Q1505-R1505</f>
        <v>85.05</v>
      </c>
      <c r="T1505" s="8">
        <f>IFERROR(S1505/Q1505,0)</f>
        <v>0.55610043154178113</v>
      </c>
    </row>
    <row r="1506" spans="1:20" ht="15.75" x14ac:dyDescent="0.25">
      <c r="A1506" s="2">
        <v>2554</v>
      </c>
      <c r="B1506" s="3">
        <v>46232</v>
      </c>
      <c r="C1506" s="10">
        <f>YEAR(SalesDataTable[[#This Row],[Order Date]])</f>
        <v>2026</v>
      </c>
      <c r="D1506" s="13" t="str">
        <f>"Q"&amp;ROUNDUP(MONTH(SalesDataTable[[#This Row],[Order Date]])/3,0)</f>
        <v>Q3</v>
      </c>
      <c r="E1506" s="13">
        <f>MONTH(SalesDataTable[[#This Row],[Order Date]])</f>
        <v>7</v>
      </c>
      <c r="F1506" s="10" t="str">
        <f>TEXT(SalesDataTable[[#This Row],[Order Date]],"MMM")</f>
        <v>Jul</v>
      </c>
      <c r="G1506" s="4" t="s">
        <v>22</v>
      </c>
      <c r="H1506" s="4" t="s">
        <v>57</v>
      </c>
      <c r="I1506" s="4" t="s">
        <v>44</v>
      </c>
      <c r="J1506" s="4" t="s">
        <v>29</v>
      </c>
      <c r="K1506" s="4" t="s">
        <v>50</v>
      </c>
      <c r="L1506" s="4" t="s">
        <v>61</v>
      </c>
      <c r="M1506" s="5">
        <v>2</v>
      </c>
      <c r="N1506" s="6">
        <v>49.98</v>
      </c>
      <c r="O1506" s="7">
        <v>0.1</v>
      </c>
      <c r="P1506" s="6">
        <v>21.91</v>
      </c>
      <c r="Q1506" s="6">
        <f>M1506*N1506*(1-O1506)</f>
        <v>89.963999999999999</v>
      </c>
      <c r="R1506" s="6">
        <f>M1506*P1506</f>
        <v>43.82</v>
      </c>
      <c r="S1506" s="6">
        <f>Q1506-R1506</f>
        <v>46.143999999999998</v>
      </c>
      <c r="T1506" s="8">
        <f>IFERROR(S1506/Q1506,0)</f>
        <v>0.51291627762215997</v>
      </c>
    </row>
    <row r="1507" spans="1:20" ht="15.75" x14ac:dyDescent="0.25">
      <c r="A1507" s="2">
        <v>2624</v>
      </c>
      <c r="B1507" s="3">
        <v>46232</v>
      </c>
      <c r="C1507" s="10">
        <f>YEAR(SalesDataTable[[#This Row],[Order Date]])</f>
        <v>2026</v>
      </c>
      <c r="D1507" s="13" t="str">
        <f>"Q"&amp;ROUNDUP(MONTH(SalesDataTable[[#This Row],[Order Date]])/3,0)</f>
        <v>Q3</v>
      </c>
      <c r="E1507" s="13">
        <f>MONTH(SalesDataTable[[#This Row],[Order Date]])</f>
        <v>7</v>
      </c>
      <c r="F1507" s="10" t="str">
        <f>TEXT(SalesDataTable[[#This Row],[Order Date]],"MMM")</f>
        <v>Jul</v>
      </c>
      <c r="G1507" s="4" t="s">
        <v>36</v>
      </c>
      <c r="H1507" s="4" t="s">
        <v>37</v>
      </c>
      <c r="I1507" s="4" t="s">
        <v>24</v>
      </c>
      <c r="J1507" s="4" t="s">
        <v>32</v>
      </c>
      <c r="K1507" s="4" t="s">
        <v>30</v>
      </c>
      <c r="L1507" s="4" t="s">
        <v>31</v>
      </c>
      <c r="M1507" s="5">
        <v>4</v>
      </c>
      <c r="N1507" s="6">
        <v>36.44</v>
      </c>
      <c r="O1507" s="7">
        <v>0.15</v>
      </c>
      <c r="P1507" s="6">
        <v>13.32</v>
      </c>
      <c r="Q1507" s="6">
        <f>M1507*N1507*(1-O1507)</f>
        <v>123.89599999999999</v>
      </c>
      <c r="R1507" s="6">
        <f>M1507*P1507</f>
        <v>53.28</v>
      </c>
      <c r="S1507" s="6">
        <f>Q1507-R1507</f>
        <v>70.615999999999985</v>
      </c>
      <c r="T1507" s="8">
        <f>IFERROR(S1507/Q1507,0)</f>
        <v>0.5699619035319945</v>
      </c>
    </row>
    <row r="1508" spans="1:20" ht="15.75" x14ac:dyDescent="0.25">
      <c r="A1508" s="2">
        <v>3338</v>
      </c>
      <c r="B1508" s="3">
        <v>46232</v>
      </c>
      <c r="C1508" s="10">
        <f>YEAR(SalesDataTable[[#This Row],[Order Date]])</f>
        <v>2026</v>
      </c>
      <c r="D1508" s="13" t="str">
        <f>"Q"&amp;ROUNDUP(MONTH(SalesDataTable[[#This Row],[Order Date]])/3,0)</f>
        <v>Q3</v>
      </c>
      <c r="E1508" s="13">
        <f>MONTH(SalesDataTable[[#This Row],[Order Date]])</f>
        <v>7</v>
      </c>
      <c r="F1508" s="10" t="str">
        <f>TEXT(SalesDataTable[[#This Row],[Order Date]],"MMM")</f>
        <v>Jul</v>
      </c>
      <c r="G1508" s="4" t="s">
        <v>16</v>
      </c>
      <c r="H1508" s="4" t="s">
        <v>17</v>
      </c>
      <c r="I1508" s="4" t="s">
        <v>18</v>
      </c>
      <c r="J1508" s="4" t="s">
        <v>19</v>
      </c>
      <c r="K1508" s="4" t="s">
        <v>39</v>
      </c>
      <c r="L1508" s="4" t="s">
        <v>45</v>
      </c>
      <c r="M1508" s="5">
        <v>1</v>
      </c>
      <c r="N1508" s="6">
        <v>195.34</v>
      </c>
      <c r="O1508" s="7">
        <v>0.05</v>
      </c>
      <c r="P1508" s="6">
        <v>106.6</v>
      </c>
      <c r="Q1508" s="6">
        <f>M1508*N1508*(1-O1508)</f>
        <v>185.57300000000001</v>
      </c>
      <c r="R1508" s="6">
        <f>M1508*P1508</f>
        <v>106.6</v>
      </c>
      <c r="S1508" s="6">
        <f>Q1508-R1508</f>
        <v>78.973000000000013</v>
      </c>
      <c r="T1508" s="8">
        <f>IFERROR(S1508/Q1508,0)</f>
        <v>0.42556298599472991</v>
      </c>
    </row>
    <row r="1509" spans="1:20" ht="15.75" x14ac:dyDescent="0.25">
      <c r="A1509" s="2">
        <v>4575</v>
      </c>
      <c r="B1509" s="3">
        <v>46232</v>
      </c>
      <c r="C1509" s="10">
        <f>YEAR(SalesDataTable[[#This Row],[Order Date]])</f>
        <v>2026</v>
      </c>
      <c r="D1509" s="13" t="str">
        <f>"Q"&amp;ROUNDUP(MONTH(SalesDataTable[[#This Row],[Order Date]])/3,0)</f>
        <v>Q3</v>
      </c>
      <c r="E1509" s="13">
        <f>MONTH(SalesDataTable[[#This Row],[Order Date]])</f>
        <v>7</v>
      </c>
      <c r="F1509" s="10" t="str">
        <f>TEXT(SalesDataTable[[#This Row],[Order Date]],"MMM")</f>
        <v>Jul</v>
      </c>
      <c r="G1509" s="4" t="s">
        <v>27</v>
      </c>
      <c r="H1509" s="4" t="s">
        <v>41</v>
      </c>
      <c r="I1509" s="4" t="s">
        <v>18</v>
      </c>
      <c r="J1509" s="4" t="s">
        <v>32</v>
      </c>
      <c r="K1509" s="4" t="s">
        <v>20</v>
      </c>
      <c r="L1509" s="4" t="s">
        <v>46</v>
      </c>
      <c r="M1509" s="5">
        <v>1</v>
      </c>
      <c r="N1509" s="6">
        <v>103.31</v>
      </c>
      <c r="O1509" s="7">
        <v>0</v>
      </c>
      <c r="P1509" s="6">
        <v>50.93</v>
      </c>
      <c r="Q1509" s="6">
        <f>M1509*N1509*(1-O1509)</f>
        <v>103.31</v>
      </c>
      <c r="R1509" s="6">
        <f>M1509*P1509</f>
        <v>50.93</v>
      </c>
      <c r="S1509" s="6">
        <f>Q1509-R1509</f>
        <v>52.38</v>
      </c>
      <c r="T1509" s="8">
        <f>IFERROR(S1509/Q1509,0)</f>
        <v>0.50701771367728199</v>
      </c>
    </row>
    <row r="1510" spans="1:20" ht="15.75" x14ac:dyDescent="0.25">
      <c r="A1510" s="2">
        <v>4871</v>
      </c>
      <c r="B1510" s="3">
        <v>46232</v>
      </c>
      <c r="C1510" s="10">
        <f>YEAR(SalesDataTable[[#This Row],[Order Date]])</f>
        <v>2026</v>
      </c>
      <c r="D1510" s="13" t="str">
        <f>"Q"&amp;ROUNDUP(MONTH(SalesDataTable[[#This Row],[Order Date]])/3,0)</f>
        <v>Q3</v>
      </c>
      <c r="E1510" s="13">
        <f>MONTH(SalesDataTable[[#This Row],[Order Date]])</f>
        <v>7</v>
      </c>
      <c r="F1510" s="10" t="str">
        <f>TEXT(SalesDataTable[[#This Row],[Order Date]],"MMM")</f>
        <v>Jul</v>
      </c>
      <c r="G1510" s="4" t="s">
        <v>16</v>
      </c>
      <c r="H1510" s="4" t="s">
        <v>17</v>
      </c>
      <c r="I1510" s="4" t="s">
        <v>18</v>
      </c>
      <c r="J1510" s="4" t="s">
        <v>29</v>
      </c>
      <c r="K1510" s="4" t="s">
        <v>39</v>
      </c>
      <c r="L1510" s="4" t="s">
        <v>67</v>
      </c>
      <c r="M1510" s="5">
        <v>3</v>
      </c>
      <c r="N1510" s="6">
        <v>123.31</v>
      </c>
      <c r="O1510" s="7">
        <v>0</v>
      </c>
      <c r="P1510" s="6">
        <v>59.16</v>
      </c>
      <c r="Q1510" s="6">
        <f>M1510*N1510*(1-O1510)</f>
        <v>369.93</v>
      </c>
      <c r="R1510" s="6">
        <f>M1510*P1510</f>
        <v>177.48</v>
      </c>
      <c r="S1510" s="6">
        <f>Q1510-R1510</f>
        <v>192.45000000000002</v>
      </c>
      <c r="T1510" s="8">
        <f>IFERROR(S1510/Q1510,0)</f>
        <v>0.52023355770010549</v>
      </c>
    </row>
    <row r="1511" spans="1:20" ht="15.75" x14ac:dyDescent="0.25">
      <c r="A1511" s="2">
        <v>4931</v>
      </c>
      <c r="B1511" s="3">
        <v>46232</v>
      </c>
      <c r="C1511" s="10">
        <f>YEAR(SalesDataTable[[#This Row],[Order Date]])</f>
        <v>2026</v>
      </c>
      <c r="D1511" s="13" t="str">
        <f>"Q"&amp;ROUNDUP(MONTH(SalesDataTable[[#This Row],[Order Date]])/3,0)</f>
        <v>Q3</v>
      </c>
      <c r="E1511" s="13">
        <f>MONTH(SalesDataTable[[#This Row],[Order Date]])</f>
        <v>7</v>
      </c>
      <c r="F1511" s="10" t="str">
        <f>TEXT(SalesDataTable[[#This Row],[Order Date]],"MMM")</f>
        <v>Jul</v>
      </c>
      <c r="G1511" s="4" t="s">
        <v>16</v>
      </c>
      <c r="H1511" s="4" t="s">
        <v>66</v>
      </c>
      <c r="I1511" s="4" t="s">
        <v>18</v>
      </c>
      <c r="J1511" s="4" t="s">
        <v>29</v>
      </c>
      <c r="K1511" s="4" t="s">
        <v>50</v>
      </c>
      <c r="L1511" s="4" t="s">
        <v>51</v>
      </c>
      <c r="M1511" s="5">
        <v>1</v>
      </c>
      <c r="N1511" s="6">
        <v>40.36</v>
      </c>
      <c r="O1511" s="7">
        <v>0.1</v>
      </c>
      <c r="P1511" s="6">
        <v>14.82</v>
      </c>
      <c r="Q1511" s="6">
        <f>M1511*N1511*(1-O1511)</f>
        <v>36.323999999999998</v>
      </c>
      <c r="R1511" s="6">
        <f>M1511*P1511</f>
        <v>14.82</v>
      </c>
      <c r="S1511" s="6">
        <f>Q1511-R1511</f>
        <v>21.503999999999998</v>
      </c>
      <c r="T1511" s="8">
        <f>IFERROR(S1511/Q1511,0)</f>
        <v>0.59200528576148004</v>
      </c>
    </row>
    <row r="1512" spans="1:20" ht="15.75" x14ac:dyDescent="0.25">
      <c r="A1512" s="2">
        <v>4962</v>
      </c>
      <c r="B1512" s="3">
        <v>46232</v>
      </c>
      <c r="C1512" s="10">
        <f>YEAR(SalesDataTable[[#This Row],[Order Date]])</f>
        <v>2026</v>
      </c>
      <c r="D1512" s="13" t="str">
        <f>"Q"&amp;ROUNDUP(MONTH(SalesDataTable[[#This Row],[Order Date]])/3,0)</f>
        <v>Q3</v>
      </c>
      <c r="E1512" s="13">
        <f>MONTH(SalesDataTable[[#This Row],[Order Date]])</f>
        <v>7</v>
      </c>
      <c r="F1512" s="10" t="str">
        <f>TEXT(SalesDataTable[[#This Row],[Order Date]],"MMM")</f>
        <v>Jul</v>
      </c>
      <c r="G1512" s="4" t="s">
        <v>16</v>
      </c>
      <c r="H1512" s="4" t="s">
        <v>66</v>
      </c>
      <c r="I1512" s="4" t="s">
        <v>35</v>
      </c>
      <c r="J1512" s="4" t="s">
        <v>29</v>
      </c>
      <c r="K1512" s="4" t="s">
        <v>39</v>
      </c>
      <c r="L1512" s="4" t="s">
        <v>56</v>
      </c>
      <c r="M1512" s="5">
        <v>2</v>
      </c>
      <c r="N1512" s="6">
        <v>83.06</v>
      </c>
      <c r="O1512" s="7">
        <v>0</v>
      </c>
      <c r="P1512" s="6">
        <v>38.74</v>
      </c>
      <c r="Q1512" s="6">
        <f>M1512*N1512*(1-O1512)</f>
        <v>166.12</v>
      </c>
      <c r="R1512" s="6">
        <f>M1512*P1512</f>
        <v>77.48</v>
      </c>
      <c r="S1512" s="6">
        <f>Q1512-R1512</f>
        <v>88.64</v>
      </c>
      <c r="T1512" s="8">
        <f>IFERROR(S1512/Q1512,0)</f>
        <v>0.5335901757765471</v>
      </c>
    </row>
    <row r="1513" spans="1:20" ht="15.75" x14ac:dyDescent="0.25">
      <c r="A1513" s="2">
        <v>5006</v>
      </c>
      <c r="B1513" s="3">
        <v>46232</v>
      </c>
      <c r="C1513" s="10">
        <f>YEAR(SalesDataTable[[#This Row],[Order Date]])</f>
        <v>2026</v>
      </c>
      <c r="D1513" s="13" t="str">
        <f>"Q"&amp;ROUNDUP(MONTH(SalesDataTable[[#This Row],[Order Date]])/3,0)</f>
        <v>Q3</v>
      </c>
      <c r="E1513" s="13">
        <f>MONTH(SalesDataTable[[#This Row],[Order Date]])</f>
        <v>7</v>
      </c>
      <c r="F1513" s="10" t="str">
        <f>TEXT(SalesDataTable[[#This Row],[Order Date]],"MMM")</f>
        <v>Jul</v>
      </c>
      <c r="G1513" s="4" t="s">
        <v>27</v>
      </c>
      <c r="H1513" s="4" t="s">
        <v>34</v>
      </c>
      <c r="I1513" s="4" t="s">
        <v>18</v>
      </c>
      <c r="J1513" s="4" t="s">
        <v>19</v>
      </c>
      <c r="K1513" s="4" t="s">
        <v>25</v>
      </c>
      <c r="L1513" s="4" t="s">
        <v>53</v>
      </c>
      <c r="M1513" s="5">
        <v>2</v>
      </c>
      <c r="N1513" s="6">
        <v>151.72999999999999</v>
      </c>
      <c r="O1513" s="7">
        <v>0</v>
      </c>
      <c r="P1513" s="6">
        <v>81.209999999999994</v>
      </c>
      <c r="Q1513" s="6">
        <f>M1513*N1513*(1-O1513)</f>
        <v>303.45999999999998</v>
      </c>
      <c r="R1513" s="6">
        <f>M1513*P1513</f>
        <v>162.41999999999999</v>
      </c>
      <c r="S1513" s="6">
        <f>Q1513-R1513</f>
        <v>141.04</v>
      </c>
      <c r="T1513" s="8">
        <f>IFERROR(S1513/Q1513,0)</f>
        <v>0.46477295195412904</v>
      </c>
    </row>
    <row r="1514" spans="1:20" ht="15.75" x14ac:dyDescent="0.25">
      <c r="A1514" s="2">
        <v>5033</v>
      </c>
      <c r="B1514" s="3">
        <v>46232</v>
      </c>
      <c r="C1514" s="10">
        <f>YEAR(SalesDataTable[[#This Row],[Order Date]])</f>
        <v>2026</v>
      </c>
      <c r="D1514" s="13" t="str">
        <f>"Q"&amp;ROUNDUP(MONTH(SalesDataTable[[#This Row],[Order Date]])/3,0)</f>
        <v>Q3</v>
      </c>
      <c r="E1514" s="13">
        <f>MONTH(SalesDataTable[[#This Row],[Order Date]])</f>
        <v>7</v>
      </c>
      <c r="F1514" s="10" t="str">
        <f>TEXT(SalesDataTable[[#This Row],[Order Date]],"MMM")</f>
        <v>Jul</v>
      </c>
      <c r="G1514" s="4" t="s">
        <v>36</v>
      </c>
      <c r="H1514" s="4" t="s">
        <v>49</v>
      </c>
      <c r="I1514" s="4" t="s">
        <v>18</v>
      </c>
      <c r="J1514" s="4" t="s">
        <v>29</v>
      </c>
      <c r="K1514" s="4" t="s">
        <v>25</v>
      </c>
      <c r="L1514" s="4" t="s">
        <v>62</v>
      </c>
      <c r="M1514" s="5">
        <v>4</v>
      </c>
      <c r="N1514" s="6">
        <v>72.010000000000005</v>
      </c>
      <c r="O1514" s="7">
        <v>0.05</v>
      </c>
      <c r="P1514" s="6">
        <v>32.36</v>
      </c>
      <c r="Q1514" s="6">
        <f>M1514*N1514*(1-O1514)</f>
        <v>273.63800000000003</v>
      </c>
      <c r="R1514" s="6">
        <f>M1514*P1514</f>
        <v>129.44</v>
      </c>
      <c r="S1514" s="6">
        <f>Q1514-R1514</f>
        <v>144.19800000000004</v>
      </c>
      <c r="T1514" s="8">
        <f>IFERROR(S1514/Q1514,0)</f>
        <v>0.52696628392255473</v>
      </c>
    </row>
    <row r="1515" spans="1:20" ht="15.75" x14ac:dyDescent="0.25">
      <c r="A1515" s="2">
        <v>5117</v>
      </c>
      <c r="B1515" s="3">
        <v>46232</v>
      </c>
      <c r="C1515" s="10">
        <f>YEAR(SalesDataTable[[#This Row],[Order Date]])</f>
        <v>2026</v>
      </c>
      <c r="D1515" s="13" t="str">
        <f>"Q"&amp;ROUNDUP(MONTH(SalesDataTable[[#This Row],[Order Date]])/3,0)</f>
        <v>Q3</v>
      </c>
      <c r="E1515" s="13">
        <f>MONTH(SalesDataTable[[#This Row],[Order Date]])</f>
        <v>7</v>
      </c>
      <c r="F1515" s="10" t="str">
        <f>TEXT(SalesDataTable[[#This Row],[Order Date]],"MMM")</f>
        <v>Jul</v>
      </c>
      <c r="G1515" s="4" t="s">
        <v>22</v>
      </c>
      <c r="H1515" s="4" t="s">
        <v>57</v>
      </c>
      <c r="I1515" s="4" t="s">
        <v>18</v>
      </c>
      <c r="J1515" s="4" t="s">
        <v>32</v>
      </c>
      <c r="K1515" s="4" t="s">
        <v>25</v>
      </c>
      <c r="L1515" s="4" t="s">
        <v>53</v>
      </c>
      <c r="M1515" s="5">
        <v>1</v>
      </c>
      <c r="N1515" s="6">
        <v>154.87</v>
      </c>
      <c r="O1515" s="7">
        <v>0</v>
      </c>
      <c r="P1515" s="6">
        <v>80.459999999999994</v>
      </c>
      <c r="Q1515" s="6">
        <f>M1515*N1515*(1-O1515)</f>
        <v>154.87</v>
      </c>
      <c r="R1515" s="6">
        <f>M1515*P1515</f>
        <v>80.459999999999994</v>
      </c>
      <c r="S1515" s="6">
        <f>Q1515-R1515</f>
        <v>74.410000000000011</v>
      </c>
      <c r="T1515" s="8">
        <f>IFERROR(S1515/Q1515,0)</f>
        <v>0.48046748886162594</v>
      </c>
    </row>
    <row r="1516" spans="1:20" ht="15.75" x14ac:dyDescent="0.25">
      <c r="A1516" s="2">
        <v>954</v>
      </c>
      <c r="B1516" s="3">
        <v>46233</v>
      </c>
      <c r="C1516" s="10">
        <f>YEAR(SalesDataTable[[#This Row],[Order Date]])</f>
        <v>2026</v>
      </c>
      <c r="D1516" s="13" t="str">
        <f>"Q"&amp;ROUNDUP(MONTH(SalesDataTable[[#This Row],[Order Date]])/3,0)</f>
        <v>Q3</v>
      </c>
      <c r="E1516" s="13">
        <f>MONTH(SalesDataTable[[#This Row],[Order Date]])</f>
        <v>7</v>
      </c>
      <c r="F1516" s="10" t="str">
        <f>TEXT(SalesDataTable[[#This Row],[Order Date]],"MMM")</f>
        <v>Jul</v>
      </c>
      <c r="G1516" s="4" t="s">
        <v>22</v>
      </c>
      <c r="H1516" s="4" t="s">
        <v>23</v>
      </c>
      <c r="I1516" s="4" t="s">
        <v>18</v>
      </c>
      <c r="J1516" s="4" t="s">
        <v>29</v>
      </c>
      <c r="K1516" s="4" t="s">
        <v>30</v>
      </c>
      <c r="L1516" s="4" t="s">
        <v>60</v>
      </c>
      <c r="M1516" s="5">
        <v>3</v>
      </c>
      <c r="N1516" s="6">
        <v>134.61000000000001</v>
      </c>
      <c r="O1516" s="7">
        <v>0.1</v>
      </c>
      <c r="P1516" s="6">
        <v>65.77</v>
      </c>
      <c r="Q1516" s="6">
        <f>M1516*N1516*(1-O1516)</f>
        <v>363.44700000000006</v>
      </c>
      <c r="R1516" s="6">
        <f>M1516*P1516</f>
        <v>197.31</v>
      </c>
      <c r="S1516" s="6">
        <f>Q1516-R1516</f>
        <v>166.13700000000006</v>
      </c>
      <c r="T1516" s="8">
        <f>IFERROR(S1516/Q1516,0)</f>
        <v>0.45711479252820914</v>
      </c>
    </row>
    <row r="1517" spans="1:20" ht="15.75" x14ac:dyDescent="0.25">
      <c r="A1517" s="2">
        <v>1644</v>
      </c>
      <c r="B1517" s="3">
        <v>46233</v>
      </c>
      <c r="C1517" s="10">
        <f>YEAR(SalesDataTable[[#This Row],[Order Date]])</f>
        <v>2026</v>
      </c>
      <c r="D1517" s="13" t="str">
        <f>"Q"&amp;ROUNDUP(MONTH(SalesDataTable[[#This Row],[Order Date]])/3,0)</f>
        <v>Q3</v>
      </c>
      <c r="E1517" s="13">
        <f>MONTH(SalesDataTable[[#This Row],[Order Date]])</f>
        <v>7</v>
      </c>
      <c r="F1517" s="10" t="str">
        <f>TEXT(SalesDataTable[[#This Row],[Order Date]],"MMM")</f>
        <v>Jul</v>
      </c>
      <c r="G1517" s="4" t="s">
        <v>36</v>
      </c>
      <c r="H1517" s="4" t="s">
        <v>63</v>
      </c>
      <c r="I1517" s="4" t="s">
        <v>18</v>
      </c>
      <c r="J1517" s="4" t="s">
        <v>19</v>
      </c>
      <c r="K1517" s="4" t="s">
        <v>20</v>
      </c>
      <c r="L1517" s="4" t="s">
        <v>21</v>
      </c>
      <c r="M1517" s="5">
        <v>3</v>
      </c>
      <c r="N1517" s="6">
        <v>81.5</v>
      </c>
      <c r="O1517" s="7">
        <v>0.05</v>
      </c>
      <c r="P1517" s="6">
        <v>43.85</v>
      </c>
      <c r="Q1517" s="6">
        <f>M1517*N1517*(1-O1517)</f>
        <v>232.27499999999998</v>
      </c>
      <c r="R1517" s="6">
        <f>M1517*P1517</f>
        <v>131.55000000000001</v>
      </c>
      <c r="S1517" s="6">
        <f>Q1517-R1517</f>
        <v>100.72499999999997</v>
      </c>
      <c r="T1517" s="8">
        <f>IFERROR(S1517/Q1517,0)</f>
        <v>0.43364546335163051</v>
      </c>
    </row>
    <row r="1518" spans="1:20" ht="15.75" x14ac:dyDescent="0.25">
      <c r="A1518" s="2">
        <v>2030</v>
      </c>
      <c r="B1518" s="3">
        <v>46233</v>
      </c>
      <c r="C1518" s="10">
        <f>YEAR(SalesDataTable[[#This Row],[Order Date]])</f>
        <v>2026</v>
      </c>
      <c r="D1518" s="13" t="str">
        <f>"Q"&amp;ROUNDUP(MONTH(SalesDataTable[[#This Row],[Order Date]])/3,0)</f>
        <v>Q3</v>
      </c>
      <c r="E1518" s="13">
        <f>MONTH(SalesDataTable[[#This Row],[Order Date]])</f>
        <v>7</v>
      </c>
      <c r="F1518" s="10" t="str">
        <f>TEXT(SalesDataTable[[#This Row],[Order Date]],"MMM")</f>
        <v>Jul</v>
      </c>
      <c r="G1518" s="4" t="s">
        <v>16</v>
      </c>
      <c r="H1518" s="4" t="s">
        <v>17</v>
      </c>
      <c r="I1518" s="4" t="s">
        <v>44</v>
      </c>
      <c r="J1518" s="4" t="s">
        <v>32</v>
      </c>
      <c r="K1518" s="4" t="s">
        <v>30</v>
      </c>
      <c r="L1518" s="4" t="s">
        <v>60</v>
      </c>
      <c r="M1518" s="5">
        <v>2</v>
      </c>
      <c r="N1518" s="6">
        <v>135.63</v>
      </c>
      <c r="O1518" s="7">
        <v>0</v>
      </c>
      <c r="P1518" s="6">
        <v>66.63</v>
      </c>
      <c r="Q1518" s="6">
        <f>M1518*N1518*(1-O1518)</f>
        <v>271.26</v>
      </c>
      <c r="R1518" s="6">
        <f>M1518*P1518</f>
        <v>133.26</v>
      </c>
      <c r="S1518" s="6">
        <f>Q1518-R1518</f>
        <v>138</v>
      </c>
      <c r="T1518" s="8">
        <f>IFERROR(S1518/Q1518,0)</f>
        <v>0.50873700508737008</v>
      </c>
    </row>
    <row r="1519" spans="1:20" ht="15.75" x14ac:dyDescent="0.25">
      <c r="A1519" s="2">
        <v>2595</v>
      </c>
      <c r="B1519" s="3">
        <v>46233</v>
      </c>
      <c r="C1519" s="10">
        <f>YEAR(SalesDataTable[[#This Row],[Order Date]])</f>
        <v>2026</v>
      </c>
      <c r="D1519" s="13" t="str">
        <f>"Q"&amp;ROUNDUP(MONTH(SalesDataTable[[#This Row],[Order Date]])/3,0)</f>
        <v>Q3</v>
      </c>
      <c r="E1519" s="13">
        <f>MONTH(SalesDataTable[[#This Row],[Order Date]])</f>
        <v>7</v>
      </c>
      <c r="F1519" s="10" t="str">
        <f>TEXT(SalesDataTable[[#This Row],[Order Date]],"MMM")</f>
        <v>Jul</v>
      </c>
      <c r="G1519" s="4" t="s">
        <v>16</v>
      </c>
      <c r="H1519" s="4" t="s">
        <v>52</v>
      </c>
      <c r="I1519" s="4" t="s">
        <v>24</v>
      </c>
      <c r="J1519" s="4" t="s">
        <v>32</v>
      </c>
      <c r="K1519" s="4" t="s">
        <v>30</v>
      </c>
      <c r="L1519" s="4" t="s">
        <v>60</v>
      </c>
      <c r="M1519" s="5">
        <v>15</v>
      </c>
      <c r="N1519" s="6">
        <v>133.44999999999999</v>
      </c>
      <c r="O1519" s="7">
        <v>0.2</v>
      </c>
      <c r="P1519" s="6">
        <v>65.819999999999993</v>
      </c>
      <c r="Q1519" s="6">
        <f>M1519*N1519*(1-O1519)</f>
        <v>1601.3999999999999</v>
      </c>
      <c r="R1519" s="6">
        <f>M1519*P1519</f>
        <v>987.3</v>
      </c>
      <c r="S1519" s="6">
        <f>Q1519-R1519</f>
        <v>614.09999999999991</v>
      </c>
      <c r="T1519" s="8">
        <f>IFERROR(S1519/Q1519,0)</f>
        <v>0.3834769576620457</v>
      </c>
    </row>
    <row r="1520" spans="1:20" ht="15.75" x14ac:dyDescent="0.25">
      <c r="A1520" s="2">
        <v>2763</v>
      </c>
      <c r="B1520" s="3">
        <v>46233</v>
      </c>
      <c r="C1520" s="10">
        <f>YEAR(SalesDataTable[[#This Row],[Order Date]])</f>
        <v>2026</v>
      </c>
      <c r="D1520" s="13" t="str">
        <f>"Q"&amp;ROUNDUP(MONTH(SalesDataTable[[#This Row],[Order Date]])/3,0)</f>
        <v>Q3</v>
      </c>
      <c r="E1520" s="13">
        <f>MONTH(SalesDataTable[[#This Row],[Order Date]])</f>
        <v>7</v>
      </c>
      <c r="F1520" s="10" t="str">
        <f>TEXT(SalesDataTable[[#This Row],[Order Date]],"MMM")</f>
        <v>Jul</v>
      </c>
      <c r="G1520" s="4" t="s">
        <v>16</v>
      </c>
      <c r="H1520" s="4" t="s">
        <v>66</v>
      </c>
      <c r="I1520" s="4" t="s">
        <v>18</v>
      </c>
      <c r="J1520" s="4" t="s">
        <v>32</v>
      </c>
      <c r="K1520" s="4" t="s">
        <v>39</v>
      </c>
      <c r="L1520" s="4" t="s">
        <v>67</v>
      </c>
      <c r="M1520" s="5">
        <v>1</v>
      </c>
      <c r="N1520" s="6">
        <v>120.94</v>
      </c>
      <c r="O1520" s="7">
        <v>0</v>
      </c>
      <c r="P1520" s="6">
        <v>62.24</v>
      </c>
      <c r="Q1520" s="6">
        <f>M1520*N1520*(1-O1520)</f>
        <v>120.94</v>
      </c>
      <c r="R1520" s="6">
        <f>M1520*P1520</f>
        <v>62.24</v>
      </c>
      <c r="S1520" s="6">
        <f>Q1520-R1520</f>
        <v>58.699999999999996</v>
      </c>
      <c r="T1520" s="8">
        <f>IFERROR(S1520/Q1520,0)</f>
        <v>0.48536464362493797</v>
      </c>
    </row>
    <row r="1521" spans="1:20" ht="15.75" x14ac:dyDescent="0.25">
      <c r="A1521" s="2">
        <v>3537</v>
      </c>
      <c r="B1521" s="3">
        <v>46233</v>
      </c>
      <c r="C1521" s="10">
        <f>YEAR(SalesDataTable[[#This Row],[Order Date]])</f>
        <v>2026</v>
      </c>
      <c r="D1521" s="13" t="str">
        <f>"Q"&amp;ROUNDUP(MONTH(SalesDataTable[[#This Row],[Order Date]])/3,0)</f>
        <v>Q3</v>
      </c>
      <c r="E1521" s="13">
        <f>MONTH(SalesDataTable[[#This Row],[Order Date]])</f>
        <v>7</v>
      </c>
      <c r="F1521" s="10" t="str">
        <f>TEXT(SalesDataTable[[#This Row],[Order Date]],"MMM")</f>
        <v>Jul</v>
      </c>
      <c r="G1521" s="4" t="s">
        <v>22</v>
      </c>
      <c r="H1521" s="4" t="s">
        <v>57</v>
      </c>
      <c r="I1521" s="4" t="s">
        <v>18</v>
      </c>
      <c r="J1521" s="4" t="s">
        <v>19</v>
      </c>
      <c r="K1521" s="4" t="s">
        <v>39</v>
      </c>
      <c r="L1521" s="4" t="s">
        <v>40</v>
      </c>
      <c r="M1521" s="5">
        <v>2</v>
      </c>
      <c r="N1521" s="6">
        <v>332.99</v>
      </c>
      <c r="O1521" s="7">
        <v>0.15</v>
      </c>
      <c r="P1521" s="6">
        <v>199.09</v>
      </c>
      <c r="Q1521" s="6">
        <f>M1521*N1521*(1-O1521)</f>
        <v>566.08299999999997</v>
      </c>
      <c r="R1521" s="6">
        <f>M1521*P1521</f>
        <v>398.18</v>
      </c>
      <c r="S1521" s="6">
        <f>Q1521-R1521</f>
        <v>167.90299999999996</v>
      </c>
      <c r="T1521" s="8">
        <f>IFERROR(S1521/Q1521,0)</f>
        <v>0.29660491482697759</v>
      </c>
    </row>
    <row r="1522" spans="1:20" ht="15.75" x14ac:dyDescent="0.25">
      <c r="A1522" s="2">
        <v>3550</v>
      </c>
      <c r="B1522" s="3">
        <v>46233</v>
      </c>
      <c r="C1522" s="10">
        <f>YEAR(SalesDataTable[[#This Row],[Order Date]])</f>
        <v>2026</v>
      </c>
      <c r="D1522" s="13" t="str">
        <f>"Q"&amp;ROUNDUP(MONTH(SalesDataTable[[#This Row],[Order Date]])/3,0)</f>
        <v>Q3</v>
      </c>
      <c r="E1522" s="13">
        <f>MONTH(SalesDataTable[[#This Row],[Order Date]])</f>
        <v>7</v>
      </c>
      <c r="F1522" s="10" t="str">
        <f>TEXT(SalesDataTable[[#This Row],[Order Date]],"MMM")</f>
        <v>Jul</v>
      </c>
      <c r="G1522" s="4" t="s">
        <v>16</v>
      </c>
      <c r="H1522" s="4" t="s">
        <v>66</v>
      </c>
      <c r="I1522" s="4" t="s">
        <v>18</v>
      </c>
      <c r="J1522" s="4" t="s">
        <v>19</v>
      </c>
      <c r="K1522" s="4" t="s">
        <v>39</v>
      </c>
      <c r="L1522" s="4" t="s">
        <v>67</v>
      </c>
      <c r="M1522" s="5">
        <v>3</v>
      </c>
      <c r="N1522" s="6">
        <v>120.88</v>
      </c>
      <c r="O1522" s="7">
        <v>0</v>
      </c>
      <c r="P1522" s="6">
        <v>60.97</v>
      </c>
      <c r="Q1522" s="6">
        <f>M1522*N1522*(1-O1522)</f>
        <v>362.64</v>
      </c>
      <c r="R1522" s="6">
        <f>M1522*P1522</f>
        <v>182.91</v>
      </c>
      <c r="S1522" s="6">
        <f>Q1522-R1522</f>
        <v>179.73</v>
      </c>
      <c r="T1522" s="8">
        <f>IFERROR(S1522/Q1522,0)</f>
        <v>0.49561548643282594</v>
      </c>
    </row>
    <row r="1523" spans="1:20" ht="15.75" x14ac:dyDescent="0.25">
      <c r="A1523" s="2">
        <v>3875</v>
      </c>
      <c r="B1523" s="3">
        <v>46233</v>
      </c>
      <c r="C1523" s="10">
        <f>YEAR(SalesDataTable[[#This Row],[Order Date]])</f>
        <v>2026</v>
      </c>
      <c r="D1523" s="13" t="str">
        <f>"Q"&amp;ROUNDUP(MONTH(SalesDataTable[[#This Row],[Order Date]])/3,0)</f>
        <v>Q3</v>
      </c>
      <c r="E1523" s="13">
        <f>MONTH(SalesDataTable[[#This Row],[Order Date]])</f>
        <v>7</v>
      </c>
      <c r="F1523" s="10" t="str">
        <f>TEXT(SalesDataTable[[#This Row],[Order Date]],"MMM")</f>
        <v>Jul</v>
      </c>
      <c r="G1523" s="4" t="s">
        <v>36</v>
      </c>
      <c r="H1523" s="4" t="s">
        <v>49</v>
      </c>
      <c r="I1523" s="4" t="s">
        <v>18</v>
      </c>
      <c r="J1523" s="4" t="s">
        <v>19</v>
      </c>
      <c r="K1523" s="4" t="s">
        <v>20</v>
      </c>
      <c r="L1523" s="4" t="s">
        <v>46</v>
      </c>
      <c r="M1523" s="5">
        <v>1</v>
      </c>
      <c r="N1523" s="6">
        <v>101.73</v>
      </c>
      <c r="O1523" s="7">
        <v>0.05</v>
      </c>
      <c r="P1523" s="6">
        <v>51.63</v>
      </c>
      <c r="Q1523" s="6">
        <f>M1523*N1523*(1-O1523)</f>
        <v>96.643500000000003</v>
      </c>
      <c r="R1523" s="6">
        <f>M1523*P1523</f>
        <v>51.63</v>
      </c>
      <c r="S1523" s="6">
        <f>Q1523-R1523</f>
        <v>45.013500000000001</v>
      </c>
      <c r="T1523" s="8">
        <f>IFERROR(S1523/Q1523,0)</f>
        <v>0.46576852038678235</v>
      </c>
    </row>
    <row r="1524" spans="1:20" ht="15.75" x14ac:dyDescent="0.25">
      <c r="A1524" s="2">
        <v>4467</v>
      </c>
      <c r="B1524" s="3">
        <v>46233</v>
      </c>
      <c r="C1524" s="10">
        <f>YEAR(SalesDataTable[[#This Row],[Order Date]])</f>
        <v>2026</v>
      </c>
      <c r="D1524" s="13" t="str">
        <f>"Q"&amp;ROUNDUP(MONTH(SalesDataTable[[#This Row],[Order Date]])/3,0)</f>
        <v>Q3</v>
      </c>
      <c r="E1524" s="13">
        <f>MONTH(SalesDataTable[[#This Row],[Order Date]])</f>
        <v>7</v>
      </c>
      <c r="F1524" s="10" t="str">
        <f>TEXT(SalesDataTable[[#This Row],[Order Date]],"MMM")</f>
        <v>Jul</v>
      </c>
      <c r="G1524" s="4" t="s">
        <v>36</v>
      </c>
      <c r="H1524" s="4" t="s">
        <v>47</v>
      </c>
      <c r="I1524" s="4" t="s">
        <v>18</v>
      </c>
      <c r="J1524" s="4" t="s">
        <v>19</v>
      </c>
      <c r="K1524" s="4" t="s">
        <v>30</v>
      </c>
      <c r="L1524" s="4" t="s">
        <v>31</v>
      </c>
      <c r="M1524" s="5">
        <v>2</v>
      </c>
      <c r="N1524" s="6">
        <v>36.21</v>
      </c>
      <c r="O1524" s="7">
        <v>0</v>
      </c>
      <c r="P1524" s="6">
        <v>13.5</v>
      </c>
      <c r="Q1524" s="6">
        <f>M1524*N1524*(1-O1524)</f>
        <v>72.42</v>
      </c>
      <c r="R1524" s="6">
        <f>M1524*P1524</f>
        <v>27</v>
      </c>
      <c r="S1524" s="6">
        <f>Q1524-R1524</f>
        <v>45.42</v>
      </c>
      <c r="T1524" s="8">
        <f>IFERROR(S1524/Q1524,0)</f>
        <v>0.62717481358740679</v>
      </c>
    </row>
    <row r="1525" spans="1:20" ht="15.75" x14ac:dyDescent="0.25">
      <c r="A1525" s="2">
        <v>739</v>
      </c>
      <c r="B1525" s="3">
        <v>46234</v>
      </c>
      <c r="C1525" s="10">
        <f>YEAR(SalesDataTable[[#This Row],[Order Date]])</f>
        <v>2026</v>
      </c>
      <c r="D1525" s="13" t="str">
        <f>"Q"&amp;ROUNDUP(MONTH(SalesDataTable[[#This Row],[Order Date]])/3,0)</f>
        <v>Q3</v>
      </c>
      <c r="E1525" s="13">
        <f>MONTH(SalesDataTable[[#This Row],[Order Date]])</f>
        <v>7</v>
      </c>
      <c r="F1525" s="10" t="str">
        <f>TEXT(SalesDataTable[[#This Row],[Order Date]],"MMM")</f>
        <v>Jul</v>
      </c>
      <c r="G1525" s="4" t="s">
        <v>36</v>
      </c>
      <c r="H1525" s="4" t="s">
        <v>47</v>
      </c>
      <c r="I1525" s="4" t="s">
        <v>18</v>
      </c>
      <c r="J1525" s="4" t="s">
        <v>32</v>
      </c>
      <c r="K1525" s="4" t="s">
        <v>20</v>
      </c>
      <c r="L1525" s="4" t="s">
        <v>46</v>
      </c>
      <c r="M1525" s="5">
        <v>5</v>
      </c>
      <c r="N1525" s="6">
        <v>104.65</v>
      </c>
      <c r="O1525" s="7">
        <v>0</v>
      </c>
      <c r="P1525" s="6">
        <v>49.2</v>
      </c>
      <c r="Q1525" s="6">
        <f>M1525*N1525*(1-O1525)</f>
        <v>523.25</v>
      </c>
      <c r="R1525" s="6">
        <f>M1525*P1525</f>
        <v>246</v>
      </c>
      <c r="S1525" s="6">
        <f>Q1525-R1525</f>
        <v>277.25</v>
      </c>
      <c r="T1525" s="8">
        <f>IFERROR(S1525/Q1525,0)</f>
        <v>0.52986144290492121</v>
      </c>
    </row>
    <row r="1526" spans="1:20" ht="15.75" x14ac:dyDescent="0.25">
      <c r="A1526" s="2">
        <v>2376</v>
      </c>
      <c r="B1526" s="3">
        <v>46234</v>
      </c>
      <c r="C1526" s="10">
        <f>YEAR(SalesDataTable[[#This Row],[Order Date]])</f>
        <v>2026</v>
      </c>
      <c r="D1526" s="13" t="str">
        <f>"Q"&amp;ROUNDUP(MONTH(SalesDataTable[[#This Row],[Order Date]])/3,0)</f>
        <v>Q3</v>
      </c>
      <c r="E1526" s="13">
        <f>MONTH(SalesDataTable[[#This Row],[Order Date]])</f>
        <v>7</v>
      </c>
      <c r="F1526" s="10" t="str">
        <f>TEXT(SalesDataTable[[#This Row],[Order Date]],"MMM")</f>
        <v>Jul</v>
      </c>
      <c r="G1526" s="4" t="s">
        <v>27</v>
      </c>
      <c r="H1526" s="4" t="s">
        <v>41</v>
      </c>
      <c r="I1526" s="4" t="s">
        <v>24</v>
      </c>
      <c r="J1526" s="4" t="s">
        <v>19</v>
      </c>
      <c r="K1526" s="4" t="s">
        <v>39</v>
      </c>
      <c r="L1526" s="4" t="s">
        <v>45</v>
      </c>
      <c r="M1526" s="5">
        <v>5</v>
      </c>
      <c r="N1526" s="6">
        <v>198.35</v>
      </c>
      <c r="O1526" s="7">
        <v>0.05</v>
      </c>
      <c r="P1526" s="6">
        <v>104.96</v>
      </c>
      <c r="Q1526" s="6">
        <f>M1526*N1526*(1-O1526)</f>
        <v>942.16249999999991</v>
      </c>
      <c r="R1526" s="6">
        <f>M1526*P1526</f>
        <v>524.79999999999995</v>
      </c>
      <c r="S1526" s="6">
        <f>Q1526-R1526</f>
        <v>417.36249999999995</v>
      </c>
      <c r="T1526" s="8">
        <f>IFERROR(S1526/Q1526,0)</f>
        <v>0.44298356175288234</v>
      </c>
    </row>
    <row r="1527" spans="1:20" ht="15.75" x14ac:dyDescent="0.25">
      <c r="A1527" s="2">
        <v>3109</v>
      </c>
      <c r="B1527" s="3">
        <v>46234</v>
      </c>
      <c r="C1527" s="10">
        <f>YEAR(SalesDataTable[[#This Row],[Order Date]])</f>
        <v>2026</v>
      </c>
      <c r="D1527" s="13" t="str">
        <f>"Q"&amp;ROUNDUP(MONTH(SalesDataTable[[#This Row],[Order Date]])/3,0)</f>
        <v>Q3</v>
      </c>
      <c r="E1527" s="13">
        <f>MONTH(SalesDataTable[[#This Row],[Order Date]])</f>
        <v>7</v>
      </c>
      <c r="F1527" s="10" t="str">
        <f>TEXT(SalesDataTable[[#This Row],[Order Date]],"MMM")</f>
        <v>Jul</v>
      </c>
      <c r="G1527" s="4" t="s">
        <v>16</v>
      </c>
      <c r="H1527" s="4" t="s">
        <v>17</v>
      </c>
      <c r="I1527" s="4" t="s">
        <v>44</v>
      </c>
      <c r="J1527" s="4" t="s">
        <v>19</v>
      </c>
      <c r="K1527" s="4" t="s">
        <v>50</v>
      </c>
      <c r="L1527" s="4" t="s">
        <v>58</v>
      </c>
      <c r="M1527" s="5">
        <v>2</v>
      </c>
      <c r="N1527" s="6">
        <v>36.56</v>
      </c>
      <c r="O1527" s="7">
        <v>0.05</v>
      </c>
      <c r="P1527" s="6">
        <v>13.76</v>
      </c>
      <c r="Q1527" s="6">
        <f>M1527*N1527*(1-O1527)</f>
        <v>69.463999999999999</v>
      </c>
      <c r="R1527" s="6">
        <f>M1527*P1527</f>
        <v>27.52</v>
      </c>
      <c r="S1527" s="6">
        <f>Q1527-R1527</f>
        <v>41.944000000000003</v>
      </c>
      <c r="T1527" s="8">
        <f>IFERROR(S1527/Q1527,0)</f>
        <v>0.60382356328457909</v>
      </c>
    </row>
    <row r="1528" spans="1:20" ht="15.75" x14ac:dyDescent="0.25">
      <c r="A1528" s="2">
        <v>4362</v>
      </c>
      <c r="B1528" s="3">
        <v>46234</v>
      </c>
      <c r="C1528" s="10">
        <f>YEAR(SalesDataTable[[#This Row],[Order Date]])</f>
        <v>2026</v>
      </c>
      <c r="D1528" s="13" t="str">
        <f>"Q"&amp;ROUNDUP(MONTH(SalesDataTable[[#This Row],[Order Date]])/3,0)</f>
        <v>Q3</v>
      </c>
      <c r="E1528" s="13">
        <f>MONTH(SalesDataTable[[#This Row],[Order Date]])</f>
        <v>7</v>
      </c>
      <c r="F1528" s="10" t="str">
        <f>TEXT(SalesDataTable[[#This Row],[Order Date]],"MMM")</f>
        <v>Jul</v>
      </c>
      <c r="G1528" s="4" t="s">
        <v>22</v>
      </c>
      <c r="H1528" s="4" t="s">
        <v>65</v>
      </c>
      <c r="I1528" s="4" t="s">
        <v>18</v>
      </c>
      <c r="J1528" s="4" t="s">
        <v>19</v>
      </c>
      <c r="K1528" s="4" t="s">
        <v>25</v>
      </c>
      <c r="L1528" s="4" t="s">
        <v>26</v>
      </c>
      <c r="M1528" s="5">
        <v>5</v>
      </c>
      <c r="N1528" s="6">
        <v>92.41</v>
      </c>
      <c r="O1528" s="7">
        <v>0</v>
      </c>
      <c r="P1528" s="6">
        <v>44.29</v>
      </c>
      <c r="Q1528" s="6">
        <f>M1528*N1528*(1-O1528)</f>
        <v>462.04999999999995</v>
      </c>
      <c r="R1528" s="6">
        <f>M1528*P1528</f>
        <v>221.45</v>
      </c>
      <c r="S1528" s="6">
        <f>Q1528-R1528</f>
        <v>240.59999999999997</v>
      </c>
      <c r="T1528" s="8">
        <f>IFERROR(S1528/Q1528,0)</f>
        <v>0.52072286549074775</v>
      </c>
    </row>
    <row r="1529" spans="1:20" ht="15.75" x14ac:dyDescent="0.25">
      <c r="A1529" s="2">
        <v>777</v>
      </c>
      <c r="B1529" s="3">
        <v>46235</v>
      </c>
      <c r="C1529" s="10">
        <f>YEAR(SalesDataTable[[#This Row],[Order Date]])</f>
        <v>2026</v>
      </c>
      <c r="D1529" s="13" t="str">
        <f>"Q"&amp;ROUNDUP(MONTH(SalesDataTable[[#This Row],[Order Date]])/3,0)</f>
        <v>Q3</v>
      </c>
      <c r="E1529" s="13">
        <f>MONTH(SalesDataTable[[#This Row],[Order Date]])</f>
        <v>8</v>
      </c>
      <c r="F1529" s="10" t="str">
        <f>TEXT(SalesDataTable[[#This Row],[Order Date]],"MMM")</f>
        <v>Aug</v>
      </c>
      <c r="G1529" s="4" t="s">
        <v>36</v>
      </c>
      <c r="H1529" s="4" t="s">
        <v>63</v>
      </c>
      <c r="I1529" s="4" t="s">
        <v>18</v>
      </c>
      <c r="J1529" s="4" t="s">
        <v>19</v>
      </c>
      <c r="K1529" s="4" t="s">
        <v>39</v>
      </c>
      <c r="L1529" s="4" t="s">
        <v>67</v>
      </c>
      <c r="M1529" s="5">
        <v>4</v>
      </c>
      <c r="N1529" s="6">
        <v>121.87</v>
      </c>
      <c r="O1529" s="7">
        <v>0</v>
      </c>
      <c r="P1529" s="6">
        <v>59.89</v>
      </c>
      <c r="Q1529" s="6">
        <f>M1529*N1529*(1-O1529)</f>
        <v>487.48</v>
      </c>
      <c r="R1529" s="6">
        <f>M1529*P1529</f>
        <v>239.56</v>
      </c>
      <c r="S1529" s="6">
        <f>Q1529-R1529</f>
        <v>247.92000000000002</v>
      </c>
      <c r="T1529" s="8">
        <f>IFERROR(S1529/Q1529,0)</f>
        <v>0.50857471075736438</v>
      </c>
    </row>
    <row r="1530" spans="1:20" ht="15.75" x14ac:dyDescent="0.25">
      <c r="A1530" s="2">
        <v>831</v>
      </c>
      <c r="B1530" s="3">
        <v>46235</v>
      </c>
      <c r="C1530" s="10">
        <f>YEAR(SalesDataTable[[#This Row],[Order Date]])</f>
        <v>2026</v>
      </c>
      <c r="D1530" s="13" t="str">
        <f>"Q"&amp;ROUNDUP(MONTH(SalesDataTable[[#This Row],[Order Date]])/3,0)</f>
        <v>Q3</v>
      </c>
      <c r="E1530" s="13">
        <f>MONTH(SalesDataTable[[#This Row],[Order Date]])</f>
        <v>8</v>
      </c>
      <c r="F1530" s="10" t="str">
        <f>TEXT(SalesDataTable[[#This Row],[Order Date]],"MMM")</f>
        <v>Aug</v>
      </c>
      <c r="G1530" s="4" t="s">
        <v>36</v>
      </c>
      <c r="H1530" s="4" t="s">
        <v>49</v>
      </c>
      <c r="I1530" s="4" t="s">
        <v>18</v>
      </c>
      <c r="J1530" s="4" t="s">
        <v>19</v>
      </c>
      <c r="K1530" s="4" t="s">
        <v>30</v>
      </c>
      <c r="L1530" s="4" t="s">
        <v>60</v>
      </c>
      <c r="M1530" s="5">
        <v>2</v>
      </c>
      <c r="N1530" s="6">
        <v>130.9</v>
      </c>
      <c r="O1530" s="7">
        <v>0.05</v>
      </c>
      <c r="P1530" s="6">
        <v>67.959999999999994</v>
      </c>
      <c r="Q1530" s="6">
        <f>M1530*N1530*(1-O1530)</f>
        <v>248.71</v>
      </c>
      <c r="R1530" s="6">
        <f>M1530*P1530</f>
        <v>135.91999999999999</v>
      </c>
      <c r="S1530" s="6">
        <f>Q1530-R1530</f>
        <v>112.79000000000002</v>
      </c>
      <c r="T1530" s="8">
        <f>IFERROR(S1530/Q1530,0)</f>
        <v>0.45350006031120588</v>
      </c>
    </row>
    <row r="1531" spans="1:20" ht="15.75" x14ac:dyDescent="0.25">
      <c r="A1531" s="2">
        <v>2059</v>
      </c>
      <c r="B1531" s="3">
        <v>46235</v>
      </c>
      <c r="C1531" s="10">
        <f>YEAR(SalesDataTable[[#This Row],[Order Date]])</f>
        <v>2026</v>
      </c>
      <c r="D1531" s="13" t="str">
        <f>"Q"&amp;ROUNDUP(MONTH(SalesDataTable[[#This Row],[Order Date]])/3,0)</f>
        <v>Q3</v>
      </c>
      <c r="E1531" s="13">
        <f>MONTH(SalesDataTable[[#This Row],[Order Date]])</f>
        <v>8</v>
      </c>
      <c r="F1531" s="10" t="str">
        <f>TEXT(SalesDataTable[[#This Row],[Order Date]],"MMM")</f>
        <v>Aug</v>
      </c>
      <c r="G1531" s="4" t="s">
        <v>27</v>
      </c>
      <c r="H1531" s="4" t="s">
        <v>28</v>
      </c>
      <c r="I1531" s="4" t="s">
        <v>35</v>
      </c>
      <c r="J1531" s="4" t="s">
        <v>29</v>
      </c>
      <c r="K1531" s="4" t="s">
        <v>20</v>
      </c>
      <c r="L1531" s="4" t="s">
        <v>38</v>
      </c>
      <c r="M1531" s="5">
        <v>1</v>
      </c>
      <c r="N1531" s="6">
        <v>50.98</v>
      </c>
      <c r="O1531" s="7">
        <v>0</v>
      </c>
      <c r="P1531" s="6">
        <v>22.92</v>
      </c>
      <c r="Q1531" s="6">
        <f>M1531*N1531*(1-O1531)</f>
        <v>50.98</v>
      </c>
      <c r="R1531" s="6">
        <f>M1531*P1531</f>
        <v>22.92</v>
      </c>
      <c r="S1531" s="6">
        <f>Q1531-R1531</f>
        <v>28.059999999999995</v>
      </c>
      <c r="T1531" s="8">
        <f>IFERROR(S1531/Q1531,0)</f>
        <v>0.55041192624558644</v>
      </c>
    </row>
    <row r="1532" spans="1:20" ht="15.75" x14ac:dyDescent="0.25">
      <c r="A1532" s="2">
        <v>2519</v>
      </c>
      <c r="B1532" s="3">
        <v>46235</v>
      </c>
      <c r="C1532" s="10">
        <f>YEAR(SalesDataTable[[#This Row],[Order Date]])</f>
        <v>2026</v>
      </c>
      <c r="D1532" s="13" t="str">
        <f>"Q"&amp;ROUNDUP(MONTH(SalesDataTable[[#This Row],[Order Date]])/3,0)</f>
        <v>Q3</v>
      </c>
      <c r="E1532" s="13">
        <f>MONTH(SalesDataTable[[#This Row],[Order Date]])</f>
        <v>8</v>
      </c>
      <c r="F1532" s="10" t="str">
        <f>TEXT(SalesDataTable[[#This Row],[Order Date]],"MMM")</f>
        <v>Aug</v>
      </c>
      <c r="G1532" s="4" t="s">
        <v>27</v>
      </c>
      <c r="H1532" s="4" t="s">
        <v>28</v>
      </c>
      <c r="I1532" s="4" t="s">
        <v>18</v>
      </c>
      <c r="J1532" s="4" t="s">
        <v>19</v>
      </c>
      <c r="K1532" s="4" t="s">
        <v>25</v>
      </c>
      <c r="L1532" s="4" t="s">
        <v>26</v>
      </c>
      <c r="M1532" s="5">
        <v>2</v>
      </c>
      <c r="N1532" s="6">
        <v>91.11</v>
      </c>
      <c r="O1532" s="7">
        <v>0</v>
      </c>
      <c r="P1532" s="6">
        <v>44.19</v>
      </c>
      <c r="Q1532" s="6">
        <f>M1532*N1532*(1-O1532)</f>
        <v>182.22</v>
      </c>
      <c r="R1532" s="6">
        <f>M1532*P1532</f>
        <v>88.38</v>
      </c>
      <c r="S1532" s="6">
        <f>Q1532-R1532</f>
        <v>93.84</v>
      </c>
      <c r="T1532" s="8">
        <f>IFERROR(S1532/Q1532,0)</f>
        <v>0.51498189002304906</v>
      </c>
    </row>
    <row r="1533" spans="1:20" ht="15.75" x14ac:dyDescent="0.25">
      <c r="A1533" s="2">
        <v>2644</v>
      </c>
      <c r="B1533" s="3">
        <v>46235</v>
      </c>
      <c r="C1533" s="10">
        <f>YEAR(SalesDataTable[[#This Row],[Order Date]])</f>
        <v>2026</v>
      </c>
      <c r="D1533" s="13" t="str">
        <f>"Q"&amp;ROUNDUP(MONTH(SalesDataTable[[#This Row],[Order Date]])/3,0)</f>
        <v>Q3</v>
      </c>
      <c r="E1533" s="13">
        <f>MONTH(SalesDataTable[[#This Row],[Order Date]])</f>
        <v>8</v>
      </c>
      <c r="F1533" s="10" t="str">
        <f>TEXT(SalesDataTable[[#This Row],[Order Date]],"MMM")</f>
        <v>Aug</v>
      </c>
      <c r="G1533" s="4" t="s">
        <v>16</v>
      </c>
      <c r="H1533" s="4" t="s">
        <v>17</v>
      </c>
      <c r="I1533" s="4" t="s">
        <v>44</v>
      </c>
      <c r="J1533" s="4" t="s">
        <v>19</v>
      </c>
      <c r="K1533" s="4" t="s">
        <v>30</v>
      </c>
      <c r="L1533" s="4" t="s">
        <v>31</v>
      </c>
      <c r="M1533" s="5">
        <v>3</v>
      </c>
      <c r="N1533" s="6">
        <v>35.619999999999997</v>
      </c>
      <c r="O1533" s="7">
        <v>0.05</v>
      </c>
      <c r="P1533" s="6">
        <v>13.47</v>
      </c>
      <c r="Q1533" s="6">
        <f>M1533*N1533*(1-O1533)</f>
        <v>101.51699999999998</v>
      </c>
      <c r="R1533" s="6">
        <f>M1533*P1533</f>
        <v>40.410000000000004</v>
      </c>
      <c r="S1533" s="6">
        <f>Q1533-R1533</f>
        <v>61.106999999999978</v>
      </c>
      <c r="T1533" s="8">
        <f>IFERROR(S1533/Q1533,0)</f>
        <v>0.60193859156594454</v>
      </c>
    </row>
    <row r="1534" spans="1:20" ht="15.75" x14ac:dyDescent="0.25">
      <c r="A1534" s="2">
        <v>4141</v>
      </c>
      <c r="B1534" s="3">
        <v>46235</v>
      </c>
      <c r="C1534" s="10">
        <f>YEAR(SalesDataTable[[#This Row],[Order Date]])</f>
        <v>2026</v>
      </c>
      <c r="D1534" s="13" t="str">
        <f>"Q"&amp;ROUNDUP(MONTH(SalesDataTable[[#This Row],[Order Date]])/3,0)</f>
        <v>Q3</v>
      </c>
      <c r="E1534" s="13">
        <f>MONTH(SalesDataTable[[#This Row],[Order Date]])</f>
        <v>8</v>
      </c>
      <c r="F1534" s="10" t="str">
        <f>TEXT(SalesDataTable[[#This Row],[Order Date]],"MMM")</f>
        <v>Aug</v>
      </c>
      <c r="G1534" s="4" t="s">
        <v>36</v>
      </c>
      <c r="H1534" s="4" t="s">
        <v>63</v>
      </c>
      <c r="I1534" s="4" t="s">
        <v>18</v>
      </c>
      <c r="J1534" s="4" t="s">
        <v>29</v>
      </c>
      <c r="K1534" s="4" t="s">
        <v>25</v>
      </c>
      <c r="L1534" s="4" t="s">
        <v>26</v>
      </c>
      <c r="M1534" s="5">
        <v>1</v>
      </c>
      <c r="N1534" s="6">
        <v>91.95</v>
      </c>
      <c r="O1534" s="7">
        <v>0.05</v>
      </c>
      <c r="P1534" s="6">
        <v>46.47</v>
      </c>
      <c r="Q1534" s="6">
        <f>M1534*N1534*(1-O1534)</f>
        <v>87.352499999999992</v>
      </c>
      <c r="R1534" s="6">
        <f>M1534*P1534</f>
        <v>46.47</v>
      </c>
      <c r="S1534" s="6">
        <f>Q1534-R1534</f>
        <v>40.882499999999993</v>
      </c>
      <c r="T1534" s="8">
        <f>IFERROR(S1534/Q1534,0)</f>
        <v>0.46801751523997592</v>
      </c>
    </row>
    <row r="1535" spans="1:20" ht="15.75" x14ac:dyDescent="0.25">
      <c r="A1535" s="2">
        <v>4804</v>
      </c>
      <c r="B1535" s="3">
        <v>46235</v>
      </c>
      <c r="C1535" s="10">
        <f>YEAR(SalesDataTable[[#This Row],[Order Date]])</f>
        <v>2026</v>
      </c>
      <c r="D1535" s="13" t="str">
        <f>"Q"&amp;ROUNDUP(MONTH(SalesDataTable[[#This Row],[Order Date]])/3,0)</f>
        <v>Q3</v>
      </c>
      <c r="E1535" s="13">
        <f>MONTH(SalesDataTable[[#This Row],[Order Date]])</f>
        <v>8</v>
      </c>
      <c r="F1535" s="10" t="str">
        <f>TEXT(SalesDataTable[[#This Row],[Order Date]],"MMM")</f>
        <v>Aug</v>
      </c>
      <c r="G1535" s="4" t="s">
        <v>16</v>
      </c>
      <c r="H1535" s="4" t="s">
        <v>52</v>
      </c>
      <c r="I1535" s="4" t="s">
        <v>18</v>
      </c>
      <c r="J1535" s="4" t="s">
        <v>19</v>
      </c>
      <c r="K1535" s="4" t="s">
        <v>50</v>
      </c>
      <c r="L1535" s="4" t="s">
        <v>61</v>
      </c>
      <c r="M1535" s="5">
        <v>1</v>
      </c>
      <c r="N1535" s="6">
        <v>49.46</v>
      </c>
      <c r="O1535" s="7">
        <v>0</v>
      </c>
      <c r="P1535" s="6">
        <v>21.47</v>
      </c>
      <c r="Q1535" s="6">
        <f>M1535*N1535*(1-O1535)</f>
        <v>49.46</v>
      </c>
      <c r="R1535" s="6">
        <f>M1535*P1535</f>
        <v>21.47</v>
      </c>
      <c r="S1535" s="6">
        <f>Q1535-R1535</f>
        <v>27.990000000000002</v>
      </c>
      <c r="T1535" s="8">
        <f>IFERROR(S1535/Q1535,0)</f>
        <v>0.5659118479579458</v>
      </c>
    </row>
    <row r="1536" spans="1:20" ht="15.75" x14ac:dyDescent="0.25">
      <c r="A1536" s="2">
        <v>5161</v>
      </c>
      <c r="B1536" s="3">
        <v>46235</v>
      </c>
      <c r="C1536" s="10">
        <f>YEAR(SalesDataTable[[#This Row],[Order Date]])</f>
        <v>2026</v>
      </c>
      <c r="D1536" s="13" t="str">
        <f>"Q"&amp;ROUNDUP(MONTH(SalesDataTable[[#This Row],[Order Date]])/3,0)</f>
        <v>Q3</v>
      </c>
      <c r="E1536" s="13">
        <f>MONTH(SalesDataTable[[#This Row],[Order Date]])</f>
        <v>8</v>
      </c>
      <c r="F1536" s="10" t="str">
        <f>TEXT(SalesDataTable[[#This Row],[Order Date]],"MMM")</f>
        <v>Aug</v>
      </c>
      <c r="G1536" s="4" t="s">
        <v>16</v>
      </c>
      <c r="H1536" s="4" t="s">
        <v>66</v>
      </c>
      <c r="I1536" s="4" t="s">
        <v>18</v>
      </c>
      <c r="J1536" s="4" t="s">
        <v>29</v>
      </c>
      <c r="K1536" s="4" t="s">
        <v>20</v>
      </c>
      <c r="L1536" s="4" t="s">
        <v>42</v>
      </c>
      <c r="M1536" s="5">
        <v>1</v>
      </c>
      <c r="N1536" s="6">
        <v>41.25</v>
      </c>
      <c r="O1536" s="7">
        <v>0.05</v>
      </c>
      <c r="P1536" s="6">
        <v>16.98</v>
      </c>
      <c r="Q1536" s="6">
        <f>M1536*N1536*(1-O1536)</f>
        <v>39.1875</v>
      </c>
      <c r="R1536" s="6">
        <f>M1536*P1536</f>
        <v>16.98</v>
      </c>
      <c r="S1536" s="6">
        <f>Q1536-R1536</f>
        <v>22.2075</v>
      </c>
      <c r="T1536" s="8">
        <f>IFERROR(S1536/Q1536,0)</f>
        <v>0.56669856459330148</v>
      </c>
    </row>
    <row r="1537" spans="1:20" ht="15.75" x14ac:dyDescent="0.25">
      <c r="A1537" s="2">
        <v>590</v>
      </c>
      <c r="B1537" s="3">
        <v>46236</v>
      </c>
      <c r="C1537" s="10">
        <f>YEAR(SalesDataTable[[#This Row],[Order Date]])</f>
        <v>2026</v>
      </c>
      <c r="D1537" s="13" t="str">
        <f>"Q"&amp;ROUNDUP(MONTH(SalesDataTable[[#This Row],[Order Date]])/3,0)</f>
        <v>Q3</v>
      </c>
      <c r="E1537" s="13">
        <f>MONTH(SalesDataTable[[#This Row],[Order Date]])</f>
        <v>8</v>
      </c>
      <c r="F1537" s="10" t="str">
        <f>TEXT(SalesDataTable[[#This Row],[Order Date]],"MMM")</f>
        <v>Aug</v>
      </c>
      <c r="G1537" s="4" t="s">
        <v>27</v>
      </c>
      <c r="H1537" s="4" t="s">
        <v>41</v>
      </c>
      <c r="I1537" s="4" t="s">
        <v>18</v>
      </c>
      <c r="J1537" s="4" t="s">
        <v>19</v>
      </c>
      <c r="K1537" s="4" t="s">
        <v>30</v>
      </c>
      <c r="L1537" s="4" t="s">
        <v>60</v>
      </c>
      <c r="M1537" s="5">
        <v>4</v>
      </c>
      <c r="N1537" s="6">
        <v>133.65</v>
      </c>
      <c r="O1537" s="7">
        <v>0</v>
      </c>
      <c r="P1537" s="6">
        <v>66</v>
      </c>
      <c r="Q1537" s="6">
        <f>M1537*N1537*(1-O1537)</f>
        <v>534.6</v>
      </c>
      <c r="R1537" s="6">
        <f>M1537*P1537</f>
        <v>264</v>
      </c>
      <c r="S1537" s="6">
        <f>Q1537-R1537</f>
        <v>270.60000000000002</v>
      </c>
      <c r="T1537" s="8">
        <f>IFERROR(S1537/Q1537,0)</f>
        <v>0.50617283950617287</v>
      </c>
    </row>
    <row r="1538" spans="1:20" ht="15.75" x14ac:dyDescent="0.25">
      <c r="A1538" s="2">
        <v>1599</v>
      </c>
      <c r="B1538" s="3">
        <v>46236</v>
      </c>
      <c r="C1538" s="10">
        <f>YEAR(SalesDataTable[[#This Row],[Order Date]])</f>
        <v>2026</v>
      </c>
      <c r="D1538" s="13" t="str">
        <f>"Q"&amp;ROUNDUP(MONTH(SalesDataTable[[#This Row],[Order Date]])/3,0)</f>
        <v>Q3</v>
      </c>
      <c r="E1538" s="13">
        <f>MONTH(SalesDataTable[[#This Row],[Order Date]])</f>
        <v>8</v>
      </c>
      <c r="F1538" s="10" t="str">
        <f>TEXT(SalesDataTable[[#This Row],[Order Date]],"MMM")</f>
        <v>Aug</v>
      </c>
      <c r="G1538" s="4" t="s">
        <v>36</v>
      </c>
      <c r="H1538" s="4" t="s">
        <v>37</v>
      </c>
      <c r="I1538" s="4" t="s">
        <v>18</v>
      </c>
      <c r="J1538" s="4" t="s">
        <v>19</v>
      </c>
      <c r="K1538" s="4" t="s">
        <v>39</v>
      </c>
      <c r="L1538" s="4" t="s">
        <v>45</v>
      </c>
      <c r="M1538" s="5">
        <v>2</v>
      </c>
      <c r="N1538" s="6">
        <v>200.45</v>
      </c>
      <c r="O1538" s="7">
        <v>0.05</v>
      </c>
      <c r="P1538" s="6">
        <v>105.42</v>
      </c>
      <c r="Q1538" s="6">
        <f>M1538*N1538*(1-O1538)</f>
        <v>380.85499999999996</v>
      </c>
      <c r="R1538" s="6">
        <f>M1538*P1538</f>
        <v>210.84</v>
      </c>
      <c r="S1538" s="6">
        <f>Q1538-R1538</f>
        <v>170.01499999999996</v>
      </c>
      <c r="T1538" s="8">
        <f>IFERROR(S1538/Q1538,0)</f>
        <v>0.44640348689133652</v>
      </c>
    </row>
    <row r="1539" spans="1:20" ht="15.75" x14ac:dyDescent="0.25">
      <c r="A1539" s="2">
        <v>1665</v>
      </c>
      <c r="B1539" s="3">
        <v>46236</v>
      </c>
      <c r="C1539" s="10">
        <f>YEAR(SalesDataTable[[#This Row],[Order Date]])</f>
        <v>2026</v>
      </c>
      <c r="D1539" s="13" t="str">
        <f>"Q"&amp;ROUNDUP(MONTH(SalesDataTable[[#This Row],[Order Date]])/3,0)</f>
        <v>Q3</v>
      </c>
      <c r="E1539" s="13">
        <f>MONTH(SalesDataTable[[#This Row],[Order Date]])</f>
        <v>8</v>
      </c>
      <c r="F1539" s="10" t="str">
        <f>TEXT(SalesDataTable[[#This Row],[Order Date]],"MMM")</f>
        <v>Aug</v>
      </c>
      <c r="G1539" s="4" t="s">
        <v>16</v>
      </c>
      <c r="H1539" s="4" t="s">
        <v>17</v>
      </c>
      <c r="I1539" s="4" t="s">
        <v>44</v>
      </c>
      <c r="J1539" s="4" t="s">
        <v>19</v>
      </c>
      <c r="K1539" s="4" t="s">
        <v>20</v>
      </c>
      <c r="L1539" s="4" t="s">
        <v>38</v>
      </c>
      <c r="M1539" s="5">
        <v>2</v>
      </c>
      <c r="N1539" s="6">
        <v>51.87</v>
      </c>
      <c r="O1539" s="7">
        <v>0.05</v>
      </c>
      <c r="P1539" s="6">
        <v>21.98</v>
      </c>
      <c r="Q1539" s="6">
        <f>M1539*N1539*(1-O1539)</f>
        <v>98.552999999999997</v>
      </c>
      <c r="R1539" s="6">
        <f>M1539*P1539</f>
        <v>43.96</v>
      </c>
      <c r="S1539" s="6">
        <f>Q1539-R1539</f>
        <v>54.592999999999996</v>
      </c>
      <c r="T1539" s="8">
        <f>IFERROR(S1539/Q1539,0)</f>
        <v>0.55394559272675614</v>
      </c>
    </row>
    <row r="1540" spans="1:20" ht="15.75" x14ac:dyDescent="0.25">
      <c r="A1540" s="2">
        <v>2409</v>
      </c>
      <c r="B1540" s="3">
        <v>46236</v>
      </c>
      <c r="C1540" s="10">
        <f>YEAR(SalesDataTable[[#This Row],[Order Date]])</f>
        <v>2026</v>
      </c>
      <c r="D1540" s="13" t="str">
        <f>"Q"&amp;ROUNDUP(MONTH(SalesDataTable[[#This Row],[Order Date]])/3,0)</f>
        <v>Q3</v>
      </c>
      <c r="E1540" s="13">
        <f>MONTH(SalesDataTable[[#This Row],[Order Date]])</f>
        <v>8</v>
      </c>
      <c r="F1540" s="10" t="str">
        <f>TEXT(SalesDataTable[[#This Row],[Order Date]],"MMM")</f>
        <v>Aug</v>
      </c>
      <c r="G1540" s="4" t="s">
        <v>36</v>
      </c>
      <c r="H1540" s="4" t="s">
        <v>63</v>
      </c>
      <c r="I1540" s="4" t="s">
        <v>18</v>
      </c>
      <c r="J1540" s="4" t="s">
        <v>19</v>
      </c>
      <c r="K1540" s="4" t="s">
        <v>39</v>
      </c>
      <c r="L1540" s="4" t="s">
        <v>56</v>
      </c>
      <c r="M1540" s="5">
        <v>1</v>
      </c>
      <c r="N1540" s="6">
        <v>83.6</v>
      </c>
      <c r="O1540" s="7">
        <v>0.05</v>
      </c>
      <c r="P1540" s="6">
        <v>38.51</v>
      </c>
      <c r="Q1540" s="6">
        <f>M1540*N1540*(1-O1540)</f>
        <v>79.419999999999987</v>
      </c>
      <c r="R1540" s="6">
        <f>M1540*P1540</f>
        <v>38.51</v>
      </c>
      <c r="S1540" s="6">
        <f>Q1540-R1540</f>
        <v>40.909999999999989</v>
      </c>
      <c r="T1540" s="8">
        <f>IFERROR(S1540/Q1540,0)</f>
        <v>0.51510954419541677</v>
      </c>
    </row>
    <row r="1541" spans="1:20" ht="15.75" x14ac:dyDescent="0.25">
      <c r="A1541" s="2">
        <v>2936</v>
      </c>
      <c r="B1541" s="3">
        <v>46236</v>
      </c>
      <c r="C1541" s="10">
        <f>YEAR(SalesDataTable[[#This Row],[Order Date]])</f>
        <v>2026</v>
      </c>
      <c r="D1541" s="13" t="str">
        <f>"Q"&amp;ROUNDUP(MONTH(SalesDataTable[[#This Row],[Order Date]])/3,0)</f>
        <v>Q3</v>
      </c>
      <c r="E1541" s="13">
        <f>MONTH(SalesDataTable[[#This Row],[Order Date]])</f>
        <v>8</v>
      </c>
      <c r="F1541" s="10" t="str">
        <f>TEXT(SalesDataTable[[#This Row],[Order Date]],"MMM")</f>
        <v>Aug</v>
      </c>
      <c r="G1541" s="4" t="s">
        <v>27</v>
      </c>
      <c r="H1541" s="4" t="s">
        <v>68</v>
      </c>
      <c r="I1541" s="4" t="s">
        <v>18</v>
      </c>
      <c r="J1541" s="4" t="s">
        <v>29</v>
      </c>
      <c r="K1541" s="4" t="s">
        <v>30</v>
      </c>
      <c r="L1541" s="4" t="s">
        <v>31</v>
      </c>
      <c r="M1541" s="5">
        <v>1</v>
      </c>
      <c r="N1541" s="6">
        <v>35.74</v>
      </c>
      <c r="O1541" s="7">
        <v>0</v>
      </c>
      <c r="P1541" s="6">
        <v>13.49</v>
      </c>
      <c r="Q1541" s="6">
        <f>M1541*N1541*(1-O1541)</f>
        <v>35.74</v>
      </c>
      <c r="R1541" s="6">
        <f>M1541*P1541</f>
        <v>13.49</v>
      </c>
      <c r="S1541" s="6">
        <f>Q1541-R1541</f>
        <v>22.25</v>
      </c>
      <c r="T1541" s="8">
        <f>IFERROR(S1541/Q1541,0)</f>
        <v>0.62255176273083379</v>
      </c>
    </row>
    <row r="1542" spans="1:20" ht="15.75" x14ac:dyDescent="0.25">
      <c r="A1542" s="2">
        <v>3397</v>
      </c>
      <c r="B1542" s="3">
        <v>46236</v>
      </c>
      <c r="C1542" s="10">
        <f>YEAR(SalesDataTable[[#This Row],[Order Date]])</f>
        <v>2026</v>
      </c>
      <c r="D1542" s="13" t="str">
        <f>"Q"&amp;ROUNDUP(MONTH(SalesDataTable[[#This Row],[Order Date]])/3,0)</f>
        <v>Q3</v>
      </c>
      <c r="E1542" s="13">
        <f>MONTH(SalesDataTable[[#This Row],[Order Date]])</f>
        <v>8</v>
      </c>
      <c r="F1542" s="10" t="str">
        <f>TEXT(SalesDataTable[[#This Row],[Order Date]],"MMM")</f>
        <v>Aug</v>
      </c>
      <c r="G1542" s="4" t="s">
        <v>36</v>
      </c>
      <c r="H1542" s="4" t="s">
        <v>37</v>
      </c>
      <c r="I1542" s="4" t="s">
        <v>18</v>
      </c>
      <c r="J1542" s="4" t="s">
        <v>19</v>
      </c>
      <c r="K1542" s="4" t="s">
        <v>20</v>
      </c>
      <c r="L1542" s="4" t="s">
        <v>21</v>
      </c>
      <c r="M1542" s="5">
        <v>1</v>
      </c>
      <c r="N1542" s="6">
        <v>79.849999999999994</v>
      </c>
      <c r="O1542" s="7">
        <v>0.1</v>
      </c>
      <c r="P1542" s="6">
        <v>43.11</v>
      </c>
      <c r="Q1542" s="6">
        <f>M1542*N1542*(1-O1542)</f>
        <v>71.864999999999995</v>
      </c>
      <c r="R1542" s="6">
        <f>M1542*P1542</f>
        <v>43.11</v>
      </c>
      <c r="S1542" s="6">
        <f>Q1542-R1542</f>
        <v>28.754999999999995</v>
      </c>
      <c r="T1542" s="8">
        <f>IFERROR(S1542/Q1542,0)</f>
        <v>0.40012523481527862</v>
      </c>
    </row>
    <row r="1543" spans="1:20" ht="15.75" x14ac:dyDescent="0.25">
      <c r="A1543" s="2">
        <v>4556</v>
      </c>
      <c r="B1543" s="3">
        <v>46236</v>
      </c>
      <c r="C1543" s="10">
        <f>YEAR(SalesDataTable[[#This Row],[Order Date]])</f>
        <v>2026</v>
      </c>
      <c r="D1543" s="13" t="str">
        <f>"Q"&amp;ROUNDUP(MONTH(SalesDataTable[[#This Row],[Order Date]])/3,0)</f>
        <v>Q3</v>
      </c>
      <c r="E1543" s="13">
        <f>MONTH(SalesDataTable[[#This Row],[Order Date]])</f>
        <v>8</v>
      </c>
      <c r="F1543" s="10" t="str">
        <f>TEXT(SalesDataTable[[#This Row],[Order Date]],"MMM")</f>
        <v>Aug</v>
      </c>
      <c r="G1543" s="4" t="s">
        <v>16</v>
      </c>
      <c r="H1543" s="4" t="s">
        <v>66</v>
      </c>
      <c r="I1543" s="4" t="s">
        <v>18</v>
      </c>
      <c r="J1543" s="4" t="s">
        <v>19</v>
      </c>
      <c r="K1543" s="4" t="s">
        <v>30</v>
      </c>
      <c r="L1543" s="4" t="s">
        <v>48</v>
      </c>
      <c r="M1543" s="5">
        <v>2</v>
      </c>
      <c r="N1543" s="6">
        <v>46.44</v>
      </c>
      <c r="O1543" s="7">
        <v>0</v>
      </c>
      <c r="P1543" s="6">
        <v>18.489999999999998</v>
      </c>
      <c r="Q1543" s="6">
        <f>M1543*N1543*(1-O1543)</f>
        <v>92.88</v>
      </c>
      <c r="R1543" s="6">
        <f>M1543*P1543</f>
        <v>36.979999999999997</v>
      </c>
      <c r="S1543" s="6">
        <f>Q1543-R1543</f>
        <v>55.9</v>
      </c>
      <c r="T1543" s="8">
        <f>IFERROR(S1543/Q1543,0)</f>
        <v>0.60185185185185186</v>
      </c>
    </row>
    <row r="1544" spans="1:20" ht="15.75" x14ac:dyDescent="0.25">
      <c r="A1544" s="2">
        <v>4614</v>
      </c>
      <c r="B1544" s="3">
        <v>46236</v>
      </c>
      <c r="C1544" s="10">
        <f>YEAR(SalesDataTable[[#This Row],[Order Date]])</f>
        <v>2026</v>
      </c>
      <c r="D1544" s="13" t="str">
        <f>"Q"&amp;ROUNDUP(MONTH(SalesDataTable[[#This Row],[Order Date]])/3,0)</f>
        <v>Q3</v>
      </c>
      <c r="E1544" s="13">
        <f>MONTH(SalesDataTable[[#This Row],[Order Date]])</f>
        <v>8</v>
      </c>
      <c r="F1544" s="10" t="str">
        <f>TEXT(SalesDataTable[[#This Row],[Order Date]],"MMM")</f>
        <v>Aug</v>
      </c>
      <c r="G1544" s="4" t="s">
        <v>36</v>
      </c>
      <c r="H1544" s="4" t="s">
        <v>49</v>
      </c>
      <c r="I1544" s="4" t="s">
        <v>35</v>
      </c>
      <c r="J1544" s="4" t="s">
        <v>19</v>
      </c>
      <c r="K1544" s="4" t="s">
        <v>20</v>
      </c>
      <c r="L1544" s="4" t="s">
        <v>38</v>
      </c>
      <c r="M1544" s="5">
        <v>2</v>
      </c>
      <c r="N1544" s="6">
        <v>50.44</v>
      </c>
      <c r="O1544" s="7">
        <v>0</v>
      </c>
      <c r="P1544" s="6">
        <v>22.99</v>
      </c>
      <c r="Q1544" s="6">
        <f>M1544*N1544*(1-O1544)</f>
        <v>100.88</v>
      </c>
      <c r="R1544" s="6">
        <f>M1544*P1544</f>
        <v>45.98</v>
      </c>
      <c r="S1544" s="6">
        <f>Q1544-R1544</f>
        <v>54.9</v>
      </c>
      <c r="T1544" s="8">
        <f>IFERROR(S1544/Q1544,0)</f>
        <v>0.54421094369547984</v>
      </c>
    </row>
    <row r="1545" spans="1:20" ht="15.75" x14ac:dyDescent="0.25">
      <c r="A1545" s="2">
        <v>4999</v>
      </c>
      <c r="B1545" s="3">
        <v>46236</v>
      </c>
      <c r="C1545" s="10">
        <f>YEAR(SalesDataTable[[#This Row],[Order Date]])</f>
        <v>2026</v>
      </c>
      <c r="D1545" s="13" t="str">
        <f>"Q"&amp;ROUNDUP(MONTH(SalesDataTable[[#This Row],[Order Date]])/3,0)</f>
        <v>Q3</v>
      </c>
      <c r="E1545" s="13">
        <f>MONTH(SalesDataTable[[#This Row],[Order Date]])</f>
        <v>8</v>
      </c>
      <c r="F1545" s="10" t="str">
        <f>TEXT(SalesDataTable[[#This Row],[Order Date]],"MMM")</f>
        <v>Aug</v>
      </c>
      <c r="G1545" s="4" t="s">
        <v>36</v>
      </c>
      <c r="H1545" s="4" t="s">
        <v>49</v>
      </c>
      <c r="I1545" s="4" t="s">
        <v>18</v>
      </c>
      <c r="J1545" s="4" t="s">
        <v>19</v>
      </c>
      <c r="K1545" s="4" t="s">
        <v>20</v>
      </c>
      <c r="L1545" s="4" t="s">
        <v>21</v>
      </c>
      <c r="M1545" s="5">
        <v>2</v>
      </c>
      <c r="N1545" s="6">
        <v>81.38</v>
      </c>
      <c r="O1545" s="7">
        <v>0</v>
      </c>
      <c r="P1545" s="6">
        <v>42.19</v>
      </c>
      <c r="Q1545" s="6">
        <f>M1545*N1545*(1-O1545)</f>
        <v>162.76</v>
      </c>
      <c r="R1545" s="6">
        <f>M1545*P1545</f>
        <v>84.38</v>
      </c>
      <c r="S1545" s="6">
        <f>Q1545-R1545</f>
        <v>78.38</v>
      </c>
      <c r="T1545" s="8">
        <f>IFERROR(S1545/Q1545,0)</f>
        <v>0.4815679528139592</v>
      </c>
    </row>
    <row r="1546" spans="1:20" ht="15.75" x14ac:dyDescent="0.25">
      <c r="A1546" s="2">
        <v>207</v>
      </c>
      <c r="B1546" s="3">
        <v>46237</v>
      </c>
      <c r="C1546" s="10">
        <f>YEAR(SalesDataTable[[#This Row],[Order Date]])</f>
        <v>2026</v>
      </c>
      <c r="D1546" s="13" t="str">
        <f>"Q"&amp;ROUNDUP(MONTH(SalesDataTable[[#This Row],[Order Date]])/3,0)</f>
        <v>Q3</v>
      </c>
      <c r="E1546" s="13">
        <f>MONTH(SalesDataTable[[#This Row],[Order Date]])</f>
        <v>8</v>
      </c>
      <c r="F1546" s="10" t="str">
        <f>TEXT(SalesDataTable[[#This Row],[Order Date]],"MMM")</f>
        <v>Aug</v>
      </c>
      <c r="G1546" s="4" t="s">
        <v>27</v>
      </c>
      <c r="H1546" s="4" t="s">
        <v>68</v>
      </c>
      <c r="I1546" s="4" t="s">
        <v>18</v>
      </c>
      <c r="J1546" s="4" t="s">
        <v>19</v>
      </c>
      <c r="K1546" s="4" t="s">
        <v>50</v>
      </c>
      <c r="L1546" s="4" t="s">
        <v>51</v>
      </c>
      <c r="M1546" s="5">
        <v>1</v>
      </c>
      <c r="N1546" s="6">
        <v>41.3</v>
      </c>
      <c r="O1546" s="7">
        <v>0</v>
      </c>
      <c r="P1546" s="6">
        <v>14.52</v>
      </c>
      <c r="Q1546" s="6">
        <f>M1546*N1546*(1-O1546)</f>
        <v>41.3</v>
      </c>
      <c r="R1546" s="6">
        <f>M1546*P1546</f>
        <v>14.52</v>
      </c>
      <c r="S1546" s="6">
        <f>Q1546-R1546</f>
        <v>26.779999999999998</v>
      </c>
      <c r="T1546" s="8">
        <f>IFERROR(S1546/Q1546,0)</f>
        <v>0.64842615012106541</v>
      </c>
    </row>
    <row r="1547" spans="1:20" ht="15.75" x14ac:dyDescent="0.25">
      <c r="A1547" s="2">
        <v>295</v>
      </c>
      <c r="B1547" s="3">
        <v>46237</v>
      </c>
      <c r="C1547" s="10">
        <f>YEAR(SalesDataTable[[#This Row],[Order Date]])</f>
        <v>2026</v>
      </c>
      <c r="D1547" s="13" t="str">
        <f>"Q"&amp;ROUNDUP(MONTH(SalesDataTable[[#This Row],[Order Date]])/3,0)</f>
        <v>Q3</v>
      </c>
      <c r="E1547" s="13">
        <f>MONTH(SalesDataTable[[#This Row],[Order Date]])</f>
        <v>8</v>
      </c>
      <c r="F1547" s="10" t="str">
        <f>TEXT(SalesDataTable[[#This Row],[Order Date]],"MMM")</f>
        <v>Aug</v>
      </c>
      <c r="G1547" s="4" t="s">
        <v>36</v>
      </c>
      <c r="H1547" s="4" t="s">
        <v>49</v>
      </c>
      <c r="I1547" s="4" t="s">
        <v>44</v>
      </c>
      <c r="J1547" s="4" t="s">
        <v>19</v>
      </c>
      <c r="K1547" s="4" t="s">
        <v>30</v>
      </c>
      <c r="L1547" s="4" t="s">
        <v>31</v>
      </c>
      <c r="M1547" s="5">
        <v>2</v>
      </c>
      <c r="N1547" s="6">
        <v>36.15</v>
      </c>
      <c r="O1547" s="7">
        <v>0.1</v>
      </c>
      <c r="P1547" s="6">
        <v>13.19</v>
      </c>
      <c r="Q1547" s="6">
        <f>M1547*N1547*(1-O1547)</f>
        <v>65.069999999999993</v>
      </c>
      <c r="R1547" s="6">
        <f>M1547*P1547</f>
        <v>26.38</v>
      </c>
      <c r="S1547" s="6">
        <f>Q1547-R1547</f>
        <v>38.69</v>
      </c>
      <c r="T1547" s="8">
        <f>IFERROR(S1547/Q1547,0)</f>
        <v>0.59459044106347014</v>
      </c>
    </row>
    <row r="1548" spans="1:20" ht="15.75" x14ac:dyDescent="0.25">
      <c r="A1548" s="2">
        <v>657</v>
      </c>
      <c r="B1548" s="3">
        <v>46237</v>
      </c>
      <c r="C1548" s="10">
        <f>YEAR(SalesDataTable[[#This Row],[Order Date]])</f>
        <v>2026</v>
      </c>
      <c r="D1548" s="13" t="str">
        <f>"Q"&amp;ROUNDUP(MONTH(SalesDataTable[[#This Row],[Order Date]])/3,0)</f>
        <v>Q3</v>
      </c>
      <c r="E1548" s="13">
        <f>MONTH(SalesDataTable[[#This Row],[Order Date]])</f>
        <v>8</v>
      </c>
      <c r="F1548" s="10" t="str">
        <f>TEXT(SalesDataTable[[#This Row],[Order Date]],"MMM")</f>
        <v>Aug</v>
      </c>
      <c r="G1548" s="4" t="s">
        <v>22</v>
      </c>
      <c r="H1548" s="4" t="s">
        <v>59</v>
      </c>
      <c r="I1548" s="4" t="s">
        <v>18</v>
      </c>
      <c r="J1548" s="4" t="s">
        <v>19</v>
      </c>
      <c r="K1548" s="4" t="s">
        <v>30</v>
      </c>
      <c r="L1548" s="4" t="s">
        <v>60</v>
      </c>
      <c r="M1548" s="5">
        <v>3</v>
      </c>
      <c r="N1548" s="6">
        <v>132.59</v>
      </c>
      <c r="O1548" s="7">
        <v>0.1</v>
      </c>
      <c r="P1548" s="6">
        <v>66.040000000000006</v>
      </c>
      <c r="Q1548" s="6">
        <f>M1548*N1548*(1-O1548)</f>
        <v>357.99299999999999</v>
      </c>
      <c r="R1548" s="6">
        <f>M1548*P1548</f>
        <v>198.12</v>
      </c>
      <c r="S1548" s="6">
        <f>Q1548-R1548</f>
        <v>159.87299999999999</v>
      </c>
      <c r="T1548" s="8">
        <f>IFERROR(S1548/Q1548,0)</f>
        <v>0.44658135773604507</v>
      </c>
    </row>
    <row r="1549" spans="1:20" ht="15.75" x14ac:dyDescent="0.25">
      <c r="A1549" s="2">
        <v>694</v>
      </c>
      <c r="B1549" s="3">
        <v>46237</v>
      </c>
      <c r="C1549" s="10">
        <f>YEAR(SalesDataTable[[#This Row],[Order Date]])</f>
        <v>2026</v>
      </c>
      <c r="D1549" s="13" t="str">
        <f>"Q"&amp;ROUNDUP(MONTH(SalesDataTable[[#This Row],[Order Date]])/3,0)</f>
        <v>Q3</v>
      </c>
      <c r="E1549" s="13">
        <f>MONTH(SalesDataTable[[#This Row],[Order Date]])</f>
        <v>8</v>
      </c>
      <c r="F1549" s="10" t="str">
        <f>TEXT(SalesDataTable[[#This Row],[Order Date]],"MMM")</f>
        <v>Aug</v>
      </c>
      <c r="G1549" s="4" t="s">
        <v>27</v>
      </c>
      <c r="H1549" s="4" t="s">
        <v>34</v>
      </c>
      <c r="I1549" s="4" t="s">
        <v>18</v>
      </c>
      <c r="J1549" s="4" t="s">
        <v>29</v>
      </c>
      <c r="K1549" s="4" t="s">
        <v>25</v>
      </c>
      <c r="L1549" s="4" t="s">
        <v>33</v>
      </c>
      <c r="M1549" s="5">
        <v>3</v>
      </c>
      <c r="N1549" s="6">
        <v>144</v>
      </c>
      <c r="O1549" s="7">
        <v>0</v>
      </c>
      <c r="P1549" s="6">
        <v>78.89</v>
      </c>
      <c r="Q1549" s="6">
        <f>M1549*N1549*(1-O1549)</f>
        <v>432</v>
      </c>
      <c r="R1549" s="6">
        <f>M1549*P1549</f>
        <v>236.67000000000002</v>
      </c>
      <c r="S1549" s="6">
        <f>Q1549-R1549</f>
        <v>195.32999999999998</v>
      </c>
      <c r="T1549" s="8">
        <f>IFERROR(S1549/Q1549,0)</f>
        <v>0.45215277777777774</v>
      </c>
    </row>
    <row r="1550" spans="1:20" ht="15.75" x14ac:dyDescent="0.25">
      <c r="A1550" s="2">
        <v>1187</v>
      </c>
      <c r="B1550" s="3">
        <v>46237</v>
      </c>
      <c r="C1550" s="10">
        <f>YEAR(SalesDataTable[[#This Row],[Order Date]])</f>
        <v>2026</v>
      </c>
      <c r="D1550" s="13" t="str">
        <f>"Q"&amp;ROUNDUP(MONTH(SalesDataTable[[#This Row],[Order Date]])/3,0)</f>
        <v>Q3</v>
      </c>
      <c r="E1550" s="13">
        <f>MONTH(SalesDataTable[[#This Row],[Order Date]])</f>
        <v>8</v>
      </c>
      <c r="F1550" s="10" t="str">
        <f>TEXT(SalesDataTable[[#This Row],[Order Date]],"MMM")</f>
        <v>Aug</v>
      </c>
      <c r="G1550" s="4" t="s">
        <v>16</v>
      </c>
      <c r="H1550" s="4" t="s">
        <v>17</v>
      </c>
      <c r="I1550" s="4" t="s">
        <v>18</v>
      </c>
      <c r="J1550" s="4" t="s">
        <v>19</v>
      </c>
      <c r="K1550" s="4" t="s">
        <v>30</v>
      </c>
      <c r="L1550" s="4" t="s">
        <v>48</v>
      </c>
      <c r="M1550" s="5">
        <v>2</v>
      </c>
      <c r="N1550" s="6">
        <v>45.45</v>
      </c>
      <c r="O1550" s="7">
        <v>0.05</v>
      </c>
      <c r="P1550" s="6">
        <v>18.829999999999998</v>
      </c>
      <c r="Q1550" s="6">
        <f>M1550*N1550*(1-O1550)</f>
        <v>86.355000000000004</v>
      </c>
      <c r="R1550" s="6">
        <f>M1550*P1550</f>
        <v>37.659999999999997</v>
      </c>
      <c r="S1550" s="6">
        <f>Q1550-R1550</f>
        <v>48.695000000000007</v>
      </c>
      <c r="T1550" s="8">
        <f>IFERROR(S1550/Q1550,0)</f>
        <v>0.56389323142840608</v>
      </c>
    </row>
    <row r="1551" spans="1:20" ht="15.75" x14ac:dyDescent="0.25">
      <c r="A1551" s="2">
        <v>1915</v>
      </c>
      <c r="B1551" s="3">
        <v>46237</v>
      </c>
      <c r="C1551" s="10">
        <f>YEAR(SalesDataTable[[#This Row],[Order Date]])</f>
        <v>2026</v>
      </c>
      <c r="D1551" s="13" t="str">
        <f>"Q"&amp;ROUNDUP(MONTH(SalesDataTable[[#This Row],[Order Date]])/3,0)</f>
        <v>Q3</v>
      </c>
      <c r="E1551" s="13">
        <f>MONTH(SalesDataTable[[#This Row],[Order Date]])</f>
        <v>8</v>
      </c>
      <c r="F1551" s="10" t="str">
        <f>TEXT(SalesDataTable[[#This Row],[Order Date]],"MMM")</f>
        <v>Aug</v>
      </c>
      <c r="G1551" s="4" t="s">
        <v>22</v>
      </c>
      <c r="H1551" s="4" t="s">
        <v>43</v>
      </c>
      <c r="I1551" s="4" t="s">
        <v>18</v>
      </c>
      <c r="J1551" s="4" t="s">
        <v>19</v>
      </c>
      <c r="K1551" s="4" t="s">
        <v>20</v>
      </c>
      <c r="L1551" s="4" t="s">
        <v>42</v>
      </c>
      <c r="M1551" s="5">
        <v>1</v>
      </c>
      <c r="N1551" s="6">
        <v>41.16</v>
      </c>
      <c r="O1551" s="7">
        <v>0.05</v>
      </c>
      <c r="P1551" s="6">
        <v>16.66</v>
      </c>
      <c r="Q1551" s="6">
        <f>M1551*N1551*(1-O1551)</f>
        <v>39.101999999999997</v>
      </c>
      <c r="R1551" s="6">
        <f>M1551*P1551</f>
        <v>16.66</v>
      </c>
      <c r="S1551" s="6">
        <f>Q1551-R1551</f>
        <v>22.441999999999997</v>
      </c>
      <c r="T1551" s="8">
        <f>IFERROR(S1551/Q1551,0)</f>
        <v>0.57393483709273174</v>
      </c>
    </row>
    <row r="1552" spans="1:20" ht="15.75" x14ac:dyDescent="0.25">
      <c r="A1552" s="2">
        <v>2156</v>
      </c>
      <c r="B1552" s="3">
        <v>46237</v>
      </c>
      <c r="C1552" s="10">
        <f>YEAR(SalesDataTable[[#This Row],[Order Date]])</f>
        <v>2026</v>
      </c>
      <c r="D1552" s="13" t="str">
        <f>"Q"&amp;ROUNDUP(MONTH(SalesDataTable[[#This Row],[Order Date]])/3,0)</f>
        <v>Q3</v>
      </c>
      <c r="E1552" s="13">
        <f>MONTH(SalesDataTable[[#This Row],[Order Date]])</f>
        <v>8</v>
      </c>
      <c r="F1552" s="10" t="str">
        <f>TEXT(SalesDataTable[[#This Row],[Order Date]],"MMM")</f>
        <v>Aug</v>
      </c>
      <c r="G1552" s="4" t="s">
        <v>16</v>
      </c>
      <c r="H1552" s="4" t="s">
        <v>17</v>
      </c>
      <c r="I1552" s="4" t="s">
        <v>35</v>
      </c>
      <c r="J1552" s="4" t="s">
        <v>19</v>
      </c>
      <c r="K1552" s="4" t="s">
        <v>30</v>
      </c>
      <c r="L1552" s="4" t="s">
        <v>64</v>
      </c>
      <c r="M1552" s="5">
        <v>1</v>
      </c>
      <c r="N1552" s="6">
        <v>162.78</v>
      </c>
      <c r="O1552" s="7">
        <v>0</v>
      </c>
      <c r="P1552" s="6">
        <v>85.08</v>
      </c>
      <c r="Q1552" s="6">
        <f>M1552*N1552*(1-O1552)</f>
        <v>162.78</v>
      </c>
      <c r="R1552" s="6">
        <f>M1552*P1552</f>
        <v>85.08</v>
      </c>
      <c r="S1552" s="6">
        <f>Q1552-R1552</f>
        <v>77.7</v>
      </c>
      <c r="T1552" s="8">
        <f>IFERROR(S1552/Q1552,0)</f>
        <v>0.47733136748986366</v>
      </c>
    </row>
    <row r="1553" spans="1:20" ht="15.75" x14ac:dyDescent="0.25">
      <c r="A1553" s="2">
        <v>2539</v>
      </c>
      <c r="B1553" s="3">
        <v>46237</v>
      </c>
      <c r="C1553" s="10">
        <f>YEAR(SalesDataTable[[#This Row],[Order Date]])</f>
        <v>2026</v>
      </c>
      <c r="D1553" s="13" t="str">
        <f>"Q"&amp;ROUNDUP(MONTH(SalesDataTable[[#This Row],[Order Date]])/3,0)</f>
        <v>Q3</v>
      </c>
      <c r="E1553" s="13">
        <f>MONTH(SalesDataTable[[#This Row],[Order Date]])</f>
        <v>8</v>
      </c>
      <c r="F1553" s="10" t="str">
        <f>TEXT(SalesDataTable[[#This Row],[Order Date]],"MMM")</f>
        <v>Aug</v>
      </c>
      <c r="G1553" s="4" t="s">
        <v>27</v>
      </c>
      <c r="H1553" s="4" t="s">
        <v>68</v>
      </c>
      <c r="I1553" s="4" t="s">
        <v>35</v>
      </c>
      <c r="J1553" s="4" t="s">
        <v>29</v>
      </c>
      <c r="K1553" s="4" t="s">
        <v>20</v>
      </c>
      <c r="L1553" s="4" t="s">
        <v>21</v>
      </c>
      <c r="M1553" s="5">
        <v>1</v>
      </c>
      <c r="N1553" s="6">
        <v>80.040000000000006</v>
      </c>
      <c r="O1553" s="7">
        <v>0.1</v>
      </c>
      <c r="P1553" s="6">
        <v>41.88</v>
      </c>
      <c r="Q1553" s="6">
        <f>M1553*N1553*(1-O1553)</f>
        <v>72.036000000000001</v>
      </c>
      <c r="R1553" s="6">
        <f>M1553*P1553</f>
        <v>41.88</v>
      </c>
      <c r="S1553" s="6">
        <f>Q1553-R1553</f>
        <v>30.155999999999999</v>
      </c>
      <c r="T1553" s="8">
        <f>IFERROR(S1553/Q1553,0)</f>
        <v>0.41862402132267196</v>
      </c>
    </row>
    <row r="1554" spans="1:20" ht="15.75" x14ac:dyDescent="0.25">
      <c r="A1554" s="2">
        <v>3803</v>
      </c>
      <c r="B1554" s="3">
        <v>46237</v>
      </c>
      <c r="C1554" s="10">
        <f>YEAR(SalesDataTable[[#This Row],[Order Date]])</f>
        <v>2026</v>
      </c>
      <c r="D1554" s="13" t="str">
        <f>"Q"&amp;ROUNDUP(MONTH(SalesDataTable[[#This Row],[Order Date]])/3,0)</f>
        <v>Q3</v>
      </c>
      <c r="E1554" s="13">
        <f>MONTH(SalesDataTable[[#This Row],[Order Date]])</f>
        <v>8</v>
      </c>
      <c r="F1554" s="10" t="str">
        <f>TEXT(SalesDataTable[[#This Row],[Order Date]],"MMM")</f>
        <v>Aug</v>
      </c>
      <c r="G1554" s="4" t="s">
        <v>27</v>
      </c>
      <c r="H1554" s="4" t="s">
        <v>41</v>
      </c>
      <c r="I1554" s="4" t="s">
        <v>18</v>
      </c>
      <c r="J1554" s="4" t="s">
        <v>29</v>
      </c>
      <c r="K1554" s="4" t="s">
        <v>25</v>
      </c>
      <c r="L1554" s="4" t="s">
        <v>26</v>
      </c>
      <c r="M1554" s="5">
        <v>1</v>
      </c>
      <c r="N1554" s="6">
        <v>90.21</v>
      </c>
      <c r="O1554" s="7">
        <v>0</v>
      </c>
      <c r="P1554" s="6">
        <v>46.31</v>
      </c>
      <c r="Q1554" s="6">
        <f>M1554*N1554*(1-O1554)</f>
        <v>90.21</v>
      </c>
      <c r="R1554" s="6">
        <f>M1554*P1554</f>
        <v>46.31</v>
      </c>
      <c r="S1554" s="6">
        <f>Q1554-R1554</f>
        <v>43.899999999999991</v>
      </c>
      <c r="T1554" s="8">
        <f>IFERROR(S1554/Q1554,0)</f>
        <v>0.48664227912648261</v>
      </c>
    </row>
    <row r="1555" spans="1:20" ht="15.75" x14ac:dyDescent="0.25">
      <c r="A1555" s="2">
        <v>100</v>
      </c>
      <c r="B1555" s="3">
        <v>46238</v>
      </c>
      <c r="C1555" s="10">
        <f>YEAR(SalesDataTable[[#This Row],[Order Date]])</f>
        <v>2026</v>
      </c>
      <c r="D1555" s="13" t="str">
        <f>"Q"&amp;ROUNDUP(MONTH(SalesDataTable[[#This Row],[Order Date]])/3,0)</f>
        <v>Q3</v>
      </c>
      <c r="E1555" s="13">
        <f>MONTH(SalesDataTable[[#This Row],[Order Date]])</f>
        <v>8</v>
      </c>
      <c r="F1555" s="10" t="str">
        <f>TEXT(SalesDataTable[[#This Row],[Order Date]],"MMM")</f>
        <v>Aug</v>
      </c>
      <c r="G1555" s="4" t="s">
        <v>16</v>
      </c>
      <c r="H1555" s="4" t="s">
        <v>52</v>
      </c>
      <c r="I1555" s="4" t="s">
        <v>35</v>
      </c>
      <c r="J1555" s="4" t="s">
        <v>32</v>
      </c>
      <c r="K1555" s="4" t="s">
        <v>30</v>
      </c>
      <c r="L1555" s="4" t="s">
        <v>60</v>
      </c>
      <c r="M1555" s="5">
        <v>1</v>
      </c>
      <c r="N1555" s="6">
        <v>133.6</v>
      </c>
      <c r="O1555" s="7">
        <v>0.1</v>
      </c>
      <c r="P1555" s="6">
        <v>67.3</v>
      </c>
      <c r="Q1555" s="6">
        <f>M1555*N1555*(1-O1555)</f>
        <v>120.24</v>
      </c>
      <c r="R1555" s="6">
        <f>M1555*P1555</f>
        <v>67.3</v>
      </c>
      <c r="S1555" s="6">
        <f>Q1555-R1555</f>
        <v>52.94</v>
      </c>
      <c r="T1555" s="8">
        <f>IFERROR(S1555/Q1555,0)</f>
        <v>0.44028609447771122</v>
      </c>
    </row>
    <row r="1556" spans="1:20" ht="15.75" x14ac:dyDescent="0.25">
      <c r="A1556" s="2">
        <v>118</v>
      </c>
      <c r="B1556" s="3">
        <v>46238</v>
      </c>
      <c r="C1556" s="10">
        <f>YEAR(SalesDataTable[[#This Row],[Order Date]])</f>
        <v>2026</v>
      </c>
      <c r="D1556" s="13" t="str">
        <f>"Q"&amp;ROUNDUP(MONTH(SalesDataTable[[#This Row],[Order Date]])/3,0)</f>
        <v>Q3</v>
      </c>
      <c r="E1556" s="13">
        <f>MONTH(SalesDataTable[[#This Row],[Order Date]])</f>
        <v>8</v>
      </c>
      <c r="F1556" s="10" t="str">
        <f>TEXT(SalesDataTable[[#This Row],[Order Date]],"MMM")</f>
        <v>Aug</v>
      </c>
      <c r="G1556" s="4" t="s">
        <v>36</v>
      </c>
      <c r="H1556" s="4" t="s">
        <v>37</v>
      </c>
      <c r="I1556" s="4" t="s">
        <v>18</v>
      </c>
      <c r="J1556" s="4" t="s">
        <v>19</v>
      </c>
      <c r="K1556" s="4" t="s">
        <v>30</v>
      </c>
      <c r="L1556" s="4" t="s">
        <v>48</v>
      </c>
      <c r="M1556" s="5">
        <v>1</v>
      </c>
      <c r="N1556" s="6">
        <v>47.53</v>
      </c>
      <c r="O1556" s="7">
        <v>0</v>
      </c>
      <c r="P1556" s="6">
        <v>18.04</v>
      </c>
      <c r="Q1556" s="6">
        <f>M1556*N1556*(1-O1556)</f>
        <v>47.53</v>
      </c>
      <c r="R1556" s="6">
        <f>M1556*P1556</f>
        <v>18.04</v>
      </c>
      <c r="S1556" s="6">
        <f>Q1556-R1556</f>
        <v>29.490000000000002</v>
      </c>
      <c r="T1556" s="8">
        <f>IFERROR(S1556/Q1556,0)</f>
        <v>0.62045024195245113</v>
      </c>
    </row>
    <row r="1557" spans="1:20" ht="15.75" x14ac:dyDescent="0.25">
      <c r="A1557" s="2">
        <v>220</v>
      </c>
      <c r="B1557" s="3">
        <v>46238</v>
      </c>
      <c r="C1557" s="10">
        <f>YEAR(SalesDataTable[[#This Row],[Order Date]])</f>
        <v>2026</v>
      </c>
      <c r="D1557" s="13" t="str">
        <f>"Q"&amp;ROUNDUP(MONTH(SalesDataTable[[#This Row],[Order Date]])/3,0)</f>
        <v>Q3</v>
      </c>
      <c r="E1557" s="13">
        <f>MONTH(SalesDataTable[[#This Row],[Order Date]])</f>
        <v>8</v>
      </c>
      <c r="F1557" s="10" t="str">
        <f>TEXT(SalesDataTable[[#This Row],[Order Date]],"MMM")</f>
        <v>Aug</v>
      </c>
      <c r="G1557" s="4" t="s">
        <v>16</v>
      </c>
      <c r="H1557" s="4" t="s">
        <v>66</v>
      </c>
      <c r="I1557" s="4" t="s">
        <v>18</v>
      </c>
      <c r="J1557" s="4" t="s">
        <v>19</v>
      </c>
      <c r="K1557" s="4" t="s">
        <v>30</v>
      </c>
      <c r="L1557" s="4" t="s">
        <v>48</v>
      </c>
      <c r="M1557" s="5">
        <v>2</v>
      </c>
      <c r="N1557" s="6">
        <v>46.71</v>
      </c>
      <c r="O1557" s="7">
        <v>0</v>
      </c>
      <c r="P1557" s="6">
        <v>18.41</v>
      </c>
      <c r="Q1557" s="6">
        <f>M1557*N1557*(1-O1557)</f>
        <v>93.42</v>
      </c>
      <c r="R1557" s="6">
        <f>M1557*P1557</f>
        <v>36.82</v>
      </c>
      <c r="S1557" s="6">
        <f>Q1557-R1557</f>
        <v>56.6</v>
      </c>
      <c r="T1557" s="8">
        <f>IFERROR(S1557/Q1557,0)</f>
        <v>0.60586598158852489</v>
      </c>
    </row>
    <row r="1558" spans="1:20" ht="15.75" x14ac:dyDescent="0.25">
      <c r="A1558" s="2">
        <v>1145</v>
      </c>
      <c r="B1558" s="3">
        <v>46238</v>
      </c>
      <c r="C1558" s="10">
        <f>YEAR(SalesDataTable[[#This Row],[Order Date]])</f>
        <v>2026</v>
      </c>
      <c r="D1558" s="13" t="str">
        <f>"Q"&amp;ROUNDUP(MONTH(SalesDataTable[[#This Row],[Order Date]])/3,0)</f>
        <v>Q3</v>
      </c>
      <c r="E1558" s="13">
        <f>MONTH(SalesDataTable[[#This Row],[Order Date]])</f>
        <v>8</v>
      </c>
      <c r="F1558" s="10" t="str">
        <f>TEXT(SalesDataTable[[#This Row],[Order Date]],"MMM")</f>
        <v>Aug</v>
      </c>
      <c r="G1558" s="4" t="s">
        <v>27</v>
      </c>
      <c r="H1558" s="4" t="s">
        <v>68</v>
      </c>
      <c r="I1558" s="4" t="s">
        <v>44</v>
      </c>
      <c r="J1558" s="4" t="s">
        <v>29</v>
      </c>
      <c r="K1558" s="4" t="s">
        <v>39</v>
      </c>
      <c r="L1558" s="4" t="s">
        <v>45</v>
      </c>
      <c r="M1558" s="5">
        <v>1</v>
      </c>
      <c r="N1558" s="6">
        <v>197.26</v>
      </c>
      <c r="O1558" s="7">
        <v>0</v>
      </c>
      <c r="P1558" s="6">
        <v>104.09</v>
      </c>
      <c r="Q1558" s="6">
        <f>M1558*N1558*(1-O1558)</f>
        <v>197.26</v>
      </c>
      <c r="R1558" s="6">
        <f>M1558*P1558</f>
        <v>104.09</v>
      </c>
      <c r="S1558" s="6">
        <f>Q1558-R1558</f>
        <v>93.169999999999987</v>
      </c>
      <c r="T1558" s="8">
        <f>IFERROR(S1558/Q1558,0)</f>
        <v>0.47232079488999285</v>
      </c>
    </row>
    <row r="1559" spans="1:20" ht="15.75" x14ac:dyDescent="0.25">
      <c r="A1559" s="2">
        <v>1289</v>
      </c>
      <c r="B1559" s="3">
        <v>46238</v>
      </c>
      <c r="C1559" s="10">
        <f>YEAR(SalesDataTable[[#This Row],[Order Date]])</f>
        <v>2026</v>
      </c>
      <c r="D1559" s="13" t="str">
        <f>"Q"&amp;ROUNDUP(MONTH(SalesDataTable[[#This Row],[Order Date]])/3,0)</f>
        <v>Q3</v>
      </c>
      <c r="E1559" s="13">
        <f>MONTH(SalesDataTable[[#This Row],[Order Date]])</f>
        <v>8</v>
      </c>
      <c r="F1559" s="10" t="str">
        <f>TEXT(SalesDataTable[[#This Row],[Order Date]],"MMM")</f>
        <v>Aug</v>
      </c>
      <c r="G1559" s="4" t="s">
        <v>27</v>
      </c>
      <c r="H1559" s="4" t="s">
        <v>68</v>
      </c>
      <c r="I1559" s="4" t="s">
        <v>44</v>
      </c>
      <c r="J1559" s="4" t="s">
        <v>29</v>
      </c>
      <c r="K1559" s="4" t="s">
        <v>25</v>
      </c>
      <c r="L1559" s="4" t="s">
        <v>62</v>
      </c>
      <c r="M1559" s="5">
        <v>1</v>
      </c>
      <c r="N1559" s="6">
        <v>70.56</v>
      </c>
      <c r="O1559" s="7">
        <v>0</v>
      </c>
      <c r="P1559" s="6">
        <v>32.11</v>
      </c>
      <c r="Q1559" s="6">
        <f>M1559*N1559*(1-O1559)</f>
        <v>70.56</v>
      </c>
      <c r="R1559" s="6">
        <f>M1559*P1559</f>
        <v>32.11</v>
      </c>
      <c r="S1559" s="6">
        <f>Q1559-R1559</f>
        <v>38.450000000000003</v>
      </c>
      <c r="T1559" s="8">
        <f>IFERROR(S1559/Q1559,0)</f>
        <v>0.54492630385487528</v>
      </c>
    </row>
    <row r="1560" spans="1:20" ht="15.75" x14ac:dyDescent="0.25">
      <c r="A1560" s="2">
        <v>1411</v>
      </c>
      <c r="B1560" s="3">
        <v>46238</v>
      </c>
      <c r="C1560" s="10">
        <f>YEAR(SalesDataTable[[#This Row],[Order Date]])</f>
        <v>2026</v>
      </c>
      <c r="D1560" s="13" t="str">
        <f>"Q"&amp;ROUNDUP(MONTH(SalesDataTable[[#This Row],[Order Date]])/3,0)</f>
        <v>Q3</v>
      </c>
      <c r="E1560" s="13">
        <f>MONTH(SalesDataTable[[#This Row],[Order Date]])</f>
        <v>8</v>
      </c>
      <c r="F1560" s="10" t="str">
        <f>TEXT(SalesDataTable[[#This Row],[Order Date]],"MMM")</f>
        <v>Aug</v>
      </c>
      <c r="G1560" s="4" t="s">
        <v>22</v>
      </c>
      <c r="H1560" s="4" t="s">
        <v>59</v>
      </c>
      <c r="I1560" s="4" t="s">
        <v>18</v>
      </c>
      <c r="J1560" s="4" t="s">
        <v>32</v>
      </c>
      <c r="K1560" s="4" t="s">
        <v>50</v>
      </c>
      <c r="L1560" s="4" t="s">
        <v>58</v>
      </c>
      <c r="M1560" s="5">
        <v>1</v>
      </c>
      <c r="N1560" s="6">
        <v>36.58</v>
      </c>
      <c r="O1560" s="7">
        <v>0</v>
      </c>
      <c r="P1560" s="6">
        <v>13.98</v>
      </c>
      <c r="Q1560" s="6">
        <f>M1560*N1560*(1-O1560)</f>
        <v>36.58</v>
      </c>
      <c r="R1560" s="6">
        <f>M1560*P1560</f>
        <v>13.98</v>
      </c>
      <c r="S1560" s="6">
        <f>Q1560-R1560</f>
        <v>22.599999999999998</v>
      </c>
      <c r="T1560" s="8">
        <f>IFERROR(S1560/Q1560,0)</f>
        <v>0.61782394751230174</v>
      </c>
    </row>
    <row r="1561" spans="1:20" ht="15.75" x14ac:dyDescent="0.25">
      <c r="A1561" s="2">
        <v>1799</v>
      </c>
      <c r="B1561" s="3">
        <v>46238</v>
      </c>
      <c r="C1561" s="10">
        <f>YEAR(SalesDataTable[[#This Row],[Order Date]])</f>
        <v>2026</v>
      </c>
      <c r="D1561" s="13" t="str">
        <f>"Q"&amp;ROUNDUP(MONTH(SalesDataTable[[#This Row],[Order Date]])/3,0)</f>
        <v>Q3</v>
      </c>
      <c r="E1561" s="13">
        <f>MONTH(SalesDataTable[[#This Row],[Order Date]])</f>
        <v>8</v>
      </c>
      <c r="F1561" s="10" t="str">
        <f>TEXT(SalesDataTable[[#This Row],[Order Date]],"MMM")</f>
        <v>Aug</v>
      </c>
      <c r="G1561" s="4" t="s">
        <v>36</v>
      </c>
      <c r="H1561" s="4" t="s">
        <v>63</v>
      </c>
      <c r="I1561" s="4" t="s">
        <v>24</v>
      </c>
      <c r="J1561" s="4" t="s">
        <v>32</v>
      </c>
      <c r="K1561" s="4" t="s">
        <v>20</v>
      </c>
      <c r="L1561" s="4" t="s">
        <v>21</v>
      </c>
      <c r="M1561" s="5">
        <v>4</v>
      </c>
      <c r="N1561" s="6">
        <v>82.98</v>
      </c>
      <c r="O1561" s="7">
        <v>0.05</v>
      </c>
      <c r="P1561" s="6">
        <v>43.79</v>
      </c>
      <c r="Q1561" s="6">
        <f>M1561*N1561*(1-O1561)</f>
        <v>315.32400000000001</v>
      </c>
      <c r="R1561" s="6">
        <f>M1561*P1561</f>
        <v>175.16</v>
      </c>
      <c r="S1561" s="6">
        <f>Q1561-R1561</f>
        <v>140.16400000000002</v>
      </c>
      <c r="T1561" s="8">
        <f>IFERROR(S1561/Q1561,0)</f>
        <v>0.44450787126891711</v>
      </c>
    </row>
    <row r="1562" spans="1:20" ht="15.75" x14ac:dyDescent="0.25">
      <c r="A1562" s="2">
        <v>1871</v>
      </c>
      <c r="B1562" s="3">
        <v>46238</v>
      </c>
      <c r="C1562" s="10">
        <f>YEAR(SalesDataTable[[#This Row],[Order Date]])</f>
        <v>2026</v>
      </c>
      <c r="D1562" s="13" t="str">
        <f>"Q"&amp;ROUNDUP(MONTH(SalesDataTable[[#This Row],[Order Date]])/3,0)</f>
        <v>Q3</v>
      </c>
      <c r="E1562" s="13">
        <f>MONTH(SalesDataTable[[#This Row],[Order Date]])</f>
        <v>8</v>
      </c>
      <c r="F1562" s="10" t="str">
        <f>TEXT(SalesDataTable[[#This Row],[Order Date]],"MMM")</f>
        <v>Aug</v>
      </c>
      <c r="G1562" s="4" t="s">
        <v>16</v>
      </c>
      <c r="H1562" s="4" t="s">
        <v>17</v>
      </c>
      <c r="I1562" s="4" t="s">
        <v>18</v>
      </c>
      <c r="J1562" s="4" t="s">
        <v>29</v>
      </c>
      <c r="K1562" s="4" t="s">
        <v>20</v>
      </c>
      <c r="L1562" s="4" t="s">
        <v>42</v>
      </c>
      <c r="M1562" s="5">
        <v>1</v>
      </c>
      <c r="N1562" s="6">
        <v>41.25</v>
      </c>
      <c r="O1562" s="7">
        <v>0</v>
      </c>
      <c r="P1562" s="6">
        <v>17.02</v>
      </c>
      <c r="Q1562" s="6">
        <f>M1562*N1562*(1-O1562)</f>
        <v>41.25</v>
      </c>
      <c r="R1562" s="6">
        <f>M1562*P1562</f>
        <v>17.02</v>
      </c>
      <c r="S1562" s="6">
        <f>Q1562-R1562</f>
        <v>24.23</v>
      </c>
      <c r="T1562" s="8">
        <f>IFERROR(S1562/Q1562,0)</f>
        <v>0.58739393939393936</v>
      </c>
    </row>
    <row r="1563" spans="1:20" ht="15.75" x14ac:dyDescent="0.25">
      <c r="A1563" s="2">
        <v>4180</v>
      </c>
      <c r="B1563" s="3">
        <v>46238</v>
      </c>
      <c r="C1563" s="10">
        <f>YEAR(SalesDataTable[[#This Row],[Order Date]])</f>
        <v>2026</v>
      </c>
      <c r="D1563" s="13" t="str">
        <f>"Q"&amp;ROUNDUP(MONTH(SalesDataTable[[#This Row],[Order Date]])/3,0)</f>
        <v>Q3</v>
      </c>
      <c r="E1563" s="13">
        <f>MONTH(SalesDataTable[[#This Row],[Order Date]])</f>
        <v>8</v>
      </c>
      <c r="F1563" s="10" t="str">
        <f>TEXT(SalesDataTable[[#This Row],[Order Date]],"MMM")</f>
        <v>Aug</v>
      </c>
      <c r="G1563" s="4" t="s">
        <v>27</v>
      </c>
      <c r="H1563" s="4" t="s">
        <v>34</v>
      </c>
      <c r="I1563" s="4" t="s">
        <v>18</v>
      </c>
      <c r="J1563" s="4" t="s">
        <v>19</v>
      </c>
      <c r="K1563" s="4" t="s">
        <v>20</v>
      </c>
      <c r="L1563" s="4" t="s">
        <v>46</v>
      </c>
      <c r="M1563" s="5">
        <v>1</v>
      </c>
      <c r="N1563" s="6">
        <v>101.37</v>
      </c>
      <c r="O1563" s="7">
        <v>0</v>
      </c>
      <c r="P1563" s="6">
        <v>51.56</v>
      </c>
      <c r="Q1563" s="6">
        <f>M1563*N1563*(1-O1563)</f>
        <v>101.37</v>
      </c>
      <c r="R1563" s="6">
        <f>M1563*P1563</f>
        <v>51.56</v>
      </c>
      <c r="S1563" s="6">
        <f>Q1563-R1563</f>
        <v>49.81</v>
      </c>
      <c r="T1563" s="8">
        <f>IFERROR(S1563/Q1563,0)</f>
        <v>0.49136825490776365</v>
      </c>
    </row>
    <row r="1564" spans="1:20" ht="15.75" x14ac:dyDescent="0.25">
      <c r="A1564" s="2">
        <v>4338</v>
      </c>
      <c r="B1564" s="3">
        <v>46238</v>
      </c>
      <c r="C1564" s="10">
        <f>YEAR(SalesDataTable[[#This Row],[Order Date]])</f>
        <v>2026</v>
      </c>
      <c r="D1564" s="13" t="str">
        <f>"Q"&amp;ROUNDUP(MONTH(SalesDataTable[[#This Row],[Order Date]])/3,0)</f>
        <v>Q3</v>
      </c>
      <c r="E1564" s="13">
        <f>MONTH(SalesDataTable[[#This Row],[Order Date]])</f>
        <v>8</v>
      </c>
      <c r="F1564" s="10" t="str">
        <f>TEXT(SalesDataTable[[#This Row],[Order Date]],"MMM")</f>
        <v>Aug</v>
      </c>
      <c r="G1564" s="4" t="s">
        <v>27</v>
      </c>
      <c r="H1564" s="4" t="s">
        <v>68</v>
      </c>
      <c r="I1564" s="4" t="s">
        <v>18</v>
      </c>
      <c r="J1564" s="4" t="s">
        <v>19</v>
      </c>
      <c r="K1564" s="4" t="s">
        <v>39</v>
      </c>
      <c r="L1564" s="4" t="s">
        <v>40</v>
      </c>
      <c r="M1564" s="5">
        <v>1</v>
      </c>
      <c r="N1564" s="6">
        <v>340.66</v>
      </c>
      <c r="O1564" s="7">
        <v>0.05</v>
      </c>
      <c r="P1564" s="6">
        <v>194.13</v>
      </c>
      <c r="Q1564" s="6">
        <f>M1564*N1564*(1-O1564)</f>
        <v>323.62700000000001</v>
      </c>
      <c r="R1564" s="6">
        <f>M1564*P1564</f>
        <v>194.13</v>
      </c>
      <c r="S1564" s="6">
        <f>Q1564-R1564</f>
        <v>129.49700000000001</v>
      </c>
      <c r="T1564" s="8">
        <f>IFERROR(S1564/Q1564,0)</f>
        <v>0.40014275693931595</v>
      </c>
    </row>
    <row r="1565" spans="1:20" ht="15.75" x14ac:dyDescent="0.25">
      <c r="A1565" s="2">
        <v>4463</v>
      </c>
      <c r="B1565" s="3">
        <v>46238</v>
      </c>
      <c r="C1565" s="10">
        <f>YEAR(SalesDataTable[[#This Row],[Order Date]])</f>
        <v>2026</v>
      </c>
      <c r="D1565" s="13" t="str">
        <f>"Q"&amp;ROUNDUP(MONTH(SalesDataTable[[#This Row],[Order Date]])/3,0)</f>
        <v>Q3</v>
      </c>
      <c r="E1565" s="13">
        <f>MONTH(SalesDataTable[[#This Row],[Order Date]])</f>
        <v>8</v>
      </c>
      <c r="F1565" s="10" t="str">
        <f>TEXT(SalesDataTable[[#This Row],[Order Date]],"MMM")</f>
        <v>Aug</v>
      </c>
      <c r="G1565" s="4" t="s">
        <v>27</v>
      </c>
      <c r="H1565" s="4" t="s">
        <v>28</v>
      </c>
      <c r="I1565" s="4" t="s">
        <v>44</v>
      </c>
      <c r="J1565" s="4" t="s">
        <v>32</v>
      </c>
      <c r="K1565" s="4" t="s">
        <v>20</v>
      </c>
      <c r="L1565" s="4" t="s">
        <v>38</v>
      </c>
      <c r="M1565" s="5">
        <v>1</v>
      </c>
      <c r="N1565" s="6">
        <v>50.43</v>
      </c>
      <c r="O1565" s="7">
        <v>0.15</v>
      </c>
      <c r="P1565" s="6">
        <v>22.94</v>
      </c>
      <c r="Q1565" s="6">
        <f>M1565*N1565*(1-O1565)</f>
        <v>42.865499999999997</v>
      </c>
      <c r="R1565" s="6">
        <f>M1565*P1565</f>
        <v>22.94</v>
      </c>
      <c r="S1565" s="6">
        <f>Q1565-R1565</f>
        <v>19.925499999999996</v>
      </c>
      <c r="T1565" s="8">
        <f>IFERROR(S1565/Q1565,0)</f>
        <v>0.46483768998378644</v>
      </c>
    </row>
    <row r="1566" spans="1:20" ht="15.75" x14ac:dyDescent="0.25">
      <c r="A1566" s="2">
        <v>382</v>
      </c>
      <c r="B1566" s="3">
        <v>46239</v>
      </c>
      <c r="C1566" s="10">
        <f>YEAR(SalesDataTable[[#This Row],[Order Date]])</f>
        <v>2026</v>
      </c>
      <c r="D1566" s="13" t="str">
        <f>"Q"&amp;ROUNDUP(MONTH(SalesDataTable[[#This Row],[Order Date]])/3,0)</f>
        <v>Q3</v>
      </c>
      <c r="E1566" s="13">
        <f>MONTH(SalesDataTable[[#This Row],[Order Date]])</f>
        <v>8</v>
      </c>
      <c r="F1566" s="10" t="str">
        <f>TEXT(SalesDataTable[[#This Row],[Order Date]],"MMM")</f>
        <v>Aug</v>
      </c>
      <c r="G1566" s="4" t="s">
        <v>36</v>
      </c>
      <c r="H1566" s="4" t="s">
        <v>49</v>
      </c>
      <c r="I1566" s="4" t="s">
        <v>18</v>
      </c>
      <c r="J1566" s="4" t="s">
        <v>29</v>
      </c>
      <c r="K1566" s="4" t="s">
        <v>50</v>
      </c>
      <c r="L1566" s="4" t="s">
        <v>51</v>
      </c>
      <c r="M1566" s="5">
        <v>1</v>
      </c>
      <c r="N1566" s="6">
        <v>40.42</v>
      </c>
      <c r="O1566" s="7">
        <v>0.05</v>
      </c>
      <c r="P1566" s="6">
        <v>14.33</v>
      </c>
      <c r="Q1566" s="6">
        <f>M1566*N1566*(1-O1566)</f>
        <v>38.399000000000001</v>
      </c>
      <c r="R1566" s="6">
        <f>M1566*P1566</f>
        <v>14.33</v>
      </c>
      <c r="S1566" s="6">
        <f>Q1566-R1566</f>
        <v>24.069000000000003</v>
      </c>
      <c r="T1566" s="8">
        <f>IFERROR(S1566/Q1566,0)</f>
        <v>0.62681319826037141</v>
      </c>
    </row>
    <row r="1567" spans="1:20" ht="15.75" x14ac:dyDescent="0.25">
      <c r="A1567" s="2">
        <v>1011</v>
      </c>
      <c r="B1567" s="3">
        <v>46239</v>
      </c>
      <c r="C1567" s="10">
        <f>YEAR(SalesDataTable[[#This Row],[Order Date]])</f>
        <v>2026</v>
      </c>
      <c r="D1567" s="13" t="str">
        <f>"Q"&amp;ROUNDUP(MONTH(SalesDataTable[[#This Row],[Order Date]])/3,0)</f>
        <v>Q3</v>
      </c>
      <c r="E1567" s="13">
        <f>MONTH(SalesDataTable[[#This Row],[Order Date]])</f>
        <v>8</v>
      </c>
      <c r="F1567" s="10" t="str">
        <f>TEXT(SalesDataTable[[#This Row],[Order Date]],"MMM")</f>
        <v>Aug</v>
      </c>
      <c r="G1567" s="4" t="s">
        <v>16</v>
      </c>
      <c r="H1567" s="4" t="s">
        <v>17</v>
      </c>
      <c r="I1567" s="4" t="s">
        <v>18</v>
      </c>
      <c r="J1567" s="4" t="s">
        <v>29</v>
      </c>
      <c r="K1567" s="4" t="s">
        <v>20</v>
      </c>
      <c r="L1567" s="4" t="s">
        <v>38</v>
      </c>
      <c r="M1567" s="5">
        <v>1</v>
      </c>
      <c r="N1567" s="6">
        <v>51.81</v>
      </c>
      <c r="O1567" s="7">
        <v>0.05</v>
      </c>
      <c r="P1567" s="6">
        <v>22.28</v>
      </c>
      <c r="Q1567" s="6">
        <f>M1567*N1567*(1-O1567)</f>
        <v>49.219499999999996</v>
      </c>
      <c r="R1567" s="6">
        <f>M1567*P1567</f>
        <v>22.28</v>
      </c>
      <c r="S1567" s="6">
        <f>Q1567-R1567</f>
        <v>26.939499999999995</v>
      </c>
      <c r="T1567" s="8">
        <f>IFERROR(S1567/Q1567,0)</f>
        <v>0.54733388189640275</v>
      </c>
    </row>
    <row r="1568" spans="1:20" ht="15.75" x14ac:dyDescent="0.25">
      <c r="A1568" s="2">
        <v>1148</v>
      </c>
      <c r="B1568" s="3">
        <v>46239</v>
      </c>
      <c r="C1568" s="10">
        <f>YEAR(SalesDataTable[[#This Row],[Order Date]])</f>
        <v>2026</v>
      </c>
      <c r="D1568" s="13" t="str">
        <f>"Q"&amp;ROUNDUP(MONTH(SalesDataTable[[#This Row],[Order Date]])/3,0)</f>
        <v>Q3</v>
      </c>
      <c r="E1568" s="13">
        <f>MONTH(SalesDataTable[[#This Row],[Order Date]])</f>
        <v>8</v>
      </c>
      <c r="F1568" s="10" t="str">
        <f>TEXT(SalesDataTable[[#This Row],[Order Date]],"MMM")</f>
        <v>Aug</v>
      </c>
      <c r="G1568" s="4" t="s">
        <v>27</v>
      </c>
      <c r="H1568" s="4" t="s">
        <v>28</v>
      </c>
      <c r="I1568" s="4" t="s">
        <v>35</v>
      </c>
      <c r="J1568" s="4" t="s">
        <v>29</v>
      </c>
      <c r="K1568" s="4" t="s">
        <v>50</v>
      </c>
      <c r="L1568" s="4" t="s">
        <v>58</v>
      </c>
      <c r="M1568" s="5">
        <v>3</v>
      </c>
      <c r="N1568" s="6">
        <v>35.9</v>
      </c>
      <c r="O1568" s="7">
        <v>0</v>
      </c>
      <c r="P1568" s="6">
        <v>14.11</v>
      </c>
      <c r="Q1568" s="6">
        <f>M1568*N1568*(1-O1568)</f>
        <v>107.69999999999999</v>
      </c>
      <c r="R1568" s="6">
        <f>M1568*P1568</f>
        <v>42.33</v>
      </c>
      <c r="S1568" s="6">
        <f>Q1568-R1568</f>
        <v>65.36999999999999</v>
      </c>
      <c r="T1568" s="8">
        <f>IFERROR(S1568/Q1568,0)</f>
        <v>0.60696378830083564</v>
      </c>
    </row>
    <row r="1569" spans="1:20" ht="15.75" x14ac:dyDescent="0.25">
      <c r="A1569" s="2">
        <v>1397</v>
      </c>
      <c r="B1569" s="3">
        <v>46239</v>
      </c>
      <c r="C1569" s="10">
        <f>YEAR(SalesDataTable[[#This Row],[Order Date]])</f>
        <v>2026</v>
      </c>
      <c r="D1569" s="13" t="str">
        <f>"Q"&amp;ROUNDUP(MONTH(SalesDataTable[[#This Row],[Order Date]])/3,0)</f>
        <v>Q3</v>
      </c>
      <c r="E1569" s="13">
        <f>MONTH(SalesDataTable[[#This Row],[Order Date]])</f>
        <v>8</v>
      </c>
      <c r="F1569" s="10" t="str">
        <f>TEXT(SalesDataTable[[#This Row],[Order Date]],"MMM")</f>
        <v>Aug</v>
      </c>
      <c r="G1569" s="4" t="s">
        <v>22</v>
      </c>
      <c r="H1569" s="4" t="s">
        <v>65</v>
      </c>
      <c r="I1569" s="4" t="s">
        <v>35</v>
      </c>
      <c r="J1569" s="4" t="s">
        <v>32</v>
      </c>
      <c r="K1569" s="4" t="s">
        <v>25</v>
      </c>
      <c r="L1569" s="4" t="s">
        <v>26</v>
      </c>
      <c r="M1569" s="5">
        <v>2</v>
      </c>
      <c r="N1569" s="6">
        <v>90.27</v>
      </c>
      <c r="O1569" s="7">
        <v>0.05</v>
      </c>
      <c r="P1569" s="6">
        <v>46.38</v>
      </c>
      <c r="Q1569" s="6">
        <f>M1569*N1569*(1-O1569)</f>
        <v>171.51299999999998</v>
      </c>
      <c r="R1569" s="6">
        <f>M1569*P1569</f>
        <v>92.76</v>
      </c>
      <c r="S1569" s="6">
        <f>Q1569-R1569</f>
        <v>78.752999999999972</v>
      </c>
      <c r="T1569" s="8">
        <f>IFERROR(S1569/Q1569,0)</f>
        <v>0.45916636056742044</v>
      </c>
    </row>
    <row r="1570" spans="1:20" ht="15.75" x14ac:dyDescent="0.25">
      <c r="A1570" s="2">
        <v>2252</v>
      </c>
      <c r="B1570" s="3">
        <v>46239</v>
      </c>
      <c r="C1570" s="10">
        <f>YEAR(SalesDataTable[[#This Row],[Order Date]])</f>
        <v>2026</v>
      </c>
      <c r="D1570" s="13" t="str">
        <f>"Q"&amp;ROUNDUP(MONTH(SalesDataTable[[#This Row],[Order Date]])/3,0)</f>
        <v>Q3</v>
      </c>
      <c r="E1570" s="13">
        <f>MONTH(SalesDataTable[[#This Row],[Order Date]])</f>
        <v>8</v>
      </c>
      <c r="F1570" s="10" t="str">
        <f>TEXT(SalesDataTable[[#This Row],[Order Date]],"MMM")</f>
        <v>Aug</v>
      </c>
      <c r="G1570" s="4" t="s">
        <v>22</v>
      </c>
      <c r="H1570" s="4" t="s">
        <v>57</v>
      </c>
      <c r="I1570" s="4" t="s">
        <v>18</v>
      </c>
      <c r="J1570" s="4" t="s">
        <v>29</v>
      </c>
      <c r="K1570" s="4" t="s">
        <v>20</v>
      </c>
      <c r="L1570" s="4" t="s">
        <v>38</v>
      </c>
      <c r="M1570" s="5">
        <v>1</v>
      </c>
      <c r="N1570" s="6">
        <v>49.68</v>
      </c>
      <c r="O1570" s="7">
        <v>0.05</v>
      </c>
      <c r="P1570" s="6">
        <v>22.02</v>
      </c>
      <c r="Q1570" s="6">
        <f>M1570*N1570*(1-O1570)</f>
        <v>47.195999999999998</v>
      </c>
      <c r="R1570" s="6">
        <f>M1570*P1570</f>
        <v>22.02</v>
      </c>
      <c r="S1570" s="6">
        <f>Q1570-R1570</f>
        <v>25.175999999999998</v>
      </c>
      <c r="T1570" s="8">
        <f>IFERROR(S1570/Q1570,0)</f>
        <v>0.53343503686753113</v>
      </c>
    </row>
    <row r="1571" spans="1:20" ht="15.75" x14ac:dyDescent="0.25">
      <c r="A1571" s="2">
        <v>2415</v>
      </c>
      <c r="B1571" s="3">
        <v>46239</v>
      </c>
      <c r="C1571" s="10">
        <f>YEAR(SalesDataTable[[#This Row],[Order Date]])</f>
        <v>2026</v>
      </c>
      <c r="D1571" s="13" t="str">
        <f>"Q"&amp;ROUNDUP(MONTH(SalesDataTable[[#This Row],[Order Date]])/3,0)</f>
        <v>Q3</v>
      </c>
      <c r="E1571" s="13">
        <f>MONTH(SalesDataTable[[#This Row],[Order Date]])</f>
        <v>8</v>
      </c>
      <c r="F1571" s="10" t="str">
        <f>TEXT(SalesDataTable[[#This Row],[Order Date]],"MMM")</f>
        <v>Aug</v>
      </c>
      <c r="G1571" s="4" t="s">
        <v>22</v>
      </c>
      <c r="H1571" s="4" t="s">
        <v>59</v>
      </c>
      <c r="I1571" s="4" t="s">
        <v>18</v>
      </c>
      <c r="J1571" s="4" t="s">
        <v>29</v>
      </c>
      <c r="K1571" s="4" t="s">
        <v>30</v>
      </c>
      <c r="L1571" s="4" t="s">
        <v>60</v>
      </c>
      <c r="M1571" s="5">
        <v>2</v>
      </c>
      <c r="N1571" s="6">
        <v>131.25</v>
      </c>
      <c r="O1571" s="7">
        <v>0.05</v>
      </c>
      <c r="P1571" s="6">
        <v>65.42</v>
      </c>
      <c r="Q1571" s="6">
        <f>M1571*N1571*(1-O1571)</f>
        <v>249.375</v>
      </c>
      <c r="R1571" s="6">
        <f>M1571*P1571</f>
        <v>130.84</v>
      </c>
      <c r="S1571" s="6">
        <f>Q1571-R1571</f>
        <v>118.535</v>
      </c>
      <c r="T1571" s="8">
        <f>IFERROR(S1571/Q1571,0)</f>
        <v>0.47532832080200499</v>
      </c>
    </row>
    <row r="1572" spans="1:20" ht="15.75" x14ac:dyDescent="0.25">
      <c r="A1572" s="2">
        <v>2525</v>
      </c>
      <c r="B1572" s="3">
        <v>46239</v>
      </c>
      <c r="C1572" s="10">
        <f>YEAR(SalesDataTable[[#This Row],[Order Date]])</f>
        <v>2026</v>
      </c>
      <c r="D1572" s="13" t="str">
        <f>"Q"&amp;ROUNDUP(MONTH(SalesDataTable[[#This Row],[Order Date]])/3,0)</f>
        <v>Q3</v>
      </c>
      <c r="E1572" s="13">
        <f>MONTH(SalesDataTable[[#This Row],[Order Date]])</f>
        <v>8</v>
      </c>
      <c r="F1572" s="10" t="str">
        <f>TEXT(SalesDataTable[[#This Row],[Order Date]],"MMM")</f>
        <v>Aug</v>
      </c>
      <c r="G1572" s="4" t="s">
        <v>36</v>
      </c>
      <c r="H1572" s="4" t="s">
        <v>37</v>
      </c>
      <c r="I1572" s="4" t="s">
        <v>35</v>
      </c>
      <c r="J1572" s="4" t="s">
        <v>29</v>
      </c>
      <c r="K1572" s="4" t="s">
        <v>50</v>
      </c>
      <c r="L1572" s="4" t="s">
        <v>58</v>
      </c>
      <c r="M1572" s="5">
        <v>2</v>
      </c>
      <c r="N1572" s="6">
        <v>36.78</v>
      </c>
      <c r="O1572" s="7">
        <v>0.05</v>
      </c>
      <c r="P1572" s="6">
        <v>13.85</v>
      </c>
      <c r="Q1572" s="6">
        <f>M1572*N1572*(1-O1572)</f>
        <v>69.882000000000005</v>
      </c>
      <c r="R1572" s="6">
        <f>M1572*P1572</f>
        <v>27.7</v>
      </c>
      <c r="S1572" s="6">
        <f>Q1572-R1572</f>
        <v>42.182000000000002</v>
      </c>
      <c r="T1572" s="8">
        <f>IFERROR(S1572/Q1572,0)</f>
        <v>0.60361752668784519</v>
      </c>
    </row>
    <row r="1573" spans="1:20" ht="15.75" x14ac:dyDescent="0.25">
      <c r="A1573" s="2">
        <v>2652</v>
      </c>
      <c r="B1573" s="3">
        <v>46239</v>
      </c>
      <c r="C1573" s="10">
        <f>YEAR(SalesDataTable[[#This Row],[Order Date]])</f>
        <v>2026</v>
      </c>
      <c r="D1573" s="13" t="str">
        <f>"Q"&amp;ROUNDUP(MONTH(SalesDataTable[[#This Row],[Order Date]])/3,0)</f>
        <v>Q3</v>
      </c>
      <c r="E1573" s="13">
        <f>MONTH(SalesDataTable[[#This Row],[Order Date]])</f>
        <v>8</v>
      </c>
      <c r="F1573" s="10" t="str">
        <f>TEXT(SalesDataTable[[#This Row],[Order Date]],"MMM")</f>
        <v>Aug</v>
      </c>
      <c r="G1573" s="4" t="s">
        <v>27</v>
      </c>
      <c r="H1573" s="4" t="s">
        <v>28</v>
      </c>
      <c r="I1573" s="4" t="s">
        <v>35</v>
      </c>
      <c r="J1573" s="4" t="s">
        <v>19</v>
      </c>
      <c r="K1573" s="4" t="s">
        <v>20</v>
      </c>
      <c r="L1573" s="4" t="s">
        <v>21</v>
      </c>
      <c r="M1573" s="5">
        <v>1</v>
      </c>
      <c r="N1573" s="6">
        <v>80.790000000000006</v>
      </c>
      <c r="O1573" s="7">
        <v>0.1</v>
      </c>
      <c r="P1573" s="6">
        <v>43.65</v>
      </c>
      <c r="Q1573" s="6">
        <f>M1573*N1573*(1-O1573)</f>
        <v>72.711000000000013</v>
      </c>
      <c r="R1573" s="6">
        <f>M1573*P1573</f>
        <v>43.65</v>
      </c>
      <c r="S1573" s="6">
        <f>Q1573-R1573</f>
        <v>29.061000000000014</v>
      </c>
      <c r="T1573" s="8">
        <f>IFERROR(S1573/Q1573,0)</f>
        <v>0.39967817799232591</v>
      </c>
    </row>
    <row r="1574" spans="1:20" ht="15.75" x14ac:dyDescent="0.25">
      <c r="A1574" s="2">
        <v>4035</v>
      </c>
      <c r="B1574" s="3">
        <v>46239</v>
      </c>
      <c r="C1574" s="10">
        <f>YEAR(SalesDataTable[[#This Row],[Order Date]])</f>
        <v>2026</v>
      </c>
      <c r="D1574" s="13" t="str">
        <f>"Q"&amp;ROUNDUP(MONTH(SalesDataTable[[#This Row],[Order Date]])/3,0)</f>
        <v>Q3</v>
      </c>
      <c r="E1574" s="13">
        <f>MONTH(SalesDataTable[[#This Row],[Order Date]])</f>
        <v>8</v>
      </c>
      <c r="F1574" s="10" t="str">
        <f>TEXT(SalesDataTable[[#This Row],[Order Date]],"MMM")</f>
        <v>Aug</v>
      </c>
      <c r="G1574" s="4" t="s">
        <v>16</v>
      </c>
      <c r="H1574" s="4" t="s">
        <v>52</v>
      </c>
      <c r="I1574" s="4" t="s">
        <v>18</v>
      </c>
      <c r="J1574" s="4" t="s">
        <v>19</v>
      </c>
      <c r="K1574" s="4" t="s">
        <v>20</v>
      </c>
      <c r="L1574" s="4" t="s">
        <v>42</v>
      </c>
      <c r="M1574" s="5">
        <v>2</v>
      </c>
      <c r="N1574" s="6">
        <v>40.53</v>
      </c>
      <c r="O1574" s="7">
        <v>0.05</v>
      </c>
      <c r="P1574" s="6">
        <v>17.100000000000001</v>
      </c>
      <c r="Q1574" s="6">
        <f>M1574*N1574*(1-O1574)</f>
        <v>77.007000000000005</v>
      </c>
      <c r="R1574" s="6">
        <f>M1574*P1574</f>
        <v>34.200000000000003</v>
      </c>
      <c r="S1574" s="6">
        <f>Q1574-R1574</f>
        <v>42.807000000000002</v>
      </c>
      <c r="T1574" s="8">
        <f>IFERROR(S1574/Q1574,0)</f>
        <v>0.55588452997779425</v>
      </c>
    </row>
    <row r="1575" spans="1:20" ht="15.75" x14ac:dyDescent="0.25">
      <c r="A1575" s="2">
        <v>4377</v>
      </c>
      <c r="B1575" s="3">
        <v>46239</v>
      </c>
      <c r="C1575" s="10">
        <f>YEAR(SalesDataTable[[#This Row],[Order Date]])</f>
        <v>2026</v>
      </c>
      <c r="D1575" s="13" t="str">
        <f>"Q"&amp;ROUNDUP(MONTH(SalesDataTable[[#This Row],[Order Date]])/3,0)</f>
        <v>Q3</v>
      </c>
      <c r="E1575" s="13">
        <f>MONTH(SalesDataTable[[#This Row],[Order Date]])</f>
        <v>8</v>
      </c>
      <c r="F1575" s="10" t="str">
        <f>TEXT(SalesDataTable[[#This Row],[Order Date]],"MMM")</f>
        <v>Aug</v>
      </c>
      <c r="G1575" s="4" t="s">
        <v>27</v>
      </c>
      <c r="H1575" s="4" t="s">
        <v>28</v>
      </c>
      <c r="I1575" s="4" t="s">
        <v>44</v>
      </c>
      <c r="J1575" s="4" t="s">
        <v>29</v>
      </c>
      <c r="K1575" s="4" t="s">
        <v>20</v>
      </c>
      <c r="L1575" s="4" t="s">
        <v>21</v>
      </c>
      <c r="M1575" s="5">
        <v>2</v>
      </c>
      <c r="N1575" s="6">
        <v>81.66</v>
      </c>
      <c r="O1575" s="7">
        <v>0</v>
      </c>
      <c r="P1575" s="6">
        <v>42.11</v>
      </c>
      <c r="Q1575" s="6">
        <f>M1575*N1575*(1-O1575)</f>
        <v>163.32</v>
      </c>
      <c r="R1575" s="6">
        <f>M1575*P1575</f>
        <v>84.22</v>
      </c>
      <c r="S1575" s="6">
        <f>Q1575-R1575</f>
        <v>79.099999999999994</v>
      </c>
      <c r="T1575" s="8">
        <f>IFERROR(S1575/Q1575,0)</f>
        <v>0.48432525104090129</v>
      </c>
    </row>
    <row r="1576" spans="1:20" ht="15.75" x14ac:dyDescent="0.25">
      <c r="A1576" s="2">
        <v>4734</v>
      </c>
      <c r="B1576" s="3">
        <v>46239</v>
      </c>
      <c r="C1576" s="10">
        <f>YEAR(SalesDataTable[[#This Row],[Order Date]])</f>
        <v>2026</v>
      </c>
      <c r="D1576" s="13" t="str">
        <f>"Q"&amp;ROUNDUP(MONTH(SalesDataTable[[#This Row],[Order Date]])/3,0)</f>
        <v>Q3</v>
      </c>
      <c r="E1576" s="13">
        <f>MONTH(SalesDataTable[[#This Row],[Order Date]])</f>
        <v>8</v>
      </c>
      <c r="F1576" s="10" t="str">
        <f>TEXT(SalesDataTable[[#This Row],[Order Date]],"MMM")</f>
        <v>Aug</v>
      </c>
      <c r="G1576" s="4" t="s">
        <v>22</v>
      </c>
      <c r="H1576" s="4" t="s">
        <v>59</v>
      </c>
      <c r="I1576" s="4" t="s">
        <v>44</v>
      </c>
      <c r="J1576" s="4" t="s">
        <v>19</v>
      </c>
      <c r="K1576" s="4" t="s">
        <v>25</v>
      </c>
      <c r="L1576" s="4" t="s">
        <v>33</v>
      </c>
      <c r="M1576" s="5">
        <v>1</v>
      </c>
      <c r="N1576" s="6">
        <v>146.55000000000001</v>
      </c>
      <c r="O1576" s="7">
        <v>0</v>
      </c>
      <c r="P1576" s="6">
        <v>78.8</v>
      </c>
      <c r="Q1576" s="6">
        <f>M1576*N1576*(1-O1576)</f>
        <v>146.55000000000001</v>
      </c>
      <c r="R1576" s="6">
        <f>M1576*P1576</f>
        <v>78.8</v>
      </c>
      <c r="S1576" s="6">
        <f>Q1576-R1576</f>
        <v>67.750000000000014</v>
      </c>
      <c r="T1576" s="8">
        <f>IFERROR(S1576/Q1576,0)</f>
        <v>0.46229955646537024</v>
      </c>
    </row>
    <row r="1577" spans="1:20" ht="15.75" x14ac:dyDescent="0.25">
      <c r="A1577" s="2">
        <v>4892</v>
      </c>
      <c r="B1577" s="3">
        <v>46239</v>
      </c>
      <c r="C1577" s="10">
        <f>YEAR(SalesDataTable[[#This Row],[Order Date]])</f>
        <v>2026</v>
      </c>
      <c r="D1577" s="13" t="str">
        <f>"Q"&amp;ROUNDUP(MONTH(SalesDataTable[[#This Row],[Order Date]])/3,0)</f>
        <v>Q3</v>
      </c>
      <c r="E1577" s="13">
        <f>MONTH(SalesDataTable[[#This Row],[Order Date]])</f>
        <v>8</v>
      </c>
      <c r="F1577" s="10" t="str">
        <f>TEXT(SalesDataTable[[#This Row],[Order Date]],"MMM")</f>
        <v>Aug</v>
      </c>
      <c r="G1577" s="4" t="s">
        <v>22</v>
      </c>
      <c r="H1577" s="4" t="s">
        <v>23</v>
      </c>
      <c r="I1577" s="4" t="s">
        <v>35</v>
      </c>
      <c r="J1577" s="4" t="s">
        <v>19</v>
      </c>
      <c r="K1577" s="4" t="s">
        <v>30</v>
      </c>
      <c r="L1577" s="4" t="s">
        <v>64</v>
      </c>
      <c r="M1577" s="5">
        <v>2</v>
      </c>
      <c r="N1577" s="6">
        <v>161.75</v>
      </c>
      <c r="O1577" s="7">
        <v>0.1</v>
      </c>
      <c r="P1577" s="6">
        <v>85.85</v>
      </c>
      <c r="Q1577" s="6">
        <f>M1577*N1577*(1-O1577)</f>
        <v>291.15000000000003</v>
      </c>
      <c r="R1577" s="6">
        <f>M1577*P1577</f>
        <v>171.7</v>
      </c>
      <c r="S1577" s="6">
        <f>Q1577-R1577</f>
        <v>119.45000000000005</v>
      </c>
      <c r="T1577" s="8">
        <f>IFERROR(S1577/Q1577,0)</f>
        <v>0.41026962047054794</v>
      </c>
    </row>
    <row r="1578" spans="1:20" ht="15.75" x14ac:dyDescent="0.25">
      <c r="A1578" s="2">
        <v>5059</v>
      </c>
      <c r="B1578" s="3">
        <v>46239</v>
      </c>
      <c r="C1578" s="10">
        <f>YEAR(SalesDataTable[[#This Row],[Order Date]])</f>
        <v>2026</v>
      </c>
      <c r="D1578" s="13" t="str">
        <f>"Q"&amp;ROUNDUP(MONTH(SalesDataTable[[#This Row],[Order Date]])/3,0)</f>
        <v>Q3</v>
      </c>
      <c r="E1578" s="13">
        <f>MONTH(SalesDataTable[[#This Row],[Order Date]])</f>
        <v>8</v>
      </c>
      <c r="F1578" s="10" t="str">
        <f>TEXT(SalesDataTable[[#This Row],[Order Date]],"MMM")</f>
        <v>Aug</v>
      </c>
      <c r="G1578" s="4" t="s">
        <v>22</v>
      </c>
      <c r="H1578" s="4" t="s">
        <v>23</v>
      </c>
      <c r="I1578" s="4" t="s">
        <v>44</v>
      </c>
      <c r="J1578" s="4" t="s">
        <v>19</v>
      </c>
      <c r="K1578" s="4" t="s">
        <v>39</v>
      </c>
      <c r="L1578" s="4" t="s">
        <v>67</v>
      </c>
      <c r="M1578" s="5">
        <v>2</v>
      </c>
      <c r="N1578" s="6">
        <v>122.47</v>
      </c>
      <c r="O1578" s="7">
        <v>0</v>
      </c>
      <c r="P1578" s="6">
        <v>59.73</v>
      </c>
      <c r="Q1578" s="6">
        <f>M1578*N1578*(1-O1578)</f>
        <v>244.94</v>
      </c>
      <c r="R1578" s="6">
        <f>M1578*P1578</f>
        <v>119.46</v>
      </c>
      <c r="S1578" s="6">
        <f>Q1578-R1578</f>
        <v>125.48</v>
      </c>
      <c r="T1578" s="8">
        <f>IFERROR(S1578/Q1578,0)</f>
        <v>0.5122887237690863</v>
      </c>
    </row>
    <row r="1579" spans="1:20" ht="15.75" x14ac:dyDescent="0.25">
      <c r="A1579" s="2">
        <v>835</v>
      </c>
      <c r="B1579" s="3">
        <v>46240</v>
      </c>
      <c r="C1579" s="10">
        <f>YEAR(SalesDataTable[[#This Row],[Order Date]])</f>
        <v>2026</v>
      </c>
      <c r="D1579" s="13" t="str">
        <f>"Q"&amp;ROUNDUP(MONTH(SalesDataTable[[#This Row],[Order Date]])/3,0)</f>
        <v>Q3</v>
      </c>
      <c r="E1579" s="13">
        <f>MONTH(SalesDataTable[[#This Row],[Order Date]])</f>
        <v>8</v>
      </c>
      <c r="F1579" s="10" t="str">
        <f>TEXT(SalesDataTable[[#This Row],[Order Date]],"MMM")</f>
        <v>Aug</v>
      </c>
      <c r="G1579" s="4" t="s">
        <v>36</v>
      </c>
      <c r="H1579" s="4" t="s">
        <v>47</v>
      </c>
      <c r="I1579" s="4" t="s">
        <v>44</v>
      </c>
      <c r="J1579" s="4" t="s">
        <v>19</v>
      </c>
      <c r="K1579" s="4" t="s">
        <v>25</v>
      </c>
      <c r="L1579" s="4" t="s">
        <v>62</v>
      </c>
      <c r="M1579" s="5">
        <v>3</v>
      </c>
      <c r="N1579" s="6">
        <v>70.930000000000007</v>
      </c>
      <c r="O1579" s="7">
        <v>0</v>
      </c>
      <c r="P1579" s="6">
        <v>32.9</v>
      </c>
      <c r="Q1579" s="6">
        <f>M1579*N1579*(1-O1579)</f>
        <v>212.79000000000002</v>
      </c>
      <c r="R1579" s="6">
        <f>M1579*P1579</f>
        <v>98.699999999999989</v>
      </c>
      <c r="S1579" s="6">
        <f>Q1579-R1579</f>
        <v>114.09000000000003</v>
      </c>
      <c r="T1579" s="8">
        <f>IFERROR(S1579/Q1579,0)</f>
        <v>0.53616241364725792</v>
      </c>
    </row>
    <row r="1580" spans="1:20" ht="15.75" x14ac:dyDescent="0.25">
      <c r="A1580" s="2">
        <v>1104</v>
      </c>
      <c r="B1580" s="3">
        <v>46240</v>
      </c>
      <c r="C1580" s="10">
        <f>YEAR(SalesDataTable[[#This Row],[Order Date]])</f>
        <v>2026</v>
      </c>
      <c r="D1580" s="13" t="str">
        <f>"Q"&amp;ROUNDUP(MONTH(SalesDataTable[[#This Row],[Order Date]])/3,0)</f>
        <v>Q3</v>
      </c>
      <c r="E1580" s="13">
        <f>MONTH(SalesDataTable[[#This Row],[Order Date]])</f>
        <v>8</v>
      </c>
      <c r="F1580" s="10" t="str">
        <f>TEXT(SalesDataTable[[#This Row],[Order Date]],"MMM")</f>
        <v>Aug</v>
      </c>
      <c r="G1580" s="4" t="s">
        <v>16</v>
      </c>
      <c r="H1580" s="4" t="s">
        <v>66</v>
      </c>
      <c r="I1580" s="4" t="s">
        <v>18</v>
      </c>
      <c r="J1580" s="4" t="s">
        <v>19</v>
      </c>
      <c r="K1580" s="4" t="s">
        <v>39</v>
      </c>
      <c r="L1580" s="4" t="s">
        <v>45</v>
      </c>
      <c r="M1580" s="5">
        <v>1</v>
      </c>
      <c r="N1580" s="6">
        <v>191.44</v>
      </c>
      <c r="O1580" s="7">
        <v>0</v>
      </c>
      <c r="P1580" s="6">
        <v>102.13</v>
      </c>
      <c r="Q1580" s="6">
        <f>M1580*N1580*(1-O1580)</f>
        <v>191.44</v>
      </c>
      <c r="R1580" s="6">
        <f>M1580*P1580</f>
        <v>102.13</v>
      </c>
      <c r="S1580" s="6">
        <f>Q1580-R1580</f>
        <v>89.31</v>
      </c>
      <c r="T1580" s="8">
        <f>IFERROR(S1580/Q1580,0)</f>
        <v>0.46651692436272463</v>
      </c>
    </row>
    <row r="1581" spans="1:20" ht="15.75" x14ac:dyDescent="0.25">
      <c r="A1581" s="2">
        <v>1976</v>
      </c>
      <c r="B1581" s="3">
        <v>46240</v>
      </c>
      <c r="C1581" s="10">
        <f>YEAR(SalesDataTable[[#This Row],[Order Date]])</f>
        <v>2026</v>
      </c>
      <c r="D1581" s="13" t="str">
        <f>"Q"&amp;ROUNDUP(MONTH(SalesDataTable[[#This Row],[Order Date]])/3,0)</f>
        <v>Q3</v>
      </c>
      <c r="E1581" s="13">
        <f>MONTH(SalesDataTable[[#This Row],[Order Date]])</f>
        <v>8</v>
      </c>
      <c r="F1581" s="10" t="str">
        <f>TEXT(SalesDataTable[[#This Row],[Order Date]],"MMM")</f>
        <v>Aug</v>
      </c>
      <c r="G1581" s="4" t="s">
        <v>36</v>
      </c>
      <c r="H1581" s="4" t="s">
        <v>49</v>
      </c>
      <c r="I1581" s="4" t="s">
        <v>18</v>
      </c>
      <c r="J1581" s="4" t="s">
        <v>19</v>
      </c>
      <c r="K1581" s="4" t="s">
        <v>20</v>
      </c>
      <c r="L1581" s="4" t="s">
        <v>21</v>
      </c>
      <c r="M1581" s="5">
        <v>2</v>
      </c>
      <c r="N1581" s="6">
        <v>82.92</v>
      </c>
      <c r="O1581" s="7">
        <v>0</v>
      </c>
      <c r="P1581" s="6">
        <v>41.64</v>
      </c>
      <c r="Q1581" s="6">
        <f>M1581*N1581*(1-O1581)</f>
        <v>165.84</v>
      </c>
      <c r="R1581" s="6">
        <f>M1581*P1581</f>
        <v>83.28</v>
      </c>
      <c r="S1581" s="6">
        <f>Q1581-R1581</f>
        <v>82.56</v>
      </c>
      <c r="T1581" s="8">
        <f>IFERROR(S1581/Q1581,0)</f>
        <v>0.49782923299565845</v>
      </c>
    </row>
    <row r="1582" spans="1:20" ht="15.75" x14ac:dyDescent="0.25">
      <c r="A1582" s="2">
        <v>2596</v>
      </c>
      <c r="B1582" s="3">
        <v>46240</v>
      </c>
      <c r="C1582" s="10">
        <f>YEAR(SalesDataTable[[#This Row],[Order Date]])</f>
        <v>2026</v>
      </c>
      <c r="D1582" s="13" t="str">
        <f>"Q"&amp;ROUNDUP(MONTH(SalesDataTable[[#This Row],[Order Date]])/3,0)</f>
        <v>Q3</v>
      </c>
      <c r="E1582" s="13">
        <f>MONTH(SalesDataTable[[#This Row],[Order Date]])</f>
        <v>8</v>
      </c>
      <c r="F1582" s="10" t="str">
        <f>TEXT(SalesDataTable[[#This Row],[Order Date]],"MMM")</f>
        <v>Aug</v>
      </c>
      <c r="G1582" s="4" t="s">
        <v>27</v>
      </c>
      <c r="H1582" s="4" t="s">
        <v>34</v>
      </c>
      <c r="I1582" s="4" t="s">
        <v>35</v>
      </c>
      <c r="J1582" s="4" t="s">
        <v>19</v>
      </c>
      <c r="K1582" s="4" t="s">
        <v>39</v>
      </c>
      <c r="L1582" s="4" t="s">
        <v>56</v>
      </c>
      <c r="M1582" s="5">
        <v>1</v>
      </c>
      <c r="N1582" s="6">
        <v>82.82</v>
      </c>
      <c r="O1582" s="7">
        <v>0</v>
      </c>
      <c r="P1582" s="6">
        <v>38.83</v>
      </c>
      <c r="Q1582" s="6">
        <f>M1582*N1582*(1-O1582)</f>
        <v>82.82</v>
      </c>
      <c r="R1582" s="6">
        <f>M1582*P1582</f>
        <v>38.83</v>
      </c>
      <c r="S1582" s="6">
        <f>Q1582-R1582</f>
        <v>43.989999999999995</v>
      </c>
      <c r="T1582" s="8">
        <f>IFERROR(S1582/Q1582,0)</f>
        <v>0.53115189567737264</v>
      </c>
    </row>
    <row r="1583" spans="1:20" ht="15.75" x14ac:dyDescent="0.25">
      <c r="A1583" s="2">
        <v>2693</v>
      </c>
      <c r="B1583" s="3">
        <v>46240</v>
      </c>
      <c r="C1583" s="10">
        <f>YEAR(SalesDataTable[[#This Row],[Order Date]])</f>
        <v>2026</v>
      </c>
      <c r="D1583" s="13" t="str">
        <f>"Q"&amp;ROUNDUP(MONTH(SalesDataTable[[#This Row],[Order Date]])/3,0)</f>
        <v>Q3</v>
      </c>
      <c r="E1583" s="13">
        <f>MONTH(SalesDataTable[[#This Row],[Order Date]])</f>
        <v>8</v>
      </c>
      <c r="F1583" s="10" t="str">
        <f>TEXT(SalesDataTable[[#This Row],[Order Date]],"MMM")</f>
        <v>Aug</v>
      </c>
      <c r="G1583" s="4" t="s">
        <v>36</v>
      </c>
      <c r="H1583" s="4" t="s">
        <v>49</v>
      </c>
      <c r="I1583" s="4" t="s">
        <v>18</v>
      </c>
      <c r="J1583" s="4" t="s">
        <v>29</v>
      </c>
      <c r="K1583" s="4" t="s">
        <v>39</v>
      </c>
      <c r="L1583" s="4" t="s">
        <v>40</v>
      </c>
      <c r="M1583" s="5">
        <v>1</v>
      </c>
      <c r="N1583" s="6">
        <v>335.26</v>
      </c>
      <c r="O1583" s="7">
        <v>0.05</v>
      </c>
      <c r="P1583" s="6">
        <v>193.73</v>
      </c>
      <c r="Q1583" s="6">
        <f>M1583*N1583*(1-O1583)</f>
        <v>318.49699999999996</v>
      </c>
      <c r="R1583" s="6">
        <f>M1583*P1583</f>
        <v>193.73</v>
      </c>
      <c r="S1583" s="6">
        <f>Q1583-R1583</f>
        <v>124.76699999999997</v>
      </c>
      <c r="T1583" s="8">
        <f>IFERROR(S1583/Q1583,0)</f>
        <v>0.39173681384754011</v>
      </c>
    </row>
    <row r="1584" spans="1:20" ht="15.75" x14ac:dyDescent="0.25">
      <c r="A1584" s="2">
        <v>3045</v>
      </c>
      <c r="B1584" s="3">
        <v>46240</v>
      </c>
      <c r="C1584" s="10">
        <f>YEAR(SalesDataTable[[#This Row],[Order Date]])</f>
        <v>2026</v>
      </c>
      <c r="D1584" s="13" t="str">
        <f>"Q"&amp;ROUNDUP(MONTH(SalesDataTable[[#This Row],[Order Date]])/3,0)</f>
        <v>Q3</v>
      </c>
      <c r="E1584" s="13">
        <f>MONTH(SalesDataTable[[#This Row],[Order Date]])</f>
        <v>8</v>
      </c>
      <c r="F1584" s="10" t="str">
        <f>TEXT(SalesDataTable[[#This Row],[Order Date]],"MMM")</f>
        <v>Aug</v>
      </c>
      <c r="G1584" s="4" t="s">
        <v>27</v>
      </c>
      <c r="H1584" s="4" t="s">
        <v>68</v>
      </c>
      <c r="I1584" s="4" t="s">
        <v>44</v>
      </c>
      <c r="J1584" s="4" t="s">
        <v>32</v>
      </c>
      <c r="K1584" s="4" t="s">
        <v>30</v>
      </c>
      <c r="L1584" s="4" t="s">
        <v>48</v>
      </c>
      <c r="M1584" s="5">
        <v>1</v>
      </c>
      <c r="N1584" s="6">
        <v>47.19</v>
      </c>
      <c r="O1584" s="7">
        <v>0.05</v>
      </c>
      <c r="P1584" s="6">
        <v>18.11</v>
      </c>
      <c r="Q1584" s="6">
        <f>M1584*N1584*(1-O1584)</f>
        <v>44.830499999999994</v>
      </c>
      <c r="R1584" s="6">
        <f>M1584*P1584</f>
        <v>18.11</v>
      </c>
      <c r="S1584" s="6">
        <f>Q1584-R1584</f>
        <v>26.720499999999994</v>
      </c>
      <c r="T1584" s="8">
        <f>IFERROR(S1584/Q1584,0)</f>
        <v>0.59603395010093574</v>
      </c>
    </row>
    <row r="1585" spans="1:20" ht="15.75" x14ac:dyDescent="0.25">
      <c r="A1585" s="2">
        <v>3340</v>
      </c>
      <c r="B1585" s="3">
        <v>46240</v>
      </c>
      <c r="C1585" s="10">
        <f>YEAR(SalesDataTable[[#This Row],[Order Date]])</f>
        <v>2026</v>
      </c>
      <c r="D1585" s="13" t="str">
        <f>"Q"&amp;ROUNDUP(MONTH(SalesDataTable[[#This Row],[Order Date]])/3,0)</f>
        <v>Q3</v>
      </c>
      <c r="E1585" s="13">
        <f>MONTH(SalesDataTable[[#This Row],[Order Date]])</f>
        <v>8</v>
      </c>
      <c r="F1585" s="10" t="str">
        <f>TEXT(SalesDataTable[[#This Row],[Order Date]],"MMM")</f>
        <v>Aug</v>
      </c>
      <c r="G1585" s="4" t="s">
        <v>27</v>
      </c>
      <c r="H1585" s="4" t="s">
        <v>68</v>
      </c>
      <c r="I1585" s="4" t="s">
        <v>44</v>
      </c>
      <c r="J1585" s="4" t="s">
        <v>19</v>
      </c>
      <c r="K1585" s="4" t="s">
        <v>25</v>
      </c>
      <c r="L1585" s="4" t="s">
        <v>26</v>
      </c>
      <c r="M1585" s="5">
        <v>3</v>
      </c>
      <c r="N1585" s="6">
        <v>91.57</v>
      </c>
      <c r="O1585" s="7">
        <v>0</v>
      </c>
      <c r="P1585" s="6">
        <v>44.52</v>
      </c>
      <c r="Q1585" s="6">
        <f>M1585*N1585*(1-O1585)</f>
        <v>274.70999999999998</v>
      </c>
      <c r="R1585" s="6">
        <f>M1585*P1585</f>
        <v>133.56</v>
      </c>
      <c r="S1585" s="6">
        <f>Q1585-R1585</f>
        <v>141.14999999999998</v>
      </c>
      <c r="T1585" s="8">
        <f>IFERROR(S1585/Q1585,0)</f>
        <v>0.51381456808998571</v>
      </c>
    </row>
    <row r="1586" spans="1:20" ht="15.75" x14ac:dyDescent="0.25">
      <c r="A1586" s="2">
        <v>3553</v>
      </c>
      <c r="B1586" s="3">
        <v>46240</v>
      </c>
      <c r="C1586" s="10">
        <f>YEAR(SalesDataTable[[#This Row],[Order Date]])</f>
        <v>2026</v>
      </c>
      <c r="D1586" s="13" t="str">
        <f>"Q"&amp;ROUNDUP(MONTH(SalesDataTable[[#This Row],[Order Date]])/3,0)</f>
        <v>Q3</v>
      </c>
      <c r="E1586" s="13">
        <f>MONTH(SalesDataTable[[#This Row],[Order Date]])</f>
        <v>8</v>
      </c>
      <c r="F1586" s="10" t="str">
        <f>TEXT(SalesDataTable[[#This Row],[Order Date]],"MMM")</f>
        <v>Aug</v>
      </c>
      <c r="G1586" s="4" t="s">
        <v>36</v>
      </c>
      <c r="H1586" s="4" t="s">
        <v>63</v>
      </c>
      <c r="I1586" s="4" t="s">
        <v>18</v>
      </c>
      <c r="J1586" s="4" t="s">
        <v>29</v>
      </c>
      <c r="K1586" s="4" t="s">
        <v>25</v>
      </c>
      <c r="L1586" s="4" t="s">
        <v>53</v>
      </c>
      <c r="M1586" s="5">
        <v>4</v>
      </c>
      <c r="N1586" s="6">
        <v>154.41999999999999</v>
      </c>
      <c r="O1586" s="7">
        <v>0</v>
      </c>
      <c r="P1586" s="6">
        <v>77.86</v>
      </c>
      <c r="Q1586" s="6">
        <f>M1586*N1586*(1-O1586)</f>
        <v>617.67999999999995</v>
      </c>
      <c r="R1586" s="6">
        <f>M1586*P1586</f>
        <v>311.44</v>
      </c>
      <c r="S1586" s="6">
        <f>Q1586-R1586</f>
        <v>306.23999999999995</v>
      </c>
      <c r="T1586" s="8">
        <f>IFERROR(S1586/Q1586,0)</f>
        <v>0.49579070068643954</v>
      </c>
    </row>
    <row r="1587" spans="1:20" ht="15.75" x14ac:dyDescent="0.25">
      <c r="A1587" s="2">
        <v>3807</v>
      </c>
      <c r="B1587" s="3">
        <v>46240</v>
      </c>
      <c r="C1587" s="10">
        <f>YEAR(SalesDataTable[[#This Row],[Order Date]])</f>
        <v>2026</v>
      </c>
      <c r="D1587" s="13" t="str">
        <f>"Q"&amp;ROUNDUP(MONTH(SalesDataTable[[#This Row],[Order Date]])/3,0)</f>
        <v>Q3</v>
      </c>
      <c r="E1587" s="13">
        <f>MONTH(SalesDataTable[[#This Row],[Order Date]])</f>
        <v>8</v>
      </c>
      <c r="F1587" s="10" t="str">
        <f>TEXT(SalesDataTable[[#This Row],[Order Date]],"MMM")</f>
        <v>Aug</v>
      </c>
      <c r="G1587" s="4" t="s">
        <v>16</v>
      </c>
      <c r="H1587" s="4" t="s">
        <v>17</v>
      </c>
      <c r="I1587" s="4" t="s">
        <v>44</v>
      </c>
      <c r="J1587" s="4" t="s">
        <v>19</v>
      </c>
      <c r="K1587" s="4" t="s">
        <v>20</v>
      </c>
      <c r="L1587" s="4" t="s">
        <v>38</v>
      </c>
      <c r="M1587" s="5">
        <v>2</v>
      </c>
      <c r="N1587" s="6">
        <v>49.91</v>
      </c>
      <c r="O1587" s="7">
        <v>0.05</v>
      </c>
      <c r="P1587" s="6">
        <v>21.86</v>
      </c>
      <c r="Q1587" s="6">
        <f>M1587*N1587*(1-O1587)</f>
        <v>94.828999999999994</v>
      </c>
      <c r="R1587" s="6">
        <f>M1587*P1587</f>
        <v>43.72</v>
      </c>
      <c r="S1587" s="6">
        <f>Q1587-R1587</f>
        <v>51.108999999999995</v>
      </c>
      <c r="T1587" s="8">
        <f>IFERROR(S1587/Q1587,0)</f>
        <v>0.53895960096594919</v>
      </c>
    </row>
    <row r="1588" spans="1:20" ht="15.75" x14ac:dyDescent="0.25">
      <c r="A1588" s="2">
        <v>4061</v>
      </c>
      <c r="B1588" s="3">
        <v>46240</v>
      </c>
      <c r="C1588" s="10">
        <f>YEAR(SalesDataTable[[#This Row],[Order Date]])</f>
        <v>2026</v>
      </c>
      <c r="D1588" s="13" t="str">
        <f>"Q"&amp;ROUNDUP(MONTH(SalesDataTable[[#This Row],[Order Date]])/3,0)</f>
        <v>Q3</v>
      </c>
      <c r="E1588" s="13">
        <f>MONTH(SalesDataTable[[#This Row],[Order Date]])</f>
        <v>8</v>
      </c>
      <c r="F1588" s="10" t="str">
        <f>TEXT(SalesDataTable[[#This Row],[Order Date]],"MMM")</f>
        <v>Aug</v>
      </c>
      <c r="G1588" s="4" t="s">
        <v>36</v>
      </c>
      <c r="H1588" s="4" t="s">
        <v>49</v>
      </c>
      <c r="I1588" s="4" t="s">
        <v>44</v>
      </c>
      <c r="J1588" s="4" t="s">
        <v>19</v>
      </c>
      <c r="K1588" s="4" t="s">
        <v>25</v>
      </c>
      <c r="L1588" s="4" t="s">
        <v>26</v>
      </c>
      <c r="M1588" s="5">
        <v>1</v>
      </c>
      <c r="N1588" s="6">
        <v>91.58</v>
      </c>
      <c r="O1588" s="7">
        <v>0.1</v>
      </c>
      <c r="P1588" s="6">
        <v>44.87</v>
      </c>
      <c r="Q1588" s="6">
        <f>M1588*N1588*(1-O1588)</f>
        <v>82.421999999999997</v>
      </c>
      <c r="R1588" s="6">
        <f>M1588*P1588</f>
        <v>44.87</v>
      </c>
      <c r="S1588" s="6">
        <f>Q1588-R1588</f>
        <v>37.552</v>
      </c>
      <c r="T1588" s="8">
        <f>IFERROR(S1588/Q1588,0)</f>
        <v>0.45560651282424597</v>
      </c>
    </row>
    <row r="1589" spans="1:20" ht="15.75" x14ac:dyDescent="0.25">
      <c r="A1589" s="2">
        <v>4645</v>
      </c>
      <c r="B1589" s="3">
        <v>46240</v>
      </c>
      <c r="C1589" s="10">
        <f>YEAR(SalesDataTable[[#This Row],[Order Date]])</f>
        <v>2026</v>
      </c>
      <c r="D1589" s="13" t="str">
        <f>"Q"&amp;ROUNDUP(MONTH(SalesDataTable[[#This Row],[Order Date]])/3,0)</f>
        <v>Q3</v>
      </c>
      <c r="E1589" s="13">
        <f>MONTH(SalesDataTable[[#This Row],[Order Date]])</f>
        <v>8</v>
      </c>
      <c r="F1589" s="10" t="str">
        <f>TEXT(SalesDataTable[[#This Row],[Order Date]],"MMM")</f>
        <v>Aug</v>
      </c>
      <c r="G1589" s="4" t="s">
        <v>27</v>
      </c>
      <c r="H1589" s="4" t="s">
        <v>55</v>
      </c>
      <c r="I1589" s="4" t="s">
        <v>18</v>
      </c>
      <c r="J1589" s="4" t="s">
        <v>29</v>
      </c>
      <c r="K1589" s="4" t="s">
        <v>50</v>
      </c>
      <c r="L1589" s="4" t="s">
        <v>51</v>
      </c>
      <c r="M1589" s="5">
        <v>3</v>
      </c>
      <c r="N1589" s="6">
        <v>41.11</v>
      </c>
      <c r="O1589" s="7">
        <v>0</v>
      </c>
      <c r="P1589" s="6">
        <v>14.49</v>
      </c>
      <c r="Q1589" s="6">
        <f>M1589*N1589*(1-O1589)</f>
        <v>123.33</v>
      </c>
      <c r="R1589" s="6">
        <f>M1589*P1589</f>
        <v>43.47</v>
      </c>
      <c r="S1589" s="6">
        <f>Q1589-R1589</f>
        <v>79.86</v>
      </c>
      <c r="T1589" s="8">
        <f>IFERROR(S1589/Q1589,0)</f>
        <v>0.64753101435173921</v>
      </c>
    </row>
    <row r="1590" spans="1:20" ht="15.75" x14ac:dyDescent="0.25">
      <c r="A1590" s="2">
        <v>5104</v>
      </c>
      <c r="B1590" s="3">
        <v>46240</v>
      </c>
      <c r="C1590" s="10">
        <f>YEAR(SalesDataTable[[#This Row],[Order Date]])</f>
        <v>2026</v>
      </c>
      <c r="D1590" s="13" t="str">
        <f>"Q"&amp;ROUNDUP(MONTH(SalesDataTable[[#This Row],[Order Date]])/3,0)</f>
        <v>Q3</v>
      </c>
      <c r="E1590" s="13">
        <f>MONTH(SalesDataTable[[#This Row],[Order Date]])</f>
        <v>8</v>
      </c>
      <c r="F1590" s="10" t="str">
        <f>TEXT(SalesDataTable[[#This Row],[Order Date]],"MMM")</f>
        <v>Aug</v>
      </c>
      <c r="G1590" s="4" t="s">
        <v>22</v>
      </c>
      <c r="H1590" s="4" t="s">
        <v>59</v>
      </c>
      <c r="I1590" s="4" t="s">
        <v>18</v>
      </c>
      <c r="J1590" s="4" t="s">
        <v>19</v>
      </c>
      <c r="K1590" s="4" t="s">
        <v>30</v>
      </c>
      <c r="L1590" s="4" t="s">
        <v>31</v>
      </c>
      <c r="M1590" s="5">
        <v>4</v>
      </c>
      <c r="N1590" s="6">
        <v>35.9</v>
      </c>
      <c r="O1590" s="7">
        <v>0</v>
      </c>
      <c r="P1590" s="6">
        <v>13.49</v>
      </c>
      <c r="Q1590" s="6">
        <f>M1590*N1590*(1-O1590)</f>
        <v>143.6</v>
      </c>
      <c r="R1590" s="6">
        <f>M1590*P1590</f>
        <v>53.96</v>
      </c>
      <c r="S1590" s="6">
        <f>Q1590-R1590</f>
        <v>89.639999999999986</v>
      </c>
      <c r="T1590" s="8">
        <f>IFERROR(S1590/Q1590,0)</f>
        <v>0.62423398328690805</v>
      </c>
    </row>
    <row r="1591" spans="1:20" ht="15.75" x14ac:dyDescent="0.25">
      <c r="A1591" s="2">
        <v>813</v>
      </c>
      <c r="B1591" s="3">
        <v>46241</v>
      </c>
      <c r="C1591" s="10">
        <f>YEAR(SalesDataTable[[#This Row],[Order Date]])</f>
        <v>2026</v>
      </c>
      <c r="D1591" s="13" t="str">
        <f>"Q"&amp;ROUNDUP(MONTH(SalesDataTable[[#This Row],[Order Date]])/3,0)</f>
        <v>Q3</v>
      </c>
      <c r="E1591" s="13">
        <f>MONTH(SalesDataTable[[#This Row],[Order Date]])</f>
        <v>8</v>
      </c>
      <c r="F1591" s="10" t="str">
        <f>TEXT(SalesDataTable[[#This Row],[Order Date]],"MMM")</f>
        <v>Aug</v>
      </c>
      <c r="G1591" s="4" t="s">
        <v>27</v>
      </c>
      <c r="H1591" s="4" t="s">
        <v>68</v>
      </c>
      <c r="I1591" s="4" t="s">
        <v>18</v>
      </c>
      <c r="J1591" s="4" t="s">
        <v>19</v>
      </c>
      <c r="K1591" s="4" t="s">
        <v>50</v>
      </c>
      <c r="L1591" s="4" t="s">
        <v>58</v>
      </c>
      <c r="M1591" s="5">
        <v>1</v>
      </c>
      <c r="N1591" s="6">
        <v>36.33</v>
      </c>
      <c r="O1591" s="7">
        <v>0.05</v>
      </c>
      <c r="P1591" s="6">
        <v>13.78</v>
      </c>
      <c r="Q1591" s="6">
        <f>M1591*N1591*(1-O1591)</f>
        <v>34.513499999999993</v>
      </c>
      <c r="R1591" s="6">
        <f>M1591*P1591</f>
        <v>13.78</v>
      </c>
      <c r="S1591" s="6">
        <f>Q1591-R1591</f>
        <v>20.733499999999992</v>
      </c>
      <c r="T1591" s="8">
        <f>IFERROR(S1591/Q1591,0)</f>
        <v>0.60073594390600771</v>
      </c>
    </row>
    <row r="1592" spans="1:20" ht="15.75" x14ac:dyDescent="0.25">
      <c r="A1592" s="2">
        <v>836</v>
      </c>
      <c r="B1592" s="3">
        <v>46241</v>
      </c>
      <c r="C1592" s="10">
        <f>YEAR(SalesDataTable[[#This Row],[Order Date]])</f>
        <v>2026</v>
      </c>
      <c r="D1592" s="13" t="str">
        <f>"Q"&amp;ROUNDUP(MONTH(SalesDataTable[[#This Row],[Order Date]])/3,0)</f>
        <v>Q3</v>
      </c>
      <c r="E1592" s="13">
        <f>MONTH(SalesDataTable[[#This Row],[Order Date]])</f>
        <v>8</v>
      </c>
      <c r="F1592" s="10" t="str">
        <f>TEXT(SalesDataTable[[#This Row],[Order Date]],"MMM")</f>
        <v>Aug</v>
      </c>
      <c r="G1592" s="4" t="s">
        <v>22</v>
      </c>
      <c r="H1592" s="4" t="s">
        <v>65</v>
      </c>
      <c r="I1592" s="4" t="s">
        <v>44</v>
      </c>
      <c r="J1592" s="4" t="s">
        <v>29</v>
      </c>
      <c r="K1592" s="4" t="s">
        <v>30</v>
      </c>
      <c r="L1592" s="4" t="s">
        <v>48</v>
      </c>
      <c r="M1592" s="5">
        <v>5</v>
      </c>
      <c r="N1592" s="6">
        <v>45.94</v>
      </c>
      <c r="O1592" s="7">
        <v>0.05</v>
      </c>
      <c r="P1592" s="6">
        <v>18.059999999999999</v>
      </c>
      <c r="Q1592" s="6">
        <f>M1592*N1592*(1-O1592)</f>
        <v>218.21499999999997</v>
      </c>
      <c r="R1592" s="6">
        <f>M1592*P1592</f>
        <v>90.3</v>
      </c>
      <c r="S1592" s="6">
        <f>Q1592-R1592</f>
        <v>127.91499999999998</v>
      </c>
      <c r="T1592" s="8">
        <f>IFERROR(S1592/Q1592,0)</f>
        <v>0.5861879339183832</v>
      </c>
    </row>
    <row r="1593" spans="1:20" ht="15.75" x14ac:dyDescent="0.25">
      <c r="A1593" s="2">
        <v>1266</v>
      </c>
      <c r="B1593" s="3">
        <v>46241</v>
      </c>
      <c r="C1593" s="10">
        <f>YEAR(SalesDataTable[[#This Row],[Order Date]])</f>
        <v>2026</v>
      </c>
      <c r="D1593" s="13" t="str">
        <f>"Q"&amp;ROUNDUP(MONTH(SalesDataTable[[#This Row],[Order Date]])/3,0)</f>
        <v>Q3</v>
      </c>
      <c r="E1593" s="13">
        <f>MONTH(SalesDataTable[[#This Row],[Order Date]])</f>
        <v>8</v>
      </c>
      <c r="F1593" s="10" t="str">
        <f>TEXT(SalesDataTable[[#This Row],[Order Date]],"MMM")</f>
        <v>Aug</v>
      </c>
      <c r="G1593" s="4" t="s">
        <v>16</v>
      </c>
      <c r="H1593" s="4" t="s">
        <v>66</v>
      </c>
      <c r="I1593" s="4" t="s">
        <v>35</v>
      </c>
      <c r="J1593" s="4" t="s">
        <v>19</v>
      </c>
      <c r="K1593" s="4" t="s">
        <v>50</v>
      </c>
      <c r="L1593" s="4" t="s">
        <v>58</v>
      </c>
      <c r="M1593" s="5">
        <v>1</v>
      </c>
      <c r="N1593" s="6">
        <v>36.630000000000003</v>
      </c>
      <c r="O1593" s="7">
        <v>0</v>
      </c>
      <c r="P1593" s="6">
        <v>13.7</v>
      </c>
      <c r="Q1593" s="6">
        <f>M1593*N1593*(1-O1593)</f>
        <v>36.630000000000003</v>
      </c>
      <c r="R1593" s="6">
        <f>M1593*P1593</f>
        <v>13.7</v>
      </c>
      <c r="S1593" s="6">
        <f>Q1593-R1593</f>
        <v>22.930000000000003</v>
      </c>
      <c r="T1593" s="8">
        <f>IFERROR(S1593/Q1593,0)</f>
        <v>0.62598962598962604</v>
      </c>
    </row>
    <row r="1594" spans="1:20" ht="15.75" x14ac:dyDescent="0.25">
      <c r="A1594" s="2">
        <v>2201</v>
      </c>
      <c r="B1594" s="3">
        <v>46241</v>
      </c>
      <c r="C1594" s="10">
        <f>YEAR(SalesDataTable[[#This Row],[Order Date]])</f>
        <v>2026</v>
      </c>
      <c r="D1594" s="13" t="str">
        <f>"Q"&amp;ROUNDUP(MONTH(SalesDataTable[[#This Row],[Order Date]])/3,0)</f>
        <v>Q3</v>
      </c>
      <c r="E1594" s="13">
        <f>MONTH(SalesDataTable[[#This Row],[Order Date]])</f>
        <v>8</v>
      </c>
      <c r="F1594" s="10" t="str">
        <f>TEXT(SalesDataTable[[#This Row],[Order Date]],"MMM")</f>
        <v>Aug</v>
      </c>
      <c r="G1594" s="4" t="s">
        <v>22</v>
      </c>
      <c r="H1594" s="4" t="s">
        <v>23</v>
      </c>
      <c r="I1594" s="4" t="s">
        <v>18</v>
      </c>
      <c r="J1594" s="4" t="s">
        <v>19</v>
      </c>
      <c r="K1594" s="4" t="s">
        <v>25</v>
      </c>
      <c r="L1594" s="4" t="s">
        <v>33</v>
      </c>
      <c r="M1594" s="5">
        <v>1</v>
      </c>
      <c r="N1594" s="6">
        <v>141.38</v>
      </c>
      <c r="O1594" s="7">
        <v>0.05</v>
      </c>
      <c r="P1594" s="6">
        <v>77.14</v>
      </c>
      <c r="Q1594" s="6">
        <f>M1594*N1594*(1-O1594)</f>
        <v>134.31099999999998</v>
      </c>
      <c r="R1594" s="6">
        <f>M1594*P1594</f>
        <v>77.14</v>
      </c>
      <c r="S1594" s="6">
        <f>Q1594-R1594</f>
        <v>57.170999999999978</v>
      </c>
      <c r="T1594" s="8">
        <f>IFERROR(S1594/Q1594,0)</f>
        <v>0.42566133823737434</v>
      </c>
    </row>
    <row r="1595" spans="1:20" ht="15.75" x14ac:dyDescent="0.25">
      <c r="A1595" s="2">
        <v>2382</v>
      </c>
      <c r="B1595" s="3">
        <v>46241</v>
      </c>
      <c r="C1595" s="10">
        <f>YEAR(SalesDataTable[[#This Row],[Order Date]])</f>
        <v>2026</v>
      </c>
      <c r="D1595" s="13" t="str">
        <f>"Q"&amp;ROUNDUP(MONTH(SalesDataTable[[#This Row],[Order Date]])/3,0)</f>
        <v>Q3</v>
      </c>
      <c r="E1595" s="13">
        <f>MONTH(SalesDataTable[[#This Row],[Order Date]])</f>
        <v>8</v>
      </c>
      <c r="F1595" s="10" t="str">
        <f>TEXT(SalesDataTable[[#This Row],[Order Date]],"MMM")</f>
        <v>Aug</v>
      </c>
      <c r="G1595" s="4" t="s">
        <v>22</v>
      </c>
      <c r="H1595" s="4" t="s">
        <v>65</v>
      </c>
      <c r="I1595" s="4" t="s">
        <v>35</v>
      </c>
      <c r="J1595" s="4" t="s">
        <v>19</v>
      </c>
      <c r="K1595" s="4" t="s">
        <v>39</v>
      </c>
      <c r="L1595" s="4" t="s">
        <v>40</v>
      </c>
      <c r="M1595" s="5">
        <v>3</v>
      </c>
      <c r="N1595" s="6">
        <v>343.45</v>
      </c>
      <c r="O1595" s="7">
        <v>0.05</v>
      </c>
      <c r="P1595" s="6">
        <v>195.73</v>
      </c>
      <c r="Q1595" s="6">
        <f>M1595*N1595*(1-O1595)</f>
        <v>978.83249999999987</v>
      </c>
      <c r="R1595" s="6">
        <f>M1595*P1595</f>
        <v>587.18999999999994</v>
      </c>
      <c r="S1595" s="6">
        <f>Q1595-R1595</f>
        <v>391.64249999999993</v>
      </c>
      <c r="T1595" s="8">
        <f>IFERROR(S1595/Q1595,0)</f>
        <v>0.40011186796515236</v>
      </c>
    </row>
    <row r="1596" spans="1:20" ht="15.75" x14ac:dyDescent="0.25">
      <c r="A1596" s="2">
        <v>1227</v>
      </c>
      <c r="B1596" s="3">
        <v>46242</v>
      </c>
      <c r="C1596" s="10">
        <f>YEAR(SalesDataTable[[#This Row],[Order Date]])</f>
        <v>2026</v>
      </c>
      <c r="D1596" s="13" t="str">
        <f>"Q"&amp;ROUNDUP(MONTH(SalesDataTable[[#This Row],[Order Date]])/3,0)</f>
        <v>Q3</v>
      </c>
      <c r="E1596" s="13">
        <f>MONTH(SalesDataTable[[#This Row],[Order Date]])</f>
        <v>8</v>
      </c>
      <c r="F1596" s="10" t="str">
        <f>TEXT(SalesDataTable[[#This Row],[Order Date]],"MMM")</f>
        <v>Aug</v>
      </c>
      <c r="G1596" s="4" t="s">
        <v>36</v>
      </c>
      <c r="H1596" s="4" t="s">
        <v>49</v>
      </c>
      <c r="I1596" s="4" t="s">
        <v>18</v>
      </c>
      <c r="J1596" s="4" t="s">
        <v>19</v>
      </c>
      <c r="K1596" s="4" t="s">
        <v>20</v>
      </c>
      <c r="L1596" s="4" t="s">
        <v>46</v>
      </c>
      <c r="M1596" s="5">
        <v>1</v>
      </c>
      <c r="N1596" s="6">
        <v>104.69</v>
      </c>
      <c r="O1596" s="7">
        <v>0</v>
      </c>
      <c r="P1596" s="6">
        <v>49.06</v>
      </c>
      <c r="Q1596" s="6">
        <f>M1596*N1596*(1-O1596)</f>
        <v>104.69</v>
      </c>
      <c r="R1596" s="6">
        <f>M1596*P1596</f>
        <v>49.06</v>
      </c>
      <c r="S1596" s="6">
        <f>Q1596-R1596</f>
        <v>55.629999999999995</v>
      </c>
      <c r="T1596" s="8">
        <f>IFERROR(S1596/Q1596,0)</f>
        <v>0.53137835514375775</v>
      </c>
    </row>
    <row r="1597" spans="1:20" ht="15.75" x14ac:dyDescent="0.25">
      <c r="A1597" s="2">
        <v>1843</v>
      </c>
      <c r="B1597" s="3">
        <v>46242</v>
      </c>
      <c r="C1597" s="10">
        <f>YEAR(SalesDataTable[[#This Row],[Order Date]])</f>
        <v>2026</v>
      </c>
      <c r="D1597" s="13" t="str">
        <f>"Q"&amp;ROUNDUP(MONTH(SalesDataTable[[#This Row],[Order Date]])/3,0)</f>
        <v>Q3</v>
      </c>
      <c r="E1597" s="13">
        <f>MONTH(SalesDataTable[[#This Row],[Order Date]])</f>
        <v>8</v>
      </c>
      <c r="F1597" s="10" t="str">
        <f>TEXT(SalesDataTable[[#This Row],[Order Date]],"MMM")</f>
        <v>Aug</v>
      </c>
      <c r="G1597" s="4" t="s">
        <v>36</v>
      </c>
      <c r="H1597" s="4" t="s">
        <v>49</v>
      </c>
      <c r="I1597" s="4" t="s">
        <v>18</v>
      </c>
      <c r="J1597" s="4" t="s">
        <v>29</v>
      </c>
      <c r="K1597" s="4" t="s">
        <v>39</v>
      </c>
      <c r="L1597" s="4" t="s">
        <v>40</v>
      </c>
      <c r="M1597" s="5">
        <v>2</v>
      </c>
      <c r="N1597" s="6">
        <v>341.23</v>
      </c>
      <c r="O1597" s="7">
        <v>0.05</v>
      </c>
      <c r="P1597" s="6">
        <v>192.5</v>
      </c>
      <c r="Q1597" s="6">
        <f>M1597*N1597*(1-O1597)</f>
        <v>648.33699999999999</v>
      </c>
      <c r="R1597" s="6">
        <f>M1597*P1597</f>
        <v>385</v>
      </c>
      <c r="S1597" s="6">
        <f>Q1597-R1597</f>
        <v>263.33699999999999</v>
      </c>
      <c r="T1597" s="8">
        <f>IFERROR(S1597/Q1597,0)</f>
        <v>0.40617302421425894</v>
      </c>
    </row>
    <row r="1598" spans="1:20" ht="15.75" x14ac:dyDescent="0.25">
      <c r="A1598" s="2">
        <v>2369</v>
      </c>
      <c r="B1598" s="3">
        <v>46242</v>
      </c>
      <c r="C1598" s="10">
        <f>YEAR(SalesDataTable[[#This Row],[Order Date]])</f>
        <v>2026</v>
      </c>
      <c r="D1598" s="13" t="str">
        <f>"Q"&amp;ROUNDUP(MONTH(SalesDataTable[[#This Row],[Order Date]])/3,0)</f>
        <v>Q3</v>
      </c>
      <c r="E1598" s="13">
        <f>MONTH(SalesDataTable[[#This Row],[Order Date]])</f>
        <v>8</v>
      </c>
      <c r="F1598" s="10" t="str">
        <f>TEXT(SalesDataTable[[#This Row],[Order Date]],"MMM")</f>
        <v>Aug</v>
      </c>
      <c r="G1598" s="4" t="s">
        <v>36</v>
      </c>
      <c r="H1598" s="4" t="s">
        <v>49</v>
      </c>
      <c r="I1598" s="4" t="s">
        <v>35</v>
      </c>
      <c r="J1598" s="4" t="s">
        <v>29</v>
      </c>
      <c r="K1598" s="4" t="s">
        <v>39</v>
      </c>
      <c r="L1598" s="4" t="s">
        <v>67</v>
      </c>
      <c r="M1598" s="5">
        <v>1</v>
      </c>
      <c r="N1598" s="6">
        <v>125.95</v>
      </c>
      <c r="O1598" s="7">
        <v>0.05</v>
      </c>
      <c r="P1598" s="6">
        <v>61.9</v>
      </c>
      <c r="Q1598" s="6">
        <f>M1598*N1598*(1-O1598)</f>
        <v>119.6525</v>
      </c>
      <c r="R1598" s="6">
        <f>M1598*P1598</f>
        <v>61.9</v>
      </c>
      <c r="S1598" s="6">
        <f>Q1598-R1598</f>
        <v>57.752500000000005</v>
      </c>
      <c r="T1598" s="8">
        <f>IFERROR(S1598/Q1598,0)</f>
        <v>0.48266856104134892</v>
      </c>
    </row>
    <row r="1599" spans="1:20" ht="15.75" x14ac:dyDescent="0.25">
      <c r="A1599" s="2">
        <v>2386</v>
      </c>
      <c r="B1599" s="3">
        <v>46242</v>
      </c>
      <c r="C1599" s="10">
        <f>YEAR(SalesDataTable[[#This Row],[Order Date]])</f>
        <v>2026</v>
      </c>
      <c r="D1599" s="13" t="str">
        <f>"Q"&amp;ROUNDUP(MONTH(SalesDataTable[[#This Row],[Order Date]])/3,0)</f>
        <v>Q3</v>
      </c>
      <c r="E1599" s="13">
        <f>MONTH(SalesDataTable[[#This Row],[Order Date]])</f>
        <v>8</v>
      </c>
      <c r="F1599" s="10" t="str">
        <f>TEXT(SalesDataTable[[#This Row],[Order Date]],"MMM")</f>
        <v>Aug</v>
      </c>
      <c r="G1599" s="4" t="s">
        <v>22</v>
      </c>
      <c r="H1599" s="4" t="s">
        <v>23</v>
      </c>
      <c r="I1599" s="4" t="s">
        <v>18</v>
      </c>
      <c r="J1599" s="4" t="s">
        <v>19</v>
      </c>
      <c r="K1599" s="4" t="s">
        <v>25</v>
      </c>
      <c r="L1599" s="4" t="s">
        <v>26</v>
      </c>
      <c r="M1599" s="5">
        <v>6</v>
      </c>
      <c r="N1599" s="6">
        <v>91.9</v>
      </c>
      <c r="O1599" s="7">
        <v>0.05</v>
      </c>
      <c r="P1599" s="6">
        <v>44.69</v>
      </c>
      <c r="Q1599" s="6">
        <f>M1599*N1599*(1-O1599)</f>
        <v>523.83000000000004</v>
      </c>
      <c r="R1599" s="6">
        <f>M1599*P1599</f>
        <v>268.14</v>
      </c>
      <c r="S1599" s="6">
        <f>Q1599-R1599</f>
        <v>255.69000000000005</v>
      </c>
      <c r="T1599" s="8">
        <f>IFERROR(S1599/Q1599,0)</f>
        <v>0.48811637363266713</v>
      </c>
    </row>
    <row r="1600" spans="1:20" ht="15.75" x14ac:dyDescent="0.25">
      <c r="A1600" s="2">
        <v>2579</v>
      </c>
      <c r="B1600" s="3">
        <v>46242</v>
      </c>
      <c r="C1600" s="10">
        <f>YEAR(SalesDataTable[[#This Row],[Order Date]])</f>
        <v>2026</v>
      </c>
      <c r="D1600" s="13" t="str">
        <f>"Q"&amp;ROUNDUP(MONTH(SalesDataTable[[#This Row],[Order Date]])/3,0)</f>
        <v>Q3</v>
      </c>
      <c r="E1600" s="13">
        <f>MONTH(SalesDataTable[[#This Row],[Order Date]])</f>
        <v>8</v>
      </c>
      <c r="F1600" s="10" t="str">
        <f>TEXT(SalesDataTable[[#This Row],[Order Date]],"MMM")</f>
        <v>Aug</v>
      </c>
      <c r="G1600" s="4" t="s">
        <v>36</v>
      </c>
      <c r="H1600" s="4" t="s">
        <v>49</v>
      </c>
      <c r="I1600" s="4" t="s">
        <v>35</v>
      </c>
      <c r="J1600" s="4" t="s">
        <v>19</v>
      </c>
      <c r="K1600" s="4" t="s">
        <v>39</v>
      </c>
      <c r="L1600" s="4" t="s">
        <v>56</v>
      </c>
      <c r="M1600" s="5">
        <v>1</v>
      </c>
      <c r="N1600" s="6">
        <v>81.22</v>
      </c>
      <c r="O1600" s="7">
        <v>0</v>
      </c>
      <c r="P1600" s="6">
        <v>39.18</v>
      </c>
      <c r="Q1600" s="6">
        <f>M1600*N1600*(1-O1600)</f>
        <v>81.22</v>
      </c>
      <c r="R1600" s="6">
        <f>M1600*P1600</f>
        <v>39.18</v>
      </c>
      <c r="S1600" s="6">
        <f>Q1600-R1600</f>
        <v>42.04</v>
      </c>
      <c r="T1600" s="8">
        <f>IFERROR(S1600/Q1600,0)</f>
        <v>0.51760650086185667</v>
      </c>
    </row>
    <row r="1601" spans="1:20" ht="15.75" x14ac:dyDescent="0.25">
      <c r="A1601" s="2">
        <v>3075</v>
      </c>
      <c r="B1601" s="3">
        <v>46242</v>
      </c>
      <c r="C1601" s="10">
        <f>YEAR(SalesDataTable[[#This Row],[Order Date]])</f>
        <v>2026</v>
      </c>
      <c r="D1601" s="13" t="str">
        <f>"Q"&amp;ROUNDUP(MONTH(SalesDataTable[[#This Row],[Order Date]])/3,0)</f>
        <v>Q3</v>
      </c>
      <c r="E1601" s="13">
        <f>MONTH(SalesDataTable[[#This Row],[Order Date]])</f>
        <v>8</v>
      </c>
      <c r="F1601" s="10" t="str">
        <f>TEXT(SalesDataTable[[#This Row],[Order Date]],"MMM")</f>
        <v>Aug</v>
      </c>
      <c r="G1601" s="4" t="s">
        <v>16</v>
      </c>
      <c r="H1601" s="4" t="s">
        <v>17</v>
      </c>
      <c r="I1601" s="4" t="s">
        <v>18</v>
      </c>
      <c r="J1601" s="4" t="s">
        <v>32</v>
      </c>
      <c r="K1601" s="4" t="s">
        <v>25</v>
      </c>
      <c r="L1601" s="4" t="s">
        <v>62</v>
      </c>
      <c r="M1601" s="5">
        <v>2</v>
      </c>
      <c r="N1601" s="6">
        <v>72.31</v>
      </c>
      <c r="O1601" s="7">
        <v>0</v>
      </c>
      <c r="P1601" s="6">
        <v>31.75</v>
      </c>
      <c r="Q1601" s="6">
        <f>M1601*N1601*(1-O1601)</f>
        <v>144.62</v>
      </c>
      <c r="R1601" s="6">
        <f>M1601*P1601</f>
        <v>63.5</v>
      </c>
      <c r="S1601" s="6">
        <f>Q1601-R1601</f>
        <v>81.12</v>
      </c>
      <c r="T1601" s="8">
        <f>IFERROR(S1601/Q1601,0)</f>
        <v>0.56091826856589688</v>
      </c>
    </row>
    <row r="1602" spans="1:20" ht="15.75" x14ac:dyDescent="0.25">
      <c r="A1602" s="2">
        <v>3982</v>
      </c>
      <c r="B1602" s="3">
        <v>46242</v>
      </c>
      <c r="C1602" s="10">
        <f>YEAR(SalesDataTable[[#This Row],[Order Date]])</f>
        <v>2026</v>
      </c>
      <c r="D1602" s="13" t="str">
        <f>"Q"&amp;ROUNDUP(MONTH(SalesDataTable[[#This Row],[Order Date]])/3,0)</f>
        <v>Q3</v>
      </c>
      <c r="E1602" s="13">
        <f>MONTH(SalesDataTable[[#This Row],[Order Date]])</f>
        <v>8</v>
      </c>
      <c r="F1602" s="10" t="str">
        <f>TEXT(SalesDataTable[[#This Row],[Order Date]],"MMM")</f>
        <v>Aug</v>
      </c>
      <c r="G1602" s="4" t="s">
        <v>27</v>
      </c>
      <c r="H1602" s="4" t="s">
        <v>28</v>
      </c>
      <c r="I1602" s="4" t="s">
        <v>35</v>
      </c>
      <c r="J1602" s="4" t="s">
        <v>19</v>
      </c>
      <c r="K1602" s="4" t="s">
        <v>39</v>
      </c>
      <c r="L1602" s="4" t="s">
        <v>56</v>
      </c>
      <c r="M1602" s="5">
        <v>1</v>
      </c>
      <c r="N1602" s="6">
        <v>79.989999999999995</v>
      </c>
      <c r="O1602" s="7">
        <v>0.05</v>
      </c>
      <c r="P1602" s="6">
        <v>40.25</v>
      </c>
      <c r="Q1602" s="6">
        <f>M1602*N1602*(1-O1602)</f>
        <v>75.990499999999997</v>
      </c>
      <c r="R1602" s="6">
        <f>M1602*P1602</f>
        <v>40.25</v>
      </c>
      <c r="S1602" s="6">
        <f>Q1602-R1602</f>
        <v>35.740499999999997</v>
      </c>
      <c r="T1602" s="8">
        <f>IFERROR(S1602/Q1602,0)</f>
        <v>0.47032852790809376</v>
      </c>
    </row>
    <row r="1603" spans="1:20" ht="15.75" x14ac:dyDescent="0.25">
      <c r="A1603" s="2">
        <v>4530</v>
      </c>
      <c r="B1603" s="3">
        <v>46242</v>
      </c>
      <c r="C1603" s="10">
        <f>YEAR(SalesDataTable[[#This Row],[Order Date]])</f>
        <v>2026</v>
      </c>
      <c r="D1603" s="13" t="str">
        <f>"Q"&amp;ROUNDUP(MONTH(SalesDataTable[[#This Row],[Order Date]])/3,0)</f>
        <v>Q3</v>
      </c>
      <c r="E1603" s="13">
        <f>MONTH(SalesDataTable[[#This Row],[Order Date]])</f>
        <v>8</v>
      </c>
      <c r="F1603" s="10" t="str">
        <f>TEXT(SalesDataTable[[#This Row],[Order Date]],"MMM")</f>
        <v>Aug</v>
      </c>
      <c r="G1603" s="4" t="s">
        <v>36</v>
      </c>
      <c r="H1603" s="4" t="s">
        <v>63</v>
      </c>
      <c r="I1603" s="4" t="s">
        <v>18</v>
      </c>
      <c r="J1603" s="4" t="s">
        <v>29</v>
      </c>
      <c r="K1603" s="4" t="s">
        <v>25</v>
      </c>
      <c r="L1603" s="4" t="s">
        <v>53</v>
      </c>
      <c r="M1603" s="5">
        <v>1</v>
      </c>
      <c r="N1603" s="6">
        <v>151.87</v>
      </c>
      <c r="O1603" s="7">
        <v>0.1</v>
      </c>
      <c r="P1603" s="6">
        <v>76.97</v>
      </c>
      <c r="Q1603" s="6">
        <f>M1603*N1603*(1-O1603)</f>
        <v>136.68300000000002</v>
      </c>
      <c r="R1603" s="6">
        <f>M1603*P1603</f>
        <v>76.97</v>
      </c>
      <c r="S1603" s="6">
        <f>Q1603-R1603</f>
        <v>59.713000000000022</v>
      </c>
      <c r="T1603" s="8">
        <f>IFERROR(S1603/Q1603,0)</f>
        <v>0.4368721786908395</v>
      </c>
    </row>
    <row r="1604" spans="1:20" ht="15.75" x14ac:dyDescent="0.25">
      <c r="A1604" s="2">
        <v>4641</v>
      </c>
      <c r="B1604" s="3">
        <v>46242</v>
      </c>
      <c r="C1604" s="10">
        <f>YEAR(SalesDataTable[[#This Row],[Order Date]])</f>
        <v>2026</v>
      </c>
      <c r="D1604" s="13" t="str">
        <f>"Q"&amp;ROUNDUP(MONTH(SalesDataTable[[#This Row],[Order Date]])/3,0)</f>
        <v>Q3</v>
      </c>
      <c r="E1604" s="13">
        <f>MONTH(SalesDataTable[[#This Row],[Order Date]])</f>
        <v>8</v>
      </c>
      <c r="F1604" s="10" t="str">
        <f>TEXT(SalesDataTable[[#This Row],[Order Date]],"MMM")</f>
        <v>Aug</v>
      </c>
      <c r="G1604" s="4" t="s">
        <v>36</v>
      </c>
      <c r="H1604" s="4" t="s">
        <v>49</v>
      </c>
      <c r="I1604" s="4" t="s">
        <v>44</v>
      </c>
      <c r="J1604" s="4" t="s">
        <v>29</v>
      </c>
      <c r="K1604" s="4" t="s">
        <v>25</v>
      </c>
      <c r="L1604" s="4" t="s">
        <v>53</v>
      </c>
      <c r="M1604" s="5">
        <v>1</v>
      </c>
      <c r="N1604" s="6">
        <v>156.55000000000001</v>
      </c>
      <c r="O1604" s="7">
        <v>0</v>
      </c>
      <c r="P1604" s="6">
        <v>80.430000000000007</v>
      </c>
      <c r="Q1604" s="6">
        <f>M1604*N1604*(1-O1604)</f>
        <v>156.55000000000001</v>
      </c>
      <c r="R1604" s="6">
        <f>M1604*P1604</f>
        <v>80.430000000000007</v>
      </c>
      <c r="S1604" s="6">
        <f>Q1604-R1604</f>
        <v>76.12</v>
      </c>
      <c r="T1604" s="8">
        <f>IFERROR(S1604/Q1604,0)</f>
        <v>0.48623442989460236</v>
      </c>
    </row>
    <row r="1605" spans="1:20" ht="15.75" x14ac:dyDescent="0.25">
      <c r="A1605" s="2">
        <v>4778</v>
      </c>
      <c r="B1605" s="3">
        <v>46242</v>
      </c>
      <c r="C1605" s="10">
        <f>YEAR(SalesDataTable[[#This Row],[Order Date]])</f>
        <v>2026</v>
      </c>
      <c r="D1605" s="13" t="str">
        <f>"Q"&amp;ROUNDUP(MONTH(SalesDataTable[[#This Row],[Order Date]])/3,0)</f>
        <v>Q3</v>
      </c>
      <c r="E1605" s="13">
        <f>MONTH(SalesDataTable[[#This Row],[Order Date]])</f>
        <v>8</v>
      </c>
      <c r="F1605" s="10" t="str">
        <f>TEXT(SalesDataTable[[#This Row],[Order Date]],"MMM")</f>
        <v>Aug</v>
      </c>
      <c r="G1605" s="4" t="s">
        <v>22</v>
      </c>
      <c r="H1605" s="4" t="s">
        <v>59</v>
      </c>
      <c r="I1605" s="4" t="s">
        <v>35</v>
      </c>
      <c r="J1605" s="4" t="s">
        <v>29</v>
      </c>
      <c r="K1605" s="4" t="s">
        <v>25</v>
      </c>
      <c r="L1605" s="4" t="s">
        <v>53</v>
      </c>
      <c r="M1605" s="5">
        <v>1</v>
      </c>
      <c r="N1605" s="6">
        <v>152.72</v>
      </c>
      <c r="O1605" s="7">
        <v>0</v>
      </c>
      <c r="P1605" s="6">
        <v>77.73</v>
      </c>
      <c r="Q1605" s="6">
        <f>M1605*N1605*(1-O1605)</f>
        <v>152.72</v>
      </c>
      <c r="R1605" s="6">
        <f>M1605*P1605</f>
        <v>77.73</v>
      </c>
      <c r="S1605" s="6">
        <f>Q1605-R1605</f>
        <v>74.989999999999995</v>
      </c>
      <c r="T1605" s="8">
        <f>IFERROR(S1605/Q1605,0)</f>
        <v>0.4910293347302252</v>
      </c>
    </row>
    <row r="1606" spans="1:20" ht="15.75" x14ac:dyDescent="0.25">
      <c r="A1606" s="2">
        <v>5132</v>
      </c>
      <c r="B1606" s="3">
        <v>46242</v>
      </c>
      <c r="C1606" s="10">
        <f>YEAR(SalesDataTable[[#This Row],[Order Date]])</f>
        <v>2026</v>
      </c>
      <c r="D1606" s="13" t="str">
        <f>"Q"&amp;ROUNDUP(MONTH(SalesDataTable[[#This Row],[Order Date]])/3,0)</f>
        <v>Q3</v>
      </c>
      <c r="E1606" s="13">
        <f>MONTH(SalesDataTable[[#This Row],[Order Date]])</f>
        <v>8</v>
      </c>
      <c r="F1606" s="10" t="str">
        <f>TEXT(SalesDataTable[[#This Row],[Order Date]],"MMM")</f>
        <v>Aug</v>
      </c>
      <c r="G1606" s="4" t="s">
        <v>22</v>
      </c>
      <c r="H1606" s="4" t="s">
        <v>59</v>
      </c>
      <c r="I1606" s="4" t="s">
        <v>18</v>
      </c>
      <c r="J1606" s="4" t="s">
        <v>32</v>
      </c>
      <c r="K1606" s="4" t="s">
        <v>20</v>
      </c>
      <c r="L1606" s="4" t="s">
        <v>42</v>
      </c>
      <c r="M1606" s="5">
        <v>1</v>
      </c>
      <c r="N1606" s="6">
        <v>40.51</v>
      </c>
      <c r="O1606" s="7">
        <v>0.05</v>
      </c>
      <c r="P1606" s="6">
        <v>16.29</v>
      </c>
      <c r="Q1606" s="6">
        <f>M1606*N1606*(1-O1606)</f>
        <v>38.484499999999997</v>
      </c>
      <c r="R1606" s="6">
        <f>M1606*P1606</f>
        <v>16.29</v>
      </c>
      <c r="S1606" s="6">
        <f>Q1606-R1606</f>
        <v>22.194499999999998</v>
      </c>
      <c r="T1606" s="8">
        <f>IFERROR(S1606/Q1606,0)</f>
        <v>0.57671270251659756</v>
      </c>
    </row>
    <row r="1607" spans="1:20" ht="15.75" x14ac:dyDescent="0.25">
      <c r="A1607" s="2">
        <v>227</v>
      </c>
      <c r="B1607" s="3">
        <v>46243</v>
      </c>
      <c r="C1607" s="10">
        <f>YEAR(SalesDataTable[[#This Row],[Order Date]])</f>
        <v>2026</v>
      </c>
      <c r="D1607" s="13" t="str">
        <f>"Q"&amp;ROUNDUP(MONTH(SalesDataTable[[#This Row],[Order Date]])/3,0)</f>
        <v>Q3</v>
      </c>
      <c r="E1607" s="13">
        <f>MONTH(SalesDataTable[[#This Row],[Order Date]])</f>
        <v>8</v>
      </c>
      <c r="F1607" s="10" t="str">
        <f>TEXT(SalesDataTable[[#This Row],[Order Date]],"MMM")</f>
        <v>Aug</v>
      </c>
      <c r="G1607" s="4" t="s">
        <v>36</v>
      </c>
      <c r="H1607" s="4" t="s">
        <v>47</v>
      </c>
      <c r="I1607" s="4" t="s">
        <v>44</v>
      </c>
      <c r="J1607" s="4" t="s">
        <v>19</v>
      </c>
      <c r="K1607" s="4" t="s">
        <v>50</v>
      </c>
      <c r="L1607" s="4" t="s">
        <v>51</v>
      </c>
      <c r="M1607" s="5">
        <v>3</v>
      </c>
      <c r="N1607" s="6">
        <v>40.61</v>
      </c>
      <c r="O1607" s="7">
        <v>0</v>
      </c>
      <c r="P1607" s="6">
        <v>14.72</v>
      </c>
      <c r="Q1607" s="6">
        <f>M1607*N1607*(1-O1607)</f>
        <v>121.83</v>
      </c>
      <c r="R1607" s="6">
        <f>M1607*P1607</f>
        <v>44.160000000000004</v>
      </c>
      <c r="S1607" s="6">
        <f>Q1607-R1607</f>
        <v>77.669999999999987</v>
      </c>
      <c r="T1607" s="8">
        <f>IFERROR(S1607/Q1607,0)</f>
        <v>0.63752770253632096</v>
      </c>
    </row>
    <row r="1608" spans="1:20" ht="15.75" x14ac:dyDescent="0.25">
      <c r="A1608" s="2">
        <v>390</v>
      </c>
      <c r="B1608" s="3">
        <v>46243</v>
      </c>
      <c r="C1608" s="10">
        <f>YEAR(SalesDataTable[[#This Row],[Order Date]])</f>
        <v>2026</v>
      </c>
      <c r="D1608" s="13" t="str">
        <f>"Q"&amp;ROUNDUP(MONTH(SalesDataTable[[#This Row],[Order Date]])/3,0)</f>
        <v>Q3</v>
      </c>
      <c r="E1608" s="13">
        <f>MONTH(SalesDataTable[[#This Row],[Order Date]])</f>
        <v>8</v>
      </c>
      <c r="F1608" s="10" t="str">
        <f>TEXT(SalesDataTable[[#This Row],[Order Date]],"MMM")</f>
        <v>Aug</v>
      </c>
      <c r="G1608" s="4" t="s">
        <v>27</v>
      </c>
      <c r="H1608" s="4" t="s">
        <v>41</v>
      </c>
      <c r="I1608" s="4" t="s">
        <v>35</v>
      </c>
      <c r="J1608" s="4" t="s">
        <v>29</v>
      </c>
      <c r="K1608" s="4" t="s">
        <v>25</v>
      </c>
      <c r="L1608" s="4" t="s">
        <v>26</v>
      </c>
      <c r="M1608" s="5">
        <v>1</v>
      </c>
      <c r="N1608" s="6">
        <v>93.41</v>
      </c>
      <c r="O1608" s="7">
        <v>0.05</v>
      </c>
      <c r="P1608" s="6">
        <v>44.7</v>
      </c>
      <c r="Q1608" s="6">
        <f>M1608*N1608*(1-O1608)</f>
        <v>88.739499999999992</v>
      </c>
      <c r="R1608" s="6">
        <f>M1608*P1608</f>
        <v>44.7</v>
      </c>
      <c r="S1608" s="6">
        <f>Q1608-R1608</f>
        <v>44.03949999999999</v>
      </c>
      <c r="T1608" s="8">
        <f>IFERROR(S1608/Q1608,0)</f>
        <v>0.49627843294136198</v>
      </c>
    </row>
    <row r="1609" spans="1:20" ht="15.75" x14ac:dyDescent="0.25">
      <c r="A1609" s="2">
        <v>859</v>
      </c>
      <c r="B1609" s="3">
        <v>46243</v>
      </c>
      <c r="C1609" s="10">
        <f>YEAR(SalesDataTable[[#This Row],[Order Date]])</f>
        <v>2026</v>
      </c>
      <c r="D1609" s="13" t="str">
        <f>"Q"&amp;ROUNDUP(MONTH(SalesDataTable[[#This Row],[Order Date]])/3,0)</f>
        <v>Q3</v>
      </c>
      <c r="E1609" s="13">
        <f>MONTH(SalesDataTable[[#This Row],[Order Date]])</f>
        <v>8</v>
      </c>
      <c r="F1609" s="10" t="str">
        <f>TEXT(SalesDataTable[[#This Row],[Order Date]],"MMM")</f>
        <v>Aug</v>
      </c>
      <c r="G1609" s="4" t="s">
        <v>16</v>
      </c>
      <c r="H1609" s="4" t="s">
        <v>17</v>
      </c>
      <c r="I1609" s="4" t="s">
        <v>35</v>
      </c>
      <c r="J1609" s="4" t="s">
        <v>29</v>
      </c>
      <c r="K1609" s="4" t="s">
        <v>25</v>
      </c>
      <c r="L1609" s="4" t="s">
        <v>26</v>
      </c>
      <c r="M1609" s="5">
        <v>2</v>
      </c>
      <c r="N1609" s="6">
        <v>90.23</v>
      </c>
      <c r="O1609" s="7">
        <v>0</v>
      </c>
      <c r="P1609" s="6">
        <v>44.22</v>
      </c>
      <c r="Q1609" s="6">
        <f>M1609*N1609*(1-O1609)</f>
        <v>180.46</v>
      </c>
      <c r="R1609" s="6">
        <f>M1609*P1609</f>
        <v>88.44</v>
      </c>
      <c r="S1609" s="6">
        <f>Q1609-R1609</f>
        <v>92.02000000000001</v>
      </c>
      <c r="T1609" s="8">
        <f>IFERROR(S1609/Q1609,0)</f>
        <v>0.50991909564446414</v>
      </c>
    </row>
    <row r="1610" spans="1:20" ht="15.75" x14ac:dyDescent="0.25">
      <c r="A1610" s="2">
        <v>1468</v>
      </c>
      <c r="B1610" s="3">
        <v>46243</v>
      </c>
      <c r="C1610" s="10">
        <f>YEAR(SalesDataTable[[#This Row],[Order Date]])</f>
        <v>2026</v>
      </c>
      <c r="D1610" s="13" t="str">
        <f>"Q"&amp;ROUNDUP(MONTH(SalesDataTable[[#This Row],[Order Date]])/3,0)</f>
        <v>Q3</v>
      </c>
      <c r="E1610" s="13">
        <f>MONTH(SalesDataTable[[#This Row],[Order Date]])</f>
        <v>8</v>
      </c>
      <c r="F1610" s="10" t="str">
        <f>TEXT(SalesDataTable[[#This Row],[Order Date]],"MMM")</f>
        <v>Aug</v>
      </c>
      <c r="G1610" s="4" t="s">
        <v>22</v>
      </c>
      <c r="H1610" s="4" t="s">
        <v>57</v>
      </c>
      <c r="I1610" s="4" t="s">
        <v>35</v>
      </c>
      <c r="J1610" s="4" t="s">
        <v>19</v>
      </c>
      <c r="K1610" s="4" t="s">
        <v>20</v>
      </c>
      <c r="L1610" s="4" t="s">
        <v>38</v>
      </c>
      <c r="M1610" s="5">
        <v>1</v>
      </c>
      <c r="N1610" s="6">
        <v>51.75</v>
      </c>
      <c r="O1610" s="7">
        <v>0</v>
      </c>
      <c r="P1610" s="6">
        <v>22.36</v>
      </c>
      <c r="Q1610" s="6">
        <f>M1610*N1610*(1-O1610)</f>
        <v>51.75</v>
      </c>
      <c r="R1610" s="6">
        <f>M1610*P1610</f>
        <v>22.36</v>
      </c>
      <c r="S1610" s="6">
        <f>Q1610-R1610</f>
        <v>29.39</v>
      </c>
      <c r="T1610" s="8">
        <f>IFERROR(S1610/Q1610,0)</f>
        <v>0.56792270531400968</v>
      </c>
    </row>
    <row r="1611" spans="1:20" ht="15.75" x14ac:dyDescent="0.25">
      <c r="A1611" s="2">
        <v>2356</v>
      </c>
      <c r="B1611" s="3">
        <v>46243</v>
      </c>
      <c r="C1611" s="10">
        <f>YEAR(SalesDataTable[[#This Row],[Order Date]])</f>
        <v>2026</v>
      </c>
      <c r="D1611" s="13" t="str">
        <f>"Q"&amp;ROUNDUP(MONTH(SalesDataTable[[#This Row],[Order Date]])/3,0)</f>
        <v>Q3</v>
      </c>
      <c r="E1611" s="13">
        <f>MONTH(SalesDataTable[[#This Row],[Order Date]])</f>
        <v>8</v>
      </c>
      <c r="F1611" s="10" t="str">
        <f>TEXT(SalesDataTable[[#This Row],[Order Date]],"MMM")</f>
        <v>Aug</v>
      </c>
      <c r="G1611" s="4" t="s">
        <v>36</v>
      </c>
      <c r="H1611" s="4" t="s">
        <v>63</v>
      </c>
      <c r="I1611" s="4" t="s">
        <v>35</v>
      </c>
      <c r="J1611" s="4" t="s">
        <v>29</v>
      </c>
      <c r="K1611" s="4" t="s">
        <v>20</v>
      </c>
      <c r="L1611" s="4" t="s">
        <v>46</v>
      </c>
      <c r="M1611" s="5">
        <v>3</v>
      </c>
      <c r="N1611" s="6">
        <v>102.91</v>
      </c>
      <c r="O1611" s="7">
        <v>0.1</v>
      </c>
      <c r="P1611" s="6">
        <v>50.23</v>
      </c>
      <c r="Q1611" s="6">
        <f>M1611*N1611*(1-O1611)</f>
        <v>277.85700000000003</v>
      </c>
      <c r="R1611" s="6">
        <f>M1611*P1611</f>
        <v>150.69</v>
      </c>
      <c r="S1611" s="6">
        <f>Q1611-R1611</f>
        <v>127.16700000000003</v>
      </c>
      <c r="T1611" s="8">
        <f>IFERROR(S1611/Q1611,0)</f>
        <v>0.45767067232425318</v>
      </c>
    </row>
    <row r="1612" spans="1:20" ht="15.75" x14ac:dyDescent="0.25">
      <c r="A1612" s="2">
        <v>3556</v>
      </c>
      <c r="B1612" s="3">
        <v>46243</v>
      </c>
      <c r="C1612" s="10">
        <f>YEAR(SalesDataTable[[#This Row],[Order Date]])</f>
        <v>2026</v>
      </c>
      <c r="D1612" s="13" t="str">
        <f>"Q"&amp;ROUNDUP(MONTH(SalesDataTable[[#This Row],[Order Date]])/3,0)</f>
        <v>Q3</v>
      </c>
      <c r="E1612" s="13">
        <f>MONTH(SalesDataTable[[#This Row],[Order Date]])</f>
        <v>8</v>
      </c>
      <c r="F1612" s="10" t="str">
        <f>TEXT(SalesDataTable[[#This Row],[Order Date]],"MMM")</f>
        <v>Aug</v>
      </c>
      <c r="G1612" s="4" t="s">
        <v>27</v>
      </c>
      <c r="H1612" s="4" t="s">
        <v>68</v>
      </c>
      <c r="I1612" s="4" t="s">
        <v>18</v>
      </c>
      <c r="J1612" s="4" t="s">
        <v>29</v>
      </c>
      <c r="K1612" s="4" t="s">
        <v>20</v>
      </c>
      <c r="L1612" s="4" t="s">
        <v>21</v>
      </c>
      <c r="M1612" s="5">
        <v>4</v>
      </c>
      <c r="N1612" s="6">
        <v>82.63</v>
      </c>
      <c r="O1612" s="7">
        <v>0.1</v>
      </c>
      <c r="P1612" s="6">
        <v>43.78</v>
      </c>
      <c r="Q1612" s="6">
        <f>M1612*N1612*(1-O1612)</f>
        <v>297.46800000000002</v>
      </c>
      <c r="R1612" s="6">
        <f>M1612*P1612</f>
        <v>175.12</v>
      </c>
      <c r="S1612" s="6">
        <f>Q1612-R1612</f>
        <v>122.34800000000001</v>
      </c>
      <c r="T1612" s="8">
        <f>IFERROR(S1612/Q1612,0)</f>
        <v>0.41129802197211129</v>
      </c>
    </row>
    <row r="1613" spans="1:20" ht="15.75" x14ac:dyDescent="0.25">
      <c r="A1613" s="2">
        <v>925</v>
      </c>
      <c r="B1613" s="3">
        <v>46244</v>
      </c>
      <c r="C1613" s="10">
        <f>YEAR(SalesDataTable[[#This Row],[Order Date]])</f>
        <v>2026</v>
      </c>
      <c r="D1613" s="13" t="str">
        <f>"Q"&amp;ROUNDUP(MONTH(SalesDataTable[[#This Row],[Order Date]])/3,0)</f>
        <v>Q3</v>
      </c>
      <c r="E1613" s="13">
        <f>MONTH(SalesDataTable[[#This Row],[Order Date]])</f>
        <v>8</v>
      </c>
      <c r="F1613" s="10" t="str">
        <f>TEXT(SalesDataTable[[#This Row],[Order Date]],"MMM")</f>
        <v>Aug</v>
      </c>
      <c r="G1613" s="4" t="s">
        <v>16</v>
      </c>
      <c r="H1613" s="4" t="s">
        <v>17</v>
      </c>
      <c r="I1613" s="4" t="s">
        <v>35</v>
      </c>
      <c r="J1613" s="4" t="s">
        <v>19</v>
      </c>
      <c r="K1613" s="4" t="s">
        <v>39</v>
      </c>
      <c r="L1613" s="4" t="s">
        <v>45</v>
      </c>
      <c r="M1613" s="5">
        <v>1</v>
      </c>
      <c r="N1613" s="6">
        <v>196.39</v>
      </c>
      <c r="O1613" s="7">
        <v>0</v>
      </c>
      <c r="P1613" s="6">
        <v>102.92</v>
      </c>
      <c r="Q1613" s="6">
        <f>M1613*N1613*(1-O1613)</f>
        <v>196.39</v>
      </c>
      <c r="R1613" s="6">
        <f>M1613*P1613</f>
        <v>102.92</v>
      </c>
      <c r="S1613" s="6">
        <f>Q1613-R1613</f>
        <v>93.469999999999985</v>
      </c>
      <c r="T1613" s="8">
        <f>IFERROR(S1613/Q1613,0)</f>
        <v>0.47594073017974436</v>
      </c>
    </row>
    <row r="1614" spans="1:20" ht="15.75" x14ac:dyDescent="0.25">
      <c r="A1614" s="2">
        <v>1563</v>
      </c>
      <c r="B1614" s="3">
        <v>46244</v>
      </c>
      <c r="C1614" s="10">
        <f>YEAR(SalesDataTable[[#This Row],[Order Date]])</f>
        <v>2026</v>
      </c>
      <c r="D1614" s="13" t="str">
        <f>"Q"&amp;ROUNDUP(MONTH(SalesDataTable[[#This Row],[Order Date]])/3,0)</f>
        <v>Q3</v>
      </c>
      <c r="E1614" s="13">
        <f>MONTH(SalesDataTable[[#This Row],[Order Date]])</f>
        <v>8</v>
      </c>
      <c r="F1614" s="10" t="str">
        <f>TEXT(SalesDataTable[[#This Row],[Order Date]],"MMM")</f>
        <v>Aug</v>
      </c>
      <c r="G1614" s="4" t="s">
        <v>27</v>
      </c>
      <c r="H1614" s="4" t="s">
        <v>55</v>
      </c>
      <c r="I1614" s="4" t="s">
        <v>44</v>
      </c>
      <c r="J1614" s="4" t="s">
        <v>32</v>
      </c>
      <c r="K1614" s="4" t="s">
        <v>30</v>
      </c>
      <c r="L1614" s="4" t="s">
        <v>31</v>
      </c>
      <c r="M1614" s="5">
        <v>2</v>
      </c>
      <c r="N1614" s="6">
        <v>36.25</v>
      </c>
      <c r="O1614" s="7">
        <v>0</v>
      </c>
      <c r="P1614" s="6">
        <v>13.77</v>
      </c>
      <c r="Q1614" s="6">
        <f>M1614*N1614*(1-O1614)</f>
        <v>72.5</v>
      </c>
      <c r="R1614" s="6">
        <f>M1614*P1614</f>
        <v>27.54</v>
      </c>
      <c r="S1614" s="6">
        <f>Q1614-R1614</f>
        <v>44.96</v>
      </c>
      <c r="T1614" s="8">
        <f>IFERROR(S1614/Q1614,0)</f>
        <v>0.62013793103448278</v>
      </c>
    </row>
    <row r="1615" spans="1:20" ht="15.75" x14ac:dyDescent="0.25">
      <c r="A1615" s="2">
        <v>1634</v>
      </c>
      <c r="B1615" s="3">
        <v>46244</v>
      </c>
      <c r="C1615" s="10">
        <f>YEAR(SalesDataTable[[#This Row],[Order Date]])</f>
        <v>2026</v>
      </c>
      <c r="D1615" s="13" t="str">
        <f>"Q"&amp;ROUNDUP(MONTH(SalesDataTable[[#This Row],[Order Date]])/3,0)</f>
        <v>Q3</v>
      </c>
      <c r="E1615" s="13">
        <f>MONTH(SalesDataTable[[#This Row],[Order Date]])</f>
        <v>8</v>
      </c>
      <c r="F1615" s="10" t="str">
        <f>TEXT(SalesDataTable[[#This Row],[Order Date]],"MMM")</f>
        <v>Aug</v>
      </c>
      <c r="G1615" s="4" t="s">
        <v>22</v>
      </c>
      <c r="H1615" s="4" t="s">
        <v>23</v>
      </c>
      <c r="I1615" s="4" t="s">
        <v>35</v>
      </c>
      <c r="J1615" s="4" t="s">
        <v>19</v>
      </c>
      <c r="K1615" s="4" t="s">
        <v>39</v>
      </c>
      <c r="L1615" s="4" t="s">
        <v>45</v>
      </c>
      <c r="M1615" s="5">
        <v>2</v>
      </c>
      <c r="N1615" s="6">
        <v>199.85</v>
      </c>
      <c r="O1615" s="7">
        <v>0.05</v>
      </c>
      <c r="P1615" s="6">
        <v>104.34</v>
      </c>
      <c r="Q1615" s="6">
        <f>M1615*N1615*(1-O1615)</f>
        <v>379.71499999999997</v>
      </c>
      <c r="R1615" s="6">
        <f>M1615*P1615</f>
        <v>208.68</v>
      </c>
      <c r="S1615" s="6">
        <f>Q1615-R1615</f>
        <v>171.03499999999997</v>
      </c>
      <c r="T1615" s="8">
        <f>IFERROR(S1615/Q1615,0)</f>
        <v>0.45042992770893953</v>
      </c>
    </row>
    <row r="1616" spans="1:20" ht="15.75" x14ac:dyDescent="0.25">
      <c r="A1616" s="2">
        <v>2187</v>
      </c>
      <c r="B1616" s="3">
        <v>46244</v>
      </c>
      <c r="C1616" s="10">
        <f>YEAR(SalesDataTable[[#This Row],[Order Date]])</f>
        <v>2026</v>
      </c>
      <c r="D1616" s="13" t="str">
        <f>"Q"&amp;ROUNDUP(MONTH(SalesDataTable[[#This Row],[Order Date]])/3,0)</f>
        <v>Q3</v>
      </c>
      <c r="E1616" s="13">
        <f>MONTH(SalesDataTable[[#This Row],[Order Date]])</f>
        <v>8</v>
      </c>
      <c r="F1616" s="10" t="str">
        <f>TEXT(SalesDataTable[[#This Row],[Order Date]],"MMM")</f>
        <v>Aug</v>
      </c>
      <c r="G1616" s="4" t="s">
        <v>27</v>
      </c>
      <c r="H1616" s="4" t="s">
        <v>28</v>
      </c>
      <c r="I1616" s="4" t="s">
        <v>35</v>
      </c>
      <c r="J1616" s="4" t="s">
        <v>29</v>
      </c>
      <c r="K1616" s="4" t="s">
        <v>30</v>
      </c>
      <c r="L1616" s="4" t="s">
        <v>48</v>
      </c>
      <c r="M1616" s="5">
        <v>1</v>
      </c>
      <c r="N1616" s="6">
        <v>46.32</v>
      </c>
      <c r="O1616" s="7">
        <v>0.05</v>
      </c>
      <c r="P1616" s="6">
        <v>18.34</v>
      </c>
      <c r="Q1616" s="6">
        <f>M1616*N1616*(1-O1616)</f>
        <v>44.003999999999998</v>
      </c>
      <c r="R1616" s="6">
        <f>M1616*P1616</f>
        <v>18.34</v>
      </c>
      <c r="S1616" s="6">
        <f>Q1616-R1616</f>
        <v>25.663999999999998</v>
      </c>
      <c r="T1616" s="8">
        <f>IFERROR(S1616/Q1616,0)</f>
        <v>0.58321970729933637</v>
      </c>
    </row>
    <row r="1617" spans="1:20" ht="15.75" x14ac:dyDescent="0.25">
      <c r="A1617" s="2">
        <v>2773</v>
      </c>
      <c r="B1617" s="3">
        <v>46244</v>
      </c>
      <c r="C1617" s="10">
        <f>YEAR(SalesDataTable[[#This Row],[Order Date]])</f>
        <v>2026</v>
      </c>
      <c r="D1617" s="13" t="str">
        <f>"Q"&amp;ROUNDUP(MONTH(SalesDataTable[[#This Row],[Order Date]])/3,0)</f>
        <v>Q3</v>
      </c>
      <c r="E1617" s="13">
        <f>MONTH(SalesDataTable[[#This Row],[Order Date]])</f>
        <v>8</v>
      </c>
      <c r="F1617" s="10" t="str">
        <f>TEXT(SalesDataTable[[#This Row],[Order Date]],"MMM")</f>
        <v>Aug</v>
      </c>
      <c r="G1617" s="4" t="s">
        <v>22</v>
      </c>
      <c r="H1617" s="4" t="s">
        <v>65</v>
      </c>
      <c r="I1617" s="4" t="s">
        <v>18</v>
      </c>
      <c r="J1617" s="4" t="s">
        <v>29</v>
      </c>
      <c r="K1617" s="4" t="s">
        <v>25</v>
      </c>
      <c r="L1617" s="4" t="s">
        <v>53</v>
      </c>
      <c r="M1617" s="5">
        <v>4</v>
      </c>
      <c r="N1617" s="6">
        <v>151.06</v>
      </c>
      <c r="O1617" s="7">
        <v>0</v>
      </c>
      <c r="P1617" s="6">
        <v>77.67</v>
      </c>
      <c r="Q1617" s="6">
        <f>M1617*N1617*(1-O1617)</f>
        <v>604.24</v>
      </c>
      <c r="R1617" s="6">
        <f>M1617*P1617</f>
        <v>310.68</v>
      </c>
      <c r="S1617" s="6">
        <f>Q1617-R1617</f>
        <v>293.56</v>
      </c>
      <c r="T1617" s="8">
        <f>IFERROR(S1617/Q1617,0)</f>
        <v>0.48583344366476894</v>
      </c>
    </row>
    <row r="1618" spans="1:20" ht="15.75" x14ac:dyDescent="0.25">
      <c r="A1618" s="2">
        <v>5040</v>
      </c>
      <c r="B1618" s="3">
        <v>46244</v>
      </c>
      <c r="C1618" s="10">
        <f>YEAR(SalesDataTable[[#This Row],[Order Date]])</f>
        <v>2026</v>
      </c>
      <c r="D1618" s="13" t="str">
        <f>"Q"&amp;ROUNDUP(MONTH(SalesDataTable[[#This Row],[Order Date]])/3,0)</f>
        <v>Q3</v>
      </c>
      <c r="E1618" s="13">
        <f>MONTH(SalesDataTable[[#This Row],[Order Date]])</f>
        <v>8</v>
      </c>
      <c r="F1618" s="10" t="str">
        <f>TEXT(SalesDataTable[[#This Row],[Order Date]],"MMM")</f>
        <v>Aug</v>
      </c>
      <c r="G1618" s="4" t="s">
        <v>36</v>
      </c>
      <c r="H1618" s="4" t="s">
        <v>47</v>
      </c>
      <c r="I1618" s="4" t="s">
        <v>18</v>
      </c>
      <c r="J1618" s="4" t="s">
        <v>19</v>
      </c>
      <c r="K1618" s="4" t="s">
        <v>25</v>
      </c>
      <c r="L1618" s="4" t="s">
        <v>62</v>
      </c>
      <c r="M1618" s="5">
        <v>1</v>
      </c>
      <c r="N1618" s="6">
        <v>72.39</v>
      </c>
      <c r="O1618" s="7">
        <v>0.1</v>
      </c>
      <c r="P1618" s="6">
        <v>31.64</v>
      </c>
      <c r="Q1618" s="6">
        <f>M1618*N1618*(1-O1618)</f>
        <v>65.150999999999996</v>
      </c>
      <c r="R1618" s="6">
        <f>M1618*P1618</f>
        <v>31.64</v>
      </c>
      <c r="S1618" s="6">
        <f>Q1618-R1618</f>
        <v>33.510999999999996</v>
      </c>
      <c r="T1618" s="8">
        <f>IFERROR(S1618/Q1618,0)</f>
        <v>0.51435895074519189</v>
      </c>
    </row>
    <row r="1619" spans="1:20" ht="15.75" x14ac:dyDescent="0.25">
      <c r="A1619" s="2">
        <v>415</v>
      </c>
      <c r="B1619" s="3">
        <v>46245</v>
      </c>
      <c r="C1619" s="10">
        <f>YEAR(SalesDataTable[[#This Row],[Order Date]])</f>
        <v>2026</v>
      </c>
      <c r="D1619" s="13" t="str">
        <f>"Q"&amp;ROUNDUP(MONTH(SalesDataTable[[#This Row],[Order Date]])/3,0)</f>
        <v>Q3</v>
      </c>
      <c r="E1619" s="13">
        <f>MONTH(SalesDataTable[[#This Row],[Order Date]])</f>
        <v>8</v>
      </c>
      <c r="F1619" s="10" t="str">
        <f>TEXT(SalesDataTable[[#This Row],[Order Date]],"MMM")</f>
        <v>Aug</v>
      </c>
      <c r="G1619" s="4" t="s">
        <v>16</v>
      </c>
      <c r="H1619" s="4" t="s">
        <v>52</v>
      </c>
      <c r="I1619" s="4" t="s">
        <v>35</v>
      </c>
      <c r="J1619" s="4" t="s">
        <v>19</v>
      </c>
      <c r="K1619" s="4" t="s">
        <v>25</v>
      </c>
      <c r="L1619" s="4" t="s">
        <v>62</v>
      </c>
      <c r="M1619" s="5">
        <v>1</v>
      </c>
      <c r="N1619" s="6">
        <v>72.650000000000006</v>
      </c>
      <c r="O1619" s="7">
        <v>0</v>
      </c>
      <c r="P1619" s="6">
        <v>31.72</v>
      </c>
      <c r="Q1619" s="6">
        <f>M1619*N1619*(1-O1619)</f>
        <v>72.650000000000006</v>
      </c>
      <c r="R1619" s="6">
        <f>M1619*P1619</f>
        <v>31.72</v>
      </c>
      <c r="S1619" s="6">
        <f>Q1619-R1619</f>
        <v>40.930000000000007</v>
      </c>
      <c r="T1619" s="8">
        <f>IFERROR(S1619/Q1619,0)</f>
        <v>0.56338609772883697</v>
      </c>
    </row>
    <row r="1620" spans="1:20" ht="15.75" x14ac:dyDescent="0.25">
      <c r="A1620" s="2">
        <v>1111</v>
      </c>
      <c r="B1620" s="3">
        <v>46245</v>
      </c>
      <c r="C1620" s="10">
        <f>YEAR(SalesDataTable[[#This Row],[Order Date]])</f>
        <v>2026</v>
      </c>
      <c r="D1620" s="13" t="str">
        <f>"Q"&amp;ROUNDUP(MONTH(SalesDataTable[[#This Row],[Order Date]])/3,0)</f>
        <v>Q3</v>
      </c>
      <c r="E1620" s="13">
        <f>MONTH(SalesDataTable[[#This Row],[Order Date]])</f>
        <v>8</v>
      </c>
      <c r="F1620" s="10" t="str">
        <f>TEXT(SalesDataTable[[#This Row],[Order Date]],"MMM")</f>
        <v>Aug</v>
      </c>
      <c r="G1620" s="4" t="s">
        <v>36</v>
      </c>
      <c r="H1620" s="4" t="s">
        <v>63</v>
      </c>
      <c r="I1620" s="4" t="s">
        <v>18</v>
      </c>
      <c r="J1620" s="4" t="s">
        <v>29</v>
      </c>
      <c r="K1620" s="4" t="s">
        <v>39</v>
      </c>
      <c r="L1620" s="4" t="s">
        <v>45</v>
      </c>
      <c r="M1620" s="5">
        <v>1</v>
      </c>
      <c r="N1620" s="6">
        <v>198.44</v>
      </c>
      <c r="O1620" s="7">
        <v>0</v>
      </c>
      <c r="P1620" s="6">
        <v>106.79</v>
      </c>
      <c r="Q1620" s="6">
        <f>M1620*N1620*(1-O1620)</f>
        <v>198.44</v>
      </c>
      <c r="R1620" s="6">
        <f>M1620*P1620</f>
        <v>106.79</v>
      </c>
      <c r="S1620" s="6">
        <f>Q1620-R1620</f>
        <v>91.649999999999991</v>
      </c>
      <c r="T1620" s="8">
        <f>IFERROR(S1620/Q1620,0)</f>
        <v>0.46185244910300338</v>
      </c>
    </row>
    <row r="1621" spans="1:20" ht="15.75" x14ac:dyDescent="0.25">
      <c r="A1621" s="2">
        <v>1243</v>
      </c>
      <c r="B1621" s="3">
        <v>46245</v>
      </c>
      <c r="C1621" s="10">
        <f>YEAR(SalesDataTable[[#This Row],[Order Date]])</f>
        <v>2026</v>
      </c>
      <c r="D1621" s="13" t="str">
        <f>"Q"&amp;ROUNDUP(MONTH(SalesDataTable[[#This Row],[Order Date]])/3,0)</f>
        <v>Q3</v>
      </c>
      <c r="E1621" s="13">
        <f>MONTH(SalesDataTable[[#This Row],[Order Date]])</f>
        <v>8</v>
      </c>
      <c r="F1621" s="10" t="str">
        <f>TEXT(SalesDataTable[[#This Row],[Order Date]],"MMM")</f>
        <v>Aug</v>
      </c>
      <c r="G1621" s="4" t="s">
        <v>27</v>
      </c>
      <c r="H1621" s="4" t="s">
        <v>68</v>
      </c>
      <c r="I1621" s="4" t="s">
        <v>18</v>
      </c>
      <c r="J1621" s="4" t="s">
        <v>19</v>
      </c>
      <c r="K1621" s="4" t="s">
        <v>39</v>
      </c>
      <c r="L1621" s="4" t="s">
        <v>45</v>
      </c>
      <c r="M1621" s="5">
        <v>1</v>
      </c>
      <c r="N1621" s="6">
        <v>193.67</v>
      </c>
      <c r="O1621" s="7">
        <v>0</v>
      </c>
      <c r="P1621" s="6">
        <v>103.79</v>
      </c>
      <c r="Q1621" s="6">
        <f>M1621*N1621*(1-O1621)</f>
        <v>193.67</v>
      </c>
      <c r="R1621" s="6">
        <f>M1621*P1621</f>
        <v>103.79</v>
      </c>
      <c r="S1621" s="6">
        <f>Q1621-R1621</f>
        <v>89.879999999999981</v>
      </c>
      <c r="T1621" s="8">
        <f>IFERROR(S1621/Q1621,0)</f>
        <v>0.46408839779005517</v>
      </c>
    </row>
    <row r="1622" spans="1:20" ht="15.75" x14ac:dyDescent="0.25">
      <c r="A1622" s="2">
        <v>1326</v>
      </c>
      <c r="B1622" s="3">
        <v>46245</v>
      </c>
      <c r="C1622" s="10">
        <f>YEAR(SalesDataTable[[#This Row],[Order Date]])</f>
        <v>2026</v>
      </c>
      <c r="D1622" s="13" t="str">
        <f>"Q"&amp;ROUNDUP(MONTH(SalesDataTable[[#This Row],[Order Date]])/3,0)</f>
        <v>Q3</v>
      </c>
      <c r="E1622" s="13">
        <f>MONTH(SalesDataTable[[#This Row],[Order Date]])</f>
        <v>8</v>
      </c>
      <c r="F1622" s="10" t="str">
        <f>TEXT(SalesDataTable[[#This Row],[Order Date]],"MMM")</f>
        <v>Aug</v>
      </c>
      <c r="G1622" s="4" t="s">
        <v>36</v>
      </c>
      <c r="H1622" s="4" t="s">
        <v>49</v>
      </c>
      <c r="I1622" s="4" t="s">
        <v>18</v>
      </c>
      <c r="J1622" s="4" t="s">
        <v>19</v>
      </c>
      <c r="K1622" s="4" t="s">
        <v>30</v>
      </c>
      <c r="L1622" s="4" t="s">
        <v>64</v>
      </c>
      <c r="M1622" s="5">
        <v>5</v>
      </c>
      <c r="N1622" s="6">
        <v>166.03</v>
      </c>
      <c r="O1622" s="7">
        <v>0</v>
      </c>
      <c r="P1622" s="6">
        <v>87.46</v>
      </c>
      <c r="Q1622" s="6">
        <f>M1622*N1622*(1-O1622)</f>
        <v>830.15</v>
      </c>
      <c r="R1622" s="6">
        <f>M1622*P1622</f>
        <v>437.29999999999995</v>
      </c>
      <c r="S1622" s="6">
        <f>Q1622-R1622</f>
        <v>392.85</v>
      </c>
      <c r="T1622" s="8">
        <f>IFERROR(S1622/Q1622,0)</f>
        <v>0.47322772992832624</v>
      </c>
    </row>
    <row r="1623" spans="1:20" ht="15.75" x14ac:dyDescent="0.25">
      <c r="A1623" s="2">
        <v>1682</v>
      </c>
      <c r="B1623" s="3">
        <v>46245</v>
      </c>
      <c r="C1623" s="10">
        <f>YEAR(SalesDataTable[[#This Row],[Order Date]])</f>
        <v>2026</v>
      </c>
      <c r="D1623" s="13" t="str">
        <f>"Q"&amp;ROUNDUP(MONTH(SalesDataTable[[#This Row],[Order Date]])/3,0)</f>
        <v>Q3</v>
      </c>
      <c r="E1623" s="13">
        <f>MONTH(SalesDataTable[[#This Row],[Order Date]])</f>
        <v>8</v>
      </c>
      <c r="F1623" s="10" t="str">
        <f>TEXT(SalesDataTable[[#This Row],[Order Date]],"MMM")</f>
        <v>Aug</v>
      </c>
      <c r="G1623" s="4" t="s">
        <v>16</v>
      </c>
      <c r="H1623" s="4" t="s">
        <v>17</v>
      </c>
      <c r="I1623" s="4" t="s">
        <v>18</v>
      </c>
      <c r="J1623" s="4" t="s">
        <v>32</v>
      </c>
      <c r="K1623" s="4" t="s">
        <v>39</v>
      </c>
      <c r="L1623" s="4" t="s">
        <v>56</v>
      </c>
      <c r="M1623" s="5">
        <v>2</v>
      </c>
      <c r="N1623" s="6">
        <v>81.569999999999993</v>
      </c>
      <c r="O1623" s="7">
        <v>0</v>
      </c>
      <c r="P1623" s="6">
        <v>40.36</v>
      </c>
      <c r="Q1623" s="6">
        <f>M1623*N1623*(1-O1623)</f>
        <v>163.13999999999999</v>
      </c>
      <c r="R1623" s="6">
        <f>M1623*P1623</f>
        <v>80.72</v>
      </c>
      <c r="S1623" s="6">
        <f>Q1623-R1623</f>
        <v>82.419999999999987</v>
      </c>
      <c r="T1623" s="8">
        <f>IFERROR(S1623/Q1623,0)</f>
        <v>0.50521024886600463</v>
      </c>
    </row>
    <row r="1624" spans="1:20" ht="15.75" x14ac:dyDescent="0.25">
      <c r="A1624" s="2">
        <v>2618</v>
      </c>
      <c r="B1624" s="3">
        <v>46245</v>
      </c>
      <c r="C1624" s="10">
        <f>YEAR(SalesDataTable[[#This Row],[Order Date]])</f>
        <v>2026</v>
      </c>
      <c r="D1624" s="13" t="str">
        <f>"Q"&amp;ROUNDUP(MONTH(SalesDataTable[[#This Row],[Order Date]])/3,0)</f>
        <v>Q3</v>
      </c>
      <c r="E1624" s="13">
        <f>MONTH(SalesDataTable[[#This Row],[Order Date]])</f>
        <v>8</v>
      </c>
      <c r="F1624" s="10" t="str">
        <f>TEXT(SalesDataTable[[#This Row],[Order Date]],"MMM")</f>
        <v>Aug</v>
      </c>
      <c r="G1624" s="4" t="s">
        <v>16</v>
      </c>
      <c r="H1624" s="4" t="s">
        <v>66</v>
      </c>
      <c r="I1624" s="4" t="s">
        <v>35</v>
      </c>
      <c r="J1624" s="4" t="s">
        <v>32</v>
      </c>
      <c r="K1624" s="4" t="s">
        <v>25</v>
      </c>
      <c r="L1624" s="4" t="s">
        <v>33</v>
      </c>
      <c r="M1624" s="5">
        <v>2</v>
      </c>
      <c r="N1624" s="6">
        <v>143.86000000000001</v>
      </c>
      <c r="O1624" s="7">
        <v>0</v>
      </c>
      <c r="P1624" s="6">
        <v>81.23</v>
      </c>
      <c r="Q1624" s="6">
        <f>M1624*N1624*(1-O1624)</f>
        <v>287.72000000000003</v>
      </c>
      <c r="R1624" s="6">
        <f>M1624*P1624</f>
        <v>162.46</v>
      </c>
      <c r="S1624" s="6">
        <f>Q1624-R1624</f>
        <v>125.26000000000002</v>
      </c>
      <c r="T1624" s="8">
        <f>IFERROR(S1624/Q1624,0)</f>
        <v>0.43535381621020441</v>
      </c>
    </row>
    <row r="1625" spans="1:20" ht="15.75" x14ac:dyDescent="0.25">
      <c r="A1625" s="2">
        <v>3319</v>
      </c>
      <c r="B1625" s="3">
        <v>46245</v>
      </c>
      <c r="C1625" s="10">
        <f>YEAR(SalesDataTable[[#This Row],[Order Date]])</f>
        <v>2026</v>
      </c>
      <c r="D1625" s="13" t="str">
        <f>"Q"&amp;ROUNDUP(MONTH(SalesDataTable[[#This Row],[Order Date]])/3,0)</f>
        <v>Q3</v>
      </c>
      <c r="E1625" s="13">
        <f>MONTH(SalesDataTable[[#This Row],[Order Date]])</f>
        <v>8</v>
      </c>
      <c r="F1625" s="10" t="str">
        <f>TEXT(SalesDataTable[[#This Row],[Order Date]],"MMM")</f>
        <v>Aug</v>
      </c>
      <c r="G1625" s="4" t="s">
        <v>22</v>
      </c>
      <c r="H1625" s="4" t="s">
        <v>65</v>
      </c>
      <c r="I1625" s="4" t="s">
        <v>18</v>
      </c>
      <c r="J1625" s="4" t="s">
        <v>19</v>
      </c>
      <c r="K1625" s="4" t="s">
        <v>25</v>
      </c>
      <c r="L1625" s="4" t="s">
        <v>26</v>
      </c>
      <c r="M1625" s="5">
        <v>3</v>
      </c>
      <c r="N1625" s="6">
        <v>93.53</v>
      </c>
      <c r="O1625" s="7">
        <v>0</v>
      </c>
      <c r="P1625" s="6">
        <v>46.19</v>
      </c>
      <c r="Q1625" s="6">
        <f>M1625*N1625*(1-O1625)</f>
        <v>280.59000000000003</v>
      </c>
      <c r="R1625" s="6">
        <f>M1625*P1625</f>
        <v>138.57</v>
      </c>
      <c r="S1625" s="6">
        <f>Q1625-R1625</f>
        <v>142.02000000000004</v>
      </c>
      <c r="T1625" s="8">
        <f>IFERROR(S1625/Q1625,0)</f>
        <v>0.5061477600769807</v>
      </c>
    </row>
    <row r="1626" spans="1:20" ht="15.75" x14ac:dyDescent="0.25">
      <c r="A1626" s="2">
        <v>4600</v>
      </c>
      <c r="B1626" s="3">
        <v>46245</v>
      </c>
      <c r="C1626" s="10">
        <f>YEAR(SalesDataTable[[#This Row],[Order Date]])</f>
        <v>2026</v>
      </c>
      <c r="D1626" s="13" t="str">
        <f>"Q"&amp;ROUNDUP(MONTH(SalesDataTable[[#This Row],[Order Date]])/3,0)</f>
        <v>Q3</v>
      </c>
      <c r="E1626" s="13">
        <f>MONTH(SalesDataTable[[#This Row],[Order Date]])</f>
        <v>8</v>
      </c>
      <c r="F1626" s="10" t="str">
        <f>TEXT(SalesDataTable[[#This Row],[Order Date]],"MMM")</f>
        <v>Aug</v>
      </c>
      <c r="G1626" s="4" t="s">
        <v>36</v>
      </c>
      <c r="H1626" s="4" t="s">
        <v>37</v>
      </c>
      <c r="I1626" s="4" t="s">
        <v>24</v>
      </c>
      <c r="J1626" s="4" t="s">
        <v>32</v>
      </c>
      <c r="K1626" s="4" t="s">
        <v>30</v>
      </c>
      <c r="L1626" s="4" t="s">
        <v>64</v>
      </c>
      <c r="M1626" s="5">
        <v>10</v>
      </c>
      <c r="N1626" s="6">
        <v>162.38</v>
      </c>
      <c r="O1626" s="7">
        <v>0.05</v>
      </c>
      <c r="P1626" s="6">
        <v>85.82</v>
      </c>
      <c r="Q1626" s="6">
        <f>M1626*N1626*(1-O1626)</f>
        <v>1542.61</v>
      </c>
      <c r="R1626" s="6">
        <f>M1626*P1626</f>
        <v>858.19999999999993</v>
      </c>
      <c r="S1626" s="6">
        <f>Q1626-R1626</f>
        <v>684.41</v>
      </c>
      <c r="T1626" s="8">
        <f>IFERROR(S1626/Q1626,0)</f>
        <v>0.44367014345816508</v>
      </c>
    </row>
    <row r="1627" spans="1:20" ht="15.75" x14ac:dyDescent="0.25">
      <c r="A1627" s="2">
        <v>5168</v>
      </c>
      <c r="B1627" s="3">
        <v>46245</v>
      </c>
      <c r="C1627" s="10">
        <f>YEAR(SalesDataTable[[#This Row],[Order Date]])</f>
        <v>2026</v>
      </c>
      <c r="D1627" s="13" t="str">
        <f>"Q"&amp;ROUNDUP(MONTH(SalesDataTable[[#This Row],[Order Date]])/3,0)</f>
        <v>Q3</v>
      </c>
      <c r="E1627" s="13">
        <f>MONTH(SalesDataTable[[#This Row],[Order Date]])</f>
        <v>8</v>
      </c>
      <c r="F1627" s="10" t="str">
        <f>TEXT(SalesDataTable[[#This Row],[Order Date]],"MMM")</f>
        <v>Aug</v>
      </c>
      <c r="G1627" s="4" t="s">
        <v>16</v>
      </c>
      <c r="H1627" s="4" t="s">
        <v>66</v>
      </c>
      <c r="I1627" s="4" t="s">
        <v>44</v>
      </c>
      <c r="J1627" s="4" t="s">
        <v>32</v>
      </c>
      <c r="K1627" s="4" t="s">
        <v>50</v>
      </c>
      <c r="L1627" s="4" t="s">
        <v>54</v>
      </c>
      <c r="M1627" s="5">
        <v>1</v>
      </c>
      <c r="N1627" s="6">
        <v>122.52</v>
      </c>
      <c r="O1627" s="7">
        <v>0.05</v>
      </c>
      <c r="P1627" s="6">
        <v>69.66</v>
      </c>
      <c r="Q1627" s="6">
        <f>M1627*N1627*(1-O1627)</f>
        <v>116.39399999999999</v>
      </c>
      <c r="R1627" s="6">
        <f>M1627*P1627</f>
        <v>69.66</v>
      </c>
      <c r="S1627" s="6">
        <f>Q1627-R1627</f>
        <v>46.733999999999995</v>
      </c>
      <c r="T1627" s="8">
        <f>IFERROR(S1627/Q1627,0)</f>
        <v>0.40151554203824935</v>
      </c>
    </row>
    <row r="1628" spans="1:20" ht="15.75" x14ac:dyDescent="0.25">
      <c r="A1628" s="2">
        <v>245</v>
      </c>
      <c r="B1628" s="3">
        <v>46246</v>
      </c>
      <c r="C1628" s="10">
        <f>YEAR(SalesDataTable[[#This Row],[Order Date]])</f>
        <v>2026</v>
      </c>
      <c r="D1628" s="13" t="str">
        <f>"Q"&amp;ROUNDUP(MONTH(SalesDataTable[[#This Row],[Order Date]])/3,0)</f>
        <v>Q3</v>
      </c>
      <c r="E1628" s="13">
        <f>MONTH(SalesDataTable[[#This Row],[Order Date]])</f>
        <v>8</v>
      </c>
      <c r="F1628" s="10" t="str">
        <f>TEXT(SalesDataTable[[#This Row],[Order Date]],"MMM")</f>
        <v>Aug</v>
      </c>
      <c r="G1628" s="4" t="s">
        <v>36</v>
      </c>
      <c r="H1628" s="4" t="s">
        <v>63</v>
      </c>
      <c r="I1628" s="4" t="s">
        <v>44</v>
      </c>
      <c r="J1628" s="4" t="s">
        <v>19</v>
      </c>
      <c r="K1628" s="4" t="s">
        <v>25</v>
      </c>
      <c r="L1628" s="4" t="s">
        <v>33</v>
      </c>
      <c r="M1628" s="5">
        <v>1</v>
      </c>
      <c r="N1628" s="6">
        <v>142.84</v>
      </c>
      <c r="O1628" s="7">
        <v>0</v>
      </c>
      <c r="P1628" s="6">
        <v>77.7</v>
      </c>
      <c r="Q1628" s="6">
        <f>M1628*N1628*(1-O1628)</f>
        <v>142.84</v>
      </c>
      <c r="R1628" s="6">
        <f>M1628*P1628</f>
        <v>77.7</v>
      </c>
      <c r="S1628" s="6">
        <f>Q1628-R1628</f>
        <v>65.14</v>
      </c>
      <c r="T1628" s="8">
        <f>IFERROR(S1628/Q1628,0)</f>
        <v>0.4560347241669</v>
      </c>
    </row>
    <row r="1629" spans="1:20" ht="15.75" x14ac:dyDescent="0.25">
      <c r="A1629" s="2">
        <v>322</v>
      </c>
      <c r="B1629" s="3">
        <v>46246</v>
      </c>
      <c r="C1629" s="10">
        <f>YEAR(SalesDataTable[[#This Row],[Order Date]])</f>
        <v>2026</v>
      </c>
      <c r="D1629" s="13" t="str">
        <f>"Q"&amp;ROUNDUP(MONTH(SalesDataTable[[#This Row],[Order Date]])/3,0)</f>
        <v>Q3</v>
      </c>
      <c r="E1629" s="13">
        <f>MONTH(SalesDataTable[[#This Row],[Order Date]])</f>
        <v>8</v>
      </c>
      <c r="F1629" s="10" t="str">
        <f>TEXT(SalesDataTable[[#This Row],[Order Date]],"MMM")</f>
        <v>Aug</v>
      </c>
      <c r="G1629" s="4" t="s">
        <v>22</v>
      </c>
      <c r="H1629" s="4" t="s">
        <v>65</v>
      </c>
      <c r="I1629" s="4" t="s">
        <v>35</v>
      </c>
      <c r="J1629" s="4" t="s">
        <v>19</v>
      </c>
      <c r="K1629" s="4" t="s">
        <v>25</v>
      </c>
      <c r="L1629" s="4" t="s">
        <v>62</v>
      </c>
      <c r="M1629" s="5">
        <v>3</v>
      </c>
      <c r="N1629" s="6">
        <v>72.349999999999994</v>
      </c>
      <c r="O1629" s="7">
        <v>0</v>
      </c>
      <c r="P1629" s="6">
        <v>32.119999999999997</v>
      </c>
      <c r="Q1629" s="6">
        <f>M1629*N1629*(1-O1629)</f>
        <v>217.04999999999998</v>
      </c>
      <c r="R1629" s="6">
        <f>M1629*P1629</f>
        <v>96.359999999999985</v>
      </c>
      <c r="S1629" s="6">
        <f>Q1629-R1629</f>
        <v>120.69</v>
      </c>
      <c r="T1629" s="8">
        <f>IFERROR(S1629/Q1629,0)</f>
        <v>0.55604699378023503</v>
      </c>
    </row>
    <row r="1630" spans="1:20" ht="15.75" x14ac:dyDescent="0.25">
      <c r="A1630" s="2">
        <v>1101</v>
      </c>
      <c r="B1630" s="3">
        <v>46246</v>
      </c>
      <c r="C1630" s="10">
        <f>YEAR(SalesDataTable[[#This Row],[Order Date]])</f>
        <v>2026</v>
      </c>
      <c r="D1630" s="13" t="str">
        <f>"Q"&amp;ROUNDUP(MONTH(SalesDataTable[[#This Row],[Order Date]])/3,0)</f>
        <v>Q3</v>
      </c>
      <c r="E1630" s="13">
        <f>MONTH(SalesDataTable[[#This Row],[Order Date]])</f>
        <v>8</v>
      </c>
      <c r="F1630" s="10" t="str">
        <f>TEXT(SalesDataTable[[#This Row],[Order Date]],"MMM")</f>
        <v>Aug</v>
      </c>
      <c r="G1630" s="4" t="s">
        <v>36</v>
      </c>
      <c r="H1630" s="4" t="s">
        <v>37</v>
      </c>
      <c r="I1630" s="4" t="s">
        <v>18</v>
      </c>
      <c r="J1630" s="4" t="s">
        <v>29</v>
      </c>
      <c r="K1630" s="4" t="s">
        <v>50</v>
      </c>
      <c r="L1630" s="4" t="s">
        <v>51</v>
      </c>
      <c r="M1630" s="5">
        <v>3</v>
      </c>
      <c r="N1630" s="6">
        <v>40.14</v>
      </c>
      <c r="O1630" s="7">
        <v>0.05</v>
      </c>
      <c r="P1630" s="6">
        <v>14.53</v>
      </c>
      <c r="Q1630" s="6">
        <f>M1630*N1630*(1-O1630)</f>
        <v>114.399</v>
      </c>
      <c r="R1630" s="6">
        <f>M1630*P1630</f>
        <v>43.589999999999996</v>
      </c>
      <c r="S1630" s="6">
        <f>Q1630-R1630</f>
        <v>70.808999999999997</v>
      </c>
      <c r="T1630" s="8">
        <f>IFERROR(S1630/Q1630,0)</f>
        <v>0.61896520074476169</v>
      </c>
    </row>
    <row r="1631" spans="1:20" ht="15.75" x14ac:dyDescent="0.25">
      <c r="A1631" s="2">
        <v>1564</v>
      </c>
      <c r="B1631" s="3">
        <v>46246</v>
      </c>
      <c r="C1631" s="10">
        <f>YEAR(SalesDataTable[[#This Row],[Order Date]])</f>
        <v>2026</v>
      </c>
      <c r="D1631" s="13" t="str">
        <f>"Q"&amp;ROUNDUP(MONTH(SalesDataTable[[#This Row],[Order Date]])/3,0)</f>
        <v>Q3</v>
      </c>
      <c r="E1631" s="13">
        <f>MONTH(SalesDataTable[[#This Row],[Order Date]])</f>
        <v>8</v>
      </c>
      <c r="F1631" s="10" t="str">
        <f>TEXT(SalesDataTable[[#This Row],[Order Date]],"MMM")</f>
        <v>Aug</v>
      </c>
      <c r="G1631" s="4" t="s">
        <v>36</v>
      </c>
      <c r="H1631" s="4" t="s">
        <v>63</v>
      </c>
      <c r="I1631" s="4" t="s">
        <v>18</v>
      </c>
      <c r="J1631" s="4" t="s">
        <v>29</v>
      </c>
      <c r="K1631" s="4" t="s">
        <v>50</v>
      </c>
      <c r="L1631" s="4" t="s">
        <v>61</v>
      </c>
      <c r="M1631" s="5">
        <v>2</v>
      </c>
      <c r="N1631" s="6">
        <v>51.84</v>
      </c>
      <c r="O1631" s="7">
        <v>0</v>
      </c>
      <c r="P1631" s="6">
        <v>21.62</v>
      </c>
      <c r="Q1631" s="6">
        <f>M1631*N1631*(1-O1631)</f>
        <v>103.68</v>
      </c>
      <c r="R1631" s="6">
        <f>M1631*P1631</f>
        <v>43.24</v>
      </c>
      <c r="S1631" s="6">
        <f>Q1631-R1631</f>
        <v>60.440000000000005</v>
      </c>
      <c r="T1631" s="8">
        <f>IFERROR(S1631/Q1631,0)</f>
        <v>0.58294753086419759</v>
      </c>
    </row>
    <row r="1632" spans="1:20" ht="15.75" x14ac:dyDescent="0.25">
      <c r="A1632" s="2">
        <v>3712</v>
      </c>
      <c r="B1632" s="3">
        <v>46246</v>
      </c>
      <c r="C1632" s="10">
        <f>YEAR(SalesDataTable[[#This Row],[Order Date]])</f>
        <v>2026</v>
      </c>
      <c r="D1632" s="13" t="str">
        <f>"Q"&amp;ROUNDUP(MONTH(SalesDataTable[[#This Row],[Order Date]])/3,0)</f>
        <v>Q3</v>
      </c>
      <c r="E1632" s="13">
        <f>MONTH(SalesDataTable[[#This Row],[Order Date]])</f>
        <v>8</v>
      </c>
      <c r="F1632" s="10" t="str">
        <f>TEXT(SalesDataTable[[#This Row],[Order Date]],"MMM")</f>
        <v>Aug</v>
      </c>
      <c r="G1632" s="4" t="s">
        <v>36</v>
      </c>
      <c r="H1632" s="4" t="s">
        <v>49</v>
      </c>
      <c r="I1632" s="4" t="s">
        <v>18</v>
      </c>
      <c r="J1632" s="4" t="s">
        <v>29</v>
      </c>
      <c r="K1632" s="4" t="s">
        <v>20</v>
      </c>
      <c r="L1632" s="4" t="s">
        <v>21</v>
      </c>
      <c r="M1632" s="5">
        <v>3</v>
      </c>
      <c r="N1632" s="6">
        <v>82.32</v>
      </c>
      <c r="O1632" s="7">
        <v>0.15</v>
      </c>
      <c r="P1632" s="6">
        <v>41.95</v>
      </c>
      <c r="Q1632" s="6">
        <f>M1632*N1632*(1-O1632)</f>
        <v>209.91599999999997</v>
      </c>
      <c r="R1632" s="6">
        <f>M1632*P1632</f>
        <v>125.85000000000001</v>
      </c>
      <c r="S1632" s="6">
        <f>Q1632-R1632</f>
        <v>84.06599999999996</v>
      </c>
      <c r="T1632" s="8">
        <f>IFERROR(S1632/Q1632,0)</f>
        <v>0.40047447550448739</v>
      </c>
    </row>
    <row r="1633" spans="1:20" ht="15.75" x14ac:dyDescent="0.25">
      <c r="A1633" s="2">
        <v>771</v>
      </c>
      <c r="B1633" s="3">
        <v>46247</v>
      </c>
      <c r="C1633" s="10">
        <f>YEAR(SalesDataTable[[#This Row],[Order Date]])</f>
        <v>2026</v>
      </c>
      <c r="D1633" s="13" t="str">
        <f>"Q"&amp;ROUNDUP(MONTH(SalesDataTable[[#This Row],[Order Date]])/3,0)</f>
        <v>Q3</v>
      </c>
      <c r="E1633" s="13">
        <f>MONTH(SalesDataTable[[#This Row],[Order Date]])</f>
        <v>8</v>
      </c>
      <c r="F1633" s="10" t="str">
        <f>TEXT(SalesDataTable[[#This Row],[Order Date]],"MMM")</f>
        <v>Aug</v>
      </c>
      <c r="G1633" s="4" t="s">
        <v>27</v>
      </c>
      <c r="H1633" s="4" t="s">
        <v>41</v>
      </c>
      <c r="I1633" s="4" t="s">
        <v>18</v>
      </c>
      <c r="J1633" s="4" t="s">
        <v>19</v>
      </c>
      <c r="K1633" s="4" t="s">
        <v>25</v>
      </c>
      <c r="L1633" s="4" t="s">
        <v>26</v>
      </c>
      <c r="M1633" s="5">
        <v>1</v>
      </c>
      <c r="N1633" s="6">
        <v>91.78</v>
      </c>
      <c r="O1633" s="7">
        <v>0</v>
      </c>
      <c r="P1633" s="6">
        <v>46.15</v>
      </c>
      <c r="Q1633" s="6">
        <f>M1633*N1633*(1-O1633)</f>
        <v>91.78</v>
      </c>
      <c r="R1633" s="6">
        <f>M1633*P1633</f>
        <v>46.15</v>
      </c>
      <c r="S1633" s="6">
        <f>Q1633-R1633</f>
        <v>45.63</v>
      </c>
      <c r="T1633" s="8">
        <f>IFERROR(S1633/Q1633,0)</f>
        <v>0.49716713881019831</v>
      </c>
    </row>
    <row r="1634" spans="1:20" ht="15.75" x14ac:dyDescent="0.25">
      <c r="A1634" s="2">
        <v>2749</v>
      </c>
      <c r="B1634" s="3">
        <v>46247</v>
      </c>
      <c r="C1634" s="10">
        <f>YEAR(SalesDataTable[[#This Row],[Order Date]])</f>
        <v>2026</v>
      </c>
      <c r="D1634" s="13" t="str">
        <f>"Q"&amp;ROUNDUP(MONTH(SalesDataTable[[#This Row],[Order Date]])/3,0)</f>
        <v>Q3</v>
      </c>
      <c r="E1634" s="13">
        <f>MONTH(SalesDataTable[[#This Row],[Order Date]])</f>
        <v>8</v>
      </c>
      <c r="F1634" s="10" t="str">
        <f>TEXT(SalesDataTable[[#This Row],[Order Date]],"MMM")</f>
        <v>Aug</v>
      </c>
      <c r="G1634" s="4" t="s">
        <v>22</v>
      </c>
      <c r="H1634" s="4" t="s">
        <v>65</v>
      </c>
      <c r="I1634" s="4" t="s">
        <v>18</v>
      </c>
      <c r="J1634" s="4" t="s">
        <v>32</v>
      </c>
      <c r="K1634" s="4" t="s">
        <v>25</v>
      </c>
      <c r="L1634" s="4" t="s">
        <v>26</v>
      </c>
      <c r="M1634" s="5">
        <v>2</v>
      </c>
      <c r="N1634" s="6">
        <v>93.13</v>
      </c>
      <c r="O1634" s="7">
        <v>0</v>
      </c>
      <c r="P1634" s="6">
        <v>45.68</v>
      </c>
      <c r="Q1634" s="6">
        <f>M1634*N1634*(1-O1634)</f>
        <v>186.26</v>
      </c>
      <c r="R1634" s="6">
        <f>M1634*P1634</f>
        <v>91.36</v>
      </c>
      <c r="S1634" s="6">
        <f>Q1634-R1634</f>
        <v>94.899999999999991</v>
      </c>
      <c r="T1634" s="8">
        <f>IFERROR(S1634/Q1634,0)</f>
        <v>0.50950284548480618</v>
      </c>
    </row>
    <row r="1635" spans="1:20" ht="15.75" x14ac:dyDescent="0.25">
      <c r="A1635" s="2">
        <v>4252</v>
      </c>
      <c r="B1635" s="3">
        <v>46247</v>
      </c>
      <c r="C1635" s="10">
        <f>YEAR(SalesDataTable[[#This Row],[Order Date]])</f>
        <v>2026</v>
      </c>
      <c r="D1635" s="13" t="str">
        <f>"Q"&amp;ROUNDUP(MONTH(SalesDataTable[[#This Row],[Order Date]])/3,0)</f>
        <v>Q3</v>
      </c>
      <c r="E1635" s="13">
        <f>MONTH(SalesDataTable[[#This Row],[Order Date]])</f>
        <v>8</v>
      </c>
      <c r="F1635" s="10" t="str">
        <f>TEXT(SalesDataTable[[#This Row],[Order Date]],"MMM")</f>
        <v>Aug</v>
      </c>
      <c r="G1635" s="4" t="s">
        <v>22</v>
      </c>
      <c r="H1635" s="4" t="s">
        <v>59</v>
      </c>
      <c r="I1635" s="4" t="s">
        <v>18</v>
      </c>
      <c r="J1635" s="4" t="s">
        <v>19</v>
      </c>
      <c r="K1635" s="4" t="s">
        <v>30</v>
      </c>
      <c r="L1635" s="4" t="s">
        <v>31</v>
      </c>
      <c r="M1635" s="5">
        <v>1</v>
      </c>
      <c r="N1635" s="6">
        <v>36.67</v>
      </c>
      <c r="O1635" s="7">
        <v>0.1</v>
      </c>
      <c r="P1635" s="6">
        <v>13.18</v>
      </c>
      <c r="Q1635" s="6">
        <f>M1635*N1635*(1-O1635)</f>
        <v>33.003</v>
      </c>
      <c r="R1635" s="6">
        <f>M1635*P1635</f>
        <v>13.18</v>
      </c>
      <c r="S1635" s="6">
        <f>Q1635-R1635</f>
        <v>19.823</v>
      </c>
      <c r="T1635" s="8">
        <f>IFERROR(S1635/Q1635,0)</f>
        <v>0.60064236584552921</v>
      </c>
    </row>
    <row r="1636" spans="1:20" ht="15.75" x14ac:dyDescent="0.25">
      <c r="A1636" s="2">
        <v>4665</v>
      </c>
      <c r="B1636" s="3">
        <v>46247</v>
      </c>
      <c r="C1636" s="10">
        <f>YEAR(SalesDataTable[[#This Row],[Order Date]])</f>
        <v>2026</v>
      </c>
      <c r="D1636" s="13" t="str">
        <f>"Q"&amp;ROUNDUP(MONTH(SalesDataTable[[#This Row],[Order Date]])/3,0)</f>
        <v>Q3</v>
      </c>
      <c r="E1636" s="13">
        <f>MONTH(SalesDataTable[[#This Row],[Order Date]])</f>
        <v>8</v>
      </c>
      <c r="F1636" s="10" t="str">
        <f>TEXT(SalesDataTable[[#This Row],[Order Date]],"MMM")</f>
        <v>Aug</v>
      </c>
      <c r="G1636" s="4" t="s">
        <v>36</v>
      </c>
      <c r="H1636" s="4" t="s">
        <v>49</v>
      </c>
      <c r="I1636" s="4" t="s">
        <v>24</v>
      </c>
      <c r="J1636" s="4" t="s">
        <v>19</v>
      </c>
      <c r="K1636" s="4" t="s">
        <v>50</v>
      </c>
      <c r="L1636" s="4" t="s">
        <v>61</v>
      </c>
      <c r="M1636" s="5">
        <v>4</v>
      </c>
      <c r="N1636" s="6">
        <v>51.25</v>
      </c>
      <c r="O1636" s="7">
        <v>0.1</v>
      </c>
      <c r="P1636" s="6">
        <v>21.77</v>
      </c>
      <c r="Q1636" s="6">
        <f>M1636*N1636*(1-O1636)</f>
        <v>184.5</v>
      </c>
      <c r="R1636" s="6">
        <f>M1636*P1636</f>
        <v>87.08</v>
      </c>
      <c r="S1636" s="6">
        <f>Q1636-R1636</f>
        <v>97.42</v>
      </c>
      <c r="T1636" s="8">
        <f>IFERROR(S1636/Q1636,0)</f>
        <v>0.52802168021680218</v>
      </c>
    </row>
    <row r="1637" spans="1:20" ht="15.75" x14ac:dyDescent="0.25">
      <c r="A1637" s="2">
        <v>4767</v>
      </c>
      <c r="B1637" s="3">
        <v>46247</v>
      </c>
      <c r="C1637" s="10">
        <f>YEAR(SalesDataTable[[#This Row],[Order Date]])</f>
        <v>2026</v>
      </c>
      <c r="D1637" s="13" t="str">
        <f>"Q"&amp;ROUNDUP(MONTH(SalesDataTable[[#This Row],[Order Date]])/3,0)</f>
        <v>Q3</v>
      </c>
      <c r="E1637" s="13">
        <f>MONTH(SalesDataTable[[#This Row],[Order Date]])</f>
        <v>8</v>
      </c>
      <c r="F1637" s="10" t="str">
        <f>TEXT(SalesDataTable[[#This Row],[Order Date]],"MMM")</f>
        <v>Aug</v>
      </c>
      <c r="G1637" s="4" t="s">
        <v>36</v>
      </c>
      <c r="H1637" s="4" t="s">
        <v>49</v>
      </c>
      <c r="I1637" s="4" t="s">
        <v>44</v>
      </c>
      <c r="J1637" s="4" t="s">
        <v>32</v>
      </c>
      <c r="K1637" s="4" t="s">
        <v>50</v>
      </c>
      <c r="L1637" s="4" t="s">
        <v>51</v>
      </c>
      <c r="M1637" s="5">
        <v>1</v>
      </c>
      <c r="N1637" s="6">
        <v>39.61</v>
      </c>
      <c r="O1637" s="7">
        <v>0.1</v>
      </c>
      <c r="P1637" s="6">
        <v>14.85</v>
      </c>
      <c r="Q1637" s="6">
        <f>M1637*N1637*(1-O1637)</f>
        <v>35.649000000000001</v>
      </c>
      <c r="R1637" s="6">
        <f>M1637*P1637</f>
        <v>14.85</v>
      </c>
      <c r="S1637" s="6">
        <f>Q1637-R1637</f>
        <v>20.798999999999999</v>
      </c>
      <c r="T1637" s="8">
        <f>IFERROR(S1637/Q1637,0)</f>
        <v>0.58343852562484222</v>
      </c>
    </row>
    <row r="1638" spans="1:20" ht="15.75" x14ac:dyDescent="0.25">
      <c r="A1638" s="2">
        <v>4832</v>
      </c>
      <c r="B1638" s="3">
        <v>46247</v>
      </c>
      <c r="C1638" s="10">
        <f>YEAR(SalesDataTable[[#This Row],[Order Date]])</f>
        <v>2026</v>
      </c>
      <c r="D1638" s="13" t="str">
        <f>"Q"&amp;ROUNDUP(MONTH(SalesDataTable[[#This Row],[Order Date]])/3,0)</f>
        <v>Q3</v>
      </c>
      <c r="E1638" s="13">
        <f>MONTH(SalesDataTable[[#This Row],[Order Date]])</f>
        <v>8</v>
      </c>
      <c r="F1638" s="10" t="str">
        <f>TEXT(SalesDataTable[[#This Row],[Order Date]],"MMM")</f>
        <v>Aug</v>
      </c>
      <c r="G1638" s="4" t="s">
        <v>16</v>
      </c>
      <c r="H1638" s="4" t="s">
        <v>66</v>
      </c>
      <c r="I1638" s="4" t="s">
        <v>44</v>
      </c>
      <c r="J1638" s="4" t="s">
        <v>19</v>
      </c>
      <c r="K1638" s="4" t="s">
        <v>20</v>
      </c>
      <c r="L1638" s="4" t="s">
        <v>21</v>
      </c>
      <c r="M1638" s="5">
        <v>2</v>
      </c>
      <c r="N1638" s="6">
        <v>81.59</v>
      </c>
      <c r="O1638" s="7">
        <v>0.15</v>
      </c>
      <c r="P1638" s="6">
        <v>43.9</v>
      </c>
      <c r="Q1638" s="6">
        <f>M1638*N1638*(1-O1638)</f>
        <v>138.703</v>
      </c>
      <c r="R1638" s="6">
        <f>M1638*P1638</f>
        <v>87.8</v>
      </c>
      <c r="S1638" s="6">
        <f>Q1638-R1638</f>
        <v>50.903000000000006</v>
      </c>
      <c r="T1638" s="8">
        <f>IFERROR(S1638/Q1638,0)</f>
        <v>0.3669927831409559</v>
      </c>
    </row>
    <row r="1639" spans="1:20" ht="15.75" x14ac:dyDescent="0.25">
      <c r="A1639" s="2">
        <v>747</v>
      </c>
      <c r="B1639" s="3">
        <v>46248</v>
      </c>
      <c r="C1639" s="10">
        <f>YEAR(SalesDataTable[[#This Row],[Order Date]])</f>
        <v>2026</v>
      </c>
      <c r="D1639" s="13" t="str">
        <f>"Q"&amp;ROUNDUP(MONTH(SalesDataTable[[#This Row],[Order Date]])/3,0)</f>
        <v>Q3</v>
      </c>
      <c r="E1639" s="13">
        <f>MONTH(SalesDataTable[[#This Row],[Order Date]])</f>
        <v>8</v>
      </c>
      <c r="F1639" s="10" t="str">
        <f>TEXT(SalesDataTable[[#This Row],[Order Date]],"MMM")</f>
        <v>Aug</v>
      </c>
      <c r="G1639" s="4" t="s">
        <v>22</v>
      </c>
      <c r="H1639" s="4" t="s">
        <v>23</v>
      </c>
      <c r="I1639" s="4" t="s">
        <v>35</v>
      </c>
      <c r="J1639" s="4" t="s">
        <v>29</v>
      </c>
      <c r="K1639" s="4" t="s">
        <v>50</v>
      </c>
      <c r="L1639" s="4" t="s">
        <v>54</v>
      </c>
      <c r="M1639" s="5">
        <v>3</v>
      </c>
      <c r="N1639" s="6">
        <v>122.96</v>
      </c>
      <c r="O1639" s="7">
        <v>0.1</v>
      </c>
      <c r="P1639" s="6">
        <v>67.62</v>
      </c>
      <c r="Q1639" s="6">
        <f>M1639*N1639*(1-O1639)</f>
        <v>331.99200000000002</v>
      </c>
      <c r="R1639" s="6">
        <f>M1639*P1639</f>
        <v>202.86</v>
      </c>
      <c r="S1639" s="6">
        <f>Q1639-R1639</f>
        <v>129.13200000000001</v>
      </c>
      <c r="T1639" s="8">
        <f>IFERROR(S1639/Q1639,0)</f>
        <v>0.38896117978746475</v>
      </c>
    </row>
    <row r="1640" spans="1:20" ht="15.75" x14ac:dyDescent="0.25">
      <c r="A1640" s="2">
        <v>2281</v>
      </c>
      <c r="B1640" s="3">
        <v>46248</v>
      </c>
      <c r="C1640" s="10">
        <f>YEAR(SalesDataTable[[#This Row],[Order Date]])</f>
        <v>2026</v>
      </c>
      <c r="D1640" s="13" t="str">
        <f>"Q"&amp;ROUNDUP(MONTH(SalesDataTable[[#This Row],[Order Date]])/3,0)</f>
        <v>Q3</v>
      </c>
      <c r="E1640" s="13">
        <f>MONTH(SalesDataTable[[#This Row],[Order Date]])</f>
        <v>8</v>
      </c>
      <c r="F1640" s="10" t="str">
        <f>TEXT(SalesDataTable[[#This Row],[Order Date]],"MMM")</f>
        <v>Aug</v>
      </c>
      <c r="G1640" s="4" t="s">
        <v>22</v>
      </c>
      <c r="H1640" s="4" t="s">
        <v>57</v>
      </c>
      <c r="I1640" s="4" t="s">
        <v>35</v>
      </c>
      <c r="J1640" s="4" t="s">
        <v>19</v>
      </c>
      <c r="K1640" s="4" t="s">
        <v>25</v>
      </c>
      <c r="L1640" s="4" t="s">
        <v>62</v>
      </c>
      <c r="M1640" s="5">
        <v>1</v>
      </c>
      <c r="N1640" s="6">
        <v>70.91</v>
      </c>
      <c r="O1640" s="7">
        <v>0</v>
      </c>
      <c r="P1640" s="6">
        <v>33.11</v>
      </c>
      <c r="Q1640" s="6">
        <f>M1640*N1640*(1-O1640)</f>
        <v>70.91</v>
      </c>
      <c r="R1640" s="6">
        <f>M1640*P1640</f>
        <v>33.11</v>
      </c>
      <c r="S1640" s="6">
        <f>Q1640-R1640</f>
        <v>37.799999999999997</v>
      </c>
      <c r="T1640" s="8">
        <f>IFERROR(S1640/Q1640,0)</f>
        <v>0.53307008884501483</v>
      </c>
    </row>
    <row r="1641" spans="1:20" ht="15.75" x14ac:dyDescent="0.25">
      <c r="A1641" s="2">
        <v>2414</v>
      </c>
      <c r="B1641" s="3">
        <v>46248</v>
      </c>
      <c r="C1641" s="10">
        <f>YEAR(SalesDataTable[[#This Row],[Order Date]])</f>
        <v>2026</v>
      </c>
      <c r="D1641" s="13" t="str">
        <f>"Q"&amp;ROUNDUP(MONTH(SalesDataTable[[#This Row],[Order Date]])/3,0)</f>
        <v>Q3</v>
      </c>
      <c r="E1641" s="13">
        <f>MONTH(SalesDataTable[[#This Row],[Order Date]])</f>
        <v>8</v>
      </c>
      <c r="F1641" s="10" t="str">
        <f>TEXT(SalesDataTable[[#This Row],[Order Date]],"MMM")</f>
        <v>Aug</v>
      </c>
      <c r="G1641" s="4" t="s">
        <v>22</v>
      </c>
      <c r="H1641" s="4" t="s">
        <v>43</v>
      </c>
      <c r="I1641" s="4" t="s">
        <v>24</v>
      </c>
      <c r="J1641" s="4" t="s">
        <v>32</v>
      </c>
      <c r="K1641" s="4" t="s">
        <v>20</v>
      </c>
      <c r="L1641" s="4" t="s">
        <v>38</v>
      </c>
      <c r="M1641" s="5">
        <v>6</v>
      </c>
      <c r="N1641" s="6">
        <v>50.94</v>
      </c>
      <c r="O1641" s="7">
        <v>0.1</v>
      </c>
      <c r="P1641" s="6">
        <v>22.76</v>
      </c>
      <c r="Q1641" s="6">
        <f>M1641*N1641*(1-O1641)</f>
        <v>275.07600000000002</v>
      </c>
      <c r="R1641" s="6">
        <f>M1641*P1641</f>
        <v>136.56</v>
      </c>
      <c r="S1641" s="6">
        <f>Q1641-R1641</f>
        <v>138.51600000000002</v>
      </c>
      <c r="T1641" s="8">
        <f>IFERROR(S1641/Q1641,0)</f>
        <v>0.50355538105832576</v>
      </c>
    </row>
    <row r="1642" spans="1:20" ht="15.75" x14ac:dyDescent="0.25">
      <c r="A1642" s="2">
        <v>3162</v>
      </c>
      <c r="B1642" s="3">
        <v>46248</v>
      </c>
      <c r="C1642" s="10">
        <f>YEAR(SalesDataTable[[#This Row],[Order Date]])</f>
        <v>2026</v>
      </c>
      <c r="D1642" s="13" t="str">
        <f>"Q"&amp;ROUNDUP(MONTH(SalesDataTable[[#This Row],[Order Date]])/3,0)</f>
        <v>Q3</v>
      </c>
      <c r="E1642" s="13">
        <f>MONTH(SalesDataTable[[#This Row],[Order Date]])</f>
        <v>8</v>
      </c>
      <c r="F1642" s="10" t="str">
        <f>TEXT(SalesDataTable[[#This Row],[Order Date]],"MMM")</f>
        <v>Aug</v>
      </c>
      <c r="G1642" s="4" t="s">
        <v>22</v>
      </c>
      <c r="H1642" s="4" t="s">
        <v>23</v>
      </c>
      <c r="I1642" s="4" t="s">
        <v>18</v>
      </c>
      <c r="J1642" s="4" t="s">
        <v>29</v>
      </c>
      <c r="K1642" s="4" t="s">
        <v>25</v>
      </c>
      <c r="L1642" s="4" t="s">
        <v>33</v>
      </c>
      <c r="M1642" s="5">
        <v>1</v>
      </c>
      <c r="N1642" s="6">
        <v>144.96</v>
      </c>
      <c r="O1642" s="7">
        <v>0.05</v>
      </c>
      <c r="P1642" s="6">
        <v>77.959999999999994</v>
      </c>
      <c r="Q1642" s="6">
        <f>M1642*N1642*(1-O1642)</f>
        <v>137.71199999999999</v>
      </c>
      <c r="R1642" s="6">
        <f>M1642*P1642</f>
        <v>77.959999999999994</v>
      </c>
      <c r="S1642" s="6">
        <f>Q1642-R1642</f>
        <v>59.751999999999995</v>
      </c>
      <c r="T1642" s="8">
        <f>IFERROR(S1642/Q1642,0)</f>
        <v>0.43389101893807364</v>
      </c>
    </row>
    <row r="1643" spans="1:20" ht="15.75" x14ac:dyDescent="0.25">
      <c r="A1643" s="2">
        <v>3200</v>
      </c>
      <c r="B1643" s="3">
        <v>46248</v>
      </c>
      <c r="C1643" s="10">
        <f>YEAR(SalesDataTable[[#This Row],[Order Date]])</f>
        <v>2026</v>
      </c>
      <c r="D1643" s="13" t="str">
        <f>"Q"&amp;ROUNDUP(MONTH(SalesDataTable[[#This Row],[Order Date]])/3,0)</f>
        <v>Q3</v>
      </c>
      <c r="E1643" s="13">
        <f>MONTH(SalesDataTable[[#This Row],[Order Date]])</f>
        <v>8</v>
      </c>
      <c r="F1643" s="10" t="str">
        <f>TEXT(SalesDataTable[[#This Row],[Order Date]],"MMM")</f>
        <v>Aug</v>
      </c>
      <c r="G1643" s="4" t="s">
        <v>36</v>
      </c>
      <c r="H1643" s="4" t="s">
        <v>49</v>
      </c>
      <c r="I1643" s="4" t="s">
        <v>35</v>
      </c>
      <c r="J1643" s="4" t="s">
        <v>29</v>
      </c>
      <c r="K1643" s="4" t="s">
        <v>25</v>
      </c>
      <c r="L1643" s="4" t="s">
        <v>53</v>
      </c>
      <c r="M1643" s="5">
        <v>1</v>
      </c>
      <c r="N1643" s="6">
        <v>152.97</v>
      </c>
      <c r="O1643" s="7">
        <v>0</v>
      </c>
      <c r="P1643" s="6">
        <v>79.66</v>
      </c>
      <c r="Q1643" s="6">
        <f>M1643*N1643*(1-O1643)</f>
        <v>152.97</v>
      </c>
      <c r="R1643" s="6">
        <f>M1643*P1643</f>
        <v>79.66</v>
      </c>
      <c r="S1643" s="6">
        <f>Q1643-R1643</f>
        <v>73.31</v>
      </c>
      <c r="T1643" s="8">
        <f>IFERROR(S1643/Q1643,0)</f>
        <v>0.47924429626724196</v>
      </c>
    </row>
    <row r="1644" spans="1:20" ht="15.75" x14ac:dyDescent="0.25">
      <c r="A1644" s="2">
        <v>3521</v>
      </c>
      <c r="B1644" s="3">
        <v>46248</v>
      </c>
      <c r="C1644" s="10">
        <f>YEAR(SalesDataTable[[#This Row],[Order Date]])</f>
        <v>2026</v>
      </c>
      <c r="D1644" s="13" t="str">
        <f>"Q"&amp;ROUNDUP(MONTH(SalesDataTable[[#This Row],[Order Date]])/3,0)</f>
        <v>Q3</v>
      </c>
      <c r="E1644" s="13">
        <f>MONTH(SalesDataTable[[#This Row],[Order Date]])</f>
        <v>8</v>
      </c>
      <c r="F1644" s="10" t="str">
        <f>TEXT(SalesDataTable[[#This Row],[Order Date]],"MMM")</f>
        <v>Aug</v>
      </c>
      <c r="G1644" s="4" t="s">
        <v>27</v>
      </c>
      <c r="H1644" s="4" t="s">
        <v>68</v>
      </c>
      <c r="I1644" s="4" t="s">
        <v>18</v>
      </c>
      <c r="J1644" s="4" t="s">
        <v>32</v>
      </c>
      <c r="K1644" s="4" t="s">
        <v>30</v>
      </c>
      <c r="L1644" s="4" t="s">
        <v>48</v>
      </c>
      <c r="M1644" s="5">
        <v>2</v>
      </c>
      <c r="N1644" s="6">
        <v>45.79</v>
      </c>
      <c r="O1644" s="7">
        <v>0</v>
      </c>
      <c r="P1644" s="6">
        <v>18.23</v>
      </c>
      <c r="Q1644" s="6">
        <f>M1644*N1644*(1-O1644)</f>
        <v>91.58</v>
      </c>
      <c r="R1644" s="6">
        <f>M1644*P1644</f>
        <v>36.46</v>
      </c>
      <c r="S1644" s="6">
        <f>Q1644-R1644</f>
        <v>55.12</v>
      </c>
      <c r="T1644" s="8">
        <f>IFERROR(S1644/Q1644,0)</f>
        <v>0.60187813933173184</v>
      </c>
    </row>
    <row r="1645" spans="1:20" ht="15.75" x14ac:dyDescent="0.25">
      <c r="A1645" s="2">
        <v>4447</v>
      </c>
      <c r="B1645" s="3">
        <v>46248</v>
      </c>
      <c r="C1645" s="10">
        <f>YEAR(SalesDataTable[[#This Row],[Order Date]])</f>
        <v>2026</v>
      </c>
      <c r="D1645" s="13" t="str">
        <f>"Q"&amp;ROUNDUP(MONTH(SalesDataTable[[#This Row],[Order Date]])/3,0)</f>
        <v>Q3</v>
      </c>
      <c r="E1645" s="13">
        <f>MONTH(SalesDataTable[[#This Row],[Order Date]])</f>
        <v>8</v>
      </c>
      <c r="F1645" s="10" t="str">
        <f>TEXT(SalesDataTable[[#This Row],[Order Date]],"MMM")</f>
        <v>Aug</v>
      </c>
      <c r="G1645" s="4" t="s">
        <v>22</v>
      </c>
      <c r="H1645" s="4" t="s">
        <v>43</v>
      </c>
      <c r="I1645" s="4" t="s">
        <v>18</v>
      </c>
      <c r="J1645" s="4" t="s">
        <v>29</v>
      </c>
      <c r="K1645" s="4" t="s">
        <v>30</v>
      </c>
      <c r="L1645" s="4" t="s">
        <v>64</v>
      </c>
      <c r="M1645" s="5">
        <v>1</v>
      </c>
      <c r="N1645" s="6">
        <v>161.31</v>
      </c>
      <c r="O1645" s="7">
        <v>0</v>
      </c>
      <c r="P1645" s="6">
        <v>87.81</v>
      </c>
      <c r="Q1645" s="6">
        <f>M1645*N1645*(1-O1645)</f>
        <v>161.31</v>
      </c>
      <c r="R1645" s="6">
        <f>M1645*P1645</f>
        <v>87.81</v>
      </c>
      <c r="S1645" s="6">
        <f>Q1645-R1645</f>
        <v>73.5</v>
      </c>
      <c r="T1645" s="8">
        <f>IFERROR(S1645/Q1645,0)</f>
        <v>0.45564441138181139</v>
      </c>
    </row>
    <row r="1646" spans="1:20" ht="15.75" x14ac:dyDescent="0.25">
      <c r="A1646" s="2">
        <v>421</v>
      </c>
      <c r="B1646" s="3">
        <v>46249</v>
      </c>
      <c r="C1646" s="10">
        <f>YEAR(SalesDataTable[[#This Row],[Order Date]])</f>
        <v>2026</v>
      </c>
      <c r="D1646" s="13" t="str">
        <f>"Q"&amp;ROUNDUP(MONTH(SalesDataTable[[#This Row],[Order Date]])/3,0)</f>
        <v>Q3</v>
      </c>
      <c r="E1646" s="13">
        <f>MONTH(SalesDataTable[[#This Row],[Order Date]])</f>
        <v>8</v>
      </c>
      <c r="F1646" s="10" t="str">
        <f>TEXT(SalesDataTable[[#This Row],[Order Date]],"MMM")</f>
        <v>Aug</v>
      </c>
      <c r="G1646" s="4" t="s">
        <v>36</v>
      </c>
      <c r="H1646" s="4" t="s">
        <v>47</v>
      </c>
      <c r="I1646" s="4" t="s">
        <v>18</v>
      </c>
      <c r="J1646" s="4" t="s">
        <v>29</v>
      </c>
      <c r="K1646" s="4" t="s">
        <v>50</v>
      </c>
      <c r="L1646" s="4" t="s">
        <v>58</v>
      </c>
      <c r="M1646" s="5">
        <v>2</v>
      </c>
      <c r="N1646" s="6">
        <v>35.97</v>
      </c>
      <c r="O1646" s="7">
        <v>0.05</v>
      </c>
      <c r="P1646" s="6">
        <v>14.28</v>
      </c>
      <c r="Q1646" s="6">
        <f>M1646*N1646*(1-O1646)</f>
        <v>68.342999999999989</v>
      </c>
      <c r="R1646" s="6">
        <f>M1646*P1646</f>
        <v>28.56</v>
      </c>
      <c r="S1646" s="6">
        <f>Q1646-R1646</f>
        <v>39.782999999999987</v>
      </c>
      <c r="T1646" s="8">
        <f>IFERROR(S1646/Q1646,0)</f>
        <v>0.58210789693165343</v>
      </c>
    </row>
    <row r="1647" spans="1:20" ht="15.75" x14ac:dyDescent="0.25">
      <c r="A1647" s="2">
        <v>962</v>
      </c>
      <c r="B1647" s="3">
        <v>46249</v>
      </c>
      <c r="C1647" s="10">
        <f>YEAR(SalesDataTable[[#This Row],[Order Date]])</f>
        <v>2026</v>
      </c>
      <c r="D1647" s="13" t="str">
        <f>"Q"&amp;ROUNDUP(MONTH(SalesDataTable[[#This Row],[Order Date]])/3,0)</f>
        <v>Q3</v>
      </c>
      <c r="E1647" s="13">
        <f>MONTH(SalesDataTable[[#This Row],[Order Date]])</f>
        <v>8</v>
      </c>
      <c r="F1647" s="10" t="str">
        <f>TEXT(SalesDataTable[[#This Row],[Order Date]],"MMM")</f>
        <v>Aug</v>
      </c>
      <c r="G1647" s="4" t="s">
        <v>16</v>
      </c>
      <c r="H1647" s="4" t="s">
        <v>17</v>
      </c>
      <c r="I1647" s="4" t="s">
        <v>35</v>
      </c>
      <c r="J1647" s="4" t="s">
        <v>29</v>
      </c>
      <c r="K1647" s="4" t="s">
        <v>50</v>
      </c>
      <c r="L1647" s="4" t="s">
        <v>51</v>
      </c>
      <c r="M1647" s="5">
        <v>2</v>
      </c>
      <c r="N1647" s="6">
        <v>39.729999999999997</v>
      </c>
      <c r="O1647" s="7">
        <v>0</v>
      </c>
      <c r="P1647" s="6">
        <v>14.95</v>
      </c>
      <c r="Q1647" s="6">
        <f>M1647*N1647*(1-O1647)</f>
        <v>79.459999999999994</v>
      </c>
      <c r="R1647" s="6">
        <f>M1647*P1647</f>
        <v>29.9</v>
      </c>
      <c r="S1647" s="6">
        <f>Q1647-R1647</f>
        <v>49.559999999999995</v>
      </c>
      <c r="T1647" s="8">
        <f>IFERROR(S1647/Q1647,0)</f>
        <v>0.62371004278882458</v>
      </c>
    </row>
    <row r="1648" spans="1:20" ht="15.75" x14ac:dyDescent="0.25">
      <c r="A1648" s="2">
        <v>1386</v>
      </c>
      <c r="B1648" s="3">
        <v>46249</v>
      </c>
      <c r="C1648" s="10">
        <f>YEAR(SalesDataTable[[#This Row],[Order Date]])</f>
        <v>2026</v>
      </c>
      <c r="D1648" s="13" t="str">
        <f>"Q"&amp;ROUNDUP(MONTH(SalesDataTable[[#This Row],[Order Date]])/3,0)</f>
        <v>Q3</v>
      </c>
      <c r="E1648" s="13">
        <f>MONTH(SalesDataTable[[#This Row],[Order Date]])</f>
        <v>8</v>
      </c>
      <c r="F1648" s="10" t="str">
        <f>TEXT(SalesDataTable[[#This Row],[Order Date]],"MMM")</f>
        <v>Aug</v>
      </c>
      <c r="G1648" s="4" t="s">
        <v>22</v>
      </c>
      <c r="H1648" s="4" t="s">
        <v>59</v>
      </c>
      <c r="I1648" s="4" t="s">
        <v>18</v>
      </c>
      <c r="J1648" s="4" t="s">
        <v>32</v>
      </c>
      <c r="K1648" s="4" t="s">
        <v>30</v>
      </c>
      <c r="L1648" s="4" t="s">
        <v>31</v>
      </c>
      <c r="M1648" s="5">
        <v>2</v>
      </c>
      <c r="N1648" s="6">
        <v>36.049999999999997</v>
      </c>
      <c r="O1648" s="7">
        <v>0</v>
      </c>
      <c r="P1648" s="6">
        <v>13.8</v>
      </c>
      <c r="Q1648" s="6">
        <f>M1648*N1648*(1-O1648)</f>
        <v>72.099999999999994</v>
      </c>
      <c r="R1648" s="6">
        <f>M1648*P1648</f>
        <v>27.6</v>
      </c>
      <c r="S1648" s="6">
        <f>Q1648-R1648</f>
        <v>44.499999999999993</v>
      </c>
      <c r="T1648" s="8">
        <f>IFERROR(S1648/Q1648,0)</f>
        <v>0.61719833564493753</v>
      </c>
    </row>
    <row r="1649" spans="1:20" ht="15.75" x14ac:dyDescent="0.25">
      <c r="A1649" s="2">
        <v>3083</v>
      </c>
      <c r="B1649" s="3">
        <v>46249</v>
      </c>
      <c r="C1649" s="10">
        <f>YEAR(SalesDataTable[[#This Row],[Order Date]])</f>
        <v>2026</v>
      </c>
      <c r="D1649" s="13" t="str">
        <f>"Q"&amp;ROUNDUP(MONTH(SalesDataTable[[#This Row],[Order Date]])/3,0)</f>
        <v>Q3</v>
      </c>
      <c r="E1649" s="13">
        <f>MONTH(SalesDataTable[[#This Row],[Order Date]])</f>
        <v>8</v>
      </c>
      <c r="F1649" s="10" t="str">
        <f>TEXT(SalesDataTable[[#This Row],[Order Date]],"MMM")</f>
        <v>Aug</v>
      </c>
      <c r="G1649" s="4" t="s">
        <v>36</v>
      </c>
      <c r="H1649" s="4" t="s">
        <v>47</v>
      </c>
      <c r="I1649" s="4" t="s">
        <v>18</v>
      </c>
      <c r="J1649" s="4" t="s">
        <v>29</v>
      </c>
      <c r="K1649" s="4" t="s">
        <v>39</v>
      </c>
      <c r="L1649" s="4" t="s">
        <v>45</v>
      </c>
      <c r="M1649" s="5">
        <v>1</v>
      </c>
      <c r="N1649" s="6">
        <v>194.36</v>
      </c>
      <c r="O1649" s="7">
        <v>0</v>
      </c>
      <c r="P1649" s="6">
        <v>106.01</v>
      </c>
      <c r="Q1649" s="6">
        <f>M1649*N1649*(1-O1649)</f>
        <v>194.36</v>
      </c>
      <c r="R1649" s="6">
        <f>M1649*P1649</f>
        <v>106.01</v>
      </c>
      <c r="S1649" s="6">
        <f>Q1649-R1649</f>
        <v>88.350000000000009</v>
      </c>
      <c r="T1649" s="8">
        <f>IFERROR(S1649/Q1649,0)</f>
        <v>0.45456884132537562</v>
      </c>
    </row>
    <row r="1650" spans="1:20" ht="15.75" x14ac:dyDescent="0.25">
      <c r="A1650" s="2">
        <v>3174</v>
      </c>
      <c r="B1650" s="3">
        <v>46249</v>
      </c>
      <c r="C1650" s="10">
        <f>YEAR(SalesDataTable[[#This Row],[Order Date]])</f>
        <v>2026</v>
      </c>
      <c r="D1650" s="13" t="str">
        <f>"Q"&amp;ROUNDUP(MONTH(SalesDataTable[[#This Row],[Order Date]])/3,0)</f>
        <v>Q3</v>
      </c>
      <c r="E1650" s="13">
        <f>MONTH(SalesDataTable[[#This Row],[Order Date]])</f>
        <v>8</v>
      </c>
      <c r="F1650" s="10" t="str">
        <f>TEXT(SalesDataTable[[#This Row],[Order Date]],"MMM")</f>
        <v>Aug</v>
      </c>
      <c r="G1650" s="4" t="s">
        <v>36</v>
      </c>
      <c r="H1650" s="4" t="s">
        <v>37</v>
      </c>
      <c r="I1650" s="4" t="s">
        <v>35</v>
      </c>
      <c r="J1650" s="4" t="s">
        <v>19</v>
      </c>
      <c r="K1650" s="4" t="s">
        <v>39</v>
      </c>
      <c r="L1650" s="4" t="s">
        <v>45</v>
      </c>
      <c r="M1650" s="5">
        <v>1</v>
      </c>
      <c r="N1650" s="6">
        <v>192.67</v>
      </c>
      <c r="O1650" s="7">
        <v>0.05</v>
      </c>
      <c r="P1650" s="6">
        <v>103.37</v>
      </c>
      <c r="Q1650" s="6">
        <f>M1650*N1650*(1-O1650)</f>
        <v>183.03649999999999</v>
      </c>
      <c r="R1650" s="6">
        <f>M1650*P1650</f>
        <v>103.37</v>
      </c>
      <c r="S1650" s="6">
        <f>Q1650-R1650</f>
        <v>79.666499999999985</v>
      </c>
      <c r="T1650" s="8">
        <f>IFERROR(S1650/Q1650,0)</f>
        <v>0.43524925356417976</v>
      </c>
    </row>
    <row r="1651" spans="1:20" ht="15.75" x14ac:dyDescent="0.25">
      <c r="A1651" s="2">
        <v>4045</v>
      </c>
      <c r="B1651" s="3">
        <v>46249</v>
      </c>
      <c r="C1651" s="10">
        <f>YEAR(SalesDataTable[[#This Row],[Order Date]])</f>
        <v>2026</v>
      </c>
      <c r="D1651" s="13" t="str">
        <f>"Q"&amp;ROUNDUP(MONTH(SalesDataTable[[#This Row],[Order Date]])/3,0)</f>
        <v>Q3</v>
      </c>
      <c r="E1651" s="13">
        <f>MONTH(SalesDataTable[[#This Row],[Order Date]])</f>
        <v>8</v>
      </c>
      <c r="F1651" s="10" t="str">
        <f>TEXT(SalesDataTable[[#This Row],[Order Date]],"MMM")</f>
        <v>Aug</v>
      </c>
      <c r="G1651" s="4" t="s">
        <v>27</v>
      </c>
      <c r="H1651" s="4" t="s">
        <v>68</v>
      </c>
      <c r="I1651" s="4" t="s">
        <v>18</v>
      </c>
      <c r="J1651" s="4" t="s">
        <v>29</v>
      </c>
      <c r="K1651" s="4" t="s">
        <v>25</v>
      </c>
      <c r="L1651" s="4" t="s">
        <v>26</v>
      </c>
      <c r="M1651" s="5">
        <v>3</v>
      </c>
      <c r="N1651" s="6">
        <v>92.12</v>
      </c>
      <c r="O1651" s="7">
        <v>0.1</v>
      </c>
      <c r="P1651" s="6">
        <v>44.1</v>
      </c>
      <c r="Q1651" s="6">
        <f>M1651*N1651*(1-O1651)</f>
        <v>248.72400000000002</v>
      </c>
      <c r="R1651" s="6">
        <f>M1651*P1651</f>
        <v>132.30000000000001</v>
      </c>
      <c r="S1651" s="6">
        <f>Q1651-R1651</f>
        <v>116.42400000000001</v>
      </c>
      <c r="T1651" s="8">
        <f>IFERROR(S1651/Q1651,0)</f>
        <v>0.46808510638297873</v>
      </c>
    </row>
    <row r="1652" spans="1:20" ht="15.75" x14ac:dyDescent="0.25">
      <c r="A1652" s="2">
        <v>4850</v>
      </c>
      <c r="B1652" s="3">
        <v>46249</v>
      </c>
      <c r="C1652" s="10">
        <f>YEAR(SalesDataTable[[#This Row],[Order Date]])</f>
        <v>2026</v>
      </c>
      <c r="D1652" s="13" t="str">
        <f>"Q"&amp;ROUNDUP(MONTH(SalesDataTable[[#This Row],[Order Date]])/3,0)</f>
        <v>Q3</v>
      </c>
      <c r="E1652" s="13">
        <f>MONTH(SalesDataTable[[#This Row],[Order Date]])</f>
        <v>8</v>
      </c>
      <c r="F1652" s="10" t="str">
        <f>TEXT(SalesDataTable[[#This Row],[Order Date]],"MMM")</f>
        <v>Aug</v>
      </c>
      <c r="G1652" s="4" t="s">
        <v>22</v>
      </c>
      <c r="H1652" s="4" t="s">
        <v>23</v>
      </c>
      <c r="I1652" s="4" t="s">
        <v>35</v>
      </c>
      <c r="J1652" s="4" t="s">
        <v>32</v>
      </c>
      <c r="K1652" s="4" t="s">
        <v>39</v>
      </c>
      <c r="L1652" s="4" t="s">
        <v>45</v>
      </c>
      <c r="M1652" s="5">
        <v>1</v>
      </c>
      <c r="N1652" s="6">
        <v>192.82</v>
      </c>
      <c r="O1652" s="7">
        <v>0</v>
      </c>
      <c r="P1652" s="6">
        <v>104.98</v>
      </c>
      <c r="Q1652" s="6">
        <f>M1652*N1652*(1-O1652)</f>
        <v>192.82</v>
      </c>
      <c r="R1652" s="6">
        <f>M1652*P1652</f>
        <v>104.98</v>
      </c>
      <c r="S1652" s="6">
        <f>Q1652-R1652</f>
        <v>87.839999999999989</v>
      </c>
      <c r="T1652" s="8">
        <f>IFERROR(S1652/Q1652,0)</f>
        <v>0.45555440307022088</v>
      </c>
    </row>
    <row r="1653" spans="1:20" ht="15.75" x14ac:dyDescent="0.25">
      <c r="A1653" s="2">
        <v>71</v>
      </c>
      <c r="B1653" s="3">
        <v>46250</v>
      </c>
      <c r="C1653" s="10">
        <f>YEAR(SalesDataTable[[#This Row],[Order Date]])</f>
        <v>2026</v>
      </c>
      <c r="D1653" s="13" t="str">
        <f>"Q"&amp;ROUNDUP(MONTH(SalesDataTable[[#This Row],[Order Date]])/3,0)</f>
        <v>Q3</v>
      </c>
      <c r="E1653" s="13">
        <f>MONTH(SalesDataTable[[#This Row],[Order Date]])</f>
        <v>8</v>
      </c>
      <c r="F1653" s="10" t="str">
        <f>TEXT(SalesDataTable[[#This Row],[Order Date]],"MMM")</f>
        <v>Aug</v>
      </c>
      <c r="G1653" s="4" t="s">
        <v>27</v>
      </c>
      <c r="H1653" s="4" t="s">
        <v>68</v>
      </c>
      <c r="I1653" s="4" t="s">
        <v>18</v>
      </c>
      <c r="J1653" s="4" t="s">
        <v>29</v>
      </c>
      <c r="K1653" s="4" t="s">
        <v>20</v>
      </c>
      <c r="L1653" s="4" t="s">
        <v>21</v>
      </c>
      <c r="M1653" s="5">
        <v>3</v>
      </c>
      <c r="N1653" s="6">
        <v>80.099999999999994</v>
      </c>
      <c r="O1653" s="7">
        <v>0</v>
      </c>
      <c r="P1653" s="6">
        <v>42.41</v>
      </c>
      <c r="Q1653" s="6">
        <f>M1653*N1653*(1-O1653)</f>
        <v>240.29999999999998</v>
      </c>
      <c r="R1653" s="6">
        <f>M1653*P1653</f>
        <v>127.22999999999999</v>
      </c>
      <c r="S1653" s="6">
        <f>Q1653-R1653</f>
        <v>113.07</v>
      </c>
      <c r="T1653" s="8">
        <f>IFERROR(S1653/Q1653,0)</f>
        <v>0.47053682896379528</v>
      </c>
    </row>
    <row r="1654" spans="1:20" ht="15.75" x14ac:dyDescent="0.25">
      <c r="A1654" s="2">
        <v>627</v>
      </c>
      <c r="B1654" s="3">
        <v>46250</v>
      </c>
      <c r="C1654" s="10">
        <f>YEAR(SalesDataTable[[#This Row],[Order Date]])</f>
        <v>2026</v>
      </c>
      <c r="D1654" s="13" t="str">
        <f>"Q"&amp;ROUNDUP(MONTH(SalesDataTable[[#This Row],[Order Date]])/3,0)</f>
        <v>Q3</v>
      </c>
      <c r="E1654" s="13">
        <f>MONTH(SalesDataTable[[#This Row],[Order Date]])</f>
        <v>8</v>
      </c>
      <c r="F1654" s="10" t="str">
        <f>TEXT(SalesDataTable[[#This Row],[Order Date]],"MMM")</f>
        <v>Aug</v>
      </c>
      <c r="G1654" s="4" t="s">
        <v>36</v>
      </c>
      <c r="H1654" s="4" t="s">
        <v>47</v>
      </c>
      <c r="I1654" s="4" t="s">
        <v>44</v>
      </c>
      <c r="J1654" s="4" t="s">
        <v>29</v>
      </c>
      <c r="K1654" s="4" t="s">
        <v>20</v>
      </c>
      <c r="L1654" s="4" t="s">
        <v>21</v>
      </c>
      <c r="M1654" s="5">
        <v>6</v>
      </c>
      <c r="N1654" s="6">
        <v>83.26</v>
      </c>
      <c r="O1654" s="7">
        <v>0</v>
      </c>
      <c r="P1654" s="6">
        <v>43.8</v>
      </c>
      <c r="Q1654" s="6">
        <f>M1654*N1654*(1-O1654)</f>
        <v>499.56000000000006</v>
      </c>
      <c r="R1654" s="6">
        <f>M1654*P1654</f>
        <v>262.79999999999995</v>
      </c>
      <c r="S1654" s="6">
        <f>Q1654-R1654</f>
        <v>236.7600000000001</v>
      </c>
      <c r="T1654" s="8">
        <f>IFERROR(S1654/Q1654,0)</f>
        <v>0.47393706461686297</v>
      </c>
    </row>
    <row r="1655" spans="1:20" ht="15.75" x14ac:dyDescent="0.25">
      <c r="A1655" s="2">
        <v>959</v>
      </c>
      <c r="B1655" s="3">
        <v>46250</v>
      </c>
      <c r="C1655" s="10">
        <f>YEAR(SalesDataTable[[#This Row],[Order Date]])</f>
        <v>2026</v>
      </c>
      <c r="D1655" s="13" t="str">
        <f>"Q"&amp;ROUNDUP(MONTH(SalesDataTable[[#This Row],[Order Date]])/3,0)</f>
        <v>Q3</v>
      </c>
      <c r="E1655" s="13">
        <f>MONTH(SalesDataTable[[#This Row],[Order Date]])</f>
        <v>8</v>
      </c>
      <c r="F1655" s="10" t="str">
        <f>TEXT(SalesDataTable[[#This Row],[Order Date]],"MMM")</f>
        <v>Aug</v>
      </c>
      <c r="G1655" s="4" t="s">
        <v>22</v>
      </c>
      <c r="H1655" s="4" t="s">
        <v>23</v>
      </c>
      <c r="I1655" s="4" t="s">
        <v>35</v>
      </c>
      <c r="J1655" s="4" t="s">
        <v>19</v>
      </c>
      <c r="K1655" s="4" t="s">
        <v>50</v>
      </c>
      <c r="L1655" s="4" t="s">
        <v>51</v>
      </c>
      <c r="M1655" s="5">
        <v>4</v>
      </c>
      <c r="N1655" s="6">
        <v>40.46</v>
      </c>
      <c r="O1655" s="7">
        <v>0</v>
      </c>
      <c r="P1655" s="6">
        <v>15.12</v>
      </c>
      <c r="Q1655" s="6">
        <f>M1655*N1655*(1-O1655)</f>
        <v>161.84</v>
      </c>
      <c r="R1655" s="6">
        <f>M1655*P1655</f>
        <v>60.48</v>
      </c>
      <c r="S1655" s="6">
        <f>Q1655-R1655</f>
        <v>101.36000000000001</v>
      </c>
      <c r="T1655" s="8">
        <f>IFERROR(S1655/Q1655,0)</f>
        <v>0.62629757785467133</v>
      </c>
    </row>
    <row r="1656" spans="1:20" ht="15.75" x14ac:dyDescent="0.25">
      <c r="A1656" s="2">
        <v>967</v>
      </c>
      <c r="B1656" s="3">
        <v>46250</v>
      </c>
      <c r="C1656" s="10">
        <f>YEAR(SalesDataTable[[#This Row],[Order Date]])</f>
        <v>2026</v>
      </c>
      <c r="D1656" s="13" t="str">
        <f>"Q"&amp;ROUNDUP(MONTH(SalesDataTable[[#This Row],[Order Date]])/3,0)</f>
        <v>Q3</v>
      </c>
      <c r="E1656" s="13">
        <f>MONTH(SalesDataTable[[#This Row],[Order Date]])</f>
        <v>8</v>
      </c>
      <c r="F1656" s="10" t="str">
        <f>TEXT(SalesDataTable[[#This Row],[Order Date]],"MMM")</f>
        <v>Aug</v>
      </c>
      <c r="G1656" s="4" t="s">
        <v>27</v>
      </c>
      <c r="H1656" s="4" t="s">
        <v>68</v>
      </c>
      <c r="I1656" s="4" t="s">
        <v>24</v>
      </c>
      <c r="J1656" s="4" t="s">
        <v>19</v>
      </c>
      <c r="K1656" s="4" t="s">
        <v>20</v>
      </c>
      <c r="L1656" s="4" t="s">
        <v>21</v>
      </c>
      <c r="M1656" s="5">
        <v>5</v>
      </c>
      <c r="N1656" s="6">
        <v>81.55</v>
      </c>
      <c r="O1656" s="7">
        <v>0.2</v>
      </c>
      <c r="P1656" s="6">
        <v>42.09</v>
      </c>
      <c r="Q1656" s="6">
        <f>M1656*N1656*(1-O1656)</f>
        <v>326.20000000000005</v>
      </c>
      <c r="R1656" s="6">
        <f>M1656*P1656</f>
        <v>210.45000000000002</v>
      </c>
      <c r="S1656" s="6">
        <f>Q1656-R1656</f>
        <v>115.75000000000003</v>
      </c>
      <c r="T1656" s="8">
        <f>IFERROR(S1656/Q1656,0)</f>
        <v>0.3548436541998774</v>
      </c>
    </row>
    <row r="1657" spans="1:20" ht="15.75" x14ac:dyDescent="0.25">
      <c r="A1657" s="2">
        <v>1267</v>
      </c>
      <c r="B1657" s="3">
        <v>46250</v>
      </c>
      <c r="C1657" s="10">
        <f>YEAR(SalesDataTable[[#This Row],[Order Date]])</f>
        <v>2026</v>
      </c>
      <c r="D1657" s="13" t="str">
        <f>"Q"&amp;ROUNDUP(MONTH(SalesDataTable[[#This Row],[Order Date]])/3,0)</f>
        <v>Q3</v>
      </c>
      <c r="E1657" s="13">
        <f>MONTH(SalesDataTable[[#This Row],[Order Date]])</f>
        <v>8</v>
      </c>
      <c r="F1657" s="10" t="str">
        <f>TEXT(SalesDataTable[[#This Row],[Order Date]],"MMM")</f>
        <v>Aug</v>
      </c>
      <c r="G1657" s="4" t="s">
        <v>22</v>
      </c>
      <c r="H1657" s="4" t="s">
        <v>59</v>
      </c>
      <c r="I1657" s="4" t="s">
        <v>35</v>
      </c>
      <c r="J1657" s="4" t="s">
        <v>29</v>
      </c>
      <c r="K1657" s="4" t="s">
        <v>39</v>
      </c>
      <c r="L1657" s="4" t="s">
        <v>56</v>
      </c>
      <c r="M1657" s="5">
        <v>2</v>
      </c>
      <c r="N1657" s="6">
        <v>83.56</v>
      </c>
      <c r="O1657" s="7">
        <v>0</v>
      </c>
      <c r="P1657" s="6">
        <v>39.119999999999997</v>
      </c>
      <c r="Q1657" s="6">
        <f>M1657*N1657*(1-O1657)</f>
        <v>167.12</v>
      </c>
      <c r="R1657" s="6">
        <f>M1657*P1657</f>
        <v>78.239999999999995</v>
      </c>
      <c r="S1657" s="6">
        <f>Q1657-R1657</f>
        <v>88.88000000000001</v>
      </c>
      <c r="T1657" s="8">
        <f>IFERROR(S1657/Q1657,0)</f>
        <v>0.53183341311632359</v>
      </c>
    </row>
    <row r="1658" spans="1:20" ht="15.75" x14ac:dyDescent="0.25">
      <c r="A1658" s="2">
        <v>1394</v>
      </c>
      <c r="B1658" s="3">
        <v>46250</v>
      </c>
      <c r="C1658" s="10">
        <f>YEAR(SalesDataTable[[#This Row],[Order Date]])</f>
        <v>2026</v>
      </c>
      <c r="D1658" s="13" t="str">
        <f>"Q"&amp;ROUNDUP(MONTH(SalesDataTable[[#This Row],[Order Date]])/3,0)</f>
        <v>Q3</v>
      </c>
      <c r="E1658" s="13">
        <f>MONTH(SalesDataTable[[#This Row],[Order Date]])</f>
        <v>8</v>
      </c>
      <c r="F1658" s="10" t="str">
        <f>TEXT(SalesDataTable[[#This Row],[Order Date]],"MMM")</f>
        <v>Aug</v>
      </c>
      <c r="G1658" s="4" t="s">
        <v>27</v>
      </c>
      <c r="H1658" s="4" t="s">
        <v>55</v>
      </c>
      <c r="I1658" s="4" t="s">
        <v>18</v>
      </c>
      <c r="J1658" s="4" t="s">
        <v>19</v>
      </c>
      <c r="K1658" s="4" t="s">
        <v>39</v>
      </c>
      <c r="L1658" s="4" t="s">
        <v>67</v>
      </c>
      <c r="M1658" s="5">
        <v>3</v>
      </c>
      <c r="N1658" s="6">
        <v>125.75</v>
      </c>
      <c r="O1658" s="7">
        <v>0</v>
      </c>
      <c r="P1658" s="6">
        <v>62.05</v>
      </c>
      <c r="Q1658" s="6">
        <f>M1658*N1658*(1-O1658)</f>
        <v>377.25</v>
      </c>
      <c r="R1658" s="6">
        <f>M1658*P1658</f>
        <v>186.14999999999998</v>
      </c>
      <c r="S1658" s="6">
        <f>Q1658-R1658</f>
        <v>191.10000000000002</v>
      </c>
      <c r="T1658" s="8">
        <f>IFERROR(S1658/Q1658,0)</f>
        <v>0.50656063618290259</v>
      </c>
    </row>
    <row r="1659" spans="1:20" ht="15.75" x14ac:dyDescent="0.25">
      <c r="A1659" s="2">
        <v>1652</v>
      </c>
      <c r="B1659" s="3">
        <v>46250</v>
      </c>
      <c r="C1659" s="10">
        <f>YEAR(SalesDataTable[[#This Row],[Order Date]])</f>
        <v>2026</v>
      </c>
      <c r="D1659" s="13" t="str">
        <f>"Q"&amp;ROUNDUP(MONTH(SalesDataTable[[#This Row],[Order Date]])/3,0)</f>
        <v>Q3</v>
      </c>
      <c r="E1659" s="13">
        <f>MONTH(SalesDataTable[[#This Row],[Order Date]])</f>
        <v>8</v>
      </c>
      <c r="F1659" s="10" t="str">
        <f>TEXT(SalesDataTable[[#This Row],[Order Date]],"MMM")</f>
        <v>Aug</v>
      </c>
      <c r="G1659" s="4" t="s">
        <v>16</v>
      </c>
      <c r="H1659" s="4" t="s">
        <v>17</v>
      </c>
      <c r="I1659" s="4" t="s">
        <v>18</v>
      </c>
      <c r="J1659" s="4" t="s">
        <v>19</v>
      </c>
      <c r="K1659" s="4" t="s">
        <v>30</v>
      </c>
      <c r="L1659" s="4" t="s">
        <v>31</v>
      </c>
      <c r="M1659" s="5">
        <v>1</v>
      </c>
      <c r="N1659" s="6">
        <v>35.619999999999997</v>
      </c>
      <c r="O1659" s="7">
        <v>0.1</v>
      </c>
      <c r="P1659" s="6">
        <v>13.55</v>
      </c>
      <c r="Q1659" s="6">
        <f>M1659*N1659*(1-O1659)</f>
        <v>32.058</v>
      </c>
      <c r="R1659" s="6">
        <f>M1659*P1659</f>
        <v>13.55</v>
      </c>
      <c r="S1659" s="6">
        <f>Q1659-R1659</f>
        <v>18.507999999999999</v>
      </c>
      <c r="T1659" s="8">
        <f>IFERROR(S1659/Q1659,0)</f>
        <v>0.57732859192713204</v>
      </c>
    </row>
    <row r="1660" spans="1:20" ht="15.75" x14ac:dyDescent="0.25">
      <c r="A1660" s="2">
        <v>2126</v>
      </c>
      <c r="B1660" s="3">
        <v>46250</v>
      </c>
      <c r="C1660" s="10">
        <f>YEAR(SalesDataTable[[#This Row],[Order Date]])</f>
        <v>2026</v>
      </c>
      <c r="D1660" s="13" t="str">
        <f>"Q"&amp;ROUNDUP(MONTH(SalesDataTable[[#This Row],[Order Date]])/3,0)</f>
        <v>Q3</v>
      </c>
      <c r="E1660" s="13">
        <f>MONTH(SalesDataTable[[#This Row],[Order Date]])</f>
        <v>8</v>
      </c>
      <c r="F1660" s="10" t="str">
        <f>TEXT(SalesDataTable[[#This Row],[Order Date]],"MMM")</f>
        <v>Aug</v>
      </c>
      <c r="G1660" s="4" t="s">
        <v>22</v>
      </c>
      <c r="H1660" s="4" t="s">
        <v>65</v>
      </c>
      <c r="I1660" s="4" t="s">
        <v>18</v>
      </c>
      <c r="J1660" s="4" t="s">
        <v>32</v>
      </c>
      <c r="K1660" s="4" t="s">
        <v>20</v>
      </c>
      <c r="L1660" s="4" t="s">
        <v>46</v>
      </c>
      <c r="M1660" s="5">
        <v>2</v>
      </c>
      <c r="N1660" s="6">
        <v>104.02</v>
      </c>
      <c r="O1660" s="7">
        <v>0</v>
      </c>
      <c r="P1660" s="6">
        <v>50.26</v>
      </c>
      <c r="Q1660" s="6">
        <f>M1660*N1660*(1-O1660)</f>
        <v>208.04</v>
      </c>
      <c r="R1660" s="6">
        <f>M1660*P1660</f>
        <v>100.52</v>
      </c>
      <c r="S1660" s="6">
        <f>Q1660-R1660</f>
        <v>107.52</v>
      </c>
      <c r="T1660" s="8">
        <f>IFERROR(S1660/Q1660,0)</f>
        <v>0.51682368775235532</v>
      </c>
    </row>
    <row r="1661" spans="1:20" ht="15.75" x14ac:dyDescent="0.25">
      <c r="A1661" s="2">
        <v>2282</v>
      </c>
      <c r="B1661" s="3">
        <v>46250</v>
      </c>
      <c r="C1661" s="10">
        <f>YEAR(SalesDataTable[[#This Row],[Order Date]])</f>
        <v>2026</v>
      </c>
      <c r="D1661" s="13" t="str">
        <f>"Q"&amp;ROUNDUP(MONTH(SalesDataTable[[#This Row],[Order Date]])/3,0)</f>
        <v>Q3</v>
      </c>
      <c r="E1661" s="13">
        <f>MONTH(SalesDataTable[[#This Row],[Order Date]])</f>
        <v>8</v>
      </c>
      <c r="F1661" s="10" t="str">
        <f>TEXT(SalesDataTable[[#This Row],[Order Date]],"MMM")</f>
        <v>Aug</v>
      </c>
      <c r="G1661" s="4" t="s">
        <v>22</v>
      </c>
      <c r="H1661" s="4" t="s">
        <v>43</v>
      </c>
      <c r="I1661" s="4" t="s">
        <v>24</v>
      </c>
      <c r="J1661" s="4" t="s">
        <v>32</v>
      </c>
      <c r="K1661" s="4" t="s">
        <v>25</v>
      </c>
      <c r="L1661" s="4" t="s">
        <v>26</v>
      </c>
      <c r="M1661" s="5">
        <v>8</v>
      </c>
      <c r="N1661" s="6">
        <v>92.71</v>
      </c>
      <c r="O1661" s="7">
        <v>0.1</v>
      </c>
      <c r="P1661" s="6">
        <v>44.83</v>
      </c>
      <c r="Q1661" s="6">
        <f>M1661*N1661*(1-O1661)</f>
        <v>667.51199999999994</v>
      </c>
      <c r="R1661" s="6">
        <f>M1661*P1661</f>
        <v>358.64</v>
      </c>
      <c r="S1661" s="6">
        <f>Q1661-R1661</f>
        <v>308.87199999999996</v>
      </c>
      <c r="T1661" s="8">
        <f>IFERROR(S1661/Q1661,0)</f>
        <v>0.46272126943036229</v>
      </c>
    </row>
    <row r="1662" spans="1:20" ht="15.75" x14ac:dyDescent="0.25">
      <c r="A1662" s="2">
        <v>2426</v>
      </c>
      <c r="B1662" s="3">
        <v>46250</v>
      </c>
      <c r="C1662" s="10">
        <f>YEAR(SalesDataTable[[#This Row],[Order Date]])</f>
        <v>2026</v>
      </c>
      <c r="D1662" s="13" t="str">
        <f>"Q"&amp;ROUNDUP(MONTH(SalesDataTable[[#This Row],[Order Date]])/3,0)</f>
        <v>Q3</v>
      </c>
      <c r="E1662" s="13">
        <f>MONTH(SalesDataTable[[#This Row],[Order Date]])</f>
        <v>8</v>
      </c>
      <c r="F1662" s="10" t="str">
        <f>TEXT(SalesDataTable[[#This Row],[Order Date]],"MMM")</f>
        <v>Aug</v>
      </c>
      <c r="G1662" s="4" t="s">
        <v>22</v>
      </c>
      <c r="H1662" s="4" t="s">
        <v>59</v>
      </c>
      <c r="I1662" s="4" t="s">
        <v>18</v>
      </c>
      <c r="J1662" s="4" t="s">
        <v>29</v>
      </c>
      <c r="K1662" s="4" t="s">
        <v>25</v>
      </c>
      <c r="L1662" s="4" t="s">
        <v>26</v>
      </c>
      <c r="M1662" s="5">
        <v>1</v>
      </c>
      <c r="N1662" s="6">
        <v>90.58</v>
      </c>
      <c r="O1662" s="7">
        <v>0</v>
      </c>
      <c r="P1662" s="6">
        <v>44.53</v>
      </c>
      <c r="Q1662" s="6">
        <f>M1662*N1662*(1-O1662)</f>
        <v>90.58</v>
      </c>
      <c r="R1662" s="6">
        <f>M1662*P1662</f>
        <v>44.53</v>
      </c>
      <c r="S1662" s="6">
        <f>Q1662-R1662</f>
        <v>46.05</v>
      </c>
      <c r="T1662" s="8">
        <f>IFERROR(S1662/Q1662,0)</f>
        <v>0.50839037315080593</v>
      </c>
    </row>
    <row r="1663" spans="1:20" ht="15.75" x14ac:dyDescent="0.25">
      <c r="A1663" s="2">
        <v>2534</v>
      </c>
      <c r="B1663" s="3">
        <v>46250</v>
      </c>
      <c r="C1663" s="10">
        <f>YEAR(SalesDataTable[[#This Row],[Order Date]])</f>
        <v>2026</v>
      </c>
      <c r="D1663" s="13" t="str">
        <f>"Q"&amp;ROUNDUP(MONTH(SalesDataTable[[#This Row],[Order Date]])/3,0)</f>
        <v>Q3</v>
      </c>
      <c r="E1663" s="13">
        <f>MONTH(SalesDataTable[[#This Row],[Order Date]])</f>
        <v>8</v>
      </c>
      <c r="F1663" s="10" t="str">
        <f>TEXT(SalesDataTable[[#This Row],[Order Date]],"MMM")</f>
        <v>Aug</v>
      </c>
      <c r="G1663" s="4" t="s">
        <v>22</v>
      </c>
      <c r="H1663" s="4" t="s">
        <v>65</v>
      </c>
      <c r="I1663" s="4" t="s">
        <v>18</v>
      </c>
      <c r="J1663" s="4" t="s">
        <v>29</v>
      </c>
      <c r="K1663" s="4" t="s">
        <v>39</v>
      </c>
      <c r="L1663" s="4" t="s">
        <v>67</v>
      </c>
      <c r="M1663" s="5">
        <v>1</v>
      </c>
      <c r="N1663" s="6">
        <v>120.22</v>
      </c>
      <c r="O1663" s="7">
        <v>0</v>
      </c>
      <c r="P1663" s="6">
        <v>62.31</v>
      </c>
      <c r="Q1663" s="6">
        <f>M1663*N1663*(1-O1663)</f>
        <v>120.22</v>
      </c>
      <c r="R1663" s="6">
        <f>M1663*P1663</f>
        <v>62.31</v>
      </c>
      <c r="S1663" s="6">
        <f>Q1663-R1663</f>
        <v>57.91</v>
      </c>
      <c r="T1663" s="8">
        <f>IFERROR(S1663/Q1663,0)</f>
        <v>0.48170021627017134</v>
      </c>
    </row>
    <row r="1664" spans="1:20" ht="15.75" x14ac:dyDescent="0.25">
      <c r="A1664" s="2">
        <v>2948</v>
      </c>
      <c r="B1664" s="3">
        <v>46250</v>
      </c>
      <c r="C1664" s="10">
        <f>YEAR(SalesDataTable[[#This Row],[Order Date]])</f>
        <v>2026</v>
      </c>
      <c r="D1664" s="13" t="str">
        <f>"Q"&amp;ROUNDUP(MONTH(SalesDataTable[[#This Row],[Order Date]])/3,0)</f>
        <v>Q3</v>
      </c>
      <c r="E1664" s="13">
        <f>MONTH(SalesDataTable[[#This Row],[Order Date]])</f>
        <v>8</v>
      </c>
      <c r="F1664" s="10" t="str">
        <f>TEXT(SalesDataTable[[#This Row],[Order Date]],"MMM")</f>
        <v>Aug</v>
      </c>
      <c r="G1664" s="4" t="s">
        <v>27</v>
      </c>
      <c r="H1664" s="4" t="s">
        <v>28</v>
      </c>
      <c r="I1664" s="4" t="s">
        <v>35</v>
      </c>
      <c r="J1664" s="4" t="s">
        <v>29</v>
      </c>
      <c r="K1664" s="4" t="s">
        <v>30</v>
      </c>
      <c r="L1664" s="4" t="s">
        <v>31</v>
      </c>
      <c r="M1664" s="5">
        <v>3</v>
      </c>
      <c r="N1664" s="6">
        <v>36.35</v>
      </c>
      <c r="O1664" s="7">
        <v>0</v>
      </c>
      <c r="P1664" s="6">
        <v>13.42</v>
      </c>
      <c r="Q1664" s="6">
        <f>M1664*N1664*(1-O1664)</f>
        <v>109.05000000000001</v>
      </c>
      <c r="R1664" s="6">
        <f>M1664*P1664</f>
        <v>40.26</v>
      </c>
      <c r="S1664" s="6">
        <f>Q1664-R1664</f>
        <v>68.79000000000002</v>
      </c>
      <c r="T1664" s="8">
        <f>IFERROR(S1664/Q1664,0)</f>
        <v>0.63081155433287495</v>
      </c>
    </row>
    <row r="1665" spans="1:20" ht="15.75" x14ac:dyDescent="0.25">
      <c r="A1665" s="2">
        <v>3141</v>
      </c>
      <c r="B1665" s="3">
        <v>46250</v>
      </c>
      <c r="C1665" s="10">
        <f>YEAR(SalesDataTable[[#This Row],[Order Date]])</f>
        <v>2026</v>
      </c>
      <c r="D1665" s="13" t="str">
        <f>"Q"&amp;ROUNDUP(MONTH(SalesDataTable[[#This Row],[Order Date]])/3,0)</f>
        <v>Q3</v>
      </c>
      <c r="E1665" s="13">
        <f>MONTH(SalesDataTable[[#This Row],[Order Date]])</f>
        <v>8</v>
      </c>
      <c r="F1665" s="10" t="str">
        <f>TEXT(SalesDataTable[[#This Row],[Order Date]],"MMM")</f>
        <v>Aug</v>
      </c>
      <c r="G1665" s="4" t="s">
        <v>22</v>
      </c>
      <c r="H1665" s="4" t="s">
        <v>59</v>
      </c>
      <c r="I1665" s="4" t="s">
        <v>44</v>
      </c>
      <c r="J1665" s="4" t="s">
        <v>19</v>
      </c>
      <c r="K1665" s="4" t="s">
        <v>39</v>
      </c>
      <c r="L1665" s="4" t="s">
        <v>45</v>
      </c>
      <c r="M1665" s="5">
        <v>2</v>
      </c>
      <c r="N1665" s="6">
        <v>195.28</v>
      </c>
      <c r="O1665" s="7">
        <v>0</v>
      </c>
      <c r="P1665" s="6">
        <v>102.24</v>
      </c>
      <c r="Q1665" s="6">
        <f>M1665*N1665*(1-O1665)</f>
        <v>390.56</v>
      </c>
      <c r="R1665" s="6">
        <f>M1665*P1665</f>
        <v>204.48</v>
      </c>
      <c r="S1665" s="6">
        <f>Q1665-R1665</f>
        <v>186.08</v>
      </c>
      <c r="T1665" s="8">
        <f>IFERROR(S1665/Q1665,0)</f>
        <v>0.4764440802949611</v>
      </c>
    </row>
    <row r="1666" spans="1:20" ht="15.75" x14ac:dyDescent="0.25">
      <c r="A1666" s="2">
        <v>3935</v>
      </c>
      <c r="B1666" s="3">
        <v>46250</v>
      </c>
      <c r="C1666" s="10">
        <f>YEAR(SalesDataTable[[#This Row],[Order Date]])</f>
        <v>2026</v>
      </c>
      <c r="D1666" s="13" t="str">
        <f>"Q"&amp;ROUNDUP(MONTH(SalesDataTable[[#This Row],[Order Date]])/3,0)</f>
        <v>Q3</v>
      </c>
      <c r="E1666" s="13">
        <f>MONTH(SalesDataTable[[#This Row],[Order Date]])</f>
        <v>8</v>
      </c>
      <c r="F1666" s="10" t="str">
        <f>TEXT(SalesDataTable[[#This Row],[Order Date]],"MMM")</f>
        <v>Aug</v>
      </c>
      <c r="G1666" s="4" t="s">
        <v>27</v>
      </c>
      <c r="H1666" s="4" t="s">
        <v>68</v>
      </c>
      <c r="I1666" s="4" t="s">
        <v>44</v>
      </c>
      <c r="J1666" s="4" t="s">
        <v>19</v>
      </c>
      <c r="K1666" s="4" t="s">
        <v>30</v>
      </c>
      <c r="L1666" s="4" t="s">
        <v>48</v>
      </c>
      <c r="M1666" s="5">
        <v>4</v>
      </c>
      <c r="N1666" s="6">
        <v>46.05</v>
      </c>
      <c r="O1666" s="7">
        <v>0</v>
      </c>
      <c r="P1666" s="6">
        <v>18.75</v>
      </c>
      <c r="Q1666" s="6">
        <f>M1666*N1666*(1-O1666)</f>
        <v>184.2</v>
      </c>
      <c r="R1666" s="6">
        <f>M1666*P1666</f>
        <v>75</v>
      </c>
      <c r="S1666" s="6">
        <f>Q1666-R1666</f>
        <v>109.19999999999999</v>
      </c>
      <c r="T1666" s="8">
        <f>IFERROR(S1666/Q1666,0)</f>
        <v>0.5928338762214983</v>
      </c>
    </row>
    <row r="1667" spans="1:20" ht="15.75" x14ac:dyDescent="0.25">
      <c r="A1667" s="2">
        <v>4636</v>
      </c>
      <c r="B1667" s="3">
        <v>46250</v>
      </c>
      <c r="C1667" s="10">
        <f>YEAR(SalesDataTable[[#This Row],[Order Date]])</f>
        <v>2026</v>
      </c>
      <c r="D1667" s="13" t="str">
        <f>"Q"&amp;ROUNDUP(MONTH(SalesDataTable[[#This Row],[Order Date]])/3,0)</f>
        <v>Q3</v>
      </c>
      <c r="E1667" s="13">
        <f>MONTH(SalesDataTable[[#This Row],[Order Date]])</f>
        <v>8</v>
      </c>
      <c r="F1667" s="10" t="str">
        <f>TEXT(SalesDataTable[[#This Row],[Order Date]],"MMM")</f>
        <v>Aug</v>
      </c>
      <c r="G1667" s="4" t="s">
        <v>16</v>
      </c>
      <c r="H1667" s="4" t="s">
        <v>17</v>
      </c>
      <c r="I1667" s="4" t="s">
        <v>35</v>
      </c>
      <c r="J1667" s="4" t="s">
        <v>19</v>
      </c>
      <c r="K1667" s="4" t="s">
        <v>39</v>
      </c>
      <c r="L1667" s="4" t="s">
        <v>56</v>
      </c>
      <c r="M1667" s="5">
        <v>1</v>
      </c>
      <c r="N1667" s="6">
        <v>81.040000000000006</v>
      </c>
      <c r="O1667" s="7">
        <v>0.1</v>
      </c>
      <c r="P1667" s="6">
        <v>39.29</v>
      </c>
      <c r="Q1667" s="6">
        <f>M1667*N1667*(1-O1667)</f>
        <v>72.936000000000007</v>
      </c>
      <c r="R1667" s="6">
        <f>M1667*P1667</f>
        <v>39.29</v>
      </c>
      <c r="S1667" s="6">
        <f>Q1667-R1667</f>
        <v>33.646000000000008</v>
      </c>
      <c r="T1667" s="8">
        <f>IFERROR(S1667/Q1667,0)</f>
        <v>0.46130854447735009</v>
      </c>
    </row>
    <row r="1668" spans="1:20" ht="15.75" x14ac:dyDescent="0.25">
      <c r="A1668" s="2">
        <v>4895</v>
      </c>
      <c r="B1668" s="3">
        <v>46250</v>
      </c>
      <c r="C1668" s="10">
        <f>YEAR(SalesDataTable[[#This Row],[Order Date]])</f>
        <v>2026</v>
      </c>
      <c r="D1668" s="13" t="str">
        <f>"Q"&amp;ROUNDUP(MONTH(SalesDataTable[[#This Row],[Order Date]])/3,0)</f>
        <v>Q3</v>
      </c>
      <c r="E1668" s="13">
        <f>MONTH(SalesDataTable[[#This Row],[Order Date]])</f>
        <v>8</v>
      </c>
      <c r="F1668" s="10" t="str">
        <f>TEXT(SalesDataTable[[#This Row],[Order Date]],"MMM")</f>
        <v>Aug</v>
      </c>
      <c r="G1668" s="4" t="s">
        <v>16</v>
      </c>
      <c r="H1668" s="4" t="s">
        <v>66</v>
      </c>
      <c r="I1668" s="4" t="s">
        <v>35</v>
      </c>
      <c r="J1668" s="4" t="s">
        <v>32</v>
      </c>
      <c r="K1668" s="4" t="s">
        <v>39</v>
      </c>
      <c r="L1668" s="4" t="s">
        <v>45</v>
      </c>
      <c r="M1668" s="5">
        <v>1</v>
      </c>
      <c r="N1668" s="6">
        <v>191.12</v>
      </c>
      <c r="O1668" s="7">
        <v>0.05</v>
      </c>
      <c r="P1668" s="6">
        <v>106.14</v>
      </c>
      <c r="Q1668" s="6">
        <f>M1668*N1668*(1-O1668)</f>
        <v>181.56399999999999</v>
      </c>
      <c r="R1668" s="6">
        <f>M1668*P1668</f>
        <v>106.14</v>
      </c>
      <c r="S1668" s="6">
        <f>Q1668-R1668</f>
        <v>75.423999999999992</v>
      </c>
      <c r="T1668" s="8">
        <f>IFERROR(S1668/Q1668,0)</f>
        <v>0.41541274702033443</v>
      </c>
    </row>
    <row r="1669" spans="1:20" ht="15.75" x14ac:dyDescent="0.25">
      <c r="A1669" s="2">
        <v>5029</v>
      </c>
      <c r="B1669" s="3">
        <v>46250</v>
      </c>
      <c r="C1669" s="10">
        <f>YEAR(SalesDataTable[[#This Row],[Order Date]])</f>
        <v>2026</v>
      </c>
      <c r="D1669" s="13" t="str">
        <f>"Q"&amp;ROUNDUP(MONTH(SalesDataTable[[#This Row],[Order Date]])/3,0)</f>
        <v>Q3</v>
      </c>
      <c r="E1669" s="13">
        <f>MONTH(SalesDataTable[[#This Row],[Order Date]])</f>
        <v>8</v>
      </c>
      <c r="F1669" s="10" t="str">
        <f>TEXT(SalesDataTable[[#This Row],[Order Date]],"MMM")</f>
        <v>Aug</v>
      </c>
      <c r="G1669" s="4" t="s">
        <v>16</v>
      </c>
      <c r="H1669" s="4" t="s">
        <v>66</v>
      </c>
      <c r="I1669" s="4" t="s">
        <v>18</v>
      </c>
      <c r="J1669" s="4" t="s">
        <v>29</v>
      </c>
      <c r="K1669" s="4" t="s">
        <v>25</v>
      </c>
      <c r="L1669" s="4" t="s">
        <v>53</v>
      </c>
      <c r="M1669" s="5">
        <v>1</v>
      </c>
      <c r="N1669" s="6">
        <v>156.19</v>
      </c>
      <c r="O1669" s="7">
        <v>0</v>
      </c>
      <c r="P1669" s="6">
        <v>79.239999999999995</v>
      </c>
      <c r="Q1669" s="6">
        <f>M1669*N1669*(1-O1669)</f>
        <v>156.19</v>
      </c>
      <c r="R1669" s="6">
        <f>M1669*P1669</f>
        <v>79.239999999999995</v>
      </c>
      <c r="S1669" s="6">
        <f>Q1669-R1669</f>
        <v>76.95</v>
      </c>
      <c r="T1669" s="8">
        <f>IFERROR(S1669/Q1669,0)</f>
        <v>0.49266918496702738</v>
      </c>
    </row>
    <row r="1670" spans="1:20" ht="15.75" x14ac:dyDescent="0.25">
      <c r="A1670" s="2">
        <v>1965</v>
      </c>
      <c r="B1670" s="3">
        <v>46251</v>
      </c>
      <c r="C1670" s="10">
        <f>YEAR(SalesDataTable[[#This Row],[Order Date]])</f>
        <v>2026</v>
      </c>
      <c r="D1670" s="13" t="str">
        <f>"Q"&amp;ROUNDUP(MONTH(SalesDataTable[[#This Row],[Order Date]])/3,0)</f>
        <v>Q3</v>
      </c>
      <c r="E1670" s="13">
        <f>MONTH(SalesDataTable[[#This Row],[Order Date]])</f>
        <v>8</v>
      </c>
      <c r="F1670" s="10" t="str">
        <f>TEXT(SalesDataTable[[#This Row],[Order Date]],"MMM")</f>
        <v>Aug</v>
      </c>
      <c r="G1670" s="4" t="s">
        <v>22</v>
      </c>
      <c r="H1670" s="4" t="s">
        <v>57</v>
      </c>
      <c r="I1670" s="4" t="s">
        <v>18</v>
      </c>
      <c r="J1670" s="4" t="s">
        <v>19</v>
      </c>
      <c r="K1670" s="4" t="s">
        <v>30</v>
      </c>
      <c r="L1670" s="4" t="s">
        <v>31</v>
      </c>
      <c r="M1670" s="5">
        <v>4</v>
      </c>
      <c r="N1670" s="6">
        <v>36.93</v>
      </c>
      <c r="O1670" s="7">
        <v>0</v>
      </c>
      <c r="P1670" s="6">
        <v>13.36</v>
      </c>
      <c r="Q1670" s="6">
        <f>M1670*N1670*(1-O1670)</f>
        <v>147.72</v>
      </c>
      <c r="R1670" s="6">
        <f>M1670*P1670</f>
        <v>53.44</v>
      </c>
      <c r="S1670" s="6">
        <f>Q1670-R1670</f>
        <v>94.28</v>
      </c>
      <c r="T1670" s="8">
        <f>IFERROR(S1670/Q1670,0)</f>
        <v>0.63823449769834828</v>
      </c>
    </row>
    <row r="1671" spans="1:20" ht="15.75" x14ac:dyDescent="0.25">
      <c r="A1671" s="2">
        <v>3647</v>
      </c>
      <c r="B1671" s="3">
        <v>46251</v>
      </c>
      <c r="C1671" s="10">
        <f>YEAR(SalesDataTable[[#This Row],[Order Date]])</f>
        <v>2026</v>
      </c>
      <c r="D1671" s="13" t="str">
        <f>"Q"&amp;ROUNDUP(MONTH(SalesDataTable[[#This Row],[Order Date]])/3,0)</f>
        <v>Q3</v>
      </c>
      <c r="E1671" s="13">
        <f>MONTH(SalesDataTable[[#This Row],[Order Date]])</f>
        <v>8</v>
      </c>
      <c r="F1671" s="10" t="str">
        <f>TEXT(SalesDataTable[[#This Row],[Order Date]],"MMM")</f>
        <v>Aug</v>
      </c>
      <c r="G1671" s="4" t="s">
        <v>22</v>
      </c>
      <c r="H1671" s="4" t="s">
        <v>59</v>
      </c>
      <c r="I1671" s="4" t="s">
        <v>35</v>
      </c>
      <c r="J1671" s="4" t="s">
        <v>19</v>
      </c>
      <c r="K1671" s="4" t="s">
        <v>20</v>
      </c>
      <c r="L1671" s="4" t="s">
        <v>46</v>
      </c>
      <c r="M1671" s="5">
        <v>3</v>
      </c>
      <c r="N1671" s="6">
        <v>104.96</v>
      </c>
      <c r="O1671" s="7">
        <v>0.05</v>
      </c>
      <c r="P1671" s="6">
        <v>51.66</v>
      </c>
      <c r="Q1671" s="6">
        <f>M1671*N1671*(1-O1671)</f>
        <v>299.13599999999997</v>
      </c>
      <c r="R1671" s="6">
        <f>M1671*P1671</f>
        <v>154.97999999999999</v>
      </c>
      <c r="S1671" s="6">
        <f>Q1671-R1671</f>
        <v>144.15599999999998</v>
      </c>
      <c r="T1671" s="8">
        <f>IFERROR(S1671/Q1671,0)</f>
        <v>0.48190789473684209</v>
      </c>
    </row>
    <row r="1672" spans="1:20" ht="15.75" x14ac:dyDescent="0.25">
      <c r="A1672" s="2">
        <v>3918</v>
      </c>
      <c r="B1672" s="3">
        <v>46251</v>
      </c>
      <c r="C1672" s="10">
        <f>YEAR(SalesDataTable[[#This Row],[Order Date]])</f>
        <v>2026</v>
      </c>
      <c r="D1672" s="13" t="str">
        <f>"Q"&amp;ROUNDUP(MONTH(SalesDataTable[[#This Row],[Order Date]])/3,0)</f>
        <v>Q3</v>
      </c>
      <c r="E1672" s="13">
        <f>MONTH(SalesDataTable[[#This Row],[Order Date]])</f>
        <v>8</v>
      </c>
      <c r="F1672" s="10" t="str">
        <f>TEXT(SalesDataTable[[#This Row],[Order Date]],"MMM")</f>
        <v>Aug</v>
      </c>
      <c r="G1672" s="4" t="s">
        <v>22</v>
      </c>
      <c r="H1672" s="4" t="s">
        <v>23</v>
      </c>
      <c r="I1672" s="4" t="s">
        <v>44</v>
      </c>
      <c r="J1672" s="4" t="s">
        <v>29</v>
      </c>
      <c r="K1672" s="4" t="s">
        <v>30</v>
      </c>
      <c r="L1672" s="4" t="s">
        <v>64</v>
      </c>
      <c r="M1672" s="5">
        <v>3</v>
      </c>
      <c r="N1672" s="6">
        <v>168.51</v>
      </c>
      <c r="O1672" s="7">
        <v>0</v>
      </c>
      <c r="P1672" s="6">
        <v>85.34</v>
      </c>
      <c r="Q1672" s="6">
        <f>M1672*N1672*(1-O1672)</f>
        <v>505.53</v>
      </c>
      <c r="R1672" s="6">
        <f>M1672*P1672</f>
        <v>256.02</v>
      </c>
      <c r="S1672" s="6">
        <f>Q1672-R1672</f>
        <v>249.51</v>
      </c>
      <c r="T1672" s="8">
        <f>IFERROR(S1672/Q1672,0)</f>
        <v>0.49356121298439265</v>
      </c>
    </row>
    <row r="1673" spans="1:20" ht="15.75" x14ac:dyDescent="0.25">
      <c r="A1673" s="2">
        <v>4256</v>
      </c>
      <c r="B1673" s="3">
        <v>46251</v>
      </c>
      <c r="C1673" s="10">
        <f>YEAR(SalesDataTable[[#This Row],[Order Date]])</f>
        <v>2026</v>
      </c>
      <c r="D1673" s="13" t="str">
        <f>"Q"&amp;ROUNDUP(MONTH(SalesDataTable[[#This Row],[Order Date]])/3,0)</f>
        <v>Q3</v>
      </c>
      <c r="E1673" s="13">
        <f>MONTH(SalesDataTable[[#This Row],[Order Date]])</f>
        <v>8</v>
      </c>
      <c r="F1673" s="10" t="str">
        <f>TEXT(SalesDataTable[[#This Row],[Order Date]],"MMM")</f>
        <v>Aug</v>
      </c>
      <c r="G1673" s="4" t="s">
        <v>22</v>
      </c>
      <c r="H1673" s="4" t="s">
        <v>59</v>
      </c>
      <c r="I1673" s="4" t="s">
        <v>35</v>
      </c>
      <c r="J1673" s="4" t="s">
        <v>29</v>
      </c>
      <c r="K1673" s="4" t="s">
        <v>30</v>
      </c>
      <c r="L1673" s="4" t="s">
        <v>48</v>
      </c>
      <c r="M1673" s="5">
        <v>1</v>
      </c>
      <c r="N1673" s="6">
        <v>46.44</v>
      </c>
      <c r="O1673" s="7">
        <v>0.05</v>
      </c>
      <c r="P1673" s="6">
        <v>18.59</v>
      </c>
      <c r="Q1673" s="6">
        <f>M1673*N1673*(1-O1673)</f>
        <v>44.117999999999995</v>
      </c>
      <c r="R1673" s="6">
        <f>M1673*P1673</f>
        <v>18.59</v>
      </c>
      <c r="S1673" s="6">
        <f>Q1673-R1673</f>
        <v>25.527999999999995</v>
      </c>
      <c r="T1673" s="8">
        <f>IFERROR(S1673/Q1673,0)</f>
        <v>0.57863003762636556</v>
      </c>
    </row>
    <row r="1674" spans="1:20" ht="15.75" x14ac:dyDescent="0.25">
      <c r="A1674" s="2">
        <v>5087</v>
      </c>
      <c r="B1674" s="3">
        <v>46251</v>
      </c>
      <c r="C1674" s="10">
        <f>YEAR(SalesDataTable[[#This Row],[Order Date]])</f>
        <v>2026</v>
      </c>
      <c r="D1674" s="13" t="str">
        <f>"Q"&amp;ROUNDUP(MONTH(SalesDataTable[[#This Row],[Order Date]])/3,0)</f>
        <v>Q3</v>
      </c>
      <c r="E1674" s="13">
        <f>MONTH(SalesDataTable[[#This Row],[Order Date]])</f>
        <v>8</v>
      </c>
      <c r="F1674" s="10" t="str">
        <f>TEXT(SalesDataTable[[#This Row],[Order Date]],"MMM")</f>
        <v>Aug</v>
      </c>
      <c r="G1674" s="4" t="s">
        <v>16</v>
      </c>
      <c r="H1674" s="4" t="s">
        <v>17</v>
      </c>
      <c r="I1674" s="4" t="s">
        <v>18</v>
      </c>
      <c r="J1674" s="4" t="s">
        <v>29</v>
      </c>
      <c r="K1674" s="4" t="s">
        <v>25</v>
      </c>
      <c r="L1674" s="4" t="s">
        <v>62</v>
      </c>
      <c r="M1674" s="5">
        <v>1</v>
      </c>
      <c r="N1674" s="6">
        <v>69.900000000000006</v>
      </c>
      <c r="O1674" s="7">
        <v>0.1</v>
      </c>
      <c r="P1674" s="6">
        <v>31.43</v>
      </c>
      <c r="Q1674" s="6">
        <f>M1674*N1674*(1-O1674)</f>
        <v>62.910000000000004</v>
      </c>
      <c r="R1674" s="6">
        <f>M1674*P1674</f>
        <v>31.43</v>
      </c>
      <c r="S1674" s="6">
        <f>Q1674-R1674</f>
        <v>31.480000000000004</v>
      </c>
      <c r="T1674" s="8">
        <f>IFERROR(S1674/Q1674,0)</f>
        <v>0.50039739310125575</v>
      </c>
    </row>
    <row r="1675" spans="1:20" ht="15.75" x14ac:dyDescent="0.25">
      <c r="A1675" s="2">
        <v>1921</v>
      </c>
      <c r="B1675" s="3">
        <v>46252</v>
      </c>
      <c r="C1675" s="10">
        <f>YEAR(SalesDataTable[[#This Row],[Order Date]])</f>
        <v>2026</v>
      </c>
      <c r="D1675" s="13" t="str">
        <f>"Q"&amp;ROUNDUP(MONTH(SalesDataTable[[#This Row],[Order Date]])/3,0)</f>
        <v>Q3</v>
      </c>
      <c r="E1675" s="13">
        <f>MONTH(SalesDataTable[[#This Row],[Order Date]])</f>
        <v>8</v>
      </c>
      <c r="F1675" s="10" t="str">
        <f>TEXT(SalesDataTable[[#This Row],[Order Date]],"MMM")</f>
        <v>Aug</v>
      </c>
      <c r="G1675" s="4" t="s">
        <v>36</v>
      </c>
      <c r="H1675" s="4" t="s">
        <v>63</v>
      </c>
      <c r="I1675" s="4" t="s">
        <v>18</v>
      </c>
      <c r="J1675" s="4" t="s">
        <v>29</v>
      </c>
      <c r="K1675" s="4" t="s">
        <v>20</v>
      </c>
      <c r="L1675" s="4" t="s">
        <v>42</v>
      </c>
      <c r="M1675" s="5">
        <v>2</v>
      </c>
      <c r="N1675" s="6">
        <v>39.83</v>
      </c>
      <c r="O1675" s="7">
        <v>0</v>
      </c>
      <c r="P1675" s="6">
        <v>17.18</v>
      </c>
      <c r="Q1675" s="6">
        <f>M1675*N1675*(1-O1675)</f>
        <v>79.66</v>
      </c>
      <c r="R1675" s="6">
        <f>M1675*P1675</f>
        <v>34.36</v>
      </c>
      <c r="S1675" s="6">
        <f>Q1675-R1675</f>
        <v>45.3</v>
      </c>
      <c r="T1675" s="8">
        <f>IFERROR(S1675/Q1675,0)</f>
        <v>0.56866683404468987</v>
      </c>
    </row>
    <row r="1676" spans="1:20" ht="15.75" x14ac:dyDescent="0.25">
      <c r="A1676" s="2">
        <v>1966</v>
      </c>
      <c r="B1676" s="3">
        <v>46252</v>
      </c>
      <c r="C1676" s="10">
        <f>YEAR(SalesDataTable[[#This Row],[Order Date]])</f>
        <v>2026</v>
      </c>
      <c r="D1676" s="13" t="str">
        <f>"Q"&amp;ROUNDUP(MONTH(SalesDataTable[[#This Row],[Order Date]])/3,0)</f>
        <v>Q3</v>
      </c>
      <c r="E1676" s="13">
        <f>MONTH(SalesDataTable[[#This Row],[Order Date]])</f>
        <v>8</v>
      </c>
      <c r="F1676" s="10" t="str">
        <f>TEXT(SalesDataTable[[#This Row],[Order Date]],"MMM")</f>
        <v>Aug</v>
      </c>
      <c r="G1676" s="4" t="s">
        <v>16</v>
      </c>
      <c r="H1676" s="4" t="s">
        <v>52</v>
      </c>
      <c r="I1676" s="4" t="s">
        <v>18</v>
      </c>
      <c r="J1676" s="4" t="s">
        <v>29</v>
      </c>
      <c r="K1676" s="4" t="s">
        <v>30</v>
      </c>
      <c r="L1676" s="4" t="s">
        <v>31</v>
      </c>
      <c r="M1676" s="5">
        <v>2</v>
      </c>
      <c r="N1676" s="6">
        <v>36.020000000000003</v>
      </c>
      <c r="O1676" s="7">
        <v>0</v>
      </c>
      <c r="P1676" s="6">
        <v>13.87</v>
      </c>
      <c r="Q1676" s="6">
        <f>M1676*N1676*(1-O1676)</f>
        <v>72.040000000000006</v>
      </c>
      <c r="R1676" s="6">
        <f>M1676*P1676</f>
        <v>27.74</v>
      </c>
      <c r="S1676" s="6">
        <f>Q1676-R1676</f>
        <v>44.300000000000011</v>
      </c>
      <c r="T1676" s="8">
        <f>IFERROR(S1676/Q1676,0)</f>
        <v>0.61493614658523055</v>
      </c>
    </row>
    <row r="1677" spans="1:20" ht="15.75" x14ac:dyDescent="0.25">
      <c r="A1677" s="2">
        <v>2431</v>
      </c>
      <c r="B1677" s="3">
        <v>46252</v>
      </c>
      <c r="C1677" s="10">
        <f>YEAR(SalesDataTable[[#This Row],[Order Date]])</f>
        <v>2026</v>
      </c>
      <c r="D1677" s="13" t="str">
        <f>"Q"&amp;ROUNDUP(MONTH(SalesDataTable[[#This Row],[Order Date]])/3,0)</f>
        <v>Q3</v>
      </c>
      <c r="E1677" s="13">
        <f>MONTH(SalesDataTable[[#This Row],[Order Date]])</f>
        <v>8</v>
      </c>
      <c r="F1677" s="10" t="str">
        <f>TEXT(SalesDataTable[[#This Row],[Order Date]],"MMM")</f>
        <v>Aug</v>
      </c>
      <c r="G1677" s="4" t="s">
        <v>16</v>
      </c>
      <c r="H1677" s="4" t="s">
        <v>66</v>
      </c>
      <c r="I1677" s="4" t="s">
        <v>44</v>
      </c>
      <c r="J1677" s="4" t="s">
        <v>32</v>
      </c>
      <c r="K1677" s="4" t="s">
        <v>50</v>
      </c>
      <c r="L1677" s="4" t="s">
        <v>54</v>
      </c>
      <c r="M1677" s="5">
        <v>3</v>
      </c>
      <c r="N1677" s="6">
        <v>125.31</v>
      </c>
      <c r="O1677" s="7">
        <v>0</v>
      </c>
      <c r="P1677" s="6">
        <v>67.64</v>
      </c>
      <c r="Q1677" s="6">
        <f>M1677*N1677*(1-O1677)</f>
        <v>375.93</v>
      </c>
      <c r="R1677" s="6">
        <f>M1677*P1677</f>
        <v>202.92000000000002</v>
      </c>
      <c r="S1677" s="6">
        <f>Q1677-R1677</f>
        <v>173.01</v>
      </c>
      <c r="T1677" s="8">
        <f>IFERROR(S1677/Q1677,0)</f>
        <v>0.46021865772883247</v>
      </c>
    </row>
    <row r="1678" spans="1:20" ht="15.75" x14ac:dyDescent="0.25">
      <c r="A1678" s="2">
        <v>3676</v>
      </c>
      <c r="B1678" s="3">
        <v>46252</v>
      </c>
      <c r="C1678" s="10">
        <f>YEAR(SalesDataTable[[#This Row],[Order Date]])</f>
        <v>2026</v>
      </c>
      <c r="D1678" s="13" t="str">
        <f>"Q"&amp;ROUNDUP(MONTH(SalesDataTable[[#This Row],[Order Date]])/3,0)</f>
        <v>Q3</v>
      </c>
      <c r="E1678" s="13">
        <f>MONTH(SalesDataTable[[#This Row],[Order Date]])</f>
        <v>8</v>
      </c>
      <c r="F1678" s="10" t="str">
        <f>TEXT(SalesDataTable[[#This Row],[Order Date]],"MMM")</f>
        <v>Aug</v>
      </c>
      <c r="G1678" s="4" t="s">
        <v>22</v>
      </c>
      <c r="H1678" s="4" t="s">
        <v>59</v>
      </c>
      <c r="I1678" s="4" t="s">
        <v>18</v>
      </c>
      <c r="J1678" s="4" t="s">
        <v>19</v>
      </c>
      <c r="K1678" s="4" t="s">
        <v>25</v>
      </c>
      <c r="L1678" s="4" t="s">
        <v>26</v>
      </c>
      <c r="M1678" s="5">
        <v>3</v>
      </c>
      <c r="N1678" s="6">
        <v>92.5</v>
      </c>
      <c r="O1678" s="7">
        <v>0.1</v>
      </c>
      <c r="P1678" s="6">
        <v>46.38</v>
      </c>
      <c r="Q1678" s="6">
        <f>M1678*N1678*(1-O1678)</f>
        <v>249.75</v>
      </c>
      <c r="R1678" s="6">
        <f>M1678*P1678</f>
        <v>139.14000000000001</v>
      </c>
      <c r="S1678" s="6">
        <f>Q1678-R1678</f>
        <v>110.60999999999999</v>
      </c>
      <c r="T1678" s="8">
        <f>IFERROR(S1678/Q1678,0)</f>
        <v>0.4428828828828828</v>
      </c>
    </row>
    <row r="1679" spans="1:20" ht="15.75" x14ac:dyDescent="0.25">
      <c r="A1679" s="2">
        <v>3972</v>
      </c>
      <c r="B1679" s="3">
        <v>46252</v>
      </c>
      <c r="C1679" s="10">
        <f>YEAR(SalesDataTable[[#This Row],[Order Date]])</f>
        <v>2026</v>
      </c>
      <c r="D1679" s="13" t="str">
        <f>"Q"&amp;ROUNDUP(MONTH(SalesDataTable[[#This Row],[Order Date]])/3,0)</f>
        <v>Q3</v>
      </c>
      <c r="E1679" s="13">
        <f>MONTH(SalesDataTable[[#This Row],[Order Date]])</f>
        <v>8</v>
      </c>
      <c r="F1679" s="10" t="str">
        <f>TEXT(SalesDataTable[[#This Row],[Order Date]],"MMM")</f>
        <v>Aug</v>
      </c>
      <c r="G1679" s="4" t="s">
        <v>22</v>
      </c>
      <c r="H1679" s="4" t="s">
        <v>23</v>
      </c>
      <c r="I1679" s="4" t="s">
        <v>24</v>
      </c>
      <c r="J1679" s="4" t="s">
        <v>32</v>
      </c>
      <c r="K1679" s="4" t="s">
        <v>20</v>
      </c>
      <c r="L1679" s="4" t="s">
        <v>46</v>
      </c>
      <c r="M1679" s="5">
        <v>5</v>
      </c>
      <c r="N1679" s="6">
        <v>100.48</v>
      </c>
      <c r="O1679" s="7">
        <v>0.1</v>
      </c>
      <c r="P1679" s="6">
        <v>49.67</v>
      </c>
      <c r="Q1679" s="6">
        <f>M1679*N1679*(1-O1679)</f>
        <v>452.16</v>
      </c>
      <c r="R1679" s="6">
        <f>M1679*P1679</f>
        <v>248.35000000000002</v>
      </c>
      <c r="S1679" s="6">
        <f>Q1679-R1679</f>
        <v>203.81</v>
      </c>
      <c r="T1679" s="8">
        <f>IFERROR(S1679/Q1679,0)</f>
        <v>0.45074752300070769</v>
      </c>
    </row>
    <row r="1680" spans="1:20" ht="15.75" x14ac:dyDescent="0.25">
      <c r="A1680" s="2">
        <v>4056</v>
      </c>
      <c r="B1680" s="3">
        <v>46252</v>
      </c>
      <c r="C1680" s="10">
        <f>YEAR(SalesDataTable[[#This Row],[Order Date]])</f>
        <v>2026</v>
      </c>
      <c r="D1680" s="13" t="str">
        <f>"Q"&amp;ROUNDUP(MONTH(SalesDataTable[[#This Row],[Order Date]])/3,0)</f>
        <v>Q3</v>
      </c>
      <c r="E1680" s="13">
        <f>MONTH(SalesDataTable[[#This Row],[Order Date]])</f>
        <v>8</v>
      </c>
      <c r="F1680" s="10" t="str">
        <f>TEXT(SalesDataTable[[#This Row],[Order Date]],"MMM")</f>
        <v>Aug</v>
      </c>
      <c r="G1680" s="4" t="s">
        <v>16</v>
      </c>
      <c r="H1680" s="4" t="s">
        <v>66</v>
      </c>
      <c r="I1680" s="4" t="s">
        <v>44</v>
      </c>
      <c r="J1680" s="4" t="s">
        <v>29</v>
      </c>
      <c r="K1680" s="4" t="s">
        <v>39</v>
      </c>
      <c r="L1680" s="4" t="s">
        <v>56</v>
      </c>
      <c r="M1680" s="5">
        <v>2</v>
      </c>
      <c r="N1680" s="6">
        <v>79.78</v>
      </c>
      <c r="O1680" s="7">
        <v>0</v>
      </c>
      <c r="P1680" s="6">
        <v>38.770000000000003</v>
      </c>
      <c r="Q1680" s="6">
        <f>M1680*N1680*(1-O1680)</f>
        <v>159.56</v>
      </c>
      <c r="R1680" s="6">
        <f>M1680*P1680</f>
        <v>77.540000000000006</v>
      </c>
      <c r="S1680" s="6">
        <f>Q1680-R1680</f>
        <v>82.02</v>
      </c>
      <c r="T1680" s="8">
        <f>IFERROR(S1680/Q1680,0)</f>
        <v>0.51403860616695907</v>
      </c>
    </row>
    <row r="1681" spans="1:20" ht="15.75" x14ac:dyDescent="0.25">
      <c r="A1681" s="2">
        <v>4471</v>
      </c>
      <c r="B1681" s="3">
        <v>46252</v>
      </c>
      <c r="C1681" s="10">
        <f>YEAR(SalesDataTable[[#This Row],[Order Date]])</f>
        <v>2026</v>
      </c>
      <c r="D1681" s="13" t="str">
        <f>"Q"&amp;ROUNDUP(MONTH(SalesDataTable[[#This Row],[Order Date]])/3,0)</f>
        <v>Q3</v>
      </c>
      <c r="E1681" s="13">
        <f>MONTH(SalesDataTable[[#This Row],[Order Date]])</f>
        <v>8</v>
      </c>
      <c r="F1681" s="10" t="str">
        <f>TEXT(SalesDataTable[[#This Row],[Order Date]],"MMM")</f>
        <v>Aug</v>
      </c>
      <c r="G1681" s="4" t="s">
        <v>27</v>
      </c>
      <c r="H1681" s="4" t="s">
        <v>55</v>
      </c>
      <c r="I1681" s="4" t="s">
        <v>24</v>
      </c>
      <c r="J1681" s="4" t="s">
        <v>32</v>
      </c>
      <c r="K1681" s="4" t="s">
        <v>25</v>
      </c>
      <c r="L1681" s="4" t="s">
        <v>33</v>
      </c>
      <c r="M1681" s="5">
        <v>4</v>
      </c>
      <c r="N1681" s="6">
        <v>144.44</v>
      </c>
      <c r="O1681" s="7">
        <v>0.1</v>
      </c>
      <c r="P1681" s="6">
        <v>77.66</v>
      </c>
      <c r="Q1681" s="6">
        <f>M1681*N1681*(1-O1681)</f>
        <v>519.98400000000004</v>
      </c>
      <c r="R1681" s="6">
        <f>M1681*P1681</f>
        <v>310.64</v>
      </c>
      <c r="S1681" s="6">
        <f>Q1681-R1681</f>
        <v>209.34400000000005</v>
      </c>
      <c r="T1681" s="8">
        <f>IFERROR(S1681/Q1681,0)</f>
        <v>0.4025970029847073</v>
      </c>
    </row>
    <row r="1682" spans="1:20" ht="15.75" x14ac:dyDescent="0.25">
      <c r="A1682" s="2">
        <v>1054</v>
      </c>
      <c r="B1682" s="3">
        <v>46253</v>
      </c>
      <c r="C1682" s="10">
        <f>YEAR(SalesDataTable[[#This Row],[Order Date]])</f>
        <v>2026</v>
      </c>
      <c r="D1682" s="13" t="str">
        <f>"Q"&amp;ROUNDUP(MONTH(SalesDataTable[[#This Row],[Order Date]])/3,0)</f>
        <v>Q3</v>
      </c>
      <c r="E1682" s="13">
        <f>MONTH(SalesDataTable[[#This Row],[Order Date]])</f>
        <v>8</v>
      </c>
      <c r="F1682" s="10" t="str">
        <f>TEXT(SalesDataTable[[#This Row],[Order Date]],"MMM")</f>
        <v>Aug</v>
      </c>
      <c r="G1682" s="4" t="s">
        <v>22</v>
      </c>
      <c r="H1682" s="4" t="s">
        <v>23</v>
      </c>
      <c r="I1682" s="4" t="s">
        <v>18</v>
      </c>
      <c r="J1682" s="4" t="s">
        <v>19</v>
      </c>
      <c r="K1682" s="4" t="s">
        <v>25</v>
      </c>
      <c r="L1682" s="4" t="s">
        <v>53</v>
      </c>
      <c r="M1682" s="5">
        <v>3</v>
      </c>
      <c r="N1682" s="6">
        <v>157.41999999999999</v>
      </c>
      <c r="O1682" s="7">
        <v>0</v>
      </c>
      <c r="P1682" s="6">
        <v>77.989999999999995</v>
      </c>
      <c r="Q1682" s="6">
        <f>M1682*N1682*(1-O1682)</f>
        <v>472.26</v>
      </c>
      <c r="R1682" s="6">
        <f>M1682*P1682</f>
        <v>233.96999999999997</v>
      </c>
      <c r="S1682" s="6">
        <f>Q1682-R1682</f>
        <v>238.29000000000002</v>
      </c>
      <c r="T1682" s="8">
        <f>IFERROR(S1682/Q1682,0)</f>
        <v>0.5045737517469191</v>
      </c>
    </row>
    <row r="1683" spans="1:20" ht="15.75" x14ac:dyDescent="0.25">
      <c r="A1683" s="2">
        <v>1854</v>
      </c>
      <c r="B1683" s="3">
        <v>46253</v>
      </c>
      <c r="C1683" s="10">
        <f>YEAR(SalesDataTable[[#This Row],[Order Date]])</f>
        <v>2026</v>
      </c>
      <c r="D1683" s="13" t="str">
        <f>"Q"&amp;ROUNDUP(MONTH(SalesDataTable[[#This Row],[Order Date]])/3,0)</f>
        <v>Q3</v>
      </c>
      <c r="E1683" s="13">
        <f>MONTH(SalesDataTable[[#This Row],[Order Date]])</f>
        <v>8</v>
      </c>
      <c r="F1683" s="10" t="str">
        <f>TEXT(SalesDataTable[[#This Row],[Order Date]],"MMM")</f>
        <v>Aug</v>
      </c>
      <c r="G1683" s="4" t="s">
        <v>22</v>
      </c>
      <c r="H1683" s="4" t="s">
        <v>65</v>
      </c>
      <c r="I1683" s="4" t="s">
        <v>44</v>
      </c>
      <c r="J1683" s="4" t="s">
        <v>32</v>
      </c>
      <c r="K1683" s="4" t="s">
        <v>25</v>
      </c>
      <c r="L1683" s="4" t="s">
        <v>26</v>
      </c>
      <c r="M1683" s="5">
        <v>1</v>
      </c>
      <c r="N1683" s="6">
        <v>90.37</v>
      </c>
      <c r="O1683" s="7">
        <v>0.05</v>
      </c>
      <c r="P1683" s="6">
        <v>45.89</v>
      </c>
      <c r="Q1683" s="6">
        <f>M1683*N1683*(1-O1683)</f>
        <v>85.851500000000001</v>
      </c>
      <c r="R1683" s="6">
        <f>M1683*P1683</f>
        <v>45.89</v>
      </c>
      <c r="S1683" s="6">
        <f>Q1683-R1683</f>
        <v>39.961500000000001</v>
      </c>
      <c r="T1683" s="8">
        <f>IFERROR(S1683/Q1683,0)</f>
        <v>0.46547235633623174</v>
      </c>
    </row>
    <row r="1684" spans="1:20" ht="15.75" x14ac:dyDescent="0.25">
      <c r="A1684" s="2">
        <v>2140</v>
      </c>
      <c r="B1684" s="3">
        <v>46253</v>
      </c>
      <c r="C1684" s="10">
        <f>YEAR(SalesDataTable[[#This Row],[Order Date]])</f>
        <v>2026</v>
      </c>
      <c r="D1684" s="13" t="str">
        <f>"Q"&amp;ROUNDUP(MONTH(SalesDataTable[[#This Row],[Order Date]])/3,0)</f>
        <v>Q3</v>
      </c>
      <c r="E1684" s="13">
        <f>MONTH(SalesDataTable[[#This Row],[Order Date]])</f>
        <v>8</v>
      </c>
      <c r="F1684" s="10" t="str">
        <f>TEXT(SalesDataTable[[#This Row],[Order Date]],"MMM")</f>
        <v>Aug</v>
      </c>
      <c r="G1684" s="4" t="s">
        <v>22</v>
      </c>
      <c r="H1684" s="4" t="s">
        <v>43</v>
      </c>
      <c r="I1684" s="4" t="s">
        <v>24</v>
      </c>
      <c r="J1684" s="4" t="s">
        <v>32</v>
      </c>
      <c r="K1684" s="4" t="s">
        <v>20</v>
      </c>
      <c r="L1684" s="4" t="s">
        <v>46</v>
      </c>
      <c r="M1684" s="5">
        <v>15</v>
      </c>
      <c r="N1684" s="6">
        <v>104.79</v>
      </c>
      <c r="O1684" s="7">
        <v>0.15</v>
      </c>
      <c r="P1684" s="6">
        <v>49.67</v>
      </c>
      <c r="Q1684" s="6">
        <f>M1684*N1684*(1-O1684)</f>
        <v>1336.0725</v>
      </c>
      <c r="R1684" s="6">
        <f>M1684*P1684</f>
        <v>745.05000000000007</v>
      </c>
      <c r="S1684" s="6">
        <f>Q1684-R1684</f>
        <v>591.02249999999992</v>
      </c>
      <c r="T1684" s="8">
        <f>IFERROR(S1684/Q1684,0)</f>
        <v>0.44235810556687599</v>
      </c>
    </row>
    <row r="1685" spans="1:20" ht="15.75" x14ac:dyDescent="0.25">
      <c r="A1685" s="2">
        <v>2328</v>
      </c>
      <c r="B1685" s="3">
        <v>46253</v>
      </c>
      <c r="C1685" s="10">
        <f>YEAR(SalesDataTable[[#This Row],[Order Date]])</f>
        <v>2026</v>
      </c>
      <c r="D1685" s="13" t="str">
        <f>"Q"&amp;ROUNDUP(MONTH(SalesDataTable[[#This Row],[Order Date]])/3,0)</f>
        <v>Q3</v>
      </c>
      <c r="E1685" s="13">
        <f>MONTH(SalesDataTable[[#This Row],[Order Date]])</f>
        <v>8</v>
      </c>
      <c r="F1685" s="10" t="str">
        <f>TEXT(SalesDataTable[[#This Row],[Order Date]],"MMM")</f>
        <v>Aug</v>
      </c>
      <c r="G1685" s="4" t="s">
        <v>27</v>
      </c>
      <c r="H1685" s="4" t="s">
        <v>28</v>
      </c>
      <c r="I1685" s="4" t="s">
        <v>18</v>
      </c>
      <c r="J1685" s="4" t="s">
        <v>19</v>
      </c>
      <c r="K1685" s="4" t="s">
        <v>30</v>
      </c>
      <c r="L1685" s="4" t="s">
        <v>60</v>
      </c>
      <c r="M1685" s="5">
        <v>1</v>
      </c>
      <c r="N1685" s="6">
        <v>130.94</v>
      </c>
      <c r="O1685" s="7">
        <v>0</v>
      </c>
      <c r="P1685" s="6">
        <v>66.06</v>
      </c>
      <c r="Q1685" s="6">
        <f>M1685*N1685*(1-O1685)</f>
        <v>130.94</v>
      </c>
      <c r="R1685" s="6">
        <f>M1685*P1685</f>
        <v>66.06</v>
      </c>
      <c r="S1685" s="6">
        <f>Q1685-R1685</f>
        <v>64.88</v>
      </c>
      <c r="T1685" s="8">
        <f>IFERROR(S1685/Q1685,0)</f>
        <v>0.49549411944402011</v>
      </c>
    </row>
    <row r="1686" spans="1:20" ht="15.75" x14ac:dyDescent="0.25">
      <c r="A1686" s="2">
        <v>4215</v>
      </c>
      <c r="B1686" s="3">
        <v>46253</v>
      </c>
      <c r="C1686" s="10">
        <f>YEAR(SalesDataTable[[#This Row],[Order Date]])</f>
        <v>2026</v>
      </c>
      <c r="D1686" s="13" t="str">
        <f>"Q"&amp;ROUNDUP(MONTH(SalesDataTable[[#This Row],[Order Date]])/3,0)</f>
        <v>Q3</v>
      </c>
      <c r="E1686" s="13">
        <f>MONTH(SalesDataTable[[#This Row],[Order Date]])</f>
        <v>8</v>
      </c>
      <c r="F1686" s="10" t="str">
        <f>TEXT(SalesDataTable[[#This Row],[Order Date]],"MMM")</f>
        <v>Aug</v>
      </c>
      <c r="G1686" s="4" t="s">
        <v>22</v>
      </c>
      <c r="H1686" s="4" t="s">
        <v>43</v>
      </c>
      <c r="I1686" s="4" t="s">
        <v>18</v>
      </c>
      <c r="J1686" s="4" t="s">
        <v>19</v>
      </c>
      <c r="K1686" s="4" t="s">
        <v>20</v>
      </c>
      <c r="L1686" s="4" t="s">
        <v>42</v>
      </c>
      <c r="M1686" s="5">
        <v>1</v>
      </c>
      <c r="N1686" s="6">
        <v>40.42</v>
      </c>
      <c r="O1686" s="7">
        <v>0.05</v>
      </c>
      <c r="P1686" s="6">
        <v>16.62</v>
      </c>
      <c r="Q1686" s="6">
        <f>M1686*N1686*(1-O1686)</f>
        <v>38.399000000000001</v>
      </c>
      <c r="R1686" s="6">
        <f>M1686*P1686</f>
        <v>16.62</v>
      </c>
      <c r="S1686" s="6">
        <f>Q1686-R1686</f>
        <v>21.779</v>
      </c>
      <c r="T1686" s="8">
        <f>IFERROR(S1686/Q1686,0)</f>
        <v>0.5671762285476184</v>
      </c>
    </row>
    <row r="1687" spans="1:20" ht="15.75" x14ac:dyDescent="0.25">
      <c r="A1687" s="2">
        <v>4563</v>
      </c>
      <c r="B1687" s="3">
        <v>46253</v>
      </c>
      <c r="C1687" s="10">
        <f>YEAR(SalesDataTable[[#This Row],[Order Date]])</f>
        <v>2026</v>
      </c>
      <c r="D1687" s="13" t="str">
        <f>"Q"&amp;ROUNDUP(MONTH(SalesDataTable[[#This Row],[Order Date]])/3,0)</f>
        <v>Q3</v>
      </c>
      <c r="E1687" s="13">
        <f>MONTH(SalesDataTable[[#This Row],[Order Date]])</f>
        <v>8</v>
      </c>
      <c r="F1687" s="10" t="str">
        <f>TEXT(SalesDataTable[[#This Row],[Order Date]],"MMM")</f>
        <v>Aug</v>
      </c>
      <c r="G1687" s="4" t="s">
        <v>22</v>
      </c>
      <c r="H1687" s="4" t="s">
        <v>57</v>
      </c>
      <c r="I1687" s="4" t="s">
        <v>44</v>
      </c>
      <c r="J1687" s="4" t="s">
        <v>19</v>
      </c>
      <c r="K1687" s="4" t="s">
        <v>39</v>
      </c>
      <c r="L1687" s="4" t="s">
        <v>40</v>
      </c>
      <c r="M1687" s="5">
        <v>1</v>
      </c>
      <c r="N1687" s="6">
        <v>338.45</v>
      </c>
      <c r="O1687" s="7">
        <v>0.15</v>
      </c>
      <c r="P1687" s="6">
        <v>197.2</v>
      </c>
      <c r="Q1687" s="6">
        <f>M1687*N1687*(1-O1687)</f>
        <v>287.6825</v>
      </c>
      <c r="R1687" s="6">
        <f>M1687*P1687</f>
        <v>197.2</v>
      </c>
      <c r="S1687" s="6">
        <f>Q1687-R1687</f>
        <v>90.482500000000016</v>
      </c>
      <c r="T1687" s="8">
        <f>IFERROR(S1687/Q1687,0)</f>
        <v>0.31452208598020392</v>
      </c>
    </row>
    <row r="1688" spans="1:20" ht="15.75" x14ac:dyDescent="0.25">
      <c r="A1688" s="2">
        <v>4775</v>
      </c>
      <c r="B1688" s="3">
        <v>46253</v>
      </c>
      <c r="C1688" s="10">
        <f>YEAR(SalesDataTable[[#This Row],[Order Date]])</f>
        <v>2026</v>
      </c>
      <c r="D1688" s="13" t="str">
        <f>"Q"&amp;ROUNDUP(MONTH(SalesDataTable[[#This Row],[Order Date]])/3,0)</f>
        <v>Q3</v>
      </c>
      <c r="E1688" s="13">
        <f>MONTH(SalesDataTable[[#This Row],[Order Date]])</f>
        <v>8</v>
      </c>
      <c r="F1688" s="10" t="str">
        <f>TEXT(SalesDataTable[[#This Row],[Order Date]],"MMM")</f>
        <v>Aug</v>
      </c>
      <c r="G1688" s="4" t="s">
        <v>27</v>
      </c>
      <c r="H1688" s="4" t="s">
        <v>55</v>
      </c>
      <c r="I1688" s="4" t="s">
        <v>44</v>
      </c>
      <c r="J1688" s="4" t="s">
        <v>19</v>
      </c>
      <c r="K1688" s="4" t="s">
        <v>20</v>
      </c>
      <c r="L1688" s="4" t="s">
        <v>46</v>
      </c>
      <c r="M1688" s="5">
        <v>1</v>
      </c>
      <c r="N1688" s="6">
        <v>103.92</v>
      </c>
      <c r="O1688" s="7">
        <v>0.05</v>
      </c>
      <c r="P1688" s="6">
        <v>50.71</v>
      </c>
      <c r="Q1688" s="6">
        <f>M1688*N1688*(1-O1688)</f>
        <v>98.724000000000004</v>
      </c>
      <c r="R1688" s="6">
        <f>M1688*P1688</f>
        <v>50.71</v>
      </c>
      <c r="S1688" s="6">
        <f>Q1688-R1688</f>
        <v>48.014000000000003</v>
      </c>
      <c r="T1688" s="8">
        <f>IFERROR(S1688/Q1688,0)</f>
        <v>0.48634577205137558</v>
      </c>
    </row>
    <row r="1689" spans="1:20" ht="15.75" x14ac:dyDescent="0.25">
      <c r="A1689" s="2">
        <v>247</v>
      </c>
      <c r="B1689" s="3">
        <v>46254</v>
      </c>
      <c r="C1689" s="10">
        <f>YEAR(SalesDataTable[[#This Row],[Order Date]])</f>
        <v>2026</v>
      </c>
      <c r="D1689" s="13" t="str">
        <f>"Q"&amp;ROUNDUP(MONTH(SalesDataTable[[#This Row],[Order Date]])/3,0)</f>
        <v>Q3</v>
      </c>
      <c r="E1689" s="13">
        <f>MONTH(SalesDataTable[[#This Row],[Order Date]])</f>
        <v>8</v>
      </c>
      <c r="F1689" s="10" t="str">
        <f>TEXT(SalesDataTable[[#This Row],[Order Date]],"MMM")</f>
        <v>Aug</v>
      </c>
      <c r="G1689" s="4" t="s">
        <v>16</v>
      </c>
      <c r="H1689" s="4" t="s">
        <v>52</v>
      </c>
      <c r="I1689" s="4" t="s">
        <v>18</v>
      </c>
      <c r="J1689" s="4" t="s">
        <v>29</v>
      </c>
      <c r="K1689" s="4" t="s">
        <v>20</v>
      </c>
      <c r="L1689" s="4" t="s">
        <v>38</v>
      </c>
      <c r="M1689" s="5">
        <v>6</v>
      </c>
      <c r="N1689" s="6">
        <v>51.67</v>
      </c>
      <c r="O1689" s="7">
        <v>0.1</v>
      </c>
      <c r="P1689" s="6">
        <v>23.1</v>
      </c>
      <c r="Q1689" s="6">
        <f>M1689*N1689*(1-O1689)</f>
        <v>279.01799999999997</v>
      </c>
      <c r="R1689" s="6">
        <f>M1689*P1689</f>
        <v>138.60000000000002</v>
      </c>
      <c r="S1689" s="6">
        <f>Q1689-R1689</f>
        <v>140.41799999999995</v>
      </c>
      <c r="T1689" s="8">
        <f>IFERROR(S1689/Q1689,0)</f>
        <v>0.50325785433197845</v>
      </c>
    </row>
    <row r="1690" spans="1:20" ht="15.75" x14ac:dyDescent="0.25">
      <c r="A1690" s="2">
        <v>827</v>
      </c>
      <c r="B1690" s="3">
        <v>46254</v>
      </c>
      <c r="C1690" s="10">
        <f>YEAR(SalesDataTable[[#This Row],[Order Date]])</f>
        <v>2026</v>
      </c>
      <c r="D1690" s="13" t="str">
        <f>"Q"&amp;ROUNDUP(MONTH(SalesDataTable[[#This Row],[Order Date]])/3,0)</f>
        <v>Q3</v>
      </c>
      <c r="E1690" s="13">
        <f>MONTH(SalesDataTable[[#This Row],[Order Date]])</f>
        <v>8</v>
      </c>
      <c r="F1690" s="10" t="str">
        <f>TEXT(SalesDataTable[[#This Row],[Order Date]],"MMM")</f>
        <v>Aug</v>
      </c>
      <c r="G1690" s="4" t="s">
        <v>22</v>
      </c>
      <c r="H1690" s="4" t="s">
        <v>59</v>
      </c>
      <c r="I1690" s="4" t="s">
        <v>24</v>
      </c>
      <c r="J1690" s="4" t="s">
        <v>19</v>
      </c>
      <c r="K1690" s="4" t="s">
        <v>30</v>
      </c>
      <c r="L1690" s="4" t="s">
        <v>64</v>
      </c>
      <c r="M1690" s="5">
        <v>4</v>
      </c>
      <c r="N1690" s="6">
        <v>166.02</v>
      </c>
      <c r="O1690" s="7">
        <v>0.1</v>
      </c>
      <c r="P1690" s="6">
        <v>87.99</v>
      </c>
      <c r="Q1690" s="6">
        <f>M1690*N1690*(1-O1690)</f>
        <v>597.67200000000003</v>
      </c>
      <c r="R1690" s="6">
        <f>M1690*P1690</f>
        <v>351.96</v>
      </c>
      <c r="S1690" s="6">
        <f>Q1690-R1690</f>
        <v>245.71200000000005</v>
      </c>
      <c r="T1690" s="8">
        <f>IFERROR(S1690/Q1690,0)</f>
        <v>0.4111151266915633</v>
      </c>
    </row>
    <row r="1691" spans="1:20" ht="15.75" x14ac:dyDescent="0.25">
      <c r="A1691" s="2">
        <v>1156</v>
      </c>
      <c r="B1691" s="3">
        <v>46254</v>
      </c>
      <c r="C1691" s="10">
        <f>YEAR(SalesDataTable[[#This Row],[Order Date]])</f>
        <v>2026</v>
      </c>
      <c r="D1691" s="13" t="str">
        <f>"Q"&amp;ROUNDUP(MONTH(SalesDataTable[[#This Row],[Order Date]])/3,0)</f>
        <v>Q3</v>
      </c>
      <c r="E1691" s="13">
        <f>MONTH(SalesDataTable[[#This Row],[Order Date]])</f>
        <v>8</v>
      </c>
      <c r="F1691" s="10" t="str">
        <f>TEXT(SalesDataTable[[#This Row],[Order Date]],"MMM")</f>
        <v>Aug</v>
      </c>
      <c r="G1691" s="4" t="s">
        <v>27</v>
      </c>
      <c r="H1691" s="4" t="s">
        <v>41</v>
      </c>
      <c r="I1691" s="4" t="s">
        <v>35</v>
      </c>
      <c r="J1691" s="4" t="s">
        <v>29</v>
      </c>
      <c r="K1691" s="4" t="s">
        <v>20</v>
      </c>
      <c r="L1691" s="4" t="s">
        <v>38</v>
      </c>
      <c r="M1691" s="5">
        <v>2</v>
      </c>
      <c r="N1691" s="6">
        <v>50.59</v>
      </c>
      <c r="O1691" s="7">
        <v>0.1</v>
      </c>
      <c r="P1691" s="6">
        <v>22.68</v>
      </c>
      <c r="Q1691" s="6">
        <f>M1691*N1691*(1-O1691)</f>
        <v>91.062000000000012</v>
      </c>
      <c r="R1691" s="6">
        <f>M1691*P1691</f>
        <v>45.36</v>
      </c>
      <c r="S1691" s="6">
        <f>Q1691-R1691</f>
        <v>45.702000000000012</v>
      </c>
      <c r="T1691" s="8">
        <f>IFERROR(S1691/Q1691,0)</f>
        <v>0.5018778414706464</v>
      </c>
    </row>
    <row r="1692" spans="1:20" ht="15.75" x14ac:dyDescent="0.25">
      <c r="A1692" s="2">
        <v>1543</v>
      </c>
      <c r="B1692" s="3">
        <v>46254</v>
      </c>
      <c r="C1692" s="10">
        <f>YEAR(SalesDataTable[[#This Row],[Order Date]])</f>
        <v>2026</v>
      </c>
      <c r="D1692" s="13" t="str">
        <f>"Q"&amp;ROUNDUP(MONTH(SalesDataTable[[#This Row],[Order Date]])/3,0)</f>
        <v>Q3</v>
      </c>
      <c r="E1692" s="13">
        <f>MONTH(SalesDataTable[[#This Row],[Order Date]])</f>
        <v>8</v>
      </c>
      <c r="F1692" s="10" t="str">
        <f>TEXT(SalesDataTable[[#This Row],[Order Date]],"MMM")</f>
        <v>Aug</v>
      </c>
      <c r="G1692" s="4" t="s">
        <v>36</v>
      </c>
      <c r="H1692" s="4" t="s">
        <v>47</v>
      </c>
      <c r="I1692" s="4" t="s">
        <v>35</v>
      </c>
      <c r="J1692" s="4" t="s">
        <v>19</v>
      </c>
      <c r="K1692" s="4" t="s">
        <v>25</v>
      </c>
      <c r="L1692" s="4" t="s">
        <v>53</v>
      </c>
      <c r="M1692" s="5">
        <v>1</v>
      </c>
      <c r="N1692" s="6">
        <v>155.83000000000001</v>
      </c>
      <c r="O1692" s="7">
        <v>0</v>
      </c>
      <c r="P1692" s="6">
        <v>77.260000000000005</v>
      </c>
      <c r="Q1692" s="6">
        <f>M1692*N1692*(1-O1692)</f>
        <v>155.83000000000001</v>
      </c>
      <c r="R1692" s="6">
        <f>M1692*P1692</f>
        <v>77.260000000000005</v>
      </c>
      <c r="S1692" s="6">
        <f>Q1692-R1692</f>
        <v>78.570000000000007</v>
      </c>
      <c r="T1692" s="8">
        <f>IFERROR(S1692/Q1692,0)</f>
        <v>0.50420329846627732</v>
      </c>
    </row>
    <row r="1693" spans="1:20" ht="15.75" x14ac:dyDescent="0.25">
      <c r="A1693" s="2">
        <v>2613</v>
      </c>
      <c r="B1693" s="3">
        <v>46254</v>
      </c>
      <c r="C1693" s="10">
        <f>YEAR(SalesDataTable[[#This Row],[Order Date]])</f>
        <v>2026</v>
      </c>
      <c r="D1693" s="13" t="str">
        <f>"Q"&amp;ROUNDUP(MONTH(SalesDataTable[[#This Row],[Order Date]])/3,0)</f>
        <v>Q3</v>
      </c>
      <c r="E1693" s="13">
        <f>MONTH(SalesDataTable[[#This Row],[Order Date]])</f>
        <v>8</v>
      </c>
      <c r="F1693" s="10" t="str">
        <f>TEXT(SalesDataTable[[#This Row],[Order Date]],"MMM")</f>
        <v>Aug</v>
      </c>
      <c r="G1693" s="4" t="s">
        <v>36</v>
      </c>
      <c r="H1693" s="4" t="s">
        <v>37</v>
      </c>
      <c r="I1693" s="4" t="s">
        <v>18</v>
      </c>
      <c r="J1693" s="4" t="s">
        <v>29</v>
      </c>
      <c r="K1693" s="4" t="s">
        <v>50</v>
      </c>
      <c r="L1693" s="4" t="s">
        <v>58</v>
      </c>
      <c r="M1693" s="5">
        <v>1</v>
      </c>
      <c r="N1693" s="6">
        <v>36.380000000000003</v>
      </c>
      <c r="O1693" s="7">
        <v>0.05</v>
      </c>
      <c r="P1693" s="6">
        <v>14.2</v>
      </c>
      <c r="Q1693" s="6">
        <f>M1693*N1693*(1-O1693)</f>
        <v>34.561</v>
      </c>
      <c r="R1693" s="6">
        <f>M1693*P1693</f>
        <v>14.2</v>
      </c>
      <c r="S1693" s="6">
        <f>Q1693-R1693</f>
        <v>20.361000000000001</v>
      </c>
      <c r="T1693" s="8">
        <f>IFERROR(S1693/Q1693,0)</f>
        <v>0.58913225890454557</v>
      </c>
    </row>
    <row r="1694" spans="1:20" ht="15.75" x14ac:dyDescent="0.25">
      <c r="A1694" s="2">
        <v>3002</v>
      </c>
      <c r="B1694" s="3">
        <v>46254</v>
      </c>
      <c r="C1694" s="10">
        <f>YEAR(SalesDataTable[[#This Row],[Order Date]])</f>
        <v>2026</v>
      </c>
      <c r="D1694" s="13" t="str">
        <f>"Q"&amp;ROUNDUP(MONTH(SalesDataTable[[#This Row],[Order Date]])/3,0)</f>
        <v>Q3</v>
      </c>
      <c r="E1694" s="13">
        <f>MONTH(SalesDataTable[[#This Row],[Order Date]])</f>
        <v>8</v>
      </c>
      <c r="F1694" s="10" t="str">
        <f>TEXT(SalesDataTable[[#This Row],[Order Date]],"MMM")</f>
        <v>Aug</v>
      </c>
      <c r="G1694" s="4" t="s">
        <v>22</v>
      </c>
      <c r="H1694" s="4" t="s">
        <v>59</v>
      </c>
      <c r="I1694" s="4" t="s">
        <v>35</v>
      </c>
      <c r="J1694" s="4" t="s">
        <v>29</v>
      </c>
      <c r="K1694" s="4" t="s">
        <v>39</v>
      </c>
      <c r="L1694" s="4" t="s">
        <v>67</v>
      </c>
      <c r="M1694" s="5">
        <v>2</v>
      </c>
      <c r="N1694" s="6">
        <v>124.09</v>
      </c>
      <c r="O1694" s="7">
        <v>0</v>
      </c>
      <c r="P1694" s="6">
        <v>60.39</v>
      </c>
      <c r="Q1694" s="6">
        <f>M1694*N1694*(1-O1694)</f>
        <v>248.18</v>
      </c>
      <c r="R1694" s="6">
        <f>M1694*P1694</f>
        <v>120.78</v>
      </c>
      <c r="S1694" s="6">
        <f>Q1694-R1694</f>
        <v>127.4</v>
      </c>
      <c r="T1694" s="8">
        <f>IFERROR(S1694/Q1694,0)</f>
        <v>0.513337094044645</v>
      </c>
    </row>
    <row r="1695" spans="1:20" ht="15.75" x14ac:dyDescent="0.25">
      <c r="A1695" s="2">
        <v>3103</v>
      </c>
      <c r="B1695" s="3">
        <v>46254</v>
      </c>
      <c r="C1695" s="10">
        <f>YEAR(SalesDataTable[[#This Row],[Order Date]])</f>
        <v>2026</v>
      </c>
      <c r="D1695" s="13" t="str">
        <f>"Q"&amp;ROUNDUP(MONTH(SalesDataTable[[#This Row],[Order Date]])/3,0)</f>
        <v>Q3</v>
      </c>
      <c r="E1695" s="13">
        <f>MONTH(SalesDataTable[[#This Row],[Order Date]])</f>
        <v>8</v>
      </c>
      <c r="F1695" s="10" t="str">
        <f>TEXT(SalesDataTable[[#This Row],[Order Date]],"MMM")</f>
        <v>Aug</v>
      </c>
      <c r="G1695" s="4" t="s">
        <v>36</v>
      </c>
      <c r="H1695" s="4" t="s">
        <v>49</v>
      </c>
      <c r="I1695" s="4" t="s">
        <v>18</v>
      </c>
      <c r="J1695" s="4" t="s">
        <v>29</v>
      </c>
      <c r="K1695" s="4" t="s">
        <v>25</v>
      </c>
      <c r="L1695" s="4" t="s">
        <v>33</v>
      </c>
      <c r="M1695" s="5">
        <v>1</v>
      </c>
      <c r="N1695" s="6">
        <v>141.97999999999999</v>
      </c>
      <c r="O1695" s="7">
        <v>0.05</v>
      </c>
      <c r="P1695" s="6">
        <v>79.510000000000005</v>
      </c>
      <c r="Q1695" s="6">
        <f>M1695*N1695*(1-O1695)</f>
        <v>134.88099999999997</v>
      </c>
      <c r="R1695" s="6">
        <f>M1695*P1695</f>
        <v>79.510000000000005</v>
      </c>
      <c r="S1695" s="6">
        <f>Q1695-R1695</f>
        <v>55.370999999999967</v>
      </c>
      <c r="T1695" s="8">
        <f>IFERROR(S1695/Q1695,0)</f>
        <v>0.41051741905828082</v>
      </c>
    </row>
    <row r="1696" spans="1:20" ht="15.75" x14ac:dyDescent="0.25">
      <c r="A1696" s="2">
        <v>3234</v>
      </c>
      <c r="B1696" s="3">
        <v>46254</v>
      </c>
      <c r="C1696" s="10">
        <f>YEAR(SalesDataTable[[#This Row],[Order Date]])</f>
        <v>2026</v>
      </c>
      <c r="D1696" s="13" t="str">
        <f>"Q"&amp;ROUNDUP(MONTH(SalesDataTable[[#This Row],[Order Date]])/3,0)</f>
        <v>Q3</v>
      </c>
      <c r="E1696" s="13">
        <f>MONTH(SalesDataTable[[#This Row],[Order Date]])</f>
        <v>8</v>
      </c>
      <c r="F1696" s="10" t="str">
        <f>TEXT(SalesDataTable[[#This Row],[Order Date]],"MMM")</f>
        <v>Aug</v>
      </c>
      <c r="G1696" s="4" t="s">
        <v>36</v>
      </c>
      <c r="H1696" s="4" t="s">
        <v>63</v>
      </c>
      <c r="I1696" s="4" t="s">
        <v>35</v>
      </c>
      <c r="J1696" s="4" t="s">
        <v>29</v>
      </c>
      <c r="K1696" s="4" t="s">
        <v>39</v>
      </c>
      <c r="L1696" s="4" t="s">
        <v>67</v>
      </c>
      <c r="M1696" s="5">
        <v>5</v>
      </c>
      <c r="N1696" s="6">
        <v>121.93</v>
      </c>
      <c r="O1696" s="7">
        <v>0.15</v>
      </c>
      <c r="P1696" s="6">
        <v>62.28</v>
      </c>
      <c r="Q1696" s="6">
        <f>M1696*N1696*(1-O1696)</f>
        <v>518.2025000000001</v>
      </c>
      <c r="R1696" s="6">
        <f>M1696*P1696</f>
        <v>311.39999999999998</v>
      </c>
      <c r="S1696" s="6">
        <f>Q1696-R1696</f>
        <v>206.80250000000012</v>
      </c>
      <c r="T1696" s="8">
        <f>IFERROR(S1696/Q1696,0)</f>
        <v>0.39907661580173792</v>
      </c>
    </row>
    <row r="1697" spans="1:20" ht="15.75" x14ac:dyDescent="0.25">
      <c r="A1697" s="2">
        <v>3281</v>
      </c>
      <c r="B1697" s="3">
        <v>46254</v>
      </c>
      <c r="C1697" s="10">
        <f>YEAR(SalesDataTable[[#This Row],[Order Date]])</f>
        <v>2026</v>
      </c>
      <c r="D1697" s="13" t="str">
        <f>"Q"&amp;ROUNDUP(MONTH(SalesDataTable[[#This Row],[Order Date]])/3,0)</f>
        <v>Q3</v>
      </c>
      <c r="E1697" s="13">
        <f>MONTH(SalesDataTable[[#This Row],[Order Date]])</f>
        <v>8</v>
      </c>
      <c r="F1697" s="10" t="str">
        <f>TEXT(SalesDataTable[[#This Row],[Order Date]],"MMM")</f>
        <v>Aug</v>
      </c>
      <c r="G1697" s="4" t="s">
        <v>36</v>
      </c>
      <c r="H1697" s="4" t="s">
        <v>37</v>
      </c>
      <c r="I1697" s="4" t="s">
        <v>18</v>
      </c>
      <c r="J1697" s="4" t="s">
        <v>29</v>
      </c>
      <c r="K1697" s="4" t="s">
        <v>30</v>
      </c>
      <c r="L1697" s="4" t="s">
        <v>31</v>
      </c>
      <c r="M1697" s="5">
        <v>1</v>
      </c>
      <c r="N1697" s="6">
        <v>35.58</v>
      </c>
      <c r="O1697" s="7">
        <v>0.15</v>
      </c>
      <c r="P1697" s="6">
        <v>13.94</v>
      </c>
      <c r="Q1697" s="6">
        <f>M1697*N1697*(1-O1697)</f>
        <v>30.242999999999999</v>
      </c>
      <c r="R1697" s="6">
        <f>M1697*P1697</f>
        <v>13.94</v>
      </c>
      <c r="S1697" s="6">
        <f>Q1697-R1697</f>
        <v>16.302999999999997</v>
      </c>
      <c r="T1697" s="8">
        <f>IFERROR(S1697/Q1697,0)</f>
        <v>0.53906689151208542</v>
      </c>
    </row>
    <row r="1698" spans="1:20" ht="15.75" x14ac:dyDescent="0.25">
      <c r="A1698" s="2">
        <v>3870</v>
      </c>
      <c r="B1698" s="3">
        <v>46254</v>
      </c>
      <c r="C1698" s="10">
        <f>YEAR(SalesDataTable[[#This Row],[Order Date]])</f>
        <v>2026</v>
      </c>
      <c r="D1698" s="13" t="str">
        <f>"Q"&amp;ROUNDUP(MONTH(SalesDataTable[[#This Row],[Order Date]])/3,0)</f>
        <v>Q3</v>
      </c>
      <c r="E1698" s="13">
        <f>MONTH(SalesDataTable[[#This Row],[Order Date]])</f>
        <v>8</v>
      </c>
      <c r="F1698" s="10" t="str">
        <f>TEXT(SalesDataTable[[#This Row],[Order Date]],"MMM")</f>
        <v>Aug</v>
      </c>
      <c r="G1698" s="4" t="s">
        <v>27</v>
      </c>
      <c r="H1698" s="4" t="s">
        <v>41</v>
      </c>
      <c r="I1698" s="4" t="s">
        <v>44</v>
      </c>
      <c r="J1698" s="4" t="s">
        <v>19</v>
      </c>
      <c r="K1698" s="4" t="s">
        <v>25</v>
      </c>
      <c r="L1698" s="4" t="s">
        <v>53</v>
      </c>
      <c r="M1698" s="5">
        <v>1</v>
      </c>
      <c r="N1698" s="6">
        <v>157.84</v>
      </c>
      <c r="O1698" s="7">
        <v>0</v>
      </c>
      <c r="P1698" s="6">
        <v>77.87</v>
      </c>
      <c r="Q1698" s="6">
        <f>M1698*N1698*(1-O1698)</f>
        <v>157.84</v>
      </c>
      <c r="R1698" s="6">
        <f>M1698*P1698</f>
        <v>77.87</v>
      </c>
      <c r="S1698" s="6">
        <f>Q1698-R1698</f>
        <v>79.97</v>
      </c>
      <c r="T1698" s="8">
        <f>IFERROR(S1698/Q1698,0)</f>
        <v>0.50665230613279266</v>
      </c>
    </row>
    <row r="1699" spans="1:20" ht="15.75" x14ac:dyDescent="0.25">
      <c r="A1699" s="2">
        <v>3938</v>
      </c>
      <c r="B1699" s="3">
        <v>46254</v>
      </c>
      <c r="C1699" s="10">
        <f>YEAR(SalesDataTable[[#This Row],[Order Date]])</f>
        <v>2026</v>
      </c>
      <c r="D1699" s="13" t="str">
        <f>"Q"&amp;ROUNDUP(MONTH(SalesDataTable[[#This Row],[Order Date]])/3,0)</f>
        <v>Q3</v>
      </c>
      <c r="E1699" s="13">
        <f>MONTH(SalesDataTable[[#This Row],[Order Date]])</f>
        <v>8</v>
      </c>
      <c r="F1699" s="10" t="str">
        <f>TEXT(SalesDataTable[[#This Row],[Order Date]],"MMM")</f>
        <v>Aug</v>
      </c>
      <c r="G1699" s="4" t="s">
        <v>22</v>
      </c>
      <c r="H1699" s="4" t="s">
        <v>59</v>
      </c>
      <c r="I1699" s="4" t="s">
        <v>18</v>
      </c>
      <c r="J1699" s="4" t="s">
        <v>29</v>
      </c>
      <c r="K1699" s="4" t="s">
        <v>39</v>
      </c>
      <c r="L1699" s="4" t="s">
        <v>40</v>
      </c>
      <c r="M1699" s="5">
        <v>1</v>
      </c>
      <c r="N1699" s="6">
        <v>336.35</v>
      </c>
      <c r="O1699" s="7">
        <v>0</v>
      </c>
      <c r="P1699" s="6">
        <v>195.07</v>
      </c>
      <c r="Q1699" s="6">
        <f>M1699*N1699*(1-O1699)</f>
        <v>336.35</v>
      </c>
      <c r="R1699" s="6">
        <f>M1699*P1699</f>
        <v>195.07</v>
      </c>
      <c r="S1699" s="6">
        <f>Q1699-R1699</f>
        <v>141.28000000000003</v>
      </c>
      <c r="T1699" s="8">
        <f>IFERROR(S1699/Q1699,0)</f>
        <v>0.42003865021554931</v>
      </c>
    </row>
    <row r="1700" spans="1:20" ht="15.75" x14ac:dyDescent="0.25">
      <c r="A1700" s="2">
        <v>4237</v>
      </c>
      <c r="B1700" s="3">
        <v>46254</v>
      </c>
      <c r="C1700" s="10">
        <f>YEAR(SalesDataTable[[#This Row],[Order Date]])</f>
        <v>2026</v>
      </c>
      <c r="D1700" s="13" t="str">
        <f>"Q"&amp;ROUNDUP(MONTH(SalesDataTable[[#This Row],[Order Date]])/3,0)</f>
        <v>Q3</v>
      </c>
      <c r="E1700" s="13">
        <f>MONTH(SalesDataTable[[#This Row],[Order Date]])</f>
        <v>8</v>
      </c>
      <c r="F1700" s="10" t="str">
        <f>TEXT(SalesDataTable[[#This Row],[Order Date]],"MMM")</f>
        <v>Aug</v>
      </c>
      <c r="G1700" s="4" t="s">
        <v>36</v>
      </c>
      <c r="H1700" s="4" t="s">
        <v>63</v>
      </c>
      <c r="I1700" s="4" t="s">
        <v>24</v>
      </c>
      <c r="J1700" s="4" t="s">
        <v>19</v>
      </c>
      <c r="K1700" s="4" t="s">
        <v>25</v>
      </c>
      <c r="L1700" s="4" t="s">
        <v>53</v>
      </c>
      <c r="M1700" s="5">
        <v>3</v>
      </c>
      <c r="N1700" s="6">
        <v>153.03</v>
      </c>
      <c r="O1700" s="7">
        <v>0.15</v>
      </c>
      <c r="P1700" s="6">
        <v>78.239999999999995</v>
      </c>
      <c r="Q1700" s="6">
        <f>M1700*N1700*(1-O1700)</f>
        <v>390.22650000000004</v>
      </c>
      <c r="R1700" s="6">
        <f>M1700*P1700</f>
        <v>234.71999999999997</v>
      </c>
      <c r="S1700" s="6">
        <f>Q1700-R1700</f>
        <v>155.50650000000007</v>
      </c>
      <c r="T1700" s="8">
        <f>IFERROR(S1700/Q1700,0)</f>
        <v>0.39850317700104954</v>
      </c>
    </row>
    <row r="1701" spans="1:20" ht="15.75" x14ac:dyDescent="0.25">
      <c r="A1701" s="2">
        <v>4970</v>
      </c>
      <c r="B1701" s="3">
        <v>46254</v>
      </c>
      <c r="C1701" s="10">
        <f>YEAR(SalesDataTable[[#This Row],[Order Date]])</f>
        <v>2026</v>
      </c>
      <c r="D1701" s="13" t="str">
        <f>"Q"&amp;ROUNDUP(MONTH(SalesDataTable[[#This Row],[Order Date]])/3,0)</f>
        <v>Q3</v>
      </c>
      <c r="E1701" s="13">
        <f>MONTH(SalesDataTable[[#This Row],[Order Date]])</f>
        <v>8</v>
      </c>
      <c r="F1701" s="10" t="str">
        <f>TEXT(SalesDataTable[[#This Row],[Order Date]],"MMM")</f>
        <v>Aug</v>
      </c>
      <c r="G1701" s="4" t="s">
        <v>22</v>
      </c>
      <c r="H1701" s="4" t="s">
        <v>65</v>
      </c>
      <c r="I1701" s="4" t="s">
        <v>18</v>
      </c>
      <c r="J1701" s="4" t="s">
        <v>19</v>
      </c>
      <c r="K1701" s="4" t="s">
        <v>20</v>
      </c>
      <c r="L1701" s="4" t="s">
        <v>46</v>
      </c>
      <c r="M1701" s="5">
        <v>2</v>
      </c>
      <c r="N1701" s="6">
        <v>105.01</v>
      </c>
      <c r="O1701" s="7">
        <v>0.15</v>
      </c>
      <c r="P1701" s="6">
        <v>50.56</v>
      </c>
      <c r="Q1701" s="6">
        <f>M1701*N1701*(1-O1701)</f>
        <v>178.517</v>
      </c>
      <c r="R1701" s="6">
        <f>M1701*P1701</f>
        <v>101.12</v>
      </c>
      <c r="S1701" s="6">
        <f>Q1701-R1701</f>
        <v>77.396999999999991</v>
      </c>
      <c r="T1701" s="8">
        <f>IFERROR(S1701/Q1701,0)</f>
        <v>0.43355534766996978</v>
      </c>
    </row>
    <row r="1702" spans="1:20" ht="15.75" x14ac:dyDescent="0.25">
      <c r="A1702" s="2">
        <v>515</v>
      </c>
      <c r="B1702" s="3">
        <v>46255</v>
      </c>
      <c r="C1702" s="10">
        <f>YEAR(SalesDataTable[[#This Row],[Order Date]])</f>
        <v>2026</v>
      </c>
      <c r="D1702" s="13" t="str">
        <f>"Q"&amp;ROUNDUP(MONTH(SalesDataTable[[#This Row],[Order Date]])/3,0)</f>
        <v>Q3</v>
      </c>
      <c r="E1702" s="13">
        <f>MONTH(SalesDataTable[[#This Row],[Order Date]])</f>
        <v>8</v>
      </c>
      <c r="F1702" s="10" t="str">
        <f>TEXT(SalesDataTable[[#This Row],[Order Date]],"MMM")</f>
        <v>Aug</v>
      </c>
      <c r="G1702" s="4" t="s">
        <v>16</v>
      </c>
      <c r="H1702" s="4" t="s">
        <v>17</v>
      </c>
      <c r="I1702" s="4" t="s">
        <v>35</v>
      </c>
      <c r="J1702" s="4" t="s">
        <v>19</v>
      </c>
      <c r="K1702" s="4" t="s">
        <v>30</v>
      </c>
      <c r="L1702" s="4" t="s">
        <v>48</v>
      </c>
      <c r="M1702" s="5">
        <v>2</v>
      </c>
      <c r="N1702" s="6">
        <v>45.47</v>
      </c>
      <c r="O1702" s="7">
        <v>0</v>
      </c>
      <c r="P1702" s="6">
        <v>18.27</v>
      </c>
      <c r="Q1702" s="6">
        <f>M1702*N1702*(1-O1702)</f>
        <v>90.94</v>
      </c>
      <c r="R1702" s="6">
        <f>M1702*P1702</f>
        <v>36.54</v>
      </c>
      <c r="S1702" s="6">
        <f>Q1702-R1702</f>
        <v>54.4</v>
      </c>
      <c r="T1702" s="8">
        <f>IFERROR(S1702/Q1702,0)</f>
        <v>0.5981966131515285</v>
      </c>
    </row>
    <row r="1703" spans="1:20" ht="15.75" x14ac:dyDescent="0.25">
      <c r="A1703" s="2">
        <v>661</v>
      </c>
      <c r="B1703" s="3">
        <v>46255</v>
      </c>
      <c r="C1703" s="10">
        <f>YEAR(SalesDataTable[[#This Row],[Order Date]])</f>
        <v>2026</v>
      </c>
      <c r="D1703" s="13" t="str">
        <f>"Q"&amp;ROUNDUP(MONTH(SalesDataTable[[#This Row],[Order Date]])/3,0)</f>
        <v>Q3</v>
      </c>
      <c r="E1703" s="13">
        <f>MONTH(SalesDataTable[[#This Row],[Order Date]])</f>
        <v>8</v>
      </c>
      <c r="F1703" s="10" t="str">
        <f>TEXT(SalesDataTable[[#This Row],[Order Date]],"MMM")</f>
        <v>Aug</v>
      </c>
      <c r="G1703" s="4" t="s">
        <v>16</v>
      </c>
      <c r="H1703" s="4" t="s">
        <v>66</v>
      </c>
      <c r="I1703" s="4" t="s">
        <v>35</v>
      </c>
      <c r="J1703" s="4" t="s">
        <v>29</v>
      </c>
      <c r="K1703" s="4" t="s">
        <v>30</v>
      </c>
      <c r="L1703" s="4" t="s">
        <v>48</v>
      </c>
      <c r="M1703" s="5">
        <v>2</v>
      </c>
      <c r="N1703" s="6">
        <v>47.58</v>
      </c>
      <c r="O1703" s="7">
        <v>0.1</v>
      </c>
      <c r="P1703" s="6">
        <v>18.47</v>
      </c>
      <c r="Q1703" s="6">
        <f>M1703*N1703*(1-O1703)</f>
        <v>85.644000000000005</v>
      </c>
      <c r="R1703" s="6">
        <f>M1703*P1703</f>
        <v>36.94</v>
      </c>
      <c r="S1703" s="6">
        <f>Q1703-R1703</f>
        <v>48.704000000000008</v>
      </c>
      <c r="T1703" s="8">
        <f>IFERROR(S1703/Q1703,0)</f>
        <v>0.56867965064686377</v>
      </c>
    </row>
    <row r="1704" spans="1:20" ht="15.75" x14ac:dyDescent="0.25">
      <c r="A1704" s="2">
        <v>1443</v>
      </c>
      <c r="B1704" s="3">
        <v>46255</v>
      </c>
      <c r="C1704" s="10">
        <f>YEAR(SalesDataTable[[#This Row],[Order Date]])</f>
        <v>2026</v>
      </c>
      <c r="D1704" s="13" t="str">
        <f>"Q"&amp;ROUNDUP(MONTH(SalesDataTable[[#This Row],[Order Date]])/3,0)</f>
        <v>Q3</v>
      </c>
      <c r="E1704" s="13">
        <f>MONTH(SalesDataTable[[#This Row],[Order Date]])</f>
        <v>8</v>
      </c>
      <c r="F1704" s="10" t="str">
        <f>TEXT(SalesDataTable[[#This Row],[Order Date]],"MMM")</f>
        <v>Aug</v>
      </c>
      <c r="G1704" s="4" t="s">
        <v>36</v>
      </c>
      <c r="H1704" s="4" t="s">
        <v>37</v>
      </c>
      <c r="I1704" s="4" t="s">
        <v>18</v>
      </c>
      <c r="J1704" s="4" t="s">
        <v>29</v>
      </c>
      <c r="K1704" s="4" t="s">
        <v>25</v>
      </c>
      <c r="L1704" s="4" t="s">
        <v>53</v>
      </c>
      <c r="M1704" s="5">
        <v>5</v>
      </c>
      <c r="N1704" s="6">
        <v>155.65</v>
      </c>
      <c r="O1704" s="7">
        <v>0</v>
      </c>
      <c r="P1704" s="6">
        <v>79.13</v>
      </c>
      <c r="Q1704" s="6">
        <f>M1704*N1704*(1-O1704)</f>
        <v>778.25</v>
      </c>
      <c r="R1704" s="6">
        <f>M1704*P1704</f>
        <v>395.65</v>
      </c>
      <c r="S1704" s="6">
        <f>Q1704-R1704</f>
        <v>382.6</v>
      </c>
      <c r="T1704" s="8">
        <f>IFERROR(S1704/Q1704,0)</f>
        <v>0.49161580469000965</v>
      </c>
    </row>
    <row r="1705" spans="1:20" ht="15.75" x14ac:dyDescent="0.25">
      <c r="A1705" s="2">
        <v>1446</v>
      </c>
      <c r="B1705" s="3">
        <v>46255</v>
      </c>
      <c r="C1705" s="10">
        <f>YEAR(SalesDataTable[[#This Row],[Order Date]])</f>
        <v>2026</v>
      </c>
      <c r="D1705" s="13" t="str">
        <f>"Q"&amp;ROUNDUP(MONTH(SalesDataTable[[#This Row],[Order Date]])/3,0)</f>
        <v>Q3</v>
      </c>
      <c r="E1705" s="13">
        <f>MONTH(SalesDataTable[[#This Row],[Order Date]])</f>
        <v>8</v>
      </c>
      <c r="F1705" s="10" t="str">
        <f>TEXT(SalesDataTable[[#This Row],[Order Date]],"MMM")</f>
        <v>Aug</v>
      </c>
      <c r="G1705" s="4" t="s">
        <v>36</v>
      </c>
      <c r="H1705" s="4" t="s">
        <v>63</v>
      </c>
      <c r="I1705" s="4" t="s">
        <v>35</v>
      </c>
      <c r="J1705" s="4" t="s">
        <v>19</v>
      </c>
      <c r="K1705" s="4" t="s">
        <v>39</v>
      </c>
      <c r="L1705" s="4" t="s">
        <v>45</v>
      </c>
      <c r="M1705" s="5">
        <v>1</v>
      </c>
      <c r="N1705" s="6">
        <v>195.15</v>
      </c>
      <c r="O1705" s="7">
        <v>0</v>
      </c>
      <c r="P1705" s="6">
        <v>101.99</v>
      </c>
      <c r="Q1705" s="6">
        <f>M1705*N1705*(1-O1705)</f>
        <v>195.15</v>
      </c>
      <c r="R1705" s="6">
        <f>M1705*P1705</f>
        <v>101.99</v>
      </c>
      <c r="S1705" s="6">
        <f>Q1705-R1705</f>
        <v>93.160000000000011</v>
      </c>
      <c r="T1705" s="8">
        <f>IFERROR(S1705/Q1705,0)</f>
        <v>0.47737637714578535</v>
      </c>
    </row>
    <row r="1706" spans="1:20" ht="15.75" x14ac:dyDescent="0.25">
      <c r="A1706" s="2">
        <v>1524</v>
      </c>
      <c r="B1706" s="3">
        <v>46255</v>
      </c>
      <c r="C1706" s="10">
        <f>YEAR(SalesDataTable[[#This Row],[Order Date]])</f>
        <v>2026</v>
      </c>
      <c r="D1706" s="13" t="str">
        <f>"Q"&amp;ROUNDUP(MONTH(SalesDataTable[[#This Row],[Order Date]])/3,0)</f>
        <v>Q3</v>
      </c>
      <c r="E1706" s="13">
        <f>MONTH(SalesDataTable[[#This Row],[Order Date]])</f>
        <v>8</v>
      </c>
      <c r="F1706" s="10" t="str">
        <f>TEXT(SalesDataTable[[#This Row],[Order Date]],"MMM")</f>
        <v>Aug</v>
      </c>
      <c r="G1706" s="4" t="s">
        <v>22</v>
      </c>
      <c r="H1706" s="4" t="s">
        <v>43</v>
      </c>
      <c r="I1706" s="4" t="s">
        <v>44</v>
      </c>
      <c r="J1706" s="4" t="s">
        <v>29</v>
      </c>
      <c r="K1706" s="4" t="s">
        <v>20</v>
      </c>
      <c r="L1706" s="4" t="s">
        <v>21</v>
      </c>
      <c r="M1706" s="5">
        <v>1</v>
      </c>
      <c r="N1706" s="6">
        <v>81.569999999999993</v>
      </c>
      <c r="O1706" s="7">
        <v>0</v>
      </c>
      <c r="P1706" s="6">
        <v>43.79</v>
      </c>
      <c r="Q1706" s="6">
        <f>M1706*N1706*(1-O1706)</f>
        <v>81.569999999999993</v>
      </c>
      <c r="R1706" s="6">
        <f>M1706*P1706</f>
        <v>43.79</v>
      </c>
      <c r="S1706" s="6">
        <f>Q1706-R1706</f>
        <v>37.779999999999994</v>
      </c>
      <c r="T1706" s="8">
        <f>IFERROR(S1706/Q1706,0)</f>
        <v>0.4631604756650729</v>
      </c>
    </row>
    <row r="1707" spans="1:20" ht="15.75" x14ac:dyDescent="0.25">
      <c r="A1707" s="2">
        <v>1946</v>
      </c>
      <c r="B1707" s="3">
        <v>46255</v>
      </c>
      <c r="C1707" s="10">
        <f>YEAR(SalesDataTable[[#This Row],[Order Date]])</f>
        <v>2026</v>
      </c>
      <c r="D1707" s="13" t="str">
        <f>"Q"&amp;ROUNDUP(MONTH(SalesDataTable[[#This Row],[Order Date]])/3,0)</f>
        <v>Q3</v>
      </c>
      <c r="E1707" s="13">
        <f>MONTH(SalesDataTable[[#This Row],[Order Date]])</f>
        <v>8</v>
      </c>
      <c r="F1707" s="10" t="str">
        <f>TEXT(SalesDataTable[[#This Row],[Order Date]],"MMM")</f>
        <v>Aug</v>
      </c>
      <c r="G1707" s="4" t="s">
        <v>16</v>
      </c>
      <c r="H1707" s="4" t="s">
        <v>66</v>
      </c>
      <c r="I1707" s="4" t="s">
        <v>35</v>
      </c>
      <c r="J1707" s="4" t="s">
        <v>29</v>
      </c>
      <c r="K1707" s="4" t="s">
        <v>39</v>
      </c>
      <c r="L1707" s="4" t="s">
        <v>67</v>
      </c>
      <c r="M1707" s="5">
        <v>5</v>
      </c>
      <c r="N1707" s="6">
        <v>125.44</v>
      </c>
      <c r="O1707" s="7">
        <v>0</v>
      </c>
      <c r="P1707" s="6">
        <v>59.58</v>
      </c>
      <c r="Q1707" s="6">
        <f>M1707*N1707*(1-O1707)</f>
        <v>627.20000000000005</v>
      </c>
      <c r="R1707" s="6">
        <f>M1707*P1707</f>
        <v>297.89999999999998</v>
      </c>
      <c r="S1707" s="6">
        <f>Q1707-R1707</f>
        <v>329.30000000000007</v>
      </c>
      <c r="T1707" s="8">
        <f>IFERROR(S1707/Q1707,0)</f>
        <v>0.52503188775510212</v>
      </c>
    </row>
    <row r="1708" spans="1:20" ht="15.75" x14ac:dyDescent="0.25">
      <c r="A1708" s="2">
        <v>2285</v>
      </c>
      <c r="B1708" s="3">
        <v>46255</v>
      </c>
      <c r="C1708" s="10">
        <f>YEAR(SalesDataTable[[#This Row],[Order Date]])</f>
        <v>2026</v>
      </c>
      <c r="D1708" s="13" t="str">
        <f>"Q"&amp;ROUNDUP(MONTH(SalesDataTable[[#This Row],[Order Date]])/3,0)</f>
        <v>Q3</v>
      </c>
      <c r="E1708" s="13">
        <f>MONTH(SalesDataTable[[#This Row],[Order Date]])</f>
        <v>8</v>
      </c>
      <c r="F1708" s="10" t="str">
        <f>TEXT(SalesDataTable[[#This Row],[Order Date]],"MMM")</f>
        <v>Aug</v>
      </c>
      <c r="G1708" s="4" t="s">
        <v>22</v>
      </c>
      <c r="H1708" s="4" t="s">
        <v>57</v>
      </c>
      <c r="I1708" s="4" t="s">
        <v>18</v>
      </c>
      <c r="J1708" s="4" t="s">
        <v>32</v>
      </c>
      <c r="K1708" s="4" t="s">
        <v>25</v>
      </c>
      <c r="L1708" s="4" t="s">
        <v>53</v>
      </c>
      <c r="M1708" s="5">
        <v>2</v>
      </c>
      <c r="N1708" s="6">
        <v>155.11000000000001</v>
      </c>
      <c r="O1708" s="7">
        <v>0.05</v>
      </c>
      <c r="P1708" s="6">
        <v>80.13</v>
      </c>
      <c r="Q1708" s="6">
        <f>M1708*N1708*(1-O1708)</f>
        <v>294.709</v>
      </c>
      <c r="R1708" s="6">
        <f>M1708*P1708</f>
        <v>160.26</v>
      </c>
      <c r="S1708" s="6">
        <f>Q1708-R1708</f>
        <v>134.44900000000001</v>
      </c>
      <c r="T1708" s="8">
        <f>IFERROR(S1708/Q1708,0)</f>
        <v>0.45620934548995795</v>
      </c>
    </row>
    <row r="1709" spans="1:20" ht="15.75" x14ac:dyDescent="0.25">
      <c r="A1709" s="2">
        <v>2978</v>
      </c>
      <c r="B1709" s="3">
        <v>46255</v>
      </c>
      <c r="C1709" s="10">
        <f>YEAR(SalesDataTable[[#This Row],[Order Date]])</f>
        <v>2026</v>
      </c>
      <c r="D1709" s="13" t="str">
        <f>"Q"&amp;ROUNDUP(MONTH(SalesDataTable[[#This Row],[Order Date]])/3,0)</f>
        <v>Q3</v>
      </c>
      <c r="E1709" s="13">
        <f>MONTH(SalesDataTable[[#This Row],[Order Date]])</f>
        <v>8</v>
      </c>
      <c r="F1709" s="10" t="str">
        <f>TEXT(SalesDataTable[[#This Row],[Order Date]],"MMM")</f>
        <v>Aug</v>
      </c>
      <c r="G1709" s="4" t="s">
        <v>27</v>
      </c>
      <c r="H1709" s="4" t="s">
        <v>55</v>
      </c>
      <c r="I1709" s="4" t="s">
        <v>35</v>
      </c>
      <c r="J1709" s="4" t="s">
        <v>29</v>
      </c>
      <c r="K1709" s="4" t="s">
        <v>20</v>
      </c>
      <c r="L1709" s="4" t="s">
        <v>21</v>
      </c>
      <c r="M1709" s="5">
        <v>1</v>
      </c>
      <c r="N1709" s="6">
        <v>80.7</v>
      </c>
      <c r="O1709" s="7">
        <v>0</v>
      </c>
      <c r="P1709" s="6">
        <v>41.98</v>
      </c>
      <c r="Q1709" s="6">
        <f>M1709*N1709*(1-O1709)</f>
        <v>80.7</v>
      </c>
      <c r="R1709" s="6">
        <f>M1709*P1709</f>
        <v>41.98</v>
      </c>
      <c r="S1709" s="6">
        <f>Q1709-R1709</f>
        <v>38.720000000000006</v>
      </c>
      <c r="T1709" s="8">
        <f>IFERROR(S1709/Q1709,0)</f>
        <v>0.47980173482032223</v>
      </c>
    </row>
    <row r="1710" spans="1:20" ht="15.75" x14ac:dyDescent="0.25">
      <c r="A1710" s="2">
        <v>3842</v>
      </c>
      <c r="B1710" s="3">
        <v>46255</v>
      </c>
      <c r="C1710" s="10">
        <f>YEAR(SalesDataTable[[#This Row],[Order Date]])</f>
        <v>2026</v>
      </c>
      <c r="D1710" s="13" t="str">
        <f>"Q"&amp;ROUNDUP(MONTH(SalesDataTable[[#This Row],[Order Date]])/3,0)</f>
        <v>Q3</v>
      </c>
      <c r="E1710" s="13">
        <f>MONTH(SalesDataTable[[#This Row],[Order Date]])</f>
        <v>8</v>
      </c>
      <c r="F1710" s="10" t="str">
        <f>TEXT(SalesDataTable[[#This Row],[Order Date]],"MMM")</f>
        <v>Aug</v>
      </c>
      <c r="G1710" s="4" t="s">
        <v>36</v>
      </c>
      <c r="H1710" s="4" t="s">
        <v>49</v>
      </c>
      <c r="I1710" s="4" t="s">
        <v>24</v>
      </c>
      <c r="J1710" s="4" t="s">
        <v>19</v>
      </c>
      <c r="K1710" s="4" t="s">
        <v>25</v>
      </c>
      <c r="L1710" s="4" t="s">
        <v>53</v>
      </c>
      <c r="M1710" s="5">
        <v>10</v>
      </c>
      <c r="N1710" s="6">
        <v>156.72</v>
      </c>
      <c r="O1710" s="7">
        <v>0.15</v>
      </c>
      <c r="P1710" s="6">
        <v>78.12</v>
      </c>
      <c r="Q1710" s="6">
        <f>M1710*N1710*(1-O1710)</f>
        <v>1332.12</v>
      </c>
      <c r="R1710" s="6">
        <f>M1710*P1710</f>
        <v>781.2</v>
      </c>
      <c r="S1710" s="6">
        <f>Q1710-R1710</f>
        <v>550.91999999999985</v>
      </c>
      <c r="T1710" s="8">
        <f>IFERROR(S1710/Q1710,0)</f>
        <v>0.41356634537429054</v>
      </c>
    </row>
    <row r="1711" spans="1:20" ht="15.75" x14ac:dyDescent="0.25">
      <c r="A1711" s="2">
        <v>4220</v>
      </c>
      <c r="B1711" s="3">
        <v>46255</v>
      </c>
      <c r="C1711" s="10">
        <f>YEAR(SalesDataTable[[#This Row],[Order Date]])</f>
        <v>2026</v>
      </c>
      <c r="D1711" s="13" t="str">
        <f>"Q"&amp;ROUNDUP(MONTH(SalesDataTable[[#This Row],[Order Date]])/3,0)</f>
        <v>Q3</v>
      </c>
      <c r="E1711" s="13">
        <f>MONTH(SalesDataTable[[#This Row],[Order Date]])</f>
        <v>8</v>
      </c>
      <c r="F1711" s="10" t="str">
        <f>TEXT(SalesDataTable[[#This Row],[Order Date]],"MMM")</f>
        <v>Aug</v>
      </c>
      <c r="G1711" s="4" t="s">
        <v>22</v>
      </c>
      <c r="H1711" s="4" t="s">
        <v>65</v>
      </c>
      <c r="I1711" s="4" t="s">
        <v>24</v>
      </c>
      <c r="J1711" s="4" t="s">
        <v>32</v>
      </c>
      <c r="K1711" s="4" t="s">
        <v>30</v>
      </c>
      <c r="L1711" s="4" t="s">
        <v>64</v>
      </c>
      <c r="M1711" s="5">
        <v>5</v>
      </c>
      <c r="N1711" s="6">
        <v>162.76</v>
      </c>
      <c r="O1711" s="7">
        <v>0.15</v>
      </c>
      <c r="P1711" s="6">
        <v>85.32</v>
      </c>
      <c r="Q1711" s="6">
        <f>M1711*N1711*(1-O1711)</f>
        <v>691.7299999999999</v>
      </c>
      <c r="R1711" s="6">
        <f>M1711*P1711</f>
        <v>426.59999999999997</v>
      </c>
      <c r="S1711" s="6">
        <f>Q1711-R1711</f>
        <v>265.12999999999994</v>
      </c>
      <c r="T1711" s="8">
        <f>IFERROR(S1711/Q1711,0)</f>
        <v>0.38328538591647027</v>
      </c>
    </row>
    <row r="1712" spans="1:20" ht="15.75" x14ac:dyDescent="0.25">
      <c r="A1712" s="2">
        <v>478</v>
      </c>
      <c r="B1712" s="3">
        <v>46256</v>
      </c>
      <c r="C1712" s="10">
        <f>YEAR(SalesDataTable[[#This Row],[Order Date]])</f>
        <v>2026</v>
      </c>
      <c r="D1712" s="13" t="str">
        <f>"Q"&amp;ROUNDUP(MONTH(SalesDataTable[[#This Row],[Order Date]])/3,0)</f>
        <v>Q3</v>
      </c>
      <c r="E1712" s="13">
        <f>MONTH(SalesDataTable[[#This Row],[Order Date]])</f>
        <v>8</v>
      </c>
      <c r="F1712" s="10" t="str">
        <f>TEXT(SalesDataTable[[#This Row],[Order Date]],"MMM")</f>
        <v>Aug</v>
      </c>
      <c r="G1712" s="4" t="s">
        <v>36</v>
      </c>
      <c r="H1712" s="4" t="s">
        <v>49</v>
      </c>
      <c r="I1712" s="4" t="s">
        <v>35</v>
      </c>
      <c r="J1712" s="4" t="s">
        <v>32</v>
      </c>
      <c r="K1712" s="4" t="s">
        <v>50</v>
      </c>
      <c r="L1712" s="4" t="s">
        <v>51</v>
      </c>
      <c r="M1712" s="5">
        <v>2</v>
      </c>
      <c r="N1712" s="6">
        <v>40.22</v>
      </c>
      <c r="O1712" s="7">
        <v>0</v>
      </c>
      <c r="P1712" s="6">
        <v>14.45</v>
      </c>
      <c r="Q1712" s="6">
        <f>M1712*N1712*(1-O1712)</f>
        <v>80.44</v>
      </c>
      <c r="R1712" s="6">
        <f>M1712*P1712</f>
        <v>28.9</v>
      </c>
      <c r="S1712" s="6">
        <f>Q1712-R1712</f>
        <v>51.54</v>
      </c>
      <c r="T1712" s="8">
        <f>IFERROR(S1712/Q1712,0)</f>
        <v>0.64072600696171056</v>
      </c>
    </row>
    <row r="1713" spans="1:20" ht="15.75" x14ac:dyDescent="0.25">
      <c r="A1713" s="2">
        <v>491</v>
      </c>
      <c r="B1713" s="3">
        <v>46256</v>
      </c>
      <c r="C1713" s="10">
        <f>YEAR(SalesDataTable[[#This Row],[Order Date]])</f>
        <v>2026</v>
      </c>
      <c r="D1713" s="13" t="str">
        <f>"Q"&amp;ROUNDUP(MONTH(SalesDataTable[[#This Row],[Order Date]])/3,0)</f>
        <v>Q3</v>
      </c>
      <c r="E1713" s="13">
        <f>MONTH(SalesDataTable[[#This Row],[Order Date]])</f>
        <v>8</v>
      </c>
      <c r="F1713" s="10" t="str">
        <f>TEXT(SalesDataTable[[#This Row],[Order Date]],"MMM")</f>
        <v>Aug</v>
      </c>
      <c r="G1713" s="4" t="s">
        <v>16</v>
      </c>
      <c r="H1713" s="4" t="s">
        <v>52</v>
      </c>
      <c r="I1713" s="4" t="s">
        <v>44</v>
      </c>
      <c r="J1713" s="4" t="s">
        <v>29</v>
      </c>
      <c r="K1713" s="4" t="s">
        <v>30</v>
      </c>
      <c r="L1713" s="4" t="s">
        <v>48</v>
      </c>
      <c r="M1713" s="5">
        <v>1</v>
      </c>
      <c r="N1713" s="6">
        <v>45.42</v>
      </c>
      <c r="O1713" s="7">
        <v>0.15</v>
      </c>
      <c r="P1713" s="6">
        <v>18.079999999999998</v>
      </c>
      <c r="Q1713" s="6">
        <f>M1713*N1713*(1-O1713)</f>
        <v>38.606999999999999</v>
      </c>
      <c r="R1713" s="6">
        <f>M1713*P1713</f>
        <v>18.079999999999998</v>
      </c>
      <c r="S1713" s="6">
        <f>Q1713-R1713</f>
        <v>20.527000000000001</v>
      </c>
      <c r="T1713" s="8">
        <f>IFERROR(S1713/Q1713,0)</f>
        <v>0.53169114409304019</v>
      </c>
    </row>
    <row r="1714" spans="1:20" ht="15.75" x14ac:dyDescent="0.25">
      <c r="A1714" s="2">
        <v>862</v>
      </c>
      <c r="B1714" s="3">
        <v>46256</v>
      </c>
      <c r="C1714" s="10">
        <f>YEAR(SalesDataTable[[#This Row],[Order Date]])</f>
        <v>2026</v>
      </c>
      <c r="D1714" s="13" t="str">
        <f>"Q"&amp;ROUNDUP(MONTH(SalesDataTable[[#This Row],[Order Date]])/3,0)</f>
        <v>Q3</v>
      </c>
      <c r="E1714" s="13">
        <f>MONTH(SalesDataTable[[#This Row],[Order Date]])</f>
        <v>8</v>
      </c>
      <c r="F1714" s="10" t="str">
        <f>TEXT(SalesDataTable[[#This Row],[Order Date]],"MMM")</f>
        <v>Aug</v>
      </c>
      <c r="G1714" s="4" t="s">
        <v>16</v>
      </c>
      <c r="H1714" s="4" t="s">
        <v>52</v>
      </c>
      <c r="I1714" s="4" t="s">
        <v>18</v>
      </c>
      <c r="J1714" s="4" t="s">
        <v>19</v>
      </c>
      <c r="K1714" s="4" t="s">
        <v>25</v>
      </c>
      <c r="L1714" s="4" t="s">
        <v>26</v>
      </c>
      <c r="M1714" s="5">
        <v>1</v>
      </c>
      <c r="N1714" s="6">
        <v>93.55</v>
      </c>
      <c r="O1714" s="7">
        <v>0</v>
      </c>
      <c r="P1714" s="6">
        <v>44.89</v>
      </c>
      <c r="Q1714" s="6">
        <f>M1714*N1714*(1-O1714)</f>
        <v>93.55</v>
      </c>
      <c r="R1714" s="6">
        <f>M1714*P1714</f>
        <v>44.89</v>
      </c>
      <c r="S1714" s="6">
        <f>Q1714-R1714</f>
        <v>48.66</v>
      </c>
      <c r="T1714" s="8">
        <f>IFERROR(S1714/Q1714,0)</f>
        <v>0.5201496525921967</v>
      </c>
    </row>
    <row r="1715" spans="1:20" ht="15.75" x14ac:dyDescent="0.25">
      <c r="A1715" s="2">
        <v>957</v>
      </c>
      <c r="B1715" s="3">
        <v>46256</v>
      </c>
      <c r="C1715" s="10">
        <f>YEAR(SalesDataTable[[#This Row],[Order Date]])</f>
        <v>2026</v>
      </c>
      <c r="D1715" s="13" t="str">
        <f>"Q"&amp;ROUNDUP(MONTH(SalesDataTable[[#This Row],[Order Date]])/3,0)</f>
        <v>Q3</v>
      </c>
      <c r="E1715" s="13">
        <f>MONTH(SalesDataTable[[#This Row],[Order Date]])</f>
        <v>8</v>
      </c>
      <c r="F1715" s="10" t="str">
        <f>TEXT(SalesDataTable[[#This Row],[Order Date]],"MMM")</f>
        <v>Aug</v>
      </c>
      <c r="G1715" s="4" t="s">
        <v>27</v>
      </c>
      <c r="H1715" s="4" t="s">
        <v>28</v>
      </c>
      <c r="I1715" s="4" t="s">
        <v>18</v>
      </c>
      <c r="J1715" s="4" t="s">
        <v>19</v>
      </c>
      <c r="K1715" s="4" t="s">
        <v>25</v>
      </c>
      <c r="L1715" s="4" t="s">
        <v>33</v>
      </c>
      <c r="M1715" s="5">
        <v>2</v>
      </c>
      <c r="N1715" s="6">
        <v>146.85</v>
      </c>
      <c r="O1715" s="7">
        <v>0</v>
      </c>
      <c r="P1715" s="6">
        <v>81.010000000000005</v>
      </c>
      <c r="Q1715" s="6">
        <f>M1715*N1715*(1-O1715)</f>
        <v>293.7</v>
      </c>
      <c r="R1715" s="6">
        <f>M1715*P1715</f>
        <v>162.02000000000001</v>
      </c>
      <c r="S1715" s="6">
        <f>Q1715-R1715</f>
        <v>131.67999999999998</v>
      </c>
      <c r="T1715" s="8">
        <f>IFERROR(S1715/Q1715,0)</f>
        <v>0.44834865509022809</v>
      </c>
    </row>
    <row r="1716" spans="1:20" ht="15.75" x14ac:dyDescent="0.25">
      <c r="A1716" s="2">
        <v>1728</v>
      </c>
      <c r="B1716" s="3">
        <v>46256</v>
      </c>
      <c r="C1716" s="10">
        <f>YEAR(SalesDataTable[[#This Row],[Order Date]])</f>
        <v>2026</v>
      </c>
      <c r="D1716" s="13" t="str">
        <f>"Q"&amp;ROUNDUP(MONTH(SalesDataTable[[#This Row],[Order Date]])/3,0)</f>
        <v>Q3</v>
      </c>
      <c r="E1716" s="13">
        <f>MONTH(SalesDataTable[[#This Row],[Order Date]])</f>
        <v>8</v>
      </c>
      <c r="F1716" s="10" t="str">
        <f>TEXT(SalesDataTable[[#This Row],[Order Date]],"MMM")</f>
        <v>Aug</v>
      </c>
      <c r="G1716" s="4" t="s">
        <v>16</v>
      </c>
      <c r="H1716" s="4" t="s">
        <v>52</v>
      </c>
      <c r="I1716" s="4" t="s">
        <v>24</v>
      </c>
      <c r="J1716" s="4" t="s">
        <v>32</v>
      </c>
      <c r="K1716" s="4" t="s">
        <v>20</v>
      </c>
      <c r="L1716" s="4" t="s">
        <v>46</v>
      </c>
      <c r="M1716" s="5">
        <v>6</v>
      </c>
      <c r="N1716" s="6">
        <v>101.54</v>
      </c>
      <c r="O1716" s="7">
        <v>0.1</v>
      </c>
      <c r="P1716" s="6">
        <v>50</v>
      </c>
      <c r="Q1716" s="6">
        <f>M1716*N1716*(1-O1716)</f>
        <v>548.31600000000003</v>
      </c>
      <c r="R1716" s="6">
        <f>M1716*P1716</f>
        <v>300</v>
      </c>
      <c r="S1716" s="6">
        <f>Q1716-R1716</f>
        <v>248.31600000000003</v>
      </c>
      <c r="T1716" s="8">
        <f>IFERROR(S1716/Q1716,0)</f>
        <v>0.45287024270676035</v>
      </c>
    </row>
    <row r="1717" spans="1:20" ht="15.75" x14ac:dyDescent="0.25">
      <c r="A1717" s="2">
        <v>2743</v>
      </c>
      <c r="B1717" s="3">
        <v>46256</v>
      </c>
      <c r="C1717" s="10">
        <f>YEAR(SalesDataTable[[#This Row],[Order Date]])</f>
        <v>2026</v>
      </c>
      <c r="D1717" s="13" t="str">
        <f>"Q"&amp;ROUNDUP(MONTH(SalesDataTable[[#This Row],[Order Date]])/3,0)</f>
        <v>Q3</v>
      </c>
      <c r="E1717" s="13">
        <f>MONTH(SalesDataTable[[#This Row],[Order Date]])</f>
        <v>8</v>
      </c>
      <c r="F1717" s="10" t="str">
        <f>TEXT(SalesDataTable[[#This Row],[Order Date]],"MMM")</f>
        <v>Aug</v>
      </c>
      <c r="G1717" s="4" t="s">
        <v>36</v>
      </c>
      <c r="H1717" s="4" t="s">
        <v>47</v>
      </c>
      <c r="I1717" s="4" t="s">
        <v>18</v>
      </c>
      <c r="J1717" s="4" t="s">
        <v>32</v>
      </c>
      <c r="K1717" s="4" t="s">
        <v>50</v>
      </c>
      <c r="L1717" s="4" t="s">
        <v>54</v>
      </c>
      <c r="M1717" s="5">
        <v>1</v>
      </c>
      <c r="N1717" s="6">
        <v>125.14</v>
      </c>
      <c r="O1717" s="7">
        <v>0</v>
      </c>
      <c r="P1717" s="6">
        <v>69.44</v>
      </c>
      <c r="Q1717" s="6">
        <f>M1717*N1717*(1-O1717)</f>
        <v>125.14</v>
      </c>
      <c r="R1717" s="6">
        <f>M1717*P1717</f>
        <v>69.44</v>
      </c>
      <c r="S1717" s="6">
        <f>Q1717-R1717</f>
        <v>55.7</v>
      </c>
      <c r="T1717" s="8">
        <f>IFERROR(S1717/Q1717,0)</f>
        <v>0.4451014863353045</v>
      </c>
    </row>
    <row r="1718" spans="1:20" ht="15.75" x14ac:dyDescent="0.25">
      <c r="A1718" s="2">
        <v>3098</v>
      </c>
      <c r="B1718" s="3">
        <v>46256</v>
      </c>
      <c r="C1718" s="10">
        <f>YEAR(SalesDataTable[[#This Row],[Order Date]])</f>
        <v>2026</v>
      </c>
      <c r="D1718" s="13" t="str">
        <f>"Q"&amp;ROUNDUP(MONTH(SalesDataTable[[#This Row],[Order Date]])/3,0)</f>
        <v>Q3</v>
      </c>
      <c r="E1718" s="13">
        <f>MONTH(SalesDataTable[[#This Row],[Order Date]])</f>
        <v>8</v>
      </c>
      <c r="F1718" s="10" t="str">
        <f>TEXT(SalesDataTable[[#This Row],[Order Date]],"MMM")</f>
        <v>Aug</v>
      </c>
      <c r="G1718" s="4" t="s">
        <v>22</v>
      </c>
      <c r="H1718" s="4" t="s">
        <v>43</v>
      </c>
      <c r="I1718" s="4" t="s">
        <v>18</v>
      </c>
      <c r="J1718" s="4" t="s">
        <v>29</v>
      </c>
      <c r="K1718" s="4" t="s">
        <v>20</v>
      </c>
      <c r="L1718" s="4" t="s">
        <v>21</v>
      </c>
      <c r="M1718" s="5">
        <v>2</v>
      </c>
      <c r="N1718" s="6">
        <v>80.239999999999995</v>
      </c>
      <c r="O1718" s="7">
        <v>0.1</v>
      </c>
      <c r="P1718" s="6">
        <v>42.09</v>
      </c>
      <c r="Q1718" s="6">
        <f>M1718*N1718*(1-O1718)</f>
        <v>144.43199999999999</v>
      </c>
      <c r="R1718" s="6">
        <f>M1718*P1718</f>
        <v>84.18</v>
      </c>
      <c r="S1718" s="6">
        <f>Q1718-R1718</f>
        <v>60.251999999999981</v>
      </c>
      <c r="T1718" s="8">
        <f>IFERROR(S1718/Q1718,0)</f>
        <v>0.41716517115320695</v>
      </c>
    </row>
    <row r="1719" spans="1:20" ht="15.75" x14ac:dyDescent="0.25">
      <c r="A1719" s="2">
        <v>3606</v>
      </c>
      <c r="B1719" s="3">
        <v>46256</v>
      </c>
      <c r="C1719" s="10">
        <f>YEAR(SalesDataTable[[#This Row],[Order Date]])</f>
        <v>2026</v>
      </c>
      <c r="D1719" s="13" t="str">
        <f>"Q"&amp;ROUNDUP(MONTH(SalesDataTable[[#This Row],[Order Date]])/3,0)</f>
        <v>Q3</v>
      </c>
      <c r="E1719" s="13">
        <f>MONTH(SalesDataTable[[#This Row],[Order Date]])</f>
        <v>8</v>
      </c>
      <c r="F1719" s="10" t="str">
        <f>TEXT(SalesDataTable[[#This Row],[Order Date]],"MMM")</f>
        <v>Aug</v>
      </c>
      <c r="G1719" s="4" t="s">
        <v>36</v>
      </c>
      <c r="H1719" s="4" t="s">
        <v>37</v>
      </c>
      <c r="I1719" s="4" t="s">
        <v>18</v>
      </c>
      <c r="J1719" s="4" t="s">
        <v>32</v>
      </c>
      <c r="K1719" s="4" t="s">
        <v>25</v>
      </c>
      <c r="L1719" s="4" t="s">
        <v>33</v>
      </c>
      <c r="M1719" s="5">
        <v>1</v>
      </c>
      <c r="N1719" s="6">
        <v>147.24</v>
      </c>
      <c r="O1719" s="7">
        <v>0</v>
      </c>
      <c r="P1719" s="6">
        <v>79.11</v>
      </c>
      <c r="Q1719" s="6">
        <f>M1719*N1719*(1-O1719)</f>
        <v>147.24</v>
      </c>
      <c r="R1719" s="6">
        <f>M1719*P1719</f>
        <v>79.11</v>
      </c>
      <c r="S1719" s="6">
        <f>Q1719-R1719</f>
        <v>68.13000000000001</v>
      </c>
      <c r="T1719" s="8">
        <f>IFERROR(S1719/Q1719,0)</f>
        <v>0.46271393643031788</v>
      </c>
    </row>
    <row r="1720" spans="1:20" ht="15.75" x14ac:dyDescent="0.25">
      <c r="A1720" s="2">
        <v>3815</v>
      </c>
      <c r="B1720" s="3">
        <v>46256</v>
      </c>
      <c r="C1720" s="10">
        <f>YEAR(SalesDataTable[[#This Row],[Order Date]])</f>
        <v>2026</v>
      </c>
      <c r="D1720" s="13" t="str">
        <f>"Q"&amp;ROUNDUP(MONTH(SalesDataTable[[#This Row],[Order Date]])/3,0)</f>
        <v>Q3</v>
      </c>
      <c r="E1720" s="13">
        <f>MONTH(SalesDataTable[[#This Row],[Order Date]])</f>
        <v>8</v>
      </c>
      <c r="F1720" s="10" t="str">
        <f>TEXT(SalesDataTable[[#This Row],[Order Date]],"MMM")</f>
        <v>Aug</v>
      </c>
      <c r="G1720" s="4" t="s">
        <v>27</v>
      </c>
      <c r="H1720" s="4" t="s">
        <v>28</v>
      </c>
      <c r="I1720" s="4" t="s">
        <v>18</v>
      </c>
      <c r="J1720" s="4" t="s">
        <v>19</v>
      </c>
      <c r="K1720" s="4" t="s">
        <v>39</v>
      </c>
      <c r="L1720" s="4" t="s">
        <v>45</v>
      </c>
      <c r="M1720" s="5">
        <v>2</v>
      </c>
      <c r="N1720" s="6">
        <v>199.53</v>
      </c>
      <c r="O1720" s="7">
        <v>0.05</v>
      </c>
      <c r="P1720" s="6">
        <v>105.87</v>
      </c>
      <c r="Q1720" s="6">
        <f>M1720*N1720*(1-O1720)</f>
        <v>379.10699999999997</v>
      </c>
      <c r="R1720" s="6">
        <f>M1720*P1720</f>
        <v>211.74</v>
      </c>
      <c r="S1720" s="6">
        <f>Q1720-R1720</f>
        <v>167.36699999999996</v>
      </c>
      <c r="T1720" s="8">
        <f>IFERROR(S1720/Q1720,0)</f>
        <v>0.44147694450379438</v>
      </c>
    </row>
    <row r="1721" spans="1:20" ht="15.75" x14ac:dyDescent="0.25">
      <c r="A1721" s="2">
        <v>3979</v>
      </c>
      <c r="B1721" s="3">
        <v>46256</v>
      </c>
      <c r="C1721" s="10">
        <f>YEAR(SalesDataTable[[#This Row],[Order Date]])</f>
        <v>2026</v>
      </c>
      <c r="D1721" s="13" t="str">
        <f>"Q"&amp;ROUNDUP(MONTH(SalesDataTable[[#This Row],[Order Date]])/3,0)</f>
        <v>Q3</v>
      </c>
      <c r="E1721" s="13">
        <f>MONTH(SalesDataTable[[#This Row],[Order Date]])</f>
        <v>8</v>
      </c>
      <c r="F1721" s="10" t="str">
        <f>TEXT(SalesDataTable[[#This Row],[Order Date]],"MMM")</f>
        <v>Aug</v>
      </c>
      <c r="G1721" s="4" t="s">
        <v>27</v>
      </c>
      <c r="H1721" s="4" t="s">
        <v>41</v>
      </c>
      <c r="I1721" s="4" t="s">
        <v>18</v>
      </c>
      <c r="J1721" s="4" t="s">
        <v>32</v>
      </c>
      <c r="K1721" s="4" t="s">
        <v>50</v>
      </c>
      <c r="L1721" s="4" t="s">
        <v>51</v>
      </c>
      <c r="M1721" s="5">
        <v>1</v>
      </c>
      <c r="N1721" s="6">
        <v>40.19</v>
      </c>
      <c r="O1721" s="7">
        <v>0.05</v>
      </c>
      <c r="P1721" s="6">
        <v>14.73</v>
      </c>
      <c r="Q1721" s="6">
        <f>M1721*N1721*(1-O1721)</f>
        <v>38.180499999999995</v>
      </c>
      <c r="R1721" s="6">
        <f>M1721*P1721</f>
        <v>14.73</v>
      </c>
      <c r="S1721" s="6">
        <f>Q1721-R1721</f>
        <v>23.450499999999995</v>
      </c>
      <c r="T1721" s="8">
        <f>IFERROR(S1721/Q1721,0)</f>
        <v>0.61420096646193734</v>
      </c>
    </row>
    <row r="1722" spans="1:20" ht="15.75" x14ac:dyDescent="0.25">
      <c r="A1722" s="2">
        <v>4160</v>
      </c>
      <c r="B1722" s="3">
        <v>46256</v>
      </c>
      <c r="C1722" s="10">
        <f>YEAR(SalesDataTable[[#This Row],[Order Date]])</f>
        <v>2026</v>
      </c>
      <c r="D1722" s="13" t="str">
        <f>"Q"&amp;ROUNDUP(MONTH(SalesDataTable[[#This Row],[Order Date]])/3,0)</f>
        <v>Q3</v>
      </c>
      <c r="E1722" s="13">
        <f>MONTH(SalesDataTable[[#This Row],[Order Date]])</f>
        <v>8</v>
      </c>
      <c r="F1722" s="10" t="str">
        <f>TEXT(SalesDataTable[[#This Row],[Order Date]],"MMM")</f>
        <v>Aug</v>
      </c>
      <c r="G1722" s="4" t="s">
        <v>36</v>
      </c>
      <c r="H1722" s="4" t="s">
        <v>47</v>
      </c>
      <c r="I1722" s="4" t="s">
        <v>44</v>
      </c>
      <c r="J1722" s="4" t="s">
        <v>32</v>
      </c>
      <c r="K1722" s="4" t="s">
        <v>50</v>
      </c>
      <c r="L1722" s="4" t="s">
        <v>54</v>
      </c>
      <c r="M1722" s="5">
        <v>4</v>
      </c>
      <c r="N1722" s="6">
        <v>123.31</v>
      </c>
      <c r="O1722" s="7">
        <v>0</v>
      </c>
      <c r="P1722" s="6">
        <v>69.02</v>
      </c>
      <c r="Q1722" s="6">
        <f>M1722*N1722*(1-O1722)</f>
        <v>493.24</v>
      </c>
      <c r="R1722" s="6">
        <f>M1722*P1722</f>
        <v>276.08</v>
      </c>
      <c r="S1722" s="6">
        <f>Q1722-R1722</f>
        <v>217.16000000000003</v>
      </c>
      <c r="T1722" s="8">
        <f>IFERROR(S1722/Q1722,0)</f>
        <v>0.44027248398345636</v>
      </c>
    </row>
    <row r="1723" spans="1:20" ht="15.75" x14ac:dyDescent="0.25">
      <c r="A1723" s="2">
        <v>4172</v>
      </c>
      <c r="B1723" s="3">
        <v>46256</v>
      </c>
      <c r="C1723" s="10">
        <f>YEAR(SalesDataTable[[#This Row],[Order Date]])</f>
        <v>2026</v>
      </c>
      <c r="D1723" s="13" t="str">
        <f>"Q"&amp;ROUNDUP(MONTH(SalesDataTable[[#This Row],[Order Date]])/3,0)</f>
        <v>Q3</v>
      </c>
      <c r="E1723" s="13">
        <f>MONTH(SalesDataTable[[#This Row],[Order Date]])</f>
        <v>8</v>
      </c>
      <c r="F1723" s="10" t="str">
        <f>TEXT(SalesDataTable[[#This Row],[Order Date]],"MMM")</f>
        <v>Aug</v>
      </c>
      <c r="G1723" s="4" t="s">
        <v>36</v>
      </c>
      <c r="H1723" s="4" t="s">
        <v>49</v>
      </c>
      <c r="I1723" s="4" t="s">
        <v>44</v>
      </c>
      <c r="J1723" s="4" t="s">
        <v>29</v>
      </c>
      <c r="K1723" s="4" t="s">
        <v>20</v>
      </c>
      <c r="L1723" s="4" t="s">
        <v>42</v>
      </c>
      <c r="M1723" s="5">
        <v>1</v>
      </c>
      <c r="N1723" s="6">
        <v>40.19</v>
      </c>
      <c r="O1723" s="7">
        <v>0.05</v>
      </c>
      <c r="P1723" s="6">
        <v>16.78</v>
      </c>
      <c r="Q1723" s="6">
        <f>M1723*N1723*(1-O1723)</f>
        <v>38.180499999999995</v>
      </c>
      <c r="R1723" s="6">
        <f>M1723*P1723</f>
        <v>16.78</v>
      </c>
      <c r="S1723" s="6">
        <f>Q1723-R1723</f>
        <v>21.400499999999994</v>
      </c>
      <c r="T1723" s="8">
        <f>IFERROR(S1723/Q1723,0)</f>
        <v>0.56050863660769235</v>
      </c>
    </row>
    <row r="1724" spans="1:20" ht="15.75" x14ac:dyDescent="0.25">
      <c r="A1724" s="2">
        <v>4265</v>
      </c>
      <c r="B1724" s="3">
        <v>46256</v>
      </c>
      <c r="C1724" s="10">
        <f>YEAR(SalesDataTable[[#This Row],[Order Date]])</f>
        <v>2026</v>
      </c>
      <c r="D1724" s="13" t="str">
        <f>"Q"&amp;ROUNDUP(MONTH(SalesDataTable[[#This Row],[Order Date]])/3,0)</f>
        <v>Q3</v>
      </c>
      <c r="E1724" s="13">
        <f>MONTH(SalesDataTable[[#This Row],[Order Date]])</f>
        <v>8</v>
      </c>
      <c r="F1724" s="10" t="str">
        <f>TEXT(SalesDataTable[[#This Row],[Order Date]],"MMM")</f>
        <v>Aug</v>
      </c>
      <c r="G1724" s="4" t="s">
        <v>27</v>
      </c>
      <c r="H1724" s="4" t="s">
        <v>68</v>
      </c>
      <c r="I1724" s="4" t="s">
        <v>18</v>
      </c>
      <c r="J1724" s="4" t="s">
        <v>19</v>
      </c>
      <c r="K1724" s="4" t="s">
        <v>20</v>
      </c>
      <c r="L1724" s="4" t="s">
        <v>42</v>
      </c>
      <c r="M1724" s="5">
        <v>1</v>
      </c>
      <c r="N1724" s="6">
        <v>40.98</v>
      </c>
      <c r="O1724" s="7">
        <v>0.05</v>
      </c>
      <c r="P1724" s="6">
        <v>16.600000000000001</v>
      </c>
      <c r="Q1724" s="6">
        <f>M1724*N1724*(1-O1724)</f>
        <v>38.930999999999997</v>
      </c>
      <c r="R1724" s="6">
        <f>M1724*P1724</f>
        <v>16.600000000000001</v>
      </c>
      <c r="S1724" s="6">
        <f>Q1724-R1724</f>
        <v>22.330999999999996</v>
      </c>
      <c r="T1724" s="8">
        <f>IFERROR(S1724/Q1724,0)</f>
        <v>0.57360458246641488</v>
      </c>
    </row>
    <row r="1725" spans="1:20" ht="15.75" x14ac:dyDescent="0.25">
      <c r="A1725" s="2">
        <v>4321</v>
      </c>
      <c r="B1725" s="3">
        <v>46256</v>
      </c>
      <c r="C1725" s="10">
        <f>YEAR(SalesDataTable[[#This Row],[Order Date]])</f>
        <v>2026</v>
      </c>
      <c r="D1725" s="13" t="str">
        <f>"Q"&amp;ROUNDUP(MONTH(SalesDataTable[[#This Row],[Order Date]])/3,0)</f>
        <v>Q3</v>
      </c>
      <c r="E1725" s="13">
        <f>MONTH(SalesDataTable[[#This Row],[Order Date]])</f>
        <v>8</v>
      </c>
      <c r="F1725" s="10" t="str">
        <f>TEXT(SalesDataTable[[#This Row],[Order Date]],"MMM")</f>
        <v>Aug</v>
      </c>
      <c r="G1725" s="4" t="s">
        <v>36</v>
      </c>
      <c r="H1725" s="4" t="s">
        <v>63</v>
      </c>
      <c r="I1725" s="4" t="s">
        <v>18</v>
      </c>
      <c r="J1725" s="4" t="s">
        <v>29</v>
      </c>
      <c r="K1725" s="4" t="s">
        <v>30</v>
      </c>
      <c r="L1725" s="4" t="s">
        <v>31</v>
      </c>
      <c r="M1725" s="5">
        <v>3</v>
      </c>
      <c r="N1725" s="6">
        <v>35.380000000000003</v>
      </c>
      <c r="O1725" s="7">
        <v>0</v>
      </c>
      <c r="P1725" s="6">
        <v>13.91</v>
      </c>
      <c r="Q1725" s="6">
        <f>M1725*N1725*(1-O1725)</f>
        <v>106.14000000000001</v>
      </c>
      <c r="R1725" s="6">
        <f>M1725*P1725</f>
        <v>41.730000000000004</v>
      </c>
      <c r="S1725" s="6">
        <f>Q1725-R1725</f>
        <v>64.410000000000011</v>
      </c>
      <c r="T1725" s="8">
        <f>IFERROR(S1725/Q1725,0)</f>
        <v>0.60684002261164505</v>
      </c>
    </row>
    <row r="1726" spans="1:20" ht="15.75" x14ac:dyDescent="0.25">
      <c r="A1726" s="2">
        <v>4975</v>
      </c>
      <c r="B1726" s="3">
        <v>46256</v>
      </c>
      <c r="C1726" s="10">
        <f>YEAR(SalesDataTable[[#This Row],[Order Date]])</f>
        <v>2026</v>
      </c>
      <c r="D1726" s="13" t="str">
        <f>"Q"&amp;ROUNDUP(MONTH(SalesDataTable[[#This Row],[Order Date]])/3,0)</f>
        <v>Q3</v>
      </c>
      <c r="E1726" s="13">
        <f>MONTH(SalesDataTable[[#This Row],[Order Date]])</f>
        <v>8</v>
      </c>
      <c r="F1726" s="10" t="str">
        <f>TEXT(SalesDataTable[[#This Row],[Order Date]],"MMM")</f>
        <v>Aug</v>
      </c>
      <c r="G1726" s="4" t="s">
        <v>27</v>
      </c>
      <c r="H1726" s="4" t="s">
        <v>55</v>
      </c>
      <c r="I1726" s="4" t="s">
        <v>35</v>
      </c>
      <c r="J1726" s="4" t="s">
        <v>29</v>
      </c>
      <c r="K1726" s="4" t="s">
        <v>30</v>
      </c>
      <c r="L1726" s="4" t="s">
        <v>60</v>
      </c>
      <c r="M1726" s="5">
        <v>4</v>
      </c>
      <c r="N1726" s="6">
        <v>134.49</v>
      </c>
      <c r="O1726" s="7">
        <v>0</v>
      </c>
      <c r="P1726" s="6">
        <v>68.17</v>
      </c>
      <c r="Q1726" s="6">
        <f>M1726*N1726*(1-O1726)</f>
        <v>537.96</v>
      </c>
      <c r="R1726" s="6">
        <f>M1726*P1726</f>
        <v>272.68</v>
      </c>
      <c r="S1726" s="6">
        <f>Q1726-R1726</f>
        <v>265.28000000000003</v>
      </c>
      <c r="T1726" s="8">
        <f>IFERROR(S1726/Q1726,0)</f>
        <v>0.49312216521674473</v>
      </c>
    </row>
    <row r="1727" spans="1:20" ht="15.75" x14ac:dyDescent="0.25">
      <c r="A1727" s="2">
        <v>991</v>
      </c>
      <c r="B1727" s="3">
        <v>46257</v>
      </c>
      <c r="C1727" s="10">
        <f>YEAR(SalesDataTable[[#This Row],[Order Date]])</f>
        <v>2026</v>
      </c>
      <c r="D1727" s="13" t="str">
        <f>"Q"&amp;ROUNDUP(MONTH(SalesDataTable[[#This Row],[Order Date]])/3,0)</f>
        <v>Q3</v>
      </c>
      <c r="E1727" s="13">
        <f>MONTH(SalesDataTable[[#This Row],[Order Date]])</f>
        <v>8</v>
      </c>
      <c r="F1727" s="10" t="str">
        <f>TEXT(SalesDataTable[[#This Row],[Order Date]],"MMM")</f>
        <v>Aug</v>
      </c>
      <c r="G1727" s="4" t="s">
        <v>27</v>
      </c>
      <c r="H1727" s="4" t="s">
        <v>34</v>
      </c>
      <c r="I1727" s="4" t="s">
        <v>24</v>
      </c>
      <c r="J1727" s="4" t="s">
        <v>32</v>
      </c>
      <c r="K1727" s="4" t="s">
        <v>25</v>
      </c>
      <c r="L1727" s="4" t="s">
        <v>33</v>
      </c>
      <c r="M1727" s="5">
        <v>4</v>
      </c>
      <c r="N1727" s="6">
        <v>145.30000000000001</v>
      </c>
      <c r="O1727" s="7">
        <v>0.15</v>
      </c>
      <c r="P1727" s="6">
        <v>77.040000000000006</v>
      </c>
      <c r="Q1727" s="6">
        <f>M1727*N1727*(1-O1727)</f>
        <v>494.02000000000004</v>
      </c>
      <c r="R1727" s="6">
        <f>M1727*P1727</f>
        <v>308.16000000000003</v>
      </c>
      <c r="S1727" s="6">
        <f>Q1727-R1727</f>
        <v>185.86</v>
      </c>
      <c r="T1727" s="8">
        <f>IFERROR(S1727/Q1727,0)</f>
        <v>0.37621958625156876</v>
      </c>
    </row>
    <row r="1728" spans="1:20" ht="15.75" x14ac:dyDescent="0.25">
      <c r="A1728" s="2">
        <v>1008</v>
      </c>
      <c r="B1728" s="3">
        <v>46257</v>
      </c>
      <c r="C1728" s="10">
        <f>YEAR(SalesDataTable[[#This Row],[Order Date]])</f>
        <v>2026</v>
      </c>
      <c r="D1728" s="13" t="str">
        <f>"Q"&amp;ROUNDUP(MONTH(SalesDataTable[[#This Row],[Order Date]])/3,0)</f>
        <v>Q3</v>
      </c>
      <c r="E1728" s="13">
        <f>MONTH(SalesDataTable[[#This Row],[Order Date]])</f>
        <v>8</v>
      </c>
      <c r="F1728" s="10" t="str">
        <f>TEXT(SalesDataTable[[#This Row],[Order Date]],"MMM")</f>
        <v>Aug</v>
      </c>
      <c r="G1728" s="4" t="s">
        <v>36</v>
      </c>
      <c r="H1728" s="4" t="s">
        <v>37</v>
      </c>
      <c r="I1728" s="4" t="s">
        <v>24</v>
      </c>
      <c r="J1728" s="4" t="s">
        <v>32</v>
      </c>
      <c r="K1728" s="4" t="s">
        <v>30</v>
      </c>
      <c r="L1728" s="4" t="s">
        <v>64</v>
      </c>
      <c r="M1728" s="5">
        <v>10</v>
      </c>
      <c r="N1728" s="6">
        <v>164.55</v>
      </c>
      <c r="O1728" s="7">
        <v>0.1</v>
      </c>
      <c r="P1728" s="6">
        <v>88.23</v>
      </c>
      <c r="Q1728" s="6">
        <f>M1728*N1728*(1-O1728)</f>
        <v>1480.95</v>
      </c>
      <c r="R1728" s="6">
        <f>M1728*P1728</f>
        <v>882.30000000000007</v>
      </c>
      <c r="S1728" s="6">
        <f>Q1728-R1728</f>
        <v>598.65</v>
      </c>
      <c r="T1728" s="8">
        <f>IFERROR(S1728/Q1728,0)</f>
        <v>0.40423376886458012</v>
      </c>
    </row>
    <row r="1729" spans="1:20" ht="15.75" x14ac:dyDescent="0.25">
      <c r="A1729" s="2">
        <v>1083</v>
      </c>
      <c r="B1729" s="3">
        <v>46257</v>
      </c>
      <c r="C1729" s="10">
        <f>YEAR(SalesDataTable[[#This Row],[Order Date]])</f>
        <v>2026</v>
      </c>
      <c r="D1729" s="13" t="str">
        <f>"Q"&amp;ROUNDUP(MONTH(SalesDataTable[[#This Row],[Order Date]])/3,0)</f>
        <v>Q3</v>
      </c>
      <c r="E1729" s="13">
        <f>MONTH(SalesDataTable[[#This Row],[Order Date]])</f>
        <v>8</v>
      </c>
      <c r="F1729" s="10" t="str">
        <f>TEXT(SalesDataTable[[#This Row],[Order Date]],"MMM")</f>
        <v>Aug</v>
      </c>
      <c r="G1729" s="4" t="s">
        <v>16</v>
      </c>
      <c r="H1729" s="4" t="s">
        <v>66</v>
      </c>
      <c r="I1729" s="4" t="s">
        <v>35</v>
      </c>
      <c r="J1729" s="4" t="s">
        <v>29</v>
      </c>
      <c r="K1729" s="4" t="s">
        <v>20</v>
      </c>
      <c r="L1729" s="4" t="s">
        <v>42</v>
      </c>
      <c r="M1729" s="5">
        <v>1</v>
      </c>
      <c r="N1729" s="6">
        <v>39.590000000000003</v>
      </c>
      <c r="O1729" s="7">
        <v>0</v>
      </c>
      <c r="P1729" s="6">
        <v>16.899999999999999</v>
      </c>
      <c r="Q1729" s="6">
        <f>M1729*N1729*(1-O1729)</f>
        <v>39.590000000000003</v>
      </c>
      <c r="R1729" s="6">
        <f>M1729*P1729</f>
        <v>16.899999999999999</v>
      </c>
      <c r="S1729" s="6">
        <f>Q1729-R1729</f>
        <v>22.690000000000005</v>
      </c>
      <c r="T1729" s="8">
        <f>IFERROR(S1729/Q1729,0)</f>
        <v>0.57312452639555456</v>
      </c>
    </row>
    <row r="1730" spans="1:20" ht="15.75" x14ac:dyDescent="0.25">
      <c r="A1730" s="2">
        <v>1553</v>
      </c>
      <c r="B1730" s="3">
        <v>46257</v>
      </c>
      <c r="C1730" s="10">
        <f>YEAR(SalesDataTable[[#This Row],[Order Date]])</f>
        <v>2026</v>
      </c>
      <c r="D1730" s="13" t="str">
        <f>"Q"&amp;ROUNDUP(MONTH(SalesDataTable[[#This Row],[Order Date]])/3,0)</f>
        <v>Q3</v>
      </c>
      <c r="E1730" s="13">
        <f>MONTH(SalesDataTable[[#This Row],[Order Date]])</f>
        <v>8</v>
      </c>
      <c r="F1730" s="10" t="str">
        <f>TEXT(SalesDataTable[[#This Row],[Order Date]],"MMM")</f>
        <v>Aug</v>
      </c>
      <c r="G1730" s="4" t="s">
        <v>27</v>
      </c>
      <c r="H1730" s="4" t="s">
        <v>28</v>
      </c>
      <c r="I1730" s="4" t="s">
        <v>24</v>
      </c>
      <c r="J1730" s="4" t="s">
        <v>32</v>
      </c>
      <c r="K1730" s="4" t="s">
        <v>50</v>
      </c>
      <c r="L1730" s="4" t="s">
        <v>61</v>
      </c>
      <c r="M1730" s="5">
        <v>5</v>
      </c>
      <c r="N1730" s="6">
        <v>51.62</v>
      </c>
      <c r="O1730" s="7">
        <v>0.15</v>
      </c>
      <c r="P1730" s="6">
        <v>22.6</v>
      </c>
      <c r="Q1730" s="6">
        <f>M1730*N1730*(1-O1730)</f>
        <v>219.38499999999996</v>
      </c>
      <c r="R1730" s="6">
        <f>M1730*P1730</f>
        <v>113</v>
      </c>
      <c r="S1730" s="6">
        <f>Q1730-R1730</f>
        <v>106.38499999999996</v>
      </c>
      <c r="T1730" s="8">
        <f>IFERROR(S1730/Q1730,0)</f>
        <v>0.48492376415889865</v>
      </c>
    </row>
    <row r="1731" spans="1:20" ht="15.75" x14ac:dyDescent="0.25">
      <c r="A1731" s="2">
        <v>1579</v>
      </c>
      <c r="B1731" s="3">
        <v>46257</v>
      </c>
      <c r="C1731" s="10">
        <f>YEAR(SalesDataTable[[#This Row],[Order Date]])</f>
        <v>2026</v>
      </c>
      <c r="D1731" s="13" t="str">
        <f>"Q"&amp;ROUNDUP(MONTH(SalesDataTable[[#This Row],[Order Date]])/3,0)</f>
        <v>Q3</v>
      </c>
      <c r="E1731" s="13">
        <f>MONTH(SalesDataTable[[#This Row],[Order Date]])</f>
        <v>8</v>
      </c>
      <c r="F1731" s="10" t="str">
        <f>TEXT(SalesDataTable[[#This Row],[Order Date]],"MMM")</f>
        <v>Aug</v>
      </c>
      <c r="G1731" s="4" t="s">
        <v>36</v>
      </c>
      <c r="H1731" s="4" t="s">
        <v>47</v>
      </c>
      <c r="I1731" s="4" t="s">
        <v>35</v>
      </c>
      <c r="J1731" s="4" t="s">
        <v>19</v>
      </c>
      <c r="K1731" s="4" t="s">
        <v>25</v>
      </c>
      <c r="L1731" s="4" t="s">
        <v>26</v>
      </c>
      <c r="M1731" s="5">
        <v>3</v>
      </c>
      <c r="N1731" s="6">
        <v>90.71</v>
      </c>
      <c r="O1731" s="7">
        <v>0</v>
      </c>
      <c r="P1731" s="6">
        <v>45.57</v>
      </c>
      <c r="Q1731" s="6">
        <f>M1731*N1731*(1-O1731)</f>
        <v>272.13</v>
      </c>
      <c r="R1731" s="6">
        <f>M1731*P1731</f>
        <v>136.71</v>
      </c>
      <c r="S1731" s="6">
        <f>Q1731-R1731</f>
        <v>135.41999999999999</v>
      </c>
      <c r="T1731" s="8">
        <f>IFERROR(S1731/Q1731,0)</f>
        <v>0.49762980928232825</v>
      </c>
    </row>
    <row r="1732" spans="1:20" ht="15.75" x14ac:dyDescent="0.25">
      <c r="A1732" s="2">
        <v>1732</v>
      </c>
      <c r="B1732" s="3">
        <v>46257</v>
      </c>
      <c r="C1732" s="10">
        <f>YEAR(SalesDataTable[[#This Row],[Order Date]])</f>
        <v>2026</v>
      </c>
      <c r="D1732" s="13" t="str">
        <f>"Q"&amp;ROUNDUP(MONTH(SalesDataTable[[#This Row],[Order Date]])/3,0)</f>
        <v>Q3</v>
      </c>
      <c r="E1732" s="13">
        <f>MONTH(SalesDataTable[[#This Row],[Order Date]])</f>
        <v>8</v>
      </c>
      <c r="F1732" s="10" t="str">
        <f>TEXT(SalesDataTable[[#This Row],[Order Date]],"MMM")</f>
        <v>Aug</v>
      </c>
      <c r="G1732" s="4" t="s">
        <v>22</v>
      </c>
      <c r="H1732" s="4" t="s">
        <v>23</v>
      </c>
      <c r="I1732" s="4" t="s">
        <v>35</v>
      </c>
      <c r="J1732" s="4" t="s">
        <v>29</v>
      </c>
      <c r="K1732" s="4" t="s">
        <v>20</v>
      </c>
      <c r="L1732" s="4" t="s">
        <v>42</v>
      </c>
      <c r="M1732" s="5">
        <v>4</v>
      </c>
      <c r="N1732" s="6">
        <v>41.09</v>
      </c>
      <c r="O1732" s="7">
        <v>0</v>
      </c>
      <c r="P1732" s="6">
        <v>17</v>
      </c>
      <c r="Q1732" s="6">
        <f>M1732*N1732*(1-O1732)</f>
        <v>164.36</v>
      </c>
      <c r="R1732" s="6">
        <f>M1732*P1732</f>
        <v>68</v>
      </c>
      <c r="S1732" s="6">
        <f>Q1732-R1732</f>
        <v>96.360000000000014</v>
      </c>
      <c r="T1732" s="8">
        <f>IFERROR(S1732/Q1732,0)</f>
        <v>0.58627403261134103</v>
      </c>
    </row>
    <row r="1733" spans="1:20" ht="15.75" x14ac:dyDescent="0.25">
      <c r="A1733" s="2">
        <v>2083</v>
      </c>
      <c r="B1733" s="3">
        <v>46257</v>
      </c>
      <c r="C1733" s="10">
        <f>YEAR(SalesDataTable[[#This Row],[Order Date]])</f>
        <v>2026</v>
      </c>
      <c r="D1733" s="13" t="str">
        <f>"Q"&amp;ROUNDUP(MONTH(SalesDataTable[[#This Row],[Order Date]])/3,0)</f>
        <v>Q3</v>
      </c>
      <c r="E1733" s="13">
        <f>MONTH(SalesDataTable[[#This Row],[Order Date]])</f>
        <v>8</v>
      </c>
      <c r="F1733" s="10" t="str">
        <f>TEXT(SalesDataTable[[#This Row],[Order Date]],"MMM")</f>
        <v>Aug</v>
      </c>
      <c r="G1733" s="4" t="s">
        <v>22</v>
      </c>
      <c r="H1733" s="4" t="s">
        <v>65</v>
      </c>
      <c r="I1733" s="4" t="s">
        <v>18</v>
      </c>
      <c r="J1733" s="4" t="s">
        <v>29</v>
      </c>
      <c r="K1733" s="4" t="s">
        <v>25</v>
      </c>
      <c r="L1733" s="4" t="s">
        <v>26</v>
      </c>
      <c r="M1733" s="5">
        <v>1</v>
      </c>
      <c r="N1733" s="6">
        <v>91.37</v>
      </c>
      <c r="O1733" s="7">
        <v>0</v>
      </c>
      <c r="P1733" s="6">
        <v>46.73</v>
      </c>
      <c r="Q1733" s="6">
        <f>M1733*N1733*(1-O1733)</f>
        <v>91.37</v>
      </c>
      <c r="R1733" s="6">
        <f>M1733*P1733</f>
        <v>46.73</v>
      </c>
      <c r="S1733" s="6">
        <f>Q1733-R1733</f>
        <v>44.640000000000008</v>
      </c>
      <c r="T1733" s="8">
        <f>IFERROR(S1733/Q1733,0)</f>
        <v>0.48856298566269024</v>
      </c>
    </row>
    <row r="1734" spans="1:20" ht="15.75" x14ac:dyDescent="0.25">
      <c r="A1734" s="2">
        <v>2176</v>
      </c>
      <c r="B1734" s="3">
        <v>46257</v>
      </c>
      <c r="C1734" s="10">
        <f>YEAR(SalesDataTable[[#This Row],[Order Date]])</f>
        <v>2026</v>
      </c>
      <c r="D1734" s="13" t="str">
        <f>"Q"&amp;ROUNDUP(MONTH(SalesDataTable[[#This Row],[Order Date]])/3,0)</f>
        <v>Q3</v>
      </c>
      <c r="E1734" s="13">
        <f>MONTH(SalesDataTable[[#This Row],[Order Date]])</f>
        <v>8</v>
      </c>
      <c r="F1734" s="10" t="str">
        <f>TEXT(SalesDataTable[[#This Row],[Order Date]],"MMM")</f>
        <v>Aug</v>
      </c>
      <c r="G1734" s="4" t="s">
        <v>22</v>
      </c>
      <c r="H1734" s="4" t="s">
        <v>57</v>
      </c>
      <c r="I1734" s="4" t="s">
        <v>18</v>
      </c>
      <c r="J1734" s="4" t="s">
        <v>29</v>
      </c>
      <c r="K1734" s="4" t="s">
        <v>30</v>
      </c>
      <c r="L1734" s="4" t="s">
        <v>48</v>
      </c>
      <c r="M1734" s="5">
        <v>1</v>
      </c>
      <c r="N1734" s="6">
        <v>46.92</v>
      </c>
      <c r="O1734" s="7">
        <v>0</v>
      </c>
      <c r="P1734" s="6">
        <v>18.3</v>
      </c>
      <c r="Q1734" s="6">
        <f>M1734*N1734*(1-O1734)</f>
        <v>46.92</v>
      </c>
      <c r="R1734" s="6">
        <f>M1734*P1734</f>
        <v>18.3</v>
      </c>
      <c r="S1734" s="6">
        <f>Q1734-R1734</f>
        <v>28.62</v>
      </c>
      <c r="T1734" s="8">
        <f>IFERROR(S1734/Q1734,0)</f>
        <v>0.60997442455242967</v>
      </c>
    </row>
    <row r="1735" spans="1:20" ht="15.75" x14ac:dyDescent="0.25">
      <c r="A1735" s="2">
        <v>2723</v>
      </c>
      <c r="B1735" s="3">
        <v>46257</v>
      </c>
      <c r="C1735" s="10">
        <f>YEAR(SalesDataTable[[#This Row],[Order Date]])</f>
        <v>2026</v>
      </c>
      <c r="D1735" s="13" t="str">
        <f>"Q"&amp;ROUNDUP(MONTH(SalesDataTable[[#This Row],[Order Date]])/3,0)</f>
        <v>Q3</v>
      </c>
      <c r="E1735" s="13">
        <f>MONTH(SalesDataTable[[#This Row],[Order Date]])</f>
        <v>8</v>
      </c>
      <c r="F1735" s="10" t="str">
        <f>TEXT(SalesDataTable[[#This Row],[Order Date]],"MMM")</f>
        <v>Aug</v>
      </c>
      <c r="G1735" s="4" t="s">
        <v>16</v>
      </c>
      <c r="H1735" s="4" t="s">
        <v>17</v>
      </c>
      <c r="I1735" s="4" t="s">
        <v>18</v>
      </c>
      <c r="J1735" s="4" t="s">
        <v>29</v>
      </c>
      <c r="K1735" s="4" t="s">
        <v>20</v>
      </c>
      <c r="L1735" s="4" t="s">
        <v>46</v>
      </c>
      <c r="M1735" s="5">
        <v>1</v>
      </c>
      <c r="N1735" s="6">
        <v>100.29</v>
      </c>
      <c r="O1735" s="7">
        <v>0.05</v>
      </c>
      <c r="P1735" s="6">
        <v>49.82</v>
      </c>
      <c r="Q1735" s="6">
        <f>M1735*N1735*(1-O1735)</f>
        <v>95.275500000000008</v>
      </c>
      <c r="R1735" s="6">
        <f>M1735*P1735</f>
        <v>49.82</v>
      </c>
      <c r="S1735" s="6">
        <f>Q1735-R1735</f>
        <v>45.455500000000008</v>
      </c>
      <c r="T1735" s="8">
        <f>IFERROR(S1735/Q1735,0)</f>
        <v>0.47709537079312103</v>
      </c>
    </row>
    <row r="1736" spans="1:20" ht="15.75" x14ac:dyDescent="0.25">
      <c r="A1736" s="2">
        <v>3299</v>
      </c>
      <c r="B1736" s="3">
        <v>46257</v>
      </c>
      <c r="C1736" s="10">
        <f>YEAR(SalesDataTable[[#This Row],[Order Date]])</f>
        <v>2026</v>
      </c>
      <c r="D1736" s="13" t="str">
        <f>"Q"&amp;ROUNDUP(MONTH(SalesDataTable[[#This Row],[Order Date]])/3,0)</f>
        <v>Q3</v>
      </c>
      <c r="E1736" s="13">
        <f>MONTH(SalesDataTable[[#This Row],[Order Date]])</f>
        <v>8</v>
      </c>
      <c r="F1736" s="10" t="str">
        <f>TEXT(SalesDataTable[[#This Row],[Order Date]],"MMM")</f>
        <v>Aug</v>
      </c>
      <c r="G1736" s="4" t="s">
        <v>16</v>
      </c>
      <c r="H1736" s="4" t="s">
        <v>52</v>
      </c>
      <c r="I1736" s="4" t="s">
        <v>18</v>
      </c>
      <c r="J1736" s="4" t="s">
        <v>29</v>
      </c>
      <c r="K1736" s="4" t="s">
        <v>25</v>
      </c>
      <c r="L1736" s="4" t="s">
        <v>33</v>
      </c>
      <c r="M1736" s="5">
        <v>1</v>
      </c>
      <c r="N1736" s="6">
        <v>147.11000000000001</v>
      </c>
      <c r="O1736" s="7">
        <v>0.15</v>
      </c>
      <c r="P1736" s="6">
        <v>79.599999999999994</v>
      </c>
      <c r="Q1736" s="6">
        <f>M1736*N1736*(1-O1736)</f>
        <v>125.04350000000001</v>
      </c>
      <c r="R1736" s="6">
        <f>M1736*P1736</f>
        <v>79.599999999999994</v>
      </c>
      <c r="S1736" s="6">
        <f>Q1736-R1736</f>
        <v>45.443500000000014</v>
      </c>
      <c r="T1736" s="8">
        <f>IFERROR(S1736/Q1736,0)</f>
        <v>0.36342152930780097</v>
      </c>
    </row>
    <row r="1737" spans="1:20" ht="15.75" x14ac:dyDescent="0.25">
      <c r="A1737" s="2">
        <v>3398</v>
      </c>
      <c r="B1737" s="3">
        <v>46257</v>
      </c>
      <c r="C1737" s="10">
        <f>YEAR(SalesDataTable[[#This Row],[Order Date]])</f>
        <v>2026</v>
      </c>
      <c r="D1737" s="13" t="str">
        <f>"Q"&amp;ROUNDUP(MONTH(SalesDataTable[[#This Row],[Order Date]])/3,0)</f>
        <v>Q3</v>
      </c>
      <c r="E1737" s="13">
        <f>MONTH(SalesDataTable[[#This Row],[Order Date]])</f>
        <v>8</v>
      </c>
      <c r="F1737" s="10" t="str">
        <f>TEXT(SalesDataTable[[#This Row],[Order Date]],"MMM")</f>
        <v>Aug</v>
      </c>
      <c r="G1737" s="4" t="s">
        <v>22</v>
      </c>
      <c r="H1737" s="4" t="s">
        <v>59</v>
      </c>
      <c r="I1737" s="4" t="s">
        <v>18</v>
      </c>
      <c r="J1737" s="4" t="s">
        <v>29</v>
      </c>
      <c r="K1737" s="4" t="s">
        <v>25</v>
      </c>
      <c r="L1737" s="4" t="s">
        <v>53</v>
      </c>
      <c r="M1737" s="5">
        <v>2</v>
      </c>
      <c r="N1737" s="6">
        <v>156.44999999999999</v>
      </c>
      <c r="O1737" s="7">
        <v>0</v>
      </c>
      <c r="P1737" s="6">
        <v>80.13</v>
      </c>
      <c r="Q1737" s="6">
        <f>M1737*N1737*(1-O1737)</f>
        <v>312.89999999999998</v>
      </c>
      <c r="R1737" s="6">
        <f>M1737*P1737</f>
        <v>160.26</v>
      </c>
      <c r="S1737" s="6">
        <f>Q1737-R1737</f>
        <v>152.63999999999999</v>
      </c>
      <c r="T1737" s="8">
        <f>IFERROR(S1737/Q1737,0)</f>
        <v>0.487823585810163</v>
      </c>
    </row>
    <row r="1738" spans="1:20" ht="15.75" x14ac:dyDescent="0.25">
      <c r="A1738" s="2">
        <v>4012</v>
      </c>
      <c r="B1738" s="3">
        <v>46257</v>
      </c>
      <c r="C1738" s="10">
        <f>YEAR(SalesDataTable[[#This Row],[Order Date]])</f>
        <v>2026</v>
      </c>
      <c r="D1738" s="13" t="str">
        <f>"Q"&amp;ROUNDUP(MONTH(SalesDataTable[[#This Row],[Order Date]])/3,0)</f>
        <v>Q3</v>
      </c>
      <c r="E1738" s="13">
        <f>MONTH(SalesDataTable[[#This Row],[Order Date]])</f>
        <v>8</v>
      </c>
      <c r="F1738" s="10" t="str">
        <f>TEXT(SalesDataTable[[#This Row],[Order Date]],"MMM")</f>
        <v>Aug</v>
      </c>
      <c r="G1738" s="4" t="s">
        <v>22</v>
      </c>
      <c r="H1738" s="4" t="s">
        <v>65</v>
      </c>
      <c r="I1738" s="4" t="s">
        <v>18</v>
      </c>
      <c r="J1738" s="4" t="s">
        <v>29</v>
      </c>
      <c r="K1738" s="4" t="s">
        <v>25</v>
      </c>
      <c r="L1738" s="4" t="s">
        <v>62</v>
      </c>
      <c r="M1738" s="5">
        <v>2</v>
      </c>
      <c r="N1738" s="6">
        <v>72.97</v>
      </c>
      <c r="O1738" s="7">
        <v>0</v>
      </c>
      <c r="P1738" s="6">
        <v>33.25</v>
      </c>
      <c r="Q1738" s="6">
        <f>M1738*N1738*(1-O1738)</f>
        <v>145.94</v>
      </c>
      <c r="R1738" s="6">
        <f>M1738*P1738</f>
        <v>66.5</v>
      </c>
      <c r="S1738" s="6">
        <f>Q1738-R1738</f>
        <v>79.44</v>
      </c>
      <c r="T1738" s="8">
        <f>IFERROR(S1738/Q1738,0)</f>
        <v>0.54433328765245992</v>
      </c>
    </row>
    <row r="1739" spans="1:20" ht="15.75" x14ac:dyDescent="0.25">
      <c r="A1739" s="2">
        <v>4064</v>
      </c>
      <c r="B1739" s="3">
        <v>46257</v>
      </c>
      <c r="C1739" s="10">
        <f>YEAR(SalesDataTable[[#This Row],[Order Date]])</f>
        <v>2026</v>
      </c>
      <c r="D1739" s="13" t="str">
        <f>"Q"&amp;ROUNDUP(MONTH(SalesDataTable[[#This Row],[Order Date]])/3,0)</f>
        <v>Q3</v>
      </c>
      <c r="E1739" s="13">
        <f>MONTH(SalesDataTable[[#This Row],[Order Date]])</f>
        <v>8</v>
      </c>
      <c r="F1739" s="10" t="str">
        <f>TEXT(SalesDataTable[[#This Row],[Order Date]],"MMM")</f>
        <v>Aug</v>
      </c>
      <c r="G1739" s="4" t="s">
        <v>36</v>
      </c>
      <c r="H1739" s="4" t="s">
        <v>47</v>
      </c>
      <c r="I1739" s="4" t="s">
        <v>44</v>
      </c>
      <c r="J1739" s="4" t="s">
        <v>19</v>
      </c>
      <c r="K1739" s="4" t="s">
        <v>50</v>
      </c>
      <c r="L1739" s="4" t="s">
        <v>61</v>
      </c>
      <c r="M1739" s="5">
        <v>2</v>
      </c>
      <c r="N1739" s="6">
        <v>51.63</v>
      </c>
      <c r="O1739" s="7">
        <v>0</v>
      </c>
      <c r="P1739" s="6">
        <v>21.39</v>
      </c>
      <c r="Q1739" s="6">
        <f>M1739*N1739*(1-O1739)</f>
        <v>103.26</v>
      </c>
      <c r="R1739" s="6">
        <f>M1739*P1739</f>
        <v>42.78</v>
      </c>
      <c r="S1739" s="6">
        <f>Q1739-R1739</f>
        <v>60.480000000000004</v>
      </c>
      <c r="T1739" s="8">
        <f>IFERROR(S1739/Q1739,0)</f>
        <v>0.58570598489250436</v>
      </c>
    </row>
    <row r="1740" spans="1:20" ht="15.75" x14ac:dyDescent="0.25">
      <c r="A1740" s="2">
        <v>4671</v>
      </c>
      <c r="B1740" s="3">
        <v>46257</v>
      </c>
      <c r="C1740" s="10">
        <f>YEAR(SalesDataTable[[#This Row],[Order Date]])</f>
        <v>2026</v>
      </c>
      <c r="D1740" s="13" t="str">
        <f>"Q"&amp;ROUNDUP(MONTH(SalesDataTable[[#This Row],[Order Date]])/3,0)</f>
        <v>Q3</v>
      </c>
      <c r="E1740" s="13">
        <f>MONTH(SalesDataTable[[#This Row],[Order Date]])</f>
        <v>8</v>
      </c>
      <c r="F1740" s="10" t="str">
        <f>TEXT(SalesDataTable[[#This Row],[Order Date]],"MMM")</f>
        <v>Aug</v>
      </c>
      <c r="G1740" s="4" t="s">
        <v>22</v>
      </c>
      <c r="H1740" s="4" t="s">
        <v>59</v>
      </c>
      <c r="I1740" s="4" t="s">
        <v>24</v>
      </c>
      <c r="J1740" s="4" t="s">
        <v>19</v>
      </c>
      <c r="K1740" s="4" t="s">
        <v>20</v>
      </c>
      <c r="L1740" s="4" t="s">
        <v>46</v>
      </c>
      <c r="M1740" s="5">
        <v>8</v>
      </c>
      <c r="N1740" s="6">
        <v>100.06</v>
      </c>
      <c r="O1740" s="7">
        <v>0.05</v>
      </c>
      <c r="P1740" s="6">
        <v>49.39</v>
      </c>
      <c r="Q1740" s="6">
        <f>M1740*N1740*(1-O1740)</f>
        <v>760.45600000000002</v>
      </c>
      <c r="R1740" s="6">
        <f>M1740*P1740</f>
        <v>395.12</v>
      </c>
      <c r="S1740" s="6">
        <f>Q1740-R1740</f>
        <v>365.33600000000001</v>
      </c>
      <c r="T1740" s="8">
        <f>IFERROR(S1740/Q1740,0)</f>
        <v>0.48041701295012468</v>
      </c>
    </row>
    <row r="1741" spans="1:20" ht="15.75" x14ac:dyDescent="0.25">
      <c r="A1741" s="2">
        <v>1914</v>
      </c>
      <c r="B1741" s="3">
        <v>46258</v>
      </c>
      <c r="C1741" s="10">
        <f>YEAR(SalesDataTable[[#This Row],[Order Date]])</f>
        <v>2026</v>
      </c>
      <c r="D1741" s="13" t="str">
        <f>"Q"&amp;ROUNDUP(MONTH(SalesDataTable[[#This Row],[Order Date]])/3,0)</f>
        <v>Q3</v>
      </c>
      <c r="E1741" s="13">
        <f>MONTH(SalesDataTable[[#This Row],[Order Date]])</f>
        <v>8</v>
      </c>
      <c r="F1741" s="10" t="str">
        <f>TEXT(SalesDataTable[[#This Row],[Order Date]],"MMM")</f>
        <v>Aug</v>
      </c>
      <c r="G1741" s="4" t="s">
        <v>36</v>
      </c>
      <c r="H1741" s="4" t="s">
        <v>49</v>
      </c>
      <c r="I1741" s="4" t="s">
        <v>35</v>
      </c>
      <c r="J1741" s="4" t="s">
        <v>19</v>
      </c>
      <c r="K1741" s="4" t="s">
        <v>39</v>
      </c>
      <c r="L1741" s="4" t="s">
        <v>56</v>
      </c>
      <c r="M1741" s="5">
        <v>4</v>
      </c>
      <c r="N1741" s="6">
        <v>83.2</v>
      </c>
      <c r="O1741" s="7">
        <v>0</v>
      </c>
      <c r="P1741" s="6">
        <v>39.99</v>
      </c>
      <c r="Q1741" s="6">
        <f>M1741*N1741*(1-O1741)</f>
        <v>332.8</v>
      </c>
      <c r="R1741" s="6">
        <f>M1741*P1741</f>
        <v>159.96</v>
      </c>
      <c r="S1741" s="6">
        <f>Q1741-R1741</f>
        <v>172.84</v>
      </c>
      <c r="T1741" s="8">
        <f>IFERROR(S1741/Q1741,0)</f>
        <v>0.5193509615384615</v>
      </c>
    </row>
    <row r="1742" spans="1:20" ht="15.75" x14ac:dyDescent="0.25">
      <c r="A1742" s="2">
        <v>1973</v>
      </c>
      <c r="B1742" s="3">
        <v>46258</v>
      </c>
      <c r="C1742" s="10">
        <f>YEAR(SalesDataTable[[#This Row],[Order Date]])</f>
        <v>2026</v>
      </c>
      <c r="D1742" s="13" t="str">
        <f>"Q"&amp;ROUNDUP(MONTH(SalesDataTable[[#This Row],[Order Date]])/3,0)</f>
        <v>Q3</v>
      </c>
      <c r="E1742" s="13">
        <f>MONTH(SalesDataTable[[#This Row],[Order Date]])</f>
        <v>8</v>
      </c>
      <c r="F1742" s="10" t="str">
        <f>TEXT(SalesDataTable[[#This Row],[Order Date]],"MMM")</f>
        <v>Aug</v>
      </c>
      <c r="G1742" s="4" t="s">
        <v>16</v>
      </c>
      <c r="H1742" s="4" t="s">
        <v>17</v>
      </c>
      <c r="I1742" s="4" t="s">
        <v>18</v>
      </c>
      <c r="J1742" s="4" t="s">
        <v>29</v>
      </c>
      <c r="K1742" s="4" t="s">
        <v>50</v>
      </c>
      <c r="L1742" s="4" t="s">
        <v>61</v>
      </c>
      <c r="M1742" s="5">
        <v>3</v>
      </c>
      <c r="N1742" s="6">
        <v>51.29</v>
      </c>
      <c r="O1742" s="7">
        <v>0</v>
      </c>
      <c r="P1742" s="6">
        <v>22.08</v>
      </c>
      <c r="Q1742" s="6">
        <f>M1742*N1742*(1-O1742)</f>
        <v>153.87</v>
      </c>
      <c r="R1742" s="6">
        <f>M1742*P1742</f>
        <v>66.239999999999995</v>
      </c>
      <c r="S1742" s="6">
        <f>Q1742-R1742</f>
        <v>87.63000000000001</v>
      </c>
      <c r="T1742" s="8">
        <f>IFERROR(S1742/Q1742,0)</f>
        <v>0.56950672645739919</v>
      </c>
    </row>
    <row r="1743" spans="1:20" ht="15.75" x14ac:dyDescent="0.25">
      <c r="A1743" s="2">
        <v>2564</v>
      </c>
      <c r="B1743" s="3">
        <v>46258</v>
      </c>
      <c r="C1743" s="10">
        <f>YEAR(SalesDataTable[[#This Row],[Order Date]])</f>
        <v>2026</v>
      </c>
      <c r="D1743" s="13" t="str">
        <f>"Q"&amp;ROUNDUP(MONTH(SalesDataTable[[#This Row],[Order Date]])/3,0)</f>
        <v>Q3</v>
      </c>
      <c r="E1743" s="13">
        <f>MONTH(SalesDataTable[[#This Row],[Order Date]])</f>
        <v>8</v>
      </c>
      <c r="F1743" s="10" t="str">
        <f>TEXT(SalesDataTable[[#This Row],[Order Date]],"MMM")</f>
        <v>Aug</v>
      </c>
      <c r="G1743" s="4" t="s">
        <v>27</v>
      </c>
      <c r="H1743" s="4" t="s">
        <v>34</v>
      </c>
      <c r="I1743" s="4" t="s">
        <v>18</v>
      </c>
      <c r="J1743" s="4" t="s">
        <v>19</v>
      </c>
      <c r="K1743" s="4" t="s">
        <v>39</v>
      </c>
      <c r="L1743" s="4" t="s">
        <v>45</v>
      </c>
      <c r="M1743" s="5">
        <v>1</v>
      </c>
      <c r="N1743" s="6">
        <v>200.2</v>
      </c>
      <c r="O1743" s="7">
        <v>0</v>
      </c>
      <c r="P1743" s="6">
        <v>103.38</v>
      </c>
      <c r="Q1743" s="6">
        <f>M1743*N1743*(1-O1743)</f>
        <v>200.2</v>
      </c>
      <c r="R1743" s="6">
        <f>M1743*P1743</f>
        <v>103.38</v>
      </c>
      <c r="S1743" s="6">
        <f>Q1743-R1743</f>
        <v>96.82</v>
      </c>
      <c r="T1743" s="8">
        <f>IFERROR(S1743/Q1743,0)</f>
        <v>0.48361638361638359</v>
      </c>
    </row>
    <row r="1744" spans="1:20" ht="15.75" x14ac:dyDescent="0.25">
      <c r="A1744" s="2">
        <v>2791</v>
      </c>
      <c r="B1744" s="3">
        <v>46258</v>
      </c>
      <c r="C1744" s="10">
        <f>YEAR(SalesDataTable[[#This Row],[Order Date]])</f>
        <v>2026</v>
      </c>
      <c r="D1744" s="13" t="str">
        <f>"Q"&amp;ROUNDUP(MONTH(SalesDataTable[[#This Row],[Order Date]])/3,0)</f>
        <v>Q3</v>
      </c>
      <c r="E1744" s="13">
        <f>MONTH(SalesDataTable[[#This Row],[Order Date]])</f>
        <v>8</v>
      </c>
      <c r="F1744" s="10" t="str">
        <f>TEXT(SalesDataTable[[#This Row],[Order Date]],"MMM")</f>
        <v>Aug</v>
      </c>
      <c r="G1744" s="4" t="s">
        <v>16</v>
      </c>
      <c r="H1744" s="4" t="s">
        <v>66</v>
      </c>
      <c r="I1744" s="4" t="s">
        <v>35</v>
      </c>
      <c r="J1744" s="4" t="s">
        <v>32</v>
      </c>
      <c r="K1744" s="4" t="s">
        <v>50</v>
      </c>
      <c r="L1744" s="4" t="s">
        <v>58</v>
      </c>
      <c r="M1744" s="5">
        <v>2</v>
      </c>
      <c r="N1744" s="6">
        <v>36.869999999999997</v>
      </c>
      <c r="O1744" s="7">
        <v>0</v>
      </c>
      <c r="P1744" s="6">
        <v>13.71</v>
      </c>
      <c r="Q1744" s="6">
        <f>M1744*N1744*(1-O1744)</f>
        <v>73.739999999999995</v>
      </c>
      <c r="R1744" s="6">
        <f>M1744*P1744</f>
        <v>27.42</v>
      </c>
      <c r="S1744" s="6">
        <f>Q1744-R1744</f>
        <v>46.319999999999993</v>
      </c>
      <c r="T1744" s="8">
        <f>IFERROR(S1744/Q1744,0)</f>
        <v>0.62815296989422287</v>
      </c>
    </row>
    <row r="1745" spans="1:20" ht="15.75" x14ac:dyDescent="0.25">
      <c r="A1745" s="2">
        <v>3559</v>
      </c>
      <c r="B1745" s="3">
        <v>46258</v>
      </c>
      <c r="C1745" s="10">
        <f>YEAR(SalesDataTable[[#This Row],[Order Date]])</f>
        <v>2026</v>
      </c>
      <c r="D1745" s="13" t="str">
        <f>"Q"&amp;ROUNDUP(MONTH(SalesDataTable[[#This Row],[Order Date]])/3,0)</f>
        <v>Q3</v>
      </c>
      <c r="E1745" s="13">
        <f>MONTH(SalesDataTable[[#This Row],[Order Date]])</f>
        <v>8</v>
      </c>
      <c r="F1745" s="10" t="str">
        <f>TEXT(SalesDataTable[[#This Row],[Order Date]],"MMM")</f>
        <v>Aug</v>
      </c>
      <c r="G1745" s="4" t="s">
        <v>36</v>
      </c>
      <c r="H1745" s="4" t="s">
        <v>49</v>
      </c>
      <c r="I1745" s="4" t="s">
        <v>18</v>
      </c>
      <c r="J1745" s="4" t="s">
        <v>19</v>
      </c>
      <c r="K1745" s="4" t="s">
        <v>50</v>
      </c>
      <c r="L1745" s="4" t="s">
        <v>58</v>
      </c>
      <c r="M1745" s="5">
        <v>1</v>
      </c>
      <c r="N1745" s="6">
        <v>36.28</v>
      </c>
      <c r="O1745" s="7">
        <v>0.1</v>
      </c>
      <c r="P1745" s="6">
        <v>14.16</v>
      </c>
      <c r="Q1745" s="6">
        <f>M1745*N1745*(1-O1745)</f>
        <v>32.652000000000001</v>
      </c>
      <c r="R1745" s="6">
        <f>M1745*P1745</f>
        <v>14.16</v>
      </c>
      <c r="S1745" s="6">
        <f>Q1745-R1745</f>
        <v>18.492000000000001</v>
      </c>
      <c r="T1745" s="8">
        <f>IFERROR(S1745/Q1745,0)</f>
        <v>0.56633590591694227</v>
      </c>
    </row>
    <row r="1746" spans="1:20" ht="15.75" x14ac:dyDescent="0.25">
      <c r="A1746" s="2">
        <v>3839</v>
      </c>
      <c r="B1746" s="3">
        <v>46258</v>
      </c>
      <c r="C1746" s="10">
        <f>YEAR(SalesDataTable[[#This Row],[Order Date]])</f>
        <v>2026</v>
      </c>
      <c r="D1746" s="13" t="str">
        <f>"Q"&amp;ROUNDUP(MONTH(SalesDataTable[[#This Row],[Order Date]])/3,0)</f>
        <v>Q3</v>
      </c>
      <c r="E1746" s="13">
        <f>MONTH(SalesDataTable[[#This Row],[Order Date]])</f>
        <v>8</v>
      </c>
      <c r="F1746" s="10" t="str">
        <f>TEXT(SalesDataTable[[#This Row],[Order Date]],"MMM")</f>
        <v>Aug</v>
      </c>
      <c r="G1746" s="4" t="s">
        <v>16</v>
      </c>
      <c r="H1746" s="4" t="s">
        <v>66</v>
      </c>
      <c r="I1746" s="4" t="s">
        <v>44</v>
      </c>
      <c r="J1746" s="4" t="s">
        <v>19</v>
      </c>
      <c r="K1746" s="4" t="s">
        <v>25</v>
      </c>
      <c r="L1746" s="4" t="s">
        <v>26</v>
      </c>
      <c r="M1746" s="5">
        <v>2</v>
      </c>
      <c r="N1746" s="6">
        <v>93.88</v>
      </c>
      <c r="O1746" s="7">
        <v>0.05</v>
      </c>
      <c r="P1746" s="6">
        <v>46.57</v>
      </c>
      <c r="Q1746" s="6">
        <f>M1746*N1746*(1-O1746)</f>
        <v>178.37199999999999</v>
      </c>
      <c r="R1746" s="6">
        <f>M1746*P1746</f>
        <v>93.14</v>
      </c>
      <c r="S1746" s="6">
        <f>Q1746-R1746</f>
        <v>85.231999999999985</v>
      </c>
      <c r="T1746" s="8">
        <f>IFERROR(S1746/Q1746,0)</f>
        <v>0.47783284371986628</v>
      </c>
    </row>
    <row r="1747" spans="1:20" ht="15.75" x14ac:dyDescent="0.25">
      <c r="A1747" s="2">
        <v>4133</v>
      </c>
      <c r="B1747" s="3">
        <v>46258</v>
      </c>
      <c r="C1747" s="10">
        <f>YEAR(SalesDataTable[[#This Row],[Order Date]])</f>
        <v>2026</v>
      </c>
      <c r="D1747" s="13" t="str">
        <f>"Q"&amp;ROUNDUP(MONTH(SalesDataTable[[#This Row],[Order Date]])/3,0)</f>
        <v>Q3</v>
      </c>
      <c r="E1747" s="13">
        <f>MONTH(SalesDataTable[[#This Row],[Order Date]])</f>
        <v>8</v>
      </c>
      <c r="F1747" s="10" t="str">
        <f>TEXT(SalesDataTable[[#This Row],[Order Date]],"MMM")</f>
        <v>Aug</v>
      </c>
      <c r="G1747" s="4" t="s">
        <v>36</v>
      </c>
      <c r="H1747" s="4" t="s">
        <v>37</v>
      </c>
      <c r="I1747" s="4" t="s">
        <v>18</v>
      </c>
      <c r="J1747" s="4" t="s">
        <v>29</v>
      </c>
      <c r="K1747" s="4" t="s">
        <v>39</v>
      </c>
      <c r="L1747" s="4" t="s">
        <v>45</v>
      </c>
      <c r="M1747" s="5">
        <v>1</v>
      </c>
      <c r="N1747" s="6">
        <v>192.67</v>
      </c>
      <c r="O1747" s="7">
        <v>0.05</v>
      </c>
      <c r="P1747" s="6">
        <v>101.04</v>
      </c>
      <c r="Q1747" s="6">
        <f>M1747*N1747*(1-O1747)</f>
        <v>183.03649999999999</v>
      </c>
      <c r="R1747" s="6">
        <f>M1747*P1747</f>
        <v>101.04</v>
      </c>
      <c r="S1747" s="6">
        <f>Q1747-R1747</f>
        <v>81.996499999999983</v>
      </c>
      <c r="T1747" s="8">
        <f>IFERROR(S1747/Q1747,0)</f>
        <v>0.44797895501716867</v>
      </c>
    </row>
    <row r="1748" spans="1:20" ht="15.75" x14ac:dyDescent="0.25">
      <c r="A1748" s="2">
        <v>4765</v>
      </c>
      <c r="B1748" s="3">
        <v>46258</v>
      </c>
      <c r="C1748" s="10">
        <f>YEAR(SalesDataTable[[#This Row],[Order Date]])</f>
        <v>2026</v>
      </c>
      <c r="D1748" s="13" t="str">
        <f>"Q"&amp;ROUNDUP(MONTH(SalesDataTable[[#This Row],[Order Date]])/3,0)</f>
        <v>Q3</v>
      </c>
      <c r="E1748" s="13">
        <f>MONTH(SalesDataTable[[#This Row],[Order Date]])</f>
        <v>8</v>
      </c>
      <c r="F1748" s="10" t="str">
        <f>TEXT(SalesDataTable[[#This Row],[Order Date]],"MMM")</f>
        <v>Aug</v>
      </c>
      <c r="G1748" s="4" t="s">
        <v>16</v>
      </c>
      <c r="H1748" s="4" t="s">
        <v>66</v>
      </c>
      <c r="I1748" s="4" t="s">
        <v>18</v>
      </c>
      <c r="J1748" s="4" t="s">
        <v>29</v>
      </c>
      <c r="K1748" s="4" t="s">
        <v>20</v>
      </c>
      <c r="L1748" s="4" t="s">
        <v>21</v>
      </c>
      <c r="M1748" s="5">
        <v>1</v>
      </c>
      <c r="N1748" s="6">
        <v>80.099999999999994</v>
      </c>
      <c r="O1748" s="7">
        <v>0.05</v>
      </c>
      <c r="P1748" s="6">
        <v>43.49</v>
      </c>
      <c r="Q1748" s="6">
        <f>M1748*N1748*(1-O1748)</f>
        <v>76.094999999999985</v>
      </c>
      <c r="R1748" s="6">
        <f>M1748*P1748</f>
        <v>43.49</v>
      </c>
      <c r="S1748" s="6">
        <f>Q1748-R1748</f>
        <v>32.604999999999983</v>
      </c>
      <c r="T1748" s="8">
        <f>IFERROR(S1748/Q1748,0)</f>
        <v>0.42847756094355727</v>
      </c>
    </row>
    <row r="1749" spans="1:20" ht="15.75" x14ac:dyDescent="0.25">
      <c r="A1749" s="2">
        <v>1868</v>
      </c>
      <c r="B1749" s="3">
        <v>46259</v>
      </c>
      <c r="C1749" s="10">
        <f>YEAR(SalesDataTable[[#This Row],[Order Date]])</f>
        <v>2026</v>
      </c>
      <c r="D1749" s="13" t="str">
        <f>"Q"&amp;ROUNDUP(MONTH(SalesDataTable[[#This Row],[Order Date]])/3,0)</f>
        <v>Q3</v>
      </c>
      <c r="E1749" s="13">
        <f>MONTH(SalesDataTable[[#This Row],[Order Date]])</f>
        <v>8</v>
      </c>
      <c r="F1749" s="10" t="str">
        <f>TEXT(SalesDataTable[[#This Row],[Order Date]],"MMM")</f>
        <v>Aug</v>
      </c>
      <c r="G1749" s="4" t="s">
        <v>36</v>
      </c>
      <c r="H1749" s="4" t="s">
        <v>49</v>
      </c>
      <c r="I1749" s="4" t="s">
        <v>44</v>
      </c>
      <c r="J1749" s="4" t="s">
        <v>19</v>
      </c>
      <c r="K1749" s="4" t="s">
        <v>25</v>
      </c>
      <c r="L1749" s="4" t="s">
        <v>33</v>
      </c>
      <c r="M1749" s="5">
        <v>1</v>
      </c>
      <c r="N1749" s="6">
        <v>145.02000000000001</v>
      </c>
      <c r="O1749" s="7">
        <v>0</v>
      </c>
      <c r="P1749" s="6">
        <v>78.959999999999994</v>
      </c>
      <c r="Q1749" s="6">
        <f>M1749*N1749*(1-O1749)</f>
        <v>145.02000000000001</v>
      </c>
      <c r="R1749" s="6">
        <f>M1749*P1749</f>
        <v>78.959999999999994</v>
      </c>
      <c r="S1749" s="6">
        <f>Q1749-R1749</f>
        <v>66.060000000000016</v>
      </c>
      <c r="T1749" s="8">
        <f>IFERROR(S1749/Q1749,0)</f>
        <v>0.4555233760860572</v>
      </c>
    </row>
    <row r="1750" spans="1:20" ht="15.75" x14ac:dyDescent="0.25">
      <c r="A1750" s="2">
        <v>987</v>
      </c>
      <c r="B1750" s="3">
        <v>46260</v>
      </c>
      <c r="C1750" s="10">
        <f>YEAR(SalesDataTable[[#This Row],[Order Date]])</f>
        <v>2026</v>
      </c>
      <c r="D1750" s="13" t="str">
        <f>"Q"&amp;ROUNDUP(MONTH(SalesDataTable[[#This Row],[Order Date]])/3,0)</f>
        <v>Q3</v>
      </c>
      <c r="E1750" s="13">
        <f>MONTH(SalesDataTable[[#This Row],[Order Date]])</f>
        <v>8</v>
      </c>
      <c r="F1750" s="10" t="str">
        <f>TEXT(SalesDataTable[[#This Row],[Order Date]],"MMM")</f>
        <v>Aug</v>
      </c>
      <c r="G1750" s="4" t="s">
        <v>22</v>
      </c>
      <c r="H1750" s="4" t="s">
        <v>57</v>
      </c>
      <c r="I1750" s="4" t="s">
        <v>44</v>
      </c>
      <c r="J1750" s="4" t="s">
        <v>19</v>
      </c>
      <c r="K1750" s="4" t="s">
        <v>30</v>
      </c>
      <c r="L1750" s="4" t="s">
        <v>31</v>
      </c>
      <c r="M1750" s="5">
        <v>1</v>
      </c>
      <c r="N1750" s="6">
        <v>37</v>
      </c>
      <c r="O1750" s="7">
        <v>0.15</v>
      </c>
      <c r="P1750" s="6">
        <v>13.68</v>
      </c>
      <c r="Q1750" s="6">
        <f>M1750*N1750*(1-O1750)</f>
        <v>31.45</v>
      </c>
      <c r="R1750" s="6">
        <f>M1750*P1750</f>
        <v>13.68</v>
      </c>
      <c r="S1750" s="6">
        <f>Q1750-R1750</f>
        <v>17.77</v>
      </c>
      <c r="T1750" s="8">
        <f>IFERROR(S1750/Q1750,0)</f>
        <v>0.56502384737678857</v>
      </c>
    </row>
    <row r="1751" spans="1:20" ht="15.75" x14ac:dyDescent="0.25">
      <c r="A1751" s="2">
        <v>2503</v>
      </c>
      <c r="B1751" s="3">
        <v>46260</v>
      </c>
      <c r="C1751" s="10">
        <f>YEAR(SalesDataTable[[#This Row],[Order Date]])</f>
        <v>2026</v>
      </c>
      <c r="D1751" s="13" t="str">
        <f>"Q"&amp;ROUNDUP(MONTH(SalesDataTable[[#This Row],[Order Date]])/3,0)</f>
        <v>Q3</v>
      </c>
      <c r="E1751" s="13">
        <f>MONTH(SalesDataTable[[#This Row],[Order Date]])</f>
        <v>8</v>
      </c>
      <c r="F1751" s="10" t="str">
        <f>TEXT(SalesDataTable[[#This Row],[Order Date]],"MMM")</f>
        <v>Aug</v>
      </c>
      <c r="G1751" s="4" t="s">
        <v>22</v>
      </c>
      <c r="H1751" s="4" t="s">
        <v>43</v>
      </c>
      <c r="I1751" s="4" t="s">
        <v>18</v>
      </c>
      <c r="J1751" s="4" t="s">
        <v>19</v>
      </c>
      <c r="K1751" s="4" t="s">
        <v>20</v>
      </c>
      <c r="L1751" s="4" t="s">
        <v>38</v>
      </c>
      <c r="M1751" s="5">
        <v>2</v>
      </c>
      <c r="N1751" s="6">
        <v>50.02</v>
      </c>
      <c r="O1751" s="7">
        <v>0</v>
      </c>
      <c r="P1751" s="6">
        <v>21.99</v>
      </c>
      <c r="Q1751" s="6">
        <f>M1751*N1751*(1-O1751)</f>
        <v>100.04</v>
      </c>
      <c r="R1751" s="6">
        <f>M1751*P1751</f>
        <v>43.98</v>
      </c>
      <c r="S1751" s="6">
        <f>Q1751-R1751</f>
        <v>56.060000000000009</v>
      </c>
      <c r="T1751" s="8">
        <f>IFERROR(S1751/Q1751,0)</f>
        <v>0.56037584966013598</v>
      </c>
    </row>
    <row r="1752" spans="1:20" ht="15.75" x14ac:dyDescent="0.25">
      <c r="A1752" s="2">
        <v>4928</v>
      </c>
      <c r="B1752" s="3">
        <v>46260</v>
      </c>
      <c r="C1752" s="10">
        <f>YEAR(SalesDataTable[[#This Row],[Order Date]])</f>
        <v>2026</v>
      </c>
      <c r="D1752" s="13" t="str">
        <f>"Q"&amp;ROUNDUP(MONTH(SalesDataTable[[#This Row],[Order Date]])/3,0)</f>
        <v>Q3</v>
      </c>
      <c r="E1752" s="13">
        <f>MONTH(SalesDataTable[[#This Row],[Order Date]])</f>
        <v>8</v>
      </c>
      <c r="F1752" s="10" t="str">
        <f>TEXT(SalesDataTable[[#This Row],[Order Date]],"MMM")</f>
        <v>Aug</v>
      </c>
      <c r="G1752" s="4" t="s">
        <v>22</v>
      </c>
      <c r="H1752" s="4" t="s">
        <v>57</v>
      </c>
      <c r="I1752" s="4" t="s">
        <v>35</v>
      </c>
      <c r="J1752" s="4" t="s">
        <v>19</v>
      </c>
      <c r="K1752" s="4" t="s">
        <v>50</v>
      </c>
      <c r="L1752" s="4" t="s">
        <v>58</v>
      </c>
      <c r="M1752" s="5">
        <v>2</v>
      </c>
      <c r="N1752" s="6">
        <v>35.950000000000003</v>
      </c>
      <c r="O1752" s="7">
        <v>0.05</v>
      </c>
      <c r="P1752" s="6">
        <v>13.93</v>
      </c>
      <c r="Q1752" s="6">
        <f>M1752*N1752*(1-O1752)</f>
        <v>68.305000000000007</v>
      </c>
      <c r="R1752" s="6">
        <f>M1752*P1752</f>
        <v>27.86</v>
      </c>
      <c r="S1752" s="6">
        <f>Q1752-R1752</f>
        <v>40.445000000000007</v>
      </c>
      <c r="T1752" s="8">
        <f>IFERROR(S1752/Q1752,0)</f>
        <v>0.59212356342873884</v>
      </c>
    </row>
    <row r="1753" spans="1:20" ht="15.75" x14ac:dyDescent="0.25">
      <c r="A1753" s="2">
        <v>852</v>
      </c>
      <c r="B1753" s="3">
        <v>46261</v>
      </c>
      <c r="C1753" s="10">
        <f>YEAR(SalesDataTable[[#This Row],[Order Date]])</f>
        <v>2026</v>
      </c>
      <c r="D1753" s="13" t="str">
        <f>"Q"&amp;ROUNDUP(MONTH(SalesDataTable[[#This Row],[Order Date]])/3,0)</f>
        <v>Q3</v>
      </c>
      <c r="E1753" s="13">
        <f>MONTH(SalesDataTable[[#This Row],[Order Date]])</f>
        <v>8</v>
      </c>
      <c r="F1753" s="10" t="str">
        <f>TEXT(SalesDataTable[[#This Row],[Order Date]],"MMM")</f>
        <v>Aug</v>
      </c>
      <c r="G1753" s="4" t="s">
        <v>16</v>
      </c>
      <c r="H1753" s="4" t="s">
        <v>52</v>
      </c>
      <c r="I1753" s="4" t="s">
        <v>18</v>
      </c>
      <c r="J1753" s="4" t="s">
        <v>29</v>
      </c>
      <c r="K1753" s="4" t="s">
        <v>30</v>
      </c>
      <c r="L1753" s="4" t="s">
        <v>48</v>
      </c>
      <c r="M1753" s="5">
        <v>3</v>
      </c>
      <c r="N1753" s="6">
        <v>45.84</v>
      </c>
      <c r="O1753" s="7">
        <v>0.15</v>
      </c>
      <c r="P1753" s="6">
        <v>17.899999999999999</v>
      </c>
      <c r="Q1753" s="6">
        <f>M1753*N1753*(1-O1753)</f>
        <v>116.89200000000001</v>
      </c>
      <c r="R1753" s="6">
        <f>M1753*P1753</f>
        <v>53.699999999999996</v>
      </c>
      <c r="S1753" s="6">
        <f>Q1753-R1753</f>
        <v>63.192000000000014</v>
      </c>
      <c r="T1753" s="8">
        <f>IFERROR(S1753/Q1753,0)</f>
        <v>0.54060158094651478</v>
      </c>
    </row>
    <row r="1754" spans="1:20" ht="15.75" x14ac:dyDescent="0.25">
      <c r="A1754" s="2">
        <v>2188</v>
      </c>
      <c r="B1754" s="3">
        <v>46261</v>
      </c>
      <c r="C1754" s="10">
        <f>YEAR(SalesDataTable[[#This Row],[Order Date]])</f>
        <v>2026</v>
      </c>
      <c r="D1754" s="13" t="str">
        <f>"Q"&amp;ROUNDUP(MONTH(SalesDataTable[[#This Row],[Order Date]])/3,0)</f>
        <v>Q3</v>
      </c>
      <c r="E1754" s="13">
        <f>MONTH(SalesDataTable[[#This Row],[Order Date]])</f>
        <v>8</v>
      </c>
      <c r="F1754" s="10" t="str">
        <f>TEXT(SalesDataTable[[#This Row],[Order Date]],"MMM")</f>
        <v>Aug</v>
      </c>
      <c r="G1754" s="4" t="s">
        <v>22</v>
      </c>
      <c r="H1754" s="4" t="s">
        <v>43</v>
      </c>
      <c r="I1754" s="4" t="s">
        <v>18</v>
      </c>
      <c r="J1754" s="4" t="s">
        <v>29</v>
      </c>
      <c r="K1754" s="4" t="s">
        <v>39</v>
      </c>
      <c r="L1754" s="4" t="s">
        <v>56</v>
      </c>
      <c r="M1754" s="5">
        <v>1</v>
      </c>
      <c r="N1754" s="6">
        <v>83.23</v>
      </c>
      <c r="O1754" s="7">
        <v>0.1</v>
      </c>
      <c r="P1754" s="6">
        <v>40.229999999999997</v>
      </c>
      <c r="Q1754" s="6">
        <f>M1754*N1754*(1-O1754)</f>
        <v>74.907000000000011</v>
      </c>
      <c r="R1754" s="6">
        <f>M1754*P1754</f>
        <v>40.229999999999997</v>
      </c>
      <c r="S1754" s="6">
        <f>Q1754-R1754</f>
        <v>34.677000000000014</v>
      </c>
      <c r="T1754" s="8">
        <f>IFERROR(S1754/Q1754,0)</f>
        <v>0.46293403820737727</v>
      </c>
    </row>
    <row r="1755" spans="1:20" ht="15.75" x14ac:dyDescent="0.25">
      <c r="A1755" s="2">
        <v>2574</v>
      </c>
      <c r="B1755" s="3">
        <v>46261</v>
      </c>
      <c r="C1755" s="10">
        <f>YEAR(SalesDataTable[[#This Row],[Order Date]])</f>
        <v>2026</v>
      </c>
      <c r="D1755" s="13" t="str">
        <f>"Q"&amp;ROUNDUP(MONTH(SalesDataTable[[#This Row],[Order Date]])/3,0)</f>
        <v>Q3</v>
      </c>
      <c r="E1755" s="13">
        <f>MONTH(SalesDataTable[[#This Row],[Order Date]])</f>
        <v>8</v>
      </c>
      <c r="F1755" s="10" t="str">
        <f>TEXT(SalesDataTable[[#This Row],[Order Date]],"MMM")</f>
        <v>Aug</v>
      </c>
      <c r="G1755" s="4" t="s">
        <v>16</v>
      </c>
      <c r="H1755" s="4" t="s">
        <v>52</v>
      </c>
      <c r="I1755" s="4" t="s">
        <v>35</v>
      </c>
      <c r="J1755" s="4" t="s">
        <v>29</v>
      </c>
      <c r="K1755" s="4" t="s">
        <v>20</v>
      </c>
      <c r="L1755" s="4" t="s">
        <v>46</v>
      </c>
      <c r="M1755" s="5">
        <v>1</v>
      </c>
      <c r="N1755" s="6">
        <v>104.33</v>
      </c>
      <c r="O1755" s="7">
        <v>0.1</v>
      </c>
      <c r="P1755" s="6">
        <v>49.86</v>
      </c>
      <c r="Q1755" s="6">
        <f>M1755*N1755*(1-O1755)</f>
        <v>93.897000000000006</v>
      </c>
      <c r="R1755" s="6">
        <f>M1755*P1755</f>
        <v>49.86</v>
      </c>
      <c r="S1755" s="6">
        <f>Q1755-R1755</f>
        <v>44.037000000000006</v>
      </c>
      <c r="T1755" s="8">
        <f>IFERROR(S1755/Q1755,0)</f>
        <v>0.46899261957251032</v>
      </c>
    </row>
    <row r="1756" spans="1:20" ht="15.75" x14ac:dyDescent="0.25">
      <c r="A1756" s="2">
        <v>2942</v>
      </c>
      <c r="B1756" s="3">
        <v>46261</v>
      </c>
      <c r="C1756" s="10">
        <f>YEAR(SalesDataTable[[#This Row],[Order Date]])</f>
        <v>2026</v>
      </c>
      <c r="D1756" s="13" t="str">
        <f>"Q"&amp;ROUNDUP(MONTH(SalesDataTable[[#This Row],[Order Date]])/3,0)</f>
        <v>Q3</v>
      </c>
      <c r="E1756" s="13">
        <f>MONTH(SalesDataTable[[#This Row],[Order Date]])</f>
        <v>8</v>
      </c>
      <c r="F1756" s="10" t="str">
        <f>TEXT(SalesDataTable[[#This Row],[Order Date]],"MMM")</f>
        <v>Aug</v>
      </c>
      <c r="G1756" s="4" t="s">
        <v>22</v>
      </c>
      <c r="H1756" s="4" t="s">
        <v>43</v>
      </c>
      <c r="I1756" s="4" t="s">
        <v>18</v>
      </c>
      <c r="J1756" s="4" t="s">
        <v>29</v>
      </c>
      <c r="K1756" s="4" t="s">
        <v>25</v>
      </c>
      <c r="L1756" s="4" t="s">
        <v>53</v>
      </c>
      <c r="M1756" s="5">
        <v>1</v>
      </c>
      <c r="N1756" s="6">
        <v>156.94999999999999</v>
      </c>
      <c r="O1756" s="7">
        <v>0</v>
      </c>
      <c r="P1756" s="6">
        <v>80.41</v>
      </c>
      <c r="Q1756" s="6">
        <f>M1756*N1756*(1-O1756)</f>
        <v>156.94999999999999</v>
      </c>
      <c r="R1756" s="6">
        <f>M1756*P1756</f>
        <v>80.41</v>
      </c>
      <c r="S1756" s="6">
        <f>Q1756-R1756</f>
        <v>76.539999999999992</v>
      </c>
      <c r="T1756" s="8">
        <f>IFERROR(S1756/Q1756,0)</f>
        <v>0.48767123287671232</v>
      </c>
    </row>
    <row r="1757" spans="1:20" ht="15.75" x14ac:dyDescent="0.25">
      <c r="A1757" s="2">
        <v>3211</v>
      </c>
      <c r="B1757" s="3">
        <v>46261</v>
      </c>
      <c r="C1757" s="10">
        <f>YEAR(SalesDataTable[[#This Row],[Order Date]])</f>
        <v>2026</v>
      </c>
      <c r="D1757" s="13" t="str">
        <f>"Q"&amp;ROUNDUP(MONTH(SalesDataTable[[#This Row],[Order Date]])/3,0)</f>
        <v>Q3</v>
      </c>
      <c r="E1757" s="13">
        <f>MONTH(SalesDataTable[[#This Row],[Order Date]])</f>
        <v>8</v>
      </c>
      <c r="F1757" s="10" t="str">
        <f>TEXT(SalesDataTable[[#This Row],[Order Date]],"MMM")</f>
        <v>Aug</v>
      </c>
      <c r="G1757" s="4" t="s">
        <v>22</v>
      </c>
      <c r="H1757" s="4" t="s">
        <v>65</v>
      </c>
      <c r="I1757" s="4" t="s">
        <v>35</v>
      </c>
      <c r="J1757" s="4" t="s">
        <v>32</v>
      </c>
      <c r="K1757" s="4" t="s">
        <v>20</v>
      </c>
      <c r="L1757" s="4" t="s">
        <v>42</v>
      </c>
      <c r="M1757" s="5">
        <v>3</v>
      </c>
      <c r="N1757" s="6">
        <v>41.33</v>
      </c>
      <c r="O1757" s="7">
        <v>0.05</v>
      </c>
      <c r="P1757" s="6">
        <v>17</v>
      </c>
      <c r="Q1757" s="6">
        <f>M1757*N1757*(1-O1757)</f>
        <v>117.79049999999999</v>
      </c>
      <c r="R1757" s="6">
        <f>M1757*P1757</f>
        <v>51</v>
      </c>
      <c r="S1757" s="6">
        <f>Q1757-R1757</f>
        <v>66.790499999999994</v>
      </c>
      <c r="T1757" s="8">
        <f>IFERROR(S1757/Q1757,0)</f>
        <v>0.56702790123142355</v>
      </c>
    </row>
    <row r="1758" spans="1:20" ht="15.75" x14ac:dyDescent="0.25">
      <c r="A1758" s="2">
        <v>3306</v>
      </c>
      <c r="B1758" s="3">
        <v>46261</v>
      </c>
      <c r="C1758" s="10">
        <f>YEAR(SalesDataTable[[#This Row],[Order Date]])</f>
        <v>2026</v>
      </c>
      <c r="D1758" s="13" t="str">
        <f>"Q"&amp;ROUNDUP(MONTH(SalesDataTable[[#This Row],[Order Date]])/3,0)</f>
        <v>Q3</v>
      </c>
      <c r="E1758" s="13">
        <f>MONTH(SalesDataTable[[#This Row],[Order Date]])</f>
        <v>8</v>
      </c>
      <c r="F1758" s="10" t="str">
        <f>TEXT(SalesDataTable[[#This Row],[Order Date]],"MMM")</f>
        <v>Aug</v>
      </c>
      <c r="G1758" s="4" t="s">
        <v>16</v>
      </c>
      <c r="H1758" s="4" t="s">
        <v>66</v>
      </c>
      <c r="I1758" s="4" t="s">
        <v>18</v>
      </c>
      <c r="J1758" s="4" t="s">
        <v>32</v>
      </c>
      <c r="K1758" s="4" t="s">
        <v>30</v>
      </c>
      <c r="L1758" s="4" t="s">
        <v>31</v>
      </c>
      <c r="M1758" s="5">
        <v>1</v>
      </c>
      <c r="N1758" s="6">
        <v>35.590000000000003</v>
      </c>
      <c r="O1758" s="7">
        <v>0</v>
      </c>
      <c r="P1758" s="6">
        <v>13.66</v>
      </c>
      <c r="Q1758" s="6">
        <f>M1758*N1758*(1-O1758)</f>
        <v>35.590000000000003</v>
      </c>
      <c r="R1758" s="6">
        <f>M1758*P1758</f>
        <v>13.66</v>
      </c>
      <c r="S1758" s="6">
        <f>Q1758-R1758</f>
        <v>21.930000000000003</v>
      </c>
      <c r="T1758" s="8">
        <f>IFERROR(S1758/Q1758,0)</f>
        <v>0.61618432143860635</v>
      </c>
    </row>
    <row r="1759" spans="1:20" ht="15.75" x14ac:dyDescent="0.25">
      <c r="A1759" s="2">
        <v>3837</v>
      </c>
      <c r="B1759" s="3">
        <v>46261</v>
      </c>
      <c r="C1759" s="10">
        <f>YEAR(SalesDataTable[[#This Row],[Order Date]])</f>
        <v>2026</v>
      </c>
      <c r="D1759" s="13" t="str">
        <f>"Q"&amp;ROUNDUP(MONTH(SalesDataTable[[#This Row],[Order Date]])/3,0)</f>
        <v>Q3</v>
      </c>
      <c r="E1759" s="13">
        <f>MONTH(SalesDataTable[[#This Row],[Order Date]])</f>
        <v>8</v>
      </c>
      <c r="F1759" s="10" t="str">
        <f>TEXT(SalesDataTable[[#This Row],[Order Date]],"MMM")</f>
        <v>Aug</v>
      </c>
      <c r="G1759" s="4" t="s">
        <v>36</v>
      </c>
      <c r="H1759" s="4" t="s">
        <v>49</v>
      </c>
      <c r="I1759" s="4" t="s">
        <v>18</v>
      </c>
      <c r="J1759" s="4" t="s">
        <v>19</v>
      </c>
      <c r="K1759" s="4" t="s">
        <v>39</v>
      </c>
      <c r="L1759" s="4" t="s">
        <v>40</v>
      </c>
      <c r="M1759" s="5">
        <v>2</v>
      </c>
      <c r="N1759" s="6">
        <v>335.87</v>
      </c>
      <c r="O1759" s="7">
        <v>0.1</v>
      </c>
      <c r="P1759" s="6">
        <v>196.54</v>
      </c>
      <c r="Q1759" s="6">
        <f>M1759*N1759*(1-O1759)</f>
        <v>604.56600000000003</v>
      </c>
      <c r="R1759" s="6">
        <f>M1759*P1759</f>
        <v>393.08</v>
      </c>
      <c r="S1759" s="6">
        <f>Q1759-R1759</f>
        <v>211.48600000000005</v>
      </c>
      <c r="T1759" s="8">
        <f>IFERROR(S1759/Q1759,0)</f>
        <v>0.34981457773014035</v>
      </c>
    </row>
    <row r="1760" spans="1:20" ht="15.75" x14ac:dyDescent="0.25">
      <c r="A1760" s="2">
        <v>4169</v>
      </c>
      <c r="B1760" s="3">
        <v>46261</v>
      </c>
      <c r="C1760" s="10">
        <f>YEAR(SalesDataTable[[#This Row],[Order Date]])</f>
        <v>2026</v>
      </c>
      <c r="D1760" s="13" t="str">
        <f>"Q"&amp;ROUNDUP(MONTH(SalesDataTable[[#This Row],[Order Date]])/3,0)</f>
        <v>Q3</v>
      </c>
      <c r="E1760" s="13">
        <f>MONTH(SalesDataTable[[#This Row],[Order Date]])</f>
        <v>8</v>
      </c>
      <c r="F1760" s="10" t="str">
        <f>TEXT(SalesDataTable[[#This Row],[Order Date]],"MMM")</f>
        <v>Aug</v>
      </c>
      <c r="G1760" s="4" t="s">
        <v>36</v>
      </c>
      <c r="H1760" s="4" t="s">
        <v>63</v>
      </c>
      <c r="I1760" s="4" t="s">
        <v>18</v>
      </c>
      <c r="J1760" s="4" t="s">
        <v>29</v>
      </c>
      <c r="K1760" s="4" t="s">
        <v>50</v>
      </c>
      <c r="L1760" s="4" t="s">
        <v>61</v>
      </c>
      <c r="M1760" s="5">
        <v>1</v>
      </c>
      <c r="N1760" s="6">
        <v>50.7</v>
      </c>
      <c r="O1760" s="7">
        <v>0.05</v>
      </c>
      <c r="P1760" s="6">
        <v>21.65</v>
      </c>
      <c r="Q1760" s="6">
        <f>M1760*N1760*(1-O1760)</f>
        <v>48.164999999999999</v>
      </c>
      <c r="R1760" s="6">
        <f>M1760*P1760</f>
        <v>21.65</v>
      </c>
      <c r="S1760" s="6">
        <f>Q1760-R1760</f>
        <v>26.515000000000001</v>
      </c>
      <c r="T1760" s="8">
        <f>IFERROR(S1760/Q1760,0)</f>
        <v>0.55050347762898377</v>
      </c>
    </row>
    <row r="1761" spans="1:20" ht="15.75" x14ac:dyDescent="0.25">
      <c r="A1761" s="2">
        <v>4452</v>
      </c>
      <c r="B1761" s="3">
        <v>46261</v>
      </c>
      <c r="C1761" s="10">
        <f>YEAR(SalesDataTable[[#This Row],[Order Date]])</f>
        <v>2026</v>
      </c>
      <c r="D1761" s="13" t="str">
        <f>"Q"&amp;ROUNDUP(MONTH(SalesDataTable[[#This Row],[Order Date]])/3,0)</f>
        <v>Q3</v>
      </c>
      <c r="E1761" s="13">
        <f>MONTH(SalesDataTable[[#This Row],[Order Date]])</f>
        <v>8</v>
      </c>
      <c r="F1761" s="10" t="str">
        <f>TEXT(SalesDataTable[[#This Row],[Order Date]],"MMM")</f>
        <v>Aug</v>
      </c>
      <c r="G1761" s="4" t="s">
        <v>27</v>
      </c>
      <c r="H1761" s="4" t="s">
        <v>28</v>
      </c>
      <c r="I1761" s="4" t="s">
        <v>44</v>
      </c>
      <c r="J1761" s="4" t="s">
        <v>29</v>
      </c>
      <c r="K1761" s="4" t="s">
        <v>25</v>
      </c>
      <c r="L1761" s="4" t="s">
        <v>53</v>
      </c>
      <c r="M1761" s="5">
        <v>3</v>
      </c>
      <c r="N1761" s="6">
        <v>152.76</v>
      </c>
      <c r="O1761" s="7">
        <v>0.1</v>
      </c>
      <c r="P1761" s="6">
        <v>77.36</v>
      </c>
      <c r="Q1761" s="6">
        <f>M1761*N1761*(1-O1761)</f>
        <v>412.452</v>
      </c>
      <c r="R1761" s="6">
        <f>M1761*P1761</f>
        <v>232.07999999999998</v>
      </c>
      <c r="S1761" s="6">
        <f>Q1761-R1761</f>
        <v>180.37200000000001</v>
      </c>
      <c r="T1761" s="8">
        <f>IFERROR(S1761/Q1761,0)</f>
        <v>0.43731634226528182</v>
      </c>
    </row>
    <row r="1762" spans="1:20" ht="15.75" x14ac:dyDescent="0.25">
      <c r="A1762" s="2">
        <v>4740</v>
      </c>
      <c r="B1762" s="3">
        <v>46261</v>
      </c>
      <c r="C1762" s="10">
        <f>YEAR(SalesDataTable[[#This Row],[Order Date]])</f>
        <v>2026</v>
      </c>
      <c r="D1762" s="13" t="str">
        <f>"Q"&amp;ROUNDUP(MONTH(SalesDataTable[[#This Row],[Order Date]])/3,0)</f>
        <v>Q3</v>
      </c>
      <c r="E1762" s="13">
        <f>MONTH(SalesDataTable[[#This Row],[Order Date]])</f>
        <v>8</v>
      </c>
      <c r="F1762" s="10" t="str">
        <f>TEXT(SalesDataTable[[#This Row],[Order Date]],"MMM")</f>
        <v>Aug</v>
      </c>
      <c r="G1762" s="4" t="s">
        <v>16</v>
      </c>
      <c r="H1762" s="4" t="s">
        <v>66</v>
      </c>
      <c r="I1762" s="4" t="s">
        <v>24</v>
      </c>
      <c r="J1762" s="4" t="s">
        <v>19</v>
      </c>
      <c r="K1762" s="4" t="s">
        <v>25</v>
      </c>
      <c r="L1762" s="4" t="s">
        <v>62</v>
      </c>
      <c r="M1762" s="5">
        <v>5</v>
      </c>
      <c r="N1762" s="6">
        <v>72.78</v>
      </c>
      <c r="O1762" s="7">
        <v>0.1</v>
      </c>
      <c r="P1762" s="6">
        <v>33.25</v>
      </c>
      <c r="Q1762" s="6">
        <f>M1762*N1762*(1-O1762)</f>
        <v>327.51</v>
      </c>
      <c r="R1762" s="6">
        <f>M1762*P1762</f>
        <v>166.25</v>
      </c>
      <c r="S1762" s="6">
        <f>Q1762-R1762</f>
        <v>161.26</v>
      </c>
      <c r="T1762" s="8">
        <f>IFERROR(S1762/Q1762,0)</f>
        <v>0.49238191200268694</v>
      </c>
    </row>
    <row r="1763" spans="1:20" ht="15.75" x14ac:dyDescent="0.25">
      <c r="A1763" s="2">
        <v>5000</v>
      </c>
      <c r="B1763" s="3">
        <v>46261</v>
      </c>
      <c r="C1763" s="10">
        <f>YEAR(SalesDataTable[[#This Row],[Order Date]])</f>
        <v>2026</v>
      </c>
      <c r="D1763" s="13" t="str">
        <f>"Q"&amp;ROUNDUP(MONTH(SalesDataTable[[#This Row],[Order Date]])/3,0)</f>
        <v>Q3</v>
      </c>
      <c r="E1763" s="13">
        <f>MONTH(SalesDataTable[[#This Row],[Order Date]])</f>
        <v>8</v>
      </c>
      <c r="F1763" s="10" t="str">
        <f>TEXT(SalesDataTable[[#This Row],[Order Date]],"MMM")</f>
        <v>Aug</v>
      </c>
      <c r="G1763" s="4" t="s">
        <v>22</v>
      </c>
      <c r="H1763" s="4" t="s">
        <v>59</v>
      </c>
      <c r="I1763" s="4" t="s">
        <v>44</v>
      </c>
      <c r="J1763" s="4" t="s">
        <v>29</v>
      </c>
      <c r="K1763" s="4" t="s">
        <v>30</v>
      </c>
      <c r="L1763" s="4" t="s">
        <v>31</v>
      </c>
      <c r="M1763" s="5">
        <v>2</v>
      </c>
      <c r="N1763" s="6">
        <v>37</v>
      </c>
      <c r="O1763" s="7">
        <v>0</v>
      </c>
      <c r="P1763" s="6">
        <v>13.83</v>
      </c>
      <c r="Q1763" s="6">
        <f>M1763*N1763*(1-O1763)</f>
        <v>74</v>
      </c>
      <c r="R1763" s="6">
        <f>M1763*P1763</f>
        <v>27.66</v>
      </c>
      <c r="S1763" s="6">
        <f>Q1763-R1763</f>
        <v>46.34</v>
      </c>
      <c r="T1763" s="8">
        <f>IFERROR(S1763/Q1763,0)</f>
        <v>0.62621621621621626</v>
      </c>
    </row>
    <row r="1764" spans="1:20" ht="15.75" x14ac:dyDescent="0.25">
      <c r="A1764" s="2">
        <v>5058</v>
      </c>
      <c r="B1764" s="3">
        <v>46261</v>
      </c>
      <c r="C1764" s="10">
        <f>YEAR(SalesDataTable[[#This Row],[Order Date]])</f>
        <v>2026</v>
      </c>
      <c r="D1764" s="13" t="str">
        <f>"Q"&amp;ROUNDUP(MONTH(SalesDataTable[[#This Row],[Order Date]])/3,0)</f>
        <v>Q3</v>
      </c>
      <c r="E1764" s="13">
        <f>MONTH(SalesDataTable[[#This Row],[Order Date]])</f>
        <v>8</v>
      </c>
      <c r="F1764" s="10" t="str">
        <f>TEXT(SalesDataTable[[#This Row],[Order Date]],"MMM")</f>
        <v>Aug</v>
      </c>
      <c r="G1764" s="4" t="s">
        <v>22</v>
      </c>
      <c r="H1764" s="4" t="s">
        <v>57</v>
      </c>
      <c r="I1764" s="4" t="s">
        <v>24</v>
      </c>
      <c r="J1764" s="4" t="s">
        <v>32</v>
      </c>
      <c r="K1764" s="4" t="s">
        <v>20</v>
      </c>
      <c r="L1764" s="4" t="s">
        <v>42</v>
      </c>
      <c r="M1764" s="5">
        <v>6</v>
      </c>
      <c r="N1764" s="6">
        <v>41.33</v>
      </c>
      <c r="O1764" s="7">
        <v>0.2</v>
      </c>
      <c r="P1764" s="6">
        <v>17.02</v>
      </c>
      <c r="Q1764" s="6">
        <f>M1764*N1764*(1-O1764)</f>
        <v>198.38400000000001</v>
      </c>
      <c r="R1764" s="6">
        <f>M1764*P1764</f>
        <v>102.12</v>
      </c>
      <c r="S1764" s="6">
        <f>Q1764-R1764</f>
        <v>96.26400000000001</v>
      </c>
      <c r="T1764" s="8">
        <f>IFERROR(S1764/Q1764,0)</f>
        <v>0.48524074522138883</v>
      </c>
    </row>
    <row r="1765" spans="1:20" ht="15.75" x14ac:dyDescent="0.25">
      <c r="A1765" s="2">
        <v>496</v>
      </c>
      <c r="B1765" s="3">
        <v>46262</v>
      </c>
      <c r="C1765" s="10">
        <f>YEAR(SalesDataTable[[#This Row],[Order Date]])</f>
        <v>2026</v>
      </c>
      <c r="D1765" s="13" t="str">
        <f>"Q"&amp;ROUNDUP(MONTH(SalesDataTable[[#This Row],[Order Date]])/3,0)</f>
        <v>Q3</v>
      </c>
      <c r="E1765" s="13">
        <f>MONTH(SalesDataTable[[#This Row],[Order Date]])</f>
        <v>8</v>
      </c>
      <c r="F1765" s="10" t="str">
        <f>TEXT(SalesDataTable[[#This Row],[Order Date]],"MMM")</f>
        <v>Aug</v>
      </c>
      <c r="G1765" s="4" t="s">
        <v>16</v>
      </c>
      <c r="H1765" s="4" t="s">
        <v>66</v>
      </c>
      <c r="I1765" s="4" t="s">
        <v>35</v>
      </c>
      <c r="J1765" s="4" t="s">
        <v>19</v>
      </c>
      <c r="K1765" s="4" t="s">
        <v>50</v>
      </c>
      <c r="L1765" s="4" t="s">
        <v>58</v>
      </c>
      <c r="M1765" s="5">
        <v>1</v>
      </c>
      <c r="N1765" s="6">
        <v>37.020000000000003</v>
      </c>
      <c r="O1765" s="7">
        <v>0</v>
      </c>
      <c r="P1765" s="6">
        <v>13.64</v>
      </c>
      <c r="Q1765" s="6">
        <f>M1765*N1765*(1-O1765)</f>
        <v>37.020000000000003</v>
      </c>
      <c r="R1765" s="6">
        <f>M1765*P1765</f>
        <v>13.64</v>
      </c>
      <c r="S1765" s="6">
        <f>Q1765-R1765</f>
        <v>23.380000000000003</v>
      </c>
      <c r="T1765" s="8">
        <f>IFERROR(S1765/Q1765,0)</f>
        <v>0.63155051323608857</v>
      </c>
    </row>
    <row r="1766" spans="1:20" ht="15.75" x14ac:dyDescent="0.25">
      <c r="A1766" s="2">
        <v>1343</v>
      </c>
      <c r="B1766" s="3">
        <v>46262</v>
      </c>
      <c r="C1766" s="10">
        <f>YEAR(SalesDataTable[[#This Row],[Order Date]])</f>
        <v>2026</v>
      </c>
      <c r="D1766" s="13" t="str">
        <f>"Q"&amp;ROUNDUP(MONTH(SalesDataTable[[#This Row],[Order Date]])/3,0)</f>
        <v>Q3</v>
      </c>
      <c r="E1766" s="13">
        <f>MONTH(SalesDataTable[[#This Row],[Order Date]])</f>
        <v>8</v>
      </c>
      <c r="F1766" s="10" t="str">
        <f>TEXT(SalesDataTable[[#This Row],[Order Date]],"MMM")</f>
        <v>Aug</v>
      </c>
      <c r="G1766" s="4" t="s">
        <v>36</v>
      </c>
      <c r="H1766" s="4" t="s">
        <v>49</v>
      </c>
      <c r="I1766" s="4" t="s">
        <v>18</v>
      </c>
      <c r="J1766" s="4" t="s">
        <v>29</v>
      </c>
      <c r="K1766" s="4" t="s">
        <v>39</v>
      </c>
      <c r="L1766" s="4" t="s">
        <v>56</v>
      </c>
      <c r="M1766" s="5">
        <v>1</v>
      </c>
      <c r="N1766" s="6">
        <v>81.06</v>
      </c>
      <c r="O1766" s="7">
        <v>0</v>
      </c>
      <c r="P1766" s="6">
        <v>38.43</v>
      </c>
      <c r="Q1766" s="6">
        <f>M1766*N1766*(1-O1766)</f>
        <v>81.06</v>
      </c>
      <c r="R1766" s="6">
        <f>M1766*P1766</f>
        <v>38.43</v>
      </c>
      <c r="S1766" s="6">
        <f>Q1766-R1766</f>
        <v>42.63</v>
      </c>
      <c r="T1766" s="8">
        <f>IFERROR(S1766/Q1766,0)</f>
        <v>0.52590673575129532</v>
      </c>
    </row>
    <row r="1767" spans="1:20" ht="15.75" x14ac:dyDescent="0.25">
      <c r="A1767" s="2">
        <v>1455</v>
      </c>
      <c r="B1767" s="3">
        <v>46262</v>
      </c>
      <c r="C1767" s="10">
        <f>YEAR(SalesDataTable[[#This Row],[Order Date]])</f>
        <v>2026</v>
      </c>
      <c r="D1767" s="13" t="str">
        <f>"Q"&amp;ROUNDUP(MONTH(SalesDataTable[[#This Row],[Order Date]])/3,0)</f>
        <v>Q3</v>
      </c>
      <c r="E1767" s="13">
        <f>MONTH(SalesDataTable[[#This Row],[Order Date]])</f>
        <v>8</v>
      </c>
      <c r="F1767" s="10" t="str">
        <f>TEXT(SalesDataTable[[#This Row],[Order Date]],"MMM")</f>
        <v>Aug</v>
      </c>
      <c r="G1767" s="4" t="s">
        <v>27</v>
      </c>
      <c r="H1767" s="4" t="s">
        <v>28</v>
      </c>
      <c r="I1767" s="4" t="s">
        <v>18</v>
      </c>
      <c r="J1767" s="4" t="s">
        <v>29</v>
      </c>
      <c r="K1767" s="4" t="s">
        <v>20</v>
      </c>
      <c r="L1767" s="4" t="s">
        <v>38</v>
      </c>
      <c r="M1767" s="5">
        <v>2</v>
      </c>
      <c r="N1767" s="6">
        <v>51.91</v>
      </c>
      <c r="O1767" s="7">
        <v>0</v>
      </c>
      <c r="P1767" s="6">
        <v>21.94</v>
      </c>
      <c r="Q1767" s="6">
        <f>M1767*N1767*(1-O1767)</f>
        <v>103.82</v>
      </c>
      <c r="R1767" s="6">
        <f>M1767*P1767</f>
        <v>43.88</v>
      </c>
      <c r="S1767" s="6">
        <f>Q1767-R1767</f>
        <v>59.939999999999991</v>
      </c>
      <c r="T1767" s="8">
        <f>IFERROR(S1767/Q1767,0)</f>
        <v>0.57734540550953573</v>
      </c>
    </row>
    <row r="1768" spans="1:20" ht="15.75" x14ac:dyDescent="0.25">
      <c r="A1768" s="2">
        <v>1632</v>
      </c>
      <c r="B1768" s="3">
        <v>46262</v>
      </c>
      <c r="C1768" s="10">
        <f>YEAR(SalesDataTable[[#This Row],[Order Date]])</f>
        <v>2026</v>
      </c>
      <c r="D1768" s="13" t="str">
        <f>"Q"&amp;ROUNDUP(MONTH(SalesDataTable[[#This Row],[Order Date]])/3,0)</f>
        <v>Q3</v>
      </c>
      <c r="E1768" s="13">
        <f>MONTH(SalesDataTable[[#This Row],[Order Date]])</f>
        <v>8</v>
      </c>
      <c r="F1768" s="10" t="str">
        <f>TEXT(SalesDataTable[[#This Row],[Order Date]],"MMM")</f>
        <v>Aug</v>
      </c>
      <c r="G1768" s="4" t="s">
        <v>36</v>
      </c>
      <c r="H1768" s="4" t="s">
        <v>47</v>
      </c>
      <c r="I1768" s="4" t="s">
        <v>44</v>
      </c>
      <c r="J1768" s="4" t="s">
        <v>29</v>
      </c>
      <c r="K1768" s="4" t="s">
        <v>30</v>
      </c>
      <c r="L1768" s="4" t="s">
        <v>31</v>
      </c>
      <c r="M1768" s="5">
        <v>1</v>
      </c>
      <c r="N1768" s="6">
        <v>35.700000000000003</v>
      </c>
      <c r="O1768" s="7">
        <v>0.05</v>
      </c>
      <c r="P1768" s="6">
        <v>13.45</v>
      </c>
      <c r="Q1768" s="6">
        <f>M1768*N1768*(1-O1768)</f>
        <v>33.914999999999999</v>
      </c>
      <c r="R1768" s="6">
        <f>M1768*P1768</f>
        <v>13.45</v>
      </c>
      <c r="S1768" s="6">
        <f>Q1768-R1768</f>
        <v>20.465</v>
      </c>
      <c r="T1768" s="8">
        <f>IFERROR(S1768/Q1768,0)</f>
        <v>0.60342031549461894</v>
      </c>
    </row>
    <row r="1769" spans="1:20" ht="15.75" x14ac:dyDescent="0.25">
      <c r="A1769" s="2">
        <v>1817</v>
      </c>
      <c r="B1769" s="3">
        <v>46262</v>
      </c>
      <c r="C1769" s="10">
        <f>YEAR(SalesDataTable[[#This Row],[Order Date]])</f>
        <v>2026</v>
      </c>
      <c r="D1769" s="13" t="str">
        <f>"Q"&amp;ROUNDUP(MONTH(SalesDataTable[[#This Row],[Order Date]])/3,0)</f>
        <v>Q3</v>
      </c>
      <c r="E1769" s="13">
        <f>MONTH(SalesDataTable[[#This Row],[Order Date]])</f>
        <v>8</v>
      </c>
      <c r="F1769" s="10" t="str">
        <f>TEXT(SalesDataTable[[#This Row],[Order Date]],"MMM")</f>
        <v>Aug</v>
      </c>
      <c r="G1769" s="4" t="s">
        <v>16</v>
      </c>
      <c r="H1769" s="4" t="s">
        <v>52</v>
      </c>
      <c r="I1769" s="4" t="s">
        <v>35</v>
      </c>
      <c r="J1769" s="4" t="s">
        <v>29</v>
      </c>
      <c r="K1769" s="4" t="s">
        <v>50</v>
      </c>
      <c r="L1769" s="4" t="s">
        <v>58</v>
      </c>
      <c r="M1769" s="5">
        <v>1</v>
      </c>
      <c r="N1769" s="6">
        <v>36.590000000000003</v>
      </c>
      <c r="O1769" s="7">
        <v>0.05</v>
      </c>
      <c r="P1769" s="6">
        <v>14.15</v>
      </c>
      <c r="Q1769" s="6">
        <f>M1769*N1769*(1-O1769)</f>
        <v>34.7605</v>
      </c>
      <c r="R1769" s="6">
        <f>M1769*P1769</f>
        <v>14.15</v>
      </c>
      <c r="S1769" s="6">
        <f>Q1769-R1769</f>
        <v>20.610500000000002</v>
      </c>
      <c r="T1769" s="8">
        <f>IFERROR(S1769/Q1769,0)</f>
        <v>0.59292875534011313</v>
      </c>
    </row>
    <row r="1770" spans="1:20" ht="15.75" x14ac:dyDescent="0.25">
      <c r="A1770" s="2">
        <v>2993</v>
      </c>
      <c r="B1770" s="3">
        <v>46262</v>
      </c>
      <c r="C1770" s="10">
        <f>YEAR(SalesDataTable[[#This Row],[Order Date]])</f>
        <v>2026</v>
      </c>
      <c r="D1770" s="13" t="str">
        <f>"Q"&amp;ROUNDUP(MONTH(SalesDataTable[[#This Row],[Order Date]])/3,0)</f>
        <v>Q3</v>
      </c>
      <c r="E1770" s="13">
        <f>MONTH(SalesDataTable[[#This Row],[Order Date]])</f>
        <v>8</v>
      </c>
      <c r="F1770" s="10" t="str">
        <f>TEXT(SalesDataTable[[#This Row],[Order Date]],"MMM")</f>
        <v>Aug</v>
      </c>
      <c r="G1770" s="4" t="s">
        <v>22</v>
      </c>
      <c r="H1770" s="4" t="s">
        <v>59</v>
      </c>
      <c r="I1770" s="4" t="s">
        <v>24</v>
      </c>
      <c r="J1770" s="4" t="s">
        <v>32</v>
      </c>
      <c r="K1770" s="4" t="s">
        <v>30</v>
      </c>
      <c r="L1770" s="4" t="s">
        <v>31</v>
      </c>
      <c r="M1770" s="5">
        <v>3</v>
      </c>
      <c r="N1770" s="6">
        <v>35.520000000000003</v>
      </c>
      <c r="O1770" s="7">
        <v>0.1</v>
      </c>
      <c r="P1770" s="6">
        <v>13.78</v>
      </c>
      <c r="Q1770" s="6">
        <f>M1770*N1770*(1-O1770)</f>
        <v>95.904000000000011</v>
      </c>
      <c r="R1770" s="6">
        <f>M1770*P1770</f>
        <v>41.339999999999996</v>
      </c>
      <c r="S1770" s="6">
        <f>Q1770-R1770</f>
        <v>54.564000000000014</v>
      </c>
      <c r="T1770" s="8">
        <f>IFERROR(S1770/Q1770,0)</f>
        <v>0.56894394394394399</v>
      </c>
    </row>
    <row r="1771" spans="1:20" ht="15.75" x14ac:dyDescent="0.25">
      <c r="A1771" s="2">
        <v>4676</v>
      </c>
      <c r="B1771" s="3">
        <v>46262</v>
      </c>
      <c r="C1771" s="10">
        <f>YEAR(SalesDataTable[[#This Row],[Order Date]])</f>
        <v>2026</v>
      </c>
      <c r="D1771" s="13" t="str">
        <f>"Q"&amp;ROUNDUP(MONTH(SalesDataTable[[#This Row],[Order Date]])/3,0)</f>
        <v>Q3</v>
      </c>
      <c r="E1771" s="13">
        <f>MONTH(SalesDataTable[[#This Row],[Order Date]])</f>
        <v>8</v>
      </c>
      <c r="F1771" s="10" t="str">
        <f>TEXT(SalesDataTable[[#This Row],[Order Date]],"MMM")</f>
        <v>Aug</v>
      </c>
      <c r="G1771" s="4" t="s">
        <v>36</v>
      </c>
      <c r="H1771" s="4" t="s">
        <v>63</v>
      </c>
      <c r="I1771" s="4" t="s">
        <v>35</v>
      </c>
      <c r="J1771" s="4" t="s">
        <v>29</v>
      </c>
      <c r="K1771" s="4" t="s">
        <v>20</v>
      </c>
      <c r="L1771" s="4" t="s">
        <v>21</v>
      </c>
      <c r="M1771" s="5">
        <v>2</v>
      </c>
      <c r="N1771" s="6">
        <v>81.88</v>
      </c>
      <c r="O1771" s="7">
        <v>0.1</v>
      </c>
      <c r="P1771" s="6">
        <v>42.87</v>
      </c>
      <c r="Q1771" s="6">
        <f>M1771*N1771*(1-O1771)</f>
        <v>147.38399999999999</v>
      </c>
      <c r="R1771" s="6">
        <f>M1771*P1771</f>
        <v>85.74</v>
      </c>
      <c r="S1771" s="6">
        <f>Q1771-R1771</f>
        <v>61.643999999999991</v>
      </c>
      <c r="T1771" s="8">
        <f>IFERROR(S1771/Q1771,0)</f>
        <v>0.41825435596808336</v>
      </c>
    </row>
    <row r="1772" spans="1:20" ht="15.75" x14ac:dyDescent="0.25">
      <c r="A1772" s="2">
        <v>5105</v>
      </c>
      <c r="B1772" s="3">
        <v>46262</v>
      </c>
      <c r="C1772" s="10">
        <f>YEAR(SalesDataTable[[#This Row],[Order Date]])</f>
        <v>2026</v>
      </c>
      <c r="D1772" s="13" t="str">
        <f>"Q"&amp;ROUNDUP(MONTH(SalesDataTable[[#This Row],[Order Date]])/3,0)</f>
        <v>Q3</v>
      </c>
      <c r="E1772" s="13">
        <f>MONTH(SalesDataTable[[#This Row],[Order Date]])</f>
        <v>8</v>
      </c>
      <c r="F1772" s="10" t="str">
        <f>TEXT(SalesDataTable[[#This Row],[Order Date]],"MMM")</f>
        <v>Aug</v>
      </c>
      <c r="G1772" s="4" t="s">
        <v>36</v>
      </c>
      <c r="H1772" s="4" t="s">
        <v>47</v>
      </c>
      <c r="I1772" s="4" t="s">
        <v>18</v>
      </c>
      <c r="J1772" s="4" t="s">
        <v>32</v>
      </c>
      <c r="K1772" s="4" t="s">
        <v>30</v>
      </c>
      <c r="L1772" s="4" t="s">
        <v>48</v>
      </c>
      <c r="M1772" s="5">
        <v>4</v>
      </c>
      <c r="N1772" s="6">
        <v>46.54</v>
      </c>
      <c r="O1772" s="7">
        <v>0</v>
      </c>
      <c r="P1772" s="6">
        <v>18.86</v>
      </c>
      <c r="Q1772" s="6">
        <f>M1772*N1772*(1-O1772)</f>
        <v>186.16</v>
      </c>
      <c r="R1772" s="6">
        <f>M1772*P1772</f>
        <v>75.44</v>
      </c>
      <c r="S1772" s="6">
        <f>Q1772-R1772</f>
        <v>110.72</v>
      </c>
      <c r="T1772" s="8">
        <f>IFERROR(S1772/Q1772,0)</f>
        <v>0.5947571981091534</v>
      </c>
    </row>
    <row r="1773" spans="1:20" ht="15.75" x14ac:dyDescent="0.25">
      <c r="A1773" s="2">
        <v>223</v>
      </c>
      <c r="B1773" s="3">
        <v>46263</v>
      </c>
      <c r="C1773" s="10">
        <f>YEAR(SalesDataTable[[#This Row],[Order Date]])</f>
        <v>2026</v>
      </c>
      <c r="D1773" s="13" t="str">
        <f>"Q"&amp;ROUNDUP(MONTH(SalesDataTable[[#This Row],[Order Date]])/3,0)</f>
        <v>Q3</v>
      </c>
      <c r="E1773" s="13">
        <f>MONTH(SalesDataTable[[#This Row],[Order Date]])</f>
        <v>8</v>
      </c>
      <c r="F1773" s="10" t="str">
        <f>TEXT(SalesDataTable[[#This Row],[Order Date]],"MMM")</f>
        <v>Aug</v>
      </c>
      <c r="G1773" s="4" t="s">
        <v>27</v>
      </c>
      <c r="H1773" s="4" t="s">
        <v>28</v>
      </c>
      <c r="I1773" s="4" t="s">
        <v>35</v>
      </c>
      <c r="J1773" s="4" t="s">
        <v>19</v>
      </c>
      <c r="K1773" s="4" t="s">
        <v>50</v>
      </c>
      <c r="L1773" s="4" t="s">
        <v>61</v>
      </c>
      <c r="M1773" s="5">
        <v>1</v>
      </c>
      <c r="N1773" s="6">
        <v>49.79</v>
      </c>
      <c r="O1773" s="7">
        <v>0</v>
      </c>
      <c r="P1773" s="6">
        <v>21.43</v>
      </c>
      <c r="Q1773" s="6">
        <f>M1773*N1773*(1-O1773)</f>
        <v>49.79</v>
      </c>
      <c r="R1773" s="6">
        <f>M1773*P1773</f>
        <v>21.43</v>
      </c>
      <c r="S1773" s="6">
        <f>Q1773-R1773</f>
        <v>28.36</v>
      </c>
      <c r="T1773" s="8">
        <f>IFERROR(S1773/Q1773,0)</f>
        <v>0.56959228760795344</v>
      </c>
    </row>
    <row r="1774" spans="1:20" ht="15.75" x14ac:dyDescent="0.25">
      <c r="A1774" s="2">
        <v>1023</v>
      </c>
      <c r="B1774" s="3">
        <v>46263</v>
      </c>
      <c r="C1774" s="10">
        <f>YEAR(SalesDataTable[[#This Row],[Order Date]])</f>
        <v>2026</v>
      </c>
      <c r="D1774" s="13" t="str">
        <f>"Q"&amp;ROUNDUP(MONTH(SalesDataTable[[#This Row],[Order Date]])/3,0)</f>
        <v>Q3</v>
      </c>
      <c r="E1774" s="13">
        <f>MONTH(SalesDataTable[[#This Row],[Order Date]])</f>
        <v>8</v>
      </c>
      <c r="F1774" s="10" t="str">
        <f>TEXT(SalesDataTable[[#This Row],[Order Date]],"MMM")</f>
        <v>Aug</v>
      </c>
      <c r="G1774" s="4" t="s">
        <v>27</v>
      </c>
      <c r="H1774" s="4" t="s">
        <v>34</v>
      </c>
      <c r="I1774" s="4" t="s">
        <v>18</v>
      </c>
      <c r="J1774" s="4" t="s">
        <v>29</v>
      </c>
      <c r="K1774" s="4" t="s">
        <v>25</v>
      </c>
      <c r="L1774" s="4" t="s">
        <v>26</v>
      </c>
      <c r="M1774" s="5">
        <v>6</v>
      </c>
      <c r="N1774" s="6">
        <v>90.19</v>
      </c>
      <c r="O1774" s="7">
        <v>0</v>
      </c>
      <c r="P1774" s="6">
        <v>45.61</v>
      </c>
      <c r="Q1774" s="6">
        <f>M1774*N1774*(1-O1774)</f>
        <v>541.14</v>
      </c>
      <c r="R1774" s="6">
        <f>M1774*P1774</f>
        <v>273.65999999999997</v>
      </c>
      <c r="S1774" s="6">
        <f>Q1774-R1774</f>
        <v>267.48</v>
      </c>
      <c r="T1774" s="8">
        <f>IFERROR(S1774/Q1774,0)</f>
        <v>0.4942898325756736</v>
      </c>
    </row>
    <row r="1775" spans="1:20" ht="15.75" x14ac:dyDescent="0.25">
      <c r="A1775" s="2">
        <v>1694</v>
      </c>
      <c r="B1775" s="3">
        <v>46263</v>
      </c>
      <c r="C1775" s="10">
        <f>YEAR(SalesDataTable[[#This Row],[Order Date]])</f>
        <v>2026</v>
      </c>
      <c r="D1775" s="13" t="str">
        <f>"Q"&amp;ROUNDUP(MONTH(SalesDataTable[[#This Row],[Order Date]])/3,0)</f>
        <v>Q3</v>
      </c>
      <c r="E1775" s="13">
        <f>MONTH(SalesDataTable[[#This Row],[Order Date]])</f>
        <v>8</v>
      </c>
      <c r="F1775" s="10" t="str">
        <f>TEXT(SalesDataTable[[#This Row],[Order Date]],"MMM")</f>
        <v>Aug</v>
      </c>
      <c r="G1775" s="4" t="s">
        <v>22</v>
      </c>
      <c r="H1775" s="4" t="s">
        <v>59</v>
      </c>
      <c r="I1775" s="4" t="s">
        <v>18</v>
      </c>
      <c r="J1775" s="4" t="s">
        <v>29</v>
      </c>
      <c r="K1775" s="4" t="s">
        <v>25</v>
      </c>
      <c r="L1775" s="4" t="s">
        <v>62</v>
      </c>
      <c r="M1775" s="5">
        <v>1</v>
      </c>
      <c r="N1775" s="6">
        <v>70.38</v>
      </c>
      <c r="O1775" s="7">
        <v>0.15</v>
      </c>
      <c r="P1775" s="6">
        <v>32.64</v>
      </c>
      <c r="Q1775" s="6">
        <f>M1775*N1775*(1-O1775)</f>
        <v>59.822999999999993</v>
      </c>
      <c r="R1775" s="6">
        <f>M1775*P1775</f>
        <v>32.64</v>
      </c>
      <c r="S1775" s="6">
        <f>Q1775-R1775</f>
        <v>27.182999999999993</v>
      </c>
      <c r="T1775" s="8">
        <f>IFERROR(S1775/Q1775,0)</f>
        <v>0.45439045183290699</v>
      </c>
    </row>
    <row r="1776" spans="1:20" ht="15.75" x14ac:dyDescent="0.25">
      <c r="A1776" s="2">
        <v>2006</v>
      </c>
      <c r="B1776" s="3">
        <v>46263</v>
      </c>
      <c r="C1776" s="10">
        <f>YEAR(SalesDataTable[[#This Row],[Order Date]])</f>
        <v>2026</v>
      </c>
      <c r="D1776" s="13" t="str">
        <f>"Q"&amp;ROUNDUP(MONTH(SalesDataTable[[#This Row],[Order Date]])/3,0)</f>
        <v>Q3</v>
      </c>
      <c r="E1776" s="13">
        <f>MONTH(SalesDataTable[[#This Row],[Order Date]])</f>
        <v>8</v>
      </c>
      <c r="F1776" s="10" t="str">
        <f>TEXT(SalesDataTable[[#This Row],[Order Date]],"MMM")</f>
        <v>Aug</v>
      </c>
      <c r="G1776" s="4" t="s">
        <v>36</v>
      </c>
      <c r="H1776" s="4" t="s">
        <v>63</v>
      </c>
      <c r="I1776" s="4" t="s">
        <v>18</v>
      </c>
      <c r="J1776" s="4" t="s">
        <v>29</v>
      </c>
      <c r="K1776" s="4" t="s">
        <v>30</v>
      </c>
      <c r="L1776" s="4" t="s">
        <v>48</v>
      </c>
      <c r="M1776" s="5">
        <v>1</v>
      </c>
      <c r="N1776" s="6">
        <v>46.43</v>
      </c>
      <c r="O1776" s="7">
        <v>0</v>
      </c>
      <c r="P1776" s="6">
        <v>18.2</v>
      </c>
      <c r="Q1776" s="6">
        <f>M1776*N1776*(1-O1776)</f>
        <v>46.43</v>
      </c>
      <c r="R1776" s="6">
        <f>M1776*P1776</f>
        <v>18.2</v>
      </c>
      <c r="S1776" s="6">
        <f>Q1776-R1776</f>
        <v>28.23</v>
      </c>
      <c r="T1776" s="8">
        <f>IFERROR(S1776/Q1776,0)</f>
        <v>0.60801206116734874</v>
      </c>
    </row>
    <row r="1777" spans="1:20" ht="15.75" x14ac:dyDescent="0.25">
      <c r="A1777" s="2">
        <v>3026</v>
      </c>
      <c r="B1777" s="3">
        <v>46263</v>
      </c>
      <c r="C1777" s="10">
        <f>YEAR(SalesDataTable[[#This Row],[Order Date]])</f>
        <v>2026</v>
      </c>
      <c r="D1777" s="13" t="str">
        <f>"Q"&amp;ROUNDUP(MONTH(SalesDataTable[[#This Row],[Order Date]])/3,0)</f>
        <v>Q3</v>
      </c>
      <c r="E1777" s="13">
        <f>MONTH(SalesDataTable[[#This Row],[Order Date]])</f>
        <v>8</v>
      </c>
      <c r="F1777" s="10" t="str">
        <f>TEXT(SalesDataTable[[#This Row],[Order Date]],"MMM")</f>
        <v>Aug</v>
      </c>
      <c r="G1777" s="4" t="s">
        <v>16</v>
      </c>
      <c r="H1777" s="4" t="s">
        <v>17</v>
      </c>
      <c r="I1777" s="4" t="s">
        <v>18</v>
      </c>
      <c r="J1777" s="4" t="s">
        <v>29</v>
      </c>
      <c r="K1777" s="4" t="s">
        <v>39</v>
      </c>
      <c r="L1777" s="4" t="s">
        <v>45</v>
      </c>
      <c r="M1777" s="5">
        <v>1</v>
      </c>
      <c r="N1777" s="6">
        <v>194.75</v>
      </c>
      <c r="O1777" s="7">
        <v>0.05</v>
      </c>
      <c r="P1777" s="6">
        <v>105.94</v>
      </c>
      <c r="Q1777" s="6">
        <f>M1777*N1777*(1-O1777)</f>
        <v>185.01249999999999</v>
      </c>
      <c r="R1777" s="6">
        <f>M1777*P1777</f>
        <v>105.94</v>
      </c>
      <c r="S1777" s="6">
        <f>Q1777-R1777</f>
        <v>79.072499999999991</v>
      </c>
      <c r="T1777" s="8">
        <f>IFERROR(S1777/Q1777,0)</f>
        <v>0.42739004121343149</v>
      </c>
    </row>
    <row r="1778" spans="1:20" ht="15.75" x14ac:dyDescent="0.25">
      <c r="A1778" s="2">
        <v>3057</v>
      </c>
      <c r="B1778" s="3">
        <v>46263</v>
      </c>
      <c r="C1778" s="10">
        <f>YEAR(SalesDataTable[[#This Row],[Order Date]])</f>
        <v>2026</v>
      </c>
      <c r="D1778" s="13" t="str">
        <f>"Q"&amp;ROUNDUP(MONTH(SalesDataTable[[#This Row],[Order Date]])/3,0)</f>
        <v>Q3</v>
      </c>
      <c r="E1778" s="13">
        <f>MONTH(SalesDataTable[[#This Row],[Order Date]])</f>
        <v>8</v>
      </c>
      <c r="F1778" s="10" t="str">
        <f>TEXT(SalesDataTable[[#This Row],[Order Date]],"MMM")</f>
        <v>Aug</v>
      </c>
      <c r="G1778" s="4" t="s">
        <v>22</v>
      </c>
      <c r="H1778" s="4" t="s">
        <v>65</v>
      </c>
      <c r="I1778" s="4" t="s">
        <v>35</v>
      </c>
      <c r="J1778" s="4" t="s">
        <v>19</v>
      </c>
      <c r="K1778" s="4" t="s">
        <v>25</v>
      </c>
      <c r="L1778" s="4" t="s">
        <v>33</v>
      </c>
      <c r="M1778" s="5">
        <v>2</v>
      </c>
      <c r="N1778" s="6">
        <v>142.16</v>
      </c>
      <c r="O1778" s="7">
        <v>0</v>
      </c>
      <c r="P1778" s="6">
        <v>79.36</v>
      </c>
      <c r="Q1778" s="6">
        <f>M1778*N1778*(1-O1778)</f>
        <v>284.32</v>
      </c>
      <c r="R1778" s="6">
        <f>M1778*P1778</f>
        <v>158.72</v>
      </c>
      <c r="S1778" s="6">
        <f>Q1778-R1778</f>
        <v>125.6</v>
      </c>
      <c r="T1778" s="8">
        <f>IFERROR(S1778/Q1778,0)</f>
        <v>0.44175576814856499</v>
      </c>
    </row>
    <row r="1779" spans="1:20" ht="15.75" x14ac:dyDescent="0.25">
      <c r="A1779" s="2">
        <v>3112</v>
      </c>
      <c r="B1779" s="3">
        <v>46263</v>
      </c>
      <c r="C1779" s="10">
        <f>YEAR(SalesDataTable[[#This Row],[Order Date]])</f>
        <v>2026</v>
      </c>
      <c r="D1779" s="13" t="str">
        <f>"Q"&amp;ROUNDUP(MONTH(SalesDataTable[[#This Row],[Order Date]])/3,0)</f>
        <v>Q3</v>
      </c>
      <c r="E1779" s="13">
        <f>MONTH(SalesDataTable[[#This Row],[Order Date]])</f>
        <v>8</v>
      </c>
      <c r="F1779" s="10" t="str">
        <f>TEXT(SalesDataTable[[#This Row],[Order Date]],"MMM")</f>
        <v>Aug</v>
      </c>
      <c r="G1779" s="4" t="s">
        <v>36</v>
      </c>
      <c r="H1779" s="4" t="s">
        <v>49</v>
      </c>
      <c r="I1779" s="4" t="s">
        <v>18</v>
      </c>
      <c r="J1779" s="4" t="s">
        <v>32</v>
      </c>
      <c r="K1779" s="4" t="s">
        <v>30</v>
      </c>
      <c r="L1779" s="4" t="s">
        <v>48</v>
      </c>
      <c r="M1779" s="5">
        <v>2</v>
      </c>
      <c r="N1779" s="6">
        <v>47.69</v>
      </c>
      <c r="O1779" s="7">
        <v>0.05</v>
      </c>
      <c r="P1779" s="6">
        <v>18.8</v>
      </c>
      <c r="Q1779" s="6">
        <f>M1779*N1779*(1-O1779)</f>
        <v>90.61099999999999</v>
      </c>
      <c r="R1779" s="6">
        <f>M1779*P1779</f>
        <v>37.6</v>
      </c>
      <c r="S1779" s="6">
        <f>Q1779-R1779</f>
        <v>53.010999999999989</v>
      </c>
      <c r="T1779" s="8">
        <f>IFERROR(S1779/Q1779,0)</f>
        <v>0.58503934400900548</v>
      </c>
    </row>
    <row r="1780" spans="1:20" ht="15.75" x14ac:dyDescent="0.25">
      <c r="A1780" s="2">
        <v>3137</v>
      </c>
      <c r="B1780" s="3">
        <v>46263</v>
      </c>
      <c r="C1780" s="10">
        <f>YEAR(SalesDataTable[[#This Row],[Order Date]])</f>
        <v>2026</v>
      </c>
      <c r="D1780" s="13" t="str">
        <f>"Q"&amp;ROUNDUP(MONTH(SalesDataTable[[#This Row],[Order Date]])/3,0)</f>
        <v>Q3</v>
      </c>
      <c r="E1780" s="13">
        <f>MONTH(SalesDataTable[[#This Row],[Order Date]])</f>
        <v>8</v>
      </c>
      <c r="F1780" s="10" t="str">
        <f>TEXT(SalesDataTable[[#This Row],[Order Date]],"MMM")</f>
        <v>Aug</v>
      </c>
      <c r="G1780" s="4" t="s">
        <v>27</v>
      </c>
      <c r="H1780" s="4" t="s">
        <v>41</v>
      </c>
      <c r="I1780" s="4" t="s">
        <v>35</v>
      </c>
      <c r="J1780" s="4" t="s">
        <v>29</v>
      </c>
      <c r="K1780" s="4" t="s">
        <v>30</v>
      </c>
      <c r="L1780" s="4" t="s">
        <v>64</v>
      </c>
      <c r="M1780" s="5">
        <v>3</v>
      </c>
      <c r="N1780" s="6">
        <v>164.51</v>
      </c>
      <c r="O1780" s="7">
        <v>0</v>
      </c>
      <c r="P1780" s="6">
        <v>86.76</v>
      </c>
      <c r="Q1780" s="6">
        <f>M1780*N1780*(1-O1780)</f>
        <v>493.53</v>
      </c>
      <c r="R1780" s="6">
        <f>M1780*P1780</f>
        <v>260.28000000000003</v>
      </c>
      <c r="S1780" s="6">
        <f>Q1780-R1780</f>
        <v>233.24999999999994</v>
      </c>
      <c r="T1780" s="8">
        <f>IFERROR(S1780/Q1780,0)</f>
        <v>0.47261564646526039</v>
      </c>
    </row>
    <row r="1781" spans="1:20" ht="15.75" x14ac:dyDescent="0.25">
      <c r="A1781" s="2">
        <v>3983</v>
      </c>
      <c r="B1781" s="3">
        <v>46263</v>
      </c>
      <c r="C1781" s="10">
        <f>YEAR(SalesDataTable[[#This Row],[Order Date]])</f>
        <v>2026</v>
      </c>
      <c r="D1781" s="13" t="str">
        <f>"Q"&amp;ROUNDUP(MONTH(SalesDataTable[[#This Row],[Order Date]])/3,0)</f>
        <v>Q3</v>
      </c>
      <c r="E1781" s="13">
        <f>MONTH(SalesDataTable[[#This Row],[Order Date]])</f>
        <v>8</v>
      </c>
      <c r="F1781" s="10" t="str">
        <f>TEXT(SalesDataTable[[#This Row],[Order Date]],"MMM")</f>
        <v>Aug</v>
      </c>
      <c r="G1781" s="4" t="s">
        <v>27</v>
      </c>
      <c r="H1781" s="4" t="s">
        <v>28</v>
      </c>
      <c r="I1781" s="4" t="s">
        <v>44</v>
      </c>
      <c r="J1781" s="4" t="s">
        <v>32</v>
      </c>
      <c r="K1781" s="4" t="s">
        <v>39</v>
      </c>
      <c r="L1781" s="4" t="s">
        <v>45</v>
      </c>
      <c r="M1781" s="5">
        <v>2</v>
      </c>
      <c r="N1781" s="6">
        <v>194.71</v>
      </c>
      <c r="O1781" s="7">
        <v>0.1</v>
      </c>
      <c r="P1781" s="6">
        <v>105.57</v>
      </c>
      <c r="Q1781" s="6">
        <f>M1781*N1781*(1-O1781)</f>
        <v>350.47800000000001</v>
      </c>
      <c r="R1781" s="6">
        <f>M1781*P1781</f>
        <v>211.14</v>
      </c>
      <c r="S1781" s="6">
        <f>Q1781-R1781</f>
        <v>139.33800000000002</v>
      </c>
      <c r="T1781" s="8">
        <f>IFERROR(S1781/Q1781,0)</f>
        <v>0.39756561039494637</v>
      </c>
    </row>
    <row r="1782" spans="1:20" ht="15.75" x14ac:dyDescent="0.25">
      <c r="A1782" s="2">
        <v>4016</v>
      </c>
      <c r="B1782" s="3">
        <v>46263</v>
      </c>
      <c r="C1782" s="10">
        <f>YEAR(SalesDataTable[[#This Row],[Order Date]])</f>
        <v>2026</v>
      </c>
      <c r="D1782" s="13" t="str">
        <f>"Q"&amp;ROUNDUP(MONTH(SalesDataTable[[#This Row],[Order Date]])/3,0)</f>
        <v>Q3</v>
      </c>
      <c r="E1782" s="13">
        <f>MONTH(SalesDataTable[[#This Row],[Order Date]])</f>
        <v>8</v>
      </c>
      <c r="F1782" s="10" t="str">
        <f>TEXT(SalesDataTable[[#This Row],[Order Date]],"MMM")</f>
        <v>Aug</v>
      </c>
      <c r="G1782" s="4" t="s">
        <v>36</v>
      </c>
      <c r="H1782" s="4" t="s">
        <v>63</v>
      </c>
      <c r="I1782" s="4" t="s">
        <v>24</v>
      </c>
      <c r="J1782" s="4" t="s">
        <v>32</v>
      </c>
      <c r="K1782" s="4" t="s">
        <v>25</v>
      </c>
      <c r="L1782" s="4" t="s">
        <v>33</v>
      </c>
      <c r="M1782" s="5">
        <v>5</v>
      </c>
      <c r="N1782" s="6">
        <v>145.24</v>
      </c>
      <c r="O1782" s="7">
        <v>0.15</v>
      </c>
      <c r="P1782" s="6">
        <v>77.69</v>
      </c>
      <c r="Q1782" s="6">
        <f>M1782*N1782*(1-O1782)</f>
        <v>617.27</v>
      </c>
      <c r="R1782" s="6">
        <f>M1782*P1782</f>
        <v>388.45</v>
      </c>
      <c r="S1782" s="6">
        <f>Q1782-R1782</f>
        <v>228.82</v>
      </c>
      <c r="T1782" s="8">
        <f>IFERROR(S1782/Q1782,0)</f>
        <v>0.37069677774717708</v>
      </c>
    </row>
    <row r="1783" spans="1:20" ht="15.75" x14ac:dyDescent="0.25">
      <c r="A1783" s="2">
        <v>4340</v>
      </c>
      <c r="B1783" s="3">
        <v>46263</v>
      </c>
      <c r="C1783" s="10">
        <f>YEAR(SalesDataTable[[#This Row],[Order Date]])</f>
        <v>2026</v>
      </c>
      <c r="D1783" s="13" t="str">
        <f>"Q"&amp;ROUNDUP(MONTH(SalesDataTable[[#This Row],[Order Date]])/3,0)</f>
        <v>Q3</v>
      </c>
      <c r="E1783" s="13">
        <f>MONTH(SalesDataTable[[#This Row],[Order Date]])</f>
        <v>8</v>
      </c>
      <c r="F1783" s="10" t="str">
        <f>TEXT(SalesDataTable[[#This Row],[Order Date]],"MMM")</f>
        <v>Aug</v>
      </c>
      <c r="G1783" s="4" t="s">
        <v>36</v>
      </c>
      <c r="H1783" s="4" t="s">
        <v>49</v>
      </c>
      <c r="I1783" s="4" t="s">
        <v>18</v>
      </c>
      <c r="J1783" s="4" t="s">
        <v>29</v>
      </c>
      <c r="K1783" s="4" t="s">
        <v>30</v>
      </c>
      <c r="L1783" s="4" t="s">
        <v>31</v>
      </c>
      <c r="M1783" s="5">
        <v>2</v>
      </c>
      <c r="N1783" s="6">
        <v>35.6</v>
      </c>
      <c r="O1783" s="7">
        <v>0.15</v>
      </c>
      <c r="P1783" s="6">
        <v>13.67</v>
      </c>
      <c r="Q1783" s="6">
        <f>M1783*N1783*(1-O1783)</f>
        <v>60.52</v>
      </c>
      <c r="R1783" s="6">
        <f>M1783*P1783</f>
        <v>27.34</v>
      </c>
      <c r="S1783" s="6">
        <f>Q1783-R1783</f>
        <v>33.180000000000007</v>
      </c>
      <c r="T1783" s="8">
        <f>IFERROR(S1783/Q1783,0)</f>
        <v>0.54824851288830145</v>
      </c>
    </row>
    <row r="1784" spans="1:20" ht="15.75" x14ac:dyDescent="0.25">
      <c r="A1784" s="2">
        <v>4640</v>
      </c>
      <c r="B1784" s="3">
        <v>46263</v>
      </c>
      <c r="C1784" s="10">
        <f>YEAR(SalesDataTable[[#This Row],[Order Date]])</f>
        <v>2026</v>
      </c>
      <c r="D1784" s="13" t="str">
        <f>"Q"&amp;ROUNDUP(MONTH(SalesDataTable[[#This Row],[Order Date]])/3,0)</f>
        <v>Q3</v>
      </c>
      <c r="E1784" s="13">
        <f>MONTH(SalesDataTable[[#This Row],[Order Date]])</f>
        <v>8</v>
      </c>
      <c r="F1784" s="10" t="str">
        <f>TEXT(SalesDataTable[[#This Row],[Order Date]],"MMM")</f>
        <v>Aug</v>
      </c>
      <c r="G1784" s="4" t="s">
        <v>16</v>
      </c>
      <c r="H1784" s="4" t="s">
        <v>66</v>
      </c>
      <c r="I1784" s="4" t="s">
        <v>18</v>
      </c>
      <c r="J1784" s="4" t="s">
        <v>29</v>
      </c>
      <c r="K1784" s="4" t="s">
        <v>50</v>
      </c>
      <c r="L1784" s="4" t="s">
        <v>51</v>
      </c>
      <c r="M1784" s="5">
        <v>2</v>
      </c>
      <c r="N1784" s="6">
        <v>41.05</v>
      </c>
      <c r="O1784" s="7">
        <v>0.05</v>
      </c>
      <c r="P1784" s="6">
        <v>14.47</v>
      </c>
      <c r="Q1784" s="6">
        <f>M1784*N1784*(1-O1784)</f>
        <v>77.99499999999999</v>
      </c>
      <c r="R1784" s="6">
        <f>M1784*P1784</f>
        <v>28.94</v>
      </c>
      <c r="S1784" s="6">
        <f>Q1784-R1784</f>
        <v>49.054999999999993</v>
      </c>
      <c r="T1784" s="8">
        <f>IFERROR(S1784/Q1784,0)</f>
        <v>0.62895057375472785</v>
      </c>
    </row>
    <row r="1785" spans="1:20" ht="15.75" x14ac:dyDescent="0.25">
      <c r="A1785" s="2">
        <v>4733</v>
      </c>
      <c r="B1785" s="3">
        <v>46263</v>
      </c>
      <c r="C1785" s="10">
        <f>YEAR(SalesDataTable[[#This Row],[Order Date]])</f>
        <v>2026</v>
      </c>
      <c r="D1785" s="13" t="str">
        <f>"Q"&amp;ROUNDUP(MONTH(SalesDataTable[[#This Row],[Order Date]])/3,0)</f>
        <v>Q3</v>
      </c>
      <c r="E1785" s="13">
        <f>MONTH(SalesDataTable[[#This Row],[Order Date]])</f>
        <v>8</v>
      </c>
      <c r="F1785" s="10" t="str">
        <f>TEXT(SalesDataTable[[#This Row],[Order Date]],"MMM")</f>
        <v>Aug</v>
      </c>
      <c r="G1785" s="4" t="s">
        <v>27</v>
      </c>
      <c r="H1785" s="4" t="s">
        <v>28</v>
      </c>
      <c r="I1785" s="4" t="s">
        <v>18</v>
      </c>
      <c r="J1785" s="4" t="s">
        <v>29</v>
      </c>
      <c r="K1785" s="4" t="s">
        <v>25</v>
      </c>
      <c r="L1785" s="4" t="s">
        <v>53</v>
      </c>
      <c r="M1785" s="5">
        <v>2</v>
      </c>
      <c r="N1785" s="6">
        <v>153.63999999999999</v>
      </c>
      <c r="O1785" s="7">
        <v>0.05</v>
      </c>
      <c r="P1785" s="6">
        <v>77.709999999999994</v>
      </c>
      <c r="Q1785" s="6">
        <f>M1785*N1785*(1-O1785)</f>
        <v>291.91599999999994</v>
      </c>
      <c r="R1785" s="6">
        <f>M1785*P1785</f>
        <v>155.41999999999999</v>
      </c>
      <c r="S1785" s="6">
        <f>Q1785-R1785</f>
        <v>136.49599999999995</v>
      </c>
      <c r="T1785" s="8">
        <f>IFERROR(S1785/Q1785,0)</f>
        <v>0.46758656599843784</v>
      </c>
    </row>
    <row r="1786" spans="1:20" ht="15.75" x14ac:dyDescent="0.25">
      <c r="A1786" s="2">
        <v>4827</v>
      </c>
      <c r="B1786" s="3">
        <v>46263</v>
      </c>
      <c r="C1786" s="10">
        <f>YEAR(SalesDataTable[[#This Row],[Order Date]])</f>
        <v>2026</v>
      </c>
      <c r="D1786" s="13" t="str">
        <f>"Q"&amp;ROUNDUP(MONTH(SalesDataTable[[#This Row],[Order Date]])/3,0)</f>
        <v>Q3</v>
      </c>
      <c r="E1786" s="13">
        <f>MONTH(SalesDataTable[[#This Row],[Order Date]])</f>
        <v>8</v>
      </c>
      <c r="F1786" s="10" t="str">
        <f>TEXT(SalesDataTable[[#This Row],[Order Date]],"MMM")</f>
        <v>Aug</v>
      </c>
      <c r="G1786" s="4" t="s">
        <v>27</v>
      </c>
      <c r="H1786" s="4" t="s">
        <v>28</v>
      </c>
      <c r="I1786" s="4" t="s">
        <v>18</v>
      </c>
      <c r="J1786" s="4" t="s">
        <v>19</v>
      </c>
      <c r="K1786" s="4" t="s">
        <v>30</v>
      </c>
      <c r="L1786" s="4" t="s">
        <v>31</v>
      </c>
      <c r="M1786" s="5">
        <v>5</v>
      </c>
      <c r="N1786" s="6">
        <v>36.700000000000003</v>
      </c>
      <c r="O1786" s="7">
        <v>0</v>
      </c>
      <c r="P1786" s="6">
        <v>13.45</v>
      </c>
      <c r="Q1786" s="6">
        <f>M1786*N1786*(1-O1786)</f>
        <v>183.5</v>
      </c>
      <c r="R1786" s="6">
        <f>M1786*P1786</f>
        <v>67.25</v>
      </c>
      <c r="S1786" s="6">
        <f>Q1786-R1786</f>
        <v>116.25</v>
      </c>
      <c r="T1786" s="8">
        <f>IFERROR(S1786/Q1786,0)</f>
        <v>0.63351498637602177</v>
      </c>
    </row>
    <row r="1787" spans="1:20" ht="15.75" x14ac:dyDescent="0.25">
      <c r="A1787" s="2">
        <v>5180</v>
      </c>
      <c r="B1787" s="3">
        <v>46263</v>
      </c>
      <c r="C1787" s="10">
        <f>YEAR(SalesDataTable[[#This Row],[Order Date]])</f>
        <v>2026</v>
      </c>
      <c r="D1787" s="13" t="str">
        <f>"Q"&amp;ROUNDUP(MONTH(SalesDataTable[[#This Row],[Order Date]])/3,0)</f>
        <v>Q3</v>
      </c>
      <c r="E1787" s="13">
        <f>MONTH(SalesDataTable[[#This Row],[Order Date]])</f>
        <v>8</v>
      </c>
      <c r="F1787" s="10" t="str">
        <f>TEXT(SalesDataTable[[#This Row],[Order Date]],"MMM")</f>
        <v>Aug</v>
      </c>
      <c r="G1787" s="4" t="s">
        <v>16</v>
      </c>
      <c r="H1787" s="4" t="s">
        <v>66</v>
      </c>
      <c r="I1787" s="4" t="s">
        <v>24</v>
      </c>
      <c r="J1787" s="4" t="s">
        <v>32</v>
      </c>
      <c r="K1787" s="4" t="s">
        <v>39</v>
      </c>
      <c r="L1787" s="4" t="s">
        <v>67</v>
      </c>
      <c r="M1787" s="5">
        <v>8</v>
      </c>
      <c r="N1787" s="6">
        <v>124</v>
      </c>
      <c r="O1787" s="7">
        <v>0.1</v>
      </c>
      <c r="P1787" s="6">
        <v>61.85</v>
      </c>
      <c r="Q1787" s="6">
        <f>M1787*N1787*(1-O1787)</f>
        <v>892.80000000000007</v>
      </c>
      <c r="R1787" s="6">
        <f>M1787*P1787</f>
        <v>494.8</v>
      </c>
      <c r="S1787" s="6">
        <f>Q1787-R1787</f>
        <v>398.00000000000006</v>
      </c>
      <c r="T1787" s="8">
        <f>IFERROR(S1787/Q1787,0)</f>
        <v>0.44578853046594985</v>
      </c>
    </row>
    <row r="1788" spans="1:20" ht="15.75" x14ac:dyDescent="0.25">
      <c r="A1788" s="2">
        <v>121</v>
      </c>
      <c r="B1788" s="3">
        <v>46264</v>
      </c>
      <c r="C1788" s="10">
        <f>YEAR(SalesDataTable[[#This Row],[Order Date]])</f>
        <v>2026</v>
      </c>
      <c r="D1788" s="13" t="str">
        <f>"Q"&amp;ROUNDUP(MONTH(SalesDataTable[[#This Row],[Order Date]])/3,0)</f>
        <v>Q3</v>
      </c>
      <c r="E1788" s="13">
        <f>MONTH(SalesDataTable[[#This Row],[Order Date]])</f>
        <v>8</v>
      </c>
      <c r="F1788" s="10" t="str">
        <f>TEXT(SalesDataTable[[#This Row],[Order Date]],"MMM")</f>
        <v>Aug</v>
      </c>
      <c r="G1788" s="4" t="s">
        <v>22</v>
      </c>
      <c r="H1788" s="4" t="s">
        <v>23</v>
      </c>
      <c r="I1788" s="4" t="s">
        <v>44</v>
      </c>
      <c r="J1788" s="4" t="s">
        <v>29</v>
      </c>
      <c r="K1788" s="4" t="s">
        <v>20</v>
      </c>
      <c r="L1788" s="4" t="s">
        <v>21</v>
      </c>
      <c r="M1788" s="5">
        <v>1</v>
      </c>
      <c r="N1788" s="6">
        <v>81.23</v>
      </c>
      <c r="O1788" s="7">
        <v>0.1</v>
      </c>
      <c r="P1788" s="6">
        <v>42.65</v>
      </c>
      <c r="Q1788" s="6">
        <f>M1788*N1788*(1-O1788)</f>
        <v>73.106999999999999</v>
      </c>
      <c r="R1788" s="6">
        <f>M1788*P1788</f>
        <v>42.65</v>
      </c>
      <c r="S1788" s="6">
        <f>Q1788-R1788</f>
        <v>30.457000000000001</v>
      </c>
      <c r="T1788" s="8">
        <f>IFERROR(S1788/Q1788,0)</f>
        <v>0.41660853269864723</v>
      </c>
    </row>
    <row r="1789" spans="1:20" ht="15.75" x14ac:dyDescent="0.25">
      <c r="A1789" s="2">
        <v>618</v>
      </c>
      <c r="B1789" s="3">
        <v>46264</v>
      </c>
      <c r="C1789" s="10">
        <f>YEAR(SalesDataTable[[#This Row],[Order Date]])</f>
        <v>2026</v>
      </c>
      <c r="D1789" s="13" t="str">
        <f>"Q"&amp;ROUNDUP(MONTH(SalesDataTable[[#This Row],[Order Date]])/3,0)</f>
        <v>Q3</v>
      </c>
      <c r="E1789" s="13">
        <f>MONTH(SalesDataTable[[#This Row],[Order Date]])</f>
        <v>8</v>
      </c>
      <c r="F1789" s="10" t="str">
        <f>TEXT(SalesDataTable[[#This Row],[Order Date]],"MMM")</f>
        <v>Aug</v>
      </c>
      <c r="G1789" s="4" t="s">
        <v>22</v>
      </c>
      <c r="H1789" s="4" t="s">
        <v>59</v>
      </c>
      <c r="I1789" s="4" t="s">
        <v>18</v>
      </c>
      <c r="J1789" s="4" t="s">
        <v>32</v>
      </c>
      <c r="K1789" s="4" t="s">
        <v>20</v>
      </c>
      <c r="L1789" s="4" t="s">
        <v>42</v>
      </c>
      <c r="M1789" s="5">
        <v>2</v>
      </c>
      <c r="N1789" s="6">
        <v>41.06</v>
      </c>
      <c r="O1789" s="7">
        <v>0.05</v>
      </c>
      <c r="P1789" s="6">
        <v>16.559999999999999</v>
      </c>
      <c r="Q1789" s="6">
        <f>M1789*N1789*(1-O1789)</f>
        <v>78.013999999999996</v>
      </c>
      <c r="R1789" s="6">
        <f>M1789*P1789</f>
        <v>33.119999999999997</v>
      </c>
      <c r="S1789" s="6">
        <f>Q1789-R1789</f>
        <v>44.893999999999998</v>
      </c>
      <c r="T1789" s="8">
        <f>IFERROR(S1789/Q1789,0)</f>
        <v>0.5754608147255621</v>
      </c>
    </row>
    <row r="1790" spans="1:20" ht="15.75" x14ac:dyDescent="0.25">
      <c r="A1790" s="2">
        <v>2860</v>
      </c>
      <c r="B1790" s="3">
        <v>46264</v>
      </c>
      <c r="C1790" s="10">
        <f>YEAR(SalesDataTable[[#This Row],[Order Date]])</f>
        <v>2026</v>
      </c>
      <c r="D1790" s="13" t="str">
        <f>"Q"&amp;ROUNDUP(MONTH(SalesDataTable[[#This Row],[Order Date]])/3,0)</f>
        <v>Q3</v>
      </c>
      <c r="E1790" s="13">
        <f>MONTH(SalesDataTable[[#This Row],[Order Date]])</f>
        <v>8</v>
      </c>
      <c r="F1790" s="10" t="str">
        <f>TEXT(SalesDataTable[[#This Row],[Order Date]],"MMM")</f>
        <v>Aug</v>
      </c>
      <c r="G1790" s="4" t="s">
        <v>36</v>
      </c>
      <c r="H1790" s="4" t="s">
        <v>47</v>
      </c>
      <c r="I1790" s="4" t="s">
        <v>44</v>
      </c>
      <c r="J1790" s="4" t="s">
        <v>19</v>
      </c>
      <c r="K1790" s="4" t="s">
        <v>25</v>
      </c>
      <c r="L1790" s="4" t="s">
        <v>33</v>
      </c>
      <c r="M1790" s="5">
        <v>1</v>
      </c>
      <c r="N1790" s="6">
        <v>143.49</v>
      </c>
      <c r="O1790" s="7">
        <v>0.1</v>
      </c>
      <c r="P1790" s="6">
        <v>80.72</v>
      </c>
      <c r="Q1790" s="6">
        <f>M1790*N1790*(1-O1790)</f>
        <v>129.14100000000002</v>
      </c>
      <c r="R1790" s="6">
        <f>M1790*P1790</f>
        <v>80.72</v>
      </c>
      <c r="S1790" s="6">
        <f>Q1790-R1790</f>
        <v>48.421000000000021</v>
      </c>
      <c r="T1790" s="8">
        <f>IFERROR(S1790/Q1790,0)</f>
        <v>0.3749467636149636</v>
      </c>
    </row>
    <row r="1791" spans="1:20" ht="15.75" x14ac:dyDescent="0.25">
      <c r="A1791" s="2">
        <v>3768</v>
      </c>
      <c r="B1791" s="3">
        <v>46264</v>
      </c>
      <c r="C1791" s="10">
        <f>YEAR(SalesDataTable[[#This Row],[Order Date]])</f>
        <v>2026</v>
      </c>
      <c r="D1791" s="13" t="str">
        <f>"Q"&amp;ROUNDUP(MONTH(SalesDataTable[[#This Row],[Order Date]])/3,0)</f>
        <v>Q3</v>
      </c>
      <c r="E1791" s="13">
        <f>MONTH(SalesDataTable[[#This Row],[Order Date]])</f>
        <v>8</v>
      </c>
      <c r="F1791" s="10" t="str">
        <f>TEXT(SalesDataTable[[#This Row],[Order Date]],"MMM")</f>
        <v>Aug</v>
      </c>
      <c r="G1791" s="4" t="s">
        <v>27</v>
      </c>
      <c r="H1791" s="4" t="s">
        <v>34</v>
      </c>
      <c r="I1791" s="4" t="s">
        <v>35</v>
      </c>
      <c r="J1791" s="4" t="s">
        <v>29</v>
      </c>
      <c r="K1791" s="4" t="s">
        <v>25</v>
      </c>
      <c r="L1791" s="4" t="s">
        <v>33</v>
      </c>
      <c r="M1791" s="5">
        <v>1</v>
      </c>
      <c r="N1791" s="6">
        <v>143.38</v>
      </c>
      <c r="O1791" s="7">
        <v>0</v>
      </c>
      <c r="P1791" s="6">
        <v>78.37</v>
      </c>
      <c r="Q1791" s="6">
        <f>M1791*N1791*(1-O1791)</f>
        <v>143.38</v>
      </c>
      <c r="R1791" s="6">
        <f>M1791*P1791</f>
        <v>78.37</v>
      </c>
      <c r="S1791" s="6">
        <f>Q1791-R1791</f>
        <v>65.009999999999991</v>
      </c>
      <c r="T1791" s="8">
        <f>IFERROR(S1791/Q1791,0)</f>
        <v>0.45341051750592826</v>
      </c>
    </row>
    <row r="1792" spans="1:20" ht="15.75" x14ac:dyDescent="0.25">
      <c r="A1792" s="2">
        <v>3987</v>
      </c>
      <c r="B1792" s="3">
        <v>46264</v>
      </c>
      <c r="C1792" s="10">
        <f>YEAR(SalesDataTable[[#This Row],[Order Date]])</f>
        <v>2026</v>
      </c>
      <c r="D1792" s="13" t="str">
        <f>"Q"&amp;ROUNDUP(MONTH(SalesDataTable[[#This Row],[Order Date]])/3,0)</f>
        <v>Q3</v>
      </c>
      <c r="E1792" s="13">
        <f>MONTH(SalesDataTable[[#This Row],[Order Date]])</f>
        <v>8</v>
      </c>
      <c r="F1792" s="10" t="str">
        <f>TEXT(SalesDataTable[[#This Row],[Order Date]],"MMM")</f>
        <v>Aug</v>
      </c>
      <c r="G1792" s="4" t="s">
        <v>22</v>
      </c>
      <c r="H1792" s="4" t="s">
        <v>59</v>
      </c>
      <c r="I1792" s="4" t="s">
        <v>44</v>
      </c>
      <c r="J1792" s="4" t="s">
        <v>32</v>
      </c>
      <c r="K1792" s="4" t="s">
        <v>25</v>
      </c>
      <c r="L1792" s="4" t="s">
        <v>33</v>
      </c>
      <c r="M1792" s="5">
        <v>1</v>
      </c>
      <c r="N1792" s="6">
        <v>144.54</v>
      </c>
      <c r="O1792" s="7">
        <v>0</v>
      </c>
      <c r="P1792" s="6">
        <v>78.77</v>
      </c>
      <c r="Q1792" s="6">
        <f>M1792*N1792*(1-O1792)</f>
        <v>144.54</v>
      </c>
      <c r="R1792" s="6">
        <f>M1792*P1792</f>
        <v>78.77</v>
      </c>
      <c r="S1792" s="6">
        <f>Q1792-R1792</f>
        <v>65.77</v>
      </c>
      <c r="T1792" s="8">
        <f>IFERROR(S1792/Q1792,0)</f>
        <v>0.45502974955029751</v>
      </c>
    </row>
    <row r="1793" spans="1:20" ht="15.75" x14ac:dyDescent="0.25">
      <c r="A1793" s="2">
        <v>4990</v>
      </c>
      <c r="B1793" s="3">
        <v>46264</v>
      </c>
      <c r="C1793" s="10">
        <f>YEAR(SalesDataTable[[#This Row],[Order Date]])</f>
        <v>2026</v>
      </c>
      <c r="D1793" s="13" t="str">
        <f>"Q"&amp;ROUNDUP(MONTH(SalesDataTable[[#This Row],[Order Date]])/3,0)</f>
        <v>Q3</v>
      </c>
      <c r="E1793" s="13">
        <f>MONTH(SalesDataTable[[#This Row],[Order Date]])</f>
        <v>8</v>
      </c>
      <c r="F1793" s="10" t="str">
        <f>TEXT(SalesDataTable[[#This Row],[Order Date]],"MMM")</f>
        <v>Aug</v>
      </c>
      <c r="G1793" s="4" t="s">
        <v>36</v>
      </c>
      <c r="H1793" s="4" t="s">
        <v>49</v>
      </c>
      <c r="I1793" s="4" t="s">
        <v>44</v>
      </c>
      <c r="J1793" s="4" t="s">
        <v>19</v>
      </c>
      <c r="K1793" s="4" t="s">
        <v>50</v>
      </c>
      <c r="L1793" s="4" t="s">
        <v>51</v>
      </c>
      <c r="M1793" s="5">
        <v>1</v>
      </c>
      <c r="N1793" s="6">
        <v>40.92</v>
      </c>
      <c r="O1793" s="7">
        <v>0.1</v>
      </c>
      <c r="P1793" s="6">
        <v>14.94</v>
      </c>
      <c r="Q1793" s="6">
        <f>M1793*N1793*(1-O1793)</f>
        <v>36.828000000000003</v>
      </c>
      <c r="R1793" s="6">
        <f>M1793*P1793</f>
        <v>14.94</v>
      </c>
      <c r="S1793" s="6">
        <f>Q1793-R1793</f>
        <v>21.888000000000005</v>
      </c>
      <c r="T1793" s="8">
        <f>IFERROR(S1793/Q1793,0)</f>
        <v>0.59433040078201382</v>
      </c>
    </row>
    <row r="1794" spans="1:20" ht="15.75" x14ac:dyDescent="0.25">
      <c r="A1794" s="2">
        <v>348</v>
      </c>
      <c r="B1794" s="3">
        <v>46265</v>
      </c>
      <c r="C1794" s="10">
        <f>YEAR(SalesDataTable[[#This Row],[Order Date]])</f>
        <v>2026</v>
      </c>
      <c r="D1794" s="13" t="str">
        <f>"Q"&amp;ROUNDUP(MONTH(SalesDataTable[[#This Row],[Order Date]])/3,0)</f>
        <v>Q3</v>
      </c>
      <c r="E1794" s="13">
        <f>MONTH(SalesDataTable[[#This Row],[Order Date]])</f>
        <v>8</v>
      </c>
      <c r="F1794" s="10" t="str">
        <f>TEXT(SalesDataTable[[#This Row],[Order Date]],"MMM")</f>
        <v>Aug</v>
      </c>
      <c r="G1794" s="4" t="s">
        <v>22</v>
      </c>
      <c r="H1794" s="4" t="s">
        <v>59</v>
      </c>
      <c r="I1794" s="4" t="s">
        <v>24</v>
      </c>
      <c r="J1794" s="4" t="s">
        <v>32</v>
      </c>
      <c r="K1794" s="4" t="s">
        <v>25</v>
      </c>
      <c r="L1794" s="4" t="s">
        <v>53</v>
      </c>
      <c r="M1794" s="5">
        <v>5</v>
      </c>
      <c r="N1794" s="6">
        <v>151.21</v>
      </c>
      <c r="O1794" s="7">
        <v>0.15</v>
      </c>
      <c r="P1794" s="6">
        <v>77.12</v>
      </c>
      <c r="Q1794" s="6">
        <f>M1794*N1794*(1-O1794)</f>
        <v>642.64250000000004</v>
      </c>
      <c r="R1794" s="6">
        <f>M1794*P1794</f>
        <v>385.6</v>
      </c>
      <c r="S1794" s="6">
        <f>Q1794-R1794</f>
        <v>257.04250000000002</v>
      </c>
      <c r="T1794" s="8">
        <f>IFERROR(S1794/Q1794,0)</f>
        <v>0.39997743691087967</v>
      </c>
    </row>
    <row r="1795" spans="1:20" ht="15.75" x14ac:dyDescent="0.25">
      <c r="A1795" s="2">
        <v>1642</v>
      </c>
      <c r="B1795" s="3">
        <v>46265</v>
      </c>
      <c r="C1795" s="10">
        <f>YEAR(SalesDataTable[[#This Row],[Order Date]])</f>
        <v>2026</v>
      </c>
      <c r="D1795" s="13" t="str">
        <f>"Q"&amp;ROUNDUP(MONTH(SalesDataTable[[#This Row],[Order Date]])/3,0)</f>
        <v>Q3</v>
      </c>
      <c r="E1795" s="13">
        <f>MONTH(SalesDataTable[[#This Row],[Order Date]])</f>
        <v>8</v>
      </c>
      <c r="F1795" s="10" t="str">
        <f>TEXT(SalesDataTable[[#This Row],[Order Date]],"MMM")</f>
        <v>Aug</v>
      </c>
      <c r="G1795" s="4" t="s">
        <v>36</v>
      </c>
      <c r="H1795" s="4" t="s">
        <v>49</v>
      </c>
      <c r="I1795" s="4" t="s">
        <v>44</v>
      </c>
      <c r="J1795" s="4" t="s">
        <v>29</v>
      </c>
      <c r="K1795" s="4" t="s">
        <v>50</v>
      </c>
      <c r="L1795" s="4" t="s">
        <v>51</v>
      </c>
      <c r="M1795" s="5">
        <v>1</v>
      </c>
      <c r="N1795" s="6">
        <v>40.770000000000003</v>
      </c>
      <c r="O1795" s="7">
        <v>0</v>
      </c>
      <c r="P1795" s="6">
        <v>15.13</v>
      </c>
      <c r="Q1795" s="6">
        <f>M1795*N1795*(1-O1795)</f>
        <v>40.770000000000003</v>
      </c>
      <c r="R1795" s="6">
        <f>M1795*P1795</f>
        <v>15.13</v>
      </c>
      <c r="S1795" s="6">
        <f>Q1795-R1795</f>
        <v>25.64</v>
      </c>
      <c r="T1795" s="8">
        <f>IFERROR(S1795/Q1795,0)</f>
        <v>0.62889379445670834</v>
      </c>
    </row>
    <row r="1796" spans="1:20" ht="15.75" x14ac:dyDescent="0.25">
      <c r="A1796" s="2">
        <v>2146</v>
      </c>
      <c r="B1796" s="3">
        <v>46265</v>
      </c>
      <c r="C1796" s="10">
        <f>YEAR(SalesDataTable[[#This Row],[Order Date]])</f>
        <v>2026</v>
      </c>
      <c r="D1796" s="13" t="str">
        <f>"Q"&amp;ROUNDUP(MONTH(SalesDataTable[[#This Row],[Order Date]])/3,0)</f>
        <v>Q3</v>
      </c>
      <c r="E1796" s="13">
        <f>MONTH(SalesDataTable[[#This Row],[Order Date]])</f>
        <v>8</v>
      </c>
      <c r="F1796" s="10" t="str">
        <f>TEXT(SalesDataTable[[#This Row],[Order Date]],"MMM")</f>
        <v>Aug</v>
      </c>
      <c r="G1796" s="4" t="s">
        <v>16</v>
      </c>
      <c r="H1796" s="4" t="s">
        <v>17</v>
      </c>
      <c r="I1796" s="4" t="s">
        <v>44</v>
      </c>
      <c r="J1796" s="4" t="s">
        <v>29</v>
      </c>
      <c r="K1796" s="4" t="s">
        <v>50</v>
      </c>
      <c r="L1796" s="4" t="s">
        <v>58</v>
      </c>
      <c r="M1796" s="5">
        <v>1</v>
      </c>
      <c r="N1796" s="6">
        <v>35.47</v>
      </c>
      <c r="O1796" s="7">
        <v>0.05</v>
      </c>
      <c r="P1796" s="6">
        <v>14.1</v>
      </c>
      <c r="Q1796" s="6">
        <f>M1796*N1796*(1-O1796)</f>
        <v>33.6965</v>
      </c>
      <c r="R1796" s="6">
        <f>M1796*P1796</f>
        <v>14.1</v>
      </c>
      <c r="S1796" s="6">
        <f>Q1796-R1796</f>
        <v>19.596499999999999</v>
      </c>
      <c r="T1796" s="8">
        <f>IFERROR(S1796/Q1796,0)</f>
        <v>0.58155891561438122</v>
      </c>
    </row>
    <row r="1797" spans="1:20" ht="15.75" x14ac:dyDescent="0.25">
      <c r="A1797" s="2">
        <v>2629</v>
      </c>
      <c r="B1797" s="3">
        <v>46265</v>
      </c>
      <c r="C1797" s="10">
        <f>YEAR(SalesDataTable[[#This Row],[Order Date]])</f>
        <v>2026</v>
      </c>
      <c r="D1797" s="13" t="str">
        <f>"Q"&amp;ROUNDUP(MONTH(SalesDataTable[[#This Row],[Order Date]])/3,0)</f>
        <v>Q3</v>
      </c>
      <c r="E1797" s="13">
        <f>MONTH(SalesDataTable[[#This Row],[Order Date]])</f>
        <v>8</v>
      </c>
      <c r="F1797" s="10" t="str">
        <f>TEXT(SalesDataTable[[#This Row],[Order Date]],"MMM")</f>
        <v>Aug</v>
      </c>
      <c r="G1797" s="4" t="s">
        <v>36</v>
      </c>
      <c r="H1797" s="4" t="s">
        <v>49</v>
      </c>
      <c r="I1797" s="4" t="s">
        <v>18</v>
      </c>
      <c r="J1797" s="4" t="s">
        <v>19</v>
      </c>
      <c r="K1797" s="4" t="s">
        <v>20</v>
      </c>
      <c r="L1797" s="4" t="s">
        <v>21</v>
      </c>
      <c r="M1797" s="5">
        <v>1</v>
      </c>
      <c r="N1797" s="6">
        <v>81.72</v>
      </c>
      <c r="O1797" s="7">
        <v>0</v>
      </c>
      <c r="P1797" s="6">
        <v>42.38</v>
      </c>
      <c r="Q1797" s="6">
        <f>M1797*N1797*(1-O1797)</f>
        <v>81.72</v>
      </c>
      <c r="R1797" s="6">
        <f>M1797*P1797</f>
        <v>42.38</v>
      </c>
      <c r="S1797" s="6">
        <f>Q1797-R1797</f>
        <v>39.339999999999996</v>
      </c>
      <c r="T1797" s="8">
        <f>IFERROR(S1797/Q1797,0)</f>
        <v>0.48139990210474787</v>
      </c>
    </row>
    <row r="1798" spans="1:20" ht="15.75" x14ac:dyDescent="0.25">
      <c r="A1798" s="2">
        <v>2870</v>
      </c>
      <c r="B1798" s="3">
        <v>46265</v>
      </c>
      <c r="C1798" s="10">
        <f>YEAR(SalesDataTable[[#This Row],[Order Date]])</f>
        <v>2026</v>
      </c>
      <c r="D1798" s="13" t="str">
        <f>"Q"&amp;ROUNDUP(MONTH(SalesDataTable[[#This Row],[Order Date]])/3,0)</f>
        <v>Q3</v>
      </c>
      <c r="E1798" s="13">
        <f>MONTH(SalesDataTable[[#This Row],[Order Date]])</f>
        <v>8</v>
      </c>
      <c r="F1798" s="10" t="str">
        <f>TEXT(SalesDataTable[[#This Row],[Order Date]],"MMM")</f>
        <v>Aug</v>
      </c>
      <c r="G1798" s="4" t="s">
        <v>36</v>
      </c>
      <c r="H1798" s="4" t="s">
        <v>47</v>
      </c>
      <c r="I1798" s="4" t="s">
        <v>18</v>
      </c>
      <c r="J1798" s="4" t="s">
        <v>29</v>
      </c>
      <c r="K1798" s="4" t="s">
        <v>30</v>
      </c>
      <c r="L1798" s="4" t="s">
        <v>48</v>
      </c>
      <c r="M1798" s="5">
        <v>1</v>
      </c>
      <c r="N1798" s="6">
        <v>45.84</v>
      </c>
      <c r="O1798" s="7">
        <v>0</v>
      </c>
      <c r="P1798" s="6">
        <v>17.84</v>
      </c>
      <c r="Q1798" s="6">
        <f>M1798*N1798*(1-O1798)</f>
        <v>45.84</v>
      </c>
      <c r="R1798" s="6">
        <f>M1798*P1798</f>
        <v>17.84</v>
      </c>
      <c r="S1798" s="6">
        <f>Q1798-R1798</f>
        <v>28.000000000000004</v>
      </c>
      <c r="T1798" s="8">
        <f>IFERROR(S1798/Q1798,0)</f>
        <v>0.61082024432809778</v>
      </c>
    </row>
    <row r="1799" spans="1:20" ht="15.75" x14ac:dyDescent="0.25">
      <c r="A1799" s="2">
        <v>2975</v>
      </c>
      <c r="B1799" s="3">
        <v>46265</v>
      </c>
      <c r="C1799" s="10">
        <f>YEAR(SalesDataTable[[#This Row],[Order Date]])</f>
        <v>2026</v>
      </c>
      <c r="D1799" s="13" t="str">
        <f>"Q"&amp;ROUNDUP(MONTH(SalesDataTable[[#This Row],[Order Date]])/3,0)</f>
        <v>Q3</v>
      </c>
      <c r="E1799" s="13">
        <f>MONTH(SalesDataTable[[#This Row],[Order Date]])</f>
        <v>8</v>
      </c>
      <c r="F1799" s="10" t="str">
        <f>TEXT(SalesDataTable[[#This Row],[Order Date]],"MMM")</f>
        <v>Aug</v>
      </c>
      <c r="G1799" s="4" t="s">
        <v>22</v>
      </c>
      <c r="H1799" s="4" t="s">
        <v>59</v>
      </c>
      <c r="I1799" s="4" t="s">
        <v>18</v>
      </c>
      <c r="J1799" s="4" t="s">
        <v>29</v>
      </c>
      <c r="K1799" s="4" t="s">
        <v>30</v>
      </c>
      <c r="L1799" s="4" t="s">
        <v>48</v>
      </c>
      <c r="M1799" s="5">
        <v>1</v>
      </c>
      <c r="N1799" s="6">
        <v>46.59</v>
      </c>
      <c r="O1799" s="7">
        <v>0</v>
      </c>
      <c r="P1799" s="6">
        <v>18.47</v>
      </c>
      <c r="Q1799" s="6">
        <f>M1799*N1799*(1-O1799)</f>
        <v>46.59</v>
      </c>
      <c r="R1799" s="6">
        <f>M1799*P1799</f>
        <v>18.47</v>
      </c>
      <c r="S1799" s="6">
        <f>Q1799-R1799</f>
        <v>28.120000000000005</v>
      </c>
      <c r="T1799" s="8">
        <f>IFERROR(S1799/Q1799,0)</f>
        <v>0.60356299635114841</v>
      </c>
    </row>
    <row r="1800" spans="1:20" ht="15.75" x14ac:dyDescent="0.25">
      <c r="A1800" s="2">
        <v>3163</v>
      </c>
      <c r="B1800" s="3">
        <v>46265</v>
      </c>
      <c r="C1800" s="10">
        <f>YEAR(SalesDataTable[[#This Row],[Order Date]])</f>
        <v>2026</v>
      </c>
      <c r="D1800" s="13" t="str">
        <f>"Q"&amp;ROUNDUP(MONTH(SalesDataTable[[#This Row],[Order Date]])/3,0)</f>
        <v>Q3</v>
      </c>
      <c r="E1800" s="13">
        <f>MONTH(SalesDataTable[[#This Row],[Order Date]])</f>
        <v>8</v>
      </c>
      <c r="F1800" s="10" t="str">
        <f>TEXT(SalesDataTable[[#This Row],[Order Date]],"MMM")</f>
        <v>Aug</v>
      </c>
      <c r="G1800" s="4" t="s">
        <v>16</v>
      </c>
      <c r="H1800" s="4" t="s">
        <v>66</v>
      </c>
      <c r="I1800" s="4" t="s">
        <v>35</v>
      </c>
      <c r="J1800" s="4" t="s">
        <v>32</v>
      </c>
      <c r="K1800" s="4" t="s">
        <v>25</v>
      </c>
      <c r="L1800" s="4" t="s">
        <v>62</v>
      </c>
      <c r="M1800" s="5">
        <v>1</v>
      </c>
      <c r="N1800" s="6">
        <v>69.959999999999994</v>
      </c>
      <c r="O1800" s="7">
        <v>0</v>
      </c>
      <c r="P1800" s="6">
        <v>32.340000000000003</v>
      </c>
      <c r="Q1800" s="6">
        <f>M1800*N1800*(1-O1800)</f>
        <v>69.959999999999994</v>
      </c>
      <c r="R1800" s="6">
        <f>M1800*P1800</f>
        <v>32.340000000000003</v>
      </c>
      <c r="S1800" s="6">
        <f>Q1800-R1800</f>
        <v>37.61999999999999</v>
      </c>
      <c r="T1800" s="8">
        <f>IFERROR(S1800/Q1800,0)</f>
        <v>0.53773584905660365</v>
      </c>
    </row>
    <row r="1801" spans="1:20" ht="15.75" x14ac:dyDescent="0.25">
      <c r="A1801" s="2">
        <v>94</v>
      </c>
      <c r="B1801" s="3">
        <v>46266</v>
      </c>
      <c r="C1801" s="10">
        <f>YEAR(SalesDataTable[[#This Row],[Order Date]])</f>
        <v>2026</v>
      </c>
      <c r="D1801" s="13" t="str">
        <f>"Q"&amp;ROUNDUP(MONTH(SalesDataTable[[#This Row],[Order Date]])/3,0)</f>
        <v>Q3</v>
      </c>
      <c r="E1801" s="13">
        <f>MONTH(SalesDataTable[[#This Row],[Order Date]])</f>
        <v>9</v>
      </c>
      <c r="F1801" s="10" t="str">
        <f>TEXT(SalesDataTable[[#This Row],[Order Date]],"MMM")</f>
        <v>Sep</v>
      </c>
      <c r="G1801" s="4" t="s">
        <v>22</v>
      </c>
      <c r="H1801" s="4" t="s">
        <v>43</v>
      </c>
      <c r="I1801" s="4" t="s">
        <v>35</v>
      </c>
      <c r="J1801" s="4" t="s">
        <v>19</v>
      </c>
      <c r="K1801" s="4" t="s">
        <v>20</v>
      </c>
      <c r="L1801" s="4" t="s">
        <v>38</v>
      </c>
      <c r="M1801" s="5">
        <v>5</v>
      </c>
      <c r="N1801" s="6">
        <v>50.76</v>
      </c>
      <c r="O1801" s="7">
        <v>0</v>
      </c>
      <c r="P1801" s="6">
        <v>22.89</v>
      </c>
      <c r="Q1801" s="6">
        <f>M1801*N1801*(1-O1801)</f>
        <v>253.79999999999998</v>
      </c>
      <c r="R1801" s="6">
        <f>M1801*P1801</f>
        <v>114.45</v>
      </c>
      <c r="S1801" s="6">
        <f>Q1801-R1801</f>
        <v>139.34999999999997</v>
      </c>
      <c r="T1801" s="8">
        <f>IFERROR(S1801/Q1801,0)</f>
        <v>0.54905437352245856</v>
      </c>
    </row>
    <row r="1802" spans="1:20" ht="15.75" x14ac:dyDescent="0.25">
      <c r="A1802" s="2">
        <v>271</v>
      </c>
      <c r="B1802" s="3">
        <v>46266</v>
      </c>
      <c r="C1802" s="10">
        <f>YEAR(SalesDataTable[[#This Row],[Order Date]])</f>
        <v>2026</v>
      </c>
      <c r="D1802" s="13" t="str">
        <f>"Q"&amp;ROUNDUP(MONTH(SalesDataTable[[#This Row],[Order Date]])/3,0)</f>
        <v>Q3</v>
      </c>
      <c r="E1802" s="13">
        <f>MONTH(SalesDataTable[[#This Row],[Order Date]])</f>
        <v>9</v>
      </c>
      <c r="F1802" s="10" t="str">
        <f>TEXT(SalesDataTable[[#This Row],[Order Date]],"MMM")</f>
        <v>Sep</v>
      </c>
      <c r="G1802" s="4" t="s">
        <v>22</v>
      </c>
      <c r="H1802" s="4" t="s">
        <v>59</v>
      </c>
      <c r="I1802" s="4" t="s">
        <v>44</v>
      </c>
      <c r="J1802" s="4" t="s">
        <v>19</v>
      </c>
      <c r="K1802" s="4" t="s">
        <v>25</v>
      </c>
      <c r="L1802" s="4" t="s">
        <v>26</v>
      </c>
      <c r="M1802" s="5">
        <v>1</v>
      </c>
      <c r="N1802" s="6">
        <v>94.29</v>
      </c>
      <c r="O1802" s="7">
        <v>0.1</v>
      </c>
      <c r="P1802" s="6">
        <v>45.12</v>
      </c>
      <c r="Q1802" s="6">
        <f>M1802*N1802*(1-O1802)</f>
        <v>84.861000000000004</v>
      </c>
      <c r="R1802" s="6">
        <f>M1802*P1802</f>
        <v>45.12</v>
      </c>
      <c r="S1802" s="6">
        <f>Q1802-R1802</f>
        <v>39.741000000000007</v>
      </c>
      <c r="T1802" s="8">
        <f>IFERROR(S1802/Q1802,0)</f>
        <v>0.46830699614663984</v>
      </c>
    </row>
    <row r="1803" spans="1:20" ht="15.75" x14ac:dyDescent="0.25">
      <c r="A1803" s="2">
        <v>1481</v>
      </c>
      <c r="B1803" s="3">
        <v>46266</v>
      </c>
      <c r="C1803" s="10">
        <f>YEAR(SalesDataTable[[#This Row],[Order Date]])</f>
        <v>2026</v>
      </c>
      <c r="D1803" s="13" t="str">
        <f>"Q"&amp;ROUNDUP(MONTH(SalesDataTable[[#This Row],[Order Date]])/3,0)</f>
        <v>Q3</v>
      </c>
      <c r="E1803" s="13">
        <f>MONTH(SalesDataTable[[#This Row],[Order Date]])</f>
        <v>9</v>
      </c>
      <c r="F1803" s="10" t="str">
        <f>TEXT(SalesDataTable[[#This Row],[Order Date]],"MMM")</f>
        <v>Sep</v>
      </c>
      <c r="G1803" s="4" t="s">
        <v>22</v>
      </c>
      <c r="H1803" s="4" t="s">
        <v>59</v>
      </c>
      <c r="I1803" s="4" t="s">
        <v>24</v>
      </c>
      <c r="J1803" s="4" t="s">
        <v>32</v>
      </c>
      <c r="K1803" s="4" t="s">
        <v>20</v>
      </c>
      <c r="L1803" s="4" t="s">
        <v>21</v>
      </c>
      <c r="M1803" s="5">
        <v>6</v>
      </c>
      <c r="N1803" s="6">
        <v>81.430000000000007</v>
      </c>
      <c r="O1803" s="7">
        <v>0.05</v>
      </c>
      <c r="P1803" s="6">
        <v>42.24</v>
      </c>
      <c r="Q1803" s="6">
        <f>M1803*N1803*(1-O1803)</f>
        <v>464.15100000000001</v>
      </c>
      <c r="R1803" s="6">
        <f>M1803*P1803</f>
        <v>253.44</v>
      </c>
      <c r="S1803" s="6">
        <f>Q1803-R1803</f>
        <v>210.71100000000001</v>
      </c>
      <c r="T1803" s="8">
        <f>IFERROR(S1803/Q1803,0)</f>
        <v>0.45397079829624415</v>
      </c>
    </row>
    <row r="1804" spans="1:20" ht="15.75" x14ac:dyDescent="0.25">
      <c r="A1804" s="2">
        <v>1663</v>
      </c>
      <c r="B1804" s="3">
        <v>46266</v>
      </c>
      <c r="C1804" s="10">
        <f>YEAR(SalesDataTable[[#This Row],[Order Date]])</f>
        <v>2026</v>
      </c>
      <c r="D1804" s="13" t="str">
        <f>"Q"&amp;ROUNDUP(MONTH(SalesDataTable[[#This Row],[Order Date]])/3,0)</f>
        <v>Q3</v>
      </c>
      <c r="E1804" s="13">
        <f>MONTH(SalesDataTable[[#This Row],[Order Date]])</f>
        <v>9</v>
      </c>
      <c r="F1804" s="10" t="str">
        <f>TEXT(SalesDataTable[[#This Row],[Order Date]],"MMM")</f>
        <v>Sep</v>
      </c>
      <c r="G1804" s="4" t="s">
        <v>27</v>
      </c>
      <c r="H1804" s="4" t="s">
        <v>41</v>
      </c>
      <c r="I1804" s="4" t="s">
        <v>18</v>
      </c>
      <c r="J1804" s="4" t="s">
        <v>19</v>
      </c>
      <c r="K1804" s="4" t="s">
        <v>30</v>
      </c>
      <c r="L1804" s="4" t="s">
        <v>48</v>
      </c>
      <c r="M1804" s="5">
        <v>1</v>
      </c>
      <c r="N1804" s="6">
        <v>45.54</v>
      </c>
      <c r="O1804" s="7">
        <v>0.1</v>
      </c>
      <c r="P1804" s="6">
        <v>18.440000000000001</v>
      </c>
      <c r="Q1804" s="6">
        <f>M1804*N1804*(1-O1804)</f>
        <v>40.985999999999997</v>
      </c>
      <c r="R1804" s="6">
        <f>M1804*P1804</f>
        <v>18.440000000000001</v>
      </c>
      <c r="S1804" s="6">
        <f>Q1804-R1804</f>
        <v>22.545999999999996</v>
      </c>
      <c r="T1804" s="8">
        <f>IFERROR(S1804/Q1804,0)</f>
        <v>0.5500902747279558</v>
      </c>
    </row>
    <row r="1805" spans="1:20" ht="15.75" x14ac:dyDescent="0.25">
      <c r="A1805" s="2">
        <v>2866</v>
      </c>
      <c r="B1805" s="3">
        <v>46266</v>
      </c>
      <c r="C1805" s="10">
        <f>YEAR(SalesDataTable[[#This Row],[Order Date]])</f>
        <v>2026</v>
      </c>
      <c r="D1805" s="13" t="str">
        <f>"Q"&amp;ROUNDUP(MONTH(SalesDataTable[[#This Row],[Order Date]])/3,0)</f>
        <v>Q3</v>
      </c>
      <c r="E1805" s="13">
        <f>MONTH(SalesDataTable[[#This Row],[Order Date]])</f>
        <v>9</v>
      </c>
      <c r="F1805" s="10" t="str">
        <f>TEXT(SalesDataTable[[#This Row],[Order Date]],"MMM")</f>
        <v>Sep</v>
      </c>
      <c r="G1805" s="4" t="s">
        <v>16</v>
      </c>
      <c r="H1805" s="4" t="s">
        <v>66</v>
      </c>
      <c r="I1805" s="4" t="s">
        <v>44</v>
      </c>
      <c r="J1805" s="4" t="s">
        <v>19</v>
      </c>
      <c r="K1805" s="4" t="s">
        <v>25</v>
      </c>
      <c r="L1805" s="4" t="s">
        <v>53</v>
      </c>
      <c r="M1805" s="5">
        <v>2</v>
      </c>
      <c r="N1805" s="6">
        <v>156.63999999999999</v>
      </c>
      <c r="O1805" s="7">
        <v>0.1</v>
      </c>
      <c r="P1805" s="6">
        <v>80.09</v>
      </c>
      <c r="Q1805" s="6">
        <f>M1805*N1805*(1-O1805)</f>
        <v>281.952</v>
      </c>
      <c r="R1805" s="6">
        <f>M1805*P1805</f>
        <v>160.18</v>
      </c>
      <c r="S1805" s="6">
        <f>Q1805-R1805</f>
        <v>121.77199999999999</v>
      </c>
      <c r="T1805" s="8">
        <f>IFERROR(S1805/Q1805,0)</f>
        <v>0.43188911587787987</v>
      </c>
    </row>
    <row r="1806" spans="1:20" ht="15.75" x14ac:dyDescent="0.25">
      <c r="A1806" s="2">
        <v>3288</v>
      </c>
      <c r="B1806" s="3">
        <v>46266</v>
      </c>
      <c r="C1806" s="10">
        <f>YEAR(SalesDataTable[[#This Row],[Order Date]])</f>
        <v>2026</v>
      </c>
      <c r="D1806" s="13" t="str">
        <f>"Q"&amp;ROUNDUP(MONTH(SalesDataTable[[#This Row],[Order Date]])/3,0)</f>
        <v>Q3</v>
      </c>
      <c r="E1806" s="13">
        <f>MONTH(SalesDataTable[[#This Row],[Order Date]])</f>
        <v>9</v>
      </c>
      <c r="F1806" s="10" t="str">
        <f>TEXT(SalesDataTable[[#This Row],[Order Date]],"MMM")</f>
        <v>Sep</v>
      </c>
      <c r="G1806" s="4" t="s">
        <v>36</v>
      </c>
      <c r="H1806" s="4" t="s">
        <v>47</v>
      </c>
      <c r="I1806" s="4" t="s">
        <v>44</v>
      </c>
      <c r="J1806" s="4" t="s">
        <v>32</v>
      </c>
      <c r="K1806" s="4" t="s">
        <v>25</v>
      </c>
      <c r="L1806" s="4" t="s">
        <v>62</v>
      </c>
      <c r="M1806" s="5">
        <v>1</v>
      </c>
      <c r="N1806" s="6">
        <v>72.81</v>
      </c>
      <c r="O1806" s="7">
        <v>0</v>
      </c>
      <c r="P1806" s="6">
        <v>32.299999999999997</v>
      </c>
      <c r="Q1806" s="6">
        <f>M1806*N1806*(1-O1806)</f>
        <v>72.81</v>
      </c>
      <c r="R1806" s="6">
        <f>M1806*P1806</f>
        <v>32.299999999999997</v>
      </c>
      <c r="S1806" s="6">
        <f>Q1806-R1806</f>
        <v>40.510000000000005</v>
      </c>
      <c r="T1806" s="8">
        <f>IFERROR(S1806/Q1806,0)</f>
        <v>0.55637961818431536</v>
      </c>
    </row>
    <row r="1807" spans="1:20" ht="15.75" x14ac:dyDescent="0.25">
      <c r="A1807" s="2">
        <v>3426</v>
      </c>
      <c r="B1807" s="3">
        <v>46266</v>
      </c>
      <c r="C1807" s="10">
        <f>YEAR(SalesDataTable[[#This Row],[Order Date]])</f>
        <v>2026</v>
      </c>
      <c r="D1807" s="13" t="str">
        <f>"Q"&amp;ROUNDUP(MONTH(SalesDataTable[[#This Row],[Order Date]])/3,0)</f>
        <v>Q3</v>
      </c>
      <c r="E1807" s="13">
        <f>MONTH(SalesDataTable[[#This Row],[Order Date]])</f>
        <v>9</v>
      </c>
      <c r="F1807" s="10" t="str">
        <f>TEXT(SalesDataTable[[#This Row],[Order Date]],"MMM")</f>
        <v>Sep</v>
      </c>
      <c r="G1807" s="4" t="s">
        <v>22</v>
      </c>
      <c r="H1807" s="4" t="s">
        <v>57</v>
      </c>
      <c r="I1807" s="4" t="s">
        <v>35</v>
      </c>
      <c r="J1807" s="4" t="s">
        <v>29</v>
      </c>
      <c r="K1807" s="4" t="s">
        <v>39</v>
      </c>
      <c r="L1807" s="4" t="s">
        <v>56</v>
      </c>
      <c r="M1807" s="5">
        <v>6</v>
      </c>
      <c r="N1807" s="6">
        <v>80.319999999999993</v>
      </c>
      <c r="O1807" s="7">
        <v>0</v>
      </c>
      <c r="P1807" s="6">
        <v>38.42</v>
      </c>
      <c r="Q1807" s="6">
        <f>M1807*N1807*(1-O1807)</f>
        <v>481.91999999999996</v>
      </c>
      <c r="R1807" s="6">
        <f>M1807*P1807</f>
        <v>230.52</v>
      </c>
      <c r="S1807" s="6">
        <f>Q1807-R1807</f>
        <v>251.39999999999995</v>
      </c>
      <c r="T1807" s="8">
        <f>IFERROR(S1807/Q1807,0)</f>
        <v>0.52166334661354574</v>
      </c>
    </row>
    <row r="1808" spans="1:20" ht="15.75" x14ac:dyDescent="0.25">
      <c r="A1808" s="2">
        <v>4826</v>
      </c>
      <c r="B1808" s="3">
        <v>46266</v>
      </c>
      <c r="C1808" s="10">
        <f>YEAR(SalesDataTable[[#This Row],[Order Date]])</f>
        <v>2026</v>
      </c>
      <c r="D1808" s="13" t="str">
        <f>"Q"&amp;ROUNDUP(MONTH(SalesDataTable[[#This Row],[Order Date]])/3,0)</f>
        <v>Q3</v>
      </c>
      <c r="E1808" s="13">
        <f>MONTH(SalesDataTable[[#This Row],[Order Date]])</f>
        <v>9</v>
      </c>
      <c r="F1808" s="10" t="str">
        <f>TEXT(SalesDataTable[[#This Row],[Order Date]],"MMM")</f>
        <v>Sep</v>
      </c>
      <c r="G1808" s="4" t="s">
        <v>36</v>
      </c>
      <c r="H1808" s="4" t="s">
        <v>63</v>
      </c>
      <c r="I1808" s="4" t="s">
        <v>35</v>
      </c>
      <c r="J1808" s="4" t="s">
        <v>19</v>
      </c>
      <c r="K1808" s="4" t="s">
        <v>30</v>
      </c>
      <c r="L1808" s="4" t="s">
        <v>64</v>
      </c>
      <c r="M1808" s="5">
        <v>5</v>
      </c>
      <c r="N1808" s="6">
        <v>166.81</v>
      </c>
      <c r="O1808" s="7">
        <v>0.05</v>
      </c>
      <c r="P1808" s="6">
        <v>89.24</v>
      </c>
      <c r="Q1808" s="6">
        <f>M1808*N1808*(1-O1808)</f>
        <v>792.34749999999997</v>
      </c>
      <c r="R1808" s="6">
        <f>M1808*P1808</f>
        <v>446.2</v>
      </c>
      <c r="S1808" s="6">
        <f>Q1808-R1808</f>
        <v>346.14749999999998</v>
      </c>
      <c r="T1808" s="8">
        <f>IFERROR(S1808/Q1808,0)</f>
        <v>0.43686324497774021</v>
      </c>
    </row>
    <row r="1809" spans="1:20" ht="15.75" x14ac:dyDescent="0.25">
      <c r="A1809" s="2">
        <v>662</v>
      </c>
      <c r="B1809" s="3">
        <v>46267</v>
      </c>
      <c r="C1809" s="10">
        <f>YEAR(SalesDataTable[[#This Row],[Order Date]])</f>
        <v>2026</v>
      </c>
      <c r="D1809" s="13" t="str">
        <f>"Q"&amp;ROUNDUP(MONTH(SalesDataTable[[#This Row],[Order Date]])/3,0)</f>
        <v>Q3</v>
      </c>
      <c r="E1809" s="13">
        <f>MONTH(SalesDataTable[[#This Row],[Order Date]])</f>
        <v>9</v>
      </c>
      <c r="F1809" s="10" t="str">
        <f>TEXT(SalesDataTable[[#This Row],[Order Date]],"MMM")</f>
        <v>Sep</v>
      </c>
      <c r="G1809" s="4" t="s">
        <v>36</v>
      </c>
      <c r="H1809" s="4" t="s">
        <v>63</v>
      </c>
      <c r="I1809" s="4" t="s">
        <v>18</v>
      </c>
      <c r="J1809" s="4" t="s">
        <v>29</v>
      </c>
      <c r="K1809" s="4" t="s">
        <v>50</v>
      </c>
      <c r="L1809" s="4" t="s">
        <v>51</v>
      </c>
      <c r="M1809" s="5">
        <v>1</v>
      </c>
      <c r="N1809" s="6">
        <v>40.56</v>
      </c>
      <c r="O1809" s="7">
        <v>0.15</v>
      </c>
      <c r="P1809" s="6">
        <v>14.28</v>
      </c>
      <c r="Q1809" s="6">
        <f>M1809*N1809*(1-O1809)</f>
        <v>34.475999999999999</v>
      </c>
      <c r="R1809" s="6">
        <f>M1809*P1809</f>
        <v>14.28</v>
      </c>
      <c r="S1809" s="6">
        <f>Q1809-R1809</f>
        <v>20.195999999999998</v>
      </c>
      <c r="T1809" s="8">
        <f>IFERROR(S1809/Q1809,0)</f>
        <v>0.58579881656804733</v>
      </c>
    </row>
    <row r="1810" spans="1:20" ht="15.75" x14ac:dyDescent="0.25">
      <c r="A1810" s="2">
        <v>1393</v>
      </c>
      <c r="B1810" s="3">
        <v>46267</v>
      </c>
      <c r="C1810" s="10">
        <f>YEAR(SalesDataTable[[#This Row],[Order Date]])</f>
        <v>2026</v>
      </c>
      <c r="D1810" s="13" t="str">
        <f>"Q"&amp;ROUNDUP(MONTH(SalesDataTable[[#This Row],[Order Date]])/3,0)</f>
        <v>Q3</v>
      </c>
      <c r="E1810" s="13">
        <f>MONTH(SalesDataTable[[#This Row],[Order Date]])</f>
        <v>9</v>
      </c>
      <c r="F1810" s="10" t="str">
        <f>TEXT(SalesDataTable[[#This Row],[Order Date]],"MMM")</f>
        <v>Sep</v>
      </c>
      <c r="G1810" s="4" t="s">
        <v>27</v>
      </c>
      <c r="H1810" s="4" t="s">
        <v>68</v>
      </c>
      <c r="I1810" s="4" t="s">
        <v>18</v>
      </c>
      <c r="J1810" s="4" t="s">
        <v>19</v>
      </c>
      <c r="K1810" s="4" t="s">
        <v>30</v>
      </c>
      <c r="L1810" s="4" t="s">
        <v>64</v>
      </c>
      <c r="M1810" s="5">
        <v>2</v>
      </c>
      <c r="N1810" s="6">
        <v>162.4</v>
      </c>
      <c r="O1810" s="7">
        <v>0.1</v>
      </c>
      <c r="P1810" s="6">
        <v>88.04</v>
      </c>
      <c r="Q1810" s="6">
        <f>M1810*N1810*(1-O1810)</f>
        <v>292.32</v>
      </c>
      <c r="R1810" s="6">
        <f>M1810*P1810</f>
        <v>176.08</v>
      </c>
      <c r="S1810" s="6">
        <f>Q1810-R1810</f>
        <v>116.23999999999998</v>
      </c>
      <c r="T1810" s="8">
        <f>IFERROR(S1810/Q1810,0)</f>
        <v>0.39764641488779412</v>
      </c>
    </row>
    <row r="1811" spans="1:20" ht="15.75" x14ac:dyDescent="0.25">
      <c r="A1811" s="2">
        <v>1568</v>
      </c>
      <c r="B1811" s="3">
        <v>46267</v>
      </c>
      <c r="C1811" s="10">
        <f>YEAR(SalesDataTable[[#This Row],[Order Date]])</f>
        <v>2026</v>
      </c>
      <c r="D1811" s="13" t="str">
        <f>"Q"&amp;ROUNDUP(MONTH(SalesDataTable[[#This Row],[Order Date]])/3,0)</f>
        <v>Q3</v>
      </c>
      <c r="E1811" s="13">
        <f>MONTH(SalesDataTable[[#This Row],[Order Date]])</f>
        <v>9</v>
      </c>
      <c r="F1811" s="10" t="str">
        <f>TEXT(SalesDataTable[[#This Row],[Order Date]],"MMM")</f>
        <v>Sep</v>
      </c>
      <c r="G1811" s="4" t="s">
        <v>16</v>
      </c>
      <c r="H1811" s="4" t="s">
        <v>66</v>
      </c>
      <c r="I1811" s="4" t="s">
        <v>35</v>
      </c>
      <c r="J1811" s="4" t="s">
        <v>19</v>
      </c>
      <c r="K1811" s="4" t="s">
        <v>50</v>
      </c>
      <c r="L1811" s="4" t="s">
        <v>54</v>
      </c>
      <c r="M1811" s="5">
        <v>5</v>
      </c>
      <c r="N1811" s="6">
        <v>123.09</v>
      </c>
      <c r="O1811" s="7">
        <v>0</v>
      </c>
      <c r="P1811" s="6">
        <v>70.3</v>
      </c>
      <c r="Q1811" s="6">
        <f>M1811*N1811*(1-O1811)</f>
        <v>615.45000000000005</v>
      </c>
      <c r="R1811" s="6">
        <f>M1811*P1811</f>
        <v>351.5</v>
      </c>
      <c r="S1811" s="6">
        <f>Q1811-R1811</f>
        <v>263.95000000000005</v>
      </c>
      <c r="T1811" s="8">
        <f>IFERROR(S1811/Q1811,0)</f>
        <v>0.42887318222438869</v>
      </c>
    </row>
    <row r="1812" spans="1:20" ht="15.75" x14ac:dyDescent="0.25">
      <c r="A1812" s="2">
        <v>2428</v>
      </c>
      <c r="B1812" s="3">
        <v>46267</v>
      </c>
      <c r="C1812" s="10">
        <f>YEAR(SalesDataTable[[#This Row],[Order Date]])</f>
        <v>2026</v>
      </c>
      <c r="D1812" s="13" t="str">
        <f>"Q"&amp;ROUNDUP(MONTH(SalesDataTable[[#This Row],[Order Date]])/3,0)</f>
        <v>Q3</v>
      </c>
      <c r="E1812" s="13">
        <f>MONTH(SalesDataTable[[#This Row],[Order Date]])</f>
        <v>9</v>
      </c>
      <c r="F1812" s="10" t="str">
        <f>TEXT(SalesDataTable[[#This Row],[Order Date]],"MMM")</f>
        <v>Sep</v>
      </c>
      <c r="G1812" s="4" t="s">
        <v>22</v>
      </c>
      <c r="H1812" s="4" t="s">
        <v>43</v>
      </c>
      <c r="I1812" s="4" t="s">
        <v>44</v>
      </c>
      <c r="J1812" s="4" t="s">
        <v>29</v>
      </c>
      <c r="K1812" s="4" t="s">
        <v>30</v>
      </c>
      <c r="L1812" s="4" t="s">
        <v>31</v>
      </c>
      <c r="M1812" s="5">
        <v>1</v>
      </c>
      <c r="N1812" s="6">
        <v>36.69</v>
      </c>
      <c r="O1812" s="7">
        <v>0</v>
      </c>
      <c r="P1812" s="6">
        <v>13.92</v>
      </c>
      <c r="Q1812" s="6">
        <f>M1812*N1812*(1-O1812)</f>
        <v>36.69</v>
      </c>
      <c r="R1812" s="6">
        <f>M1812*P1812</f>
        <v>13.92</v>
      </c>
      <c r="S1812" s="6">
        <f>Q1812-R1812</f>
        <v>22.769999999999996</v>
      </c>
      <c r="T1812" s="8">
        <f>IFERROR(S1812/Q1812,0)</f>
        <v>0.6206050695012264</v>
      </c>
    </row>
    <row r="1813" spans="1:20" ht="15.75" x14ac:dyDescent="0.25">
      <c r="A1813" s="2">
        <v>2890</v>
      </c>
      <c r="B1813" s="3">
        <v>46267</v>
      </c>
      <c r="C1813" s="10">
        <f>YEAR(SalesDataTable[[#This Row],[Order Date]])</f>
        <v>2026</v>
      </c>
      <c r="D1813" s="13" t="str">
        <f>"Q"&amp;ROUNDUP(MONTH(SalesDataTable[[#This Row],[Order Date]])/3,0)</f>
        <v>Q3</v>
      </c>
      <c r="E1813" s="13">
        <f>MONTH(SalesDataTable[[#This Row],[Order Date]])</f>
        <v>9</v>
      </c>
      <c r="F1813" s="10" t="str">
        <f>TEXT(SalesDataTable[[#This Row],[Order Date]],"MMM")</f>
        <v>Sep</v>
      </c>
      <c r="G1813" s="4" t="s">
        <v>27</v>
      </c>
      <c r="H1813" s="4" t="s">
        <v>34</v>
      </c>
      <c r="I1813" s="4" t="s">
        <v>18</v>
      </c>
      <c r="J1813" s="4" t="s">
        <v>32</v>
      </c>
      <c r="K1813" s="4" t="s">
        <v>30</v>
      </c>
      <c r="L1813" s="4" t="s">
        <v>60</v>
      </c>
      <c r="M1813" s="5">
        <v>4</v>
      </c>
      <c r="N1813" s="6">
        <v>130.43</v>
      </c>
      <c r="O1813" s="7">
        <v>0</v>
      </c>
      <c r="P1813" s="6">
        <v>66.849999999999994</v>
      </c>
      <c r="Q1813" s="6">
        <f>M1813*N1813*(1-O1813)</f>
        <v>521.72</v>
      </c>
      <c r="R1813" s="6">
        <f>M1813*P1813</f>
        <v>267.39999999999998</v>
      </c>
      <c r="S1813" s="6">
        <f>Q1813-R1813</f>
        <v>254.32000000000005</v>
      </c>
      <c r="T1813" s="8">
        <f>IFERROR(S1813/Q1813,0)</f>
        <v>0.48746454036648018</v>
      </c>
    </row>
    <row r="1814" spans="1:20" ht="15.75" x14ac:dyDescent="0.25">
      <c r="A1814" s="2">
        <v>2108</v>
      </c>
      <c r="B1814" s="3">
        <v>46268</v>
      </c>
      <c r="C1814" s="10">
        <f>YEAR(SalesDataTable[[#This Row],[Order Date]])</f>
        <v>2026</v>
      </c>
      <c r="D1814" s="13" t="str">
        <f>"Q"&amp;ROUNDUP(MONTH(SalesDataTable[[#This Row],[Order Date]])/3,0)</f>
        <v>Q3</v>
      </c>
      <c r="E1814" s="13">
        <f>MONTH(SalesDataTable[[#This Row],[Order Date]])</f>
        <v>9</v>
      </c>
      <c r="F1814" s="10" t="str">
        <f>TEXT(SalesDataTable[[#This Row],[Order Date]],"MMM")</f>
        <v>Sep</v>
      </c>
      <c r="G1814" s="4" t="s">
        <v>22</v>
      </c>
      <c r="H1814" s="4" t="s">
        <v>57</v>
      </c>
      <c r="I1814" s="4" t="s">
        <v>18</v>
      </c>
      <c r="J1814" s="4" t="s">
        <v>19</v>
      </c>
      <c r="K1814" s="4" t="s">
        <v>25</v>
      </c>
      <c r="L1814" s="4" t="s">
        <v>33</v>
      </c>
      <c r="M1814" s="5">
        <v>1</v>
      </c>
      <c r="N1814" s="6">
        <v>146.13999999999999</v>
      </c>
      <c r="O1814" s="7">
        <v>0</v>
      </c>
      <c r="P1814" s="6">
        <v>81.040000000000006</v>
      </c>
      <c r="Q1814" s="6">
        <f>M1814*N1814*(1-O1814)</f>
        <v>146.13999999999999</v>
      </c>
      <c r="R1814" s="6">
        <f>M1814*P1814</f>
        <v>81.040000000000006</v>
      </c>
      <c r="S1814" s="6">
        <f>Q1814-R1814</f>
        <v>65.09999999999998</v>
      </c>
      <c r="T1814" s="8">
        <f>IFERROR(S1814/Q1814,0)</f>
        <v>0.44546325441357593</v>
      </c>
    </row>
    <row r="1815" spans="1:20" ht="15.75" x14ac:dyDescent="0.25">
      <c r="A1815" s="2">
        <v>2340</v>
      </c>
      <c r="B1815" s="3">
        <v>46268</v>
      </c>
      <c r="C1815" s="10">
        <f>YEAR(SalesDataTable[[#This Row],[Order Date]])</f>
        <v>2026</v>
      </c>
      <c r="D1815" s="13" t="str">
        <f>"Q"&amp;ROUNDUP(MONTH(SalesDataTable[[#This Row],[Order Date]])/3,0)</f>
        <v>Q3</v>
      </c>
      <c r="E1815" s="13">
        <f>MONTH(SalesDataTable[[#This Row],[Order Date]])</f>
        <v>9</v>
      </c>
      <c r="F1815" s="10" t="str">
        <f>TEXT(SalesDataTable[[#This Row],[Order Date]],"MMM")</f>
        <v>Sep</v>
      </c>
      <c r="G1815" s="4" t="s">
        <v>22</v>
      </c>
      <c r="H1815" s="4" t="s">
        <v>65</v>
      </c>
      <c r="I1815" s="4" t="s">
        <v>35</v>
      </c>
      <c r="J1815" s="4" t="s">
        <v>29</v>
      </c>
      <c r="K1815" s="4" t="s">
        <v>39</v>
      </c>
      <c r="L1815" s="4" t="s">
        <v>40</v>
      </c>
      <c r="M1815" s="5">
        <v>4</v>
      </c>
      <c r="N1815" s="6">
        <v>332.93</v>
      </c>
      <c r="O1815" s="7">
        <v>0</v>
      </c>
      <c r="P1815" s="6">
        <v>193.56</v>
      </c>
      <c r="Q1815" s="6">
        <f>M1815*N1815*(1-O1815)</f>
        <v>1331.72</v>
      </c>
      <c r="R1815" s="6">
        <f>M1815*P1815</f>
        <v>774.24</v>
      </c>
      <c r="S1815" s="6">
        <f>Q1815-R1815</f>
        <v>557.48</v>
      </c>
      <c r="T1815" s="8">
        <f>IFERROR(S1815/Q1815,0)</f>
        <v>0.41861652599645571</v>
      </c>
    </row>
    <row r="1816" spans="1:20" ht="15.75" x14ac:dyDescent="0.25">
      <c r="A1816" s="2">
        <v>3078</v>
      </c>
      <c r="B1816" s="3">
        <v>46268</v>
      </c>
      <c r="C1816" s="10">
        <f>YEAR(SalesDataTable[[#This Row],[Order Date]])</f>
        <v>2026</v>
      </c>
      <c r="D1816" s="13" t="str">
        <f>"Q"&amp;ROUNDUP(MONTH(SalesDataTable[[#This Row],[Order Date]])/3,0)</f>
        <v>Q3</v>
      </c>
      <c r="E1816" s="13">
        <f>MONTH(SalesDataTable[[#This Row],[Order Date]])</f>
        <v>9</v>
      </c>
      <c r="F1816" s="10" t="str">
        <f>TEXT(SalesDataTable[[#This Row],[Order Date]],"MMM")</f>
        <v>Sep</v>
      </c>
      <c r="G1816" s="4" t="s">
        <v>22</v>
      </c>
      <c r="H1816" s="4" t="s">
        <v>65</v>
      </c>
      <c r="I1816" s="4" t="s">
        <v>35</v>
      </c>
      <c r="J1816" s="4" t="s">
        <v>32</v>
      </c>
      <c r="K1816" s="4" t="s">
        <v>39</v>
      </c>
      <c r="L1816" s="4" t="s">
        <v>67</v>
      </c>
      <c r="M1816" s="5">
        <v>4</v>
      </c>
      <c r="N1816" s="6">
        <v>122.43</v>
      </c>
      <c r="O1816" s="7">
        <v>0</v>
      </c>
      <c r="P1816" s="6">
        <v>61.5</v>
      </c>
      <c r="Q1816" s="6">
        <f>M1816*N1816*(1-O1816)</f>
        <v>489.72</v>
      </c>
      <c r="R1816" s="6">
        <f>M1816*P1816</f>
        <v>246</v>
      </c>
      <c r="S1816" s="6">
        <f>Q1816-R1816</f>
        <v>243.72000000000003</v>
      </c>
      <c r="T1816" s="8">
        <f>IFERROR(S1816/Q1816,0)</f>
        <v>0.49767213918157316</v>
      </c>
    </row>
    <row r="1817" spans="1:20" ht="15.75" x14ac:dyDescent="0.25">
      <c r="A1817" s="2">
        <v>3575</v>
      </c>
      <c r="B1817" s="3">
        <v>46268</v>
      </c>
      <c r="C1817" s="10">
        <f>YEAR(SalesDataTable[[#This Row],[Order Date]])</f>
        <v>2026</v>
      </c>
      <c r="D1817" s="13" t="str">
        <f>"Q"&amp;ROUNDUP(MONTH(SalesDataTable[[#This Row],[Order Date]])/3,0)</f>
        <v>Q3</v>
      </c>
      <c r="E1817" s="13">
        <f>MONTH(SalesDataTable[[#This Row],[Order Date]])</f>
        <v>9</v>
      </c>
      <c r="F1817" s="10" t="str">
        <f>TEXT(SalesDataTable[[#This Row],[Order Date]],"MMM")</f>
        <v>Sep</v>
      </c>
      <c r="G1817" s="4" t="s">
        <v>27</v>
      </c>
      <c r="H1817" s="4" t="s">
        <v>28</v>
      </c>
      <c r="I1817" s="4" t="s">
        <v>44</v>
      </c>
      <c r="J1817" s="4" t="s">
        <v>19</v>
      </c>
      <c r="K1817" s="4" t="s">
        <v>20</v>
      </c>
      <c r="L1817" s="4" t="s">
        <v>21</v>
      </c>
      <c r="M1817" s="5">
        <v>3</v>
      </c>
      <c r="N1817" s="6">
        <v>81.12</v>
      </c>
      <c r="O1817" s="7">
        <v>0.1</v>
      </c>
      <c r="P1817" s="6">
        <v>41.78</v>
      </c>
      <c r="Q1817" s="6">
        <f>M1817*N1817*(1-O1817)</f>
        <v>219.02400000000003</v>
      </c>
      <c r="R1817" s="6">
        <f>M1817*P1817</f>
        <v>125.34</v>
      </c>
      <c r="S1817" s="6">
        <f>Q1817-R1817</f>
        <v>93.684000000000026</v>
      </c>
      <c r="T1817" s="8">
        <f>IFERROR(S1817/Q1817,0)</f>
        <v>0.42773394696471628</v>
      </c>
    </row>
    <row r="1818" spans="1:20" ht="15.75" x14ac:dyDescent="0.25">
      <c r="A1818" s="2">
        <v>3700</v>
      </c>
      <c r="B1818" s="3">
        <v>46268</v>
      </c>
      <c r="C1818" s="10">
        <f>YEAR(SalesDataTable[[#This Row],[Order Date]])</f>
        <v>2026</v>
      </c>
      <c r="D1818" s="13" t="str">
        <f>"Q"&amp;ROUNDUP(MONTH(SalesDataTable[[#This Row],[Order Date]])/3,0)</f>
        <v>Q3</v>
      </c>
      <c r="E1818" s="13">
        <f>MONTH(SalesDataTable[[#This Row],[Order Date]])</f>
        <v>9</v>
      </c>
      <c r="F1818" s="10" t="str">
        <f>TEXT(SalesDataTable[[#This Row],[Order Date]],"MMM")</f>
        <v>Sep</v>
      </c>
      <c r="G1818" s="4" t="s">
        <v>22</v>
      </c>
      <c r="H1818" s="4" t="s">
        <v>65</v>
      </c>
      <c r="I1818" s="4" t="s">
        <v>18</v>
      </c>
      <c r="J1818" s="4" t="s">
        <v>19</v>
      </c>
      <c r="K1818" s="4" t="s">
        <v>30</v>
      </c>
      <c r="L1818" s="4" t="s">
        <v>64</v>
      </c>
      <c r="M1818" s="5">
        <v>1</v>
      </c>
      <c r="N1818" s="6">
        <v>168.54</v>
      </c>
      <c r="O1818" s="7">
        <v>0.05</v>
      </c>
      <c r="P1818" s="6">
        <v>87.82</v>
      </c>
      <c r="Q1818" s="6">
        <f>M1818*N1818*(1-O1818)</f>
        <v>160.11299999999997</v>
      </c>
      <c r="R1818" s="6">
        <f>M1818*P1818</f>
        <v>87.82</v>
      </c>
      <c r="S1818" s="6">
        <f>Q1818-R1818</f>
        <v>72.292999999999978</v>
      </c>
      <c r="T1818" s="8">
        <f>IFERROR(S1818/Q1818,0)</f>
        <v>0.45151236938911887</v>
      </c>
    </row>
    <row r="1819" spans="1:20" ht="15.75" x14ac:dyDescent="0.25">
      <c r="A1819" s="2">
        <v>3762</v>
      </c>
      <c r="B1819" s="3">
        <v>46268</v>
      </c>
      <c r="C1819" s="10">
        <f>YEAR(SalesDataTable[[#This Row],[Order Date]])</f>
        <v>2026</v>
      </c>
      <c r="D1819" s="13" t="str">
        <f>"Q"&amp;ROUNDUP(MONTH(SalesDataTable[[#This Row],[Order Date]])/3,0)</f>
        <v>Q3</v>
      </c>
      <c r="E1819" s="13">
        <f>MONTH(SalesDataTable[[#This Row],[Order Date]])</f>
        <v>9</v>
      </c>
      <c r="F1819" s="10" t="str">
        <f>TEXT(SalesDataTable[[#This Row],[Order Date]],"MMM")</f>
        <v>Sep</v>
      </c>
      <c r="G1819" s="4" t="s">
        <v>16</v>
      </c>
      <c r="H1819" s="4" t="s">
        <v>17</v>
      </c>
      <c r="I1819" s="4" t="s">
        <v>35</v>
      </c>
      <c r="J1819" s="4" t="s">
        <v>29</v>
      </c>
      <c r="K1819" s="4" t="s">
        <v>20</v>
      </c>
      <c r="L1819" s="4" t="s">
        <v>42</v>
      </c>
      <c r="M1819" s="5">
        <v>4</v>
      </c>
      <c r="N1819" s="6">
        <v>39.61</v>
      </c>
      <c r="O1819" s="7">
        <v>0.1</v>
      </c>
      <c r="P1819" s="6">
        <v>16.829999999999998</v>
      </c>
      <c r="Q1819" s="6">
        <f>M1819*N1819*(1-O1819)</f>
        <v>142.596</v>
      </c>
      <c r="R1819" s="6">
        <f>M1819*P1819</f>
        <v>67.319999999999993</v>
      </c>
      <c r="S1819" s="6">
        <f>Q1819-R1819</f>
        <v>75.27600000000001</v>
      </c>
      <c r="T1819" s="8">
        <f>IFERROR(S1819/Q1819,0)</f>
        <v>0.52789699570815452</v>
      </c>
    </row>
    <row r="1820" spans="1:20" ht="15.75" x14ac:dyDescent="0.25">
      <c r="A1820" s="2">
        <v>2790</v>
      </c>
      <c r="B1820" s="3">
        <v>46269</v>
      </c>
      <c r="C1820" s="10">
        <f>YEAR(SalesDataTable[[#This Row],[Order Date]])</f>
        <v>2026</v>
      </c>
      <c r="D1820" s="13" t="str">
        <f>"Q"&amp;ROUNDUP(MONTH(SalesDataTable[[#This Row],[Order Date]])/3,0)</f>
        <v>Q3</v>
      </c>
      <c r="E1820" s="13">
        <f>MONTH(SalesDataTable[[#This Row],[Order Date]])</f>
        <v>9</v>
      </c>
      <c r="F1820" s="10" t="str">
        <f>TEXT(SalesDataTable[[#This Row],[Order Date]],"MMM")</f>
        <v>Sep</v>
      </c>
      <c r="G1820" s="4" t="s">
        <v>36</v>
      </c>
      <c r="H1820" s="4" t="s">
        <v>49</v>
      </c>
      <c r="I1820" s="4" t="s">
        <v>18</v>
      </c>
      <c r="J1820" s="4" t="s">
        <v>19</v>
      </c>
      <c r="K1820" s="4" t="s">
        <v>50</v>
      </c>
      <c r="L1820" s="4" t="s">
        <v>51</v>
      </c>
      <c r="M1820" s="5">
        <v>1</v>
      </c>
      <c r="N1820" s="6">
        <v>39.85</v>
      </c>
      <c r="O1820" s="7">
        <v>0.1</v>
      </c>
      <c r="P1820" s="6">
        <v>14.96</v>
      </c>
      <c r="Q1820" s="6">
        <f>M1820*N1820*(1-O1820)</f>
        <v>35.865000000000002</v>
      </c>
      <c r="R1820" s="6">
        <f>M1820*P1820</f>
        <v>14.96</v>
      </c>
      <c r="S1820" s="6">
        <f>Q1820-R1820</f>
        <v>20.905000000000001</v>
      </c>
      <c r="T1820" s="8">
        <f>IFERROR(S1820/Q1820,0)</f>
        <v>0.58288024536456151</v>
      </c>
    </row>
    <row r="1821" spans="1:20" ht="15.75" x14ac:dyDescent="0.25">
      <c r="A1821" s="2">
        <v>4149</v>
      </c>
      <c r="B1821" s="3">
        <v>46269</v>
      </c>
      <c r="C1821" s="10">
        <f>YEAR(SalesDataTable[[#This Row],[Order Date]])</f>
        <v>2026</v>
      </c>
      <c r="D1821" s="13" t="str">
        <f>"Q"&amp;ROUNDUP(MONTH(SalesDataTable[[#This Row],[Order Date]])/3,0)</f>
        <v>Q3</v>
      </c>
      <c r="E1821" s="13">
        <f>MONTH(SalesDataTable[[#This Row],[Order Date]])</f>
        <v>9</v>
      </c>
      <c r="F1821" s="10" t="str">
        <f>TEXT(SalesDataTable[[#This Row],[Order Date]],"MMM")</f>
        <v>Sep</v>
      </c>
      <c r="G1821" s="4" t="s">
        <v>36</v>
      </c>
      <c r="H1821" s="4" t="s">
        <v>49</v>
      </c>
      <c r="I1821" s="4" t="s">
        <v>18</v>
      </c>
      <c r="J1821" s="4" t="s">
        <v>29</v>
      </c>
      <c r="K1821" s="4" t="s">
        <v>50</v>
      </c>
      <c r="L1821" s="4" t="s">
        <v>51</v>
      </c>
      <c r="M1821" s="5">
        <v>1</v>
      </c>
      <c r="N1821" s="6">
        <v>40.51</v>
      </c>
      <c r="O1821" s="7">
        <v>0.05</v>
      </c>
      <c r="P1821" s="6">
        <v>14.7</v>
      </c>
      <c r="Q1821" s="6">
        <f>M1821*N1821*(1-O1821)</f>
        <v>38.484499999999997</v>
      </c>
      <c r="R1821" s="6">
        <f>M1821*P1821</f>
        <v>14.7</v>
      </c>
      <c r="S1821" s="6">
        <f>Q1821-R1821</f>
        <v>23.784499999999998</v>
      </c>
      <c r="T1821" s="8">
        <f>IFERROR(S1821/Q1821,0)</f>
        <v>0.6180280372617547</v>
      </c>
    </row>
    <row r="1822" spans="1:20" ht="15.75" x14ac:dyDescent="0.25">
      <c r="A1822" s="2">
        <v>1955</v>
      </c>
      <c r="B1822" s="3">
        <v>46270</v>
      </c>
      <c r="C1822" s="10">
        <f>YEAR(SalesDataTable[[#This Row],[Order Date]])</f>
        <v>2026</v>
      </c>
      <c r="D1822" s="13" t="str">
        <f>"Q"&amp;ROUNDUP(MONTH(SalesDataTable[[#This Row],[Order Date]])/3,0)</f>
        <v>Q3</v>
      </c>
      <c r="E1822" s="13">
        <f>MONTH(SalesDataTable[[#This Row],[Order Date]])</f>
        <v>9</v>
      </c>
      <c r="F1822" s="10" t="str">
        <f>TEXT(SalesDataTable[[#This Row],[Order Date]],"MMM")</f>
        <v>Sep</v>
      </c>
      <c r="G1822" s="4" t="s">
        <v>22</v>
      </c>
      <c r="H1822" s="4" t="s">
        <v>59</v>
      </c>
      <c r="I1822" s="4" t="s">
        <v>18</v>
      </c>
      <c r="J1822" s="4" t="s">
        <v>19</v>
      </c>
      <c r="K1822" s="4" t="s">
        <v>39</v>
      </c>
      <c r="L1822" s="4" t="s">
        <v>67</v>
      </c>
      <c r="M1822" s="5">
        <v>1</v>
      </c>
      <c r="N1822" s="6">
        <v>121.59</v>
      </c>
      <c r="O1822" s="7">
        <v>0</v>
      </c>
      <c r="P1822" s="6">
        <v>62.44</v>
      </c>
      <c r="Q1822" s="6">
        <f>M1822*N1822*(1-O1822)</f>
        <v>121.59</v>
      </c>
      <c r="R1822" s="6">
        <f>M1822*P1822</f>
        <v>62.44</v>
      </c>
      <c r="S1822" s="6">
        <f>Q1822-R1822</f>
        <v>59.150000000000006</v>
      </c>
      <c r="T1822" s="8">
        <f>IFERROR(S1822/Q1822,0)</f>
        <v>0.4864709268854347</v>
      </c>
    </row>
    <row r="1823" spans="1:20" ht="15.75" x14ac:dyDescent="0.25">
      <c r="A1823" s="2">
        <v>2077</v>
      </c>
      <c r="B1823" s="3">
        <v>46270</v>
      </c>
      <c r="C1823" s="10">
        <f>YEAR(SalesDataTable[[#This Row],[Order Date]])</f>
        <v>2026</v>
      </c>
      <c r="D1823" s="13" t="str">
        <f>"Q"&amp;ROUNDUP(MONTH(SalesDataTable[[#This Row],[Order Date]])/3,0)</f>
        <v>Q3</v>
      </c>
      <c r="E1823" s="13">
        <f>MONTH(SalesDataTable[[#This Row],[Order Date]])</f>
        <v>9</v>
      </c>
      <c r="F1823" s="10" t="str">
        <f>TEXT(SalesDataTable[[#This Row],[Order Date]],"MMM")</f>
        <v>Sep</v>
      </c>
      <c r="G1823" s="4" t="s">
        <v>36</v>
      </c>
      <c r="H1823" s="4" t="s">
        <v>49</v>
      </c>
      <c r="I1823" s="4" t="s">
        <v>24</v>
      </c>
      <c r="J1823" s="4" t="s">
        <v>32</v>
      </c>
      <c r="K1823" s="4" t="s">
        <v>25</v>
      </c>
      <c r="L1823" s="4" t="s">
        <v>53</v>
      </c>
      <c r="M1823" s="5">
        <v>4</v>
      </c>
      <c r="N1823" s="6">
        <v>152.99</v>
      </c>
      <c r="O1823" s="7">
        <v>0.15</v>
      </c>
      <c r="P1823" s="6">
        <v>77.12</v>
      </c>
      <c r="Q1823" s="6">
        <f>M1823*N1823*(1-O1823)</f>
        <v>520.16600000000005</v>
      </c>
      <c r="R1823" s="6">
        <f>M1823*P1823</f>
        <v>308.48</v>
      </c>
      <c r="S1823" s="6">
        <f>Q1823-R1823</f>
        <v>211.68600000000004</v>
      </c>
      <c r="T1823" s="8">
        <f>IFERROR(S1823/Q1823,0)</f>
        <v>0.40695854784818697</v>
      </c>
    </row>
    <row r="1824" spans="1:20" ht="15.75" x14ac:dyDescent="0.25">
      <c r="A1824" s="2">
        <v>2879</v>
      </c>
      <c r="B1824" s="3">
        <v>46270</v>
      </c>
      <c r="C1824" s="10">
        <f>YEAR(SalesDataTable[[#This Row],[Order Date]])</f>
        <v>2026</v>
      </c>
      <c r="D1824" s="13" t="str">
        <f>"Q"&amp;ROUNDUP(MONTH(SalesDataTable[[#This Row],[Order Date]])/3,0)</f>
        <v>Q3</v>
      </c>
      <c r="E1824" s="13">
        <f>MONTH(SalesDataTable[[#This Row],[Order Date]])</f>
        <v>9</v>
      </c>
      <c r="F1824" s="10" t="str">
        <f>TEXT(SalesDataTable[[#This Row],[Order Date]],"MMM")</f>
        <v>Sep</v>
      </c>
      <c r="G1824" s="4" t="s">
        <v>27</v>
      </c>
      <c r="H1824" s="4" t="s">
        <v>55</v>
      </c>
      <c r="I1824" s="4" t="s">
        <v>18</v>
      </c>
      <c r="J1824" s="4" t="s">
        <v>32</v>
      </c>
      <c r="K1824" s="4" t="s">
        <v>30</v>
      </c>
      <c r="L1824" s="4" t="s">
        <v>31</v>
      </c>
      <c r="M1824" s="5">
        <v>3</v>
      </c>
      <c r="N1824" s="6">
        <v>36.19</v>
      </c>
      <c r="O1824" s="7">
        <v>0.1</v>
      </c>
      <c r="P1824" s="6">
        <v>13.97</v>
      </c>
      <c r="Q1824" s="6">
        <f>M1824*N1824*(1-O1824)</f>
        <v>97.712999999999994</v>
      </c>
      <c r="R1824" s="6">
        <f>M1824*P1824</f>
        <v>41.910000000000004</v>
      </c>
      <c r="S1824" s="6">
        <f>Q1824-R1824</f>
        <v>55.80299999999999</v>
      </c>
      <c r="T1824" s="8">
        <f>IFERROR(S1824/Q1824,0)</f>
        <v>0.57109084768659235</v>
      </c>
    </row>
    <row r="1825" spans="1:20" ht="15.75" x14ac:dyDescent="0.25">
      <c r="A1825" s="2">
        <v>3353</v>
      </c>
      <c r="B1825" s="3">
        <v>46270</v>
      </c>
      <c r="C1825" s="10">
        <f>YEAR(SalesDataTable[[#This Row],[Order Date]])</f>
        <v>2026</v>
      </c>
      <c r="D1825" s="13" t="str">
        <f>"Q"&amp;ROUNDUP(MONTH(SalesDataTable[[#This Row],[Order Date]])/3,0)</f>
        <v>Q3</v>
      </c>
      <c r="E1825" s="13">
        <f>MONTH(SalesDataTable[[#This Row],[Order Date]])</f>
        <v>9</v>
      </c>
      <c r="F1825" s="10" t="str">
        <f>TEXT(SalesDataTable[[#This Row],[Order Date]],"MMM")</f>
        <v>Sep</v>
      </c>
      <c r="G1825" s="4" t="s">
        <v>27</v>
      </c>
      <c r="H1825" s="4" t="s">
        <v>68</v>
      </c>
      <c r="I1825" s="4" t="s">
        <v>35</v>
      </c>
      <c r="J1825" s="4" t="s">
        <v>29</v>
      </c>
      <c r="K1825" s="4" t="s">
        <v>25</v>
      </c>
      <c r="L1825" s="4" t="s">
        <v>33</v>
      </c>
      <c r="M1825" s="5">
        <v>2</v>
      </c>
      <c r="N1825" s="6">
        <v>142.44</v>
      </c>
      <c r="O1825" s="7">
        <v>0</v>
      </c>
      <c r="P1825" s="6">
        <v>77.33</v>
      </c>
      <c r="Q1825" s="6">
        <f>M1825*N1825*(1-O1825)</f>
        <v>284.88</v>
      </c>
      <c r="R1825" s="6">
        <f>M1825*P1825</f>
        <v>154.66</v>
      </c>
      <c r="S1825" s="6">
        <f>Q1825-R1825</f>
        <v>130.22</v>
      </c>
      <c r="T1825" s="8">
        <f>IFERROR(S1825/Q1825,0)</f>
        <v>0.45710474585790506</v>
      </c>
    </row>
    <row r="1826" spans="1:20" ht="15.75" x14ac:dyDescent="0.25">
      <c r="A1826" s="2">
        <v>3514</v>
      </c>
      <c r="B1826" s="3">
        <v>46270</v>
      </c>
      <c r="C1826" s="10">
        <f>YEAR(SalesDataTable[[#This Row],[Order Date]])</f>
        <v>2026</v>
      </c>
      <c r="D1826" s="13" t="str">
        <f>"Q"&amp;ROUNDUP(MONTH(SalesDataTable[[#This Row],[Order Date]])/3,0)</f>
        <v>Q3</v>
      </c>
      <c r="E1826" s="13">
        <f>MONTH(SalesDataTable[[#This Row],[Order Date]])</f>
        <v>9</v>
      </c>
      <c r="F1826" s="10" t="str">
        <f>TEXT(SalesDataTable[[#This Row],[Order Date]],"MMM")</f>
        <v>Sep</v>
      </c>
      <c r="G1826" s="4" t="s">
        <v>22</v>
      </c>
      <c r="H1826" s="4" t="s">
        <v>43</v>
      </c>
      <c r="I1826" s="4" t="s">
        <v>18</v>
      </c>
      <c r="J1826" s="4" t="s">
        <v>29</v>
      </c>
      <c r="K1826" s="4" t="s">
        <v>30</v>
      </c>
      <c r="L1826" s="4" t="s">
        <v>60</v>
      </c>
      <c r="M1826" s="5">
        <v>2</v>
      </c>
      <c r="N1826" s="6">
        <v>133.81</v>
      </c>
      <c r="O1826" s="7">
        <v>0</v>
      </c>
      <c r="P1826" s="6">
        <v>66.78</v>
      </c>
      <c r="Q1826" s="6">
        <f>M1826*N1826*(1-O1826)</f>
        <v>267.62</v>
      </c>
      <c r="R1826" s="6">
        <f>M1826*P1826</f>
        <v>133.56</v>
      </c>
      <c r="S1826" s="6">
        <f>Q1826-R1826</f>
        <v>134.06</v>
      </c>
      <c r="T1826" s="8">
        <f>IFERROR(S1826/Q1826,0)</f>
        <v>0.5009341603766535</v>
      </c>
    </row>
    <row r="1827" spans="1:20" ht="15.75" x14ac:dyDescent="0.25">
      <c r="A1827" s="2">
        <v>3964</v>
      </c>
      <c r="B1827" s="3">
        <v>46270</v>
      </c>
      <c r="C1827" s="10">
        <f>YEAR(SalesDataTable[[#This Row],[Order Date]])</f>
        <v>2026</v>
      </c>
      <c r="D1827" s="13" t="str">
        <f>"Q"&amp;ROUNDUP(MONTH(SalesDataTable[[#This Row],[Order Date]])/3,0)</f>
        <v>Q3</v>
      </c>
      <c r="E1827" s="13">
        <f>MONTH(SalesDataTable[[#This Row],[Order Date]])</f>
        <v>9</v>
      </c>
      <c r="F1827" s="10" t="str">
        <f>TEXT(SalesDataTable[[#This Row],[Order Date]],"MMM")</f>
        <v>Sep</v>
      </c>
      <c r="G1827" s="4" t="s">
        <v>22</v>
      </c>
      <c r="H1827" s="4" t="s">
        <v>59</v>
      </c>
      <c r="I1827" s="4" t="s">
        <v>35</v>
      </c>
      <c r="J1827" s="4" t="s">
        <v>29</v>
      </c>
      <c r="K1827" s="4" t="s">
        <v>50</v>
      </c>
      <c r="L1827" s="4" t="s">
        <v>51</v>
      </c>
      <c r="M1827" s="5">
        <v>2</v>
      </c>
      <c r="N1827" s="6">
        <v>40.49</v>
      </c>
      <c r="O1827" s="7">
        <v>0.15</v>
      </c>
      <c r="P1827" s="6">
        <v>14.32</v>
      </c>
      <c r="Q1827" s="6">
        <f>M1827*N1827*(1-O1827)</f>
        <v>68.832999999999998</v>
      </c>
      <c r="R1827" s="6">
        <f>M1827*P1827</f>
        <v>28.64</v>
      </c>
      <c r="S1827" s="6">
        <f>Q1827-R1827</f>
        <v>40.192999999999998</v>
      </c>
      <c r="T1827" s="8">
        <f>IFERROR(S1827/Q1827,0)</f>
        <v>0.58392050324698908</v>
      </c>
    </row>
    <row r="1828" spans="1:20" ht="15.75" x14ac:dyDescent="0.25">
      <c r="A1828" s="2">
        <v>4599</v>
      </c>
      <c r="B1828" s="3">
        <v>46270</v>
      </c>
      <c r="C1828" s="10">
        <f>YEAR(SalesDataTable[[#This Row],[Order Date]])</f>
        <v>2026</v>
      </c>
      <c r="D1828" s="13" t="str">
        <f>"Q"&amp;ROUNDUP(MONTH(SalesDataTable[[#This Row],[Order Date]])/3,0)</f>
        <v>Q3</v>
      </c>
      <c r="E1828" s="13">
        <f>MONTH(SalesDataTable[[#This Row],[Order Date]])</f>
        <v>9</v>
      </c>
      <c r="F1828" s="10" t="str">
        <f>TEXT(SalesDataTable[[#This Row],[Order Date]],"MMM")</f>
        <v>Sep</v>
      </c>
      <c r="G1828" s="4" t="s">
        <v>27</v>
      </c>
      <c r="H1828" s="4" t="s">
        <v>28</v>
      </c>
      <c r="I1828" s="4" t="s">
        <v>18</v>
      </c>
      <c r="J1828" s="4" t="s">
        <v>32</v>
      </c>
      <c r="K1828" s="4" t="s">
        <v>39</v>
      </c>
      <c r="L1828" s="4" t="s">
        <v>45</v>
      </c>
      <c r="M1828" s="5">
        <v>4</v>
      </c>
      <c r="N1828" s="6">
        <v>198.1</v>
      </c>
      <c r="O1828" s="7">
        <v>0</v>
      </c>
      <c r="P1828" s="6">
        <v>101.61</v>
      </c>
      <c r="Q1828" s="6">
        <f>M1828*N1828*(1-O1828)</f>
        <v>792.4</v>
      </c>
      <c r="R1828" s="6">
        <f>M1828*P1828</f>
        <v>406.44</v>
      </c>
      <c r="S1828" s="6">
        <f>Q1828-R1828</f>
        <v>385.96</v>
      </c>
      <c r="T1828" s="8">
        <f>IFERROR(S1828/Q1828,0)</f>
        <v>0.48707723372034323</v>
      </c>
    </row>
    <row r="1829" spans="1:20" ht="15.75" x14ac:dyDescent="0.25">
      <c r="A1829" s="2">
        <v>5030</v>
      </c>
      <c r="B1829" s="3">
        <v>46270</v>
      </c>
      <c r="C1829" s="10">
        <f>YEAR(SalesDataTable[[#This Row],[Order Date]])</f>
        <v>2026</v>
      </c>
      <c r="D1829" s="13" t="str">
        <f>"Q"&amp;ROUNDUP(MONTH(SalesDataTable[[#This Row],[Order Date]])/3,0)</f>
        <v>Q3</v>
      </c>
      <c r="E1829" s="13">
        <f>MONTH(SalesDataTable[[#This Row],[Order Date]])</f>
        <v>9</v>
      </c>
      <c r="F1829" s="10" t="str">
        <f>TEXT(SalesDataTable[[#This Row],[Order Date]],"MMM")</f>
        <v>Sep</v>
      </c>
      <c r="G1829" s="4" t="s">
        <v>22</v>
      </c>
      <c r="H1829" s="4" t="s">
        <v>59</v>
      </c>
      <c r="I1829" s="4" t="s">
        <v>35</v>
      </c>
      <c r="J1829" s="4" t="s">
        <v>29</v>
      </c>
      <c r="K1829" s="4" t="s">
        <v>20</v>
      </c>
      <c r="L1829" s="4" t="s">
        <v>21</v>
      </c>
      <c r="M1829" s="5">
        <v>1</v>
      </c>
      <c r="N1829" s="6">
        <v>83.73</v>
      </c>
      <c r="O1829" s="7">
        <v>0.15</v>
      </c>
      <c r="P1829" s="6">
        <v>43.34</v>
      </c>
      <c r="Q1829" s="6">
        <f>M1829*N1829*(1-O1829)</f>
        <v>71.170500000000004</v>
      </c>
      <c r="R1829" s="6">
        <f>M1829*P1829</f>
        <v>43.34</v>
      </c>
      <c r="S1829" s="6">
        <f>Q1829-R1829</f>
        <v>27.830500000000001</v>
      </c>
      <c r="T1829" s="8">
        <f>IFERROR(S1829/Q1829,0)</f>
        <v>0.39103982689457006</v>
      </c>
    </row>
    <row r="1830" spans="1:20" ht="15.75" x14ac:dyDescent="0.25">
      <c r="A1830" s="2">
        <v>1593</v>
      </c>
      <c r="B1830" s="3">
        <v>46271</v>
      </c>
      <c r="C1830" s="10">
        <f>YEAR(SalesDataTable[[#This Row],[Order Date]])</f>
        <v>2026</v>
      </c>
      <c r="D1830" s="13" t="str">
        <f>"Q"&amp;ROUNDUP(MONTH(SalesDataTable[[#This Row],[Order Date]])/3,0)</f>
        <v>Q3</v>
      </c>
      <c r="E1830" s="13">
        <f>MONTH(SalesDataTable[[#This Row],[Order Date]])</f>
        <v>9</v>
      </c>
      <c r="F1830" s="10" t="str">
        <f>TEXT(SalesDataTable[[#This Row],[Order Date]],"MMM")</f>
        <v>Sep</v>
      </c>
      <c r="G1830" s="4" t="s">
        <v>22</v>
      </c>
      <c r="H1830" s="4" t="s">
        <v>65</v>
      </c>
      <c r="I1830" s="4" t="s">
        <v>35</v>
      </c>
      <c r="J1830" s="4" t="s">
        <v>29</v>
      </c>
      <c r="K1830" s="4" t="s">
        <v>39</v>
      </c>
      <c r="L1830" s="4" t="s">
        <v>45</v>
      </c>
      <c r="M1830" s="5">
        <v>2</v>
      </c>
      <c r="N1830" s="6">
        <v>194.92</v>
      </c>
      <c r="O1830" s="7">
        <v>0</v>
      </c>
      <c r="P1830" s="6">
        <v>102.66</v>
      </c>
      <c r="Q1830" s="6">
        <f>M1830*N1830*(1-O1830)</f>
        <v>389.84</v>
      </c>
      <c r="R1830" s="6">
        <f>M1830*P1830</f>
        <v>205.32</v>
      </c>
      <c r="S1830" s="6">
        <f>Q1830-R1830</f>
        <v>184.51999999999998</v>
      </c>
      <c r="T1830" s="8">
        <f>IFERROR(S1830/Q1830,0)</f>
        <v>0.47332238867227577</v>
      </c>
    </row>
    <row r="1831" spans="1:20" ht="15.75" x14ac:dyDescent="0.25">
      <c r="A1831" s="2">
        <v>1818</v>
      </c>
      <c r="B1831" s="3">
        <v>46271</v>
      </c>
      <c r="C1831" s="10">
        <f>YEAR(SalesDataTable[[#This Row],[Order Date]])</f>
        <v>2026</v>
      </c>
      <c r="D1831" s="13" t="str">
        <f>"Q"&amp;ROUNDUP(MONTH(SalesDataTable[[#This Row],[Order Date]])/3,0)</f>
        <v>Q3</v>
      </c>
      <c r="E1831" s="13">
        <f>MONTH(SalesDataTable[[#This Row],[Order Date]])</f>
        <v>9</v>
      </c>
      <c r="F1831" s="10" t="str">
        <f>TEXT(SalesDataTable[[#This Row],[Order Date]],"MMM")</f>
        <v>Sep</v>
      </c>
      <c r="G1831" s="4" t="s">
        <v>22</v>
      </c>
      <c r="H1831" s="4" t="s">
        <v>59</v>
      </c>
      <c r="I1831" s="4" t="s">
        <v>35</v>
      </c>
      <c r="J1831" s="4" t="s">
        <v>29</v>
      </c>
      <c r="K1831" s="4" t="s">
        <v>30</v>
      </c>
      <c r="L1831" s="4" t="s">
        <v>64</v>
      </c>
      <c r="M1831" s="5">
        <v>1</v>
      </c>
      <c r="N1831" s="6">
        <v>161.03</v>
      </c>
      <c r="O1831" s="7">
        <v>0</v>
      </c>
      <c r="P1831" s="6">
        <v>89.86</v>
      </c>
      <c r="Q1831" s="6">
        <f>M1831*N1831*(1-O1831)</f>
        <v>161.03</v>
      </c>
      <c r="R1831" s="6">
        <f>M1831*P1831</f>
        <v>89.86</v>
      </c>
      <c r="S1831" s="6">
        <f>Q1831-R1831</f>
        <v>71.17</v>
      </c>
      <c r="T1831" s="8">
        <f>IFERROR(S1831/Q1831,0)</f>
        <v>0.44196733527914056</v>
      </c>
    </row>
    <row r="1832" spans="1:20" ht="15.75" x14ac:dyDescent="0.25">
      <c r="A1832" s="2">
        <v>2370</v>
      </c>
      <c r="B1832" s="3">
        <v>46271</v>
      </c>
      <c r="C1832" s="10">
        <f>YEAR(SalesDataTable[[#This Row],[Order Date]])</f>
        <v>2026</v>
      </c>
      <c r="D1832" s="13" t="str">
        <f>"Q"&amp;ROUNDUP(MONTH(SalesDataTable[[#This Row],[Order Date]])/3,0)</f>
        <v>Q3</v>
      </c>
      <c r="E1832" s="13">
        <f>MONTH(SalesDataTable[[#This Row],[Order Date]])</f>
        <v>9</v>
      </c>
      <c r="F1832" s="10" t="str">
        <f>TEXT(SalesDataTable[[#This Row],[Order Date]],"MMM")</f>
        <v>Sep</v>
      </c>
      <c r="G1832" s="4" t="s">
        <v>36</v>
      </c>
      <c r="H1832" s="4" t="s">
        <v>37</v>
      </c>
      <c r="I1832" s="4" t="s">
        <v>44</v>
      </c>
      <c r="J1832" s="4" t="s">
        <v>29</v>
      </c>
      <c r="K1832" s="4" t="s">
        <v>50</v>
      </c>
      <c r="L1832" s="4" t="s">
        <v>58</v>
      </c>
      <c r="M1832" s="5">
        <v>1</v>
      </c>
      <c r="N1832" s="6">
        <v>35.68</v>
      </c>
      <c r="O1832" s="7">
        <v>0.05</v>
      </c>
      <c r="P1832" s="6">
        <v>13.76</v>
      </c>
      <c r="Q1832" s="6">
        <f>M1832*N1832*(1-O1832)</f>
        <v>33.896000000000001</v>
      </c>
      <c r="R1832" s="6">
        <f>M1832*P1832</f>
        <v>13.76</v>
      </c>
      <c r="S1832" s="6">
        <f>Q1832-R1832</f>
        <v>20.136000000000003</v>
      </c>
      <c r="T1832" s="8">
        <f>IFERROR(S1832/Q1832,0)</f>
        <v>0.59405239556289835</v>
      </c>
    </row>
    <row r="1833" spans="1:20" ht="15.75" x14ac:dyDescent="0.25">
      <c r="A1833" s="2">
        <v>2726</v>
      </c>
      <c r="B1833" s="3">
        <v>46271</v>
      </c>
      <c r="C1833" s="10">
        <f>YEAR(SalesDataTable[[#This Row],[Order Date]])</f>
        <v>2026</v>
      </c>
      <c r="D1833" s="13" t="str">
        <f>"Q"&amp;ROUNDUP(MONTH(SalesDataTable[[#This Row],[Order Date]])/3,0)</f>
        <v>Q3</v>
      </c>
      <c r="E1833" s="13">
        <f>MONTH(SalesDataTable[[#This Row],[Order Date]])</f>
        <v>9</v>
      </c>
      <c r="F1833" s="10" t="str">
        <f>TEXT(SalesDataTable[[#This Row],[Order Date]],"MMM")</f>
        <v>Sep</v>
      </c>
      <c r="G1833" s="4" t="s">
        <v>22</v>
      </c>
      <c r="H1833" s="4" t="s">
        <v>43</v>
      </c>
      <c r="I1833" s="4" t="s">
        <v>18</v>
      </c>
      <c r="J1833" s="4" t="s">
        <v>29</v>
      </c>
      <c r="K1833" s="4" t="s">
        <v>20</v>
      </c>
      <c r="L1833" s="4" t="s">
        <v>42</v>
      </c>
      <c r="M1833" s="5">
        <v>1</v>
      </c>
      <c r="N1833" s="6">
        <v>39.68</v>
      </c>
      <c r="O1833" s="7">
        <v>0.05</v>
      </c>
      <c r="P1833" s="6">
        <v>16.63</v>
      </c>
      <c r="Q1833" s="6">
        <f>M1833*N1833*(1-O1833)</f>
        <v>37.695999999999998</v>
      </c>
      <c r="R1833" s="6">
        <f>M1833*P1833</f>
        <v>16.63</v>
      </c>
      <c r="S1833" s="6">
        <f>Q1833-R1833</f>
        <v>21.065999999999999</v>
      </c>
      <c r="T1833" s="8">
        <f>IFERROR(S1833/Q1833,0)</f>
        <v>0.55883913412563668</v>
      </c>
    </row>
    <row r="1834" spans="1:20" ht="15.75" x14ac:dyDescent="0.25">
      <c r="A1834" s="2">
        <v>2755</v>
      </c>
      <c r="B1834" s="3">
        <v>46271</v>
      </c>
      <c r="C1834" s="10">
        <f>YEAR(SalesDataTable[[#This Row],[Order Date]])</f>
        <v>2026</v>
      </c>
      <c r="D1834" s="13" t="str">
        <f>"Q"&amp;ROUNDUP(MONTH(SalesDataTable[[#This Row],[Order Date]])/3,0)</f>
        <v>Q3</v>
      </c>
      <c r="E1834" s="13">
        <f>MONTH(SalesDataTable[[#This Row],[Order Date]])</f>
        <v>9</v>
      </c>
      <c r="F1834" s="10" t="str">
        <f>TEXT(SalesDataTable[[#This Row],[Order Date]],"MMM")</f>
        <v>Sep</v>
      </c>
      <c r="G1834" s="4" t="s">
        <v>27</v>
      </c>
      <c r="H1834" s="4" t="s">
        <v>55</v>
      </c>
      <c r="I1834" s="4" t="s">
        <v>18</v>
      </c>
      <c r="J1834" s="4" t="s">
        <v>29</v>
      </c>
      <c r="K1834" s="4" t="s">
        <v>25</v>
      </c>
      <c r="L1834" s="4" t="s">
        <v>33</v>
      </c>
      <c r="M1834" s="5">
        <v>3</v>
      </c>
      <c r="N1834" s="6">
        <v>146.22</v>
      </c>
      <c r="O1834" s="7">
        <v>0</v>
      </c>
      <c r="P1834" s="6">
        <v>80.13</v>
      </c>
      <c r="Q1834" s="6">
        <f>M1834*N1834*(1-O1834)</f>
        <v>438.65999999999997</v>
      </c>
      <c r="R1834" s="6">
        <f>M1834*P1834</f>
        <v>240.39</v>
      </c>
      <c r="S1834" s="6">
        <f>Q1834-R1834</f>
        <v>198.26999999999998</v>
      </c>
      <c r="T1834" s="8">
        <f>IFERROR(S1834/Q1834,0)</f>
        <v>0.4519901518260156</v>
      </c>
    </row>
    <row r="1835" spans="1:20" ht="15.75" x14ac:dyDescent="0.25">
      <c r="A1835" s="2">
        <v>3187</v>
      </c>
      <c r="B1835" s="3">
        <v>46271</v>
      </c>
      <c r="C1835" s="10">
        <f>YEAR(SalesDataTable[[#This Row],[Order Date]])</f>
        <v>2026</v>
      </c>
      <c r="D1835" s="13" t="str">
        <f>"Q"&amp;ROUNDUP(MONTH(SalesDataTable[[#This Row],[Order Date]])/3,0)</f>
        <v>Q3</v>
      </c>
      <c r="E1835" s="13">
        <f>MONTH(SalesDataTable[[#This Row],[Order Date]])</f>
        <v>9</v>
      </c>
      <c r="F1835" s="10" t="str">
        <f>TEXT(SalesDataTable[[#This Row],[Order Date]],"MMM")</f>
        <v>Sep</v>
      </c>
      <c r="G1835" s="4" t="s">
        <v>36</v>
      </c>
      <c r="H1835" s="4" t="s">
        <v>47</v>
      </c>
      <c r="I1835" s="4" t="s">
        <v>35</v>
      </c>
      <c r="J1835" s="4" t="s">
        <v>19</v>
      </c>
      <c r="K1835" s="4" t="s">
        <v>25</v>
      </c>
      <c r="L1835" s="4" t="s">
        <v>62</v>
      </c>
      <c r="M1835" s="5">
        <v>1</v>
      </c>
      <c r="N1835" s="6">
        <v>71.680000000000007</v>
      </c>
      <c r="O1835" s="7">
        <v>0</v>
      </c>
      <c r="P1835" s="6">
        <v>31.87</v>
      </c>
      <c r="Q1835" s="6">
        <f>M1835*N1835*(1-O1835)</f>
        <v>71.680000000000007</v>
      </c>
      <c r="R1835" s="6">
        <f>M1835*P1835</f>
        <v>31.87</v>
      </c>
      <c r="S1835" s="6">
        <f>Q1835-R1835</f>
        <v>39.81</v>
      </c>
      <c r="T1835" s="8">
        <f>IFERROR(S1835/Q1835,0)</f>
        <v>0.5553850446428571</v>
      </c>
    </row>
    <row r="1836" spans="1:20" ht="15.75" x14ac:dyDescent="0.25">
      <c r="A1836" s="2">
        <v>3471</v>
      </c>
      <c r="B1836" s="3">
        <v>46271</v>
      </c>
      <c r="C1836" s="10">
        <f>YEAR(SalesDataTable[[#This Row],[Order Date]])</f>
        <v>2026</v>
      </c>
      <c r="D1836" s="13" t="str">
        <f>"Q"&amp;ROUNDUP(MONTH(SalesDataTable[[#This Row],[Order Date]])/3,0)</f>
        <v>Q3</v>
      </c>
      <c r="E1836" s="13">
        <f>MONTH(SalesDataTable[[#This Row],[Order Date]])</f>
        <v>9</v>
      </c>
      <c r="F1836" s="10" t="str">
        <f>TEXT(SalesDataTable[[#This Row],[Order Date]],"MMM")</f>
        <v>Sep</v>
      </c>
      <c r="G1836" s="4" t="s">
        <v>27</v>
      </c>
      <c r="H1836" s="4" t="s">
        <v>55</v>
      </c>
      <c r="I1836" s="4" t="s">
        <v>44</v>
      </c>
      <c r="J1836" s="4" t="s">
        <v>29</v>
      </c>
      <c r="K1836" s="4" t="s">
        <v>50</v>
      </c>
      <c r="L1836" s="4" t="s">
        <v>61</v>
      </c>
      <c r="M1836" s="5">
        <v>2</v>
      </c>
      <c r="N1836" s="6">
        <v>51.77</v>
      </c>
      <c r="O1836" s="7">
        <v>0</v>
      </c>
      <c r="P1836" s="6">
        <v>21.46</v>
      </c>
      <c r="Q1836" s="6">
        <f>M1836*N1836*(1-O1836)</f>
        <v>103.54</v>
      </c>
      <c r="R1836" s="6">
        <f>M1836*P1836</f>
        <v>42.92</v>
      </c>
      <c r="S1836" s="6">
        <f>Q1836-R1836</f>
        <v>60.620000000000005</v>
      </c>
      <c r="T1836" s="8">
        <f>IFERROR(S1836/Q1836,0)</f>
        <v>0.58547421286459345</v>
      </c>
    </row>
    <row r="1837" spans="1:20" ht="15.75" x14ac:dyDescent="0.25">
      <c r="A1837" s="2">
        <v>3529</v>
      </c>
      <c r="B1837" s="3">
        <v>46271</v>
      </c>
      <c r="C1837" s="10">
        <f>YEAR(SalesDataTable[[#This Row],[Order Date]])</f>
        <v>2026</v>
      </c>
      <c r="D1837" s="13" t="str">
        <f>"Q"&amp;ROUNDUP(MONTH(SalesDataTable[[#This Row],[Order Date]])/3,0)</f>
        <v>Q3</v>
      </c>
      <c r="E1837" s="13">
        <f>MONTH(SalesDataTable[[#This Row],[Order Date]])</f>
        <v>9</v>
      </c>
      <c r="F1837" s="10" t="str">
        <f>TEXT(SalesDataTable[[#This Row],[Order Date]],"MMM")</f>
        <v>Sep</v>
      </c>
      <c r="G1837" s="4" t="s">
        <v>27</v>
      </c>
      <c r="H1837" s="4" t="s">
        <v>41</v>
      </c>
      <c r="I1837" s="4" t="s">
        <v>24</v>
      </c>
      <c r="J1837" s="4" t="s">
        <v>19</v>
      </c>
      <c r="K1837" s="4" t="s">
        <v>50</v>
      </c>
      <c r="L1837" s="4" t="s">
        <v>51</v>
      </c>
      <c r="M1837" s="5">
        <v>4</v>
      </c>
      <c r="N1837" s="6">
        <v>39.4</v>
      </c>
      <c r="O1837" s="7">
        <v>0.15</v>
      </c>
      <c r="P1837" s="6">
        <v>14.95</v>
      </c>
      <c r="Q1837" s="6">
        <f>M1837*N1837*(1-O1837)</f>
        <v>133.95999999999998</v>
      </c>
      <c r="R1837" s="6">
        <f>M1837*P1837</f>
        <v>59.8</v>
      </c>
      <c r="S1837" s="6">
        <f>Q1837-R1837</f>
        <v>74.159999999999982</v>
      </c>
      <c r="T1837" s="8">
        <f>IFERROR(S1837/Q1837,0)</f>
        <v>0.55359808898178553</v>
      </c>
    </row>
    <row r="1838" spans="1:20" ht="15.75" x14ac:dyDescent="0.25">
      <c r="A1838" s="2">
        <v>3549</v>
      </c>
      <c r="B1838" s="3">
        <v>46271</v>
      </c>
      <c r="C1838" s="10">
        <f>YEAR(SalesDataTable[[#This Row],[Order Date]])</f>
        <v>2026</v>
      </c>
      <c r="D1838" s="13" t="str">
        <f>"Q"&amp;ROUNDUP(MONTH(SalesDataTable[[#This Row],[Order Date]])/3,0)</f>
        <v>Q3</v>
      </c>
      <c r="E1838" s="13">
        <f>MONTH(SalesDataTable[[#This Row],[Order Date]])</f>
        <v>9</v>
      </c>
      <c r="F1838" s="10" t="str">
        <f>TEXT(SalesDataTable[[#This Row],[Order Date]],"MMM")</f>
        <v>Sep</v>
      </c>
      <c r="G1838" s="4" t="s">
        <v>36</v>
      </c>
      <c r="H1838" s="4" t="s">
        <v>49</v>
      </c>
      <c r="I1838" s="4" t="s">
        <v>18</v>
      </c>
      <c r="J1838" s="4" t="s">
        <v>29</v>
      </c>
      <c r="K1838" s="4" t="s">
        <v>30</v>
      </c>
      <c r="L1838" s="4" t="s">
        <v>48</v>
      </c>
      <c r="M1838" s="5">
        <v>1</v>
      </c>
      <c r="N1838" s="6">
        <v>47.17</v>
      </c>
      <c r="O1838" s="7">
        <v>0</v>
      </c>
      <c r="P1838" s="6">
        <v>18.64</v>
      </c>
      <c r="Q1838" s="6">
        <f>M1838*N1838*(1-O1838)</f>
        <v>47.17</v>
      </c>
      <c r="R1838" s="6">
        <f>M1838*P1838</f>
        <v>18.64</v>
      </c>
      <c r="S1838" s="6">
        <f>Q1838-R1838</f>
        <v>28.53</v>
      </c>
      <c r="T1838" s="8">
        <f>IFERROR(S1838/Q1838,0)</f>
        <v>0.60483358066567738</v>
      </c>
    </row>
    <row r="1839" spans="1:20" ht="15.75" x14ac:dyDescent="0.25">
      <c r="A1839" s="2">
        <v>4003</v>
      </c>
      <c r="B1839" s="3">
        <v>46271</v>
      </c>
      <c r="C1839" s="10">
        <f>YEAR(SalesDataTable[[#This Row],[Order Date]])</f>
        <v>2026</v>
      </c>
      <c r="D1839" s="13" t="str">
        <f>"Q"&amp;ROUNDUP(MONTH(SalesDataTable[[#This Row],[Order Date]])/3,0)</f>
        <v>Q3</v>
      </c>
      <c r="E1839" s="13">
        <f>MONTH(SalesDataTable[[#This Row],[Order Date]])</f>
        <v>9</v>
      </c>
      <c r="F1839" s="10" t="str">
        <f>TEXT(SalesDataTable[[#This Row],[Order Date]],"MMM")</f>
        <v>Sep</v>
      </c>
      <c r="G1839" s="4" t="s">
        <v>36</v>
      </c>
      <c r="H1839" s="4" t="s">
        <v>37</v>
      </c>
      <c r="I1839" s="4" t="s">
        <v>44</v>
      </c>
      <c r="J1839" s="4" t="s">
        <v>19</v>
      </c>
      <c r="K1839" s="4" t="s">
        <v>50</v>
      </c>
      <c r="L1839" s="4" t="s">
        <v>61</v>
      </c>
      <c r="M1839" s="5">
        <v>2</v>
      </c>
      <c r="N1839" s="6">
        <v>50.41</v>
      </c>
      <c r="O1839" s="7">
        <v>0.1</v>
      </c>
      <c r="P1839" s="6">
        <v>22.05</v>
      </c>
      <c r="Q1839" s="6">
        <f>M1839*N1839*(1-O1839)</f>
        <v>90.738</v>
      </c>
      <c r="R1839" s="6">
        <f>M1839*P1839</f>
        <v>44.1</v>
      </c>
      <c r="S1839" s="6">
        <f>Q1839-R1839</f>
        <v>46.637999999999998</v>
      </c>
      <c r="T1839" s="8">
        <f>IFERROR(S1839/Q1839,0)</f>
        <v>0.51398532037294187</v>
      </c>
    </row>
    <row r="1840" spans="1:20" ht="15.75" x14ac:dyDescent="0.25">
      <c r="A1840" s="2">
        <v>4613</v>
      </c>
      <c r="B1840" s="3">
        <v>46271</v>
      </c>
      <c r="C1840" s="10">
        <f>YEAR(SalesDataTable[[#This Row],[Order Date]])</f>
        <v>2026</v>
      </c>
      <c r="D1840" s="13" t="str">
        <f>"Q"&amp;ROUNDUP(MONTH(SalesDataTable[[#This Row],[Order Date]])/3,0)</f>
        <v>Q3</v>
      </c>
      <c r="E1840" s="13">
        <f>MONTH(SalesDataTable[[#This Row],[Order Date]])</f>
        <v>9</v>
      </c>
      <c r="F1840" s="10" t="str">
        <f>TEXT(SalesDataTable[[#This Row],[Order Date]],"MMM")</f>
        <v>Sep</v>
      </c>
      <c r="G1840" s="4" t="s">
        <v>36</v>
      </c>
      <c r="H1840" s="4" t="s">
        <v>63</v>
      </c>
      <c r="I1840" s="4" t="s">
        <v>18</v>
      </c>
      <c r="J1840" s="4" t="s">
        <v>32</v>
      </c>
      <c r="K1840" s="4" t="s">
        <v>20</v>
      </c>
      <c r="L1840" s="4" t="s">
        <v>21</v>
      </c>
      <c r="M1840" s="5">
        <v>4</v>
      </c>
      <c r="N1840" s="6">
        <v>80.38</v>
      </c>
      <c r="O1840" s="7">
        <v>0.1</v>
      </c>
      <c r="P1840" s="6">
        <v>42.55</v>
      </c>
      <c r="Q1840" s="6">
        <f>M1840*N1840*(1-O1840)</f>
        <v>289.36799999999999</v>
      </c>
      <c r="R1840" s="6">
        <f>M1840*P1840</f>
        <v>170.2</v>
      </c>
      <c r="S1840" s="6">
        <f>Q1840-R1840</f>
        <v>119.16800000000001</v>
      </c>
      <c r="T1840" s="8">
        <f>IFERROR(S1840/Q1840,0)</f>
        <v>0.41182162505874875</v>
      </c>
    </row>
    <row r="1841" spans="1:20" ht="15.75" x14ac:dyDescent="0.25">
      <c r="A1841" s="2">
        <v>75</v>
      </c>
      <c r="B1841" s="3">
        <v>46272</v>
      </c>
      <c r="C1841" s="10">
        <f>YEAR(SalesDataTable[[#This Row],[Order Date]])</f>
        <v>2026</v>
      </c>
      <c r="D1841" s="13" t="str">
        <f>"Q"&amp;ROUNDUP(MONTH(SalesDataTable[[#This Row],[Order Date]])/3,0)</f>
        <v>Q3</v>
      </c>
      <c r="E1841" s="13">
        <f>MONTH(SalesDataTable[[#This Row],[Order Date]])</f>
        <v>9</v>
      </c>
      <c r="F1841" s="10" t="str">
        <f>TEXT(SalesDataTable[[#This Row],[Order Date]],"MMM")</f>
        <v>Sep</v>
      </c>
      <c r="G1841" s="4" t="s">
        <v>16</v>
      </c>
      <c r="H1841" s="4" t="s">
        <v>17</v>
      </c>
      <c r="I1841" s="4" t="s">
        <v>18</v>
      </c>
      <c r="J1841" s="4" t="s">
        <v>32</v>
      </c>
      <c r="K1841" s="4" t="s">
        <v>50</v>
      </c>
      <c r="L1841" s="4" t="s">
        <v>51</v>
      </c>
      <c r="M1841" s="5">
        <v>2</v>
      </c>
      <c r="N1841" s="6">
        <v>40.78</v>
      </c>
      <c r="O1841" s="7">
        <v>0</v>
      </c>
      <c r="P1841" s="6">
        <v>15.04</v>
      </c>
      <c r="Q1841" s="6">
        <f>M1841*N1841*(1-O1841)</f>
        <v>81.56</v>
      </c>
      <c r="R1841" s="6">
        <f>M1841*P1841</f>
        <v>30.08</v>
      </c>
      <c r="S1841" s="6">
        <f>Q1841-R1841</f>
        <v>51.480000000000004</v>
      </c>
      <c r="T1841" s="8">
        <f>IFERROR(S1841/Q1841,0)</f>
        <v>0.63119176066699367</v>
      </c>
    </row>
    <row r="1842" spans="1:20" ht="15.75" x14ac:dyDescent="0.25">
      <c r="A1842" s="2">
        <v>601</v>
      </c>
      <c r="B1842" s="3">
        <v>46272</v>
      </c>
      <c r="C1842" s="10">
        <f>YEAR(SalesDataTable[[#This Row],[Order Date]])</f>
        <v>2026</v>
      </c>
      <c r="D1842" s="13" t="str">
        <f>"Q"&amp;ROUNDUP(MONTH(SalesDataTable[[#This Row],[Order Date]])/3,0)</f>
        <v>Q3</v>
      </c>
      <c r="E1842" s="13">
        <f>MONTH(SalesDataTable[[#This Row],[Order Date]])</f>
        <v>9</v>
      </c>
      <c r="F1842" s="10" t="str">
        <f>TEXT(SalesDataTable[[#This Row],[Order Date]],"MMM")</f>
        <v>Sep</v>
      </c>
      <c r="G1842" s="4" t="s">
        <v>22</v>
      </c>
      <c r="H1842" s="4" t="s">
        <v>59</v>
      </c>
      <c r="I1842" s="4" t="s">
        <v>18</v>
      </c>
      <c r="J1842" s="4" t="s">
        <v>19</v>
      </c>
      <c r="K1842" s="4" t="s">
        <v>25</v>
      </c>
      <c r="L1842" s="4" t="s">
        <v>33</v>
      </c>
      <c r="M1842" s="5">
        <v>1</v>
      </c>
      <c r="N1842" s="6">
        <v>141.69</v>
      </c>
      <c r="O1842" s="7">
        <v>0</v>
      </c>
      <c r="P1842" s="6">
        <v>80.34</v>
      </c>
      <c r="Q1842" s="6">
        <f>M1842*N1842*(1-O1842)</f>
        <v>141.69</v>
      </c>
      <c r="R1842" s="6">
        <f>M1842*P1842</f>
        <v>80.34</v>
      </c>
      <c r="S1842" s="6">
        <f>Q1842-R1842</f>
        <v>61.349999999999994</v>
      </c>
      <c r="T1842" s="8">
        <f>IFERROR(S1842/Q1842,0)</f>
        <v>0.43298750793986868</v>
      </c>
    </row>
    <row r="1843" spans="1:20" ht="15.75" x14ac:dyDescent="0.25">
      <c r="A1843" s="2">
        <v>1617</v>
      </c>
      <c r="B1843" s="3">
        <v>46272</v>
      </c>
      <c r="C1843" s="10">
        <f>YEAR(SalesDataTable[[#This Row],[Order Date]])</f>
        <v>2026</v>
      </c>
      <c r="D1843" s="13" t="str">
        <f>"Q"&amp;ROUNDUP(MONTH(SalesDataTable[[#This Row],[Order Date]])/3,0)</f>
        <v>Q3</v>
      </c>
      <c r="E1843" s="13">
        <f>MONTH(SalesDataTable[[#This Row],[Order Date]])</f>
        <v>9</v>
      </c>
      <c r="F1843" s="10" t="str">
        <f>TEXT(SalesDataTable[[#This Row],[Order Date]],"MMM")</f>
        <v>Sep</v>
      </c>
      <c r="G1843" s="4" t="s">
        <v>36</v>
      </c>
      <c r="H1843" s="4" t="s">
        <v>49</v>
      </c>
      <c r="I1843" s="4" t="s">
        <v>18</v>
      </c>
      <c r="J1843" s="4" t="s">
        <v>29</v>
      </c>
      <c r="K1843" s="4" t="s">
        <v>39</v>
      </c>
      <c r="L1843" s="4" t="s">
        <v>56</v>
      </c>
      <c r="M1843" s="5">
        <v>1</v>
      </c>
      <c r="N1843" s="6">
        <v>83.28</v>
      </c>
      <c r="O1843" s="7">
        <v>0.1</v>
      </c>
      <c r="P1843" s="6">
        <v>39.75</v>
      </c>
      <c r="Q1843" s="6">
        <f>M1843*N1843*(1-O1843)</f>
        <v>74.951999999999998</v>
      </c>
      <c r="R1843" s="6">
        <f>M1843*P1843</f>
        <v>39.75</v>
      </c>
      <c r="S1843" s="6">
        <f>Q1843-R1843</f>
        <v>35.201999999999998</v>
      </c>
      <c r="T1843" s="8">
        <f>IFERROR(S1843/Q1843,0)</f>
        <v>0.46966058277297468</v>
      </c>
    </row>
    <row r="1844" spans="1:20" ht="15.75" x14ac:dyDescent="0.25">
      <c r="A1844" s="2">
        <v>2305</v>
      </c>
      <c r="B1844" s="3">
        <v>46272</v>
      </c>
      <c r="C1844" s="10">
        <f>YEAR(SalesDataTable[[#This Row],[Order Date]])</f>
        <v>2026</v>
      </c>
      <c r="D1844" s="13" t="str">
        <f>"Q"&amp;ROUNDUP(MONTH(SalesDataTable[[#This Row],[Order Date]])/3,0)</f>
        <v>Q3</v>
      </c>
      <c r="E1844" s="13">
        <f>MONTH(SalesDataTable[[#This Row],[Order Date]])</f>
        <v>9</v>
      </c>
      <c r="F1844" s="10" t="str">
        <f>TEXT(SalesDataTable[[#This Row],[Order Date]],"MMM")</f>
        <v>Sep</v>
      </c>
      <c r="G1844" s="4" t="s">
        <v>36</v>
      </c>
      <c r="H1844" s="4" t="s">
        <v>47</v>
      </c>
      <c r="I1844" s="4" t="s">
        <v>44</v>
      </c>
      <c r="J1844" s="4" t="s">
        <v>19</v>
      </c>
      <c r="K1844" s="4" t="s">
        <v>39</v>
      </c>
      <c r="L1844" s="4" t="s">
        <v>56</v>
      </c>
      <c r="M1844" s="5">
        <v>2</v>
      </c>
      <c r="N1844" s="6">
        <v>82.43</v>
      </c>
      <c r="O1844" s="7">
        <v>0</v>
      </c>
      <c r="P1844" s="6">
        <v>40.51</v>
      </c>
      <c r="Q1844" s="6">
        <f>M1844*N1844*(1-O1844)</f>
        <v>164.86</v>
      </c>
      <c r="R1844" s="6">
        <f>M1844*P1844</f>
        <v>81.02</v>
      </c>
      <c r="S1844" s="6">
        <f>Q1844-R1844</f>
        <v>83.840000000000018</v>
      </c>
      <c r="T1844" s="8">
        <f>IFERROR(S1844/Q1844,0)</f>
        <v>0.50855271139148372</v>
      </c>
    </row>
    <row r="1845" spans="1:20" ht="15.75" x14ac:dyDescent="0.25">
      <c r="A1845" s="2">
        <v>2344</v>
      </c>
      <c r="B1845" s="3">
        <v>46272</v>
      </c>
      <c r="C1845" s="10">
        <f>YEAR(SalesDataTable[[#This Row],[Order Date]])</f>
        <v>2026</v>
      </c>
      <c r="D1845" s="13" t="str">
        <f>"Q"&amp;ROUNDUP(MONTH(SalesDataTable[[#This Row],[Order Date]])/3,0)</f>
        <v>Q3</v>
      </c>
      <c r="E1845" s="13">
        <f>MONTH(SalesDataTable[[#This Row],[Order Date]])</f>
        <v>9</v>
      </c>
      <c r="F1845" s="10" t="str">
        <f>TEXT(SalesDataTable[[#This Row],[Order Date]],"MMM")</f>
        <v>Sep</v>
      </c>
      <c r="G1845" s="4" t="s">
        <v>16</v>
      </c>
      <c r="H1845" s="4" t="s">
        <v>66</v>
      </c>
      <c r="I1845" s="4" t="s">
        <v>44</v>
      </c>
      <c r="J1845" s="4" t="s">
        <v>29</v>
      </c>
      <c r="K1845" s="4" t="s">
        <v>50</v>
      </c>
      <c r="L1845" s="4" t="s">
        <v>58</v>
      </c>
      <c r="M1845" s="5">
        <v>4</v>
      </c>
      <c r="N1845" s="6">
        <v>36.380000000000003</v>
      </c>
      <c r="O1845" s="7">
        <v>0</v>
      </c>
      <c r="P1845" s="6">
        <v>14.16</v>
      </c>
      <c r="Q1845" s="6">
        <f>M1845*N1845*(1-O1845)</f>
        <v>145.52000000000001</v>
      </c>
      <c r="R1845" s="6">
        <f>M1845*P1845</f>
        <v>56.64</v>
      </c>
      <c r="S1845" s="6">
        <f>Q1845-R1845</f>
        <v>88.88000000000001</v>
      </c>
      <c r="T1845" s="8">
        <f>IFERROR(S1845/Q1845,0)</f>
        <v>0.61077515118196812</v>
      </c>
    </row>
    <row r="1846" spans="1:20" ht="15.75" x14ac:dyDescent="0.25">
      <c r="A1846" s="2">
        <v>2601</v>
      </c>
      <c r="B1846" s="3">
        <v>46272</v>
      </c>
      <c r="C1846" s="10">
        <f>YEAR(SalesDataTable[[#This Row],[Order Date]])</f>
        <v>2026</v>
      </c>
      <c r="D1846" s="13" t="str">
        <f>"Q"&amp;ROUNDUP(MONTH(SalesDataTable[[#This Row],[Order Date]])/3,0)</f>
        <v>Q3</v>
      </c>
      <c r="E1846" s="13">
        <f>MONTH(SalesDataTable[[#This Row],[Order Date]])</f>
        <v>9</v>
      </c>
      <c r="F1846" s="10" t="str">
        <f>TEXT(SalesDataTable[[#This Row],[Order Date]],"MMM")</f>
        <v>Sep</v>
      </c>
      <c r="G1846" s="4" t="s">
        <v>22</v>
      </c>
      <c r="H1846" s="4" t="s">
        <v>57</v>
      </c>
      <c r="I1846" s="4" t="s">
        <v>18</v>
      </c>
      <c r="J1846" s="4" t="s">
        <v>29</v>
      </c>
      <c r="K1846" s="4" t="s">
        <v>20</v>
      </c>
      <c r="L1846" s="4" t="s">
        <v>21</v>
      </c>
      <c r="M1846" s="5">
        <v>1</v>
      </c>
      <c r="N1846" s="6">
        <v>82.86</v>
      </c>
      <c r="O1846" s="7">
        <v>0</v>
      </c>
      <c r="P1846" s="6">
        <v>43.33</v>
      </c>
      <c r="Q1846" s="6">
        <f>M1846*N1846*(1-O1846)</f>
        <v>82.86</v>
      </c>
      <c r="R1846" s="6">
        <f>M1846*P1846</f>
        <v>43.33</v>
      </c>
      <c r="S1846" s="6">
        <f>Q1846-R1846</f>
        <v>39.53</v>
      </c>
      <c r="T1846" s="8">
        <f>IFERROR(S1846/Q1846,0)</f>
        <v>0.47706975621530295</v>
      </c>
    </row>
    <row r="1847" spans="1:20" ht="15.75" x14ac:dyDescent="0.25">
      <c r="A1847" s="2">
        <v>2831</v>
      </c>
      <c r="B1847" s="3">
        <v>46272</v>
      </c>
      <c r="C1847" s="10">
        <f>YEAR(SalesDataTable[[#This Row],[Order Date]])</f>
        <v>2026</v>
      </c>
      <c r="D1847" s="13" t="str">
        <f>"Q"&amp;ROUNDUP(MONTH(SalesDataTable[[#This Row],[Order Date]])/3,0)</f>
        <v>Q3</v>
      </c>
      <c r="E1847" s="13">
        <f>MONTH(SalesDataTable[[#This Row],[Order Date]])</f>
        <v>9</v>
      </c>
      <c r="F1847" s="10" t="str">
        <f>TEXT(SalesDataTable[[#This Row],[Order Date]],"MMM")</f>
        <v>Sep</v>
      </c>
      <c r="G1847" s="4" t="s">
        <v>16</v>
      </c>
      <c r="H1847" s="4" t="s">
        <v>52</v>
      </c>
      <c r="I1847" s="4" t="s">
        <v>18</v>
      </c>
      <c r="J1847" s="4" t="s">
        <v>29</v>
      </c>
      <c r="K1847" s="4" t="s">
        <v>30</v>
      </c>
      <c r="L1847" s="4" t="s">
        <v>48</v>
      </c>
      <c r="M1847" s="5">
        <v>1</v>
      </c>
      <c r="N1847" s="6">
        <v>46.44</v>
      </c>
      <c r="O1847" s="7">
        <v>0.05</v>
      </c>
      <c r="P1847" s="6">
        <v>17.88</v>
      </c>
      <c r="Q1847" s="6">
        <f>M1847*N1847*(1-O1847)</f>
        <v>44.117999999999995</v>
      </c>
      <c r="R1847" s="6">
        <f>M1847*P1847</f>
        <v>17.88</v>
      </c>
      <c r="S1847" s="6">
        <f>Q1847-R1847</f>
        <v>26.237999999999996</v>
      </c>
      <c r="T1847" s="8">
        <f>IFERROR(S1847/Q1847,0)</f>
        <v>0.59472324221406225</v>
      </c>
    </row>
    <row r="1848" spans="1:20" ht="15.75" x14ac:dyDescent="0.25">
      <c r="A1848" s="2">
        <v>2845</v>
      </c>
      <c r="B1848" s="3">
        <v>46272</v>
      </c>
      <c r="C1848" s="10">
        <f>YEAR(SalesDataTable[[#This Row],[Order Date]])</f>
        <v>2026</v>
      </c>
      <c r="D1848" s="13" t="str">
        <f>"Q"&amp;ROUNDUP(MONTH(SalesDataTable[[#This Row],[Order Date]])/3,0)</f>
        <v>Q3</v>
      </c>
      <c r="E1848" s="13">
        <f>MONTH(SalesDataTable[[#This Row],[Order Date]])</f>
        <v>9</v>
      </c>
      <c r="F1848" s="10" t="str">
        <f>TEXT(SalesDataTable[[#This Row],[Order Date]],"MMM")</f>
        <v>Sep</v>
      </c>
      <c r="G1848" s="4" t="s">
        <v>16</v>
      </c>
      <c r="H1848" s="4" t="s">
        <v>17</v>
      </c>
      <c r="I1848" s="4" t="s">
        <v>24</v>
      </c>
      <c r="J1848" s="4" t="s">
        <v>32</v>
      </c>
      <c r="K1848" s="4" t="s">
        <v>30</v>
      </c>
      <c r="L1848" s="4" t="s">
        <v>60</v>
      </c>
      <c r="M1848" s="5">
        <v>4</v>
      </c>
      <c r="N1848" s="6">
        <v>133.26</v>
      </c>
      <c r="O1848" s="7">
        <v>0.1</v>
      </c>
      <c r="P1848" s="6">
        <v>68.77</v>
      </c>
      <c r="Q1848" s="6">
        <f>M1848*N1848*(1-O1848)</f>
        <v>479.73599999999999</v>
      </c>
      <c r="R1848" s="6">
        <f>M1848*P1848</f>
        <v>275.08</v>
      </c>
      <c r="S1848" s="6">
        <f>Q1848-R1848</f>
        <v>204.65600000000001</v>
      </c>
      <c r="T1848" s="8">
        <f>IFERROR(S1848/Q1848,0)</f>
        <v>0.42660129738022579</v>
      </c>
    </row>
    <row r="1849" spans="1:20" ht="15.75" x14ac:dyDescent="0.25">
      <c r="A1849" s="2">
        <v>3679</v>
      </c>
      <c r="B1849" s="3">
        <v>46272</v>
      </c>
      <c r="C1849" s="10">
        <f>YEAR(SalesDataTable[[#This Row],[Order Date]])</f>
        <v>2026</v>
      </c>
      <c r="D1849" s="13" t="str">
        <f>"Q"&amp;ROUNDUP(MONTH(SalesDataTable[[#This Row],[Order Date]])/3,0)</f>
        <v>Q3</v>
      </c>
      <c r="E1849" s="13">
        <f>MONTH(SalesDataTable[[#This Row],[Order Date]])</f>
        <v>9</v>
      </c>
      <c r="F1849" s="10" t="str">
        <f>TEXT(SalesDataTable[[#This Row],[Order Date]],"MMM")</f>
        <v>Sep</v>
      </c>
      <c r="G1849" s="4" t="s">
        <v>22</v>
      </c>
      <c r="H1849" s="4" t="s">
        <v>59</v>
      </c>
      <c r="I1849" s="4" t="s">
        <v>44</v>
      </c>
      <c r="J1849" s="4" t="s">
        <v>29</v>
      </c>
      <c r="K1849" s="4" t="s">
        <v>25</v>
      </c>
      <c r="L1849" s="4" t="s">
        <v>33</v>
      </c>
      <c r="M1849" s="5">
        <v>1</v>
      </c>
      <c r="N1849" s="6">
        <v>147.36000000000001</v>
      </c>
      <c r="O1849" s="7">
        <v>0</v>
      </c>
      <c r="P1849" s="6">
        <v>81.599999999999994</v>
      </c>
      <c r="Q1849" s="6">
        <f>M1849*N1849*(1-O1849)</f>
        <v>147.36000000000001</v>
      </c>
      <c r="R1849" s="6">
        <f>M1849*P1849</f>
        <v>81.599999999999994</v>
      </c>
      <c r="S1849" s="6">
        <f>Q1849-R1849</f>
        <v>65.760000000000019</v>
      </c>
      <c r="T1849" s="8">
        <f>IFERROR(S1849/Q1849,0)</f>
        <v>0.44625407166123787</v>
      </c>
    </row>
    <row r="1850" spans="1:20" ht="15.75" x14ac:dyDescent="0.25">
      <c r="A1850" s="2">
        <v>3828</v>
      </c>
      <c r="B1850" s="3">
        <v>46272</v>
      </c>
      <c r="C1850" s="10">
        <f>YEAR(SalesDataTable[[#This Row],[Order Date]])</f>
        <v>2026</v>
      </c>
      <c r="D1850" s="13" t="str">
        <f>"Q"&amp;ROUNDUP(MONTH(SalesDataTable[[#This Row],[Order Date]])/3,0)</f>
        <v>Q3</v>
      </c>
      <c r="E1850" s="13">
        <f>MONTH(SalesDataTable[[#This Row],[Order Date]])</f>
        <v>9</v>
      </c>
      <c r="F1850" s="10" t="str">
        <f>TEXT(SalesDataTable[[#This Row],[Order Date]],"MMM")</f>
        <v>Sep</v>
      </c>
      <c r="G1850" s="4" t="s">
        <v>16</v>
      </c>
      <c r="H1850" s="4" t="s">
        <v>17</v>
      </c>
      <c r="I1850" s="4" t="s">
        <v>18</v>
      </c>
      <c r="J1850" s="4" t="s">
        <v>29</v>
      </c>
      <c r="K1850" s="4" t="s">
        <v>30</v>
      </c>
      <c r="L1850" s="4" t="s">
        <v>64</v>
      </c>
      <c r="M1850" s="5">
        <v>2</v>
      </c>
      <c r="N1850" s="6">
        <v>166.13</v>
      </c>
      <c r="O1850" s="7">
        <v>0.15</v>
      </c>
      <c r="P1850" s="6">
        <v>86.71</v>
      </c>
      <c r="Q1850" s="6">
        <f>M1850*N1850*(1-O1850)</f>
        <v>282.42099999999999</v>
      </c>
      <c r="R1850" s="6">
        <f>M1850*P1850</f>
        <v>173.42</v>
      </c>
      <c r="S1850" s="6">
        <f>Q1850-R1850</f>
        <v>109.001</v>
      </c>
      <c r="T1850" s="8">
        <f>IFERROR(S1850/Q1850,0)</f>
        <v>0.38595217777714835</v>
      </c>
    </row>
    <row r="1851" spans="1:20" ht="15.75" x14ac:dyDescent="0.25">
      <c r="A1851" s="2">
        <v>4226</v>
      </c>
      <c r="B1851" s="3">
        <v>46272</v>
      </c>
      <c r="C1851" s="10">
        <f>YEAR(SalesDataTable[[#This Row],[Order Date]])</f>
        <v>2026</v>
      </c>
      <c r="D1851" s="13" t="str">
        <f>"Q"&amp;ROUNDUP(MONTH(SalesDataTable[[#This Row],[Order Date]])/3,0)</f>
        <v>Q3</v>
      </c>
      <c r="E1851" s="13">
        <f>MONTH(SalesDataTable[[#This Row],[Order Date]])</f>
        <v>9</v>
      </c>
      <c r="F1851" s="10" t="str">
        <f>TEXT(SalesDataTable[[#This Row],[Order Date]],"MMM")</f>
        <v>Sep</v>
      </c>
      <c r="G1851" s="4" t="s">
        <v>27</v>
      </c>
      <c r="H1851" s="4" t="s">
        <v>34</v>
      </c>
      <c r="I1851" s="4" t="s">
        <v>18</v>
      </c>
      <c r="J1851" s="4" t="s">
        <v>29</v>
      </c>
      <c r="K1851" s="4" t="s">
        <v>50</v>
      </c>
      <c r="L1851" s="4" t="s">
        <v>61</v>
      </c>
      <c r="M1851" s="5">
        <v>1</v>
      </c>
      <c r="N1851" s="6">
        <v>51.74</v>
      </c>
      <c r="O1851" s="7">
        <v>0</v>
      </c>
      <c r="P1851" s="6">
        <v>22.45</v>
      </c>
      <c r="Q1851" s="6">
        <f>M1851*N1851*(1-O1851)</f>
        <v>51.74</v>
      </c>
      <c r="R1851" s="6">
        <f>M1851*P1851</f>
        <v>22.45</v>
      </c>
      <c r="S1851" s="6">
        <f>Q1851-R1851</f>
        <v>29.290000000000003</v>
      </c>
      <c r="T1851" s="8">
        <f>IFERROR(S1851/Q1851,0)</f>
        <v>0.56609972941631237</v>
      </c>
    </row>
    <row r="1852" spans="1:20" ht="15.75" x14ac:dyDescent="0.25">
      <c r="A1852" s="2">
        <v>58</v>
      </c>
      <c r="B1852" s="3">
        <v>46273</v>
      </c>
      <c r="C1852" s="10">
        <f>YEAR(SalesDataTable[[#This Row],[Order Date]])</f>
        <v>2026</v>
      </c>
      <c r="D1852" s="13" t="str">
        <f>"Q"&amp;ROUNDUP(MONTH(SalesDataTable[[#This Row],[Order Date]])/3,0)</f>
        <v>Q3</v>
      </c>
      <c r="E1852" s="13">
        <f>MONTH(SalesDataTable[[#This Row],[Order Date]])</f>
        <v>9</v>
      </c>
      <c r="F1852" s="10" t="str">
        <f>TEXT(SalesDataTable[[#This Row],[Order Date]],"MMM")</f>
        <v>Sep</v>
      </c>
      <c r="G1852" s="4" t="s">
        <v>16</v>
      </c>
      <c r="H1852" s="4" t="s">
        <v>17</v>
      </c>
      <c r="I1852" s="4" t="s">
        <v>35</v>
      </c>
      <c r="J1852" s="4" t="s">
        <v>19</v>
      </c>
      <c r="K1852" s="4" t="s">
        <v>25</v>
      </c>
      <c r="L1852" s="4" t="s">
        <v>62</v>
      </c>
      <c r="M1852" s="5">
        <v>1</v>
      </c>
      <c r="N1852" s="6">
        <v>71.7</v>
      </c>
      <c r="O1852" s="7">
        <v>0</v>
      </c>
      <c r="P1852" s="6">
        <v>32</v>
      </c>
      <c r="Q1852" s="6">
        <f>M1852*N1852*(1-O1852)</f>
        <v>71.7</v>
      </c>
      <c r="R1852" s="6">
        <f>M1852*P1852</f>
        <v>32</v>
      </c>
      <c r="S1852" s="6">
        <f>Q1852-R1852</f>
        <v>39.700000000000003</v>
      </c>
      <c r="T1852" s="8">
        <f>IFERROR(S1852/Q1852,0)</f>
        <v>0.55369595536959559</v>
      </c>
    </row>
    <row r="1853" spans="1:20" ht="15.75" x14ac:dyDescent="0.25">
      <c r="A1853" s="2">
        <v>1224</v>
      </c>
      <c r="B1853" s="3">
        <v>46273</v>
      </c>
      <c r="C1853" s="10">
        <f>YEAR(SalesDataTable[[#This Row],[Order Date]])</f>
        <v>2026</v>
      </c>
      <c r="D1853" s="13" t="str">
        <f>"Q"&amp;ROUNDUP(MONTH(SalesDataTable[[#This Row],[Order Date]])/3,0)</f>
        <v>Q3</v>
      </c>
      <c r="E1853" s="13">
        <f>MONTH(SalesDataTable[[#This Row],[Order Date]])</f>
        <v>9</v>
      </c>
      <c r="F1853" s="10" t="str">
        <f>TEXT(SalesDataTable[[#This Row],[Order Date]],"MMM")</f>
        <v>Sep</v>
      </c>
      <c r="G1853" s="4" t="s">
        <v>27</v>
      </c>
      <c r="H1853" s="4" t="s">
        <v>28</v>
      </c>
      <c r="I1853" s="4" t="s">
        <v>18</v>
      </c>
      <c r="J1853" s="4" t="s">
        <v>19</v>
      </c>
      <c r="K1853" s="4" t="s">
        <v>20</v>
      </c>
      <c r="L1853" s="4" t="s">
        <v>42</v>
      </c>
      <c r="M1853" s="5">
        <v>2</v>
      </c>
      <c r="N1853" s="6">
        <v>39.409999999999997</v>
      </c>
      <c r="O1853" s="7">
        <v>0.05</v>
      </c>
      <c r="P1853" s="6">
        <v>17.12</v>
      </c>
      <c r="Q1853" s="6">
        <f>M1853*N1853*(1-O1853)</f>
        <v>74.878999999999991</v>
      </c>
      <c r="R1853" s="6">
        <f>M1853*P1853</f>
        <v>34.24</v>
      </c>
      <c r="S1853" s="6">
        <f>Q1853-R1853</f>
        <v>40.638999999999989</v>
      </c>
      <c r="T1853" s="8">
        <f>IFERROR(S1853/Q1853,0)</f>
        <v>0.54272893601677363</v>
      </c>
    </row>
    <row r="1854" spans="1:20" ht="15.75" x14ac:dyDescent="0.25">
      <c r="A1854" s="2">
        <v>4345</v>
      </c>
      <c r="B1854" s="3">
        <v>46273</v>
      </c>
      <c r="C1854" s="10">
        <f>YEAR(SalesDataTable[[#This Row],[Order Date]])</f>
        <v>2026</v>
      </c>
      <c r="D1854" s="13" t="str">
        <f>"Q"&amp;ROUNDUP(MONTH(SalesDataTable[[#This Row],[Order Date]])/3,0)</f>
        <v>Q3</v>
      </c>
      <c r="E1854" s="13">
        <f>MONTH(SalesDataTable[[#This Row],[Order Date]])</f>
        <v>9</v>
      </c>
      <c r="F1854" s="10" t="str">
        <f>TEXT(SalesDataTable[[#This Row],[Order Date]],"MMM")</f>
        <v>Sep</v>
      </c>
      <c r="G1854" s="4" t="s">
        <v>16</v>
      </c>
      <c r="H1854" s="4" t="s">
        <v>52</v>
      </c>
      <c r="I1854" s="4" t="s">
        <v>18</v>
      </c>
      <c r="J1854" s="4" t="s">
        <v>29</v>
      </c>
      <c r="K1854" s="4" t="s">
        <v>39</v>
      </c>
      <c r="L1854" s="4" t="s">
        <v>40</v>
      </c>
      <c r="M1854" s="5">
        <v>2</v>
      </c>
      <c r="N1854" s="6">
        <v>345.33</v>
      </c>
      <c r="O1854" s="7">
        <v>0</v>
      </c>
      <c r="P1854" s="6">
        <v>198.22</v>
      </c>
      <c r="Q1854" s="6">
        <f>M1854*N1854*(1-O1854)</f>
        <v>690.66</v>
      </c>
      <c r="R1854" s="6">
        <f>M1854*P1854</f>
        <v>396.44</v>
      </c>
      <c r="S1854" s="6">
        <f>Q1854-R1854</f>
        <v>294.21999999999997</v>
      </c>
      <c r="T1854" s="8">
        <f>IFERROR(S1854/Q1854,0)</f>
        <v>0.42599832044710856</v>
      </c>
    </row>
    <row r="1855" spans="1:20" ht="15.75" x14ac:dyDescent="0.25">
      <c r="A1855" s="2">
        <v>1069</v>
      </c>
      <c r="B1855" s="3">
        <v>46274</v>
      </c>
      <c r="C1855" s="10">
        <f>YEAR(SalesDataTable[[#This Row],[Order Date]])</f>
        <v>2026</v>
      </c>
      <c r="D1855" s="13" t="str">
        <f>"Q"&amp;ROUNDUP(MONTH(SalesDataTable[[#This Row],[Order Date]])/3,0)</f>
        <v>Q3</v>
      </c>
      <c r="E1855" s="13">
        <f>MONTH(SalesDataTable[[#This Row],[Order Date]])</f>
        <v>9</v>
      </c>
      <c r="F1855" s="10" t="str">
        <f>TEXT(SalesDataTable[[#This Row],[Order Date]],"MMM")</f>
        <v>Sep</v>
      </c>
      <c r="G1855" s="4" t="s">
        <v>36</v>
      </c>
      <c r="H1855" s="4" t="s">
        <v>63</v>
      </c>
      <c r="I1855" s="4" t="s">
        <v>18</v>
      </c>
      <c r="J1855" s="4" t="s">
        <v>19</v>
      </c>
      <c r="K1855" s="4" t="s">
        <v>25</v>
      </c>
      <c r="L1855" s="4" t="s">
        <v>33</v>
      </c>
      <c r="M1855" s="5">
        <v>1</v>
      </c>
      <c r="N1855" s="6">
        <v>145.33000000000001</v>
      </c>
      <c r="O1855" s="7">
        <v>0.1</v>
      </c>
      <c r="P1855" s="6">
        <v>80.97</v>
      </c>
      <c r="Q1855" s="6">
        <f>M1855*N1855*(1-O1855)</f>
        <v>130.79700000000003</v>
      </c>
      <c r="R1855" s="6">
        <f>M1855*P1855</f>
        <v>80.97</v>
      </c>
      <c r="S1855" s="6">
        <f>Q1855-R1855</f>
        <v>49.827000000000027</v>
      </c>
      <c r="T1855" s="8">
        <f>IFERROR(S1855/Q1855,0)</f>
        <v>0.3809491043372556</v>
      </c>
    </row>
    <row r="1856" spans="1:20" ht="15.75" x14ac:dyDescent="0.25">
      <c r="A1856" s="2">
        <v>1489</v>
      </c>
      <c r="B1856" s="3">
        <v>46274</v>
      </c>
      <c r="C1856" s="10">
        <f>YEAR(SalesDataTable[[#This Row],[Order Date]])</f>
        <v>2026</v>
      </c>
      <c r="D1856" s="13" t="str">
        <f>"Q"&amp;ROUNDUP(MONTH(SalesDataTable[[#This Row],[Order Date]])/3,0)</f>
        <v>Q3</v>
      </c>
      <c r="E1856" s="13">
        <f>MONTH(SalesDataTable[[#This Row],[Order Date]])</f>
        <v>9</v>
      </c>
      <c r="F1856" s="10" t="str">
        <f>TEXT(SalesDataTable[[#This Row],[Order Date]],"MMM")</f>
        <v>Sep</v>
      </c>
      <c r="G1856" s="4" t="s">
        <v>16</v>
      </c>
      <c r="H1856" s="4" t="s">
        <v>17</v>
      </c>
      <c r="I1856" s="4" t="s">
        <v>18</v>
      </c>
      <c r="J1856" s="4" t="s">
        <v>19</v>
      </c>
      <c r="K1856" s="4" t="s">
        <v>20</v>
      </c>
      <c r="L1856" s="4" t="s">
        <v>38</v>
      </c>
      <c r="M1856" s="5">
        <v>3</v>
      </c>
      <c r="N1856" s="6">
        <v>50.03</v>
      </c>
      <c r="O1856" s="7">
        <v>0.1</v>
      </c>
      <c r="P1856" s="6">
        <v>22.89</v>
      </c>
      <c r="Q1856" s="6">
        <f>M1856*N1856*(1-O1856)</f>
        <v>135.08100000000002</v>
      </c>
      <c r="R1856" s="6">
        <f>M1856*P1856</f>
        <v>68.67</v>
      </c>
      <c r="S1856" s="6">
        <f>Q1856-R1856</f>
        <v>66.411000000000016</v>
      </c>
      <c r="T1856" s="8">
        <f>IFERROR(S1856/Q1856,0)</f>
        <v>0.49163835032313952</v>
      </c>
    </row>
    <row r="1857" spans="1:20" ht="15.75" x14ac:dyDescent="0.25">
      <c r="A1857" s="2">
        <v>2045</v>
      </c>
      <c r="B1857" s="3">
        <v>46274</v>
      </c>
      <c r="C1857" s="10">
        <f>YEAR(SalesDataTable[[#This Row],[Order Date]])</f>
        <v>2026</v>
      </c>
      <c r="D1857" s="13" t="str">
        <f>"Q"&amp;ROUNDUP(MONTH(SalesDataTable[[#This Row],[Order Date]])/3,0)</f>
        <v>Q3</v>
      </c>
      <c r="E1857" s="13">
        <f>MONTH(SalesDataTable[[#This Row],[Order Date]])</f>
        <v>9</v>
      </c>
      <c r="F1857" s="10" t="str">
        <f>TEXT(SalesDataTable[[#This Row],[Order Date]],"MMM")</f>
        <v>Sep</v>
      </c>
      <c r="G1857" s="4" t="s">
        <v>22</v>
      </c>
      <c r="H1857" s="4" t="s">
        <v>23</v>
      </c>
      <c r="I1857" s="4" t="s">
        <v>44</v>
      </c>
      <c r="J1857" s="4" t="s">
        <v>19</v>
      </c>
      <c r="K1857" s="4" t="s">
        <v>30</v>
      </c>
      <c r="L1857" s="4" t="s">
        <v>31</v>
      </c>
      <c r="M1857" s="5">
        <v>1</v>
      </c>
      <c r="N1857" s="6">
        <v>35.68</v>
      </c>
      <c r="O1857" s="7">
        <v>0.05</v>
      </c>
      <c r="P1857" s="6">
        <v>13.37</v>
      </c>
      <c r="Q1857" s="6">
        <f>M1857*N1857*(1-O1857)</f>
        <v>33.896000000000001</v>
      </c>
      <c r="R1857" s="6">
        <f>M1857*P1857</f>
        <v>13.37</v>
      </c>
      <c r="S1857" s="6">
        <f>Q1857-R1857</f>
        <v>20.526000000000003</v>
      </c>
      <c r="T1857" s="8">
        <f>IFERROR(S1857/Q1857,0)</f>
        <v>0.60555817795610112</v>
      </c>
    </row>
    <row r="1858" spans="1:20" ht="15.75" x14ac:dyDescent="0.25">
      <c r="A1858" s="2">
        <v>2610</v>
      </c>
      <c r="B1858" s="3">
        <v>46274</v>
      </c>
      <c r="C1858" s="10">
        <f>YEAR(SalesDataTable[[#This Row],[Order Date]])</f>
        <v>2026</v>
      </c>
      <c r="D1858" s="13" t="str">
        <f>"Q"&amp;ROUNDUP(MONTH(SalesDataTable[[#This Row],[Order Date]])/3,0)</f>
        <v>Q3</v>
      </c>
      <c r="E1858" s="13">
        <f>MONTH(SalesDataTable[[#This Row],[Order Date]])</f>
        <v>9</v>
      </c>
      <c r="F1858" s="10" t="str">
        <f>TEXT(SalesDataTable[[#This Row],[Order Date]],"MMM")</f>
        <v>Sep</v>
      </c>
      <c r="G1858" s="4" t="s">
        <v>36</v>
      </c>
      <c r="H1858" s="4" t="s">
        <v>49</v>
      </c>
      <c r="I1858" s="4" t="s">
        <v>18</v>
      </c>
      <c r="J1858" s="4" t="s">
        <v>19</v>
      </c>
      <c r="K1858" s="4" t="s">
        <v>39</v>
      </c>
      <c r="L1858" s="4" t="s">
        <v>40</v>
      </c>
      <c r="M1858" s="5">
        <v>1</v>
      </c>
      <c r="N1858" s="6">
        <v>341.87</v>
      </c>
      <c r="O1858" s="7">
        <v>0.1</v>
      </c>
      <c r="P1858" s="6">
        <v>190.66</v>
      </c>
      <c r="Q1858" s="6">
        <f>M1858*N1858*(1-O1858)</f>
        <v>307.68299999999999</v>
      </c>
      <c r="R1858" s="6">
        <f>M1858*P1858</f>
        <v>190.66</v>
      </c>
      <c r="S1858" s="6">
        <f>Q1858-R1858</f>
        <v>117.023</v>
      </c>
      <c r="T1858" s="8">
        <f>IFERROR(S1858/Q1858,0)</f>
        <v>0.38033625517171893</v>
      </c>
    </row>
    <row r="1859" spans="1:20" ht="15.75" x14ac:dyDescent="0.25">
      <c r="A1859" s="2">
        <v>4210</v>
      </c>
      <c r="B1859" s="3">
        <v>46274</v>
      </c>
      <c r="C1859" s="10">
        <f>YEAR(SalesDataTable[[#This Row],[Order Date]])</f>
        <v>2026</v>
      </c>
      <c r="D1859" s="13" t="str">
        <f>"Q"&amp;ROUNDUP(MONTH(SalesDataTable[[#This Row],[Order Date]])/3,0)</f>
        <v>Q3</v>
      </c>
      <c r="E1859" s="13">
        <f>MONTH(SalesDataTable[[#This Row],[Order Date]])</f>
        <v>9</v>
      </c>
      <c r="F1859" s="10" t="str">
        <f>TEXT(SalesDataTable[[#This Row],[Order Date]],"MMM")</f>
        <v>Sep</v>
      </c>
      <c r="G1859" s="4" t="s">
        <v>22</v>
      </c>
      <c r="H1859" s="4" t="s">
        <v>43</v>
      </c>
      <c r="I1859" s="4" t="s">
        <v>18</v>
      </c>
      <c r="J1859" s="4" t="s">
        <v>19</v>
      </c>
      <c r="K1859" s="4" t="s">
        <v>30</v>
      </c>
      <c r="L1859" s="4" t="s">
        <v>64</v>
      </c>
      <c r="M1859" s="5">
        <v>1</v>
      </c>
      <c r="N1859" s="6">
        <v>164.6</v>
      </c>
      <c r="O1859" s="7">
        <v>0</v>
      </c>
      <c r="P1859" s="6">
        <v>87.21</v>
      </c>
      <c r="Q1859" s="6">
        <f>M1859*N1859*(1-O1859)</f>
        <v>164.6</v>
      </c>
      <c r="R1859" s="6">
        <f>M1859*P1859</f>
        <v>87.21</v>
      </c>
      <c r="S1859" s="6">
        <f>Q1859-R1859</f>
        <v>77.39</v>
      </c>
      <c r="T1859" s="8">
        <f>IFERROR(S1859/Q1859,0)</f>
        <v>0.47017010935601461</v>
      </c>
    </row>
    <row r="1860" spans="1:20" ht="15.75" x14ac:dyDescent="0.25">
      <c r="A1860" s="2">
        <v>4584</v>
      </c>
      <c r="B1860" s="3">
        <v>46274</v>
      </c>
      <c r="C1860" s="10">
        <f>YEAR(SalesDataTable[[#This Row],[Order Date]])</f>
        <v>2026</v>
      </c>
      <c r="D1860" s="13" t="str">
        <f>"Q"&amp;ROUNDUP(MONTH(SalesDataTable[[#This Row],[Order Date]])/3,0)</f>
        <v>Q3</v>
      </c>
      <c r="E1860" s="13">
        <f>MONTH(SalesDataTable[[#This Row],[Order Date]])</f>
        <v>9</v>
      </c>
      <c r="F1860" s="10" t="str">
        <f>TEXT(SalesDataTable[[#This Row],[Order Date]],"MMM")</f>
        <v>Sep</v>
      </c>
      <c r="G1860" s="4" t="s">
        <v>36</v>
      </c>
      <c r="H1860" s="4" t="s">
        <v>49</v>
      </c>
      <c r="I1860" s="4" t="s">
        <v>18</v>
      </c>
      <c r="J1860" s="4" t="s">
        <v>19</v>
      </c>
      <c r="K1860" s="4" t="s">
        <v>50</v>
      </c>
      <c r="L1860" s="4" t="s">
        <v>51</v>
      </c>
      <c r="M1860" s="5">
        <v>2</v>
      </c>
      <c r="N1860" s="6">
        <v>41.24</v>
      </c>
      <c r="O1860" s="7">
        <v>0</v>
      </c>
      <c r="P1860" s="6">
        <v>14.46</v>
      </c>
      <c r="Q1860" s="6">
        <f>M1860*N1860*(1-O1860)</f>
        <v>82.48</v>
      </c>
      <c r="R1860" s="6">
        <f>M1860*P1860</f>
        <v>28.92</v>
      </c>
      <c r="S1860" s="6">
        <f>Q1860-R1860</f>
        <v>53.56</v>
      </c>
      <c r="T1860" s="8">
        <f>IFERROR(S1860/Q1860,0)</f>
        <v>0.64936954413191073</v>
      </c>
    </row>
    <row r="1861" spans="1:20" ht="15.75" x14ac:dyDescent="0.25">
      <c r="A1861" s="2">
        <v>44</v>
      </c>
      <c r="B1861" s="3">
        <v>46275</v>
      </c>
      <c r="C1861" s="10">
        <f>YEAR(SalesDataTable[[#This Row],[Order Date]])</f>
        <v>2026</v>
      </c>
      <c r="D1861" s="13" t="str">
        <f>"Q"&amp;ROUNDUP(MONTH(SalesDataTable[[#This Row],[Order Date]])/3,0)</f>
        <v>Q3</v>
      </c>
      <c r="E1861" s="13">
        <f>MONTH(SalesDataTable[[#This Row],[Order Date]])</f>
        <v>9</v>
      </c>
      <c r="F1861" s="10" t="str">
        <f>TEXT(SalesDataTable[[#This Row],[Order Date]],"MMM")</f>
        <v>Sep</v>
      </c>
      <c r="G1861" s="4" t="s">
        <v>27</v>
      </c>
      <c r="H1861" s="4" t="s">
        <v>55</v>
      </c>
      <c r="I1861" s="4" t="s">
        <v>35</v>
      </c>
      <c r="J1861" s="4" t="s">
        <v>29</v>
      </c>
      <c r="K1861" s="4" t="s">
        <v>20</v>
      </c>
      <c r="L1861" s="4" t="s">
        <v>42</v>
      </c>
      <c r="M1861" s="5">
        <v>1</v>
      </c>
      <c r="N1861" s="6">
        <v>40.1</v>
      </c>
      <c r="O1861" s="7">
        <v>0</v>
      </c>
      <c r="P1861" s="6">
        <v>16.920000000000002</v>
      </c>
      <c r="Q1861" s="6">
        <f>M1861*N1861*(1-O1861)</f>
        <v>40.1</v>
      </c>
      <c r="R1861" s="6">
        <f>M1861*P1861</f>
        <v>16.920000000000002</v>
      </c>
      <c r="S1861" s="6">
        <f>Q1861-R1861</f>
        <v>23.18</v>
      </c>
      <c r="T1861" s="8">
        <f>IFERROR(S1861/Q1861,0)</f>
        <v>0.57805486284289276</v>
      </c>
    </row>
    <row r="1862" spans="1:20" ht="15.75" x14ac:dyDescent="0.25">
      <c r="A1862" s="2">
        <v>97</v>
      </c>
      <c r="B1862" s="3">
        <v>46275</v>
      </c>
      <c r="C1862" s="10">
        <f>YEAR(SalesDataTable[[#This Row],[Order Date]])</f>
        <v>2026</v>
      </c>
      <c r="D1862" s="13" t="str">
        <f>"Q"&amp;ROUNDUP(MONTH(SalesDataTable[[#This Row],[Order Date]])/3,0)</f>
        <v>Q3</v>
      </c>
      <c r="E1862" s="13">
        <f>MONTH(SalesDataTable[[#This Row],[Order Date]])</f>
        <v>9</v>
      </c>
      <c r="F1862" s="10" t="str">
        <f>TEXT(SalesDataTable[[#This Row],[Order Date]],"MMM")</f>
        <v>Sep</v>
      </c>
      <c r="G1862" s="4" t="s">
        <v>22</v>
      </c>
      <c r="H1862" s="4" t="s">
        <v>43</v>
      </c>
      <c r="I1862" s="4" t="s">
        <v>18</v>
      </c>
      <c r="J1862" s="4" t="s">
        <v>29</v>
      </c>
      <c r="K1862" s="4" t="s">
        <v>39</v>
      </c>
      <c r="L1862" s="4" t="s">
        <v>56</v>
      </c>
      <c r="M1862" s="5">
        <v>2</v>
      </c>
      <c r="N1862" s="6">
        <v>80.239999999999995</v>
      </c>
      <c r="O1862" s="7">
        <v>0</v>
      </c>
      <c r="P1862" s="6">
        <v>40.5</v>
      </c>
      <c r="Q1862" s="6">
        <f>M1862*N1862*(1-O1862)</f>
        <v>160.47999999999999</v>
      </c>
      <c r="R1862" s="6">
        <f>M1862*P1862</f>
        <v>81</v>
      </c>
      <c r="S1862" s="6">
        <f>Q1862-R1862</f>
        <v>79.47999999999999</v>
      </c>
      <c r="T1862" s="8">
        <f>IFERROR(S1862/Q1862,0)</f>
        <v>0.49526420737786636</v>
      </c>
    </row>
    <row r="1863" spans="1:20" ht="15.75" x14ac:dyDescent="0.25">
      <c r="A1863" s="2">
        <v>1015</v>
      </c>
      <c r="B1863" s="3">
        <v>46275</v>
      </c>
      <c r="C1863" s="10">
        <f>YEAR(SalesDataTable[[#This Row],[Order Date]])</f>
        <v>2026</v>
      </c>
      <c r="D1863" s="13" t="str">
        <f>"Q"&amp;ROUNDUP(MONTH(SalesDataTable[[#This Row],[Order Date]])/3,0)</f>
        <v>Q3</v>
      </c>
      <c r="E1863" s="13">
        <f>MONTH(SalesDataTable[[#This Row],[Order Date]])</f>
        <v>9</v>
      </c>
      <c r="F1863" s="10" t="str">
        <f>TEXT(SalesDataTable[[#This Row],[Order Date]],"MMM")</f>
        <v>Sep</v>
      </c>
      <c r="G1863" s="4" t="s">
        <v>27</v>
      </c>
      <c r="H1863" s="4" t="s">
        <v>34</v>
      </c>
      <c r="I1863" s="4" t="s">
        <v>18</v>
      </c>
      <c r="J1863" s="4" t="s">
        <v>29</v>
      </c>
      <c r="K1863" s="4" t="s">
        <v>25</v>
      </c>
      <c r="L1863" s="4" t="s">
        <v>53</v>
      </c>
      <c r="M1863" s="5">
        <v>4</v>
      </c>
      <c r="N1863" s="6">
        <v>151.01</v>
      </c>
      <c r="O1863" s="7">
        <v>0</v>
      </c>
      <c r="P1863" s="6">
        <v>80.569999999999993</v>
      </c>
      <c r="Q1863" s="6">
        <f>M1863*N1863*(1-O1863)</f>
        <v>604.04</v>
      </c>
      <c r="R1863" s="6">
        <f>M1863*P1863</f>
        <v>322.27999999999997</v>
      </c>
      <c r="S1863" s="6">
        <f>Q1863-R1863</f>
        <v>281.76</v>
      </c>
      <c r="T1863" s="8">
        <f>IFERROR(S1863/Q1863,0)</f>
        <v>0.46645917488908023</v>
      </c>
    </row>
    <row r="1864" spans="1:20" ht="15.75" x14ac:dyDescent="0.25">
      <c r="A1864" s="2">
        <v>1128</v>
      </c>
      <c r="B1864" s="3">
        <v>46275</v>
      </c>
      <c r="C1864" s="10">
        <f>YEAR(SalesDataTable[[#This Row],[Order Date]])</f>
        <v>2026</v>
      </c>
      <c r="D1864" s="13" t="str">
        <f>"Q"&amp;ROUNDUP(MONTH(SalesDataTable[[#This Row],[Order Date]])/3,0)</f>
        <v>Q3</v>
      </c>
      <c r="E1864" s="13">
        <f>MONTH(SalesDataTable[[#This Row],[Order Date]])</f>
        <v>9</v>
      </c>
      <c r="F1864" s="10" t="str">
        <f>TEXT(SalesDataTable[[#This Row],[Order Date]],"MMM")</f>
        <v>Sep</v>
      </c>
      <c r="G1864" s="4" t="s">
        <v>16</v>
      </c>
      <c r="H1864" s="4" t="s">
        <v>66</v>
      </c>
      <c r="I1864" s="4" t="s">
        <v>44</v>
      </c>
      <c r="J1864" s="4" t="s">
        <v>19</v>
      </c>
      <c r="K1864" s="4" t="s">
        <v>20</v>
      </c>
      <c r="L1864" s="4" t="s">
        <v>38</v>
      </c>
      <c r="M1864" s="5">
        <v>1</v>
      </c>
      <c r="N1864" s="6">
        <v>51.32</v>
      </c>
      <c r="O1864" s="7">
        <v>0.1</v>
      </c>
      <c r="P1864" s="6">
        <v>22.67</v>
      </c>
      <c r="Q1864" s="6">
        <f>M1864*N1864*(1-O1864)</f>
        <v>46.188000000000002</v>
      </c>
      <c r="R1864" s="6">
        <f>M1864*P1864</f>
        <v>22.67</v>
      </c>
      <c r="S1864" s="6">
        <f>Q1864-R1864</f>
        <v>23.518000000000001</v>
      </c>
      <c r="T1864" s="8">
        <f>IFERROR(S1864/Q1864,0)</f>
        <v>0.50917987356023209</v>
      </c>
    </row>
    <row r="1865" spans="1:20" ht="15.75" x14ac:dyDescent="0.25">
      <c r="A1865" s="2">
        <v>3548</v>
      </c>
      <c r="B1865" s="3">
        <v>46275</v>
      </c>
      <c r="C1865" s="10">
        <f>YEAR(SalesDataTable[[#This Row],[Order Date]])</f>
        <v>2026</v>
      </c>
      <c r="D1865" s="13" t="str">
        <f>"Q"&amp;ROUNDUP(MONTH(SalesDataTable[[#This Row],[Order Date]])/3,0)</f>
        <v>Q3</v>
      </c>
      <c r="E1865" s="13">
        <f>MONTH(SalesDataTable[[#This Row],[Order Date]])</f>
        <v>9</v>
      </c>
      <c r="F1865" s="10" t="str">
        <f>TEXT(SalesDataTable[[#This Row],[Order Date]],"MMM")</f>
        <v>Sep</v>
      </c>
      <c r="G1865" s="4" t="s">
        <v>36</v>
      </c>
      <c r="H1865" s="4" t="s">
        <v>47</v>
      </c>
      <c r="I1865" s="4" t="s">
        <v>35</v>
      </c>
      <c r="J1865" s="4" t="s">
        <v>19</v>
      </c>
      <c r="K1865" s="4" t="s">
        <v>25</v>
      </c>
      <c r="L1865" s="4" t="s">
        <v>62</v>
      </c>
      <c r="M1865" s="5">
        <v>2</v>
      </c>
      <c r="N1865" s="6">
        <v>72.61</v>
      </c>
      <c r="O1865" s="7">
        <v>0</v>
      </c>
      <c r="P1865" s="6">
        <v>32.68</v>
      </c>
      <c r="Q1865" s="6">
        <f>M1865*N1865*(1-O1865)</f>
        <v>145.22</v>
      </c>
      <c r="R1865" s="6">
        <f>M1865*P1865</f>
        <v>65.36</v>
      </c>
      <c r="S1865" s="6">
        <f>Q1865-R1865</f>
        <v>79.86</v>
      </c>
      <c r="T1865" s="8">
        <f>IFERROR(S1865/Q1865,0)</f>
        <v>0.54992425285773305</v>
      </c>
    </row>
    <row r="1866" spans="1:20" ht="15.75" x14ac:dyDescent="0.25">
      <c r="A1866" s="2">
        <v>242</v>
      </c>
      <c r="B1866" s="3">
        <v>46276</v>
      </c>
      <c r="C1866" s="10">
        <f>YEAR(SalesDataTable[[#This Row],[Order Date]])</f>
        <v>2026</v>
      </c>
      <c r="D1866" s="13" t="str">
        <f>"Q"&amp;ROUNDUP(MONTH(SalesDataTable[[#This Row],[Order Date]])/3,0)</f>
        <v>Q3</v>
      </c>
      <c r="E1866" s="13">
        <f>MONTH(SalesDataTable[[#This Row],[Order Date]])</f>
        <v>9</v>
      </c>
      <c r="F1866" s="10" t="str">
        <f>TEXT(SalesDataTable[[#This Row],[Order Date]],"MMM")</f>
        <v>Sep</v>
      </c>
      <c r="G1866" s="4" t="s">
        <v>36</v>
      </c>
      <c r="H1866" s="4" t="s">
        <v>63</v>
      </c>
      <c r="I1866" s="4" t="s">
        <v>44</v>
      </c>
      <c r="J1866" s="4" t="s">
        <v>32</v>
      </c>
      <c r="K1866" s="4" t="s">
        <v>50</v>
      </c>
      <c r="L1866" s="4" t="s">
        <v>51</v>
      </c>
      <c r="M1866" s="5">
        <v>5</v>
      </c>
      <c r="N1866" s="6">
        <v>40.94</v>
      </c>
      <c r="O1866" s="7">
        <v>0</v>
      </c>
      <c r="P1866" s="6">
        <v>14.78</v>
      </c>
      <c r="Q1866" s="6">
        <f>M1866*N1866*(1-O1866)</f>
        <v>204.7</v>
      </c>
      <c r="R1866" s="6">
        <f>M1866*P1866</f>
        <v>73.899999999999991</v>
      </c>
      <c r="S1866" s="6">
        <f>Q1866-R1866</f>
        <v>130.80000000000001</v>
      </c>
      <c r="T1866" s="8">
        <f>IFERROR(S1866/Q1866,0)</f>
        <v>0.6389838788470934</v>
      </c>
    </row>
    <row r="1867" spans="1:20" ht="15.75" x14ac:dyDescent="0.25">
      <c r="A1867" s="2">
        <v>784</v>
      </c>
      <c r="B1867" s="3">
        <v>46276</v>
      </c>
      <c r="C1867" s="10">
        <f>YEAR(SalesDataTable[[#This Row],[Order Date]])</f>
        <v>2026</v>
      </c>
      <c r="D1867" s="13" t="str">
        <f>"Q"&amp;ROUNDUP(MONTH(SalesDataTable[[#This Row],[Order Date]])/3,0)</f>
        <v>Q3</v>
      </c>
      <c r="E1867" s="13">
        <f>MONTH(SalesDataTable[[#This Row],[Order Date]])</f>
        <v>9</v>
      </c>
      <c r="F1867" s="10" t="str">
        <f>TEXT(SalesDataTable[[#This Row],[Order Date]],"MMM")</f>
        <v>Sep</v>
      </c>
      <c r="G1867" s="4" t="s">
        <v>27</v>
      </c>
      <c r="H1867" s="4" t="s">
        <v>68</v>
      </c>
      <c r="I1867" s="4" t="s">
        <v>44</v>
      </c>
      <c r="J1867" s="4" t="s">
        <v>29</v>
      </c>
      <c r="K1867" s="4" t="s">
        <v>20</v>
      </c>
      <c r="L1867" s="4" t="s">
        <v>21</v>
      </c>
      <c r="M1867" s="5">
        <v>4</v>
      </c>
      <c r="N1867" s="6">
        <v>81.69</v>
      </c>
      <c r="O1867" s="7">
        <v>0</v>
      </c>
      <c r="P1867" s="6">
        <v>42.23</v>
      </c>
      <c r="Q1867" s="6">
        <f>M1867*N1867*(1-O1867)</f>
        <v>326.76</v>
      </c>
      <c r="R1867" s="6">
        <f>M1867*P1867</f>
        <v>168.92</v>
      </c>
      <c r="S1867" s="6">
        <f>Q1867-R1867</f>
        <v>157.84</v>
      </c>
      <c r="T1867" s="8">
        <f>IFERROR(S1867/Q1867,0)</f>
        <v>0.48304566042355246</v>
      </c>
    </row>
    <row r="1868" spans="1:20" ht="15.75" x14ac:dyDescent="0.25">
      <c r="A1868" s="2">
        <v>1535</v>
      </c>
      <c r="B1868" s="3">
        <v>46276</v>
      </c>
      <c r="C1868" s="10">
        <f>YEAR(SalesDataTable[[#This Row],[Order Date]])</f>
        <v>2026</v>
      </c>
      <c r="D1868" s="13" t="str">
        <f>"Q"&amp;ROUNDUP(MONTH(SalesDataTable[[#This Row],[Order Date]])/3,0)</f>
        <v>Q3</v>
      </c>
      <c r="E1868" s="13">
        <f>MONTH(SalesDataTable[[#This Row],[Order Date]])</f>
        <v>9</v>
      </c>
      <c r="F1868" s="10" t="str">
        <f>TEXT(SalesDataTable[[#This Row],[Order Date]],"MMM")</f>
        <v>Sep</v>
      </c>
      <c r="G1868" s="4" t="s">
        <v>16</v>
      </c>
      <c r="H1868" s="4" t="s">
        <v>66</v>
      </c>
      <c r="I1868" s="4" t="s">
        <v>35</v>
      </c>
      <c r="J1868" s="4" t="s">
        <v>29</v>
      </c>
      <c r="K1868" s="4" t="s">
        <v>20</v>
      </c>
      <c r="L1868" s="4" t="s">
        <v>38</v>
      </c>
      <c r="M1868" s="5">
        <v>1</v>
      </c>
      <c r="N1868" s="6">
        <v>51.25</v>
      </c>
      <c r="O1868" s="7">
        <v>0.05</v>
      </c>
      <c r="P1868" s="6">
        <v>21.99</v>
      </c>
      <c r="Q1868" s="6">
        <f>M1868*N1868*(1-O1868)</f>
        <v>48.6875</v>
      </c>
      <c r="R1868" s="6">
        <f>M1868*P1868</f>
        <v>21.99</v>
      </c>
      <c r="S1868" s="6">
        <f>Q1868-R1868</f>
        <v>26.697500000000002</v>
      </c>
      <c r="T1868" s="8">
        <f>IFERROR(S1868/Q1868,0)</f>
        <v>0.54834403080872918</v>
      </c>
    </row>
    <row r="1869" spans="1:20" ht="15.75" x14ac:dyDescent="0.25">
      <c r="A1869" s="2">
        <v>1687</v>
      </c>
      <c r="B1869" s="3">
        <v>46276</v>
      </c>
      <c r="C1869" s="10">
        <f>YEAR(SalesDataTable[[#This Row],[Order Date]])</f>
        <v>2026</v>
      </c>
      <c r="D1869" s="13" t="str">
        <f>"Q"&amp;ROUNDUP(MONTH(SalesDataTable[[#This Row],[Order Date]])/3,0)</f>
        <v>Q3</v>
      </c>
      <c r="E1869" s="13">
        <f>MONTH(SalesDataTable[[#This Row],[Order Date]])</f>
        <v>9</v>
      </c>
      <c r="F1869" s="10" t="str">
        <f>TEXT(SalesDataTable[[#This Row],[Order Date]],"MMM")</f>
        <v>Sep</v>
      </c>
      <c r="G1869" s="4" t="s">
        <v>27</v>
      </c>
      <c r="H1869" s="4" t="s">
        <v>68</v>
      </c>
      <c r="I1869" s="4" t="s">
        <v>18</v>
      </c>
      <c r="J1869" s="4" t="s">
        <v>19</v>
      </c>
      <c r="K1869" s="4" t="s">
        <v>50</v>
      </c>
      <c r="L1869" s="4" t="s">
        <v>61</v>
      </c>
      <c r="M1869" s="5">
        <v>1</v>
      </c>
      <c r="N1869" s="6">
        <v>50.78</v>
      </c>
      <c r="O1869" s="7">
        <v>0.05</v>
      </c>
      <c r="P1869" s="6">
        <v>22.52</v>
      </c>
      <c r="Q1869" s="6">
        <f>M1869*N1869*(1-O1869)</f>
        <v>48.241</v>
      </c>
      <c r="R1869" s="6">
        <f>M1869*P1869</f>
        <v>22.52</v>
      </c>
      <c r="S1869" s="6">
        <f>Q1869-R1869</f>
        <v>25.721</v>
      </c>
      <c r="T1869" s="8">
        <f>IFERROR(S1869/Q1869,0)</f>
        <v>0.5331771729441761</v>
      </c>
    </row>
    <row r="1870" spans="1:20" ht="15.75" x14ac:dyDescent="0.25">
      <c r="A1870" s="2">
        <v>2162</v>
      </c>
      <c r="B1870" s="3">
        <v>46276</v>
      </c>
      <c r="C1870" s="10">
        <f>YEAR(SalesDataTable[[#This Row],[Order Date]])</f>
        <v>2026</v>
      </c>
      <c r="D1870" s="13" t="str">
        <f>"Q"&amp;ROUNDUP(MONTH(SalesDataTable[[#This Row],[Order Date]])/3,0)</f>
        <v>Q3</v>
      </c>
      <c r="E1870" s="13">
        <f>MONTH(SalesDataTable[[#This Row],[Order Date]])</f>
        <v>9</v>
      </c>
      <c r="F1870" s="10" t="str">
        <f>TEXT(SalesDataTable[[#This Row],[Order Date]],"MMM")</f>
        <v>Sep</v>
      </c>
      <c r="G1870" s="4" t="s">
        <v>22</v>
      </c>
      <c r="H1870" s="4" t="s">
        <v>23</v>
      </c>
      <c r="I1870" s="4" t="s">
        <v>18</v>
      </c>
      <c r="J1870" s="4" t="s">
        <v>29</v>
      </c>
      <c r="K1870" s="4" t="s">
        <v>30</v>
      </c>
      <c r="L1870" s="4" t="s">
        <v>60</v>
      </c>
      <c r="M1870" s="5">
        <v>1</v>
      </c>
      <c r="N1870" s="6">
        <v>133.31</v>
      </c>
      <c r="O1870" s="7">
        <v>0.05</v>
      </c>
      <c r="P1870" s="6">
        <v>67.790000000000006</v>
      </c>
      <c r="Q1870" s="6">
        <f>M1870*N1870*(1-O1870)</f>
        <v>126.64449999999999</v>
      </c>
      <c r="R1870" s="6">
        <f>M1870*P1870</f>
        <v>67.790000000000006</v>
      </c>
      <c r="S1870" s="6">
        <f>Q1870-R1870</f>
        <v>58.854499999999987</v>
      </c>
      <c r="T1870" s="8">
        <f>IFERROR(S1870/Q1870,0)</f>
        <v>0.46472211584395684</v>
      </c>
    </row>
    <row r="1871" spans="1:20" ht="15.75" x14ac:dyDescent="0.25">
      <c r="A1871" s="2">
        <v>2307</v>
      </c>
      <c r="B1871" s="3">
        <v>46276</v>
      </c>
      <c r="C1871" s="10">
        <f>YEAR(SalesDataTable[[#This Row],[Order Date]])</f>
        <v>2026</v>
      </c>
      <c r="D1871" s="13" t="str">
        <f>"Q"&amp;ROUNDUP(MONTH(SalesDataTable[[#This Row],[Order Date]])/3,0)</f>
        <v>Q3</v>
      </c>
      <c r="E1871" s="13">
        <f>MONTH(SalesDataTable[[#This Row],[Order Date]])</f>
        <v>9</v>
      </c>
      <c r="F1871" s="10" t="str">
        <f>TEXT(SalesDataTable[[#This Row],[Order Date]],"MMM")</f>
        <v>Sep</v>
      </c>
      <c r="G1871" s="4" t="s">
        <v>27</v>
      </c>
      <c r="H1871" s="4" t="s">
        <v>28</v>
      </c>
      <c r="I1871" s="4" t="s">
        <v>18</v>
      </c>
      <c r="J1871" s="4" t="s">
        <v>19</v>
      </c>
      <c r="K1871" s="4" t="s">
        <v>30</v>
      </c>
      <c r="L1871" s="4" t="s">
        <v>64</v>
      </c>
      <c r="M1871" s="5">
        <v>1</v>
      </c>
      <c r="N1871" s="6">
        <v>162.06</v>
      </c>
      <c r="O1871" s="7">
        <v>0</v>
      </c>
      <c r="P1871" s="6">
        <v>86.95</v>
      </c>
      <c r="Q1871" s="6">
        <f>M1871*N1871*(1-O1871)</f>
        <v>162.06</v>
      </c>
      <c r="R1871" s="6">
        <f>M1871*P1871</f>
        <v>86.95</v>
      </c>
      <c r="S1871" s="6">
        <f>Q1871-R1871</f>
        <v>75.11</v>
      </c>
      <c r="T1871" s="8">
        <f>IFERROR(S1871/Q1871,0)</f>
        <v>0.4634703196347032</v>
      </c>
    </row>
    <row r="1872" spans="1:20" ht="15.75" x14ac:dyDescent="0.25">
      <c r="A1872" s="2">
        <v>3976</v>
      </c>
      <c r="B1872" s="3">
        <v>46276</v>
      </c>
      <c r="C1872" s="10">
        <f>YEAR(SalesDataTable[[#This Row],[Order Date]])</f>
        <v>2026</v>
      </c>
      <c r="D1872" s="13" t="str">
        <f>"Q"&amp;ROUNDUP(MONTH(SalesDataTable[[#This Row],[Order Date]])/3,0)</f>
        <v>Q3</v>
      </c>
      <c r="E1872" s="13">
        <f>MONTH(SalesDataTable[[#This Row],[Order Date]])</f>
        <v>9</v>
      </c>
      <c r="F1872" s="10" t="str">
        <f>TEXT(SalesDataTable[[#This Row],[Order Date]],"MMM")</f>
        <v>Sep</v>
      </c>
      <c r="G1872" s="4" t="s">
        <v>27</v>
      </c>
      <c r="H1872" s="4" t="s">
        <v>41</v>
      </c>
      <c r="I1872" s="4" t="s">
        <v>35</v>
      </c>
      <c r="J1872" s="4" t="s">
        <v>19</v>
      </c>
      <c r="K1872" s="4" t="s">
        <v>30</v>
      </c>
      <c r="L1872" s="4" t="s">
        <v>31</v>
      </c>
      <c r="M1872" s="5">
        <v>2</v>
      </c>
      <c r="N1872" s="6">
        <v>37.03</v>
      </c>
      <c r="O1872" s="7">
        <v>0.1</v>
      </c>
      <c r="P1872" s="6">
        <v>13.46</v>
      </c>
      <c r="Q1872" s="6">
        <f>M1872*N1872*(1-O1872)</f>
        <v>66.654000000000011</v>
      </c>
      <c r="R1872" s="6">
        <f>M1872*P1872</f>
        <v>26.92</v>
      </c>
      <c r="S1872" s="6">
        <f>Q1872-R1872</f>
        <v>39.734000000000009</v>
      </c>
      <c r="T1872" s="8">
        <f>IFERROR(S1872/Q1872,0)</f>
        <v>0.59612326342004984</v>
      </c>
    </row>
    <row r="1873" spans="1:20" ht="15.75" x14ac:dyDescent="0.25">
      <c r="A1873" s="2">
        <v>5066</v>
      </c>
      <c r="B1873" s="3">
        <v>46276</v>
      </c>
      <c r="C1873" s="10">
        <f>YEAR(SalesDataTable[[#This Row],[Order Date]])</f>
        <v>2026</v>
      </c>
      <c r="D1873" s="13" t="str">
        <f>"Q"&amp;ROUNDUP(MONTH(SalesDataTable[[#This Row],[Order Date]])/3,0)</f>
        <v>Q3</v>
      </c>
      <c r="E1873" s="13">
        <f>MONTH(SalesDataTable[[#This Row],[Order Date]])</f>
        <v>9</v>
      </c>
      <c r="F1873" s="10" t="str">
        <f>TEXT(SalesDataTable[[#This Row],[Order Date]],"MMM")</f>
        <v>Sep</v>
      </c>
      <c r="G1873" s="4" t="s">
        <v>22</v>
      </c>
      <c r="H1873" s="4" t="s">
        <v>57</v>
      </c>
      <c r="I1873" s="4" t="s">
        <v>18</v>
      </c>
      <c r="J1873" s="4" t="s">
        <v>29</v>
      </c>
      <c r="K1873" s="4" t="s">
        <v>39</v>
      </c>
      <c r="L1873" s="4" t="s">
        <v>40</v>
      </c>
      <c r="M1873" s="5">
        <v>1</v>
      </c>
      <c r="N1873" s="6">
        <v>338.01</v>
      </c>
      <c r="O1873" s="7">
        <v>0</v>
      </c>
      <c r="P1873" s="6">
        <v>190.89</v>
      </c>
      <c r="Q1873" s="6">
        <f>M1873*N1873*(1-O1873)</f>
        <v>338.01</v>
      </c>
      <c r="R1873" s="6">
        <f>M1873*P1873</f>
        <v>190.89</v>
      </c>
      <c r="S1873" s="6">
        <f>Q1873-R1873</f>
        <v>147.12</v>
      </c>
      <c r="T1873" s="8">
        <f>IFERROR(S1873/Q1873,0)</f>
        <v>0.43525339486997427</v>
      </c>
    </row>
    <row r="1874" spans="1:20" ht="15.75" x14ac:dyDescent="0.25">
      <c r="A1874" s="2">
        <v>78</v>
      </c>
      <c r="B1874" s="3">
        <v>46277</v>
      </c>
      <c r="C1874" s="10">
        <f>YEAR(SalesDataTable[[#This Row],[Order Date]])</f>
        <v>2026</v>
      </c>
      <c r="D1874" s="13" t="str">
        <f>"Q"&amp;ROUNDUP(MONTH(SalesDataTable[[#This Row],[Order Date]])/3,0)</f>
        <v>Q3</v>
      </c>
      <c r="E1874" s="13">
        <f>MONTH(SalesDataTable[[#This Row],[Order Date]])</f>
        <v>9</v>
      </c>
      <c r="F1874" s="10" t="str">
        <f>TEXT(SalesDataTable[[#This Row],[Order Date]],"MMM")</f>
        <v>Sep</v>
      </c>
      <c r="G1874" s="4" t="s">
        <v>36</v>
      </c>
      <c r="H1874" s="4" t="s">
        <v>63</v>
      </c>
      <c r="I1874" s="4" t="s">
        <v>18</v>
      </c>
      <c r="J1874" s="4" t="s">
        <v>29</v>
      </c>
      <c r="K1874" s="4" t="s">
        <v>50</v>
      </c>
      <c r="L1874" s="4" t="s">
        <v>51</v>
      </c>
      <c r="M1874" s="5">
        <v>5</v>
      </c>
      <c r="N1874" s="6">
        <v>40.78</v>
      </c>
      <c r="O1874" s="7">
        <v>0.05</v>
      </c>
      <c r="P1874" s="6">
        <v>14.94</v>
      </c>
      <c r="Q1874" s="6">
        <f>M1874*N1874*(1-O1874)</f>
        <v>193.70499999999998</v>
      </c>
      <c r="R1874" s="6">
        <f>M1874*P1874</f>
        <v>74.7</v>
      </c>
      <c r="S1874" s="6">
        <f>Q1874-R1874</f>
        <v>119.00499999999998</v>
      </c>
      <c r="T1874" s="8">
        <f>IFERROR(S1874/Q1874,0)</f>
        <v>0.61436204537828132</v>
      </c>
    </row>
    <row r="1875" spans="1:20" ht="15.75" x14ac:dyDescent="0.25">
      <c r="A1875" s="2">
        <v>354</v>
      </c>
      <c r="B1875" s="3">
        <v>46277</v>
      </c>
      <c r="C1875" s="10">
        <f>YEAR(SalesDataTable[[#This Row],[Order Date]])</f>
        <v>2026</v>
      </c>
      <c r="D1875" s="13" t="str">
        <f>"Q"&amp;ROUNDUP(MONTH(SalesDataTable[[#This Row],[Order Date]])/3,0)</f>
        <v>Q3</v>
      </c>
      <c r="E1875" s="13">
        <f>MONTH(SalesDataTable[[#This Row],[Order Date]])</f>
        <v>9</v>
      </c>
      <c r="F1875" s="10" t="str">
        <f>TEXT(SalesDataTable[[#This Row],[Order Date]],"MMM")</f>
        <v>Sep</v>
      </c>
      <c r="G1875" s="4" t="s">
        <v>27</v>
      </c>
      <c r="H1875" s="4" t="s">
        <v>68</v>
      </c>
      <c r="I1875" s="4" t="s">
        <v>18</v>
      </c>
      <c r="J1875" s="4" t="s">
        <v>19</v>
      </c>
      <c r="K1875" s="4" t="s">
        <v>20</v>
      </c>
      <c r="L1875" s="4" t="s">
        <v>38</v>
      </c>
      <c r="M1875" s="5">
        <v>4</v>
      </c>
      <c r="N1875" s="6">
        <v>51.47</v>
      </c>
      <c r="O1875" s="7">
        <v>0</v>
      </c>
      <c r="P1875" s="6">
        <v>21.9</v>
      </c>
      <c r="Q1875" s="6">
        <f>M1875*N1875*(1-O1875)</f>
        <v>205.88</v>
      </c>
      <c r="R1875" s="6">
        <f>M1875*P1875</f>
        <v>87.6</v>
      </c>
      <c r="S1875" s="6">
        <f>Q1875-R1875</f>
        <v>118.28</v>
      </c>
      <c r="T1875" s="8">
        <f>IFERROR(S1875/Q1875,0)</f>
        <v>0.57450942296483387</v>
      </c>
    </row>
    <row r="1876" spans="1:20" ht="15.75" x14ac:dyDescent="0.25">
      <c r="A1876" s="2">
        <v>1738</v>
      </c>
      <c r="B1876" s="3">
        <v>46277</v>
      </c>
      <c r="C1876" s="10">
        <f>YEAR(SalesDataTable[[#This Row],[Order Date]])</f>
        <v>2026</v>
      </c>
      <c r="D1876" s="13" t="str">
        <f>"Q"&amp;ROUNDUP(MONTH(SalesDataTable[[#This Row],[Order Date]])/3,0)</f>
        <v>Q3</v>
      </c>
      <c r="E1876" s="13">
        <f>MONTH(SalesDataTable[[#This Row],[Order Date]])</f>
        <v>9</v>
      </c>
      <c r="F1876" s="10" t="str">
        <f>TEXT(SalesDataTable[[#This Row],[Order Date]],"MMM")</f>
        <v>Sep</v>
      </c>
      <c r="G1876" s="4" t="s">
        <v>16</v>
      </c>
      <c r="H1876" s="4" t="s">
        <v>66</v>
      </c>
      <c r="I1876" s="4" t="s">
        <v>24</v>
      </c>
      <c r="J1876" s="4" t="s">
        <v>32</v>
      </c>
      <c r="K1876" s="4" t="s">
        <v>25</v>
      </c>
      <c r="L1876" s="4" t="s">
        <v>33</v>
      </c>
      <c r="M1876" s="5">
        <v>10</v>
      </c>
      <c r="N1876" s="6">
        <v>144.4</v>
      </c>
      <c r="O1876" s="7">
        <v>0.1</v>
      </c>
      <c r="P1876" s="6">
        <v>81.069999999999993</v>
      </c>
      <c r="Q1876" s="6">
        <f>M1876*N1876*(1-O1876)</f>
        <v>1299.6000000000001</v>
      </c>
      <c r="R1876" s="6">
        <f>M1876*P1876</f>
        <v>810.69999999999993</v>
      </c>
      <c r="S1876" s="6">
        <f>Q1876-R1876</f>
        <v>488.9000000000002</v>
      </c>
      <c r="T1876" s="8">
        <f>IFERROR(S1876/Q1876,0)</f>
        <v>0.37619267466912909</v>
      </c>
    </row>
    <row r="1877" spans="1:20" ht="15.75" x14ac:dyDescent="0.25">
      <c r="A1877" s="2">
        <v>1900</v>
      </c>
      <c r="B1877" s="3">
        <v>46277</v>
      </c>
      <c r="C1877" s="10">
        <f>YEAR(SalesDataTable[[#This Row],[Order Date]])</f>
        <v>2026</v>
      </c>
      <c r="D1877" s="13" t="str">
        <f>"Q"&amp;ROUNDUP(MONTH(SalesDataTable[[#This Row],[Order Date]])/3,0)</f>
        <v>Q3</v>
      </c>
      <c r="E1877" s="13">
        <f>MONTH(SalesDataTable[[#This Row],[Order Date]])</f>
        <v>9</v>
      </c>
      <c r="F1877" s="10" t="str">
        <f>TEXT(SalesDataTable[[#This Row],[Order Date]],"MMM")</f>
        <v>Sep</v>
      </c>
      <c r="G1877" s="4" t="s">
        <v>22</v>
      </c>
      <c r="H1877" s="4" t="s">
        <v>43</v>
      </c>
      <c r="I1877" s="4" t="s">
        <v>35</v>
      </c>
      <c r="J1877" s="4" t="s">
        <v>29</v>
      </c>
      <c r="K1877" s="4" t="s">
        <v>50</v>
      </c>
      <c r="L1877" s="4" t="s">
        <v>61</v>
      </c>
      <c r="M1877" s="5">
        <v>1</v>
      </c>
      <c r="N1877" s="6">
        <v>51.34</v>
      </c>
      <c r="O1877" s="7">
        <v>0.1</v>
      </c>
      <c r="P1877" s="6">
        <v>22.63</v>
      </c>
      <c r="Q1877" s="6">
        <f>M1877*N1877*(1-O1877)</f>
        <v>46.206000000000003</v>
      </c>
      <c r="R1877" s="6">
        <f>M1877*P1877</f>
        <v>22.63</v>
      </c>
      <c r="S1877" s="6">
        <f>Q1877-R1877</f>
        <v>23.576000000000004</v>
      </c>
      <c r="T1877" s="8">
        <f>IFERROR(S1877/Q1877,0)</f>
        <v>0.51023676578799293</v>
      </c>
    </row>
    <row r="1878" spans="1:20" ht="15.75" x14ac:dyDescent="0.25">
      <c r="A1878" s="2">
        <v>3375</v>
      </c>
      <c r="B1878" s="3">
        <v>46277</v>
      </c>
      <c r="C1878" s="10">
        <f>YEAR(SalesDataTable[[#This Row],[Order Date]])</f>
        <v>2026</v>
      </c>
      <c r="D1878" s="13" t="str">
        <f>"Q"&amp;ROUNDUP(MONTH(SalesDataTable[[#This Row],[Order Date]])/3,0)</f>
        <v>Q3</v>
      </c>
      <c r="E1878" s="13">
        <f>MONTH(SalesDataTable[[#This Row],[Order Date]])</f>
        <v>9</v>
      </c>
      <c r="F1878" s="10" t="str">
        <f>TEXT(SalesDataTable[[#This Row],[Order Date]],"MMM")</f>
        <v>Sep</v>
      </c>
      <c r="G1878" s="4" t="s">
        <v>22</v>
      </c>
      <c r="H1878" s="4" t="s">
        <v>23</v>
      </c>
      <c r="I1878" s="4" t="s">
        <v>24</v>
      </c>
      <c r="J1878" s="4" t="s">
        <v>19</v>
      </c>
      <c r="K1878" s="4" t="s">
        <v>30</v>
      </c>
      <c r="L1878" s="4" t="s">
        <v>48</v>
      </c>
      <c r="M1878" s="5">
        <v>6</v>
      </c>
      <c r="N1878" s="6">
        <v>47.72</v>
      </c>
      <c r="O1878" s="7">
        <v>0.1</v>
      </c>
      <c r="P1878" s="6">
        <v>18.41</v>
      </c>
      <c r="Q1878" s="6">
        <f>M1878*N1878*(1-O1878)</f>
        <v>257.68799999999999</v>
      </c>
      <c r="R1878" s="6">
        <f>M1878*P1878</f>
        <v>110.46000000000001</v>
      </c>
      <c r="S1878" s="6">
        <f>Q1878-R1878</f>
        <v>147.22799999999998</v>
      </c>
      <c r="T1878" s="8">
        <f>IFERROR(S1878/Q1878,0)</f>
        <v>0.57134208810654741</v>
      </c>
    </row>
    <row r="1879" spans="1:20" ht="15.75" x14ac:dyDescent="0.25">
      <c r="A1879" s="2">
        <v>3567</v>
      </c>
      <c r="B1879" s="3">
        <v>46277</v>
      </c>
      <c r="C1879" s="10">
        <f>YEAR(SalesDataTable[[#This Row],[Order Date]])</f>
        <v>2026</v>
      </c>
      <c r="D1879" s="13" t="str">
        <f>"Q"&amp;ROUNDUP(MONTH(SalesDataTable[[#This Row],[Order Date]])/3,0)</f>
        <v>Q3</v>
      </c>
      <c r="E1879" s="13">
        <f>MONTH(SalesDataTable[[#This Row],[Order Date]])</f>
        <v>9</v>
      </c>
      <c r="F1879" s="10" t="str">
        <f>TEXT(SalesDataTable[[#This Row],[Order Date]],"MMM")</f>
        <v>Sep</v>
      </c>
      <c r="G1879" s="4" t="s">
        <v>22</v>
      </c>
      <c r="H1879" s="4" t="s">
        <v>57</v>
      </c>
      <c r="I1879" s="4" t="s">
        <v>18</v>
      </c>
      <c r="J1879" s="4" t="s">
        <v>32</v>
      </c>
      <c r="K1879" s="4" t="s">
        <v>39</v>
      </c>
      <c r="L1879" s="4" t="s">
        <v>56</v>
      </c>
      <c r="M1879" s="5">
        <v>1</v>
      </c>
      <c r="N1879" s="6">
        <v>81.489999999999995</v>
      </c>
      <c r="O1879" s="7">
        <v>0.1</v>
      </c>
      <c r="P1879" s="6">
        <v>38.83</v>
      </c>
      <c r="Q1879" s="6">
        <f>M1879*N1879*(1-O1879)</f>
        <v>73.340999999999994</v>
      </c>
      <c r="R1879" s="6">
        <f>M1879*P1879</f>
        <v>38.83</v>
      </c>
      <c r="S1879" s="6">
        <f>Q1879-R1879</f>
        <v>34.510999999999996</v>
      </c>
      <c r="T1879" s="8">
        <f>IFERROR(S1879/Q1879,0)</f>
        <v>0.47055535103148305</v>
      </c>
    </row>
    <row r="1880" spans="1:20" ht="15.75" x14ac:dyDescent="0.25">
      <c r="A1880" s="2">
        <v>4106</v>
      </c>
      <c r="B1880" s="3">
        <v>46277</v>
      </c>
      <c r="C1880" s="10">
        <f>YEAR(SalesDataTable[[#This Row],[Order Date]])</f>
        <v>2026</v>
      </c>
      <c r="D1880" s="13" t="str">
        <f>"Q"&amp;ROUNDUP(MONTH(SalesDataTable[[#This Row],[Order Date]])/3,0)</f>
        <v>Q3</v>
      </c>
      <c r="E1880" s="13">
        <f>MONTH(SalesDataTable[[#This Row],[Order Date]])</f>
        <v>9</v>
      </c>
      <c r="F1880" s="10" t="str">
        <f>TEXT(SalesDataTable[[#This Row],[Order Date]],"MMM")</f>
        <v>Sep</v>
      </c>
      <c r="G1880" s="4" t="s">
        <v>22</v>
      </c>
      <c r="H1880" s="4" t="s">
        <v>43</v>
      </c>
      <c r="I1880" s="4" t="s">
        <v>35</v>
      </c>
      <c r="J1880" s="4" t="s">
        <v>19</v>
      </c>
      <c r="K1880" s="4" t="s">
        <v>20</v>
      </c>
      <c r="L1880" s="4" t="s">
        <v>42</v>
      </c>
      <c r="M1880" s="5">
        <v>2</v>
      </c>
      <c r="N1880" s="6">
        <v>39.700000000000003</v>
      </c>
      <c r="O1880" s="7">
        <v>0</v>
      </c>
      <c r="P1880" s="6">
        <v>16.32</v>
      </c>
      <c r="Q1880" s="6">
        <f>M1880*N1880*(1-O1880)</f>
        <v>79.400000000000006</v>
      </c>
      <c r="R1880" s="6">
        <f>M1880*P1880</f>
        <v>32.64</v>
      </c>
      <c r="S1880" s="6">
        <f>Q1880-R1880</f>
        <v>46.760000000000005</v>
      </c>
      <c r="T1880" s="8">
        <f>IFERROR(S1880/Q1880,0)</f>
        <v>0.58891687657430736</v>
      </c>
    </row>
    <row r="1881" spans="1:20" ht="15.75" x14ac:dyDescent="0.25">
      <c r="A1881" s="2">
        <v>4293</v>
      </c>
      <c r="B1881" s="3">
        <v>46277</v>
      </c>
      <c r="C1881" s="10">
        <f>YEAR(SalesDataTable[[#This Row],[Order Date]])</f>
        <v>2026</v>
      </c>
      <c r="D1881" s="13" t="str">
        <f>"Q"&amp;ROUNDUP(MONTH(SalesDataTable[[#This Row],[Order Date]])/3,0)</f>
        <v>Q3</v>
      </c>
      <c r="E1881" s="13">
        <f>MONTH(SalesDataTable[[#This Row],[Order Date]])</f>
        <v>9</v>
      </c>
      <c r="F1881" s="10" t="str">
        <f>TEXT(SalesDataTable[[#This Row],[Order Date]],"MMM")</f>
        <v>Sep</v>
      </c>
      <c r="G1881" s="4" t="s">
        <v>22</v>
      </c>
      <c r="H1881" s="4" t="s">
        <v>59</v>
      </c>
      <c r="I1881" s="4" t="s">
        <v>24</v>
      </c>
      <c r="J1881" s="4" t="s">
        <v>29</v>
      </c>
      <c r="K1881" s="4" t="s">
        <v>39</v>
      </c>
      <c r="L1881" s="4" t="s">
        <v>40</v>
      </c>
      <c r="M1881" s="5">
        <v>4</v>
      </c>
      <c r="N1881" s="6">
        <v>344.67</v>
      </c>
      <c r="O1881" s="7">
        <v>0.1</v>
      </c>
      <c r="P1881" s="6">
        <v>195.35</v>
      </c>
      <c r="Q1881" s="6">
        <f>M1881*N1881*(1-O1881)</f>
        <v>1240.8120000000001</v>
      </c>
      <c r="R1881" s="6">
        <f>M1881*P1881</f>
        <v>781.4</v>
      </c>
      <c r="S1881" s="6">
        <f>Q1881-R1881</f>
        <v>459.41200000000015</v>
      </c>
      <c r="T1881" s="8">
        <f>IFERROR(S1881/Q1881,0)</f>
        <v>0.37025109363868186</v>
      </c>
    </row>
    <row r="1882" spans="1:20" ht="15.75" x14ac:dyDescent="0.25">
      <c r="A1882" s="2">
        <v>4859</v>
      </c>
      <c r="B1882" s="3">
        <v>46277</v>
      </c>
      <c r="C1882" s="10">
        <f>YEAR(SalesDataTable[[#This Row],[Order Date]])</f>
        <v>2026</v>
      </c>
      <c r="D1882" s="13" t="str">
        <f>"Q"&amp;ROUNDUP(MONTH(SalesDataTable[[#This Row],[Order Date]])/3,0)</f>
        <v>Q3</v>
      </c>
      <c r="E1882" s="13">
        <f>MONTH(SalesDataTable[[#This Row],[Order Date]])</f>
        <v>9</v>
      </c>
      <c r="F1882" s="10" t="str">
        <f>TEXT(SalesDataTable[[#This Row],[Order Date]],"MMM")</f>
        <v>Sep</v>
      </c>
      <c r="G1882" s="4" t="s">
        <v>16</v>
      </c>
      <c r="H1882" s="4" t="s">
        <v>17</v>
      </c>
      <c r="I1882" s="4" t="s">
        <v>18</v>
      </c>
      <c r="J1882" s="4" t="s">
        <v>19</v>
      </c>
      <c r="K1882" s="4" t="s">
        <v>20</v>
      </c>
      <c r="L1882" s="4" t="s">
        <v>21</v>
      </c>
      <c r="M1882" s="5">
        <v>1</v>
      </c>
      <c r="N1882" s="6">
        <v>80.39</v>
      </c>
      <c r="O1882" s="7">
        <v>0</v>
      </c>
      <c r="P1882" s="6">
        <v>42.85</v>
      </c>
      <c r="Q1882" s="6">
        <f>M1882*N1882*(1-O1882)</f>
        <v>80.39</v>
      </c>
      <c r="R1882" s="6">
        <f>M1882*P1882</f>
        <v>42.85</v>
      </c>
      <c r="S1882" s="6">
        <f>Q1882-R1882</f>
        <v>37.54</v>
      </c>
      <c r="T1882" s="8">
        <f>IFERROR(S1882/Q1882,0)</f>
        <v>0.46697350416718497</v>
      </c>
    </row>
    <row r="1883" spans="1:20" ht="15.75" x14ac:dyDescent="0.25">
      <c r="A1883" s="2">
        <v>770</v>
      </c>
      <c r="B1883" s="3">
        <v>46278</v>
      </c>
      <c r="C1883" s="10">
        <f>YEAR(SalesDataTable[[#This Row],[Order Date]])</f>
        <v>2026</v>
      </c>
      <c r="D1883" s="13" t="str">
        <f>"Q"&amp;ROUNDUP(MONTH(SalesDataTable[[#This Row],[Order Date]])/3,0)</f>
        <v>Q3</v>
      </c>
      <c r="E1883" s="13">
        <f>MONTH(SalesDataTable[[#This Row],[Order Date]])</f>
        <v>9</v>
      </c>
      <c r="F1883" s="10" t="str">
        <f>TEXT(SalesDataTable[[#This Row],[Order Date]],"MMM")</f>
        <v>Sep</v>
      </c>
      <c r="G1883" s="4" t="s">
        <v>27</v>
      </c>
      <c r="H1883" s="4" t="s">
        <v>34</v>
      </c>
      <c r="I1883" s="4" t="s">
        <v>35</v>
      </c>
      <c r="J1883" s="4" t="s">
        <v>19</v>
      </c>
      <c r="K1883" s="4" t="s">
        <v>25</v>
      </c>
      <c r="L1883" s="4" t="s">
        <v>33</v>
      </c>
      <c r="M1883" s="5">
        <v>1</v>
      </c>
      <c r="N1883" s="6">
        <v>143.66999999999999</v>
      </c>
      <c r="O1883" s="7">
        <v>0.1</v>
      </c>
      <c r="P1883" s="6">
        <v>79.89</v>
      </c>
      <c r="Q1883" s="6">
        <f>M1883*N1883*(1-O1883)</f>
        <v>129.303</v>
      </c>
      <c r="R1883" s="6">
        <f>M1883*P1883</f>
        <v>79.89</v>
      </c>
      <c r="S1883" s="6">
        <f>Q1883-R1883</f>
        <v>49.412999999999997</v>
      </c>
      <c r="T1883" s="8">
        <f>IFERROR(S1883/Q1883,0)</f>
        <v>0.38214890605786406</v>
      </c>
    </row>
    <row r="1884" spans="1:20" ht="15.75" x14ac:dyDescent="0.25">
      <c r="A1884" s="2">
        <v>1375</v>
      </c>
      <c r="B1884" s="3">
        <v>46278</v>
      </c>
      <c r="C1884" s="10">
        <f>YEAR(SalesDataTable[[#This Row],[Order Date]])</f>
        <v>2026</v>
      </c>
      <c r="D1884" s="13" t="str">
        <f>"Q"&amp;ROUNDUP(MONTH(SalesDataTable[[#This Row],[Order Date]])/3,0)</f>
        <v>Q3</v>
      </c>
      <c r="E1884" s="13">
        <f>MONTH(SalesDataTable[[#This Row],[Order Date]])</f>
        <v>9</v>
      </c>
      <c r="F1884" s="10" t="str">
        <f>TEXT(SalesDataTable[[#This Row],[Order Date]],"MMM")</f>
        <v>Sep</v>
      </c>
      <c r="G1884" s="4" t="s">
        <v>22</v>
      </c>
      <c r="H1884" s="4" t="s">
        <v>59</v>
      </c>
      <c r="I1884" s="4" t="s">
        <v>35</v>
      </c>
      <c r="J1884" s="4" t="s">
        <v>19</v>
      </c>
      <c r="K1884" s="4" t="s">
        <v>30</v>
      </c>
      <c r="L1884" s="4" t="s">
        <v>31</v>
      </c>
      <c r="M1884" s="5">
        <v>1</v>
      </c>
      <c r="N1884" s="6">
        <v>35.86</v>
      </c>
      <c r="O1884" s="7">
        <v>0</v>
      </c>
      <c r="P1884" s="6">
        <v>13.33</v>
      </c>
      <c r="Q1884" s="6">
        <f>M1884*N1884*(1-O1884)</f>
        <v>35.86</v>
      </c>
      <c r="R1884" s="6">
        <f>M1884*P1884</f>
        <v>13.33</v>
      </c>
      <c r="S1884" s="6">
        <f>Q1884-R1884</f>
        <v>22.53</v>
      </c>
      <c r="T1884" s="8">
        <f>IFERROR(S1884/Q1884,0)</f>
        <v>0.62827663134411604</v>
      </c>
    </row>
    <row r="1885" spans="1:20" ht="15.75" x14ac:dyDescent="0.25">
      <c r="A1885" s="2">
        <v>2063</v>
      </c>
      <c r="B1885" s="3">
        <v>46278</v>
      </c>
      <c r="C1885" s="10">
        <f>YEAR(SalesDataTable[[#This Row],[Order Date]])</f>
        <v>2026</v>
      </c>
      <c r="D1885" s="13" t="str">
        <f>"Q"&amp;ROUNDUP(MONTH(SalesDataTable[[#This Row],[Order Date]])/3,0)</f>
        <v>Q3</v>
      </c>
      <c r="E1885" s="13">
        <f>MONTH(SalesDataTable[[#This Row],[Order Date]])</f>
        <v>9</v>
      </c>
      <c r="F1885" s="10" t="str">
        <f>TEXT(SalesDataTable[[#This Row],[Order Date]],"MMM")</f>
        <v>Sep</v>
      </c>
      <c r="G1885" s="4" t="s">
        <v>22</v>
      </c>
      <c r="H1885" s="4" t="s">
        <v>65</v>
      </c>
      <c r="I1885" s="4" t="s">
        <v>35</v>
      </c>
      <c r="J1885" s="4" t="s">
        <v>19</v>
      </c>
      <c r="K1885" s="4" t="s">
        <v>30</v>
      </c>
      <c r="L1885" s="4" t="s">
        <v>60</v>
      </c>
      <c r="M1885" s="5">
        <v>3</v>
      </c>
      <c r="N1885" s="6">
        <v>130.28</v>
      </c>
      <c r="O1885" s="7">
        <v>0.1</v>
      </c>
      <c r="P1885" s="6">
        <v>65.33</v>
      </c>
      <c r="Q1885" s="6">
        <f>M1885*N1885*(1-O1885)</f>
        <v>351.75600000000003</v>
      </c>
      <c r="R1885" s="6">
        <f>M1885*P1885</f>
        <v>195.99</v>
      </c>
      <c r="S1885" s="6">
        <f>Q1885-R1885</f>
        <v>155.76600000000002</v>
      </c>
      <c r="T1885" s="8">
        <f>IFERROR(S1885/Q1885,0)</f>
        <v>0.44282400300208102</v>
      </c>
    </row>
    <row r="1886" spans="1:20" ht="15.75" x14ac:dyDescent="0.25">
      <c r="A1886" s="2">
        <v>2563</v>
      </c>
      <c r="B1886" s="3">
        <v>46278</v>
      </c>
      <c r="C1886" s="10">
        <f>YEAR(SalesDataTable[[#This Row],[Order Date]])</f>
        <v>2026</v>
      </c>
      <c r="D1886" s="13" t="str">
        <f>"Q"&amp;ROUNDUP(MONTH(SalesDataTable[[#This Row],[Order Date]])/3,0)</f>
        <v>Q3</v>
      </c>
      <c r="E1886" s="13">
        <f>MONTH(SalesDataTable[[#This Row],[Order Date]])</f>
        <v>9</v>
      </c>
      <c r="F1886" s="10" t="str">
        <f>TEXT(SalesDataTable[[#This Row],[Order Date]],"MMM")</f>
        <v>Sep</v>
      </c>
      <c r="G1886" s="4" t="s">
        <v>22</v>
      </c>
      <c r="H1886" s="4" t="s">
        <v>43</v>
      </c>
      <c r="I1886" s="4" t="s">
        <v>44</v>
      </c>
      <c r="J1886" s="4" t="s">
        <v>19</v>
      </c>
      <c r="K1886" s="4" t="s">
        <v>25</v>
      </c>
      <c r="L1886" s="4" t="s">
        <v>53</v>
      </c>
      <c r="M1886" s="5">
        <v>1</v>
      </c>
      <c r="N1886" s="6">
        <v>157.88999999999999</v>
      </c>
      <c r="O1886" s="7">
        <v>0.1</v>
      </c>
      <c r="P1886" s="6">
        <v>78.209999999999994</v>
      </c>
      <c r="Q1886" s="6">
        <f>M1886*N1886*(1-O1886)</f>
        <v>142.101</v>
      </c>
      <c r="R1886" s="6">
        <f>M1886*P1886</f>
        <v>78.209999999999994</v>
      </c>
      <c r="S1886" s="6">
        <f>Q1886-R1886</f>
        <v>63.891000000000005</v>
      </c>
      <c r="T1886" s="8">
        <f>IFERROR(S1886/Q1886,0)</f>
        <v>0.44961682183798851</v>
      </c>
    </row>
    <row r="1887" spans="1:20" ht="15.75" x14ac:dyDescent="0.25">
      <c r="A1887" s="2">
        <v>2786</v>
      </c>
      <c r="B1887" s="3">
        <v>46278</v>
      </c>
      <c r="C1887" s="10">
        <f>YEAR(SalesDataTable[[#This Row],[Order Date]])</f>
        <v>2026</v>
      </c>
      <c r="D1887" s="13" t="str">
        <f>"Q"&amp;ROUNDUP(MONTH(SalesDataTable[[#This Row],[Order Date]])/3,0)</f>
        <v>Q3</v>
      </c>
      <c r="E1887" s="13">
        <f>MONTH(SalesDataTable[[#This Row],[Order Date]])</f>
        <v>9</v>
      </c>
      <c r="F1887" s="10" t="str">
        <f>TEXT(SalesDataTable[[#This Row],[Order Date]],"MMM")</f>
        <v>Sep</v>
      </c>
      <c r="G1887" s="4" t="s">
        <v>36</v>
      </c>
      <c r="H1887" s="4" t="s">
        <v>49</v>
      </c>
      <c r="I1887" s="4" t="s">
        <v>18</v>
      </c>
      <c r="J1887" s="4" t="s">
        <v>29</v>
      </c>
      <c r="K1887" s="4" t="s">
        <v>50</v>
      </c>
      <c r="L1887" s="4" t="s">
        <v>51</v>
      </c>
      <c r="M1887" s="5">
        <v>2</v>
      </c>
      <c r="N1887" s="6">
        <v>40.83</v>
      </c>
      <c r="O1887" s="7">
        <v>0</v>
      </c>
      <c r="P1887" s="6">
        <v>14.56</v>
      </c>
      <c r="Q1887" s="6">
        <f>M1887*N1887*(1-O1887)</f>
        <v>81.66</v>
      </c>
      <c r="R1887" s="6">
        <f>M1887*P1887</f>
        <v>29.12</v>
      </c>
      <c r="S1887" s="6">
        <f>Q1887-R1887</f>
        <v>52.539999999999992</v>
      </c>
      <c r="T1887" s="8">
        <f>IFERROR(S1887/Q1887,0)</f>
        <v>0.64339946118050451</v>
      </c>
    </row>
    <row r="1888" spans="1:20" ht="15.75" x14ac:dyDescent="0.25">
      <c r="A1888" s="2">
        <v>3269</v>
      </c>
      <c r="B1888" s="3">
        <v>46278</v>
      </c>
      <c r="C1888" s="10">
        <f>YEAR(SalesDataTable[[#This Row],[Order Date]])</f>
        <v>2026</v>
      </c>
      <c r="D1888" s="13" t="str">
        <f>"Q"&amp;ROUNDUP(MONTH(SalesDataTable[[#This Row],[Order Date]])/3,0)</f>
        <v>Q3</v>
      </c>
      <c r="E1888" s="13">
        <f>MONTH(SalesDataTable[[#This Row],[Order Date]])</f>
        <v>9</v>
      </c>
      <c r="F1888" s="10" t="str">
        <f>TEXT(SalesDataTable[[#This Row],[Order Date]],"MMM")</f>
        <v>Sep</v>
      </c>
      <c r="G1888" s="4" t="s">
        <v>27</v>
      </c>
      <c r="H1888" s="4" t="s">
        <v>68</v>
      </c>
      <c r="I1888" s="4" t="s">
        <v>35</v>
      </c>
      <c r="J1888" s="4" t="s">
        <v>29</v>
      </c>
      <c r="K1888" s="4" t="s">
        <v>50</v>
      </c>
      <c r="L1888" s="4" t="s">
        <v>58</v>
      </c>
      <c r="M1888" s="5">
        <v>2</v>
      </c>
      <c r="N1888" s="6">
        <v>37.119999999999997</v>
      </c>
      <c r="O1888" s="7">
        <v>0</v>
      </c>
      <c r="P1888" s="6">
        <v>14.26</v>
      </c>
      <c r="Q1888" s="6">
        <f>M1888*N1888*(1-O1888)</f>
        <v>74.239999999999995</v>
      </c>
      <c r="R1888" s="6">
        <f>M1888*P1888</f>
        <v>28.52</v>
      </c>
      <c r="S1888" s="6">
        <f>Q1888-R1888</f>
        <v>45.72</v>
      </c>
      <c r="T1888" s="8">
        <f>IFERROR(S1888/Q1888,0)</f>
        <v>0.61584051724137934</v>
      </c>
    </row>
    <row r="1889" spans="1:20" ht="15.75" x14ac:dyDescent="0.25">
      <c r="A1889" s="2">
        <v>3346</v>
      </c>
      <c r="B1889" s="3">
        <v>46278</v>
      </c>
      <c r="C1889" s="10">
        <f>YEAR(SalesDataTable[[#This Row],[Order Date]])</f>
        <v>2026</v>
      </c>
      <c r="D1889" s="13" t="str">
        <f>"Q"&amp;ROUNDUP(MONTH(SalesDataTable[[#This Row],[Order Date]])/3,0)</f>
        <v>Q3</v>
      </c>
      <c r="E1889" s="13">
        <f>MONTH(SalesDataTable[[#This Row],[Order Date]])</f>
        <v>9</v>
      </c>
      <c r="F1889" s="10" t="str">
        <f>TEXT(SalesDataTable[[#This Row],[Order Date]],"MMM")</f>
        <v>Sep</v>
      </c>
      <c r="G1889" s="4" t="s">
        <v>36</v>
      </c>
      <c r="H1889" s="4" t="s">
        <v>49</v>
      </c>
      <c r="I1889" s="4" t="s">
        <v>18</v>
      </c>
      <c r="J1889" s="4" t="s">
        <v>19</v>
      </c>
      <c r="K1889" s="4" t="s">
        <v>39</v>
      </c>
      <c r="L1889" s="4" t="s">
        <v>67</v>
      </c>
      <c r="M1889" s="5">
        <v>2</v>
      </c>
      <c r="N1889" s="6">
        <v>124.04</v>
      </c>
      <c r="O1889" s="7">
        <v>0.05</v>
      </c>
      <c r="P1889" s="6">
        <v>59.29</v>
      </c>
      <c r="Q1889" s="6">
        <f>M1889*N1889*(1-O1889)</f>
        <v>235.67599999999999</v>
      </c>
      <c r="R1889" s="6">
        <f>M1889*P1889</f>
        <v>118.58</v>
      </c>
      <c r="S1889" s="6">
        <f>Q1889-R1889</f>
        <v>117.09599999999999</v>
      </c>
      <c r="T1889" s="8">
        <f>IFERROR(S1889/Q1889,0)</f>
        <v>0.49685160983723414</v>
      </c>
    </row>
    <row r="1890" spans="1:20" ht="15.75" x14ac:dyDescent="0.25">
      <c r="A1890" s="2">
        <v>4097</v>
      </c>
      <c r="B1890" s="3">
        <v>46278</v>
      </c>
      <c r="C1890" s="10">
        <f>YEAR(SalesDataTable[[#This Row],[Order Date]])</f>
        <v>2026</v>
      </c>
      <c r="D1890" s="13" t="str">
        <f>"Q"&amp;ROUNDUP(MONTH(SalesDataTable[[#This Row],[Order Date]])/3,0)</f>
        <v>Q3</v>
      </c>
      <c r="E1890" s="13">
        <f>MONTH(SalesDataTable[[#This Row],[Order Date]])</f>
        <v>9</v>
      </c>
      <c r="F1890" s="10" t="str">
        <f>TEXT(SalesDataTable[[#This Row],[Order Date]],"MMM")</f>
        <v>Sep</v>
      </c>
      <c r="G1890" s="4" t="s">
        <v>22</v>
      </c>
      <c r="H1890" s="4" t="s">
        <v>59</v>
      </c>
      <c r="I1890" s="4" t="s">
        <v>18</v>
      </c>
      <c r="J1890" s="4" t="s">
        <v>19</v>
      </c>
      <c r="K1890" s="4" t="s">
        <v>25</v>
      </c>
      <c r="L1890" s="4" t="s">
        <v>33</v>
      </c>
      <c r="M1890" s="5">
        <v>1</v>
      </c>
      <c r="N1890" s="6">
        <v>142.36000000000001</v>
      </c>
      <c r="O1890" s="7">
        <v>0</v>
      </c>
      <c r="P1890" s="6">
        <v>78.3</v>
      </c>
      <c r="Q1890" s="6">
        <f>M1890*N1890*(1-O1890)</f>
        <v>142.36000000000001</v>
      </c>
      <c r="R1890" s="6">
        <f>M1890*P1890</f>
        <v>78.3</v>
      </c>
      <c r="S1890" s="6">
        <f>Q1890-R1890</f>
        <v>64.060000000000016</v>
      </c>
      <c r="T1890" s="8">
        <f>IFERROR(S1890/Q1890,0)</f>
        <v>0.44998595110986239</v>
      </c>
    </row>
    <row r="1891" spans="1:20" ht="15.75" x14ac:dyDescent="0.25">
      <c r="A1891" s="2">
        <v>4208</v>
      </c>
      <c r="B1891" s="3">
        <v>46278</v>
      </c>
      <c r="C1891" s="10">
        <f>YEAR(SalesDataTable[[#This Row],[Order Date]])</f>
        <v>2026</v>
      </c>
      <c r="D1891" s="13" t="str">
        <f>"Q"&amp;ROUNDUP(MONTH(SalesDataTable[[#This Row],[Order Date]])/3,0)</f>
        <v>Q3</v>
      </c>
      <c r="E1891" s="13">
        <f>MONTH(SalesDataTable[[#This Row],[Order Date]])</f>
        <v>9</v>
      </c>
      <c r="F1891" s="10" t="str">
        <f>TEXT(SalesDataTable[[#This Row],[Order Date]],"MMM")</f>
        <v>Sep</v>
      </c>
      <c r="G1891" s="4" t="s">
        <v>22</v>
      </c>
      <c r="H1891" s="4" t="s">
        <v>59</v>
      </c>
      <c r="I1891" s="4" t="s">
        <v>24</v>
      </c>
      <c r="J1891" s="4" t="s">
        <v>32</v>
      </c>
      <c r="K1891" s="4" t="s">
        <v>20</v>
      </c>
      <c r="L1891" s="4" t="s">
        <v>46</v>
      </c>
      <c r="M1891" s="5">
        <v>6</v>
      </c>
      <c r="N1891" s="6">
        <v>104.11</v>
      </c>
      <c r="O1891" s="7">
        <v>0.1</v>
      </c>
      <c r="P1891" s="6">
        <v>49</v>
      </c>
      <c r="Q1891" s="6">
        <f>M1891*N1891*(1-O1891)</f>
        <v>562.19399999999996</v>
      </c>
      <c r="R1891" s="6">
        <f>M1891*P1891</f>
        <v>294</v>
      </c>
      <c r="S1891" s="6">
        <f>Q1891-R1891</f>
        <v>268.19399999999996</v>
      </c>
      <c r="T1891" s="8">
        <f>IFERROR(S1891/Q1891,0)</f>
        <v>0.47704884790659446</v>
      </c>
    </row>
    <row r="1892" spans="1:20" ht="15.75" x14ac:dyDescent="0.25">
      <c r="A1892" s="2">
        <v>4606</v>
      </c>
      <c r="B1892" s="3">
        <v>46278</v>
      </c>
      <c r="C1892" s="10">
        <f>YEAR(SalesDataTable[[#This Row],[Order Date]])</f>
        <v>2026</v>
      </c>
      <c r="D1892" s="13" t="str">
        <f>"Q"&amp;ROUNDUP(MONTH(SalesDataTable[[#This Row],[Order Date]])/3,0)</f>
        <v>Q3</v>
      </c>
      <c r="E1892" s="13">
        <f>MONTH(SalesDataTable[[#This Row],[Order Date]])</f>
        <v>9</v>
      </c>
      <c r="F1892" s="10" t="str">
        <f>TEXT(SalesDataTable[[#This Row],[Order Date]],"MMM")</f>
        <v>Sep</v>
      </c>
      <c r="G1892" s="4" t="s">
        <v>36</v>
      </c>
      <c r="H1892" s="4" t="s">
        <v>49</v>
      </c>
      <c r="I1892" s="4" t="s">
        <v>18</v>
      </c>
      <c r="J1892" s="4" t="s">
        <v>32</v>
      </c>
      <c r="K1892" s="4" t="s">
        <v>39</v>
      </c>
      <c r="L1892" s="4" t="s">
        <v>40</v>
      </c>
      <c r="M1892" s="5">
        <v>1</v>
      </c>
      <c r="N1892" s="6">
        <v>335.02</v>
      </c>
      <c r="O1892" s="7">
        <v>0.05</v>
      </c>
      <c r="P1892" s="6">
        <v>198.44</v>
      </c>
      <c r="Q1892" s="6">
        <f>M1892*N1892*(1-O1892)</f>
        <v>318.26899999999995</v>
      </c>
      <c r="R1892" s="6">
        <f>M1892*P1892</f>
        <v>198.44</v>
      </c>
      <c r="S1892" s="6">
        <f>Q1892-R1892</f>
        <v>119.82899999999995</v>
      </c>
      <c r="T1892" s="8">
        <f>IFERROR(S1892/Q1892,0)</f>
        <v>0.3765022669502841</v>
      </c>
    </row>
    <row r="1893" spans="1:20" ht="15.75" x14ac:dyDescent="0.25">
      <c r="A1893" s="2">
        <v>222</v>
      </c>
      <c r="B1893" s="3">
        <v>46279</v>
      </c>
      <c r="C1893" s="10">
        <f>YEAR(SalesDataTable[[#This Row],[Order Date]])</f>
        <v>2026</v>
      </c>
      <c r="D1893" s="13" t="str">
        <f>"Q"&amp;ROUNDUP(MONTH(SalesDataTable[[#This Row],[Order Date]])/3,0)</f>
        <v>Q3</v>
      </c>
      <c r="E1893" s="13">
        <f>MONTH(SalesDataTable[[#This Row],[Order Date]])</f>
        <v>9</v>
      </c>
      <c r="F1893" s="10" t="str">
        <f>TEXT(SalesDataTable[[#This Row],[Order Date]],"MMM")</f>
        <v>Sep</v>
      </c>
      <c r="G1893" s="4" t="s">
        <v>22</v>
      </c>
      <c r="H1893" s="4" t="s">
        <v>59</v>
      </c>
      <c r="I1893" s="4" t="s">
        <v>18</v>
      </c>
      <c r="J1893" s="4" t="s">
        <v>19</v>
      </c>
      <c r="K1893" s="4" t="s">
        <v>20</v>
      </c>
      <c r="L1893" s="4" t="s">
        <v>38</v>
      </c>
      <c r="M1893" s="5">
        <v>2</v>
      </c>
      <c r="N1893" s="6">
        <v>49.69</v>
      </c>
      <c r="O1893" s="7">
        <v>0.05</v>
      </c>
      <c r="P1893" s="6">
        <v>22.55</v>
      </c>
      <c r="Q1893" s="6">
        <f>M1893*N1893*(1-O1893)</f>
        <v>94.410999999999987</v>
      </c>
      <c r="R1893" s="6">
        <f>M1893*P1893</f>
        <v>45.1</v>
      </c>
      <c r="S1893" s="6">
        <f>Q1893-R1893</f>
        <v>49.310999999999986</v>
      </c>
      <c r="T1893" s="8">
        <f>IFERROR(S1893/Q1893,0)</f>
        <v>0.52230142674052804</v>
      </c>
    </row>
    <row r="1894" spans="1:20" ht="15.75" x14ac:dyDescent="0.25">
      <c r="A1894" s="2">
        <v>241</v>
      </c>
      <c r="B1894" s="3">
        <v>46279</v>
      </c>
      <c r="C1894" s="10">
        <f>YEAR(SalesDataTable[[#This Row],[Order Date]])</f>
        <v>2026</v>
      </c>
      <c r="D1894" s="13" t="str">
        <f>"Q"&amp;ROUNDUP(MONTH(SalesDataTable[[#This Row],[Order Date]])/3,0)</f>
        <v>Q3</v>
      </c>
      <c r="E1894" s="13">
        <f>MONTH(SalesDataTable[[#This Row],[Order Date]])</f>
        <v>9</v>
      </c>
      <c r="F1894" s="10" t="str">
        <f>TEXT(SalesDataTable[[#This Row],[Order Date]],"MMM")</f>
        <v>Sep</v>
      </c>
      <c r="G1894" s="4" t="s">
        <v>27</v>
      </c>
      <c r="H1894" s="4" t="s">
        <v>41</v>
      </c>
      <c r="I1894" s="4" t="s">
        <v>18</v>
      </c>
      <c r="J1894" s="4" t="s">
        <v>19</v>
      </c>
      <c r="K1894" s="4" t="s">
        <v>20</v>
      </c>
      <c r="L1894" s="4" t="s">
        <v>38</v>
      </c>
      <c r="M1894" s="5">
        <v>4</v>
      </c>
      <c r="N1894" s="6">
        <v>50.5</v>
      </c>
      <c r="O1894" s="7">
        <v>0</v>
      </c>
      <c r="P1894" s="6">
        <v>23.02</v>
      </c>
      <c r="Q1894" s="6">
        <f>M1894*N1894*(1-O1894)</f>
        <v>202</v>
      </c>
      <c r="R1894" s="6">
        <f>M1894*P1894</f>
        <v>92.08</v>
      </c>
      <c r="S1894" s="6">
        <f>Q1894-R1894</f>
        <v>109.92</v>
      </c>
      <c r="T1894" s="8">
        <f>IFERROR(S1894/Q1894,0)</f>
        <v>0.5441584158415842</v>
      </c>
    </row>
    <row r="1895" spans="1:20" ht="15.75" x14ac:dyDescent="0.25">
      <c r="A1895" s="2">
        <v>753</v>
      </c>
      <c r="B1895" s="3">
        <v>46279</v>
      </c>
      <c r="C1895" s="10">
        <f>YEAR(SalesDataTable[[#This Row],[Order Date]])</f>
        <v>2026</v>
      </c>
      <c r="D1895" s="13" t="str">
        <f>"Q"&amp;ROUNDUP(MONTH(SalesDataTable[[#This Row],[Order Date]])/3,0)</f>
        <v>Q3</v>
      </c>
      <c r="E1895" s="13">
        <f>MONTH(SalesDataTable[[#This Row],[Order Date]])</f>
        <v>9</v>
      </c>
      <c r="F1895" s="10" t="str">
        <f>TEXT(SalesDataTable[[#This Row],[Order Date]],"MMM")</f>
        <v>Sep</v>
      </c>
      <c r="G1895" s="4" t="s">
        <v>36</v>
      </c>
      <c r="H1895" s="4" t="s">
        <v>37</v>
      </c>
      <c r="I1895" s="4" t="s">
        <v>35</v>
      </c>
      <c r="J1895" s="4" t="s">
        <v>19</v>
      </c>
      <c r="K1895" s="4" t="s">
        <v>30</v>
      </c>
      <c r="L1895" s="4" t="s">
        <v>48</v>
      </c>
      <c r="M1895" s="5">
        <v>1</v>
      </c>
      <c r="N1895" s="6">
        <v>47.55</v>
      </c>
      <c r="O1895" s="7">
        <v>0.05</v>
      </c>
      <c r="P1895" s="6">
        <v>18.350000000000001</v>
      </c>
      <c r="Q1895" s="6">
        <f>M1895*N1895*(1-O1895)</f>
        <v>45.172499999999992</v>
      </c>
      <c r="R1895" s="6">
        <f>M1895*P1895</f>
        <v>18.350000000000001</v>
      </c>
      <c r="S1895" s="6">
        <f>Q1895-R1895</f>
        <v>26.822499999999991</v>
      </c>
      <c r="T1895" s="8">
        <f>IFERROR(S1895/Q1895,0)</f>
        <v>0.5937794011843488</v>
      </c>
    </row>
    <row r="1896" spans="1:20" ht="15.75" x14ac:dyDescent="0.25">
      <c r="A1896" s="2">
        <v>2530</v>
      </c>
      <c r="B1896" s="3">
        <v>46279</v>
      </c>
      <c r="C1896" s="10">
        <f>YEAR(SalesDataTable[[#This Row],[Order Date]])</f>
        <v>2026</v>
      </c>
      <c r="D1896" s="13" t="str">
        <f>"Q"&amp;ROUNDUP(MONTH(SalesDataTable[[#This Row],[Order Date]])/3,0)</f>
        <v>Q3</v>
      </c>
      <c r="E1896" s="13">
        <f>MONTH(SalesDataTable[[#This Row],[Order Date]])</f>
        <v>9</v>
      </c>
      <c r="F1896" s="10" t="str">
        <f>TEXT(SalesDataTable[[#This Row],[Order Date]],"MMM")</f>
        <v>Sep</v>
      </c>
      <c r="G1896" s="4" t="s">
        <v>36</v>
      </c>
      <c r="H1896" s="4" t="s">
        <v>47</v>
      </c>
      <c r="I1896" s="4" t="s">
        <v>18</v>
      </c>
      <c r="J1896" s="4" t="s">
        <v>29</v>
      </c>
      <c r="K1896" s="4" t="s">
        <v>30</v>
      </c>
      <c r="L1896" s="4" t="s">
        <v>48</v>
      </c>
      <c r="M1896" s="5">
        <v>6</v>
      </c>
      <c r="N1896" s="6">
        <v>46.16</v>
      </c>
      <c r="O1896" s="7">
        <v>0.1</v>
      </c>
      <c r="P1896" s="6">
        <v>18.39</v>
      </c>
      <c r="Q1896" s="6">
        <f>M1896*N1896*(1-O1896)</f>
        <v>249.26399999999998</v>
      </c>
      <c r="R1896" s="6">
        <f>M1896*P1896</f>
        <v>110.34</v>
      </c>
      <c r="S1896" s="6">
        <f>Q1896-R1896</f>
        <v>138.92399999999998</v>
      </c>
      <c r="T1896" s="8">
        <f>IFERROR(S1896/Q1896,0)</f>
        <v>0.55733679953783932</v>
      </c>
    </row>
    <row r="1897" spans="1:20" ht="15.75" x14ac:dyDescent="0.25">
      <c r="A1897" s="2">
        <v>572</v>
      </c>
      <c r="B1897" s="3">
        <v>46280</v>
      </c>
      <c r="C1897" s="10">
        <f>YEAR(SalesDataTable[[#This Row],[Order Date]])</f>
        <v>2026</v>
      </c>
      <c r="D1897" s="13" t="str">
        <f>"Q"&amp;ROUNDUP(MONTH(SalesDataTable[[#This Row],[Order Date]])/3,0)</f>
        <v>Q3</v>
      </c>
      <c r="E1897" s="13">
        <f>MONTH(SalesDataTable[[#This Row],[Order Date]])</f>
        <v>9</v>
      </c>
      <c r="F1897" s="10" t="str">
        <f>TEXT(SalesDataTable[[#This Row],[Order Date]],"MMM")</f>
        <v>Sep</v>
      </c>
      <c r="G1897" s="4" t="s">
        <v>16</v>
      </c>
      <c r="H1897" s="4" t="s">
        <v>66</v>
      </c>
      <c r="I1897" s="4" t="s">
        <v>35</v>
      </c>
      <c r="J1897" s="4" t="s">
        <v>19</v>
      </c>
      <c r="K1897" s="4" t="s">
        <v>30</v>
      </c>
      <c r="L1897" s="4" t="s">
        <v>60</v>
      </c>
      <c r="M1897" s="5">
        <v>2</v>
      </c>
      <c r="N1897" s="6">
        <v>135.79</v>
      </c>
      <c r="O1897" s="7">
        <v>0.05</v>
      </c>
      <c r="P1897" s="6">
        <v>66.53</v>
      </c>
      <c r="Q1897" s="6">
        <f>M1897*N1897*(1-O1897)</f>
        <v>258.00099999999998</v>
      </c>
      <c r="R1897" s="6">
        <f>M1897*P1897</f>
        <v>133.06</v>
      </c>
      <c r="S1897" s="6">
        <f>Q1897-R1897</f>
        <v>124.94099999999997</v>
      </c>
      <c r="T1897" s="8">
        <f>IFERROR(S1897/Q1897,0)</f>
        <v>0.48426556486215167</v>
      </c>
    </row>
    <row r="1898" spans="1:20" ht="15.75" x14ac:dyDescent="0.25">
      <c r="A1898" s="2">
        <v>874</v>
      </c>
      <c r="B1898" s="3">
        <v>46280</v>
      </c>
      <c r="C1898" s="10">
        <f>YEAR(SalesDataTable[[#This Row],[Order Date]])</f>
        <v>2026</v>
      </c>
      <c r="D1898" s="13" t="str">
        <f>"Q"&amp;ROUNDUP(MONTH(SalesDataTable[[#This Row],[Order Date]])/3,0)</f>
        <v>Q3</v>
      </c>
      <c r="E1898" s="13">
        <f>MONTH(SalesDataTable[[#This Row],[Order Date]])</f>
        <v>9</v>
      </c>
      <c r="F1898" s="10" t="str">
        <f>TEXT(SalesDataTable[[#This Row],[Order Date]],"MMM")</f>
        <v>Sep</v>
      </c>
      <c r="G1898" s="4" t="s">
        <v>16</v>
      </c>
      <c r="H1898" s="4" t="s">
        <v>66</v>
      </c>
      <c r="I1898" s="4" t="s">
        <v>18</v>
      </c>
      <c r="J1898" s="4" t="s">
        <v>19</v>
      </c>
      <c r="K1898" s="4" t="s">
        <v>25</v>
      </c>
      <c r="L1898" s="4" t="s">
        <v>33</v>
      </c>
      <c r="M1898" s="5">
        <v>2</v>
      </c>
      <c r="N1898" s="6">
        <v>141.91999999999999</v>
      </c>
      <c r="O1898" s="7">
        <v>0</v>
      </c>
      <c r="P1898" s="6">
        <v>79.900000000000006</v>
      </c>
      <c r="Q1898" s="6">
        <f>M1898*N1898*(1-O1898)</f>
        <v>283.83999999999997</v>
      </c>
      <c r="R1898" s="6">
        <f>M1898*P1898</f>
        <v>159.80000000000001</v>
      </c>
      <c r="S1898" s="6">
        <f>Q1898-R1898</f>
        <v>124.03999999999996</v>
      </c>
      <c r="T1898" s="8">
        <f>IFERROR(S1898/Q1898,0)</f>
        <v>0.43700676437429531</v>
      </c>
    </row>
    <row r="1899" spans="1:20" ht="15.75" x14ac:dyDescent="0.25">
      <c r="A1899" s="2">
        <v>937</v>
      </c>
      <c r="B1899" s="3">
        <v>46280</v>
      </c>
      <c r="C1899" s="10">
        <f>YEAR(SalesDataTable[[#This Row],[Order Date]])</f>
        <v>2026</v>
      </c>
      <c r="D1899" s="13" t="str">
        <f>"Q"&amp;ROUNDUP(MONTH(SalesDataTable[[#This Row],[Order Date]])/3,0)</f>
        <v>Q3</v>
      </c>
      <c r="E1899" s="13">
        <f>MONTH(SalesDataTable[[#This Row],[Order Date]])</f>
        <v>9</v>
      </c>
      <c r="F1899" s="10" t="str">
        <f>TEXT(SalesDataTable[[#This Row],[Order Date]],"MMM")</f>
        <v>Sep</v>
      </c>
      <c r="G1899" s="4" t="s">
        <v>36</v>
      </c>
      <c r="H1899" s="4" t="s">
        <v>37</v>
      </c>
      <c r="I1899" s="4" t="s">
        <v>44</v>
      </c>
      <c r="J1899" s="4" t="s">
        <v>32</v>
      </c>
      <c r="K1899" s="4" t="s">
        <v>25</v>
      </c>
      <c r="L1899" s="4" t="s">
        <v>33</v>
      </c>
      <c r="M1899" s="5">
        <v>1</v>
      </c>
      <c r="N1899" s="6">
        <v>146.41</v>
      </c>
      <c r="O1899" s="7">
        <v>0.15</v>
      </c>
      <c r="P1899" s="6">
        <v>80.87</v>
      </c>
      <c r="Q1899" s="6">
        <f>M1899*N1899*(1-O1899)</f>
        <v>124.4485</v>
      </c>
      <c r="R1899" s="6">
        <f>M1899*P1899</f>
        <v>80.87</v>
      </c>
      <c r="S1899" s="6">
        <f>Q1899-R1899</f>
        <v>43.578499999999991</v>
      </c>
      <c r="T1899" s="8">
        <f>IFERROR(S1899/Q1899,0)</f>
        <v>0.35017296311325563</v>
      </c>
    </row>
    <row r="1900" spans="1:20" ht="15.75" x14ac:dyDescent="0.25">
      <c r="A1900" s="2">
        <v>1229</v>
      </c>
      <c r="B1900" s="3">
        <v>46280</v>
      </c>
      <c r="C1900" s="10">
        <f>YEAR(SalesDataTable[[#This Row],[Order Date]])</f>
        <v>2026</v>
      </c>
      <c r="D1900" s="13" t="str">
        <f>"Q"&amp;ROUNDUP(MONTH(SalesDataTable[[#This Row],[Order Date]])/3,0)</f>
        <v>Q3</v>
      </c>
      <c r="E1900" s="13">
        <f>MONTH(SalesDataTable[[#This Row],[Order Date]])</f>
        <v>9</v>
      </c>
      <c r="F1900" s="10" t="str">
        <f>TEXT(SalesDataTable[[#This Row],[Order Date]],"MMM")</f>
        <v>Sep</v>
      </c>
      <c r="G1900" s="4" t="s">
        <v>22</v>
      </c>
      <c r="H1900" s="4" t="s">
        <v>23</v>
      </c>
      <c r="I1900" s="4" t="s">
        <v>44</v>
      </c>
      <c r="J1900" s="4" t="s">
        <v>29</v>
      </c>
      <c r="K1900" s="4" t="s">
        <v>20</v>
      </c>
      <c r="L1900" s="4" t="s">
        <v>42</v>
      </c>
      <c r="M1900" s="5">
        <v>5</v>
      </c>
      <c r="N1900" s="6">
        <v>40.17</v>
      </c>
      <c r="O1900" s="7">
        <v>0</v>
      </c>
      <c r="P1900" s="6">
        <v>16.27</v>
      </c>
      <c r="Q1900" s="6">
        <f>M1900*N1900*(1-O1900)</f>
        <v>200.85000000000002</v>
      </c>
      <c r="R1900" s="6">
        <f>M1900*P1900</f>
        <v>81.349999999999994</v>
      </c>
      <c r="S1900" s="6">
        <f>Q1900-R1900</f>
        <v>119.50000000000003</v>
      </c>
      <c r="T1900" s="8">
        <f>IFERROR(S1900/Q1900,0)</f>
        <v>0.59497137167040082</v>
      </c>
    </row>
    <row r="1901" spans="1:20" ht="15.75" x14ac:dyDescent="0.25">
      <c r="A1901" s="2">
        <v>2186</v>
      </c>
      <c r="B1901" s="3">
        <v>46280</v>
      </c>
      <c r="C1901" s="10">
        <f>YEAR(SalesDataTable[[#This Row],[Order Date]])</f>
        <v>2026</v>
      </c>
      <c r="D1901" s="13" t="str">
        <f>"Q"&amp;ROUNDUP(MONTH(SalesDataTable[[#This Row],[Order Date]])/3,0)</f>
        <v>Q3</v>
      </c>
      <c r="E1901" s="13">
        <f>MONTH(SalesDataTable[[#This Row],[Order Date]])</f>
        <v>9</v>
      </c>
      <c r="F1901" s="10" t="str">
        <f>TEXT(SalesDataTable[[#This Row],[Order Date]],"MMM")</f>
        <v>Sep</v>
      </c>
      <c r="G1901" s="4" t="s">
        <v>27</v>
      </c>
      <c r="H1901" s="4" t="s">
        <v>28</v>
      </c>
      <c r="I1901" s="4" t="s">
        <v>18</v>
      </c>
      <c r="J1901" s="4" t="s">
        <v>19</v>
      </c>
      <c r="K1901" s="4" t="s">
        <v>25</v>
      </c>
      <c r="L1901" s="4" t="s">
        <v>26</v>
      </c>
      <c r="M1901" s="5">
        <v>2</v>
      </c>
      <c r="N1901" s="6">
        <v>91.6</v>
      </c>
      <c r="O1901" s="7">
        <v>0</v>
      </c>
      <c r="P1901" s="6">
        <v>46.54</v>
      </c>
      <c r="Q1901" s="6">
        <f>M1901*N1901*(1-O1901)</f>
        <v>183.2</v>
      </c>
      <c r="R1901" s="6">
        <f>M1901*P1901</f>
        <v>93.08</v>
      </c>
      <c r="S1901" s="6">
        <f>Q1901-R1901</f>
        <v>90.11999999999999</v>
      </c>
      <c r="T1901" s="8">
        <f>IFERROR(S1901/Q1901,0)</f>
        <v>0.49192139737991264</v>
      </c>
    </row>
    <row r="1902" spans="1:20" ht="15.75" x14ac:dyDescent="0.25">
      <c r="A1902" s="2">
        <v>2922</v>
      </c>
      <c r="B1902" s="3">
        <v>46280</v>
      </c>
      <c r="C1902" s="10">
        <f>YEAR(SalesDataTable[[#This Row],[Order Date]])</f>
        <v>2026</v>
      </c>
      <c r="D1902" s="13" t="str">
        <f>"Q"&amp;ROUNDUP(MONTH(SalesDataTable[[#This Row],[Order Date]])/3,0)</f>
        <v>Q3</v>
      </c>
      <c r="E1902" s="13">
        <f>MONTH(SalesDataTable[[#This Row],[Order Date]])</f>
        <v>9</v>
      </c>
      <c r="F1902" s="10" t="str">
        <f>TEXT(SalesDataTable[[#This Row],[Order Date]],"MMM")</f>
        <v>Sep</v>
      </c>
      <c r="G1902" s="4" t="s">
        <v>27</v>
      </c>
      <c r="H1902" s="4" t="s">
        <v>28</v>
      </c>
      <c r="I1902" s="4" t="s">
        <v>18</v>
      </c>
      <c r="J1902" s="4" t="s">
        <v>29</v>
      </c>
      <c r="K1902" s="4" t="s">
        <v>50</v>
      </c>
      <c r="L1902" s="4" t="s">
        <v>54</v>
      </c>
      <c r="M1902" s="5">
        <v>4</v>
      </c>
      <c r="N1902" s="6">
        <v>121.47</v>
      </c>
      <c r="O1902" s="7">
        <v>0.05</v>
      </c>
      <c r="P1902" s="6">
        <v>67.650000000000006</v>
      </c>
      <c r="Q1902" s="6">
        <f>M1902*N1902*(1-O1902)</f>
        <v>461.58599999999996</v>
      </c>
      <c r="R1902" s="6">
        <f>M1902*P1902</f>
        <v>270.60000000000002</v>
      </c>
      <c r="S1902" s="6">
        <f>Q1902-R1902</f>
        <v>190.98599999999993</v>
      </c>
      <c r="T1902" s="8">
        <f>IFERROR(S1902/Q1902,0)</f>
        <v>0.41376038268058379</v>
      </c>
    </row>
    <row r="1903" spans="1:20" ht="15.75" x14ac:dyDescent="0.25">
      <c r="A1903" s="2">
        <v>3140</v>
      </c>
      <c r="B1903" s="3">
        <v>46280</v>
      </c>
      <c r="C1903" s="10">
        <f>YEAR(SalesDataTable[[#This Row],[Order Date]])</f>
        <v>2026</v>
      </c>
      <c r="D1903" s="13" t="str">
        <f>"Q"&amp;ROUNDUP(MONTH(SalesDataTable[[#This Row],[Order Date]])/3,0)</f>
        <v>Q3</v>
      </c>
      <c r="E1903" s="13">
        <f>MONTH(SalesDataTable[[#This Row],[Order Date]])</f>
        <v>9</v>
      </c>
      <c r="F1903" s="10" t="str">
        <f>TEXT(SalesDataTable[[#This Row],[Order Date]],"MMM")</f>
        <v>Sep</v>
      </c>
      <c r="G1903" s="4" t="s">
        <v>22</v>
      </c>
      <c r="H1903" s="4" t="s">
        <v>59</v>
      </c>
      <c r="I1903" s="4" t="s">
        <v>44</v>
      </c>
      <c r="J1903" s="4" t="s">
        <v>29</v>
      </c>
      <c r="K1903" s="4" t="s">
        <v>39</v>
      </c>
      <c r="L1903" s="4" t="s">
        <v>67</v>
      </c>
      <c r="M1903" s="5">
        <v>2</v>
      </c>
      <c r="N1903" s="6">
        <v>122.69</v>
      </c>
      <c r="O1903" s="7">
        <v>0</v>
      </c>
      <c r="P1903" s="6">
        <v>61.4</v>
      </c>
      <c r="Q1903" s="6">
        <f>M1903*N1903*(1-O1903)</f>
        <v>245.38</v>
      </c>
      <c r="R1903" s="6">
        <f>M1903*P1903</f>
        <v>122.8</v>
      </c>
      <c r="S1903" s="6">
        <f>Q1903-R1903</f>
        <v>122.58</v>
      </c>
      <c r="T1903" s="8">
        <f>IFERROR(S1903/Q1903,0)</f>
        <v>0.49955171570625151</v>
      </c>
    </row>
    <row r="1904" spans="1:20" ht="15.75" x14ac:dyDescent="0.25">
      <c r="A1904" s="2">
        <v>3369</v>
      </c>
      <c r="B1904" s="3">
        <v>46280</v>
      </c>
      <c r="C1904" s="10">
        <f>YEAR(SalesDataTable[[#This Row],[Order Date]])</f>
        <v>2026</v>
      </c>
      <c r="D1904" s="13" t="str">
        <f>"Q"&amp;ROUNDUP(MONTH(SalesDataTable[[#This Row],[Order Date]])/3,0)</f>
        <v>Q3</v>
      </c>
      <c r="E1904" s="13">
        <f>MONTH(SalesDataTable[[#This Row],[Order Date]])</f>
        <v>9</v>
      </c>
      <c r="F1904" s="10" t="str">
        <f>TEXT(SalesDataTable[[#This Row],[Order Date]],"MMM")</f>
        <v>Sep</v>
      </c>
      <c r="G1904" s="4" t="s">
        <v>22</v>
      </c>
      <c r="H1904" s="4" t="s">
        <v>59</v>
      </c>
      <c r="I1904" s="4" t="s">
        <v>44</v>
      </c>
      <c r="J1904" s="4" t="s">
        <v>29</v>
      </c>
      <c r="K1904" s="4" t="s">
        <v>30</v>
      </c>
      <c r="L1904" s="4" t="s">
        <v>48</v>
      </c>
      <c r="M1904" s="5">
        <v>1</v>
      </c>
      <c r="N1904" s="6">
        <v>45.59</v>
      </c>
      <c r="O1904" s="7">
        <v>0</v>
      </c>
      <c r="P1904" s="6">
        <v>18.28</v>
      </c>
      <c r="Q1904" s="6">
        <f>M1904*N1904*(1-O1904)</f>
        <v>45.59</v>
      </c>
      <c r="R1904" s="6">
        <f>M1904*P1904</f>
        <v>18.28</v>
      </c>
      <c r="S1904" s="6">
        <f>Q1904-R1904</f>
        <v>27.310000000000002</v>
      </c>
      <c r="T1904" s="8">
        <f>IFERROR(S1904/Q1904,0)</f>
        <v>0.59903487606931349</v>
      </c>
    </row>
    <row r="1905" spans="1:20" ht="15.75" x14ac:dyDescent="0.25">
      <c r="A1905" s="2">
        <v>4865</v>
      </c>
      <c r="B1905" s="3">
        <v>46280</v>
      </c>
      <c r="C1905" s="10">
        <f>YEAR(SalesDataTable[[#This Row],[Order Date]])</f>
        <v>2026</v>
      </c>
      <c r="D1905" s="13" t="str">
        <f>"Q"&amp;ROUNDUP(MONTH(SalesDataTable[[#This Row],[Order Date]])/3,0)</f>
        <v>Q3</v>
      </c>
      <c r="E1905" s="13">
        <f>MONTH(SalesDataTable[[#This Row],[Order Date]])</f>
        <v>9</v>
      </c>
      <c r="F1905" s="10" t="str">
        <f>TEXT(SalesDataTable[[#This Row],[Order Date]],"MMM")</f>
        <v>Sep</v>
      </c>
      <c r="G1905" s="4" t="s">
        <v>36</v>
      </c>
      <c r="H1905" s="4" t="s">
        <v>37</v>
      </c>
      <c r="I1905" s="4" t="s">
        <v>18</v>
      </c>
      <c r="J1905" s="4" t="s">
        <v>19</v>
      </c>
      <c r="K1905" s="4" t="s">
        <v>20</v>
      </c>
      <c r="L1905" s="4" t="s">
        <v>21</v>
      </c>
      <c r="M1905" s="5">
        <v>1</v>
      </c>
      <c r="N1905" s="6">
        <v>83.8</v>
      </c>
      <c r="O1905" s="7">
        <v>0</v>
      </c>
      <c r="P1905" s="6">
        <v>42.23</v>
      </c>
      <c r="Q1905" s="6">
        <f>M1905*N1905*(1-O1905)</f>
        <v>83.8</v>
      </c>
      <c r="R1905" s="6">
        <f>M1905*P1905</f>
        <v>42.23</v>
      </c>
      <c r="S1905" s="6">
        <f>Q1905-R1905</f>
        <v>41.57</v>
      </c>
      <c r="T1905" s="8">
        <f>IFERROR(S1905/Q1905,0)</f>
        <v>0.49606205250596663</v>
      </c>
    </row>
    <row r="1906" spans="1:20" ht="15.75" x14ac:dyDescent="0.25">
      <c r="A1906" s="2">
        <v>103</v>
      </c>
      <c r="B1906" s="3">
        <v>46281</v>
      </c>
      <c r="C1906" s="10">
        <f>YEAR(SalesDataTable[[#This Row],[Order Date]])</f>
        <v>2026</v>
      </c>
      <c r="D1906" s="13" t="str">
        <f>"Q"&amp;ROUNDUP(MONTH(SalesDataTable[[#This Row],[Order Date]])/3,0)</f>
        <v>Q3</v>
      </c>
      <c r="E1906" s="13">
        <f>MONTH(SalesDataTable[[#This Row],[Order Date]])</f>
        <v>9</v>
      </c>
      <c r="F1906" s="10" t="str">
        <f>TEXT(SalesDataTable[[#This Row],[Order Date]],"MMM")</f>
        <v>Sep</v>
      </c>
      <c r="G1906" s="4" t="s">
        <v>27</v>
      </c>
      <c r="H1906" s="4" t="s">
        <v>34</v>
      </c>
      <c r="I1906" s="4" t="s">
        <v>18</v>
      </c>
      <c r="J1906" s="4" t="s">
        <v>29</v>
      </c>
      <c r="K1906" s="4" t="s">
        <v>30</v>
      </c>
      <c r="L1906" s="4" t="s">
        <v>60</v>
      </c>
      <c r="M1906" s="5">
        <v>1</v>
      </c>
      <c r="N1906" s="6">
        <v>132.58000000000001</v>
      </c>
      <c r="O1906" s="7">
        <v>0.15</v>
      </c>
      <c r="P1906" s="6">
        <v>67.62</v>
      </c>
      <c r="Q1906" s="6">
        <f>M1906*N1906*(1-O1906)</f>
        <v>112.69300000000001</v>
      </c>
      <c r="R1906" s="6">
        <f>M1906*P1906</f>
        <v>67.62</v>
      </c>
      <c r="S1906" s="6">
        <f>Q1906-R1906</f>
        <v>45.073000000000008</v>
      </c>
      <c r="T1906" s="8">
        <f>IFERROR(S1906/Q1906,0)</f>
        <v>0.39996273060438536</v>
      </c>
    </row>
    <row r="1907" spans="1:20" ht="15.75" x14ac:dyDescent="0.25">
      <c r="A1907" s="2">
        <v>4500</v>
      </c>
      <c r="B1907" s="3">
        <v>46281</v>
      </c>
      <c r="C1907" s="10">
        <f>YEAR(SalesDataTable[[#This Row],[Order Date]])</f>
        <v>2026</v>
      </c>
      <c r="D1907" s="13" t="str">
        <f>"Q"&amp;ROUNDUP(MONTH(SalesDataTable[[#This Row],[Order Date]])/3,0)</f>
        <v>Q3</v>
      </c>
      <c r="E1907" s="13">
        <f>MONTH(SalesDataTable[[#This Row],[Order Date]])</f>
        <v>9</v>
      </c>
      <c r="F1907" s="10" t="str">
        <f>TEXT(SalesDataTable[[#This Row],[Order Date]],"MMM")</f>
        <v>Sep</v>
      </c>
      <c r="G1907" s="4" t="s">
        <v>36</v>
      </c>
      <c r="H1907" s="4" t="s">
        <v>49</v>
      </c>
      <c r="I1907" s="4" t="s">
        <v>18</v>
      </c>
      <c r="J1907" s="4" t="s">
        <v>29</v>
      </c>
      <c r="K1907" s="4" t="s">
        <v>39</v>
      </c>
      <c r="L1907" s="4" t="s">
        <v>67</v>
      </c>
      <c r="M1907" s="5">
        <v>2</v>
      </c>
      <c r="N1907" s="6">
        <v>122.12</v>
      </c>
      <c r="O1907" s="7">
        <v>0.05</v>
      </c>
      <c r="P1907" s="6">
        <v>61.76</v>
      </c>
      <c r="Q1907" s="6">
        <f>M1907*N1907*(1-O1907)</f>
        <v>232.02799999999999</v>
      </c>
      <c r="R1907" s="6">
        <f>M1907*P1907</f>
        <v>123.52</v>
      </c>
      <c r="S1907" s="6">
        <f>Q1907-R1907</f>
        <v>108.508</v>
      </c>
      <c r="T1907" s="8">
        <f>IFERROR(S1907/Q1907,0)</f>
        <v>0.46765045597945076</v>
      </c>
    </row>
    <row r="1908" spans="1:20" ht="15.75" x14ac:dyDescent="0.25">
      <c r="A1908" s="2">
        <v>5093</v>
      </c>
      <c r="B1908" s="3">
        <v>46281</v>
      </c>
      <c r="C1908" s="10">
        <f>YEAR(SalesDataTable[[#This Row],[Order Date]])</f>
        <v>2026</v>
      </c>
      <c r="D1908" s="13" t="str">
        <f>"Q"&amp;ROUNDUP(MONTH(SalesDataTable[[#This Row],[Order Date]])/3,0)</f>
        <v>Q3</v>
      </c>
      <c r="E1908" s="13">
        <f>MONTH(SalesDataTable[[#This Row],[Order Date]])</f>
        <v>9</v>
      </c>
      <c r="F1908" s="10" t="str">
        <f>TEXT(SalesDataTable[[#This Row],[Order Date]],"MMM")</f>
        <v>Sep</v>
      </c>
      <c r="G1908" s="4" t="s">
        <v>16</v>
      </c>
      <c r="H1908" s="4" t="s">
        <v>17</v>
      </c>
      <c r="I1908" s="4" t="s">
        <v>24</v>
      </c>
      <c r="J1908" s="4" t="s">
        <v>32</v>
      </c>
      <c r="K1908" s="4" t="s">
        <v>25</v>
      </c>
      <c r="L1908" s="4" t="s">
        <v>33</v>
      </c>
      <c r="M1908" s="5">
        <v>3</v>
      </c>
      <c r="N1908" s="6">
        <v>140.47</v>
      </c>
      <c r="O1908" s="7">
        <v>0.15</v>
      </c>
      <c r="P1908" s="6">
        <v>81.739999999999995</v>
      </c>
      <c r="Q1908" s="6">
        <f>M1908*N1908*(1-O1908)</f>
        <v>358.19849999999997</v>
      </c>
      <c r="R1908" s="6">
        <f>M1908*P1908</f>
        <v>245.21999999999997</v>
      </c>
      <c r="S1908" s="6">
        <f>Q1908-R1908</f>
        <v>112.9785</v>
      </c>
      <c r="T1908" s="8">
        <f>IFERROR(S1908/Q1908,0)</f>
        <v>0.31540751845694498</v>
      </c>
    </row>
    <row r="1909" spans="1:20" ht="15.75" x14ac:dyDescent="0.25">
      <c r="A1909" s="2">
        <v>5147</v>
      </c>
      <c r="B1909" s="3">
        <v>46281</v>
      </c>
      <c r="C1909" s="10">
        <f>YEAR(SalesDataTable[[#This Row],[Order Date]])</f>
        <v>2026</v>
      </c>
      <c r="D1909" s="13" t="str">
        <f>"Q"&amp;ROUNDUP(MONTH(SalesDataTable[[#This Row],[Order Date]])/3,0)</f>
        <v>Q3</v>
      </c>
      <c r="E1909" s="13">
        <f>MONTH(SalesDataTable[[#This Row],[Order Date]])</f>
        <v>9</v>
      </c>
      <c r="F1909" s="10" t="str">
        <f>TEXT(SalesDataTable[[#This Row],[Order Date]],"MMM")</f>
        <v>Sep</v>
      </c>
      <c r="G1909" s="4" t="s">
        <v>36</v>
      </c>
      <c r="H1909" s="4" t="s">
        <v>63</v>
      </c>
      <c r="I1909" s="4" t="s">
        <v>18</v>
      </c>
      <c r="J1909" s="4" t="s">
        <v>29</v>
      </c>
      <c r="K1909" s="4" t="s">
        <v>25</v>
      </c>
      <c r="L1909" s="4" t="s">
        <v>33</v>
      </c>
      <c r="M1909" s="5">
        <v>2</v>
      </c>
      <c r="N1909" s="6">
        <v>145.35</v>
      </c>
      <c r="O1909" s="7">
        <v>0.05</v>
      </c>
      <c r="P1909" s="6">
        <v>78.39</v>
      </c>
      <c r="Q1909" s="6">
        <f>M1909*N1909*(1-O1909)</f>
        <v>276.16499999999996</v>
      </c>
      <c r="R1909" s="6">
        <f>M1909*P1909</f>
        <v>156.78</v>
      </c>
      <c r="S1909" s="6">
        <f>Q1909-R1909</f>
        <v>119.38499999999996</v>
      </c>
      <c r="T1909" s="8">
        <f>IFERROR(S1909/Q1909,0)</f>
        <v>0.4322959100537721</v>
      </c>
    </row>
    <row r="1910" spans="1:20" ht="15.75" x14ac:dyDescent="0.25">
      <c r="A1910" s="2">
        <v>365</v>
      </c>
      <c r="B1910" s="3">
        <v>46282</v>
      </c>
      <c r="C1910" s="10">
        <f>YEAR(SalesDataTable[[#This Row],[Order Date]])</f>
        <v>2026</v>
      </c>
      <c r="D1910" s="13" t="str">
        <f>"Q"&amp;ROUNDUP(MONTH(SalesDataTable[[#This Row],[Order Date]])/3,0)</f>
        <v>Q3</v>
      </c>
      <c r="E1910" s="13">
        <f>MONTH(SalesDataTable[[#This Row],[Order Date]])</f>
        <v>9</v>
      </c>
      <c r="F1910" s="10" t="str">
        <f>TEXT(SalesDataTable[[#This Row],[Order Date]],"MMM")</f>
        <v>Sep</v>
      </c>
      <c r="G1910" s="4" t="s">
        <v>36</v>
      </c>
      <c r="H1910" s="4" t="s">
        <v>49</v>
      </c>
      <c r="I1910" s="4" t="s">
        <v>44</v>
      </c>
      <c r="J1910" s="4" t="s">
        <v>19</v>
      </c>
      <c r="K1910" s="4" t="s">
        <v>39</v>
      </c>
      <c r="L1910" s="4" t="s">
        <v>67</v>
      </c>
      <c r="M1910" s="5">
        <v>2</v>
      </c>
      <c r="N1910" s="6">
        <v>121.25</v>
      </c>
      <c r="O1910" s="7">
        <v>0</v>
      </c>
      <c r="P1910" s="6">
        <v>61.5</v>
      </c>
      <c r="Q1910" s="6">
        <f>M1910*N1910*(1-O1910)</f>
        <v>242.5</v>
      </c>
      <c r="R1910" s="6">
        <f>M1910*P1910</f>
        <v>123</v>
      </c>
      <c r="S1910" s="6">
        <f>Q1910-R1910</f>
        <v>119.5</v>
      </c>
      <c r="T1910" s="8">
        <f>IFERROR(S1910/Q1910,0)</f>
        <v>0.4927835051546392</v>
      </c>
    </row>
    <row r="1911" spans="1:20" ht="15.75" x14ac:dyDescent="0.25">
      <c r="A1911" s="2">
        <v>494</v>
      </c>
      <c r="B1911" s="3">
        <v>46282</v>
      </c>
      <c r="C1911" s="10">
        <f>YEAR(SalesDataTable[[#This Row],[Order Date]])</f>
        <v>2026</v>
      </c>
      <c r="D1911" s="13" t="str">
        <f>"Q"&amp;ROUNDUP(MONTH(SalesDataTable[[#This Row],[Order Date]])/3,0)</f>
        <v>Q3</v>
      </c>
      <c r="E1911" s="13">
        <f>MONTH(SalesDataTable[[#This Row],[Order Date]])</f>
        <v>9</v>
      </c>
      <c r="F1911" s="10" t="str">
        <f>TEXT(SalesDataTable[[#This Row],[Order Date]],"MMM")</f>
        <v>Sep</v>
      </c>
      <c r="G1911" s="4" t="s">
        <v>36</v>
      </c>
      <c r="H1911" s="4" t="s">
        <v>37</v>
      </c>
      <c r="I1911" s="4" t="s">
        <v>18</v>
      </c>
      <c r="J1911" s="4" t="s">
        <v>29</v>
      </c>
      <c r="K1911" s="4" t="s">
        <v>30</v>
      </c>
      <c r="L1911" s="4" t="s">
        <v>31</v>
      </c>
      <c r="M1911" s="5">
        <v>1</v>
      </c>
      <c r="N1911" s="6">
        <v>35.94</v>
      </c>
      <c r="O1911" s="7">
        <v>0.1</v>
      </c>
      <c r="P1911" s="6">
        <v>13.19</v>
      </c>
      <c r="Q1911" s="6">
        <f>M1911*N1911*(1-O1911)</f>
        <v>32.345999999999997</v>
      </c>
      <c r="R1911" s="6">
        <f>M1911*P1911</f>
        <v>13.19</v>
      </c>
      <c r="S1911" s="6">
        <f>Q1911-R1911</f>
        <v>19.155999999999999</v>
      </c>
      <c r="T1911" s="8">
        <f>IFERROR(S1911/Q1911,0)</f>
        <v>0.59222160390774747</v>
      </c>
    </row>
    <row r="1912" spans="1:20" ht="15.75" x14ac:dyDescent="0.25">
      <c r="A1912" s="2">
        <v>665</v>
      </c>
      <c r="B1912" s="3">
        <v>46282</v>
      </c>
      <c r="C1912" s="10">
        <f>YEAR(SalesDataTable[[#This Row],[Order Date]])</f>
        <v>2026</v>
      </c>
      <c r="D1912" s="13" t="str">
        <f>"Q"&amp;ROUNDUP(MONTH(SalesDataTable[[#This Row],[Order Date]])/3,0)</f>
        <v>Q3</v>
      </c>
      <c r="E1912" s="13">
        <f>MONTH(SalesDataTable[[#This Row],[Order Date]])</f>
        <v>9</v>
      </c>
      <c r="F1912" s="10" t="str">
        <f>TEXT(SalesDataTable[[#This Row],[Order Date]],"MMM")</f>
        <v>Sep</v>
      </c>
      <c r="G1912" s="4" t="s">
        <v>22</v>
      </c>
      <c r="H1912" s="4" t="s">
        <v>65</v>
      </c>
      <c r="I1912" s="4" t="s">
        <v>18</v>
      </c>
      <c r="J1912" s="4" t="s">
        <v>29</v>
      </c>
      <c r="K1912" s="4" t="s">
        <v>20</v>
      </c>
      <c r="L1912" s="4" t="s">
        <v>46</v>
      </c>
      <c r="M1912" s="5">
        <v>1</v>
      </c>
      <c r="N1912" s="6">
        <v>101.18</v>
      </c>
      <c r="O1912" s="7">
        <v>0.1</v>
      </c>
      <c r="P1912" s="6">
        <v>49.38</v>
      </c>
      <c r="Q1912" s="6">
        <f>M1912*N1912*(1-O1912)</f>
        <v>91.062000000000012</v>
      </c>
      <c r="R1912" s="6">
        <f>M1912*P1912</f>
        <v>49.38</v>
      </c>
      <c r="S1912" s="6">
        <f>Q1912-R1912</f>
        <v>41.682000000000009</v>
      </c>
      <c r="T1912" s="8">
        <f>IFERROR(S1912/Q1912,0)</f>
        <v>0.45773209461685449</v>
      </c>
    </row>
    <row r="1913" spans="1:20" ht="15.75" x14ac:dyDescent="0.25">
      <c r="A1913" s="2">
        <v>2067</v>
      </c>
      <c r="B1913" s="3">
        <v>46282</v>
      </c>
      <c r="C1913" s="10">
        <f>YEAR(SalesDataTable[[#This Row],[Order Date]])</f>
        <v>2026</v>
      </c>
      <c r="D1913" s="13" t="str">
        <f>"Q"&amp;ROUNDUP(MONTH(SalesDataTable[[#This Row],[Order Date]])/3,0)</f>
        <v>Q3</v>
      </c>
      <c r="E1913" s="13">
        <f>MONTH(SalesDataTable[[#This Row],[Order Date]])</f>
        <v>9</v>
      </c>
      <c r="F1913" s="10" t="str">
        <f>TEXT(SalesDataTable[[#This Row],[Order Date]],"MMM")</f>
        <v>Sep</v>
      </c>
      <c r="G1913" s="4" t="s">
        <v>36</v>
      </c>
      <c r="H1913" s="4" t="s">
        <v>47</v>
      </c>
      <c r="I1913" s="4" t="s">
        <v>35</v>
      </c>
      <c r="J1913" s="4" t="s">
        <v>29</v>
      </c>
      <c r="K1913" s="4" t="s">
        <v>20</v>
      </c>
      <c r="L1913" s="4" t="s">
        <v>21</v>
      </c>
      <c r="M1913" s="5">
        <v>2</v>
      </c>
      <c r="N1913" s="6">
        <v>82.47</v>
      </c>
      <c r="O1913" s="7">
        <v>0</v>
      </c>
      <c r="P1913" s="6">
        <v>42.49</v>
      </c>
      <c r="Q1913" s="6">
        <f>M1913*N1913*(1-O1913)</f>
        <v>164.94</v>
      </c>
      <c r="R1913" s="6">
        <f>M1913*P1913</f>
        <v>84.98</v>
      </c>
      <c r="S1913" s="6">
        <f>Q1913-R1913</f>
        <v>79.959999999999994</v>
      </c>
      <c r="T1913" s="8">
        <f>IFERROR(S1913/Q1913,0)</f>
        <v>0.48478234509518608</v>
      </c>
    </row>
    <row r="1914" spans="1:20" ht="15.75" x14ac:dyDescent="0.25">
      <c r="A1914" s="2">
        <v>2648</v>
      </c>
      <c r="B1914" s="3">
        <v>46282</v>
      </c>
      <c r="C1914" s="10">
        <f>YEAR(SalesDataTable[[#This Row],[Order Date]])</f>
        <v>2026</v>
      </c>
      <c r="D1914" s="13" t="str">
        <f>"Q"&amp;ROUNDUP(MONTH(SalesDataTable[[#This Row],[Order Date]])/3,0)</f>
        <v>Q3</v>
      </c>
      <c r="E1914" s="13">
        <f>MONTH(SalesDataTable[[#This Row],[Order Date]])</f>
        <v>9</v>
      </c>
      <c r="F1914" s="10" t="str">
        <f>TEXT(SalesDataTable[[#This Row],[Order Date]],"MMM")</f>
        <v>Sep</v>
      </c>
      <c r="G1914" s="4" t="s">
        <v>27</v>
      </c>
      <c r="H1914" s="4" t="s">
        <v>68</v>
      </c>
      <c r="I1914" s="4" t="s">
        <v>44</v>
      </c>
      <c r="J1914" s="4" t="s">
        <v>29</v>
      </c>
      <c r="K1914" s="4" t="s">
        <v>50</v>
      </c>
      <c r="L1914" s="4" t="s">
        <v>61</v>
      </c>
      <c r="M1914" s="5">
        <v>1</v>
      </c>
      <c r="N1914" s="6">
        <v>50.47</v>
      </c>
      <c r="O1914" s="7">
        <v>0.05</v>
      </c>
      <c r="P1914" s="6">
        <v>22.27</v>
      </c>
      <c r="Q1914" s="6">
        <f>M1914*N1914*(1-O1914)</f>
        <v>47.946499999999993</v>
      </c>
      <c r="R1914" s="6">
        <f>M1914*P1914</f>
        <v>22.27</v>
      </c>
      <c r="S1914" s="6">
        <f>Q1914-R1914</f>
        <v>25.676499999999994</v>
      </c>
      <c r="T1914" s="8">
        <f>IFERROR(S1914/Q1914,0)</f>
        <v>0.53552396942425406</v>
      </c>
    </row>
    <row r="1915" spans="1:20" ht="15.75" x14ac:dyDescent="0.25">
      <c r="A1915" s="2">
        <v>3074</v>
      </c>
      <c r="B1915" s="3">
        <v>46282</v>
      </c>
      <c r="C1915" s="10">
        <f>YEAR(SalesDataTable[[#This Row],[Order Date]])</f>
        <v>2026</v>
      </c>
      <c r="D1915" s="13" t="str">
        <f>"Q"&amp;ROUNDUP(MONTH(SalesDataTable[[#This Row],[Order Date]])/3,0)</f>
        <v>Q3</v>
      </c>
      <c r="E1915" s="13">
        <f>MONTH(SalesDataTable[[#This Row],[Order Date]])</f>
        <v>9</v>
      </c>
      <c r="F1915" s="10" t="str">
        <f>TEXT(SalesDataTable[[#This Row],[Order Date]],"MMM")</f>
        <v>Sep</v>
      </c>
      <c r="G1915" s="4" t="s">
        <v>36</v>
      </c>
      <c r="H1915" s="4" t="s">
        <v>49</v>
      </c>
      <c r="I1915" s="4" t="s">
        <v>24</v>
      </c>
      <c r="J1915" s="4" t="s">
        <v>32</v>
      </c>
      <c r="K1915" s="4" t="s">
        <v>39</v>
      </c>
      <c r="L1915" s="4" t="s">
        <v>56</v>
      </c>
      <c r="M1915" s="5">
        <v>5</v>
      </c>
      <c r="N1915" s="6">
        <v>82.63</v>
      </c>
      <c r="O1915" s="7">
        <v>0.15</v>
      </c>
      <c r="P1915" s="6">
        <v>38.630000000000003</v>
      </c>
      <c r="Q1915" s="6">
        <f>M1915*N1915*(1-O1915)</f>
        <v>351.17749999999995</v>
      </c>
      <c r="R1915" s="6">
        <f>M1915*P1915</f>
        <v>193.15</v>
      </c>
      <c r="S1915" s="6">
        <f>Q1915-R1915</f>
        <v>158.02749999999995</v>
      </c>
      <c r="T1915" s="8">
        <f>IFERROR(S1915/Q1915,0)</f>
        <v>0.44999323703824978</v>
      </c>
    </row>
    <row r="1916" spans="1:20" ht="15.75" x14ac:dyDescent="0.25">
      <c r="A1916" s="2">
        <v>259</v>
      </c>
      <c r="B1916" s="3">
        <v>46283</v>
      </c>
      <c r="C1916" s="10">
        <f>YEAR(SalesDataTable[[#This Row],[Order Date]])</f>
        <v>2026</v>
      </c>
      <c r="D1916" s="13" t="str">
        <f>"Q"&amp;ROUNDUP(MONTH(SalesDataTable[[#This Row],[Order Date]])/3,0)</f>
        <v>Q3</v>
      </c>
      <c r="E1916" s="13">
        <f>MONTH(SalesDataTable[[#This Row],[Order Date]])</f>
        <v>9</v>
      </c>
      <c r="F1916" s="10" t="str">
        <f>TEXT(SalesDataTable[[#This Row],[Order Date]],"MMM")</f>
        <v>Sep</v>
      </c>
      <c r="G1916" s="4" t="s">
        <v>36</v>
      </c>
      <c r="H1916" s="4" t="s">
        <v>49</v>
      </c>
      <c r="I1916" s="4" t="s">
        <v>35</v>
      </c>
      <c r="J1916" s="4" t="s">
        <v>32</v>
      </c>
      <c r="K1916" s="4" t="s">
        <v>30</v>
      </c>
      <c r="L1916" s="4" t="s">
        <v>64</v>
      </c>
      <c r="M1916" s="5">
        <v>4</v>
      </c>
      <c r="N1916" s="6">
        <v>168.48</v>
      </c>
      <c r="O1916" s="7">
        <v>0.1</v>
      </c>
      <c r="P1916" s="6">
        <v>89.85</v>
      </c>
      <c r="Q1916" s="6">
        <f>M1916*N1916*(1-O1916)</f>
        <v>606.52800000000002</v>
      </c>
      <c r="R1916" s="6">
        <f>M1916*P1916</f>
        <v>359.4</v>
      </c>
      <c r="S1916" s="6">
        <f>Q1916-R1916</f>
        <v>247.12800000000004</v>
      </c>
      <c r="T1916" s="8">
        <f>IFERROR(S1916/Q1916,0)</f>
        <v>0.4074469768914214</v>
      </c>
    </row>
    <row r="1917" spans="1:20" ht="15.75" x14ac:dyDescent="0.25">
      <c r="A1917" s="2">
        <v>997</v>
      </c>
      <c r="B1917" s="3">
        <v>46283</v>
      </c>
      <c r="C1917" s="10">
        <f>YEAR(SalesDataTable[[#This Row],[Order Date]])</f>
        <v>2026</v>
      </c>
      <c r="D1917" s="13" t="str">
        <f>"Q"&amp;ROUNDUP(MONTH(SalesDataTable[[#This Row],[Order Date]])/3,0)</f>
        <v>Q3</v>
      </c>
      <c r="E1917" s="13">
        <f>MONTH(SalesDataTable[[#This Row],[Order Date]])</f>
        <v>9</v>
      </c>
      <c r="F1917" s="10" t="str">
        <f>TEXT(SalesDataTable[[#This Row],[Order Date]],"MMM")</f>
        <v>Sep</v>
      </c>
      <c r="G1917" s="4" t="s">
        <v>22</v>
      </c>
      <c r="H1917" s="4" t="s">
        <v>57</v>
      </c>
      <c r="I1917" s="4" t="s">
        <v>44</v>
      </c>
      <c r="J1917" s="4" t="s">
        <v>19</v>
      </c>
      <c r="K1917" s="4" t="s">
        <v>39</v>
      </c>
      <c r="L1917" s="4" t="s">
        <v>67</v>
      </c>
      <c r="M1917" s="5">
        <v>2</v>
      </c>
      <c r="N1917" s="6">
        <v>121.82</v>
      </c>
      <c r="O1917" s="7">
        <v>0</v>
      </c>
      <c r="P1917" s="6">
        <v>61.92</v>
      </c>
      <c r="Q1917" s="6">
        <f>M1917*N1917*(1-O1917)</f>
        <v>243.64</v>
      </c>
      <c r="R1917" s="6">
        <f>M1917*P1917</f>
        <v>123.84</v>
      </c>
      <c r="S1917" s="6">
        <f>Q1917-R1917</f>
        <v>119.79999999999998</v>
      </c>
      <c r="T1917" s="8">
        <f>IFERROR(S1917/Q1917,0)</f>
        <v>0.49170907896897059</v>
      </c>
    </row>
    <row r="1918" spans="1:20" ht="15.75" x14ac:dyDescent="0.25">
      <c r="A1918" s="2">
        <v>2102</v>
      </c>
      <c r="B1918" s="3">
        <v>46283</v>
      </c>
      <c r="C1918" s="10">
        <f>YEAR(SalesDataTable[[#This Row],[Order Date]])</f>
        <v>2026</v>
      </c>
      <c r="D1918" s="13" t="str">
        <f>"Q"&amp;ROUNDUP(MONTH(SalesDataTable[[#This Row],[Order Date]])/3,0)</f>
        <v>Q3</v>
      </c>
      <c r="E1918" s="13">
        <f>MONTH(SalesDataTable[[#This Row],[Order Date]])</f>
        <v>9</v>
      </c>
      <c r="F1918" s="10" t="str">
        <f>TEXT(SalesDataTable[[#This Row],[Order Date]],"MMM")</f>
        <v>Sep</v>
      </c>
      <c r="G1918" s="4" t="s">
        <v>16</v>
      </c>
      <c r="H1918" s="4" t="s">
        <v>66</v>
      </c>
      <c r="I1918" s="4" t="s">
        <v>35</v>
      </c>
      <c r="J1918" s="4" t="s">
        <v>19</v>
      </c>
      <c r="K1918" s="4" t="s">
        <v>20</v>
      </c>
      <c r="L1918" s="4" t="s">
        <v>38</v>
      </c>
      <c r="M1918" s="5">
        <v>1</v>
      </c>
      <c r="N1918" s="6">
        <v>50.02</v>
      </c>
      <c r="O1918" s="7">
        <v>0.1</v>
      </c>
      <c r="P1918" s="6">
        <v>22.47</v>
      </c>
      <c r="Q1918" s="6">
        <f>M1918*N1918*(1-O1918)</f>
        <v>45.018000000000001</v>
      </c>
      <c r="R1918" s="6">
        <f>M1918*P1918</f>
        <v>22.47</v>
      </c>
      <c r="S1918" s="6">
        <f>Q1918-R1918</f>
        <v>22.548000000000002</v>
      </c>
      <c r="T1918" s="8">
        <f>IFERROR(S1918/Q1918,0)</f>
        <v>0.50086632013861121</v>
      </c>
    </row>
    <row r="1919" spans="1:20" ht="15.75" x14ac:dyDescent="0.25">
      <c r="A1919" s="2">
        <v>2452</v>
      </c>
      <c r="B1919" s="3">
        <v>46283</v>
      </c>
      <c r="C1919" s="10">
        <f>YEAR(SalesDataTable[[#This Row],[Order Date]])</f>
        <v>2026</v>
      </c>
      <c r="D1919" s="13" t="str">
        <f>"Q"&amp;ROUNDUP(MONTH(SalesDataTable[[#This Row],[Order Date]])/3,0)</f>
        <v>Q3</v>
      </c>
      <c r="E1919" s="13">
        <f>MONTH(SalesDataTable[[#This Row],[Order Date]])</f>
        <v>9</v>
      </c>
      <c r="F1919" s="10" t="str">
        <f>TEXT(SalesDataTable[[#This Row],[Order Date]],"MMM")</f>
        <v>Sep</v>
      </c>
      <c r="G1919" s="4" t="s">
        <v>27</v>
      </c>
      <c r="H1919" s="4" t="s">
        <v>41</v>
      </c>
      <c r="I1919" s="4" t="s">
        <v>18</v>
      </c>
      <c r="J1919" s="4" t="s">
        <v>29</v>
      </c>
      <c r="K1919" s="4" t="s">
        <v>50</v>
      </c>
      <c r="L1919" s="4" t="s">
        <v>61</v>
      </c>
      <c r="M1919" s="5">
        <v>1</v>
      </c>
      <c r="N1919" s="6">
        <v>50.17</v>
      </c>
      <c r="O1919" s="7">
        <v>0.1</v>
      </c>
      <c r="P1919" s="6">
        <v>21.99</v>
      </c>
      <c r="Q1919" s="6">
        <f>M1919*N1919*(1-O1919)</f>
        <v>45.153000000000006</v>
      </c>
      <c r="R1919" s="6">
        <f>M1919*P1919</f>
        <v>21.99</v>
      </c>
      <c r="S1919" s="6">
        <f>Q1919-R1919</f>
        <v>23.163000000000007</v>
      </c>
      <c r="T1919" s="8">
        <f>IFERROR(S1919/Q1919,0)</f>
        <v>0.51298917015480705</v>
      </c>
    </row>
    <row r="1920" spans="1:20" ht="15.75" x14ac:dyDescent="0.25">
      <c r="A1920" s="2">
        <v>2761</v>
      </c>
      <c r="B1920" s="3">
        <v>46283</v>
      </c>
      <c r="C1920" s="10">
        <f>YEAR(SalesDataTable[[#This Row],[Order Date]])</f>
        <v>2026</v>
      </c>
      <c r="D1920" s="13" t="str">
        <f>"Q"&amp;ROUNDUP(MONTH(SalesDataTable[[#This Row],[Order Date]])/3,0)</f>
        <v>Q3</v>
      </c>
      <c r="E1920" s="13">
        <f>MONTH(SalesDataTable[[#This Row],[Order Date]])</f>
        <v>9</v>
      </c>
      <c r="F1920" s="10" t="str">
        <f>TEXT(SalesDataTable[[#This Row],[Order Date]],"MMM")</f>
        <v>Sep</v>
      </c>
      <c r="G1920" s="4" t="s">
        <v>16</v>
      </c>
      <c r="H1920" s="4" t="s">
        <v>66</v>
      </c>
      <c r="I1920" s="4" t="s">
        <v>24</v>
      </c>
      <c r="J1920" s="4" t="s">
        <v>32</v>
      </c>
      <c r="K1920" s="4" t="s">
        <v>39</v>
      </c>
      <c r="L1920" s="4" t="s">
        <v>67</v>
      </c>
      <c r="M1920" s="5">
        <v>5</v>
      </c>
      <c r="N1920" s="6">
        <v>124.51</v>
      </c>
      <c r="O1920" s="7">
        <v>0.1</v>
      </c>
      <c r="P1920" s="6">
        <v>60.29</v>
      </c>
      <c r="Q1920" s="6">
        <f>M1920*N1920*(1-O1920)</f>
        <v>560.29500000000007</v>
      </c>
      <c r="R1920" s="6">
        <f>M1920*P1920</f>
        <v>301.45</v>
      </c>
      <c r="S1920" s="6">
        <f>Q1920-R1920</f>
        <v>258.84500000000008</v>
      </c>
      <c r="T1920" s="8">
        <f>IFERROR(S1920/Q1920,0)</f>
        <v>0.46197984990049895</v>
      </c>
    </row>
    <row r="1921" spans="1:20" ht="15.75" x14ac:dyDescent="0.25">
      <c r="A1921" s="2">
        <v>3993</v>
      </c>
      <c r="B1921" s="3">
        <v>46283</v>
      </c>
      <c r="C1921" s="10">
        <f>YEAR(SalesDataTable[[#This Row],[Order Date]])</f>
        <v>2026</v>
      </c>
      <c r="D1921" s="13" t="str">
        <f>"Q"&amp;ROUNDUP(MONTH(SalesDataTable[[#This Row],[Order Date]])/3,0)</f>
        <v>Q3</v>
      </c>
      <c r="E1921" s="13">
        <f>MONTH(SalesDataTable[[#This Row],[Order Date]])</f>
        <v>9</v>
      </c>
      <c r="F1921" s="10" t="str">
        <f>TEXT(SalesDataTable[[#This Row],[Order Date]],"MMM")</f>
        <v>Sep</v>
      </c>
      <c r="G1921" s="4" t="s">
        <v>22</v>
      </c>
      <c r="H1921" s="4" t="s">
        <v>59</v>
      </c>
      <c r="I1921" s="4" t="s">
        <v>44</v>
      </c>
      <c r="J1921" s="4" t="s">
        <v>19</v>
      </c>
      <c r="K1921" s="4" t="s">
        <v>25</v>
      </c>
      <c r="L1921" s="4" t="s">
        <v>53</v>
      </c>
      <c r="M1921" s="5">
        <v>1</v>
      </c>
      <c r="N1921" s="6">
        <v>153.68</v>
      </c>
      <c r="O1921" s="7">
        <v>0.05</v>
      </c>
      <c r="P1921" s="6">
        <v>77.42</v>
      </c>
      <c r="Q1921" s="6">
        <f>M1921*N1921*(1-O1921)</f>
        <v>145.99600000000001</v>
      </c>
      <c r="R1921" s="6">
        <f>M1921*P1921</f>
        <v>77.42</v>
      </c>
      <c r="S1921" s="6">
        <f>Q1921-R1921</f>
        <v>68.576000000000008</v>
      </c>
      <c r="T1921" s="8">
        <f>IFERROR(S1921/Q1921,0)</f>
        <v>0.46971149894517661</v>
      </c>
    </row>
    <row r="1922" spans="1:20" ht="15.75" x14ac:dyDescent="0.25">
      <c r="A1922" s="2">
        <v>4343</v>
      </c>
      <c r="B1922" s="3">
        <v>46283</v>
      </c>
      <c r="C1922" s="10">
        <f>YEAR(SalesDataTable[[#This Row],[Order Date]])</f>
        <v>2026</v>
      </c>
      <c r="D1922" s="13" t="str">
        <f>"Q"&amp;ROUNDUP(MONTH(SalesDataTable[[#This Row],[Order Date]])/3,0)</f>
        <v>Q3</v>
      </c>
      <c r="E1922" s="13">
        <f>MONTH(SalesDataTable[[#This Row],[Order Date]])</f>
        <v>9</v>
      </c>
      <c r="F1922" s="10" t="str">
        <f>TEXT(SalesDataTable[[#This Row],[Order Date]],"MMM")</f>
        <v>Sep</v>
      </c>
      <c r="G1922" s="4" t="s">
        <v>22</v>
      </c>
      <c r="H1922" s="4" t="s">
        <v>59</v>
      </c>
      <c r="I1922" s="4" t="s">
        <v>44</v>
      </c>
      <c r="J1922" s="4" t="s">
        <v>29</v>
      </c>
      <c r="K1922" s="4" t="s">
        <v>39</v>
      </c>
      <c r="L1922" s="4" t="s">
        <v>67</v>
      </c>
      <c r="M1922" s="5">
        <v>2</v>
      </c>
      <c r="N1922" s="6">
        <v>121.37</v>
      </c>
      <c r="O1922" s="7">
        <v>0.05</v>
      </c>
      <c r="P1922" s="6">
        <v>60.13</v>
      </c>
      <c r="Q1922" s="6">
        <f>M1922*N1922*(1-O1922)</f>
        <v>230.60300000000001</v>
      </c>
      <c r="R1922" s="6">
        <f>M1922*P1922</f>
        <v>120.26</v>
      </c>
      <c r="S1922" s="6">
        <f>Q1922-R1922</f>
        <v>110.343</v>
      </c>
      <c r="T1922" s="8">
        <f>IFERROR(S1922/Q1922,0)</f>
        <v>0.47849767782726155</v>
      </c>
    </row>
    <row r="1923" spans="1:20" ht="15.75" x14ac:dyDescent="0.25">
      <c r="A1923" s="2">
        <v>4429</v>
      </c>
      <c r="B1923" s="3">
        <v>46283</v>
      </c>
      <c r="C1923" s="10">
        <f>YEAR(SalesDataTable[[#This Row],[Order Date]])</f>
        <v>2026</v>
      </c>
      <c r="D1923" s="13" t="str">
        <f>"Q"&amp;ROUNDUP(MONTH(SalesDataTable[[#This Row],[Order Date]])/3,0)</f>
        <v>Q3</v>
      </c>
      <c r="E1923" s="13">
        <f>MONTH(SalesDataTable[[#This Row],[Order Date]])</f>
        <v>9</v>
      </c>
      <c r="F1923" s="10" t="str">
        <f>TEXT(SalesDataTable[[#This Row],[Order Date]],"MMM")</f>
        <v>Sep</v>
      </c>
      <c r="G1923" s="4" t="s">
        <v>16</v>
      </c>
      <c r="H1923" s="4" t="s">
        <v>66</v>
      </c>
      <c r="I1923" s="4" t="s">
        <v>18</v>
      </c>
      <c r="J1923" s="4" t="s">
        <v>32</v>
      </c>
      <c r="K1923" s="4" t="s">
        <v>25</v>
      </c>
      <c r="L1923" s="4" t="s">
        <v>33</v>
      </c>
      <c r="M1923" s="5">
        <v>2</v>
      </c>
      <c r="N1923" s="6">
        <v>145.1</v>
      </c>
      <c r="O1923" s="7">
        <v>0.1</v>
      </c>
      <c r="P1923" s="6">
        <v>77.62</v>
      </c>
      <c r="Q1923" s="6">
        <f>M1923*N1923*(1-O1923)</f>
        <v>261.18</v>
      </c>
      <c r="R1923" s="6">
        <f>M1923*P1923</f>
        <v>155.24</v>
      </c>
      <c r="S1923" s="6">
        <f>Q1923-R1923</f>
        <v>105.94</v>
      </c>
      <c r="T1923" s="8">
        <f>IFERROR(S1923/Q1923,0)</f>
        <v>0.40562064476606169</v>
      </c>
    </row>
    <row r="1924" spans="1:20" ht="15.75" x14ac:dyDescent="0.25">
      <c r="A1924" s="2">
        <v>4824</v>
      </c>
      <c r="B1924" s="3">
        <v>46283</v>
      </c>
      <c r="C1924" s="10">
        <f>YEAR(SalesDataTable[[#This Row],[Order Date]])</f>
        <v>2026</v>
      </c>
      <c r="D1924" s="13" t="str">
        <f>"Q"&amp;ROUNDUP(MONTH(SalesDataTable[[#This Row],[Order Date]])/3,0)</f>
        <v>Q3</v>
      </c>
      <c r="E1924" s="13">
        <f>MONTH(SalesDataTable[[#This Row],[Order Date]])</f>
        <v>9</v>
      </c>
      <c r="F1924" s="10" t="str">
        <f>TEXT(SalesDataTable[[#This Row],[Order Date]],"MMM")</f>
        <v>Sep</v>
      </c>
      <c r="G1924" s="4" t="s">
        <v>36</v>
      </c>
      <c r="H1924" s="4" t="s">
        <v>49</v>
      </c>
      <c r="I1924" s="4" t="s">
        <v>18</v>
      </c>
      <c r="J1924" s="4" t="s">
        <v>19</v>
      </c>
      <c r="K1924" s="4" t="s">
        <v>50</v>
      </c>
      <c r="L1924" s="4" t="s">
        <v>58</v>
      </c>
      <c r="M1924" s="5">
        <v>1</v>
      </c>
      <c r="N1924" s="6">
        <v>36.729999999999997</v>
      </c>
      <c r="O1924" s="7">
        <v>0.05</v>
      </c>
      <c r="P1924" s="6">
        <v>14.11</v>
      </c>
      <c r="Q1924" s="6">
        <f>M1924*N1924*(1-O1924)</f>
        <v>34.893499999999996</v>
      </c>
      <c r="R1924" s="6">
        <f>M1924*P1924</f>
        <v>14.11</v>
      </c>
      <c r="S1924" s="6">
        <f>Q1924-R1924</f>
        <v>20.783499999999997</v>
      </c>
      <c r="T1924" s="8">
        <f>IFERROR(S1924/Q1924,0)</f>
        <v>0.59562669265049362</v>
      </c>
    </row>
    <row r="1925" spans="1:20" ht="15.75" x14ac:dyDescent="0.25">
      <c r="A1925" s="2">
        <v>4881</v>
      </c>
      <c r="B1925" s="3">
        <v>46283</v>
      </c>
      <c r="C1925" s="10">
        <f>YEAR(SalesDataTable[[#This Row],[Order Date]])</f>
        <v>2026</v>
      </c>
      <c r="D1925" s="13" t="str">
        <f>"Q"&amp;ROUNDUP(MONTH(SalesDataTable[[#This Row],[Order Date]])/3,0)</f>
        <v>Q3</v>
      </c>
      <c r="E1925" s="13">
        <f>MONTH(SalesDataTable[[#This Row],[Order Date]])</f>
        <v>9</v>
      </c>
      <c r="F1925" s="10" t="str">
        <f>TEXT(SalesDataTable[[#This Row],[Order Date]],"MMM")</f>
        <v>Sep</v>
      </c>
      <c r="G1925" s="4" t="s">
        <v>27</v>
      </c>
      <c r="H1925" s="4" t="s">
        <v>28</v>
      </c>
      <c r="I1925" s="4" t="s">
        <v>18</v>
      </c>
      <c r="J1925" s="4" t="s">
        <v>32</v>
      </c>
      <c r="K1925" s="4" t="s">
        <v>30</v>
      </c>
      <c r="L1925" s="4" t="s">
        <v>60</v>
      </c>
      <c r="M1925" s="5">
        <v>4</v>
      </c>
      <c r="N1925" s="6">
        <v>134.15</v>
      </c>
      <c r="O1925" s="7">
        <v>0.05</v>
      </c>
      <c r="P1925" s="6">
        <v>65.58</v>
      </c>
      <c r="Q1925" s="6">
        <f>M1925*N1925*(1-O1925)</f>
        <v>509.77</v>
      </c>
      <c r="R1925" s="6">
        <f>M1925*P1925</f>
        <v>262.32</v>
      </c>
      <c r="S1925" s="6">
        <f>Q1925-R1925</f>
        <v>247.45</v>
      </c>
      <c r="T1925" s="8">
        <f>IFERROR(S1925/Q1925,0)</f>
        <v>0.48541499107440611</v>
      </c>
    </row>
    <row r="1926" spans="1:20" ht="15.75" x14ac:dyDescent="0.25">
      <c r="A1926" s="2">
        <v>5138</v>
      </c>
      <c r="B1926" s="3">
        <v>46283</v>
      </c>
      <c r="C1926" s="10">
        <f>YEAR(SalesDataTable[[#This Row],[Order Date]])</f>
        <v>2026</v>
      </c>
      <c r="D1926" s="13" t="str">
        <f>"Q"&amp;ROUNDUP(MONTH(SalesDataTable[[#This Row],[Order Date]])/3,0)</f>
        <v>Q3</v>
      </c>
      <c r="E1926" s="13">
        <f>MONTH(SalesDataTable[[#This Row],[Order Date]])</f>
        <v>9</v>
      </c>
      <c r="F1926" s="10" t="str">
        <f>TEXT(SalesDataTable[[#This Row],[Order Date]],"MMM")</f>
        <v>Sep</v>
      </c>
      <c r="G1926" s="4" t="s">
        <v>16</v>
      </c>
      <c r="H1926" s="4" t="s">
        <v>17</v>
      </c>
      <c r="I1926" s="4" t="s">
        <v>24</v>
      </c>
      <c r="J1926" s="4" t="s">
        <v>32</v>
      </c>
      <c r="K1926" s="4" t="s">
        <v>25</v>
      </c>
      <c r="L1926" s="4" t="s">
        <v>26</v>
      </c>
      <c r="M1926" s="5">
        <v>8</v>
      </c>
      <c r="N1926" s="6">
        <v>94.21</v>
      </c>
      <c r="O1926" s="7">
        <v>0.1</v>
      </c>
      <c r="P1926" s="6">
        <v>45.05</v>
      </c>
      <c r="Q1926" s="6">
        <f>M1926*N1926*(1-O1926)</f>
        <v>678.31200000000001</v>
      </c>
      <c r="R1926" s="6">
        <f>M1926*P1926</f>
        <v>360.4</v>
      </c>
      <c r="S1926" s="6">
        <f>Q1926-R1926</f>
        <v>317.91200000000003</v>
      </c>
      <c r="T1926" s="8">
        <f>IFERROR(S1926/Q1926,0)</f>
        <v>0.46868107891353833</v>
      </c>
    </row>
    <row r="1927" spans="1:20" ht="15.75" x14ac:dyDescent="0.25">
      <c r="A1927" s="2">
        <v>1214</v>
      </c>
      <c r="B1927" s="3">
        <v>46284</v>
      </c>
      <c r="C1927" s="10">
        <f>YEAR(SalesDataTable[[#This Row],[Order Date]])</f>
        <v>2026</v>
      </c>
      <c r="D1927" s="13" t="str">
        <f>"Q"&amp;ROUNDUP(MONTH(SalesDataTable[[#This Row],[Order Date]])/3,0)</f>
        <v>Q3</v>
      </c>
      <c r="E1927" s="13">
        <f>MONTH(SalesDataTable[[#This Row],[Order Date]])</f>
        <v>9</v>
      </c>
      <c r="F1927" s="10" t="str">
        <f>TEXT(SalesDataTable[[#This Row],[Order Date]],"MMM")</f>
        <v>Sep</v>
      </c>
      <c r="G1927" s="4" t="s">
        <v>16</v>
      </c>
      <c r="H1927" s="4" t="s">
        <v>66</v>
      </c>
      <c r="I1927" s="4" t="s">
        <v>35</v>
      </c>
      <c r="J1927" s="4" t="s">
        <v>19</v>
      </c>
      <c r="K1927" s="4" t="s">
        <v>39</v>
      </c>
      <c r="L1927" s="4" t="s">
        <v>45</v>
      </c>
      <c r="M1927" s="5">
        <v>1</v>
      </c>
      <c r="N1927" s="6">
        <v>198.29</v>
      </c>
      <c r="O1927" s="7">
        <v>0.05</v>
      </c>
      <c r="P1927" s="6">
        <v>106.24</v>
      </c>
      <c r="Q1927" s="6">
        <f>M1927*N1927*(1-O1927)</f>
        <v>188.37549999999999</v>
      </c>
      <c r="R1927" s="6">
        <f>M1927*P1927</f>
        <v>106.24</v>
      </c>
      <c r="S1927" s="6">
        <f>Q1927-R1927</f>
        <v>82.135499999999993</v>
      </c>
      <c r="T1927" s="8">
        <f>IFERROR(S1927/Q1927,0)</f>
        <v>0.436020076920831</v>
      </c>
    </row>
    <row r="1928" spans="1:20" ht="15.75" x14ac:dyDescent="0.25">
      <c r="A1928" s="2">
        <v>1346</v>
      </c>
      <c r="B1928" s="3">
        <v>46284</v>
      </c>
      <c r="C1928" s="10">
        <f>YEAR(SalesDataTable[[#This Row],[Order Date]])</f>
        <v>2026</v>
      </c>
      <c r="D1928" s="13" t="str">
        <f>"Q"&amp;ROUNDUP(MONTH(SalesDataTable[[#This Row],[Order Date]])/3,0)</f>
        <v>Q3</v>
      </c>
      <c r="E1928" s="13">
        <f>MONTH(SalesDataTable[[#This Row],[Order Date]])</f>
        <v>9</v>
      </c>
      <c r="F1928" s="10" t="str">
        <f>TEXT(SalesDataTable[[#This Row],[Order Date]],"MMM")</f>
        <v>Sep</v>
      </c>
      <c r="G1928" s="4" t="s">
        <v>22</v>
      </c>
      <c r="H1928" s="4" t="s">
        <v>65</v>
      </c>
      <c r="I1928" s="4" t="s">
        <v>44</v>
      </c>
      <c r="J1928" s="4" t="s">
        <v>19</v>
      </c>
      <c r="K1928" s="4" t="s">
        <v>30</v>
      </c>
      <c r="L1928" s="4" t="s">
        <v>64</v>
      </c>
      <c r="M1928" s="5">
        <v>3</v>
      </c>
      <c r="N1928" s="6">
        <v>166.21</v>
      </c>
      <c r="O1928" s="7">
        <v>0.05</v>
      </c>
      <c r="P1928" s="6">
        <v>85.03</v>
      </c>
      <c r="Q1928" s="6">
        <f>M1928*N1928*(1-O1928)</f>
        <v>473.69849999999997</v>
      </c>
      <c r="R1928" s="6">
        <f>M1928*P1928</f>
        <v>255.09</v>
      </c>
      <c r="S1928" s="6">
        <f>Q1928-R1928</f>
        <v>218.60849999999996</v>
      </c>
      <c r="T1928" s="8">
        <f>IFERROR(S1928/Q1928,0)</f>
        <v>0.4614929116304991</v>
      </c>
    </row>
    <row r="1929" spans="1:20" ht="15.75" x14ac:dyDescent="0.25">
      <c r="A1929" s="2">
        <v>1361</v>
      </c>
      <c r="B1929" s="3">
        <v>46284</v>
      </c>
      <c r="C1929" s="10">
        <f>YEAR(SalesDataTable[[#This Row],[Order Date]])</f>
        <v>2026</v>
      </c>
      <c r="D1929" s="13" t="str">
        <f>"Q"&amp;ROUNDUP(MONTH(SalesDataTable[[#This Row],[Order Date]])/3,0)</f>
        <v>Q3</v>
      </c>
      <c r="E1929" s="13">
        <f>MONTH(SalesDataTable[[#This Row],[Order Date]])</f>
        <v>9</v>
      </c>
      <c r="F1929" s="10" t="str">
        <f>TEXT(SalesDataTable[[#This Row],[Order Date]],"MMM")</f>
        <v>Sep</v>
      </c>
      <c r="G1929" s="4" t="s">
        <v>22</v>
      </c>
      <c r="H1929" s="4" t="s">
        <v>43</v>
      </c>
      <c r="I1929" s="4" t="s">
        <v>44</v>
      </c>
      <c r="J1929" s="4" t="s">
        <v>29</v>
      </c>
      <c r="K1929" s="4" t="s">
        <v>20</v>
      </c>
      <c r="L1929" s="4" t="s">
        <v>42</v>
      </c>
      <c r="M1929" s="5">
        <v>1</v>
      </c>
      <c r="N1929" s="6">
        <v>40.700000000000003</v>
      </c>
      <c r="O1929" s="7">
        <v>0.05</v>
      </c>
      <c r="P1929" s="6">
        <v>16.43</v>
      </c>
      <c r="Q1929" s="6">
        <f>M1929*N1929*(1-O1929)</f>
        <v>38.664999999999999</v>
      </c>
      <c r="R1929" s="6">
        <f>M1929*P1929</f>
        <v>16.43</v>
      </c>
      <c r="S1929" s="6">
        <f>Q1929-R1929</f>
        <v>22.234999999999999</v>
      </c>
      <c r="T1929" s="8">
        <f>IFERROR(S1929/Q1929,0)</f>
        <v>0.57506789085736454</v>
      </c>
    </row>
    <row r="1930" spans="1:20" ht="15.75" x14ac:dyDescent="0.25">
      <c r="A1930" s="2">
        <v>2728</v>
      </c>
      <c r="B1930" s="3">
        <v>46284</v>
      </c>
      <c r="C1930" s="10">
        <f>YEAR(SalesDataTable[[#This Row],[Order Date]])</f>
        <v>2026</v>
      </c>
      <c r="D1930" s="13" t="str">
        <f>"Q"&amp;ROUNDUP(MONTH(SalesDataTable[[#This Row],[Order Date]])/3,0)</f>
        <v>Q3</v>
      </c>
      <c r="E1930" s="13">
        <f>MONTH(SalesDataTable[[#This Row],[Order Date]])</f>
        <v>9</v>
      </c>
      <c r="F1930" s="10" t="str">
        <f>TEXT(SalesDataTable[[#This Row],[Order Date]],"MMM")</f>
        <v>Sep</v>
      </c>
      <c r="G1930" s="4" t="s">
        <v>16</v>
      </c>
      <c r="H1930" s="4" t="s">
        <v>66</v>
      </c>
      <c r="I1930" s="4" t="s">
        <v>18</v>
      </c>
      <c r="J1930" s="4" t="s">
        <v>29</v>
      </c>
      <c r="K1930" s="4" t="s">
        <v>25</v>
      </c>
      <c r="L1930" s="4" t="s">
        <v>53</v>
      </c>
      <c r="M1930" s="5">
        <v>3</v>
      </c>
      <c r="N1930" s="6">
        <v>153.5</v>
      </c>
      <c r="O1930" s="7">
        <v>0</v>
      </c>
      <c r="P1930" s="6">
        <v>80.819999999999993</v>
      </c>
      <c r="Q1930" s="6">
        <f>M1930*N1930*(1-O1930)</f>
        <v>460.5</v>
      </c>
      <c r="R1930" s="6">
        <f>M1930*P1930</f>
        <v>242.45999999999998</v>
      </c>
      <c r="S1930" s="6">
        <f>Q1930-R1930</f>
        <v>218.04000000000002</v>
      </c>
      <c r="T1930" s="8">
        <f>IFERROR(S1930/Q1930,0)</f>
        <v>0.47348534201954401</v>
      </c>
    </row>
    <row r="1931" spans="1:20" ht="15.75" x14ac:dyDescent="0.25">
      <c r="A1931" s="2">
        <v>2788</v>
      </c>
      <c r="B1931" s="3">
        <v>46284</v>
      </c>
      <c r="C1931" s="10">
        <f>YEAR(SalesDataTable[[#This Row],[Order Date]])</f>
        <v>2026</v>
      </c>
      <c r="D1931" s="13" t="str">
        <f>"Q"&amp;ROUNDUP(MONTH(SalesDataTable[[#This Row],[Order Date]])/3,0)</f>
        <v>Q3</v>
      </c>
      <c r="E1931" s="13">
        <f>MONTH(SalesDataTable[[#This Row],[Order Date]])</f>
        <v>9</v>
      </c>
      <c r="F1931" s="10" t="str">
        <f>TEXT(SalesDataTable[[#This Row],[Order Date]],"MMM")</f>
        <v>Sep</v>
      </c>
      <c r="G1931" s="4" t="s">
        <v>22</v>
      </c>
      <c r="H1931" s="4" t="s">
        <v>59</v>
      </c>
      <c r="I1931" s="4" t="s">
        <v>44</v>
      </c>
      <c r="J1931" s="4" t="s">
        <v>29</v>
      </c>
      <c r="K1931" s="4" t="s">
        <v>25</v>
      </c>
      <c r="L1931" s="4" t="s">
        <v>62</v>
      </c>
      <c r="M1931" s="5">
        <v>1</v>
      </c>
      <c r="N1931" s="6">
        <v>70.430000000000007</v>
      </c>
      <c r="O1931" s="7">
        <v>0</v>
      </c>
      <c r="P1931" s="6">
        <v>31.51</v>
      </c>
      <c r="Q1931" s="6">
        <f>M1931*N1931*(1-O1931)</f>
        <v>70.430000000000007</v>
      </c>
      <c r="R1931" s="6">
        <f>M1931*P1931</f>
        <v>31.51</v>
      </c>
      <c r="S1931" s="6">
        <f>Q1931-R1931</f>
        <v>38.92</v>
      </c>
      <c r="T1931" s="8">
        <f>IFERROR(S1931/Q1931,0)</f>
        <v>0.55260542382507449</v>
      </c>
    </row>
    <row r="1932" spans="1:20" ht="15.75" x14ac:dyDescent="0.25">
      <c r="A1932" s="2">
        <v>2932</v>
      </c>
      <c r="B1932" s="3">
        <v>46284</v>
      </c>
      <c r="C1932" s="10">
        <f>YEAR(SalesDataTable[[#This Row],[Order Date]])</f>
        <v>2026</v>
      </c>
      <c r="D1932" s="13" t="str">
        <f>"Q"&amp;ROUNDUP(MONTH(SalesDataTable[[#This Row],[Order Date]])/3,0)</f>
        <v>Q3</v>
      </c>
      <c r="E1932" s="13">
        <f>MONTH(SalesDataTable[[#This Row],[Order Date]])</f>
        <v>9</v>
      </c>
      <c r="F1932" s="10" t="str">
        <f>TEXT(SalesDataTable[[#This Row],[Order Date]],"MMM")</f>
        <v>Sep</v>
      </c>
      <c r="G1932" s="4" t="s">
        <v>16</v>
      </c>
      <c r="H1932" s="4" t="s">
        <v>66</v>
      </c>
      <c r="I1932" s="4" t="s">
        <v>35</v>
      </c>
      <c r="J1932" s="4" t="s">
        <v>32</v>
      </c>
      <c r="K1932" s="4" t="s">
        <v>20</v>
      </c>
      <c r="L1932" s="4" t="s">
        <v>38</v>
      </c>
      <c r="M1932" s="5">
        <v>4</v>
      </c>
      <c r="N1932" s="6">
        <v>49.93</v>
      </c>
      <c r="O1932" s="7">
        <v>0</v>
      </c>
      <c r="P1932" s="6">
        <v>22.99</v>
      </c>
      <c r="Q1932" s="6">
        <f>M1932*N1932*(1-O1932)</f>
        <v>199.72</v>
      </c>
      <c r="R1932" s="6">
        <f>M1932*P1932</f>
        <v>91.96</v>
      </c>
      <c r="S1932" s="6">
        <f>Q1932-R1932</f>
        <v>107.76</v>
      </c>
      <c r="T1932" s="8">
        <f>IFERROR(S1932/Q1932,0)</f>
        <v>0.53955537752853999</v>
      </c>
    </row>
    <row r="1933" spans="1:20" ht="15.75" x14ac:dyDescent="0.25">
      <c r="A1933" s="2">
        <v>3399</v>
      </c>
      <c r="B1933" s="3">
        <v>46284</v>
      </c>
      <c r="C1933" s="10">
        <f>YEAR(SalesDataTable[[#This Row],[Order Date]])</f>
        <v>2026</v>
      </c>
      <c r="D1933" s="13" t="str">
        <f>"Q"&amp;ROUNDUP(MONTH(SalesDataTable[[#This Row],[Order Date]])/3,0)</f>
        <v>Q3</v>
      </c>
      <c r="E1933" s="13">
        <f>MONTH(SalesDataTable[[#This Row],[Order Date]])</f>
        <v>9</v>
      </c>
      <c r="F1933" s="10" t="str">
        <f>TEXT(SalesDataTable[[#This Row],[Order Date]],"MMM")</f>
        <v>Sep</v>
      </c>
      <c r="G1933" s="4" t="s">
        <v>22</v>
      </c>
      <c r="H1933" s="4" t="s">
        <v>59</v>
      </c>
      <c r="I1933" s="4" t="s">
        <v>35</v>
      </c>
      <c r="J1933" s="4" t="s">
        <v>19</v>
      </c>
      <c r="K1933" s="4" t="s">
        <v>20</v>
      </c>
      <c r="L1933" s="4" t="s">
        <v>38</v>
      </c>
      <c r="M1933" s="5">
        <v>1</v>
      </c>
      <c r="N1933" s="6">
        <v>50.18</v>
      </c>
      <c r="O1933" s="7">
        <v>0</v>
      </c>
      <c r="P1933" s="6">
        <v>22.92</v>
      </c>
      <c r="Q1933" s="6">
        <f>M1933*N1933*(1-O1933)</f>
        <v>50.18</v>
      </c>
      <c r="R1933" s="6">
        <f>M1933*P1933</f>
        <v>22.92</v>
      </c>
      <c r="S1933" s="6">
        <f>Q1933-R1933</f>
        <v>27.259999999999998</v>
      </c>
      <c r="T1933" s="8">
        <f>IFERROR(S1933/Q1933,0)</f>
        <v>0.54324432044639293</v>
      </c>
    </row>
    <row r="1934" spans="1:20" ht="15.75" x14ac:dyDescent="0.25">
      <c r="A1934" s="2">
        <v>3588</v>
      </c>
      <c r="B1934" s="3">
        <v>46284</v>
      </c>
      <c r="C1934" s="10">
        <f>YEAR(SalesDataTable[[#This Row],[Order Date]])</f>
        <v>2026</v>
      </c>
      <c r="D1934" s="13" t="str">
        <f>"Q"&amp;ROUNDUP(MONTH(SalesDataTable[[#This Row],[Order Date]])/3,0)</f>
        <v>Q3</v>
      </c>
      <c r="E1934" s="13">
        <f>MONTH(SalesDataTable[[#This Row],[Order Date]])</f>
        <v>9</v>
      </c>
      <c r="F1934" s="10" t="str">
        <f>TEXT(SalesDataTable[[#This Row],[Order Date]],"MMM")</f>
        <v>Sep</v>
      </c>
      <c r="G1934" s="4" t="s">
        <v>36</v>
      </c>
      <c r="H1934" s="4" t="s">
        <v>63</v>
      </c>
      <c r="I1934" s="4" t="s">
        <v>35</v>
      </c>
      <c r="J1934" s="4" t="s">
        <v>29</v>
      </c>
      <c r="K1934" s="4" t="s">
        <v>30</v>
      </c>
      <c r="L1934" s="4" t="s">
        <v>64</v>
      </c>
      <c r="M1934" s="5">
        <v>2</v>
      </c>
      <c r="N1934" s="6">
        <v>164.01</v>
      </c>
      <c r="O1934" s="7">
        <v>0.15</v>
      </c>
      <c r="P1934" s="6">
        <v>87.14</v>
      </c>
      <c r="Q1934" s="6">
        <f>M1934*N1934*(1-O1934)</f>
        <v>278.81699999999995</v>
      </c>
      <c r="R1934" s="6">
        <f>M1934*P1934</f>
        <v>174.28</v>
      </c>
      <c r="S1934" s="6">
        <f>Q1934-R1934</f>
        <v>104.53699999999995</v>
      </c>
      <c r="T1934" s="8">
        <f>IFERROR(S1934/Q1934,0)</f>
        <v>0.37493050997607741</v>
      </c>
    </row>
    <row r="1935" spans="1:20" ht="15.75" x14ac:dyDescent="0.25">
      <c r="A1935" s="2">
        <v>3603</v>
      </c>
      <c r="B1935" s="3">
        <v>46284</v>
      </c>
      <c r="C1935" s="10">
        <f>YEAR(SalesDataTable[[#This Row],[Order Date]])</f>
        <v>2026</v>
      </c>
      <c r="D1935" s="13" t="str">
        <f>"Q"&amp;ROUNDUP(MONTH(SalesDataTable[[#This Row],[Order Date]])/3,0)</f>
        <v>Q3</v>
      </c>
      <c r="E1935" s="13">
        <f>MONTH(SalesDataTable[[#This Row],[Order Date]])</f>
        <v>9</v>
      </c>
      <c r="F1935" s="10" t="str">
        <f>TEXT(SalesDataTable[[#This Row],[Order Date]],"MMM")</f>
        <v>Sep</v>
      </c>
      <c r="G1935" s="4" t="s">
        <v>22</v>
      </c>
      <c r="H1935" s="4" t="s">
        <v>65</v>
      </c>
      <c r="I1935" s="4" t="s">
        <v>44</v>
      </c>
      <c r="J1935" s="4" t="s">
        <v>19</v>
      </c>
      <c r="K1935" s="4" t="s">
        <v>20</v>
      </c>
      <c r="L1935" s="4" t="s">
        <v>21</v>
      </c>
      <c r="M1935" s="5">
        <v>2</v>
      </c>
      <c r="N1935" s="6">
        <v>83.77</v>
      </c>
      <c r="O1935" s="7">
        <v>0</v>
      </c>
      <c r="P1935" s="6">
        <v>43.32</v>
      </c>
      <c r="Q1935" s="6">
        <f>M1935*N1935*(1-O1935)</f>
        <v>167.54</v>
      </c>
      <c r="R1935" s="6">
        <f>M1935*P1935</f>
        <v>86.64</v>
      </c>
      <c r="S1935" s="6">
        <f>Q1935-R1935</f>
        <v>80.899999999999991</v>
      </c>
      <c r="T1935" s="8">
        <f>IFERROR(S1935/Q1935,0)</f>
        <v>0.4828697624447893</v>
      </c>
    </row>
    <row r="1936" spans="1:20" ht="15.75" x14ac:dyDescent="0.25">
      <c r="A1936" s="2">
        <v>3845</v>
      </c>
      <c r="B1936" s="3">
        <v>46284</v>
      </c>
      <c r="C1936" s="10">
        <f>YEAR(SalesDataTable[[#This Row],[Order Date]])</f>
        <v>2026</v>
      </c>
      <c r="D1936" s="13" t="str">
        <f>"Q"&amp;ROUNDUP(MONTH(SalesDataTable[[#This Row],[Order Date]])/3,0)</f>
        <v>Q3</v>
      </c>
      <c r="E1936" s="13">
        <f>MONTH(SalesDataTable[[#This Row],[Order Date]])</f>
        <v>9</v>
      </c>
      <c r="F1936" s="10" t="str">
        <f>TEXT(SalesDataTable[[#This Row],[Order Date]],"MMM")</f>
        <v>Sep</v>
      </c>
      <c r="G1936" s="4" t="s">
        <v>36</v>
      </c>
      <c r="H1936" s="4" t="s">
        <v>49</v>
      </c>
      <c r="I1936" s="4" t="s">
        <v>18</v>
      </c>
      <c r="J1936" s="4" t="s">
        <v>29</v>
      </c>
      <c r="K1936" s="4" t="s">
        <v>39</v>
      </c>
      <c r="L1936" s="4" t="s">
        <v>56</v>
      </c>
      <c r="M1936" s="5">
        <v>1</v>
      </c>
      <c r="N1936" s="6">
        <v>81.84</v>
      </c>
      <c r="O1936" s="7">
        <v>0</v>
      </c>
      <c r="P1936" s="6">
        <v>38.5</v>
      </c>
      <c r="Q1936" s="6">
        <f>M1936*N1936*(1-O1936)</f>
        <v>81.84</v>
      </c>
      <c r="R1936" s="6">
        <f>M1936*P1936</f>
        <v>38.5</v>
      </c>
      <c r="S1936" s="6">
        <f>Q1936-R1936</f>
        <v>43.34</v>
      </c>
      <c r="T1936" s="8">
        <f>IFERROR(S1936/Q1936,0)</f>
        <v>0.52956989247311825</v>
      </c>
    </row>
    <row r="1937" spans="1:20" ht="15.75" x14ac:dyDescent="0.25">
      <c r="A1937" s="2">
        <v>4191</v>
      </c>
      <c r="B1937" s="3">
        <v>46284</v>
      </c>
      <c r="C1937" s="10">
        <f>YEAR(SalesDataTable[[#This Row],[Order Date]])</f>
        <v>2026</v>
      </c>
      <c r="D1937" s="13" t="str">
        <f>"Q"&amp;ROUNDUP(MONTH(SalesDataTable[[#This Row],[Order Date]])/3,0)</f>
        <v>Q3</v>
      </c>
      <c r="E1937" s="13">
        <f>MONTH(SalesDataTable[[#This Row],[Order Date]])</f>
        <v>9</v>
      </c>
      <c r="F1937" s="10" t="str">
        <f>TEXT(SalesDataTable[[#This Row],[Order Date]],"MMM")</f>
        <v>Sep</v>
      </c>
      <c r="G1937" s="4" t="s">
        <v>27</v>
      </c>
      <c r="H1937" s="4" t="s">
        <v>41</v>
      </c>
      <c r="I1937" s="4" t="s">
        <v>44</v>
      </c>
      <c r="J1937" s="4" t="s">
        <v>19</v>
      </c>
      <c r="K1937" s="4" t="s">
        <v>50</v>
      </c>
      <c r="L1937" s="4" t="s">
        <v>51</v>
      </c>
      <c r="M1937" s="5">
        <v>1</v>
      </c>
      <c r="N1937" s="6">
        <v>40.32</v>
      </c>
      <c r="O1937" s="7">
        <v>0.15</v>
      </c>
      <c r="P1937" s="6">
        <v>14.39</v>
      </c>
      <c r="Q1937" s="6">
        <f>M1937*N1937*(1-O1937)</f>
        <v>34.271999999999998</v>
      </c>
      <c r="R1937" s="6">
        <f>M1937*P1937</f>
        <v>14.39</v>
      </c>
      <c r="S1937" s="6">
        <f>Q1937-R1937</f>
        <v>19.881999999999998</v>
      </c>
      <c r="T1937" s="8">
        <f>IFERROR(S1937/Q1937,0)</f>
        <v>0.58012371615312786</v>
      </c>
    </row>
    <row r="1938" spans="1:20" ht="15.75" x14ac:dyDescent="0.25">
      <c r="A1938" s="2">
        <v>4269</v>
      </c>
      <c r="B1938" s="3">
        <v>46284</v>
      </c>
      <c r="C1938" s="10">
        <f>YEAR(SalesDataTable[[#This Row],[Order Date]])</f>
        <v>2026</v>
      </c>
      <c r="D1938" s="13" t="str">
        <f>"Q"&amp;ROUNDUP(MONTH(SalesDataTable[[#This Row],[Order Date]])/3,0)</f>
        <v>Q3</v>
      </c>
      <c r="E1938" s="13">
        <f>MONTH(SalesDataTable[[#This Row],[Order Date]])</f>
        <v>9</v>
      </c>
      <c r="F1938" s="10" t="str">
        <f>TEXT(SalesDataTable[[#This Row],[Order Date]],"MMM")</f>
        <v>Sep</v>
      </c>
      <c r="G1938" s="4" t="s">
        <v>27</v>
      </c>
      <c r="H1938" s="4" t="s">
        <v>68</v>
      </c>
      <c r="I1938" s="4" t="s">
        <v>24</v>
      </c>
      <c r="J1938" s="4" t="s">
        <v>32</v>
      </c>
      <c r="K1938" s="4" t="s">
        <v>25</v>
      </c>
      <c r="L1938" s="4" t="s">
        <v>53</v>
      </c>
      <c r="M1938" s="5">
        <v>4</v>
      </c>
      <c r="N1938" s="6">
        <v>155.84</v>
      </c>
      <c r="O1938" s="7">
        <v>0.05</v>
      </c>
      <c r="P1938" s="6">
        <v>80.790000000000006</v>
      </c>
      <c r="Q1938" s="6">
        <f>M1938*N1938*(1-O1938)</f>
        <v>592.19200000000001</v>
      </c>
      <c r="R1938" s="6">
        <f>M1938*P1938</f>
        <v>323.16000000000003</v>
      </c>
      <c r="S1938" s="6">
        <f>Q1938-R1938</f>
        <v>269.03199999999998</v>
      </c>
      <c r="T1938" s="8">
        <f>IFERROR(S1938/Q1938,0)</f>
        <v>0.45429860585755966</v>
      </c>
    </row>
    <row r="1939" spans="1:20" ht="15.75" x14ac:dyDescent="0.25">
      <c r="A1939" s="2">
        <v>5</v>
      </c>
      <c r="B1939" s="3">
        <v>46285</v>
      </c>
      <c r="C1939" s="10">
        <f>YEAR(SalesDataTable[[#This Row],[Order Date]])</f>
        <v>2026</v>
      </c>
      <c r="D1939" s="13" t="str">
        <f>"Q"&amp;ROUNDUP(MONTH(SalesDataTable[[#This Row],[Order Date]])/3,0)</f>
        <v>Q3</v>
      </c>
      <c r="E1939" s="13">
        <f>MONTH(SalesDataTable[[#This Row],[Order Date]])</f>
        <v>9</v>
      </c>
      <c r="F1939" s="10" t="str">
        <f>TEXT(SalesDataTable[[#This Row],[Order Date]],"MMM")</f>
        <v>Sep</v>
      </c>
      <c r="G1939" s="4" t="s">
        <v>22</v>
      </c>
      <c r="H1939" s="4" t="s">
        <v>43</v>
      </c>
      <c r="I1939" s="4" t="s">
        <v>18</v>
      </c>
      <c r="J1939" s="4" t="s">
        <v>32</v>
      </c>
      <c r="K1939" s="4" t="s">
        <v>50</v>
      </c>
      <c r="L1939" s="4" t="s">
        <v>61</v>
      </c>
      <c r="M1939" s="5">
        <v>1</v>
      </c>
      <c r="N1939" s="6">
        <v>51.83</v>
      </c>
      <c r="O1939" s="7">
        <v>0</v>
      </c>
      <c r="P1939" s="6">
        <v>21.9</v>
      </c>
      <c r="Q1939" s="6">
        <f>M1939*N1939*(1-O1939)</f>
        <v>51.83</v>
      </c>
      <c r="R1939" s="6">
        <f>M1939*P1939</f>
        <v>21.9</v>
      </c>
      <c r="S1939" s="6">
        <f>Q1939-R1939</f>
        <v>29.93</v>
      </c>
      <c r="T1939" s="8">
        <f>IFERROR(S1939/Q1939,0)</f>
        <v>0.57746478873239437</v>
      </c>
    </row>
    <row r="1940" spans="1:20" ht="15.75" x14ac:dyDescent="0.25">
      <c r="A1940" s="2">
        <v>210</v>
      </c>
      <c r="B1940" s="3">
        <v>46285</v>
      </c>
      <c r="C1940" s="10">
        <f>YEAR(SalesDataTable[[#This Row],[Order Date]])</f>
        <v>2026</v>
      </c>
      <c r="D1940" s="13" t="str">
        <f>"Q"&amp;ROUNDUP(MONTH(SalesDataTable[[#This Row],[Order Date]])/3,0)</f>
        <v>Q3</v>
      </c>
      <c r="E1940" s="13">
        <f>MONTH(SalesDataTable[[#This Row],[Order Date]])</f>
        <v>9</v>
      </c>
      <c r="F1940" s="10" t="str">
        <f>TEXT(SalesDataTable[[#This Row],[Order Date]],"MMM")</f>
        <v>Sep</v>
      </c>
      <c r="G1940" s="4" t="s">
        <v>27</v>
      </c>
      <c r="H1940" s="4" t="s">
        <v>34</v>
      </c>
      <c r="I1940" s="4" t="s">
        <v>35</v>
      </c>
      <c r="J1940" s="4" t="s">
        <v>19</v>
      </c>
      <c r="K1940" s="4" t="s">
        <v>39</v>
      </c>
      <c r="L1940" s="4" t="s">
        <v>45</v>
      </c>
      <c r="M1940" s="5">
        <v>1</v>
      </c>
      <c r="N1940" s="6">
        <v>190.77</v>
      </c>
      <c r="O1940" s="7">
        <v>0.05</v>
      </c>
      <c r="P1940" s="6">
        <v>104.69</v>
      </c>
      <c r="Q1940" s="6">
        <f>M1940*N1940*(1-O1940)</f>
        <v>181.23150000000001</v>
      </c>
      <c r="R1940" s="6">
        <f>M1940*P1940</f>
        <v>104.69</v>
      </c>
      <c r="S1940" s="6">
        <f>Q1940-R1940</f>
        <v>76.541500000000013</v>
      </c>
      <c r="T1940" s="8">
        <f>IFERROR(S1940/Q1940,0)</f>
        <v>0.42234103894742364</v>
      </c>
    </row>
    <row r="1941" spans="1:20" ht="15.75" x14ac:dyDescent="0.25">
      <c r="A1941" s="2">
        <v>462</v>
      </c>
      <c r="B1941" s="3">
        <v>46285</v>
      </c>
      <c r="C1941" s="10">
        <f>YEAR(SalesDataTable[[#This Row],[Order Date]])</f>
        <v>2026</v>
      </c>
      <c r="D1941" s="13" t="str">
        <f>"Q"&amp;ROUNDUP(MONTH(SalesDataTable[[#This Row],[Order Date]])/3,0)</f>
        <v>Q3</v>
      </c>
      <c r="E1941" s="13">
        <f>MONTH(SalesDataTable[[#This Row],[Order Date]])</f>
        <v>9</v>
      </c>
      <c r="F1941" s="10" t="str">
        <f>TEXT(SalesDataTable[[#This Row],[Order Date]],"MMM")</f>
        <v>Sep</v>
      </c>
      <c r="G1941" s="4" t="s">
        <v>22</v>
      </c>
      <c r="H1941" s="4" t="s">
        <v>59</v>
      </c>
      <c r="I1941" s="4" t="s">
        <v>35</v>
      </c>
      <c r="J1941" s="4" t="s">
        <v>29</v>
      </c>
      <c r="K1941" s="4" t="s">
        <v>20</v>
      </c>
      <c r="L1941" s="4" t="s">
        <v>42</v>
      </c>
      <c r="M1941" s="5">
        <v>2</v>
      </c>
      <c r="N1941" s="6">
        <v>40.049999999999997</v>
      </c>
      <c r="O1941" s="7">
        <v>0.05</v>
      </c>
      <c r="P1941" s="6">
        <v>16.97</v>
      </c>
      <c r="Q1941" s="6">
        <f>M1941*N1941*(1-O1941)</f>
        <v>76.094999999999985</v>
      </c>
      <c r="R1941" s="6">
        <f>M1941*P1941</f>
        <v>33.94</v>
      </c>
      <c r="S1941" s="6">
        <f>Q1941-R1941</f>
        <v>42.154999999999987</v>
      </c>
      <c r="T1941" s="8">
        <f>IFERROR(S1941/Q1941,0)</f>
        <v>0.55397857940731976</v>
      </c>
    </row>
    <row r="1942" spans="1:20" ht="15.75" x14ac:dyDescent="0.25">
      <c r="A1942" s="2">
        <v>725</v>
      </c>
      <c r="B1942" s="3">
        <v>46285</v>
      </c>
      <c r="C1942" s="10">
        <f>YEAR(SalesDataTable[[#This Row],[Order Date]])</f>
        <v>2026</v>
      </c>
      <c r="D1942" s="13" t="str">
        <f>"Q"&amp;ROUNDUP(MONTH(SalesDataTable[[#This Row],[Order Date]])/3,0)</f>
        <v>Q3</v>
      </c>
      <c r="E1942" s="13">
        <f>MONTH(SalesDataTable[[#This Row],[Order Date]])</f>
        <v>9</v>
      </c>
      <c r="F1942" s="10" t="str">
        <f>TEXT(SalesDataTable[[#This Row],[Order Date]],"MMM")</f>
        <v>Sep</v>
      </c>
      <c r="G1942" s="4" t="s">
        <v>22</v>
      </c>
      <c r="H1942" s="4" t="s">
        <v>59</v>
      </c>
      <c r="I1942" s="4" t="s">
        <v>18</v>
      </c>
      <c r="J1942" s="4" t="s">
        <v>29</v>
      </c>
      <c r="K1942" s="4" t="s">
        <v>20</v>
      </c>
      <c r="L1942" s="4" t="s">
        <v>21</v>
      </c>
      <c r="M1942" s="5">
        <v>1</v>
      </c>
      <c r="N1942" s="6">
        <v>82.08</v>
      </c>
      <c r="O1942" s="7">
        <v>0.05</v>
      </c>
      <c r="P1942" s="6">
        <v>43.18</v>
      </c>
      <c r="Q1942" s="6">
        <f>M1942*N1942*(1-O1942)</f>
        <v>77.975999999999999</v>
      </c>
      <c r="R1942" s="6">
        <f>M1942*P1942</f>
        <v>43.18</v>
      </c>
      <c r="S1942" s="6">
        <f>Q1942-R1942</f>
        <v>34.795999999999999</v>
      </c>
      <c r="T1942" s="8">
        <f>IFERROR(S1942/Q1942,0)</f>
        <v>0.44623986867754178</v>
      </c>
    </row>
    <row r="1943" spans="1:20" ht="15.75" x14ac:dyDescent="0.25">
      <c r="A1943" s="2">
        <v>918</v>
      </c>
      <c r="B1943" s="3">
        <v>46285</v>
      </c>
      <c r="C1943" s="10">
        <f>YEAR(SalesDataTable[[#This Row],[Order Date]])</f>
        <v>2026</v>
      </c>
      <c r="D1943" s="13" t="str">
        <f>"Q"&amp;ROUNDUP(MONTH(SalesDataTable[[#This Row],[Order Date]])/3,0)</f>
        <v>Q3</v>
      </c>
      <c r="E1943" s="13">
        <f>MONTH(SalesDataTable[[#This Row],[Order Date]])</f>
        <v>9</v>
      </c>
      <c r="F1943" s="10" t="str">
        <f>TEXT(SalesDataTable[[#This Row],[Order Date]],"MMM")</f>
        <v>Sep</v>
      </c>
      <c r="G1943" s="4" t="s">
        <v>16</v>
      </c>
      <c r="H1943" s="4" t="s">
        <v>66</v>
      </c>
      <c r="I1943" s="4" t="s">
        <v>18</v>
      </c>
      <c r="J1943" s="4" t="s">
        <v>19</v>
      </c>
      <c r="K1943" s="4" t="s">
        <v>20</v>
      </c>
      <c r="L1943" s="4" t="s">
        <v>38</v>
      </c>
      <c r="M1943" s="5">
        <v>1</v>
      </c>
      <c r="N1943" s="6">
        <v>50.3</v>
      </c>
      <c r="O1943" s="7">
        <v>0.05</v>
      </c>
      <c r="P1943" s="6">
        <v>22.14</v>
      </c>
      <c r="Q1943" s="6">
        <f>M1943*N1943*(1-O1943)</f>
        <v>47.784999999999997</v>
      </c>
      <c r="R1943" s="6">
        <f>M1943*P1943</f>
        <v>22.14</v>
      </c>
      <c r="S1943" s="6">
        <f>Q1943-R1943</f>
        <v>25.644999999999996</v>
      </c>
      <c r="T1943" s="8">
        <f>IFERROR(S1943/Q1943,0)</f>
        <v>0.53667468870984614</v>
      </c>
    </row>
    <row r="1944" spans="1:20" ht="15.75" x14ac:dyDescent="0.25">
      <c r="A1944" s="2">
        <v>1442</v>
      </c>
      <c r="B1944" s="3">
        <v>46285</v>
      </c>
      <c r="C1944" s="10">
        <f>YEAR(SalesDataTable[[#This Row],[Order Date]])</f>
        <v>2026</v>
      </c>
      <c r="D1944" s="13" t="str">
        <f>"Q"&amp;ROUNDUP(MONTH(SalesDataTable[[#This Row],[Order Date]])/3,0)</f>
        <v>Q3</v>
      </c>
      <c r="E1944" s="13">
        <f>MONTH(SalesDataTable[[#This Row],[Order Date]])</f>
        <v>9</v>
      </c>
      <c r="F1944" s="10" t="str">
        <f>TEXT(SalesDataTable[[#This Row],[Order Date]],"MMM")</f>
        <v>Sep</v>
      </c>
      <c r="G1944" s="4" t="s">
        <v>27</v>
      </c>
      <c r="H1944" s="4" t="s">
        <v>68</v>
      </c>
      <c r="I1944" s="4" t="s">
        <v>18</v>
      </c>
      <c r="J1944" s="4" t="s">
        <v>29</v>
      </c>
      <c r="K1944" s="4" t="s">
        <v>30</v>
      </c>
      <c r="L1944" s="4" t="s">
        <v>48</v>
      </c>
      <c r="M1944" s="5">
        <v>1</v>
      </c>
      <c r="N1944" s="6">
        <v>47.68</v>
      </c>
      <c r="O1944" s="7">
        <v>0.1</v>
      </c>
      <c r="P1944" s="6">
        <v>18.03</v>
      </c>
      <c r="Q1944" s="6">
        <f>M1944*N1944*(1-O1944)</f>
        <v>42.911999999999999</v>
      </c>
      <c r="R1944" s="6">
        <f>M1944*P1944</f>
        <v>18.03</v>
      </c>
      <c r="S1944" s="6">
        <f>Q1944-R1944</f>
        <v>24.881999999999998</v>
      </c>
      <c r="T1944" s="8">
        <f>IFERROR(S1944/Q1944,0)</f>
        <v>0.57983780760626391</v>
      </c>
    </row>
    <row r="1945" spans="1:20" ht="15.75" x14ac:dyDescent="0.25">
      <c r="A1945" s="2">
        <v>4290</v>
      </c>
      <c r="B1945" s="3">
        <v>46285</v>
      </c>
      <c r="C1945" s="10">
        <f>YEAR(SalesDataTable[[#This Row],[Order Date]])</f>
        <v>2026</v>
      </c>
      <c r="D1945" s="13" t="str">
        <f>"Q"&amp;ROUNDUP(MONTH(SalesDataTable[[#This Row],[Order Date]])/3,0)</f>
        <v>Q3</v>
      </c>
      <c r="E1945" s="13">
        <f>MONTH(SalesDataTable[[#This Row],[Order Date]])</f>
        <v>9</v>
      </c>
      <c r="F1945" s="10" t="str">
        <f>TEXT(SalesDataTable[[#This Row],[Order Date]],"MMM")</f>
        <v>Sep</v>
      </c>
      <c r="G1945" s="4" t="s">
        <v>27</v>
      </c>
      <c r="H1945" s="4" t="s">
        <v>28</v>
      </c>
      <c r="I1945" s="4" t="s">
        <v>35</v>
      </c>
      <c r="J1945" s="4" t="s">
        <v>19</v>
      </c>
      <c r="K1945" s="4" t="s">
        <v>20</v>
      </c>
      <c r="L1945" s="4" t="s">
        <v>38</v>
      </c>
      <c r="M1945" s="5">
        <v>2</v>
      </c>
      <c r="N1945" s="6">
        <v>51.48</v>
      </c>
      <c r="O1945" s="7">
        <v>0.05</v>
      </c>
      <c r="P1945" s="6">
        <v>22.38</v>
      </c>
      <c r="Q1945" s="6">
        <f>M1945*N1945*(1-O1945)</f>
        <v>97.811999999999983</v>
      </c>
      <c r="R1945" s="6">
        <f>M1945*P1945</f>
        <v>44.76</v>
      </c>
      <c r="S1945" s="6">
        <f>Q1945-R1945</f>
        <v>53.051999999999985</v>
      </c>
      <c r="T1945" s="8">
        <f>IFERROR(S1945/Q1945,0)</f>
        <v>0.54238743712427917</v>
      </c>
    </row>
    <row r="1946" spans="1:20" ht="15.75" x14ac:dyDescent="0.25">
      <c r="A1946" s="2">
        <v>4666</v>
      </c>
      <c r="B1946" s="3">
        <v>46285</v>
      </c>
      <c r="C1946" s="10">
        <f>YEAR(SalesDataTable[[#This Row],[Order Date]])</f>
        <v>2026</v>
      </c>
      <c r="D1946" s="13" t="str">
        <f>"Q"&amp;ROUNDUP(MONTH(SalesDataTable[[#This Row],[Order Date]])/3,0)</f>
        <v>Q3</v>
      </c>
      <c r="E1946" s="13">
        <f>MONTH(SalesDataTable[[#This Row],[Order Date]])</f>
        <v>9</v>
      </c>
      <c r="F1946" s="10" t="str">
        <f>TEXT(SalesDataTable[[#This Row],[Order Date]],"MMM")</f>
        <v>Sep</v>
      </c>
      <c r="G1946" s="4" t="s">
        <v>27</v>
      </c>
      <c r="H1946" s="4" t="s">
        <v>34</v>
      </c>
      <c r="I1946" s="4" t="s">
        <v>18</v>
      </c>
      <c r="J1946" s="4" t="s">
        <v>32</v>
      </c>
      <c r="K1946" s="4" t="s">
        <v>50</v>
      </c>
      <c r="L1946" s="4" t="s">
        <v>54</v>
      </c>
      <c r="M1946" s="5">
        <v>2</v>
      </c>
      <c r="N1946" s="6">
        <v>123.73</v>
      </c>
      <c r="O1946" s="7">
        <v>0</v>
      </c>
      <c r="P1946" s="6">
        <v>68.459999999999994</v>
      </c>
      <c r="Q1946" s="6">
        <f>M1946*N1946*(1-O1946)</f>
        <v>247.46</v>
      </c>
      <c r="R1946" s="6">
        <f>M1946*P1946</f>
        <v>136.91999999999999</v>
      </c>
      <c r="S1946" s="6">
        <f>Q1946-R1946</f>
        <v>110.54000000000002</v>
      </c>
      <c r="T1946" s="8">
        <f>IFERROR(S1946/Q1946,0)</f>
        <v>0.44669845631617239</v>
      </c>
    </row>
    <row r="1947" spans="1:20" ht="15.75" x14ac:dyDescent="0.25">
      <c r="A1947" s="2">
        <v>234</v>
      </c>
      <c r="B1947" s="3">
        <v>46286</v>
      </c>
      <c r="C1947" s="10">
        <f>YEAR(SalesDataTable[[#This Row],[Order Date]])</f>
        <v>2026</v>
      </c>
      <c r="D1947" s="13" t="str">
        <f>"Q"&amp;ROUNDUP(MONTH(SalesDataTable[[#This Row],[Order Date]])/3,0)</f>
        <v>Q3</v>
      </c>
      <c r="E1947" s="13">
        <f>MONTH(SalesDataTable[[#This Row],[Order Date]])</f>
        <v>9</v>
      </c>
      <c r="F1947" s="10" t="str">
        <f>TEXT(SalesDataTable[[#This Row],[Order Date]],"MMM")</f>
        <v>Sep</v>
      </c>
      <c r="G1947" s="4" t="s">
        <v>27</v>
      </c>
      <c r="H1947" s="4" t="s">
        <v>41</v>
      </c>
      <c r="I1947" s="4" t="s">
        <v>18</v>
      </c>
      <c r="J1947" s="4" t="s">
        <v>32</v>
      </c>
      <c r="K1947" s="4" t="s">
        <v>25</v>
      </c>
      <c r="L1947" s="4" t="s">
        <v>33</v>
      </c>
      <c r="M1947" s="5">
        <v>2</v>
      </c>
      <c r="N1947" s="6">
        <v>146.81</v>
      </c>
      <c r="O1947" s="7">
        <v>0</v>
      </c>
      <c r="P1947" s="6">
        <v>79.72</v>
      </c>
      <c r="Q1947" s="6">
        <f>M1947*N1947*(1-O1947)</f>
        <v>293.62</v>
      </c>
      <c r="R1947" s="6">
        <f>M1947*P1947</f>
        <v>159.44</v>
      </c>
      <c r="S1947" s="6">
        <f>Q1947-R1947</f>
        <v>134.18</v>
      </c>
      <c r="T1947" s="8">
        <f>IFERROR(S1947/Q1947,0)</f>
        <v>0.45698521899053202</v>
      </c>
    </row>
    <row r="1948" spans="1:20" ht="15.75" x14ac:dyDescent="0.25">
      <c r="A1948" s="2">
        <v>802</v>
      </c>
      <c r="B1948" s="3">
        <v>46286</v>
      </c>
      <c r="C1948" s="10">
        <f>YEAR(SalesDataTable[[#This Row],[Order Date]])</f>
        <v>2026</v>
      </c>
      <c r="D1948" s="13" t="str">
        <f>"Q"&amp;ROUNDUP(MONTH(SalesDataTable[[#This Row],[Order Date]])/3,0)</f>
        <v>Q3</v>
      </c>
      <c r="E1948" s="13">
        <f>MONTH(SalesDataTable[[#This Row],[Order Date]])</f>
        <v>9</v>
      </c>
      <c r="F1948" s="10" t="str">
        <f>TEXT(SalesDataTable[[#This Row],[Order Date]],"MMM")</f>
        <v>Sep</v>
      </c>
      <c r="G1948" s="4" t="s">
        <v>22</v>
      </c>
      <c r="H1948" s="4" t="s">
        <v>59</v>
      </c>
      <c r="I1948" s="4" t="s">
        <v>35</v>
      </c>
      <c r="J1948" s="4" t="s">
        <v>19</v>
      </c>
      <c r="K1948" s="4" t="s">
        <v>30</v>
      </c>
      <c r="L1948" s="4" t="s">
        <v>64</v>
      </c>
      <c r="M1948" s="5">
        <v>2</v>
      </c>
      <c r="N1948" s="6">
        <v>167.16</v>
      </c>
      <c r="O1948" s="7">
        <v>0</v>
      </c>
      <c r="P1948" s="6">
        <v>88.51</v>
      </c>
      <c r="Q1948" s="6">
        <f>M1948*N1948*(1-O1948)</f>
        <v>334.32</v>
      </c>
      <c r="R1948" s="6">
        <f>M1948*P1948</f>
        <v>177.02</v>
      </c>
      <c r="S1948" s="6">
        <f>Q1948-R1948</f>
        <v>157.29999999999998</v>
      </c>
      <c r="T1948" s="8">
        <f>IFERROR(S1948/Q1948,0)</f>
        <v>0.4705072983967456</v>
      </c>
    </row>
    <row r="1949" spans="1:20" ht="15.75" x14ac:dyDescent="0.25">
      <c r="A1949" s="2">
        <v>1942</v>
      </c>
      <c r="B1949" s="3">
        <v>46286</v>
      </c>
      <c r="C1949" s="10">
        <f>YEAR(SalesDataTable[[#This Row],[Order Date]])</f>
        <v>2026</v>
      </c>
      <c r="D1949" s="13" t="str">
        <f>"Q"&amp;ROUNDUP(MONTH(SalesDataTable[[#This Row],[Order Date]])/3,0)</f>
        <v>Q3</v>
      </c>
      <c r="E1949" s="13">
        <f>MONTH(SalesDataTable[[#This Row],[Order Date]])</f>
        <v>9</v>
      </c>
      <c r="F1949" s="10" t="str">
        <f>TEXT(SalesDataTable[[#This Row],[Order Date]],"MMM")</f>
        <v>Sep</v>
      </c>
      <c r="G1949" s="4" t="s">
        <v>27</v>
      </c>
      <c r="H1949" s="4" t="s">
        <v>28</v>
      </c>
      <c r="I1949" s="4" t="s">
        <v>18</v>
      </c>
      <c r="J1949" s="4" t="s">
        <v>29</v>
      </c>
      <c r="K1949" s="4" t="s">
        <v>20</v>
      </c>
      <c r="L1949" s="4" t="s">
        <v>21</v>
      </c>
      <c r="M1949" s="5">
        <v>1</v>
      </c>
      <c r="N1949" s="6">
        <v>83.69</v>
      </c>
      <c r="O1949" s="7">
        <v>0</v>
      </c>
      <c r="P1949" s="6">
        <v>42.76</v>
      </c>
      <c r="Q1949" s="6">
        <f>M1949*N1949*(1-O1949)</f>
        <v>83.69</v>
      </c>
      <c r="R1949" s="6">
        <f>M1949*P1949</f>
        <v>42.76</v>
      </c>
      <c r="S1949" s="6">
        <f>Q1949-R1949</f>
        <v>40.93</v>
      </c>
      <c r="T1949" s="8">
        <f>IFERROR(S1949/Q1949,0)</f>
        <v>0.48906679412116144</v>
      </c>
    </row>
    <row r="1950" spans="1:20" ht="15.75" x14ac:dyDescent="0.25">
      <c r="A1950" s="2">
        <v>2200</v>
      </c>
      <c r="B1950" s="3">
        <v>46286</v>
      </c>
      <c r="C1950" s="10">
        <f>YEAR(SalesDataTable[[#This Row],[Order Date]])</f>
        <v>2026</v>
      </c>
      <c r="D1950" s="13" t="str">
        <f>"Q"&amp;ROUNDUP(MONTH(SalesDataTable[[#This Row],[Order Date]])/3,0)</f>
        <v>Q3</v>
      </c>
      <c r="E1950" s="13">
        <f>MONTH(SalesDataTable[[#This Row],[Order Date]])</f>
        <v>9</v>
      </c>
      <c r="F1950" s="10" t="str">
        <f>TEXT(SalesDataTable[[#This Row],[Order Date]],"MMM")</f>
        <v>Sep</v>
      </c>
      <c r="G1950" s="4" t="s">
        <v>16</v>
      </c>
      <c r="H1950" s="4" t="s">
        <v>17</v>
      </c>
      <c r="I1950" s="4" t="s">
        <v>18</v>
      </c>
      <c r="J1950" s="4" t="s">
        <v>29</v>
      </c>
      <c r="K1950" s="4" t="s">
        <v>20</v>
      </c>
      <c r="L1950" s="4" t="s">
        <v>42</v>
      </c>
      <c r="M1950" s="5">
        <v>1</v>
      </c>
      <c r="N1950" s="6">
        <v>40.4</v>
      </c>
      <c r="O1950" s="7">
        <v>0.15</v>
      </c>
      <c r="P1950" s="6">
        <v>16.47</v>
      </c>
      <c r="Q1950" s="6">
        <f>M1950*N1950*(1-O1950)</f>
        <v>34.339999999999996</v>
      </c>
      <c r="R1950" s="6">
        <f>M1950*P1950</f>
        <v>16.47</v>
      </c>
      <c r="S1950" s="6">
        <f>Q1950-R1950</f>
        <v>17.869999999999997</v>
      </c>
      <c r="T1950" s="8">
        <f>IFERROR(S1950/Q1950,0)</f>
        <v>0.52038439138031445</v>
      </c>
    </row>
    <row r="1951" spans="1:20" ht="15.75" x14ac:dyDescent="0.25">
      <c r="A1951" s="2">
        <v>2236</v>
      </c>
      <c r="B1951" s="3">
        <v>46286</v>
      </c>
      <c r="C1951" s="10">
        <f>YEAR(SalesDataTable[[#This Row],[Order Date]])</f>
        <v>2026</v>
      </c>
      <c r="D1951" s="13" t="str">
        <f>"Q"&amp;ROUNDUP(MONTH(SalesDataTable[[#This Row],[Order Date]])/3,0)</f>
        <v>Q3</v>
      </c>
      <c r="E1951" s="13">
        <f>MONTH(SalesDataTable[[#This Row],[Order Date]])</f>
        <v>9</v>
      </c>
      <c r="F1951" s="10" t="str">
        <f>TEXT(SalesDataTable[[#This Row],[Order Date]],"MMM")</f>
        <v>Sep</v>
      </c>
      <c r="G1951" s="4" t="s">
        <v>22</v>
      </c>
      <c r="H1951" s="4" t="s">
        <v>57</v>
      </c>
      <c r="I1951" s="4" t="s">
        <v>18</v>
      </c>
      <c r="J1951" s="4" t="s">
        <v>19</v>
      </c>
      <c r="K1951" s="4" t="s">
        <v>25</v>
      </c>
      <c r="L1951" s="4" t="s">
        <v>33</v>
      </c>
      <c r="M1951" s="5">
        <v>3</v>
      </c>
      <c r="N1951" s="6">
        <v>143.31</v>
      </c>
      <c r="O1951" s="7">
        <v>0</v>
      </c>
      <c r="P1951" s="6">
        <v>81.36</v>
      </c>
      <c r="Q1951" s="6">
        <f>M1951*N1951*(1-O1951)</f>
        <v>429.93</v>
      </c>
      <c r="R1951" s="6">
        <f>M1951*P1951</f>
        <v>244.07999999999998</v>
      </c>
      <c r="S1951" s="6">
        <f>Q1951-R1951</f>
        <v>185.85000000000002</v>
      </c>
      <c r="T1951" s="8">
        <f>IFERROR(S1951/Q1951,0)</f>
        <v>0.43227967343521045</v>
      </c>
    </row>
    <row r="1952" spans="1:20" ht="15.75" x14ac:dyDescent="0.25">
      <c r="A1952" s="2">
        <v>4041</v>
      </c>
      <c r="B1952" s="3">
        <v>46286</v>
      </c>
      <c r="C1952" s="10">
        <f>YEAR(SalesDataTable[[#This Row],[Order Date]])</f>
        <v>2026</v>
      </c>
      <c r="D1952" s="13" t="str">
        <f>"Q"&amp;ROUNDUP(MONTH(SalesDataTable[[#This Row],[Order Date]])/3,0)</f>
        <v>Q3</v>
      </c>
      <c r="E1952" s="13">
        <f>MONTH(SalesDataTable[[#This Row],[Order Date]])</f>
        <v>9</v>
      </c>
      <c r="F1952" s="10" t="str">
        <f>TEXT(SalesDataTable[[#This Row],[Order Date]],"MMM")</f>
        <v>Sep</v>
      </c>
      <c r="G1952" s="4" t="s">
        <v>22</v>
      </c>
      <c r="H1952" s="4" t="s">
        <v>57</v>
      </c>
      <c r="I1952" s="4" t="s">
        <v>24</v>
      </c>
      <c r="J1952" s="4" t="s">
        <v>19</v>
      </c>
      <c r="K1952" s="4" t="s">
        <v>50</v>
      </c>
      <c r="L1952" s="4" t="s">
        <v>61</v>
      </c>
      <c r="M1952" s="5">
        <v>15</v>
      </c>
      <c r="N1952" s="6">
        <v>51.1</v>
      </c>
      <c r="O1952" s="7">
        <v>0.1</v>
      </c>
      <c r="P1952" s="6">
        <v>21.9</v>
      </c>
      <c r="Q1952" s="6">
        <f>M1952*N1952*(1-O1952)</f>
        <v>689.85</v>
      </c>
      <c r="R1952" s="6">
        <f>M1952*P1952</f>
        <v>328.5</v>
      </c>
      <c r="S1952" s="6">
        <f>Q1952-R1952</f>
        <v>361.35</v>
      </c>
      <c r="T1952" s="8">
        <f>IFERROR(S1952/Q1952,0)</f>
        <v>0.52380952380952384</v>
      </c>
    </row>
    <row r="1953" spans="1:20" ht="15.75" x14ac:dyDescent="0.25">
      <c r="A1953" s="2">
        <v>4435</v>
      </c>
      <c r="B1953" s="3">
        <v>46286</v>
      </c>
      <c r="C1953" s="10">
        <f>YEAR(SalesDataTable[[#This Row],[Order Date]])</f>
        <v>2026</v>
      </c>
      <c r="D1953" s="13" t="str">
        <f>"Q"&amp;ROUNDUP(MONTH(SalesDataTable[[#This Row],[Order Date]])/3,0)</f>
        <v>Q3</v>
      </c>
      <c r="E1953" s="13">
        <f>MONTH(SalesDataTable[[#This Row],[Order Date]])</f>
        <v>9</v>
      </c>
      <c r="F1953" s="10" t="str">
        <f>TEXT(SalesDataTable[[#This Row],[Order Date]],"MMM")</f>
        <v>Sep</v>
      </c>
      <c r="G1953" s="4" t="s">
        <v>36</v>
      </c>
      <c r="H1953" s="4" t="s">
        <v>63</v>
      </c>
      <c r="I1953" s="4" t="s">
        <v>44</v>
      </c>
      <c r="J1953" s="4" t="s">
        <v>29</v>
      </c>
      <c r="K1953" s="4" t="s">
        <v>25</v>
      </c>
      <c r="L1953" s="4" t="s">
        <v>33</v>
      </c>
      <c r="M1953" s="5">
        <v>1</v>
      </c>
      <c r="N1953" s="6">
        <v>146.33000000000001</v>
      </c>
      <c r="O1953" s="7">
        <v>0</v>
      </c>
      <c r="P1953" s="6">
        <v>80.05</v>
      </c>
      <c r="Q1953" s="6">
        <f>M1953*N1953*(1-O1953)</f>
        <v>146.33000000000001</v>
      </c>
      <c r="R1953" s="6">
        <f>M1953*P1953</f>
        <v>80.05</v>
      </c>
      <c r="S1953" s="6">
        <f>Q1953-R1953</f>
        <v>66.280000000000015</v>
      </c>
      <c r="T1953" s="8">
        <f>IFERROR(S1953/Q1953,0)</f>
        <v>0.45294881432378875</v>
      </c>
    </row>
    <row r="1954" spans="1:20" ht="15.75" x14ac:dyDescent="0.25">
      <c r="A1954" s="2">
        <v>305</v>
      </c>
      <c r="B1954" s="3">
        <v>46287</v>
      </c>
      <c r="C1954" s="10">
        <f>YEAR(SalesDataTable[[#This Row],[Order Date]])</f>
        <v>2026</v>
      </c>
      <c r="D1954" s="13" t="str">
        <f>"Q"&amp;ROUNDUP(MONTH(SalesDataTable[[#This Row],[Order Date]])/3,0)</f>
        <v>Q3</v>
      </c>
      <c r="E1954" s="13">
        <f>MONTH(SalesDataTable[[#This Row],[Order Date]])</f>
        <v>9</v>
      </c>
      <c r="F1954" s="10" t="str">
        <f>TEXT(SalesDataTable[[#This Row],[Order Date]],"MMM")</f>
        <v>Sep</v>
      </c>
      <c r="G1954" s="4" t="s">
        <v>36</v>
      </c>
      <c r="H1954" s="4" t="s">
        <v>49</v>
      </c>
      <c r="I1954" s="4" t="s">
        <v>18</v>
      </c>
      <c r="J1954" s="4" t="s">
        <v>19</v>
      </c>
      <c r="K1954" s="4" t="s">
        <v>30</v>
      </c>
      <c r="L1954" s="4" t="s">
        <v>60</v>
      </c>
      <c r="M1954" s="5">
        <v>1</v>
      </c>
      <c r="N1954" s="6">
        <v>130.69999999999999</v>
      </c>
      <c r="O1954" s="7">
        <v>0.05</v>
      </c>
      <c r="P1954" s="6">
        <v>68.23</v>
      </c>
      <c r="Q1954" s="6">
        <f>M1954*N1954*(1-O1954)</f>
        <v>124.16499999999998</v>
      </c>
      <c r="R1954" s="6">
        <f>M1954*P1954</f>
        <v>68.23</v>
      </c>
      <c r="S1954" s="6">
        <f>Q1954-R1954</f>
        <v>55.934999999999974</v>
      </c>
      <c r="T1954" s="8">
        <f>IFERROR(S1954/Q1954,0)</f>
        <v>0.45048926831232622</v>
      </c>
    </row>
    <row r="1955" spans="1:20" ht="15.75" x14ac:dyDescent="0.25">
      <c r="A1955" s="2">
        <v>808</v>
      </c>
      <c r="B1955" s="3">
        <v>46287</v>
      </c>
      <c r="C1955" s="10">
        <f>YEAR(SalesDataTable[[#This Row],[Order Date]])</f>
        <v>2026</v>
      </c>
      <c r="D1955" s="13" t="str">
        <f>"Q"&amp;ROUNDUP(MONTH(SalesDataTable[[#This Row],[Order Date]])/3,0)</f>
        <v>Q3</v>
      </c>
      <c r="E1955" s="13">
        <f>MONTH(SalesDataTable[[#This Row],[Order Date]])</f>
        <v>9</v>
      </c>
      <c r="F1955" s="10" t="str">
        <f>TEXT(SalesDataTable[[#This Row],[Order Date]],"MMM")</f>
        <v>Sep</v>
      </c>
      <c r="G1955" s="4" t="s">
        <v>22</v>
      </c>
      <c r="H1955" s="4" t="s">
        <v>59</v>
      </c>
      <c r="I1955" s="4" t="s">
        <v>24</v>
      </c>
      <c r="J1955" s="4" t="s">
        <v>32</v>
      </c>
      <c r="K1955" s="4" t="s">
        <v>50</v>
      </c>
      <c r="L1955" s="4" t="s">
        <v>51</v>
      </c>
      <c r="M1955" s="5">
        <v>8</v>
      </c>
      <c r="N1955" s="6">
        <v>39.630000000000003</v>
      </c>
      <c r="O1955" s="7">
        <v>0.15</v>
      </c>
      <c r="P1955" s="6">
        <v>14.61</v>
      </c>
      <c r="Q1955" s="6">
        <f>M1955*N1955*(1-O1955)</f>
        <v>269.48400000000004</v>
      </c>
      <c r="R1955" s="6">
        <f>M1955*P1955</f>
        <v>116.88</v>
      </c>
      <c r="S1955" s="6">
        <f>Q1955-R1955</f>
        <v>152.60400000000004</v>
      </c>
      <c r="T1955" s="8">
        <f>IFERROR(S1955/Q1955,0)</f>
        <v>0.56628222825844954</v>
      </c>
    </row>
    <row r="1956" spans="1:20" ht="15.75" x14ac:dyDescent="0.25">
      <c r="A1956" s="2">
        <v>1029</v>
      </c>
      <c r="B1956" s="3">
        <v>46287</v>
      </c>
      <c r="C1956" s="10">
        <f>YEAR(SalesDataTable[[#This Row],[Order Date]])</f>
        <v>2026</v>
      </c>
      <c r="D1956" s="13" t="str">
        <f>"Q"&amp;ROUNDUP(MONTH(SalesDataTable[[#This Row],[Order Date]])/3,0)</f>
        <v>Q3</v>
      </c>
      <c r="E1956" s="13">
        <f>MONTH(SalesDataTable[[#This Row],[Order Date]])</f>
        <v>9</v>
      </c>
      <c r="F1956" s="10" t="str">
        <f>TEXT(SalesDataTable[[#This Row],[Order Date]],"MMM")</f>
        <v>Sep</v>
      </c>
      <c r="G1956" s="4" t="s">
        <v>22</v>
      </c>
      <c r="H1956" s="4" t="s">
        <v>43</v>
      </c>
      <c r="I1956" s="4" t="s">
        <v>18</v>
      </c>
      <c r="J1956" s="4" t="s">
        <v>19</v>
      </c>
      <c r="K1956" s="4" t="s">
        <v>30</v>
      </c>
      <c r="L1956" s="4" t="s">
        <v>60</v>
      </c>
      <c r="M1956" s="5">
        <v>1</v>
      </c>
      <c r="N1956" s="6">
        <v>132.36000000000001</v>
      </c>
      <c r="O1956" s="7">
        <v>0.05</v>
      </c>
      <c r="P1956" s="6">
        <v>66.63</v>
      </c>
      <c r="Q1956" s="6">
        <f>M1956*N1956*(1-O1956)</f>
        <v>125.742</v>
      </c>
      <c r="R1956" s="6">
        <f>M1956*P1956</f>
        <v>66.63</v>
      </c>
      <c r="S1956" s="6">
        <f>Q1956-R1956</f>
        <v>59.112000000000009</v>
      </c>
      <c r="T1956" s="8">
        <f>IFERROR(S1956/Q1956,0)</f>
        <v>0.47010545402490822</v>
      </c>
    </row>
    <row r="1957" spans="1:20" ht="15.75" x14ac:dyDescent="0.25">
      <c r="A1957" s="2">
        <v>1721</v>
      </c>
      <c r="B1957" s="3">
        <v>46287</v>
      </c>
      <c r="C1957" s="10">
        <f>YEAR(SalesDataTable[[#This Row],[Order Date]])</f>
        <v>2026</v>
      </c>
      <c r="D1957" s="13" t="str">
        <f>"Q"&amp;ROUNDUP(MONTH(SalesDataTable[[#This Row],[Order Date]])/3,0)</f>
        <v>Q3</v>
      </c>
      <c r="E1957" s="13">
        <f>MONTH(SalesDataTable[[#This Row],[Order Date]])</f>
        <v>9</v>
      </c>
      <c r="F1957" s="10" t="str">
        <f>TEXT(SalesDataTable[[#This Row],[Order Date]],"MMM")</f>
        <v>Sep</v>
      </c>
      <c r="G1957" s="4" t="s">
        <v>36</v>
      </c>
      <c r="H1957" s="4" t="s">
        <v>47</v>
      </c>
      <c r="I1957" s="4" t="s">
        <v>18</v>
      </c>
      <c r="J1957" s="4" t="s">
        <v>32</v>
      </c>
      <c r="K1957" s="4" t="s">
        <v>25</v>
      </c>
      <c r="L1957" s="4" t="s">
        <v>53</v>
      </c>
      <c r="M1957" s="5">
        <v>1</v>
      </c>
      <c r="N1957" s="6">
        <v>156.81</v>
      </c>
      <c r="O1957" s="7">
        <v>0</v>
      </c>
      <c r="P1957" s="6">
        <v>78.2</v>
      </c>
      <c r="Q1957" s="6">
        <f>M1957*N1957*(1-O1957)</f>
        <v>156.81</v>
      </c>
      <c r="R1957" s="6">
        <f>M1957*P1957</f>
        <v>78.2</v>
      </c>
      <c r="S1957" s="6">
        <f>Q1957-R1957</f>
        <v>78.61</v>
      </c>
      <c r="T1957" s="8">
        <f>IFERROR(S1957/Q1957,0)</f>
        <v>0.50130731458452904</v>
      </c>
    </row>
    <row r="1958" spans="1:20" ht="15.75" x14ac:dyDescent="0.25">
      <c r="A1958" s="2">
        <v>2425</v>
      </c>
      <c r="B1958" s="3">
        <v>46287</v>
      </c>
      <c r="C1958" s="10">
        <f>YEAR(SalesDataTable[[#This Row],[Order Date]])</f>
        <v>2026</v>
      </c>
      <c r="D1958" s="13" t="str">
        <f>"Q"&amp;ROUNDUP(MONTH(SalesDataTable[[#This Row],[Order Date]])/3,0)</f>
        <v>Q3</v>
      </c>
      <c r="E1958" s="13">
        <f>MONTH(SalesDataTable[[#This Row],[Order Date]])</f>
        <v>9</v>
      </c>
      <c r="F1958" s="10" t="str">
        <f>TEXT(SalesDataTable[[#This Row],[Order Date]],"MMM")</f>
        <v>Sep</v>
      </c>
      <c r="G1958" s="4" t="s">
        <v>36</v>
      </c>
      <c r="H1958" s="4" t="s">
        <v>49</v>
      </c>
      <c r="I1958" s="4" t="s">
        <v>44</v>
      </c>
      <c r="J1958" s="4" t="s">
        <v>29</v>
      </c>
      <c r="K1958" s="4" t="s">
        <v>30</v>
      </c>
      <c r="L1958" s="4" t="s">
        <v>60</v>
      </c>
      <c r="M1958" s="5">
        <v>3</v>
      </c>
      <c r="N1958" s="6">
        <v>134.52000000000001</v>
      </c>
      <c r="O1958" s="7">
        <v>0.05</v>
      </c>
      <c r="P1958" s="6">
        <v>65.19</v>
      </c>
      <c r="Q1958" s="6">
        <f>M1958*N1958*(1-O1958)</f>
        <v>383.38200000000006</v>
      </c>
      <c r="R1958" s="6">
        <f>M1958*P1958</f>
        <v>195.57</v>
      </c>
      <c r="S1958" s="6">
        <f>Q1958-R1958</f>
        <v>187.81200000000007</v>
      </c>
      <c r="T1958" s="8">
        <f>IFERROR(S1958/Q1958,0)</f>
        <v>0.48988215409174152</v>
      </c>
    </row>
    <row r="1959" spans="1:20" ht="15.75" x14ac:dyDescent="0.25">
      <c r="A1959" s="2">
        <v>3322</v>
      </c>
      <c r="B1959" s="3">
        <v>46287</v>
      </c>
      <c r="C1959" s="10">
        <f>YEAR(SalesDataTable[[#This Row],[Order Date]])</f>
        <v>2026</v>
      </c>
      <c r="D1959" s="13" t="str">
        <f>"Q"&amp;ROUNDUP(MONTH(SalesDataTable[[#This Row],[Order Date]])/3,0)</f>
        <v>Q3</v>
      </c>
      <c r="E1959" s="13">
        <f>MONTH(SalesDataTable[[#This Row],[Order Date]])</f>
        <v>9</v>
      </c>
      <c r="F1959" s="10" t="str">
        <f>TEXT(SalesDataTable[[#This Row],[Order Date]],"MMM")</f>
        <v>Sep</v>
      </c>
      <c r="G1959" s="4" t="s">
        <v>36</v>
      </c>
      <c r="H1959" s="4" t="s">
        <v>49</v>
      </c>
      <c r="I1959" s="4" t="s">
        <v>18</v>
      </c>
      <c r="J1959" s="4" t="s">
        <v>19</v>
      </c>
      <c r="K1959" s="4" t="s">
        <v>39</v>
      </c>
      <c r="L1959" s="4" t="s">
        <v>67</v>
      </c>
      <c r="M1959" s="5">
        <v>1</v>
      </c>
      <c r="N1959" s="6">
        <v>124.51</v>
      </c>
      <c r="O1959" s="7">
        <v>0</v>
      </c>
      <c r="P1959" s="6">
        <v>59.97</v>
      </c>
      <c r="Q1959" s="6">
        <f>M1959*N1959*(1-O1959)</f>
        <v>124.51</v>
      </c>
      <c r="R1959" s="6">
        <f>M1959*P1959</f>
        <v>59.97</v>
      </c>
      <c r="S1959" s="6">
        <f>Q1959-R1959</f>
        <v>64.540000000000006</v>
      </c>
      <c r="T1959" s="8">
        <f>IFERROR(S1959/Q1959,0)</f>
        <v>0.51835193960324477</v>
      </c>
    </row>
    <row r="1960" spans="1:20" ht="15.75" x14ac:dyDescent="0.25">
      <c r="A1960" s="2">
        <v>3821</v>
      </c>
      <c r="B1960" s="3">
        <v>46287</v>
      </c>
      <c r="C1960" s="10">
        <f>YEAR(SalesDataTable[[#This Row],[Order Date]])</f>
        <v>2026</v>
      </c>
      <c r="D1960" s="13" t="str">
        <f>"Q"&amp;ROUNDUP(MONTH(SalesDataTable[[#This Row],[Order Date]])/3,0)</f>
        <v>Q3</v>
      </c>
      <c r="E1960" s="13">
        <f>MONTH(SalesDataTable[[#This Row],[Order Date]])</f>
        <v>9</v>
      </c>
      <c r="F1960" s="10" t="str">
        <f>TEXT(SalesDataTable[[#This Row],[Order Date]],"MMM")</f>
        <v>Sep</v>
      </c>
      <c r="G1960" s="4" t="s">
        <v>27</v>
      </c>
      <c r="H1960" s="4" t="s">
        <v>34</v>
      </c>
      <c r="I1960" s="4" t="s">
        <v>18</v>
      </c>
      <c r="J1960" s="4" t="s">
        <v>19</v>
      </c>
      <c r="K1960" s="4" t="s">
        <v>25</v>
      </c>
      <c r="L1960" s="4" t="s">
        <v>33</v>
      </c>
      <c r="M1960" s="5">
        <v>1</v>
      </c>
      <c r="N1960" s="6">
        <v>141</v>
      </c>
      <c r="O1960" s="7">
        <v>0</v>
      </c>
      <c r="P1960" s="6">
        <v>79.010000000000005</v>
      </c>
      <c r="Q1960" s="6">
        <f>M1960*N1960*(1-O1960)</f>
        <v>141</v>
      </c>
      <c r="R1960" s="6">
        <f>M1960*P1960</f>
        <v>79.010000000000005</v>
      </c>
      <c r="S1960" s="6">
        <f>Q1960-R1960</f>
        <v>61.989999999999995</v>
      </c>
      <c r="T1960" s="8">
        <f>IFERROR(S1960/Q1960,0)</f>
        <v>0.43964539007092196</v>
      </c>
    </row>
    <row r="1961" spans="1:20" ht="15.75" x14ac:dyDescent="0.25">
      <c r="A1961" s="2">
        <v>3899</v>
      </c>
      <c r="B1961" s="3">
        <v>46287</v>
      </c>
      <c r="C1961" s="10">
        <f>YEAR(SalesDataTable[[#This Row],[Order Date]])</f>
        <v>2026</v>
      </c>
      <c r="D1961" s="13" t="str">
        <f>"Q"&amp;ROUNDUP(MONTH(SalesDataTable[[#This Row],[Order Date]])/3,0)</f>
        <v>Q3</v>
      </c>
      <c r="E1961" s="13">
        <f>MONTH(SalesDataTable[[#This Row],[Order Date]])</f>
        <v>9</v>
      </c>
      <c r="F1961" s="10" t="str">
        <f>TEXT(SalesDataTable[[#This Row],[Order Date]],"MMM")</f>
        <v>Sep</v>
      </c>
      <c r="G1961" s="4" t="s">
        <v>36</v>
      </c>
      <c r="H1961" s="4" t="s">
        <v>37</v>
      </c>
      <c r="I1961" s="4" t="s">
        <v>24</v>
      </c>
      <c r="J1961" s="4" t="s">
        <v>19</v>
      </c>
      <c r="K1961" s="4" t="s">
        <v>39</v>
      </c>
      <c r="L1961" s="4" t="s">
        <v>67</v>
      </c>
      <c r="M1961" s="5">
        <v>6</v>
      </c>
      <c r="N1961" s="6">
        <v>121.7</v>
      </c>
      <c r="O1961" s="7">
        <v>0.15</v>
      </c>
      <c r="P1961" s="6">
        <v>61.26</v>
      </c>
      <c r="Q1961" s="6">
        <f>M1961*N1961*(1-O1961)</f>
        <v>620.67000000000007</v>
      </c>
      <c r="R1961" s="6">
        <f>M1961*P1961</f>
        <v>367.56</v>
      </c>
      <c r="S1961" s="6">
        <f>Q1961-R1961</f>
        <v>253.11000000000007</v>
      </c>
      <c r="T1961" s="8">
        <f>IFERROR(S1961/Q1961,0)</f>
        <v>0.40780124703948967</v>
      </c>
    </row>
    <row r="1962" spans="1:20" ht="15.75" x14ac:dyDescent="0.25">
      <c r="A1962" s="2">
        <v>4807</v>
      </c>
      <c r="B1962" s="3">
        <v>46287</v>
      </c>
      <c r="C1962" s="10">
        <f>YEAR(SalesDataTable[[#This Row],[Order Date]])</f>
        <v>2026</v>
      </c>
      <c r="D1962" s="13" t="str">
        <f>"Q"&amp;ROUNDUP(MONTH(SalesDataTable[[#This Row],[Order Date]])/3,0)</f>
        <v>Q3</v>
      </c>
      <c r="E1962" s="13">
        <f>MONTH(SalesDataTable[[#This Row],[Order Date]])</f>
        <v>9</v>
      </c>
      <c r="F1962" s="10" t="str">
        <f>TEXT(SalesDataTable[[#This Row],[Order Date]],"MMM")</f>
        <v>Sep</v>
      </c>
      <c r="G1962" s="4" t="s">
        <v>36</v>
      </c>
      <c r="H1962" s="4" t="s">
        <v>47</v>
      </c>
      <c r="I1962" s="4" t="s">
        <v>24</v>
      </c>
      <c r="J1962" s="4" t="s">
        <v>32</v>
      </c>
      <c r="K1962" s="4" t="s">
        <v>20</v>
      </c>
      <c r="L1962" s="4" t="s">
        <v>46</v>
      </c>
      <c r="M1962" s="5">
        <v>4</v>
      </c>
      <c r="N1962" s="6">
        <v>103.86</v>
      </c>
      <c r="O1962" s="7">
        <v>0.1</v>
      </c>
      <c r="P1962" s="6">
        <v>50.12</v>
      </c>
      <c r="Q1962" s="6">
        <f>M1962*N1962*(1-O1962)</f>
        <v>373.89600000000002</v>
      </c>
      <c r="R1962" s="6">
        <f>M1962*P1962</f>
        <v>200.48</v>
      </c>
      <c r="S1962" s="6">
        <f>Q1962-R1962</f>
        <v>173.41600000000003</v>
      </c>
      <c r="T1962" s="8">
        <f>IFERROR(S1962/Q1962,0)</f>
        <v>0.46380811776536796</v>
      </c>
    </row>
    <row r="1963" spans="1:20" ht="15.75" x14ac:dyDescent="0.25">
      <c r="A1963" s="2">
        <v>30</v>
      </c>
      <c r="B1963" s="3">
        <v>46288</v>
      </c>
      <c r="C1963" s="10">
        <f>YEAR(SalesDataTable[[#This Row],[Order Date]])</f>
        <v>2026</v>
      </c>
      <c r="D1963" s="13" t="str">
        <f>"Q"&amp;ROUNDUP(MONTH(SalesDataTable[[#This Row],[Order Date]])/3,0)</f>
        <v>Q3</v>
      </c>
      <c r="E1963" s="13">
        <f>MONTH(SalesDataTable[[#This Row],[Order Date]])</f>
        <v>9</v>
      </c>
      <c r="F1963" s="10" t="str">
        <f>TEXT(SalesDataTable[[#This Row],[Order Date]],"MMM")</f>
        <v>Sep</v>
      </c>
      <c r="G1963" s="4" t="s">
        <v>27</v>
      </c>
      <c r="H1963" s="4" t="s">
        <v>41</v>
      </c>
      <c r="I1963" s="4" t="s">
        <v>44</v>
      </c>
      <c r="J1963" s="4" t="s">
        <v>19</v>
      </c>
      <c r="K1963" s="4" t="s">
        <v>25</v>
      </c>
      <c r="L1963" s="4" t="s">
        <v>26</v>
      </c>
      <c r="M1963" s="5">
        <v>2</v>
      </c>
      <c r="N1963" s="6">
        <v>93.82</v>
      </c>
      <c r="O1963" s="7">
        <v>0.05</v>
      </c>
      <c r="P1963" s="6">
        <v>45.57</v>
      </c>
      <c r="Q1963" s="6">
        <f>M1963*N1963*(1-O1963)</f>
        <v>178.25799999999998</v>
      </c>
      <c r="R1963" s="6">
        <f>M1963*P1963</f>
        <v>91.14</v>
      </c>
      <c r="S1963" s="6">
        <f>Q1963-R1963</f>
        <v>87.117999999999981</v>
      </c>
      <c r="T1963" s="8">
        <f>IFERROR(S1963/Q1963,0)</f>
        <v>0.48871859888476249</v>
      </c>
    </row>
    <row r="1964" spans="1:20" ht="15.75" x14ac:dyDescent="0.25">
      <c r="A1964" s="2">
        <v>3027</v>
      </c>
      <c r="B1964" s="3">
        <v>46288</v>
      </c>
      <c r="C1964" s="10">
        <f>YEAR(SalesDataTable[[#This Row],[Order Date]])</f>
        <v>2026</v>
      </c>
      <c r="D1964" s="13" t="str">
        <f>"Q"&amp;ROUNDUP(MONTH(SalesDataTable[[#This Row],[Order Date]])/3,0)</f>
        <v>Q3</v>
      </c>
      <c r="E1964" s="13">
        <f>MONTH(SalesDataTable[[#This Row],[Order Date]])</f>
        <v>9</v>
      </c>
      <c r="F1964" s="10" t="str">
        <f>TEXT(SalesDataTable[[#This Row],[Order Date]],"MMM")</f>
        <v>Sep</v>
      </c>
      <c r="G1964" s="4" t="s">
        <v>36</v>
      </c>
      <c r="H1964" s="4" t="s">
        <v>49</v>
      </c>
      <c r="I1964" s="4" t="s">
        <v>24</v>
      </c>
      <c r="J1964" s="4" t="s">
        <v>32</v>
      </c>
      <c r="K1964" s="4" t="s">
        <v>25</v>
      </c>
      <c r="L1964" s="4" t="s">
        <v>53</v>
      </c>
      <c r="M1964" s="5">
        <v>8</v>
      </c>
      <c r="N1964" s="6">
        <v>155.13999999999999</v>
      </c>
      <c r="O1964" s="7">
        <v>0.1</v>
      </c>
      <c r="P1964" s="6">
        <v>76.87</v>
      </c>
      <c r="Q1964" s="6">
        <f>M1964*N1964*(1-O1964)</f>
        <v>1117.008</v>
      </c>
      <c r="R1964" s="6">
        <f>M1964*P1964</f>
        <v>614.96</v>
      </c>
      <c r="S1964" s="6">
        <f>Q1964-R1964</f>
        <v>502.048</v>
      </c>
      <c r="T1964" s="8">
        <f>IFERROR(S1964/Q1964,0)</f>
        <v>0.44945783736553363</v>
      </c>
    </row>
    <row r="1965" spans="1:20" ht="15.75" x14ac:dyDescent="0.25">
      <c r="A1965" s="2">
        <v>3690</v>
      </c>
      <c r="B1965" s="3">
        <v>46288</v>
      </c>
      <c r="C1965" s="10">
        <f>YEAR(SalesDataTable[[#This Row],[Order Date]])</f>
        <v>2026</v>
      </c>
      <c r="D1965" s="13" t="str">
        <f>"Q"&amp;ROUNDUP(MONTH(SalesDataTable[[#This Row],[Order Date]])/3,0)</f>
        <v>Q3</v>
      </c>
      <c r="E1965" s="13">
        <f>MONTH(SalesDataTable[[#This Row],[Order Date]])</f>
        <v>9</v>
      </c>
      <c r="F1965" s="10" t="str">
        <f>TEXT(SalesDataTable[[#This Row],[Order Date]],"MMM")</f>
        <v>Sep</v>
      </c>
      <c r="G1965" s="4" t="s">
        <v>36</v>
      </c>
      <c r="H1965" s="4" t="s">
        <v>49</v>
      </c>
      <c r="I1965" s="4" t="s">
        <v>18</v>
      </c>
      <c r="J1965" s="4" t="s">
        <v>19</v>
      </c>
      <c r="K1965" s="4" t="s">
        <v>25</v>
      </c>
      <c r="L1965" s="4" t="s">
        <v>26</v>
      </c>
      <c r="M1965" s="5">
        <v>3</v>
      </c>
      <c r="N1965" s="6">
        <v>92.14</v>
      </c>
      <c r="O1965" s="7">
        <v>0.05</v>
      </c>
      <c r="P1965" s="6">
        <v>45.25</v>
      </c>
      <c r="Q1965" s="6">
        <f>M1965*N1965*(1-O1965)</f>
        <v>262.59899999999999</v>
      </c>
      <c r="R1965" s="6">
        <f>M1965*P1965</f>
        <v>135.75</v>
      </c>
      <c r="S1965" s="6">
        <f>Q1965-R1965</f>
        <v>126.84899999999999</v>
      </c>
      <c r="T1965" s="8">
        <f>IFERROR(S1965/Q1965,0)</f>
        <v>0.48305210606285626</v>
      </c>
    </row>
    <row r="1966" spans="1:20" ht="15.75" x14ac:dyDescent="0.25">
      <c r="A1966" s="2">
        <v>600</v>
      </c>
      <c r="B1966" s="3">
        <v>46289</v>
      </c>
      <c r="C1966" s="10">
        <f>YEAR(SalesDataTable[[#This Row],[Order Date]])</f>
        <v>2026</v>
      </c>
      <c r="D1966" s="13" t="str">
        <f>"Q"&amp;ROUNDUP(MONTH(SalesDataTable[[#This Row],[Order Date]])/3,0)</f>
        <v>Q3</v>
      </c>
      <c r="E1966" s="13">
        <f>MONTH(SalesDataTable[[#This Row],[Order Date]])</f>
        <v>9</v>
      </c>
      <c r="F1966" s="10" t="str">
        <f>TEXT(SalesDataTable[[#This Row],[Order Date]],"MMM")</f>
        <v>Sep</v>
      </c>
      <c r="G1966" s="4" t="s">
        <v>22</v>
      </c>
      <c r="H1966" s="4" t="s">
        <v>59</v>
      </c>
      <c r="I1966" s="4" t="s">
        <v>35</v>
      </c>
      <c r="J1966" s="4" t="s">
        <v>19</v>
      </c>
      <c r="K1966" s="4" t="s">
        <v>20</v>
      </c>
      <c r="L1966" s="4" t="s">
        <v>42</v>
      </c>
      <c r="M1966" s="5">
        <v>6</v>
      </c>
      <c r="N1966" s="6">
        <v>39.880000000000003</v>
      </c>
      <c r="O1966" s="7">
        <v>0.05</v>
      </c>
      <c r="P1966" s="6">
        <v>16.79</v>
      </c>
      <c r="Q1966" s="6">
        <f>M1966*N1966*(1-O1966)</f>
        <v>227.31600000000003</v>
      </c>
      <c r="R1966" s="6">
        <f>M1966*P1966</f>
        <v>100.74</v>
      </c>
      <c r="S1966" s="6">
        <f>Q1966-R1966</f>
        <v>126.57600000000004</v>
      </c>
      <c r="T1966" s="8">
        <f>IFERROR(S1966/Q1966,0)</f>
        <v>0.5568283798764716</v>
      </c>
    </row>
    <row r="1967" spans="1:20" ht="15.75" x14ac:dyDescent="0.25">
      <c r="A1967" s="2">
        <v>1931</v>
      </c>
      <c r="B1967" s="3">
        <v>46289</v>
      </c>
      <c r="C1967" s="10">
        <f>YEAR(SalesDataTable[[#This Row],[Order Date]])</f>
        <v>2026</v>
      </c>
      <c r="D1967" s="13" t="str">
        <f>"Q"&amp;ROUNDUP(MONTH(SalesDataTable[[#This Row],[Order Date]])/3,0)</f>
        <v>Q3</v>
      </c>
      <c r="E1967" s="13">
        <f>MONTH(SalesDataTable[[#This Row],[Order Date]])</f>
        <v>9</v>
      </c>
      <c r="F1967" s="10" t="str">
        <f>TEXT(SalesDataTable[[#This Row],[Order Date]],"MMM")</f>
        <v>Sep</v>
      </c>
      <c r="G1967" s="4" t="s">
        <v>27</v>
      </c>
      <c r="H1967" s="4" t="s">
        <v>68</v>
      </c>
      <c r="I1967" s="4" t="s">
        <v>18</v>
      </c>
      <c r="J1967" s="4" t="s">
        <v>19</v>
      </c>
      <c r="K1967" s="4" t="s">
        <v>30</v>
      </c>
      <c r="L1967" s="4" t="s">
        <v>31</v>
      </c>
      <c r="M1967" s="5">
        <v>4</v>
      </c>
      <c r="N1967" s="6">
        <v>35.700000000000003</v>
      </c>
      <c r="O1967" s="7">
        <v>0</v>
      </c>
      <c r="P1967" s="6">
        <v>13.91</v>
      </c>
      <c r="Q1967" s="6">
        <f>M1967*N1967*(1-O1967)</f>
        <v>142.80000000000001</v>
      </c>
      <c r="R1967" s="6">
        <f>M1967*P1967</f>
        <v>55.64</v>
      </c>
      <c r="S1967" s="6">
        <f>Q1967-R1967</f>
        <v>87.160000000000011</v>
      </c>
      <c r="T1967" s="8">
        <f>IFERROR(S1967/Q1967,0)</f>
        <v>0.61036414565826336</v>
      </c>
    </row>
    <row r="1968" spans="1:20" ht="15.75" x14ac:dyDescent="0.25">
      <c r="A1968" s="2">
        <v>2124</v>
      </c>
      <c r="B1968" s="3">
        <v>46289</v>
      </c>
      <c r="C1968" s="10">
        <f>YEAR(SalesDataTable[[#This Row],[Order Date]])</f>
        <v>2026</v>
      </c>
      <c r="D1968" s="13" t="str">
        <f>"Q"&amp;ROUNDUP(MONTH(SalesDataTable[[#This Row],[Order Date]])/3,0)</f>
        <v>Q3</v>
      </c>
      <c r="E1968" s="13">
        <f>MONTH(SalesDataTable[[#This Row],[Order Date]])</f>
        <v>9</v>
      </c>
      <c r="F1968" s="10" t="str">
        <f>TEXT(SalesDataTable[[#This Row],[Order Date]],"MMM")</f>
        <v>Sep</v>
      </c>
      <c r="G1968" s="4" t="s">
        <v>36</v>
      </c>
      <c r="H1968" s="4" t="s">
        <v>49</v>
      </c>
      <c r="I1968" s="4" t="s">
        <v>35</v>
      </c>
      <c r="J1968" s="4" t="s">
        <v>29</v>
      </c>
      <c r="K1968" s="4" t="s">
        <v>20</v>
      </c>
      <c r="L1968" s="4" t="s">
        <v>46</v>
      </c>
      <c r="M1968" s="5">
        <v>6</v>
      </c>
      <c r="N1968" s="6">
        <v>104.16</v>
      </c>
      <c r="O1968" s="7">
        <v>0</v>
      </c>
      <c r="P1968" s="6">
        <v>51.76</v>
      </c>
      <c r="Q1968" s="6">
        <f>M1968*N1968*(1-O1968)</f>
        <v>624.96</v>
      </c>
      <c r="R1968" s="6">
        <f>M1968*P1968</f>
        <v>310.56</v>
      </c>
      <c r="S1968" s="6">
        <f>Q1968-R1968</f>
        <v>314.40000000000003</v>
      </c>
      <c r="T1968" s="8">
        <f>IFERROR(S1968/Q1968,0)</f>
        <v>0.50307219662058378</v>
      </c>
    </row>
    <row r="1969" spans="1:20" ht="15.75" x14ac:dyDescent="0.25">
      <c r="A1969" s="2">
        <v>2789</v>
      </c>
      <c r="B1969" s="3">
        <v>46289</v>
      </c>
      <c r="C1969" s="10">
        <f>YEAR(SalesDataTable[[#This Row],[Order Date]])</f>
        <v>2026</v>
      </c>
      <c r="D1969" s="13" t="str">
        <f>"Q"&amp;ROUNDUP(MONTH(SalesDataTable[[#This Row],[Order Date]])/3,0)</f>
        <v>Q3</v>
      </c>
      <c r="E1969" s="13">
        <f>MONTH(SalesDataTable[[#This Row],[Order Date]])</f>
        <v>9</v>
      </c>
      <c r="F1969" s="10" t="str">
        <f>TEXT(SalesDataTable[[#This Row],[Order Date]],"MMM")</f>
        <v>Sep</v>
      </c>
      <c r="G1969" s="4" t="s">
        <v>27</v>
      </c>
      <c r="H1969" s="4" t="s">
        <v>68</v>
      </c>
      <c r="I1969" s="4" t="s">
        <v>18</v>
      </c>
      <c r="J1969" s="4" t="s">
        <v>29</v>
      </c>
      <c r="K1969" s="4" t="s">
        <v>25</v>
      </c>
      <c r="L1969" s="4" t="s">
        <v>33</v>
      </c>
      <c r="M1969" s="5">
        <v>5</v>
      </c>
      <c r="N1969" s="6">
        <v>147.21</v>
      </c>
      <c r="O1969" s="7">
        <v>0.05</v>
      </c>
      <c r="P1969" s="6">
        <v>79.14</v>
      </c>
      <c r="Q1969" s="6">
        <f>M1969*N1969*(1-O1969)</f>
        <v>699.24750000000006</v>
      </c>
      <c r="R1969" s="6">
        <f>M1969*P1969</f>
        <v>395.7</v>
      </c>
      <c r="S1969" s="6">
        <f>Q1969-R1969</f>
        <v>303.54750000000007</v>
      </c>
      <c r="T1969" s="8">
        <f>IFERROR(S1969/Q1969,0)</f>
        <v>0.43410594961011667</v>
      </c>
    </row>
    <row r="1970" spans="1:20" ht="15.75" x14ac:dyDescent="0.25">
      <c r="A1970" s="2">
        <v>2921</v>
      </c>
      <c r="B1970" s="3">
        <v>46289</v>
      </c>
      <c r="C1970" s="10">
        <f>YEAR(SalesDataTable[[#This Row],[Order Date]])</f>
        <v>2026</v>
      </c>
      <c r="D1970" s="13" t="str">
        <f>"Q"&amp;ROUNDUP(MONTH(SalesDataTable[[#This Row],[Order Date]])/3,0)</f>
        <v>Q3</v>
      </c>
      <c r="E1970" s="13">
        <f>MONTH(SalesDataTable[[#This Row],[Order Date]])</f>
        <v>9</v>
      </c>
      <c r="F1970" s="10" t="str">
        <f>TEXT(SalesDataTable[[#This Row],[Order Date]],"MMM")</f>
        <v>Sep</v>
      </c>
      <c r="G1970" s="4" t="s">
        <v>16</v>
      </c>
      <c r="H1970" s="4" t="s">
        <v>17</v>
      </c>
      <c r="I1970" s="4" t="s">
        <v>18</v>
      </c>
      <c r="J1970" s="4" t="s">
        <v>29</v>
      </c>
      <c r="K1970" s="4" t="s">
        <v>39</v>
      </c>
      <c r="L1970" s="4" t="s">
        <v>45</v>
      </c>
      <c r="M1970" s="5">
        <v>3</v>
      </c>
      <c r="N1970" s="6">
        <v>195.68</v>
      </c>
      <c r="O1970" s="7">
        <v>0.05</v>
      </c>
      <c r="P1970" s="6">
        <v>102.16</v>
      </c>
      <c r="Q1970" s="6">
        <f>M1970*N1970*(1-O1970)</f>
        <v>557.68799999999999</v>
      </c>
      <c r="R1970" s="6">
        <f>M1970*P1970</f>
        <v>306.48</v>
      </c>
      <c r="S1970" s="6">
        <f>Q1970-R1970</f>
        <v>251.20799999999997</v>
      </c>
      <c r="T1970" s="8">
        <f>IFERROR(S1970/Q1970,0)</f>
        <v>0.45044541033696256</v>
      </c>
    </row>
    <row r="1971" spans="1:20" ht="15.75" x14ac:dyDescent="0.25">
      <c r="A1971" s="2">
        <v>3108</v>
      </c>
      <c r="B1971" s="3">
        <v>46289</v>
      </c>
      <c r="C1971" s="10">
        <f>YEAR(SalesDataTable[[#This Row],[Order Date]])</f>
        <v>2026</v>
      </c>
      <c r="D1971" s="13" t="str">
        <f>"Q"&amp;ROUNDUP(MONTH(SalesDataTable[[#This Row],[Order Date]])/3,0)</f>
        <v>Q3</v>
      </c>
      <c r="E1971" s="13">
        <f>MONTH(SalesDataTable[[#This Row],[Order Date]])</f>
        <v>9</v>
      </c>
      <c r="F1971" s="10" t="str">
        <f>TEXT(SalesDataTable[[#This Row],[Order Date]],"MMM")</f>
        <v>Sep</v>
      </c>
      <c r="G1971" s="4" t="s">
        <v>22</v>
      </c>
      <c r="H1971" s="4" t="s">
        <v>57</v>
      </c>
      <c r="I1971" s="4" t="s">
        <v>24</v>
      </c>
      <c r="J1971" s="4" t="s">
        <v>32</v>
      </c>
      <c r="K1971" s="4" t="s">
        <v>25</v>
      </c>
      <c r="L1971" s="4" t="s">
        <v>26</v>
      </c>
      <c r="M1971" s="5">
        <v>5</v>
      </c>
      <c r="N1971" s="6">
        <v>90.05</v>
      </c>
      <c r="O1971" s="7">
        <v>0.15</v>
      </c>
      <c r="P1971" s="6">
        <v>44.12</v>
      </c>
      <c r="Q1971" s="6">
        <f>M1971*N1971*(1-O1971)</f>
        <v>382.71249999999998</v>
      </c>
      <c r="R1971" s="6">
        <f>M1971*P1971</f>
        <v>220.6</v>
      </c>
      <c r="S1971" s="6">
        <f>Q1971-R1971</f>
        <v>162.11249999999998</v>
      </c>
      <c r="T1971" s="8">
        <f>IFERROR(S1971/Q1971,0)</f>
        <v>0.42358820263252439</v>
      </c>
    </row>
    <row r="1972" spans="1:20" ht="15.75" x14ac:dyDescent="0.25">
      <c r="A1972" s="2">
        <v>3226</v>
      </c>
      <c r="B1972" s="3">
        <v>46289</v>
      </c>
      <c r="C1972" s="10">
        <f>YEAR(SalesDataTable[[#This Row],[Order Date]])</f>
        <v>2026</v>
      </c>
      <c r="D1972" s="13" t="str">
        <f>"Q"&amp;ROUNDUP(MONTH(SalesDataTable[[#This Row],[Order Date]])/3,0)</f>
        <v>Q3</v>
      </c>
      <c r="E1972" s="13">
        <f>MONTH(SalesDataTable[[#This Row],[Order Date]])</f>
        <v>9</v>
      </c>
      <c r="F1972" s="10" t="str">
        <f>TEXT(SalesDataTable[[#This Row],[Order Date]],"MMM")</f>
        <v>Sep</v>
      </c>
      <c r="G1972" s="4" t="s">
        <v>36</v>
      </c>
      <c r="H1972" s="4" t="s">
        <v>63</v>
      </c>
      <c r="I1972" s="4" t="s">
        <v>44</v>
      </c>
      <c r="J1972" s="4" t="s">
        <v>19</v>
      </c>
      <c r="K1972" s="4" t="s">
        <v>39</v>
      </c>
      <c r="L1972" s="4" t="s">
        <v>40</v>
      </c>
      <c r="M1972" s="5">
        <v>1</v>
      </c>
      <c r="N1972" s="6">
        <v>345.48</v>
      </c>
      <c r="O1972" s="7">
        <v>0</v>
      </c>
      <c r="P1972" s="6">
        <v>196.31</v>
      </c>
      <c r="Q1972" s="6">
        <f>M1972*N1972*(1-O1972)</f>
        <v>345.48</v>
      </c>
      <c r="R1972" s="6">
        <f>M1972*P1972</f>
        <v>196.31</v>
      </c>
      <c r="S1972" s="6">
        <f>Q1972-R1972</f>
        <v>149.17000000000002</v>
      </c>
      <c r="T1972" s="8">
        <f>IFERROR(S1972/Q1972,0)</f>
        <v>0.43177607965728843</v>
      </c>
    </row>
    <row r="1973" spans="1:20" ht="15.75" x14ac:dyDescent="0.25">
      <c r="A1973" s="2">
        <v>3286</v>
      </c>
      <c r="B1973" s="3">
        <v>46289</v>
      </c>
      <c r="C1973" s="10">
        <f>YEAR(SalesDataTable[[#This Row],[Order Date]])</f>
        <v>2026</v>
      </c>
      <c r="D1973" s="13" t="str">
        <f>"Q"&amp;ROUNDUP(MONTH(SalesDataTable[[#This Row],[Order Date]])/3,0)</f>
        <v>Q3</v>
      </c>
      <c r="E1973" s="13">
        <f>MONTH(SalesDataTable[[#This Row],[Order Date]])</f>
        <v>9</v>
      </c>
      <c r="F1973" s="10" t="str">
        <f>TEXT(SalesDataTable[[#This Row],[Order Date]],"MMM")</f>
        <v>Sep</v>
      </c>
      <c r="G1973" s="4" t="s">
        <v>36</v>
      </c>
      <c r="H1973" s="4" t="s">
        <v>37</v>
      </c>
      <c r="I1973" s="4" t="s">
        <v>18</v>
      </c>
      <c r="J1973" s="4" t="s">
        <v>29</v>
      </c>
      <c r="K1973" s="4" t="s">
        <v>30</v>
      </c>
      <c r="L1973" s="4" t="s">
        <v>48</v>
      </c>
      <c r="M1973" s="5">
        <v>1</v>
      </c>
      <c r="N1973" s="6">
        <v>46.23</v>
      </c>
      <c r="O1973" s="7">
        <v>0.1</v>
      </c>
      <c r="P1973" s="6">
        <v>18.34</v>
      </c>
      <c r="Q1973" s="6">
        <f>M1973*N1973*(1-O1973)</f>
        <v>41.606999999999999</v>
      </c>
      <c r="R1973" s="6">
        <f>M1973*P1973</f>
        <v>18.34</v>
      </c>
      <c r="S1973" s="6">
        <f>Q1973-R1973</f>
        <v>23.266999999999999</v>
      </c>
      <c r="T1973" s="8">
        <f>IFERROR(S1973/Q1973,0)</f>
        <v>0.55920878698295962</v>
      </c>
    </row>
    <row r="1974" spans="1:20" ht="15.75" x14ac:dyDescent="0.25">
      <c r="A1974" s="2">
        <v>4510</v>
      </c>
      <c r="B1974" s="3">
        <v>46289</v>
      </c>
      <c r="C1974" s="10">
        <f>YEAR(SalesDataTable[[#This Row],[Order Date]])</f>
        <v>2026</v>
      </c>
      <c r="D1974" s="13" t="str">
        <f>"Q"&amp;ROUNDUP(MONTH(SalesDataTable[[#This Row],[Order Date]])/3,0)</f>
        <v>Q3</v>
      </c>
      <c r="E1974" s="13">
        <f>MONTH(SalesDataTable[[#This Row],[Order Date]])</f>
        <v>9</v>
      </c>
      <c r="F1974" s="10" t="str">
        <f>TEXT(SalesDataTable[[#This Row],[Order Date]],"MMM")</f>
        <v>Sep</v>
      </c>
      <c r="G1974" s="4" t="s">
        <v>16</v>
      </c>
      <c r="H1974" s="4" t="s">
        <v>17</v>
      </c>
      <c r="I1974" s="4" t="s">
        <v>44</v>
      </c>
      <c r="J1974" s="4" t="s">
        <v>19</v>
      </c>
      <c r="K1974" s="4" t="s">
        <v>39</v>
      </c>
      <c r="L1974" s="4" t="s">
        <v>56</v>
      </c>
      <c r="M1974" s="5">
        <v>3</v>
      </c>
      <c r="N1974" s="6">
        <v>82.38</v>
      </c>
      <c r="O1974" s="7">
        <v>0.15</v>
      </c>
      <c r="P1974" s="6">
        <v>39.020000000000003</v>
      </c>
      <c r="Q1974" s="6">
        <f>M1974*N1974*(1-O1974)</f>
        <v>210.06899999999999</v>
      </c>
      <c r="R1974" s="6">
        <f>M1974*P1974</f>
        <v>117.06</v>
      </c>
      <c r="S1974" s="6">
        <f>Q1974-R1974</f>
        <v>93.008999999999986</v>
      </c>
      <c r="T1974" s="8">
        <f>IFERROR(S1974/Q1974,0)</f>
        <v>0.44275452351370259</v>
      </c>
    </row>
    <row r="1975" spans="1:20" ht="15.75" x14ac:dyDescent="0.25">
      <c r="A1975" s="2">
        <v>2069</v>
      </c>
      <c r="B1975" s="3">
        <v>46290</v>
      </c>
      <c r="C1975" s="10">
        <f>YEAR(SalesDataTable[[#This Row],[Order Date]])</f>
        <v>2026</v>
      </c>
      <c r="D1975" s="13" t="str">
        <f>"Q"&amp;ROUNDUP(MONTH(SalesDataTable[[#This Row],[Order Date]])/3,0)</f>
        <v>Q3</v>
      </c>
      <c r="E1975" s="13">
        <f>MONTH(SalesDataTable[[#This Row],[Order Date]])</f>
        <v>9</v>
      </c>
      <c r="F1975" s="10" t="str">
        <f>TEXT(SalesDataTable[[#This Row],[Order Date]],"MMM")</f>
        <v>Sep</v>
      </c>
      <c r="G1975" s="4" t="s">
        <v>36</v>
      </c>
      <c r="H1975" s="4" t="s">
        <v>47</v>
      </c>
      <c r="I1975" s="4" t="s">
        <v>18</v>
      </c>
      <c r="J1975" s="4" t="s">
        <v>29</v>
      </c>
      <c r="K1975" s="4" t="s">
        <v>39</v>
      </c>
      <c r="L1975" s="4" t="s">
        <v>40</v>
      </c>
      <c r="M1975" s="5">
        <v>1</v>
      </c>
      <c r="N1975" s="6">
        <v>344.79</v>
      </c>
      <c r="O1975" s="7">
        <v>0</v>
      </c>
      <c r="P1975" s="6">
        <v>189.63</v>
      </c>
      <c r="Q1975" s="6">
        <f>M1975*N1975*(1-O1975)</f>
        <v>344.79</v>
      </c>
      <c r="R1975" s="6">
        <f>M1975*P1975</f>
        <v>189.63</v>
      </c>
      <c r="S1975" s="6">
        <f>Q1975-R1975</f>
        <v>155.16000000000003</v>
      </c>
      <c r="T1975" s="8">
        <f>IFERROR(S1975/Q1975,0)</f>
        <v>0.45001305142260511</v>
      </c>
    </row>
    <row r="1976" spans="1:20" ht="15.75" x14ac:dyDescent="0.25">
      <c r="A1976" s="2">
        <v>95</v>
      </c>
      <c r="B1976" s="3">
        <v>46291</v>
      </c>
      <c r="C1976" s="10">
        <f>YEAR(SalesDataTable[[#This Row],[Order Date]])</f>
        <v>2026</v>
      </c>
      <c r="D1976" s="13" t="str">
        <f>"Q"&amp;ROUNDUP(MONTH(SalesDataTable[[#This Row],[Order Date]])/3,0)</f>
        <v>Q3</v>
      </c>
      <c r="E1976" s="13">
        <f>MONTH(SalesDataTable[[#This Row],[Order Date]])</f>
        <v>9</v>
      </c>
      <c r="F1976" s="10" t="str">
        <f>TEXT(SalesDataTable[[#This Row],[Order Date]],"MMM")</f>
        <v>Sep</v>
      </c>
      <c r="G1976" s="4" t="s">
        <v>16</v>
      </c>
      <c r="H1976" s="4" t="s">
        <v>17</v>
      </c>
      <c r="I1976" s="4" t="s">
        <v>44</v>
      </c>
      <c r="J1976" s="4" t="s">
        <v>19</v>
      </c>
      <c r="K1976" s="4" t="s">
        <v>25</v>
      </c>
      <c r="L1976" s="4" t="s">
        <v>62</v>
      </c>
      <c r="M1976" s="5">
        <v>1</v>
      </c>
      <c r="N1976" s="6">
        <v>73.06</v>
      </c>
      <c r="O1976" s="7">
        <v>0.05</v>
      </c>
      <c r="P1976" s="6">
        <v>31.42</v>
      </c>
      <c r="Q1976" s="6">
        <f>M1976*N1976*(1-O1976)</f>
        <v>69.406999999999996</v>
      </c>
      <c r="R1976" s="6">
        <f>M1976*P1976</f>
        <v>31.42</v>
      </c>
      <c r="S1976" s="6">
        <f>Q1976-R1976</f>
        <v>37.986999999999995</v>
      </c>
      <c r="T1976" s="8">
        <f>IFERROR(S1976/Q1976,0)</f>
        <v>0.54730790842422228</v>
      </c>
    </row>
    <row r="1977" spans="1:20" ht="15.75" x14ac:dyDescent="0.25">
      <c r="A1977" s="2">
        <v>160</v>
      </c>
      <c r="B1977" s="3">
        <v>46291</v>
      </c>
      <c r="C1977" s="10">
        <f>YEAR(SalesDataTable[[#This Row],[Order Date]])</f>
        <v>2026</v>
      </c>
      <c r="D1977" s="13" t="str">
        <f>"Q"&amp;ROUNDUP(MONTH(SalesDataTable[[#This Row],[Order Date]])/3,0)</f>
        <v>Q3</v>
      </c>
      <c r="E1977" s="13">
        <f>MONTH(SalesDataTable[[#This Row],[Order Date]])</f>
        <v>9</v>
      </c>
      <c r="F1977" s="10" t="str">
        <f>TEXT(SalesDataTable[[#This Row],[Order Date]],"MMM")</f>
        <v>Sep</v>
      </c>
      <c r="G1977" s="4" t="s">
        <v>36</v>
      </c>
      <c r="H1977" s="4" t="s">
        <v>49</v>
      </c>
      <c r="I1977" s="4" t="s">
        <v>18</v>
      </c>
      <c r="J1977" s="4" t="s">
        <v>19</v>
      </c>
      <c r="K1977" s="4" t="s">
        <v>39</v>
      </c>
      <c r="L1977" s="4" t="s">
        <v>56</v>
      </c>
      <c r="M1977" s="5">
        <v>1</v>
      </c>
      <c r="N1977" s="6">
        <v>81.58</v>
      </c>
      <c r="O1977" s="7">
        <v>0.1</v>
      </c>
      <c r="P1977" s="6">
        <v>38.89</v>
      </c>
      <c r="Q1977" s="6">
        <f>M1977*N1977*(1-O1977)</f>
        <v>73.421999999999997</v>
      </c>
      <c r="R1977" s="6">
        <f>M1977*P1977</f>
        <v>38.89</v>
      </c>
      <c r="S1977" s="6">
        <f>Q1977-R1977</f>
        <v>34.531999999999996</v>
      </c>
      <c r="T1977" s="8">
        <f>IFERROR(S1977/Q1977,0)</f>
        <v>0.47032224673803491</v>
      </c>
    </row>
    <row r="1978" spans="1:20" ht="15.75" x14ac:dyDescent="0.25">
      <c r="A1978" s="2">
        <v>407</v>
      </c>
      <c r="B1978" s="3">
        <v>46291</v>
      </c>
      <c r="C1978" s="10">
        <f>YEAR(SalesDataTable[[#This Row],[Order Date]])</f>
        <v>2026</v>
      </c>
      <c r="D1978" s="13" t="str">
        <f>"Q"&amp;ROUNDUP(MONTH(SalesDataTable[[#This Row],[Order Date]])/3,0)</f>
        <v>Q3</v>
      </c>
      <c r="E1978" s="13">
        <f>MONTH(SalesDataTable[[#This Row],[Order Date]])</f>
        <v>9</v>
      </c>
      <c r="F1978" s="10" t="str">
        <f>TEXT(SalesDataTable[[#This Row],[Order Date]],"MMM")</f>
        <v>Sep</v>
      </c>
      <c r="G1978" s="4" t="s">
        <v>22</v>
      </c>
      <c r="H1978" s="4" t="s">
        <v>59</v>
      </c>
      <c r="I1978" s="4" t="s">
        <v>24</v>
      </c>
      <c r="J1978" s="4" t="s">
        <v>19</v>
      </c>
      <c r="K1978" s="4" t="s">
        <v>50</v>
      </c>
      <c r="L1978" s="4" t="s">
        <v>61</v>
      </c>
      <c r="M1978" s="5">
        <v>6</v>
      </c>
      <c r="N1978" s="6">
        <v>49.87</v>
      </c>
      <c r="O1978" s="7">
        <v>0.1</v>
      </c>
      <c r="P1978" s="6">
        <v>21.75</v>
      </c>
      <c r="Q1978" s="6">
        <f>M1978*N1978*(1-O1978)</f>
        <v>269.298</v>
      </c>
      <c r="R1978" s="6">
        <f>M1978*P1978</f>
        <v>130.5</v>
      </c>
      <c r="S1978" s="6">
        <f>Q1978-R1978</f>
        <v>138.798</v>
      </c>
      <c r="T1978" s="8">
        <f>IFERROR(S1978/Q1978,0)</f>
        <v>0.51540672414945521</v>
      </c>
    </row>
    <row r="1979" spans="1:20" ht="15.75" x14ac:dyDescent="0.25">
      <c r="A1979" s="2">
        <v>1395</v>
      </c>
      <c r="B1979" s="3">
        <v>46291</v>
      </c>
      <c r="C1979" s="10">
        <f>YEAR(SalesDataTable[[#This Row],[Order Date]])</f>
        <v>2026</v>
      </c>
      <c r="D1979" s="13" t="str">
        <f>"Q"&amp;ROUNDUP(MONTH(SalesDataTable[[#This Row],[Order Date]])/3,0)</f>
        <v>Q3</v>
      </c>
      <c r="E1979" s="13">
        <f>MONTH(SalesDataTable[[#This Row],[Order Date]])</f>
        <v>9</v>
      </c>
      <c r="F1979" s="10" t="str">
        <f>TEXT(SalesDataTable[[#This Row],[Order Date]],"MMM")</f>
        <v>Sep</v>
      </c>
      <c r="G1979" s="4" t="s">
        <v>27</v>
      </c>
      <c r="H1979" s="4" t="s">
        <v>34</v>
      </c>
      <c r="I1979" s="4" t="s">
        <v>18</v>
      </c>
      <c r="J1979" s="4" t="s">
        <v>29</v>
      </c>
      <c r="K1979" s="4" t="s">
        <v>20</v>
      </c>
      <c r="L1979" s="4" t="s">
        <v>42</v>
      </c>
      <c r="M1979" s="5">
        <v>2</v>
      </c>
      <c r="N1979" s="6">
        <v>39.81</v>
      </c>
      <c r="O1979" s="7">
        <v>0.05</v>
      </c>
      <c r="P1979" s="6">
        <v>16.87</v>
      </c>
      <c r="Q1979" s="6">
        <f>M1979*N1979*(1-O1979)</f>
        <v>75.638999999999996</v>
      </c>
      <c r="R1979" s="6">
        <f>M1979*P1979</f>
        <v>33.74</v>
      </c>
      <c r="S1979" s="6">
        <f>Q1979-R1979</f>
        <v>41.898999999999994</v>
      </c>
      <c r="T1979" s="8">
        <f>IFERROR(S1979/Q1979,0)</f>
        <v>0.55393381721069812</v>
      </c>
    </row>
    <row r="1980" spans="1:20" ht="15.75" x14ac:dyDescent="0.25">
      <c r="A1980" s="2">
        <v>2085</v>
      </c>
      <c r="B1980" s="3">
        <v>46291</v>
      </c>
      <c r="C1980" s="10">
        <f>YEAR(SalesDataTable[[#This Row],[Order Date]])</f>
        <v>2026</v>
      </c>
      <c r="D1980" s="13" t="str">
        <f>"Q"&amp;ROUNDUP(MONTH(SalesDataTable[[#This Row],[Order Date]])/3,0)</f>
        <v>Q3</v>
      </c>
      <c r="E1980" s="13">
        <f>MONTH(SalesDataTable[[#This Row],[Order Date]])</f>
        <v>9</v>
      </c>
      <c r="F1980" s="10" t="str">
        <f>TEXT(SalesDataTable[[#This Row],[Order Date]],"MMM")</f>
        <v>Sep</v>
      </c>
      <c r="G1980" s="4" t="s">
        <v>27</v>
      </c>
      <c r="H1980" s="4" t="s">
        <v>28</v>
      </c>
      <c r="I1980" s="4" t="s">
        <v>18</v>
      </c>
      <c r="J1980" s="4" t="s">
        <v>19</v>
      </c>
      <c r="K1980" s="4" t="s">
        <v>39</v>
      </c>
      <c r="L1980" s="4" t="s">
        <v>45</v>
      </c>
      <c r="M1980" s="5">
        <v>3</v>
      </c>
      <c r="N1980" s="6">
        <v>191.46</v>
      </c>
      <c r="O1980" s="7">
        <v>0</v>
      </c>
      <c r="P1980" s="6">
        <v>104.06</v>
      </c>
      <c r="Q1980" s="6">
        <f>M1980*N1980*(1-O1980)</f>
        <v>574.38</v>
      </c>
      <c r="R1980" s="6">
        <f>M1980*P1980</f>
        <v>312.18</v>
      </c>
      <c r="S1980" s="6">
        <f>Q1980-R1980</f>
        <v>262.2</v>
      </c>
      <c r="T1980" s="8">
        <f>IFERROR(S1980/Q1980,0)</f>
        <v>0.45649221769560222</v>
      </c>
    </row>
    <row r="1981" spans="1:20" ht="15.75" x14ac:dyDescent="0.25">
      <c r="A1981" s="2">
        <v>3124</v>
      </c>
      <c r="B1981" s="3">
        <v>46291</v>
      </c>
      <c r="C1981" s="10">
        <f>YEAR(SalesDataTable[[#This Row],[Order Date]])</f>
        <v>2026</v>
      </c>
      <c r="D1981" s="13" t="str">
        <f>"Q"&amp;ROUNDUP(MONTH(SalesDataTable[[#This Row],[Order Date]])/3,0)</f>
        <v>Q3</v>
      </c>
      <c r="E1981" s="13">
        <f>MONTH(SalesDataTable[[#This Row],[Order Date]])</f>
        <v>9</v>
      </c>
      <c r="F1981" s="10" t="str">
        <f>TEXT(SalesDataTable[[#This Row],[Order Date]],"MMM")</f>
        <v>Sep</v>
      </c>
      <c r="G1981" s="4" t="s">
        <v>27</v>
      </c>
      <c r="H1981" s="4" t="s">
        <v>41</v>
      </c>
      <c r="I1981" s="4" t="s">
        <v>18</v>
      </c>
      <c r="J1981" s="4" t="s">
        <v>19</v>
      </c>
      <c r="K1981" s="4" t="s">
        <v>30</v>
      </c>
      <c r="L1981" s="4" t="s">
        <v>48</v>
      </c>
      <c r="M1981" s="5">
        <v>3</v>
      </c>
      <c r="N1981" s="6">
        <v>46.48</v>
      </c>
      <c r="O1981" s="7">
        <v>0.05</v>
      </c>
      <c r="P1981" s="6">
        <v>18.82</v>
      </c>
      <c r="Q1981" s="6">
        <f>M1981*N1981*(1-O1981)</f>
        <v>132.46799999999999</v>
      </c>
      <c r="R1981" s="6">
        <f>M1981*P1981</f>
        <v>56.46</v>
      </c>
      <c r="S1981" s="6">
        <f>Q1981-R1981</f>
        <v>76.007999999999981</v>
      </c>
      <c r="T1981" s="8">
        <f>IFERROR(S1981/Q1981,0)</f>
        <v>0.57378385723344494</v>
      </c>
    </row>
    <row r="1982" spans="1:20" ht="15.75" x14ac:dyDescent="0.25">
      <c r="A1982" s="2">
        <v>3216</v>
      </c>
      <c r="B1982" s="3">
        <v>46291</v>
      </c>
      <c r="C1982" s="10">
        <f>YEAR(SalesDataTable[[#This Row],[Order Date]])</f>
        <v>2026</v>
      </c>
      <c r="D1982" s="13" t="str">
        <f>"Q"&amp;ROUNDUP(MONTH(SalesDataTable[[#This Row],[Order Date]])/3,0)</f>
        <v>Q3</v>
      </c>
      <c r="E1982" s="13">
        <f>MONTH(SalesDataTable[[#This Row],[Order Date]])</f>
        <v>9</v>
      </c>
      <c r="F1982" s="10" t="str">
        <f>TEXT(SalesDataTable[[#This Row],[Order Date]],"MMM")</f>
        <v>Sep</v>
      </c>
      <c r="G1982" s="4" t="s">
        <v>22</v>
      </c>
      <c r="H1982" s="4" t="s">
        <v>59</v>
      </c>
      <c r="I1982" s="4" t="s">
        <v>35</v>
      </c>
      <c r="J1982" s="4" t="s">
        <v>19</v>
      </c>
      <c r="K1982" s="4" t="s">
        <v>30</v>
      </c>
      <c r="L1982" s="4" t="s">
        <v>31</v>
      </c>
      <c r="M1982" s="5">
        <v>2</v>
      </c>
      <c r="N1982" s="6">
        <v>35.44</v>
      </c>
      <c r="O1982" s="7">
        <v>0.1</v>
      </c>
      <c r="P1982" s="6">
        <v>13.2</v>
      </c>
      <c r="Q1982" s="6">
        <f>M1982*N1982*(1-O1982)</f>
        <v>63.791999999999994</v>
      </c>
      <c r="R1982" s="6">
        <f>M1982*P1982</f>
        <v>26.4</v>
      </c>
      <c r="S1982" s="6">
        <f>Q1982-R1982</f>
        <v>37.391999999999996</v>
      </c>
      <c r="T1982" s="8">
        <f>IFERROR(S1982/Q1982,0)</f>
        <v>0.58615500376222718</v>
      </c>
    </row>
    <row r="1983" spans="1:20" ht="15.75" x14ac:dyDescent="0.25">
      <c r="A1983" s="2">
        <v>3743</v>
      </c>
      <c r="B1983" s="3">
        <v>46291</v>
      </c>
      <c r="C1983" s="10">
        <f>YEAR(SalesDataTable[[#This Row],[Order Date]])</f>
        <v>2026</v>
      </c>
      <c r="D1983" s="13" t="str">
        <f>"Q"&amp;ROUNDUP(MONTH(SalesDataTable[[#This Row],[Order Date]])/3,0)</f>
        <v>Q3</v>
      </c>
      <c r="E1983" s="13">
        <f>MONTH(SalesDataTable[[#This Row],[Order Date]])</f>
        <v>9</v>
      </c>
      <c r="F1983" s="10" t="str">
        <f>TEXT(SalesDataTable[[#This Row],[Order Date]],"MMM")</f>
        <v>Sep</v>
      </c>
      <c r="G1983" s="4" t="s">
        <v>27</v>
      </c>
      <c r="H1983" s="4" t="s">
        <v>28</v>
      </c>
      <c r="I1983" s="4" t="s">
        <v>18</v>
      </c>
      <c r="J1983" s="4" t="s">
        <v>29</v>
      </c>
      <c r="K1983" s="4" t="s">
        <v>50</v>
      </c>
      <c r="L1983" s="4" t="s">
        <v>58</v>
      </c>
      <c r="M1983" s="5">
        <v>4</v>
      </c>
      <c r="N1983" s="6">
        <v>36.159999999999997</v>
      </c>
      <c r="O1983" s="7">
        <v>0.05</v>
      </c>
      <c r="P1983" s="6">
        <v>13.68</v>
      </c>
      <c r="Q1983" s="6">
        <f>M1983*N1983*(1-O1983)</f>
        <v>137.40799999999999</v>
      </c>
      <c r="R1983" s="6">
        <f>M1983*P1983</f>
        <v>54.72</v>
      </c>
      <c r="S1983" s="6">
        <f>Q1983-R1983</f>
        <v>82.687999999999988</v>
      </c>
      <c r="T1983" s="8">
        <f>IFERROR(S1983/Q1983,0)</f>
        <v>0.60176991150442471</v>
      </c>
    </row>
    <row r="1984" spans="1:20" ht="15.75" x14ac:dyDescent="0.25">
      <c r="A1984" s="2">
        <v>3788</v>
      </c>
      <c r="B1984" s="3">
        <v>46291</v>
      </c>
      <c r="C1984" s="10">
        <f>YEAR(SalesDataTable[[#This Row],[Order Date]])</f>
        <v>2026</v>
      </c>
      <c r="D1984" s="13" t="str">
        <f>"Q"&amp;ROUNDUP(MONTH(SalesDataTable[[#This Row],[Order Date]])/3,0)</f>
        <v>Q3</v>
      </c>
      <c r="E1984" s="13">
        <f>MONTH(SalesDataTable[[#This Row],[Order Date]])</f>
        <v>9</v>
      </c>
      <c r="F1984" s="10" t="str">
        <f>TEXT(SalesDataTable[[#This Row],[Order Date]],"MMM")</f>
        <v>Sep</v>
      </c>
      <c r="G1984" s="4" t="s">
        <v>36</v>
      </c>
      <c r="H1984" s="4" t="s">
        <v>49</v>
      </c>
      <c r="I1984" s="4" t="s">
        <v>18</v>
      </c>
      <c r="J1984" s="4" t="s">
        <v>19</v>
      </c>
      <c r="K1984" s="4" t="s">
        <v>50</v>
      </c>
      <c r="L1984" s="4" t="s">
        <v>58</v>
      </c>
      <c r="M1984" s="5">
        <v>2</v>
      </c>
      <c r="N1984" s="6">
        <v>35.93</v>
      </c>
      <c r="O1984" s="7">
        <v>0</v>
      </c>
      <c r="P1984" s="6">
        <v>13.91</v>
      </c>
      <c r="Q1984" s="6">
        <f>M1984*N1984*(1-O1984)</f>
        <v>71.86</v>
      </c>
      <c r="R1984" s="6">
        <f>M1984*P1984</f>
        <v>27.82</v>
      </c>
      <c r="S1984" s="6">
        <f>Q1984-R1984</f>
        <v>44.04</v>
      </c>
      <c r="T1984" s="8">
        <f>IFERROR(S1984/Q1984,0)</f>
        <v>0.6128583356526579</v>
      </c>
    </row>
    <row r="1985" spans="1:20" ht="15.75" x14ac:dyDescent="0.25">
      <c r="A1985" s="2">
        <v>4883</v>
      </c>
      <c r="B1985" s="3">
        <v>46291</v>
      </c>
      <c r="C1985" s="10">
        <f>YEAR(SalesDataTable[[#This Row],[Order Date]])</f>
        <v>2026</v>
      </c>
      <c r="D1985" s="13" t="str">
        <f>"Q"&amp;ROUNDUP(MONTH(SalesDataTable[[#This Row],[Order Date]])/3,0)</f>
        <v>Q3</v>
      </c>
      <c r="E1985" s="13">
        <f>MONTH(SalesDataTable[[#This Row],[Order Date]])</f>
        <v>9</v>
      </c>
      <c r="F1985" s="10" t="str">
        <f>TEXT(SalesDataTable[[#This Row],[Order Date]],"MMM")</f>
        <v>Sep</v>
      </c>
      <c r="G1985" s="4" t="s">
        <v>36</v>
      </c>
      <c r="H1985" s="4" t="s">
        <v>49</v>
      </c>
      <c r="I1985" s="4" t="s">
        <v>18</v>
      </c>
      <c r="J1985" s="4" t="s">
        <v>32</v>
      </c>
      <c r="K1985" s="4" t="s">
        <v>39</v>
      </c>
      <c r="L1985" s="4" t="s">
        <v>45</v>
      </c>
      <c r="M1985" s="5">
        <v>1</v>
      </c>
      <c r="N1985" s="6">
        <v>199.7</v>
      </c>
      <c r="O1985" s="7">
        <v>0</v>
      </c>
      <c r="P1985" s="6">
        <v>103.77</v>
      </c>
      <c r="Q1985" s="6">
        <f>M1985*N1985*(1-O1985)</f>
        <v>199.7</v>
      </c>
      <c r="R1985" s="6">
        <f>M1985*P1985</f>
        <v>103.77</v>
      </c>
      <c r="S1985" s="6">
        <f>Q1985-R1985</f>
        <v>95.929999999999993</v>
      </c>
      <c r="T1985" s="8">
        <f>IFERROR(S1985/Q1985,0)</f>
        <v>0.4803705558337506</v>
      </c>
    </row>
    <row r="1986" spans="1:20" ht="15.75" x14ac:dyDescent="0.25">
      <c r="A1986" s="2">
        <v>1577</v>
      </c>
      <c r="B1986" s="3">
        <v>46292</v>
      </c>
      <c r="C1986" s="10">
        <f>YEAR(SalesDataTable[[#This Row],[Order Date]])</f>
        <v>2026</v>
      </c>
      <c r="D1986" s="13" t="str">
        <f>"Q"&amp;ROUNDUP(MONTH(SalesDataTable[[#This Row],[Order Date]])/3,0)</f>
        <v>Q3</v>
      </c>
      <c r="E1986" s="13">
        <f>MONTH(SalesDataTable[[#This Row],[Order Date]])</f>
        <v>9</v>
      </c>
      <c r="F1986" s="10" t="str">
        <f>TEXT(SalesDataTable[[#This Row],[Order Date]],"MMM")</f>
        <v>Sep</v>
      </c>
      <c r="G1986" s="4" t="s">
        <v>36</v>
      </c>
      <c r="H1986" s="4" t="s">
        <v>37</v>
      </c>
      <c r="I1986" s="4" t="s">
        <v>18</v>
      </c>
      <c r="J1986" s="4" t="s">
        <v>29</v>
      </c>
      <c r="K1986" s="4" t="s">
        <v>25</v>
      </c>
      <c r="L1986" s="4" t="s">
        <v>53</v>
      </c>
      <c r="M1986" s="5">
        <v>4</v>
      </c>
      <c r="N1986" s="6">
        <v>154.28</v>
      </c>
      <c r="O1986" s="7">
        <v>0.05</v>
      </c>
      <c r="P1986" s="6">
        <v>78.180000000000007</v>
      </c>
      <c r="Q1986" s="6">
        <f>M1986*N1986*(1-O1986)</f>
        <v>586.26400000000001</v>
      </c>
      <c r="R1986" s="6">
        <f>M1986*P1986</f>
        <v>312.72000000000003</v>
      </c>
      <c r="S1986" s="6">
        <f>Q1986-R1986</f>
        <v>273.54399999999998</v>
      </c>
      <c r="T1986" s="8">
        <f>IFERROR(S1986/Q1986,0)</f>
        <v>0.46658843115047144</v>
      </c>
    </row>
    <row r="1987" spans="1:20" ht="15.75" x14ac:dyDescent="0.25">
      <c r="A1987" s="2">
        <v>2310</v>
      </c>
      <c r="B1987" s="3">
        <v>46292</v>
      </c>
      <c r="C1987" s="10">
        <f>YEAR(SalesDataTable[[#This Row],[Order Date]])</f>
        <v>2026</v>
      </c>
      <c r="D1987" s="13" t="str">
        <f>"Q"&amp;ROUNDUP(MONTH(SalesDataTable[[#This Row],[Order Date]])/3,0)</f>
        <v>Q3</v>
      </c>
      <c r="E1987" s="13">
        <f>MONTH(SalesDataTable[[#This Row],[Order Date]])</f>
        <v>9</v>
      </c>
      <c r="F1987" s="10" t="str">
        <f>TEXT(SalesDataTable[[#This Row],[Order Date]],"MMM")</f>
        <v>Sep</v>
      </c>
      <c r="G1987" s="4" t="s">
        <v>16</v>
      </c>
      <c r="H1987" s="4" t="s">
        <v>66</v>
      </c>
      <c r="I1987" s="4" t="s">
        <v>18</v>
      </c>
      <c r="J1987" s="4" t="s">
        <v>19</v>
      </c>
      <c r="K1987" s="4" t="s">
        <v>30</v>
      </c>
      <c r="L1987" s="4" t="s">
        <v>64</v>
      </c>
      <c r="M1987" s="5">
        <v>1</v>
      </c>
      <c r="N1987" s="6">
        <v>165.44</v>
      </c>
      <c r="O1987" s="7">
        <v>0</v>
      </c>
      <c r="P1987" s="6">
        <v>88.25</v>
      </c>
      <c r="Q1987" s="6">
        <f>M1987*N1987*(1-O1987)</f>
        <v>165.44</v>
      </c>
      <c r="R1987" s="6">
        <f>M1987*P1987</f>
        <v>88.25</v>
      </c>
      <c r="S1987" s="6">
        <f>Q1987-R1987</f>
        <v>77.19</v>
      </c>
      <c r="T1987" s="8">
        <f>IFERROR(S1987/Q1987,0)</f>
        <v>0.46657398452611215</v>
      </c>
    </row>
    <row r="1988" spans="1:20" ht="15.75" x14ac:dyDescent="0.25">
      <c r="A1988" s="2">
        <v>2383</v>
      </c>
      <c r="B1988" s="3">
        <v>46292</v>
      </c>
      <c r="C1988" s="10">
        <f>YEAR(SalesDataTable[[#This Row],[Order Date]])</f>
        <v>2026</v>
      </c>
      <c r="D1988" s="13" t="str">
        <f>"Q"&amp;ROUNDUP(MONTH(SalesDataTable[[#This Row],[Order Date]])/3,0)</f>
        <v>Q3</v>
      </c>
      <c r="E1988" s="13">
        <f>MONTH(SalesDataTable[[#This Row],[Order Date]])</f>
        <v>9</v>
      </c>
      <c r="F1988" s="10" t="str">
        <f>TEXT(SalesDataTable[[#This Row],[Order Date]],"MMM")</f>
        <v>Sep</v>
      </c>
      <c r="G1988" s="4" t="s">
        <v>36</v>
      </c>
      <c r="H1988" s="4" t="s">
        <v>47</v>
      </c>
      <c r="I1988" s="4" t="s">
        <v>18</v>
      </c>
      <c r="J1988" s="4" t="s">
        <v>19</v>
      </c>
      <c r="K1988" s="4" t="s">
        <v>30</v>
      </c>
      <c r="L1988" s="4" t="s">
        <v>60</v>
      </c>
      <c r="M1988" s="5">
        <v>2</v>
      </c>
      <c r="N1988" s="6">
        <v>130.29</v>
      </c>
      <c r="O1988" s="7">
        <v>0.1</v>
      </c>
      <c r="P1988" s="6">
        <v>67.97</v>
      </c>
      <c r="Q1988" s="6">
        <f>M1988*N1988*(1-O1988)</f>
        <v>234.52199999999999</v>
      </c>
      <c r="R1988" s="6">
        <f>M1988*P1988</f>
        <v>135.94</v>
      </c>
      <c r="S1988" s="6">
        <f>Q1988-R1988</f>
        <v>98.581999999999994</v>
      </c>
      <c r="T1988" s="8">
        <f>IFERROR(S1988/Q1988,0)</f>
        <v>0.42035288800197845</v>
      </c>
    </row>
    <row r="1989" spans="1:20" ht="15.75" x14ac:dyDescent="0.25">
      <c r="A1989" s="2">
        <v>2803</v>
      </c>
      <c r="B1989" s="3">
        <v>46292</v>
      </c>
      <c r="C1989" s="10">
        <f>YEAR(SalesDataTable[[#This Row],[Order Date]])</f>
        <v>2026</v>
      </c>
      <c r="D1989" s="13" t="str">
        <f>"Q"&amp;ROUNDUP(MONTH(SalesDataTable[[#This Row],[Order Date]])/3,0)</f>
        <v>Q3</v>
      </c>
      <c r="E1989" s="13">
        <f>MONTH(SalesDataTable[[#This Row],[Order Date]])</f>
        <v>9</v>
      </c>
      <c r="F1989" s="10" t="str">
        <f>TEXT(SalesDataTable[[#This Row],[Order Date]],"MMM")</f>
        <v>Sep</v>
      </c>
      <c r="G1989" s="4" t="s">
        <v>22</v>
      </c>
      <c r="H1989" s="4" t="s">
        <v>59</v>
      </c>
      <c r="I1989" s="4" t="s">
        <v>18</v>
      </c>
      <c r="J1989" s="4" t="s">
        <v>19</v>
      </c>
      <c r="K1989" s="4" t="s">
        <v>50</v>
      </c>
      <c r="L1989" s="4" t="s">
        <v>58</v>
      </c>
      <c r="M1989" s="5">
        <v>3</v>
      </c>
      <c r="N1989" s="6">
        <v>36.909999999999997</v>
      </c>
      <c r="O1989" s="7">
        <v>0.05</v>
      </c>
      <c r="P1989" s="6">
        <v>13.7</v>
      </c>
      <c r="Q1989" s="6">
        <f>M1989*N1989*(1-O1989)</f>
        <v>105.19349999999999</v>
      </c>
      <c r="R1989" s="6">
        <f>M1989*P1989</f>
        <v>41.099999999999994</v>
      </c>
      <c r="S1989" s="6">
        <f>Q1989-R1989</f>
        <v>64.093499999999992</v>
      </c>
      <c r="T1989" s="8">
        <f>IFERROR(S1989/Q1989,0)</f>
        <v>0.60929144861612172</v>
      </c>
    </row>
    <row r="1990" spans="1:20" ht="15.75" x14ac:dyDescent="0.25">
      <c r="A1990" s="2">
        <v>4199</v>
      </c>
      <c r="B1990" s="3">
        <v>46292</v>
      </c>
      <c r="C1990" s="10">
        <f>YEAR(SalesDataTable[[#This Row],[Order Date]])</f>
        <v>2026</v>
      </c>
      <c r="D1990" s="13" t="str">
        <f>"Q"&amp;ROUNDUP(MONTH(SalesDataTable[[#This Row],[Order Date]])/3,0)</f>
        <v>Q3</v>
      </c>
      <c r="E1990" s="13">
        <f>MONTH(SalesDataTable[[#This Row],[Order Date]])</f>
        <v>9</v>
      </c>
      <c r="F1990" s="10" t="str">
        <f>TEXT(SalesDataTable[[#This Row],[Order Date]],"MMM")</f>
        <v>Sep</v>
      </c>
      <c r="G1990" s="4" t="s">
        <v>27</v>
      </c>
      <c r="H1990" s="4" t="s">
        <v>41</v>
      </c>
      <c r="I1990" s="4" t="s">
        <v>44</v>
      </c>
      <c r="J1990" s="4" t="s">
        <v>32</v>
      </c>
      <c r="K1990" s="4" t="s">
        <v>20</v>
      </c>
      <c r="L1990" s="4" t="s">
        <v>38</v>
      </c>
      <c r="M1990" s="5">
        <v>1</v>
      </c>
      <c r="N1990" s="6">
        <v>50.02</v>
      </c>
      <c r="O1990" s="7">
        <v>0</v>
      </c>
      <c r="P1990" s="6">
        <v>22.65</v>
      </c>
      <c r="Q1990" s="6">
        <f>M1990*N1990*(1-O1990)</f>
        <v>50.02</v>
      </c>
      <c r="R1990" s="6">
        <f>M1990*P1990</f>
        <v>22.65</v>
      </c>
      <c r="S1990" s="6">
        <f>Q1990-R1990</f>
        <v>27.370000000000005</v>
      </c>
      <c r="T1990" s="8">
        <f>IFERROR(S1990/Q1990,0)</f>
        <v>0.54718112754898052</v>
      </c>
    </row>
    <row r="1991" spans="1:20" ht="15.75" x14ac:dyDescent="0.25">
      <c r="A1991" s="2">
        <v>4517</v>
      </c>
      <c r="B1991" s="3">
        <v>46292</v>
      </c>
      <c r="C1991" s="10">
        <f>YEAR(SalesDataTable[[#This Row],[Order Date]])</f>
        <v>2026</v>
      </c>
      <c r="D1991" s="13" t="str">
        <f>"Q"&amp;ROUNDUP(MONTH(SalesDataTable[[#This Row],[Order Date]])/3,0)</f>
        <v>Q3</v>
      </c>
      <c r="E1991" s="13">
        <f>MONTH(SalesDataTable[[#This Row],[Order Date]])</f>
        <v>9</v>
      </c>
      <c r="F1991" s="10" t="str">
        <f>TEXT(SalesDataTable[[#This Row],[Order Date]],"MMM")</f>
        <v>Sep</v>
      </c>
      <c r="G1991" s="4" t="s">
        <v>22</v>
      </c>
      <c r="H1991" s="4" t="s">
        <v>59</v>
      </c>
      <c r="I1991" s="4" t="s">
        <v>18</v>
      </c>
      <c r="J1991" s="4" t="s">
        <v>19</v>
      </c>
      <c r="K1991" s="4" t="s">
        <v>39</v>
      </c>
      <c r="L1991" s="4" t="s">
        <v>56</v>
      </c>
      <c r="M1991" s="5">
        <v>1</v>
      </c>
      <c r="N1991" s="6">
        <v>83.32</v>
      </c>
      <c r="O1991" s="7">
        <v>0.05</v>
      </c>
      <c r="P1991" s="6">
        <v>38.93</v>
      </c>
      <c r="Q1991" s="6">
        <f>M1991*N1991*(1-O1991)</f>
        <v>79.153999999999996</v>
      </c>
      <c r="R1991" s="6">
        <f>M1991*P1991</f>
        <v>38.93</v>
      </c>
      <c r="S1991" s="6">
        <f>Q1991-R1991</f>
        <v>40.223999999999997</v>
      </c>
      <c r="T1991" s="8">
        <f>IFERROR(S1991/Q1991,0)</f>
        <v>0.50817393940925282</v>
      </c>
    </row>
    <row r="1992" spans="1:20" ht="15.75" x14ac:dyDescent="0.25">
      <c r="A1992" s="2">
        <v>80</v>
      </c>
      <c r="B1992" s="3">
        <v>46293</v>
      </c>
      <c r="C1992" s="10">
        <f>YEAR(SalesDataTable[[#This Row],[Order Date]])</f>
        <v>2026</v>
      </c>
      <c r="D1992" s="13" t="str">
        <f>"Q"&amp;ROUNDUP(MONTH(SalesDataTable[[#This Row],[Order Date]])/3,0)</f>
        <v>Q3</v>
      </c>
      <c r="E1992" s="13">
        <f>MONTH(SalesDataTable[[#This Row],[Order Date]])</f>
        <v>9</v>
      </c>
      <c r="F1992" s="10" t="str">
        <f>TEXT(SalesDataTable[[#This Row],[Order Date]],"MMM")</f>
        <v>Sep</v>
      </c>
      <c r="G1992" s="4" t="s">
        <v>16</v>
      </c>
      <c r="H1992" s="4" t="s">
        <v>66</v>
      </c>
      <c r="I1992" s="4" t="s">
        <v>24</v>
      </c>
      <c r="J1992" s="4" t="s">
        <v>32</v>
      </c>
      <c r="K1992" s="4" t="s">
        <v>25</v>
      </c>
      <c r="L1992" s="4" t="s">
        <v>62</v>
      </c>
      <c r="M1992" s="5">
        <v>10</v>
      </c>
      <c r="N1992" s="6">
        <v>71.040000000000006</v>
      </c>
      <c r="O1992" s="7">
        <v>0.2</v>
      </c>
      <c r="P1992" s="6">
        <v>31.7</v>
      </c>
      <c r="Q1992" s="6">
        <f>M1992*N1992*(1-O1992)</f>
        <v>568.32000000000005</v>
      </c>
      <c r="R1992" s="6">
        <f>M1992*P1992</f>
        <v>317</v>
      </c>
      <c r="S1992" s="6">
        <f>Q1992-R1992</f>
        <v>251.32000000000005</v>
      </c>
      <c r="T1992" s="8">
        <f>IFERROR(S1992/Q1992,0)</f>
        <v>0.4422156531531532</v>
      </c>
    </row>
    <row r="1993" spans="1:20" ht="15.75" x14ac:dyDescent="0.25">
      <c r="A1993" s="2">
        <v>370</v>
      </c>
      <c r="B1993" s="3">
        <v>46293</v>
      </c>
      <c r="C1993" s="10">
        <f>YEAR(SalesDataTable[[#This Row],[Order Date]])</f>
        <v>2026</v>
      </c>
      <c r="D1993" s="13" t="str">
        <f>"Q"&amp;ROUNDUP(MONTH(SalesDataTable[[#This Row],[Order Date]])/3,0)</f>
        <v>Q3</v>
      </c>
      <c r="E1993" s="13">
        <f>MONTH(SalesDataTable[[#This Row],[Order Date]])</f>
        <v>9</v>
      </c>
      <c r="F1993" s="10" t="str">
        <f>TEXT(SalesDataTable[[#This Row],[Order Date]],"MMM")</f>
        <v>Sep</v>
      </c>
      <c r="G1993" s="4" t="s">
        <v>36</v>
      </c>
      <c r="H1993" s="4" t="s">
        <v>47</v>
      </c>
      <c r="I1993" s="4" t="s">
        <v>35</v>
      </c>
      <c r="J1993" s="4" t="s">
        <v>19</v>
      </c>
      <c r="K1993" s="4" t="s">
        <v>20</v>
      </c>
      <c r="L1993" s="4" t="s">
        <v>42</v>
      </c>
      <c r="M1993" s="5">
        <v>2</v>
      </c>
      <c r="N1993" s="6">
        <v>40.83</v>
      </c>
      <c r="O1993" s="7">
        <v>0</v>
      </c>
      <c r="P1993" s="6">
        <v>16.850000000000001</v>
      </c>
      <c r="Q1993" s="6">
        <f>M1993*N1993*(1-O1993)</f>
        <v>81.66</v>
      </c>
      <c r="R1993" s="6">
        <f>M1993*P1993</f>
        <v>33.700000000000003</v>
      </c>
      <c r="S1993" s="6">
        <f>Q1993-R1993</f>
        <v>47.959999999999994</v>
      </c>
      <c r="T1993" s="8">
        <f>IFERROR(S1993/Q1993,0)</f>
        <v>0.58731325006122947</v>
      </c>
    </row>
    <row r="1994" spans="1:20" ht="15.75" x14ac:dyDescent="0.25">
      <c r="A1994" s="2">
        <v>417</v>
      </c>
      <c r="B1994" s="3">
        <v>46293</v>
      </c>
      <c r="C1994" s="10">
        <f>YEAR(SalesDataTable[[#This Row],[Order Date]])</f>
        <v>2026</v>
      </c>
      <c r="D1994" s="13" t="str">
        <f>"Q"&amp;ROUNDUP(MONTH(SalesDataTable[[#This Row],[Order Date]])/3,0)</f>
        <v>Q3</v>
      </c>
      <c r="E1994" s="13">
        <f>MONTH(SalesDataTable[[#This Row],[Order Date]])</f>
        <v>9</v>
      </c>
      <c r="F1994" s="10" t="str">
        <f>TEXT(SalesDataTable[[#This Row],[Order Date]],"MMM")</f>
        <v>Sep</v>
      </c>
      <c r="G1994" s="4" t="s">
        <v>22</v>
      </c>
      <c r="H1994" s="4" t="s">
        <v>65</v>
      </c>
      <c r="I1994" s="4" t="s">
        <v>44</v>
      </c>
      <c r="J1994" s="4" t="s">
        <v>19</v>
      </c>
      <c r="K1994" s="4" t="s">
        <v>39</v>
      </c>
      <c r="L1994" s="4" t="s">
        <v>67</v>
      </c>
      <c r="M1994" s="5">
        <v>1</v>
      </c>
      <c r="N1994" s="6">
        <v>121.64</v>
      </c>
      <c r="O1994" s="7">
        <v>0.15</v>
      </c>
      <c r="P1994" s="6">
        <v>61.56</v>
      </c>
      <c r="Q1994" s="6">
        <f>M1994*N1994*(1-O1994)</f>
        <v>103.39399999999999</v>
      </c>
      <c r="R1994" s="6">
        <f>M1994*P1994</f>
        <v>61.56</v>
      </c>
      <c r="S1994" s="6">
        <f>Q1994-R1994</f>
        <v>41.833999999999989</v>
      </c>
      <c r="T1994" s="8">
        <f>IFERROR(S1994/Q1994,0)</f>
        <v>0.40460761746329565</v>
      </c>
    </row>
    <row r="1995" spans="1:20" ht="15.75" x14ac:dyDescent="0.25">
      <c r="A1995" s="2">
        <v>437</v>
      </c>
      <c r="B1995" s="3">
        <v>46293</v>
      </c>
      <c r="C1995" s="10">
        <f>YEAR(SalesDataTable[[#This Row],[Order Date]])</f>
        <v>2026</v>
      </c>
      <c r="D1995" s="13" t="str">
        <f>"Q"&amp;ROUNDUP(MONTH(SalesDataTable[[#This Row],[Order Date]])/3,0)</f>
        <v>Q3</v>
      </c>
      <c r="E1995" s="13">
        <f>MONTH(SalesDataTable[[#This Row],[Order Date]])</f>
        <v>9</v>
      </c>
      <c r="F1995" s="10" t="str">
        <f>TEXT(SalesDataTable[[#This Row],[Order Date]],"MMM")</f>
        <v>Sep</v>
      </c>
      <c r="G1995" s="4" t="s">
        <v>22</v>
      </c>
      <c r="H1995" s="4" t="s">
        <v>23</v>
      </c>
      <c r="I1995" s="4" t="s">
        <v>35</v>
      </c>
      <c r="J1995" s="4" t="s">
        <v>29</v>
      </c>
      <c r="K1995" s="4" t="s">
        <v>30</v>
      </c>
      <c r="L1995" s="4" t="s">
        <v>64</v>
      </c>
      <c r="M1995" s="5">
        <v>1</v>
      </c>
      <c r="N1995" s="6">
        <v>164.7</v>
      </c>
      <c r="O1995" s="7">
        <v>0</v>
      </c>
      <c r="P1995" s="6">
        <v>86.02</v>
      </c>
      <c r="Q1995" s="6">
        <f>M1995*N1995*(1-O1995)</f>
        <v>164.7</v>
      </c>
      <c r="R1995" s="6">
        <f>M1995*P1995</f>
        <v>86.02</v>
      </c>
      <c r="S1995" s="6">
        <f>Q1995-R1995</f>
        <v>78.679999999999993</v>
      </c>
      <c r="T1995" s="8">
        <f>IFERROR(S1995/Q1995,0)</f>
        <v>0.47771706132361869</v>
      </c>
    </row>
    <row r="1996" spans="1:20" ht="15.75" x14ac:dyDescent="0.25">
      <c r="A1996" s="2">
        <v>790</v>
      </c>
      <c r="B1996" s="3">
        <v>46293</v>
      </c>
      <c r="C1996" s="10">
        <f>YEAR(SalesDataTable[[#This Row],[Order Date]])</f>
        <v>2026</v>
      </c>
      <c r="D1996" s="13" t="str">
        <f>"Q"&amp;ROUNDUP(MONTH(SalesDataTable[[#This Row],[Order Date]])/3,0)</f>
        <v>Q3</v>
      </c>
      <c r="E1996" s="13">
        <f>MONTH(SalesDataTable[[#This Row],[Order Date]])</f>
        <v>9</v>
      </c>
      <c r="F1996" s="10" t="str">
        <f>TEXT(SalesDataTable[[#This Row],[Order Date]],"MMM")</f>
        <v>Sep</v>
      </c>
      <c r="G1996" s="4" t="s">
        <v>36</v>
      </c>
      <c r="H1996" s="4" t="s">
        <v>47</v>
      </c>
      <c r="I1996" s="4" t="s">
        <v>44</v>
      </c>
      <c r="J1996" s="4" t="s">
        <v>29</v>
      </c>
      <c r="K1996" s="4" t="s">
        <v>39</v>
      </c>
      <c r="L1996" s="4" t="s">
        <v>45</v>
      </c>
      <c r="M1996" s="5">
        <v>1</v>
      </c>
      <c r="N1996" s="6">
        <v>199.09</v>
      </c>
      <c r="O1996" s="7">
        <v>0.05</v>
      </c>
      <c r="P1996" s="6">
        <v>106.57</v>
      </c>
      <c r="Q1996" s="6">
        <f>M1996*N1996*(1-O1996)</f>
        <v>189.13550000000001</v>
      </c>
      <c r="R1996" s="6">
        <f>M1996*P1996</f>
        <v>106.57</v>
      </c>
      <c r="S1996" s="6">
        <f>Q1996-R1996</f>
        <v>82.565500000000014</v>
      </c>
      <c r="T1996" s="8">
        <f>IFERROR(S1996/Q1996,0)</f>
        <v>0.43654152710622812</v>
      </c>
    </row>
    <row r="1997" spans="1:20" ht="15.75" x14ac:dyDescent="0.25">
      <c r="A1997" s="2">
        <v>1151</v>
      </c>
      <c r="B1997" s="3">
        <v>46293</v>
      </c>
      <c r="C1997" s="10">
        <f>YEAR(SalesDataTable[[#This Row],[Order Date]])</f>
        <v>2026</v>
      </c>
      <c r="D1997" s="13" t="str">
        <f>"Q"&amp;ROUNDUP(MONTH(SalesDataTable[[#This Row],[Order Date]])/3,0)</f>
        <v>Q3</v>
      </c>
      <c r="E1997" s="13">
        <f>MONTH(SalesDataTable[[#This Row],[Order Date]])</f>
        <v>9</v>
      </c>
      <c r="F1997" s="10" t="str">
        <f>TEXT(SalesDataTable[[#This Row],[Order Date]],"MMM")</f>
        <v>Sep</v>
      </c>
      <c r="G1997" s="4" t="s">
        <v>16</v>
      </c>
      <c r="H1997" s="4" t="s">
        <v>17</v>
      </c>
      <c r="I1997" s="4" t="s">
        <v>44</v>
      </c>
      <c r="J1997" s="4" t="s">
        <v>19</v>
      </c>
      <c r="K1997" s="4" t="s">
        <v>20</v>
      </c>
      <c r="L1997" s="4" t="s">
        <v>21</v>
      </c>
      <c r="M1997" s="5">
        <v>1</v>
      </c>
      <c r="N1997" s="6">
        <v>81.48</v>
      </c>
      <c r="O1997" s="7">
        <v>0</v>
      </c>
      <c r="P1997" s="6">
        <v>41.47</v>
      </c>
      <c r="Q1997" s="6">
        <f>M1997*N1997*(1-O1997)</f>
        <v>81.48</v>
      </c>
      <c r="R1997" s="6">
        <f>M1997*P1997</f>
        <v>41.47</v>
      </c>
      <c r="S1997" s="6">
        <f>Q1997-R1997</f>
        <v>40.010000000000005</v>
      </c>
      <c r="T1997" s="8">
        <f>IFERROR(S1997/Q1997,0)</f>
        <v>0.4910407461953854</v>
      </c>
    </row>
    <row r="1998" spans="1:20" ht="15.75" x14ac:dyDescent="0.25">
      <c r="A1998" s="2">
        <v>1331</v>
      </c>
      <c r="B1998" s="3">
        <v>46293</v>
      </c>
      <c r="C1998" s="10">
        <f>YEAR(SalesDataTable[[#This Row],[Order Date]])</f>
        <v>2026</v>
      </c>
      <c r="D1998" s="13" t="str">
        <f>"Q"&amp;ROUNDUP(MONTH(SalesDataTable[[#This Row],[Order Date]])/3,0)</f>
        <v>Q3</v>
      </c>
      <c r="E1998" s="13">
        <f>MONTH(SalesDataTable[[#This Row],[Order Date]])</f>
        <v>9</v>
      </c>
      <c r="F1998" s="10" t="str">
        <f>TEXT(SalesDataTable[[#This Row],[Order Date]],"MMM")</f>
        <v>Sep</v>
      </c>
      <c r="G1998" s="4" t="s">
        <v>16</v>
      </c>
      <c r="H1998" s="4" t="s">
        <v>17</v>
      </c>
      <c r="I1998" s="4" t="s">
        <v>18</v>
      </c>
      <c r="J1998" s="4" t="s">
        <v>29</v>
      </c>
      <c r="K1998" s="4" t="s">
        <v>50</v>
      </c>
      <c r="L1998" s="4" t="s">
        <v>51</v>
      </c>
      <c r="M1998" s="5">
        <v>3</v>
      </c>
      <c r="N1998" s="6">
        <v>39.450000000000003</v>
      </c>
      <c r="O1998" s="7">
        <v>0.05</v>
      </c>
      <c r="P1998" s="6">
        <v>15.1</v>
      </c>
      <c r="Q1998" s="6">
        <f>M1998*N1998*(1-O1998)</f>
        <v>112.4325</v>
      </c>
      <c r="R1998" s="6">
        <f>M1998*P1998</f>
        <v>45.3</v>
      </c>
      <c r="S1998" s="6">
        <f>Q1998-R1998</f>
        <v>67.132500000000007</v>
      </c>
      <c r="T1998" s="8">
        <f>IFERROR(S1998/Q1998,0)</f>
        <v>0.59709158828630515</v>
      </c>
    </row>
    <row r="1999" spans="1:20" ht="15.75" x14ac:dyDescent="0.25">
      <c r="A1999" s="2">
        <v>2388</v>
      </c>
      <c r="B1999" s="3">
        <v>46293</v>
      </c>
      <c r="C1999" s="10">
        <f>YEAR(SalesDataTable[[#This Row],[Order Date]])</f>
        <v>2026</v>
      </c>
      <c r="D1999" s="13" t="str">
        <f>"Q"&amp;ROUNDUP(MONTH(SalesDataTable[[#This Row],[Order Date]])/3,0)</f>
        <v>Q3</v>
      </c>
      <c r="E1999" s="13">
        <f>MONTH(SalesDataTable[[#This Row],[Order Date]])</f>
        <v>9</v>
      </c>
      <c r="F1999" s="10" t="str">
        <f>TEXT(SalesDataTable[[#This Row],[Order Date]],"MMM")</f>
        <v>Sep</v>
      </c>
      <c r="G1999" s="4" t="s">
        <v>36</v>
      </c>
      <c r="H1999" s="4" t="s">
        <v>49</v>
      </c>
      <c r="I1999" s="4" t="s">
        <v>18</v>
      </c>
      <c r="J1999" s="4" t="s">
        <v>19</v>
      </c>
      <c r="K1999" s="4" t="s">
        <v>25</v>
      </c>
      <c r="L1999" s="4" t="s">
        <v>26</v>
      </c>
      <c r="M1999" s="5">
        <v>3</v>
      </c>
      <c r="N1999" s="6">
        <v>93.22</v>
      </c>
      <c r="O1999" s="7">
        <v>0</v>
      </c>
      <c r="P1999" s="6">
        <v>46.75</v>
      </c>
      <c r="Q1999" s="6">
        <f>M1999*N1999*(1-O1999)</f>
        <v>279.65999999999997</v>
      </c>
      <c r="R1999" s="6">
        <f>M1999*P1999</f>
        <v>140.25</v>
      </c>
      <c r="S1999" s="6">
        <f>Q1999-R1999</f>
        <v>139.40999999999997</v>
      </c>
      <c r="T1999" s="8">
        <f>IFERROR(S1999/Q1999,0)</f>
        <v>0.49849817635700489</v>
      </c>
    </row>
    <row r="2000" spans="1:20" ht="15.75" x14ac:dyDescent="0.25">
      <c r="A2000" s="2">
        <v>2795</v>
      </c>
      <c r="B2000" s="3">
        <v>46293</v>
      </c>
      <c r="C2000" s="10">
        <f>YEAR(SalesDataTable[[#This Row],[Order Date]])</f>
        <v>2026</v>
      </c>
      <c r="D2000" s="13" t="str">
        <f>"Q"&amp;ROUNDUP(MONTH(SalesDataTable[[#This Row],[Order Date]])/3,0)</f>
        <v>Q3</v>
      </c>
      <c r="E2000" s="13">
        <f>MONTH(SalesDataTable[[#This Row],[Order Date]])</f>
        <v>9</v>
      </c>
      <c r="F2000" s="10" t="str">
        <f>TEXT(SalesDataTable[[#This Row],[Order Date]],"MMM")</f>
        <v>Sep</v>
      </c>
      <c r="G2000" s="4" t="s">
        <v>22</v>
      </c>
      <c r="H2000" s="4" t="s">
        <v>59</v>
      </c>
      <c r="I2000" s="4" t="s">
        <v>18</v>
      </c>
      <c r="J2000" s="4" t="s">
        <v>29</v>
      </c>
      <c r="K2000" s="4" t="s">
        <v>25</v>
      </c>
      <c r="L2000" s="4" t="s">
        <v>33</v>
      </c>
      <c r="M2000" s="5">
        <v>3</v>
      </c>
      <c r="N2000" s="6">
        <v>142.19</v>
      </c>
      <c r="O2000" s="7">
        <v>0.05</v>
      </c>
      <c r="P2000" s="6">
        <v>78.37</v>
      </c>
      <c r="Q2000" s="6">
        <f>M2000*N2000*(1-O2000)</f>
        <v>405.24149999999997</v>
      </c>
      <c r="R2000" s="6">
        <f>M2000*P2000</f>
        <v>235.11</v>
      </c>
      <c r="S2000" s="6">
        <f>Q2000-R2000</f>
        <v>170.13149999999996</v>
      </c>
      <c r="T2000" s="8">
        <f>IFERROR(S2000/Q2000,0)</f>
        <v>0.41982743623246871</v>
      </c>
    </row>
    <row r="2001" spans="1:20" ht="15.75" x14ac:dyDescent="0.25">
      <c r="A2001" s="2">
        <v>2840</v>
      </c>
      <c r="B2001" s="3">
        <v>46293</v>
      </c>
      <c r="C2001" s="10">
        <f>YEAR(SalesDataTable[[#This Row],[Order Date]])</f>
        <v>2026</v>
      </c>
      <c r="D2001" s="13" t="str">
        <f>"Q"&amp;ROUNDUP(MONTH(SalesDataTable[[#This Row],[Order Date]])/3,0)</f>
        <v>Q3</v>
      </c>
      <c r="E2001" s="13">
        <f>MONTH(SalesDataTable[[#This Row],[Order Date]])</f>
        <v>9</v>
      </c>
      <c r="F2001" s="10" t="str">
        <f>TEXT(SalesDataTable[[#This Row],[Order Date]],"MMM")</f>
        <v>Sep</v>
      </c>
      <c r="G2001" s="4" t="s">
        <v>16</v>
      </c>
      <c r="H2001" s="4" t="s">
        <v>17</v>
      </c>
      <c r="I2001" s="4" t="s">
        <v>18</v>
      </c>
      <c r="J2001" s="4" t="s">
        <v>19</v>
      </c>
      <c r="K2001" s="4" t="s">
        <v>25</v>
      </c>
      <c r="L2001" s="4" t="s">
        <v>53</v>
      </c>
      <c r="M2001" s="5">
        <v>2</v>
      </c>
      <c r="N2001" s="6">
        <v>151.69999999999999</v>
      </c>
      <c r="O2001" s="7">
        <v>0</v>
      </c>
      <c r="P2001" s="6">
        <v>77.19</v>
      </c>
      <c r="Q2001" s="6">
        <f>M2001*N2001*(1-O2001)</f>
        <v>303.39999999999998</v>
      </c>
      <c r="R2001" s="6">
        <f>M2001*P2001</f>
        <v>154.38</v>
      </c>
      <c r="S2001" s="6">
        <f>Q2001-R2001</f>
        <v>149.01999999999998</v>
      </c>
      <c r="T2001" s="8">
        <f>IFERROR(S2001/Q2001,0)</f>
        <v>0.49116677653263019</v>
      </c>
    </row>
    <row r="2002" spans="1:20" ht="15.75" x14ac:dyDescent="0.25">
      <c r="A2002" s="2">
        <v>2863</v>
      </c>
      <c r="B2002" s="3">
        <v>46293</v>
      </c>
      <c r="C2002" s="10">
        <f>YEAR(SalesDataTable[[#This Row],[Order Date]])</f>
        <v>2026</v>
      </c>
      <c r="D2002" s="13" t="str">
        <f>"Q"&amp;ROUNDUP(MONTH(SalesDataTable[[#This Row],[Order Date]])/3,0)</f>
        <v>Q3</v>
      </c>
      <c r="E2002" s="13">
        <f>MONTH(SalesDataTable[[#This Row],[Order Date]])</f>
        <v>9</v>
      </c>
      <c r="F2002" s="10" t="str">
        <f>TEXT(SalesDataTable[[#This Row],[Order Date]],"MMM")</f>
        <v>Sep</v>
      </c>
      <c r="G2002" s="4" t="s">
        <v>27</v>
      </c>
      <c r="H2002" s="4" t="s">
        <v>28</v>
      </c>
      <c r="I2002" s="4" t="s">
        <v>35</v>
      </c>
      <c r="J2002" s="4" t="s">
        <v>29</v>
      </c>
      <c r="K2002" s="4" t="s">
        <v>30</v>
      </c>
      <c r="L2002" s="4" t="s">
        <v>60</v>
      </c>
      <c r="M2002" s="5">
        <v>1</v>
      </c>
      <c r="N2002" s="6">
        <v>133.85</v>
      </c>
      <c r="O2002" s="7">
        <v>0.05</v>
      </c>
      <c r="P2002" s="6">
        <v>66.41</v>
      </c>
      <c r="Q2002" s="6">
        <f>M2002*N2002*(1-O2002)</f>
        <v>127.15749999999998</v>
      </c>
      <c r="R2002" s="6">
        <f>M2002*P2002</f>
        <v>66.41</v>
      </c>
      <c r="S2002" s="6">
        <f>Q2002-R2002</f>
        <v>60.747499999999988</v>
      </c>
      <c r="T2002" s="8">
        <f>IFERROR(S2002/Q2002,0)</f>
        <v>0.47773430588050247</v>
      </c>
    </row>
    <row r="2003" spans="1:20" ht="15.75" x14ac:dyDescent="0.25">
      <c r="A2003" s="2">
        <v>4522</v>
      </c>
      <c r="B2003" s="3">
        <v>46293</v>
      </c>
      <c r="C2003" s="10">
        <f>YEAR(SalesDataTable[[#This Row],[Order Date]])</f>
        <v>2026</v>
      </c>
      <c r="D2003" s="13" t="str">
        <f>"Q"&amp;ROUNDUP(MONTH(SalesDataTable[[#This Row],[Order Date]])/3,0)</f>
        <v>Q3</v>
      </c>
      <c r="E2003" s="13">
        <f>MONTH(SalesDataTable[[#This Row],[Order Date]])</f>
        <v>9</v>
      </c>
      <c r="F2003" s="10" t="str">
        <f>TEXT(SalesDataTable[[#This Row],[Order Date]],"MMM")</f>
        <v>Sep</v>
      </c>
      <c r="G2003" s="4" t="s">
        <v>36</v>
      </c>
      <c r="H2003" s="4" t="s">
        <v>63</v>
      </c>
      <c r="I2003" s="4" t="s">
        <v>44</v>
      </c>
      <c r="J2003" s="4" t="s">
        <v>32</v>
      </c>
      <c r="K2003" s="4" t="s">
        <v>39</v>
      </c>
      <c r="L2003" s="4" t="s">
        <v>67</v>
      </c>
      <c r="M2003" s="5">
        <v>6</v>
      </c>
      <c r="N2003" s="6">
        <v>125.62</v>
      </c>
      <c r="O2003" s="7">
        <v>0</v>
      </c>
      <c r="P2003" s="6">
        <v>61.34</v>
      </c>
      <c r="Q2003" s="6">
        <f>M2003*N2003*(1-O2003)</f>
        <v>753.72</v>
      </c>
      <c r="R2003" s="6">
        <f>M2003*P2003</f>
        <v>368.04</v>
      </c>
      <c r="S2003" s="6">
        <f>Q2003-R2003</f>
        <v>385.68</v>
      </c>
      <c r="T2003" s="8">
        <f>IFERROR(S2003/Q2003,0)</f>
        <v>0.51170195828689702</v>
      </c>
    </row>
    <row r="2004" spans="1:20" ht="15.75" x14ac:dyDescent="0.25">
      <c r="A2004" s="2">
        <v>5200</v>
      </c>
      <c r="B2004" s="3">
        <v>46293</v>
      </c>
      <c r="C2004" s="10">
        <f>YEAR(SalesDataTable[[#This Row],[Order Date]])</f>
        <v>2026</v>
      </c>
      <c r="D2004" s="13" t="str">
        <f>"Q"&amp;ROUNDUP(MONTH(SalesDataTable[[#This Row],[Order Date]])/3,0)</f>
        <v>Q3</v>
      </c>
      <c r="E2004" s="13">
        <f>MONTH(SalesDataTable[[#This Row],[Order Date]])</f>
        <v>9</v>
      </c>
      <c r="F2004" s="10" t="str">
        <f>TEXT(SalesDataTable[[#This Row],[Order Date]],"MMM")</f>
        <v>Sep</v>
      </c>
      <c r="G2004" s="4" t="s">
        <v>22</v>
      </c>
      <c r="H2004" s="4" t="s">
        <v>59</v>
      </c>
      <c r="I2004" s="4" t="s">
        <v>18</v>
      </c>
      <c r="J2004" s="4" t="s">
        <v>29</v>
      </c>
      <c r="K2004" s="4" t="s">
        <v>39</v>
      </c>
      <c r="L2004" s="4" t="s">
        <v>45</v>
      </c>
      <c r="M2004" s="5">
        <v>3</v>
      </c>
      <c r="N2004" s="6">
        <v>196.87</v>
      </c>
      <c r="O2004" s="7">
        <v>0.1</v>
      </c>
      <c r="P2004" s="6">
        <v>105.93</v>
      </c>
      <c r="Q2004" s="6">
        <f>M2004*N2004*(1-O2004)</f>
        <v>531.54899999999998</v>
      </c>
      <c r="R2004" s="6">
        <f>M2004*P2004</f>
        <v>317.79000000000002</v>
      </c>
      <c r="S2004" s="6">
        <f>Q2004-R2004</f>
        <v>213.75899999999996</v>
      </c>
      <c r="T2004" s="8">
        <f>IFERROR(S2004/Q2004,0)</f>
        <v>0.40214354650276823</v>
      </c>
    </row>
    <row r="2005" spans="1:20" ht="15.75" x14ac:dyDescent="0.25">
      <c r="A2005" s="2">
        <v>452</v>
      </c>
      <c r="B2005" s="3">
        <v>46294</v>
      </c>
      <c r="C2005" s="10">
        <f>YEAR(SalesDataTable[[#This Row],[Order Date]])</f>
        <v>2026</v>
      </c>
      <c r="D2005" s="13" t="str">
        <f>"Q"&amp;ROUNDUP(MONTH(SalesDataTable[[#This Row],[Order Date]])/3,0)</f>
        <v>Q3</v>
      </c>
      <c r="E2005" s="13">
        <f>MONTH(SalesDataTable[[#This Row],[Order Date]])</f>
        <v>9</v>
      </c>
      <c r="F2005" s="10" t="str">
        <f>TEXT(SalesDataTable[[#This Row],[Order Date]],"MMM")</f>
        <v>Sep</v>
      </c>
      <c r="G2005" s="4" t="s">
        <v>22</v>
      </c>
      <c r="H2005" s="4" t="s">
        <v>23</v>
      </c>
      <c r="I2005" s="4" t="s">
        <v>18</v>
      </c>
      <c r="J2005" s="4" t="s">
        <v>19</v>
      </c>
      <c r="K2005" s="4" t="s">
        <v>30</v>
      </c>
      <c r="L2005" s="4" t="s">
        <v>31</v>
      </c>
      <c r="M2005" s="5">
        <v>4</v>
      </c>
      <c r="N2005" s="6">
        <v>36.869999999999997</v>
      </c>
      <c r="O2005" s="7">
        <v>0</v>
      </c>
      <c r="P2005" s="6">
        <v>13.43</v>
      </c>
      <c r="Q2005" s="6">
        <f>M2005*N2005*(1-O2005)</f>
        <v>147.47999999999999</v>
      </c>
      <c r="R2005" s="6">
        <f>M2005*P2005</f>
        <v>53.72</v>
      </c>
      <c r="S2005" s="6">
        <f>Q2005-R2005</f>
        <v>93.759999999999991</v>
      </c>
      <c r="T2005" s="8">
        <f>IFERROR(S2005/Q2005,0)</f>
        <v>0.63574721996202876</v>
      </c>
    </row>
    <row r="2006" spans="1:20" ht="15.75" x14ac:dyDescent="0.25">
      <c r="A2006" s="2">
        <v>871</v>
      </c>
      <c r="B2006" s="3">
        <v>46294</v>
      </c>
      <c r="C2006" s="10">
        <f>YEAR(SalesDataTable[[#This Row],[Order Date]])</f>
        <v>2026</v>
      </c>
      <c r="D2006" s="13" t="str">
        <f>"Q"&amp;ROUNDUP(MONTH(SalesDataTable[[#This Row],[Order Date]])/3,0)</f>
        <v>Q3</v>
      </c>
      <c r="E2006" s="13">
        <f>MONTH(SalesDataTable[[#This Row],[Order Date]])</f>
        <v>9</v>
      </c>
      <c r="F2006" s="10" t="str">
        <f>TEXT(SalesDataTable[[#This Row],[Order Date]],"MMM")</f>
        <v>Sep</v>
      </c>
      <c r="G2006" s="4" t="s">
        <v>22</v>
      </c>
      <c r="H2006" s="4" t="s">
        <v>59</v>
      </c>
      <c r="I2006" s="4" t="s">
        <v>18</v>
      </c>
      <c r="J2006" s="4" t="s">
        <v>29</v>
      </c>
      <c r="K2006" s="4" t="s">
        <v>30</v>
      </c>
      <c r="L2006" s="4" t="s">
        <v>48</v>
      </c>
      <c r="M2006" s="5">
        <v>1</v>
      </c>
      <c r="N2006" s="6">
        <v>47.37</v>
      </c>
      <c r="O2006" s="7">
        <v>0</v>
      </c>
      <c r="P2006" s="6">
        <v>18.2</v>
      </c>
      <c r="Q2006" s="6">
        <f>M2006*N2006*(1-O2006)</f>
        <v>47.37</v>
      </c>
      <c r="R2006" s="6">
        <f>M2006*P2006</f>
        <v>18.2</v>
      </c>
      <c r="S2006" s="6">
        <f>Q2006-R2006</f>
        <v>29.169999999999998</v>
      </c>
      <c r="T2006" s="8">
        <f>IFERROR(S2006/Q2006,0)</f>
        <v>0.61579058475828585</v>
      </c>
    </row>
    <row r="2007" spans="1:20" ht="15.75" x14ac:dyDescent="0.25">
      <c r="A2007" s="2">
        <v>922</v>
      </c>
      <c r="B2007" s="3">
        <v>46294</v>
      </c>
      <c r="C2007" s="10">
        <f>YEAR(SalesDataTable[[#This Row],[Order Date]])</f>
        <v>2026</v>
      </c>
      <c r="D2007" s="13" t="str">
        <f>"Q"&amp;ROUNDUP(MONTH(SalesDataTable[[#This Row],[Order Date]])/3,0)</f>
        <v>Q3</v>
      </c>
      <c r="E2007" s="13">
        <f>MONTH(SalesDataTable[[#This Row],[Order Date]])</f>
        <v>9</v>
      </c>
      <c r="F2007" s="10" t="str">
        <f>TEXT(SalesDataTable[[#This Row],[Order Date]],"MMM")</f>
        <v>Sep</v>
      </c>
      <c r="G2007" s="4" t="s">
        <v>36</v>
      </c>
      <c r="H2007" s="4" t="s">
        <v>49</v>
      </c>
      <c r="I2007" s="4" t="s">
        <v>44</v>
      </c>
      <c r="J2007" s="4" t="s">
        <v>32</v>
      </c>
      <c r="K2007" s="4" t="s">
        <v>25</v>
      </c>
      <c r="L2007" s="4" t="s">
        <v>33</v>
      </c>
      <c r="M2007" s="5">
        <v>1</v>
      </c>
      <c r="N2007" s="6">
        <v>145.62</v>
      </c>
      <c r="O2007" s="7">
        <v>0.05</v>
      </c>
      <c r="P2007" s="6">
        <v>80.25</v>
      </c>
      <c r="Q2007" s="6">
        <f>M2007*N2007*(1-O2007)</f>
        <v>138.339</v>
      </c>
      <c r="R2007" s="6">
        <f>M2007*P2007</f>
        <v>80.25</v>
      </c>
      <c r="S2007" s="6">
        <f>Q2007-R2007</f>
        <v>58.088999999999999</v>
      </c>
      <c r="T2007" s="8">
        <f>IFERROR(S2007/Q2007,0)</f>
        <v>0.41990328107041397</v>
      </c>
    </row>
    <row r="2008" spans="1:20" ht="15.75" x14ac:dyDescent="0.25">
      <c r="A2008" s="2">
        <v>1491</v>
      </c>
      <c r="B2008" s="3">
        <v>46294</v>
      </c>
      <c r="C2008" s="10">
        <f>YEAR(SalesDataTable[[#This Row],[Order Date]])</f>
        <v>2026</v>
      </c>
      <c r="D2008" s="13" t="str">
        <f>"Q"&amp;ROUNDUP(MONTH(SalesDataTable[[#This Row],[Order Date]])/3,0)</f>
        <v>Q3</v>
      </c>
      <c r="E2008" s="13">
        <f>MONTH(SalesDataTable[[#This Row],[Order Date]])</f>
        <v>9</v>
      </c>
      <c r="F2008" s="10" t="str">
        <f>TEXT(SalesDataTable[[#This Row],[Order Date]],"MMM")</f>
        <v>Sep</v>
      </c>
      <c r="G2008" s="4" t="s">
        <v>36</v>
      </c>
      <c r="H2008" s="4" t="s">
        <v>49</v>
      </c>
      <c r="I2008" s="4" t="s">
        <v>35</v>
      </c>
      <c r="J2008" s="4" t="s">
        <v>29</v>
      </c>
      <c r="K2008" s="4" t="s">
        <v>50</v>
      </c>
      <c r="L2008" s="4" t="s">
        <v>58</v>
      </c>
      <c r="M2008" s="5">
        <v>2</v>
      </c>
      <c r="N2008" s="6">
        <v>36.1</v>
      </c>
      <c r="O2008" s="7">
        <v>0.05</v>
      </c>
      <c r="P2008" s="6">
        <v>13.71</v>
      </c>
      <c r="Q2008" s="6">
        <f>M2008*N2008*(1-O2008)</f>
        <v>68.59</v>
      </c>
      <c r="R2008" s="6">
        <f>M2008*P2008</f>
        <v>27.42</v>
      </c>
      <c r="S2008" s="6">
        <f>Q2008-R2008</f>
        <v>41.17</v>
      </c>
      <c r="T2008" s="8">
        <f>IFERROR(S2008/Q2008,0)</f>
        <v>0.60023327015599937</v>
      </c>
    </row>
    <row r="2009" spans="1:20" ht="15.75" x14ac:dyDescent="0.25">
      <c r="A2009" s="2">
        <v>1548</v>
      </c>
      <c r="B2009" s="3">
        <v>46294</v>
      </c>
      <c r="C2009" s="10">
        <f>YEAR(SalesDataTable[[#This Row],[Order Date]])</f>
        <v>2026</v>
      </c>
      <c r="D2009" s="13" t="str">
        <f>"Q"&amp;ROUNDUP(MONTH(SalesDataTable[[#This Row],[Order Date]])/3,0)</f>
        <v>Q3</v>
      </c>
      <c r="E2009" s="13">
        <f>MONTH(SalesDataTable[[#This Row],[Order Date]])</f>
        <v>9</v>
      </c>
      <c r="F2009" s="10" t="str">
        <f>TEXT(SalesDataTable[[#This Row],[Order Date]],"MMM")</f>
        <v>Sep</v>
      </c>
      <c r="G2009" s="4" t="s">
        <v>16</v>
      </c>
      <c r="H2009" s="4" t="s">
        <v>52</v>
      </c>
      <c r="I2009" s="4" t="s">
        <v>35</v>
      </c>
      <c r="J2009" s="4" t="s">
        <v>19</v>
      </c>
      <c r="K2009" s="4" t="s">
        <v>25</v>
      </c>
      <c r="L2009" s="4" t="s">
        <v>62</v>
      </c>
      <c r="M2009" s="5">
        <v>2</v>
      </c>
      <c r="N2009" s="6">
        <v>73</v>
      </c>
      <c r="O2009" s="7">
        <v>0.05</v>
      </c>
      <c r="P2009" s="6">
        <v>31.41</v>
      </c>
      <c r="Q2009" s="6">
        <f>M2009*N2009*(1-O2009)</f>
        <v>138.69999999999999</v>
      </c>
      <c r="R2009" s="6">
        <f>M2009*P2009</f>
        <v>62.82</v>
      </c>
      <c r="S2009" s="6">
        <f>Q2009-R2009</f>
        <v>75.88</v>
      </c>
      <c r="T2009" s="8">
        <f>IFERROR(S2009/Q2009,0)</f>
        <v>0.54708002883922136</v>
      </c>
    </row>
    <row r="2010" spans="1:20" ht="15.75" x14ac:dyDescent="0.25">
      <c r="A2010" s="2">
        <v>2299</v>
      </c>
      <c r="B2010" s="3">
        <v>46294</v>
      </c>
      <c r="C2010" s="10">
        <f>YEAR(SalesDataTable[[#This Row],[Order Date]])</f>
        <v>2026</v>
      </c>
      <c r="D2010" s="13" t="str">
        <f>"Q"&amp;ROUNDUP(MONTH(SalesDataTable[[#This Row],[Order Date]])/3,0)</f>
        <v>Q3</v>
      </c>
      <c r="E2010" s="13">
        <f>MONTH(SalesDataTable[[#This Row],[Order Date]])</f>
        <v>9</v>
      </c>
      <c r="F2010" s="10" t="str">
        <f>TEXT(SalesDataTable[[#This Row],[Order Date]],"MMM")</f>
        <v>Sep</v>
      </c>
      <c r="G2010" s="4" t="s">
        <v>22</v>
      </c>
      <c r="H2010" s="4" t="s">
        <v>57</v>
      </c>
      <c r="I2010" s="4" t="s">
        <v>18</v>
      </c>
      <c r="J2010" s="4" t="s">
        <v>29</v>
      </c>
      <c r="K2010" s="4" t="s">
        <v>30</v>
      </c>
      <c r="L2010" s="4" t="s">
        <v>31</v>
      </c>
      <c r="M2010" s="5">
        <v>2</v>
      </c>
      <c r="N2010" s="6">
        <v>36.93</v>
      </c>
      <c r="O2010" s="7">
        <v>0.1</v>
      </c>
      <c r="P2010" s="6">
        <v>13.4</v>
      </c>
      <c r="Q2010" s="6">
        <f>M2010*N2010*(1-O2010)</f>
        <v>66.474000000000004</v>
      </c>
      <c r="R2010" s="6">
        <f>M2010*P2010</f>
        <v>26.8</v>
      </c>
      <c r="S2010" s="6">
        <f>Q2010-R2010</f>
        <v>39.674000000000007</v>
      </c>
      <c r="T2010" s="8">
        <f>IFERROR(S2010/Q2010,0)</f>
        <v>0.59683485272437353</v>
      </c>
    </row>
    <row r="2011" spans="1:20" ht="15.75" x14ac:dyDescent="0.25">
      <c r="A2011" s="2">
        <v>3051</v>
      </c>
      <c r="B2011" s="3">
        <v>46294</v>
      </c>
      <c r="C2011" s="10">
        <f>YEAR(SalesDataTable[[#This Row],[Order Date]])</f>
        <v>2026</v>
      </c>
      <c r="D2011" s="13" t="str">
        <f>"Q"&amp;ROUNDUP(MONTH(SalesDataTable[[#This Row],[Order Date]])/3,0)</f>
        <v>Q3</v>
      </c>
      <c r="E2011" s="13">
        <f>MONTH(SalesDataTable[[#This Row],[Order Date]])</f>
        <v>9</v>
      </c>
      <c r="F2011" s="10" t="str">
        <f>TEXT(SalesDataTable[[#This Row],[Order Date]],"MMM")</f>
        <v>Sep</v>
      </c>
      <c r="G2011" s="4" t="s">
        <v>22</v>
      </c>
      <c r="H2011" s="4" t="s">
        <v>65</v>
      </c>
      <c r="I2011" s="4" t="s">
        <v>18</v>
      </c>
      <c r="J2011" s="4" t="s">
        <v>29</v>
      </c>
      <c r="K2011" s="4" t="s">
        <v>50</v>
      </c>
      <c r="L2011" s="4" t="s">
        <v>61</v>
      </c>
      <c r="M2011" s="5">
        <v>2</v>
      </c>
      <c r="N2011" s="6">
        <v>51.52</v>
      </c>
      <c r="O2011" s="7">
        <v>0</v>
      </c>
      <c r="P2011" s="6">
        <v>21.47</v>
      </c>
      <c r="Q2011" s="6">
        <f>M2011*N2011*(1-O2011)</f>
        <v>103.04</v>
      </c>
      <c r="R2011" s="6">
        <f>M2011*P2011</f>
        <v>42.94</v>
      </c>
      <c r="S2011" s="6">
        <f>Q2011-R2011</f>
        <v>60.100000000000009</v>
      </c>
      <c r="T2011" s="8">
        <f>IFERROR(S2011/Q2011,0)</f>
        <v>0.58326863354037273</v>
      </c>
    </row>
    <row r="2012" spans="1:20" ht="15.75" x14ac:dyDescent="0.25">
      <c r="A2012" s="2">
        <v>4018</v>
      </c>
      <c r="B2012" s="3">
        <v>46294</v>
      </c>
      <c r="C2012" s="10">
        <f>YEAR(SalesDataTable[[#This Row],[Order Date]])</f>
        <v>2026</v>
      </c>
      <c r="D2012" s="13" t="str">
        <f>"Q"&amp;ROUNDUP(MONTH(SalesDataTable[[#This Row],[Order Date]])/3,0)</f>
        <v>Q3</v>
      </c>
      <c r="E2012" s="13">
        <f>MONTH(SalesDataTable[[#This Row],[Order Date]])</f>
        <v>9</v>
      </c>
      <c r="F2012" s="10" t="str">
        <f>TEXT(SalesDataTable[[#This Row],[Order Date]],"MMM")</f>
        <v>Sep</v>
      </c>
      <c r="G2012" s="4" t="s">
        <v>22</v>
      </c>
      <c r="H2012" s="4" t="s">
        <v>43</v>
      </c>
      <c r="I2012" s="4" t="s">
        <v>18</v>
      </c>
      <c r="J2012" s="4" t="s">
        <v>29</v>
      </c>
      <c r="K2012" s="4" t="s">
        <v>50</v>
      </c>
      <c r="L2012" s="4" t="s">
        <v>61</v>
      </c>
      <c r="M2012" s="5">
        <v>1</v>
      </c>
      <c r="N2012" s="6">
        <v>50.42</v>
      </c>
      <c r="O2012" s="7">
        <v>0</v>
      </c>
      <c r="P2012" s="6">
        <v>21.68</v>
      </c>
      <c r="Q2012" s="6">
        <f>M2012*N2012*(1-O2012)</f>
        <v>50.42</v>
      </c>
      <c r="R2012" s="6">
        <f>M2012*P2012</f>
        <v>21.68</v>
      </c>
      <c r="S2012" s="6">
        <f>Q2012-R2012</f>
        <v>28.740000000000002</v>
      </c>
      <c r="T2012" s="8">
        <f>IFERROR(S2012/Q2012,0)</f>
        <v>0.57001190003966684</v>
      </c>
    </row>
    <row r="2013" spans="1:20" ht="15.75" x14ac:dyDescent="0.25">
      <c r="A2013" s="2">
        <v>4118</v>
      </c>
      <c r="B2013" s="3">
        <v>46294</v>
      </c>
      <c r="C2013" s="10">
        <f>YEAR(SalesDataTable[[#This Row],[Order Date]])</f>
        <v>2026</v>
      </c>
      <c r="D2013" s="13" t="str">
        <f>"Q"&amp;ROUNDUP(MONTH(SalesDataTable[[#This Row],[Order Date]])/3,0)</f>
        <v>Q3</v>
      </c>
      <c r="E2013" s="13">
        <f>MONTH(SalesDataTable[[#This Row],[Order Date]])</f>
        <v>9</v>
      </c>
      <c r="F2013" s="10" t="str">
        <f>TEXT(SalesDataTable[[#This Row],[Order Date]],"MMM")</f>
        <v>Sep</v>
      </c>
      <c r="G2013" s="4" t="s">
        <v>22</v>
      </c>
      <c r="H2013" s="4" t="s">
        <v>65</v>
      </c>
      <c r="I2013" s="4" t="s">
        <v>24</v>
      </c>
      <c r="J2013" s="4" t="s">
        <v>19</v>
      </c>
      <c r="K2013" s="4" t="s">
        <v>25</v>
      </c>
      <c r="L2013" s="4" t="s">
        <v>53</v>
      </c>
      <c r="M2013" s="5">
        <v>10</v>
      </c>
      <c r="N2013" s="6">
        <v>157.79</v>
      </c>
      <c r="O2013" s="7">
        <v>0.1</v>
      </c>
      <c r="P2013" s="6">
        <v>77.900000000000006</v>
      </c>
      <c r="Q2013" s="6">
        <f>M2013*N2013*(1-O2013)</f>
        <v>1420.11</v>
      </c>
      <c r="R2013" s="6">
        <f>M2013*P2013</f>
        <v>779</v>
      </c>
      <c r="S2013" s="6">
        <f>Q2013-R2013</f>
        <v>641.1099999999999</v>
      </c>
      <c r="T2013" s="8">
        <f>IFERROR(S2013/Q2013,0)</f>
        <v>0.4514509439409623</v>
      </c>
    </row>
    <row r="2014" spans="1:20" ht="15.75" x14ac:dyDescent="0.25">
      <c r="A2014" s="2">
        <v>4251</v>
      </c>
      <c r="B2014" s="3">
        <v>46294</v>
      </c>
      <c r="C2014" s="10">
        <f>YEAR(SalesDataTable[[#This Row],[Order Date]])</f>
        <v>2026</v>
      </c>
      <c r="D2014" s="13" t="str">
        <f>"Q"&amp;ROUNDUP(MONTH(SalesDataTable[[#This Row],[Order Date]])/3,0)</f>
        <v>Q3</v>
      </c>
      <c r="E2014" s="13">
        <f>MONTH(SalesDataTable[[#This Row],[Order Date]])</f>
        <v>9</v>
      </c>
      <c r="F2014" s="10" t="str">
        <f>TEXT(SalesDataTable[[#This Row],[Order Date]],"MMM")</f>
        <v>Sep</v>
      </c>
      <c r="G2014" s="4" t="s">
        <v>22</v>
      </c>
      <c r="H2014" s="4" t="s">
        <v>57</v>
      </c>
      <c r="I2014" s="4" t="s">
        <v>18</v>
      </c>
      <c r="J2014" s="4" t="s">
        <v>19</v>
      </c>
      <c r="K2014" s="4" t="s">
        <v>20</v>
      </c>
      <c r="L2014" s="4" t="s">
        <v>42</v>
      </c>
      <c r="M2014" s="5">
        <v>1</v>
      </c>
      <c r="N2014" s="6">
        <v>40.409999999999997</v>
      </c>
      <c r="O2014" s="7">
        <v>0.15</v>
      </c>
      <c r="P2014" s="6">
        <v>16.3</v>
      </c>
      <c r="Q2014" s="6">
        <f>M2014*N2014*(1-O2014)</f>
        <v>34.348499999999994</v>
      </c>
      <c r="R2014" s="6">
        <f>M2014*P2014</f>
        <v>16.3</v>
      </c>
      <c r="S2014" s="6">
        <f>Q2014-R2014</f>
        <v>18.048499999999994</v>
      </c>
      <c r="T2014" s="8">
        <f>IFERROR(S2014/Q2014,0)</f>
        <v>0.52545234871974023</v>
      </c>
    </row>
    <row r="2015" spans="1:20" ht="15.75" x14ac:dyDescent="0.25">
      <c r="A2015" s="2">
        <v>4557</v>
      </c>
      <c r="B2015" s="3">
        <v>46294</v>
      </c>
      <c r="C2015" s="10">
        <f>YEAR(SalesDataTable[[#This Row],[Order Date]])</f>
        <v>2026</v>
      </c>
      <c r="D2015" s="13" t="str">
        <f>"Q"&amp;ROUNDUP(MONTH(SalesDataTable[[#This Row],[Order Date]])/3,0)</f>
        <v>Q3</v>
      </c>
      <c r="E2015" s="13">
        <f>MONTH(SalesDataTable[[#This Row],[Order Date]])</f>
        <v>9</v>
      </c>
      <c r="F2015" s="10" t="str">
        <f>TEXT(SalesDataTable[[#This Row],[Order Date]],"MMM")</f>
        <v>Sep</v>
      </c>
      <c r="G2015" s="4" t="s">
        <v>36</v>
      </c>
      <c r="H2015" s="4" t="s">
        <v>49</v>
      </c>
      <c r="I2015" s="4" t="s">
        <v>18</v>
      </c>
      <c r="J2015" s="4" t="s">
        <v>29</v>
      </c>
      <c r="K2015" s="4" t="s">
        <v>20</v>
      </c>
      <c r="L2015" s="4" t="s">
        <v>38</v>
      </c>
      <c r="M2015" s="5">
        <v>2</v>
      </c>
      <c r="N2015" s="6">
        <v>50.17</v>
      </c>
      <c r="O2015" s="7">
        <v>0.05</v>
      </c>
      <c r="P2015" s="6">
        <v>22.83</v>
      </c>
      <c r="Q2015" s="6">
        <f>M2015*N2015*(1-O2015)</f>
        <v>95.322999999999993</v>
      </c>
      <c r="R2015" s="6">
        <f>M2015*P2015</f>
        <v>45.66</v>
      </c>
      <c r="S2015" s="6">
        <f>Q2015-R2015</f>
        <v>49.662999999999997</v>
      </c>
      <c r="T2015" s="8">
        <f>IFERROR(S2015/Q2015,0)</f>
        <v>0.52099703114673268</v>
      </c>
    </row>
    <row r="2016" spans="1:20" ht="15.75" x14ac:dyDescent="0.25">
      <c r="A2016" s="2">
        <v>4811</v>
      </c>
      <c r="B2016" s="3">
        <v>46294</v>
      </c>
      <c r="C2016" s="10">
        <f>YEAR(SalesDataTable[[#This Row],[Order Date]])</f>
        <v>2026</v>
      </c>
      <c r="D2016" s="13" t="str">
        <f>"Q"&amp;ROUNDUP(MONTH(SalesDataTable[[#This Row],[Order Date]])/3,0)</f>
        <v>Q3</v>
      </c>
      <c r="E2016" s="13">
        <f>MONTH(SalesDataTable[[#This Row],[Order Date]])</f>
        <v>9</v>
      </c>
      <c r="F2016" s="10" t="str">
        <f>TEXT(SalesDataTable[[#This Row],[Order Date]],"MMM")</f>
        <v>Sep</v>
      </c>
      <c r="G2016" s="4" t="s">
        <v>22</v>
      </c>
      <c r="H2016" s="4" t="s">
        <v>65</v>
      </c>
      <c r="I2016" s="4" t="s">
        <v>18</v>
      </c>
      <c r="J2016" s="4" t="s">
        <v>29</v>
      </c>
      <c r="K2016" s="4" t="s">
        <v>25</v>
      </c>
      <c r="L2016" s="4" t="s">
        <v>53</v>
      </c>
      <c r="M2016" s="5">
        <v>1</v>
      </c>
      <c r="N2016" s="6">
        <v>155.55000000000001</v>
      </c>
      <c r="O2016" s="7">
        <v>0.1</v>
      </c>
      <c r="P2016" s="6">
        <v>79.2</v>
      </c>
      <c r="Q2016" s="6">
        <f>M2016*N2016*(1-O2016)</f>
        <v>139.995</v>
      </c>
      <c r="R2016" s="6">
        <f>M2016*P2016</f>
        <v>79.2</v>
      </c>
      <c r="S2016" s="6">
        <f>Q2016-R2016</f>
        <v>60.795000000000002</v>
      </c>
      <c r="T2016" s="8">
        <f>IFERROR(S2016/Q2016,0)</f>
        <v>0.43426550948248149</v>
      </c>
    </row>
    <row r="2017" spans="1:20" ht="15.75" x14ac:dyDescent="0.25">
      <c r="A2017" s="2">
        <v>306</v>
      </c>
      <c r="B2017" s="3">
        <v>46295</v>
      </c>
      <c r="C2017" s="10">
        <f>YEAR(SalesDataTable[[#This Row],[Order Date]])</f>
        <v>2026</v>
      </c>
      <c r="D2017" s="13" t="str">
        <f>"Q"&amp;ROUNDUP(MONTH(SalesDataTable[[#This Row],[Order Date]])/3,0)</f>
        <v>Q3</v>
      </c>
      <c r="E2017" s="13">
        <f>MONTH(SalesDataTable[[#This Row],[Order Date]])</f>
        <v>9</v>
      </c>
      <c r="F2017" s="10" t="str">
        <f>TEXT(SalesDataTable[[#This Row],[Order Date]],"MMM")</f>
        <v>Sep</v>
      </c>
      <c r="G2017" s="4" t="s">
        <v>27</v>
      </c>
      <c r="H2017" s="4" t="s">
        <v>55</v>
      </c>
      <c r="I2017" s="4" t="s">
        <v>35</v>
      </c>
      <c r="J2017" s="4" t="s">
        <v>32</v>
      </c>
      <c r="K2017" s="4" t="s">
        <v>20</v>
      </c>
      <c r="L2017" s="4" t="s">
        <v>38</v>
      </c>
      <c r="M2017" s="5">
        <v>1</v>
      </c>
      <c r="N2017" s="6">
        <v>51.81</v>
      </c>
      <c r="O2017" s="7">
        <v>0.1</v>
      </c>
      <c r="P2017" s="6">
        <v>22.65</v>
      </c>
      <c r="Q2017" s="6">
        <f>M2017*N2017*(1-O2017)</f>
        <v>46.629000000000005</v>
      </c>
      <c r="R2017" s="6">
        <f>M2017*P2017</f>
        <v>22.65</v>
      </c>
      <c r="S2017" s="6">
        <f>Q2017-R2017</f>
        <v>23.979000000000006</v>
      </c>
      <c r="T2017" s="8">
        <f>IFERROR(S2017/Q2017,0)</f>
        <v>0.51425078813613856</v>
      </c>
    </row>
    <row r="2018" spans="1:20" ht="15.75" x14ac:dyDescent="0.25">
      <c r="A2018" s="2">
        <v>1158</v>
      </c>
      <c r="B2018" s="3">
        <v>46295</v>
      </c>
      <c r="C2018" s="10">
        <f>YEAR(SalesDataTable[[#This Row],[Order Date]])</f>
        <v>2026</v>
      </c>
      <c r="D2018" s="13" t="str">
        <f>"Q"&amp;ROUNDUP(MONTH(SalesDataTable[[#This Row],[Order Date]])/3,0)</f>
        <v>Q3</v>
      </c>
      <c r="E2018" s="13">
        <f>MONTH(SalesDataTable[[#This Row],[Order Date]])</f>
        <v>9</v>
      </c>
      <c r="F2018" s="10" t="str">
        <f>TEXT(SalesDataTable[[#This Row],[Order Date]],"MMM")</f>
        <v>Sep</v>
      </c>
      <c r="G2018" s="4" t="s">
        <v>16</v>
      </c>
      <c r="H2018" s="4" t="s">
        <v>52</v>
      </c>
      <c r="I2018" s="4" t="s">
        <v>35</v>
      </c>
      <c r="J2018" s="4" t="s">
        <v>19</v>
      </c>
      <c r="K2018" s="4" t="s">
        <v>50</v>
      </c>
      <c r="L2018" s="4" t="s">
        <v>51</v>
      </c>
      <c r="M2018" s="5">
        <v>1</v>
      </c>
      <c r="N2018" s="6">
        <v>40.61</v>
      </c>
      <c r="O2018" s="7">
        <v>0.1</v>
      </c>
      <c r="P2018" s="6">
        <v>14.28</v>
      </c>
      <c r="Q2018" s="6">
        <f>M2018*N2018*(1-O2018)</f>
        <v>36.548999999999999</v>
      </c>
      <c r="R2018" s="6">
        <f>M2018*P2018</f>
        <v>14.28</v>
      </c>
      <c r="S2018" s="6">
        <f>Q2018-R2018</f>
        <v>22.268999999999998</v>
      </c>
      <c r="T2018" s="8">
        <f>IFERROR(S2018/Q2018,0)</f>
        <v>0.60929163588607071</v>
      </c>
    </row>
    <row r="2019" spans="1:20" ht="15.75" x14ac:dyDescent="0.25">
      <c r="A2019" s="2">
        <v>1639</v>
      </c>
      <c r="B2019" s="3">
        <v>46295</v>
      </c>
      <c r="C2019" s="10">
        <f>YEAR(SalesDataTable[[#This Row],[Order Date]])</f>
        <v>2026</v>
      </c>
      <c r="D2019" s="13" t="str">
        <f>"Q"&amp;ROUNDUP(MONTH(SalesDataTable[[#This Row],[Order Date]])/3,0)</f>
        <v>Q3</v>
      </c>
      <c r="E2019" s="13">
        <f>MONTH(SalesDataTable[[#This Row],[Order Date]])</f>
        <v>9</v>
      </c>
      <c r="F2019" s="10" t="str">
        <f>TEXT(SalesDataTable[[#This Row],[Order Date]],"MMM")</f>
        <v>Sep</v>
      </c>
      <c r="G2019" s="4" t="s">
        <v>27</v>
      </c>
      <c r="H2019" s="4" t="s">
        <v>28</v>
      </c>
      <c r="I2019" s="4" t="s">
        <v>35</v>
      </c>
      <c r="J2019" s="4" t="s">
        <v>32</v>
      </c>
      <c r="K2019" s="4" t="s">
        <v>25</v>
      </c>
      <c r="L2019" s="4" t="s">
        <v>33</v>
      </c>
      <c r="M2019" s="5">
        <v>1</v>
      </c>
      <c r="N2019" s="6">
        <v>140.78</v>
      </c>
      <c r="O2019" s="7">
        <v>0.05</v>
      </c>
      <c r="P2019" s="6">
        <v>80.8</v>
      </c>
      <c r="Q2019" s="6">
        <f>M2019*N2019*(1-O2019)</f>
        <v>133.74099999999999</v>
      </c>
      <c r="R2019" s="6">
        <f>M2019*P2019</f>
        <v>80.8</v>
      </c>
      <c r="S2019" s="6">
        <f>Q2019-R2019</f>
        <v>52.940999999999988</v>
      </c>
      <c r="T2019" s="8">
        <f>IFERROR(S2019/Q2019,0)</f>
        <v>0.39584719719457756</v>
      </c>
    </row>
    <row r="2020" spans="1:20" ht="15.75" x14ac:dyDescent="0.25">
      <c r="A2020" s="2">
        <v>2247</v>
      </c>
      <c r="B2020" s="3">
        <v>46295</v>
      </c>
      <c r="C2020" s="10">
        <f>YEAR(SalesDataTable[[#This Row],[Order Date]])</f>
        <v>2026</v>
      </c>
      <c r="D2020" s="13" t="str">
        <f>"Q"&amp;ROUNDUP(MONTH(SalesDataTable[[#This Row],[Order Date]])/3,0)</f>
        <v>Q3</v>
      </c>
      <c r="E2020" s="13">
        <f>MONTH(SalesDataTable[[#This Row],[Order Date]])</f>
        <v>9</v>
      </c>
      <c r="F2020" s="10" t="str">
        <f>TEXT(SalesDataTable[[#This Row],[Order Date]],"MMM")</f>
        <v>Sep</v>
      </c>
      <c r="G2020" s="4" t="s">
        <v>22</v>
      </c>
      <c r="H2020" s="4" t="s">
        <v>43</v>
      </c>
      <c r="I2020" s="4" t="s">
        <v>35</v>
      </c>
      <c r="J2020" s="4" t="s">
        <v>32</v>
      </c>
      <c r="K2020" s="4" t="s">
        <v>30</v>
      </c>
      <c r="L2020" s="4" t="s">
        <v>64</v>
      </c>
      <c r="M2020" s="5">
        <v>1</v>
      </c>
      <c r="N2020" s="6">
        <v>163.13999999999999</v>
      </c>
      <c r="O2020" s="7">
        <v>0</v>
      </c>
      <c r="P2020" s="6">
        <v>87.53</v>
      </c>
      <c r="Q2020" s="6">
        <f>M2020*N2020*(1-O2020)</f>
        <v>163.13999999999999</v>
      </c>
      <c r="R2020" s="6">
        <f>M2020*P2020</f>
        <v>87.53</v>
      </c>
      <c r="S2020" s="6">
        <f>Q2020-R2020</f>
        <v>75.609999999999985</v>
      </c>
      <c r="T2020" s="8">
        <f>IFERROR(S2020/Q2020,0)</f>
        <v>0.4634669608924849</v>
      </c>
    </row>
    <row r="2021" spans="1:20" ht="15.75" x14ac:dyDescent="0.25">
      <c r="A2021" s="2">
        <v>3119</v>
      </c>
      <c r="B2021" s="3">
        <v>46295</v>
      </c>
      <c r="C2021" s="10">
        <f>YEAR(SalesDataTable[[#This Row],[Order Date]])</f>
        <v>2026</v>
      </c>
      <c r="D2021" s="13" t="str">
        <f>"Q"&amp;ROUNDUP(MONTH(SalesDataTable[[#This Row],[Order Date]])/3,0)</f>
        <v>Q3</v>
      </c>
      <c r="E2021" s="13">
        <f>MONTH(SalesDataTable[[#This Row],[Order Date]])</f>
        <v>9</v>
      </c>
      <c r="F2021" s="10" t="str">
        <f>TEXT(SalesDataTable[[#This Row],[Order Date]],"MMM")</f>
        <v>Sep</v>
      </c>
      <c r="G2021" s="4" t="s">
        <v>36</v>
      </c>
      <c r="H2021" s="4" t="s">
        <v>37</v>
      </c>
      <c r="I2021" s="4" t="s">
        <v>35</v>
      </c>
      <c r="J2021" s="4" t="s">
        <v>19</v>
      </c>
      <c r="K2021" s="4" t="s">
        <v>25</v>
      </c>
      <c r="L2021" s="4" t="s">
        <v>62</v>
      </c>
      <c r="M2021" s="5">
        <v>1</v>
      </c>
      <c r="N2021" s="6">
        <v>70.91</v>
      </c>
      <c r="O2021" s="7">
        <v>0</v>
      </c>
      <c r="P2021" s="6">
        <v>31.73</v>
      </c>
      <c r="Q2021" s="6">
        <f>M2021*N2021*(1-O2021)</f>
        <v>70.91</v>
      </c>
      <c r="R2021" s="6">
        <f>M2021*P2021</f>
        <v>31.73</v>
      </c>
      <c r="S2021" s="6">
        <f>Q2021-R2021</f>
        <v>39.179999999999993</v>
      </c>
      <c r="T2021" s="8">
        <f>IFERROR(S2021/Q2021,0)</f>
        <v>0.55253137780284856</v>
      </c>
    </row>
    <row r="2022" spans="1:20" ht="15.75" x14ac:dyDescent="0.25">
      <c r="A2022" s="2">
        <v>3267</v>
      </c>
      <c r="B2022" s="3">
        <v>46295</v>
      </c>
      <c r="C2022" s="10">
        <f>YEAR(SalesDataTable[[#This Row],[Order Date]])</f>
        <v>2026</v>
      </c>
      <c r="D2022" s="13" t="str">
        <f>"Q"&amp;ROUNDUP(MONTH(SalesDataTable[[#This Row],[Order Date]])/3,0)</f>
        <v>Q3</v>
      </c>
      <c r="E2022" s="13">
        <f>MONTH(SalesDataTable[[#This Row],[Order Date]])</f>
        <v>9</v>
      </c>
      <c r="F2022" s="10" t="str">
        <f>TEXT(SalesDataTable[[#This Row],[Order Date]],"MMM")</f>
        <v>Sep</v>
      </c>
      <c r="G2022" s="4" t="s">
        <v>36</v>
      </c>
      <c r="H2022" s="4" t="s">
        <v>63</v>
      </c>
      <c r="I2022" s="4" t="s">
        <v>44</v>
      </c>
      <c r="J2022" s="4" t="s">
        <v>19</v>
      </c>
      <c r="K2022" s="4" t="s">
        <v>20</v>
      </c>
      <c r="L2022" s="4" t="s">
        <v>21</v>
      </c>
      <c r="M2022" s="5">
        <v>2</v>
      </c>
      <c r="N2022" s="6">
        <v>81.99</v>
      </c>
      <c r="O2022" s="7">
        <v>0</v>
      </c>
      <c r="P2022" s="6">
        <v>43.95</v>
      </c>
      <c r="Q2022" s="6">
        <f>M2022*N2022*(1-O2022)</f>
        <v>163.98</v>
      </c>
      <c r="R2022" s="6">
        <f>M2022*P2022</f>
        <v>87.9</v>
      </c>
      <c r="S2022" s="6">
        <f>Q2022-R2022</f>
        <v>76.079999999999984</v>
      </c>
      <c r="T2022" s="8">
        <f>IFERROR(S2022/Q2022,0)</f>
        <v>0.46395901939260881</v>
      </c>
    </row>
    <row r="2023" spans="1:20" ht="15.75" x14ac:dyDescent="0.25">
      <c r="A2023" s="2">
        <v>3382</v>
      </c>
      <c r="B2023" s="3">
        <v>46295</v>
      </c>
      <c r="C2023" s="10">
        <f>YEAR(SalesDataTable[[#This Row],[Order Date]])</f>
        <v>2026</v>
      </c>
      <c r="D2023" s="13" t="str">
        <f>"Q"&amp;ROUNDUP(MONTH(SalesDataTable[[#This Row],[Order Date]])/3,0)</f>
        <v>Q3</v>
      </c>
      <c r="E2023" s="13">
        <f>MONTH(SalesDataTable[[#This Row],[Order Date]])</f>
        <v>9</v>
      </c>
      <c r="F2023" s="10" t="str">
        <f>TEXT(SalesDataTable[[#This Row],[Order Date]],"MMM")</f>
        <v>Sep</v>
      </c>
      <c r="G2023" s="4" t="s">
        <v>36</v>
      </c>
      <c r="H2023" s="4" t="s">
        <v>37</v>
      </c>
      <c r="I2023" s="4" t="s">
        <v>44</v>
      </c>
      <c r="J2023" s="4" t="s">
        <v>29</v>
      </c>
      <c r="K2023" s="4" t="s">
        <v>20</v>
      </c>
      <c r="L2023" s="4" t="s">
        <v>21</v>
      </c>
      <c r="M2023" s="5">
        <v>2</v>
      </c>
      <c r="N2023" s="6">
        <v>81.13</v>
      </c>
      <c r="O2023" s="7">
        <v>0</v>
      </c>
      <c r="P2023" s="6">
        <v>43.7</v>
      </c>
      <c r="Q2023" s="6">
        <f>M2023*N2023*(1-O2023)</f>
        <v>162.26</v>
      </c>
      <c r="R2023" s="6">
        <f>M2023*P2023</f>
        <v>87.4</v>
      </c>
      <c r="S2023" s="6">
        <f>Q2023-R2023</f>
        <v>74.859999999999985</v>
      </c>
      <c r="T2023" s="8">
        <f>IFERROR(S2023/Q2023,0)</f>
        <v>0.46135831381733017</v>
      </c>
    </row>
    <row r="2024" spans="1:20" ht="15.75" x14ac:dyDescent="0.25">
      <c r="A2024" s="2">
        <v>3814</v>
      </c>
      <c r="B2024" s="3">
        <v>46295</v>
      </c>
      <c r="C2024" s="10">
        <f>YEAR(SalesDataTable[[#This Row],[Order Date]])</f>
        <v>2026</v>
      </c>
      <c r="D2024" s="13" t="str">
        <f>"Q"&amp;ROUNDUP(MONTH(SalesDataTable[[#This Row],[Order Date]])/3,0)</f>
        <v>Q3</v>
      </c>
      <c r="E2024" s="13">
        <f>MONTH(SalesDataTable[[#This Row],[Order Date]])</f>
        <v>9</v>
      </c>
      <c r="F2024" s="10" t="str">
        <f>TEXT(SalesDataTable[[#This Row],[Order Date]],"MMM")</f>
        <v>Sep</v>
      </c>
      <c r="G2024" s="4" t="s">
        <v>22</v>
      </c>
      <c r="H2024" s="4" t="s">
        <v>59</v>
      </c>
      <c r="I2024" s="4" t="s">
        <v>24</v>
      </c>
      <c r="J2024" s="4" t="s">
        <v>19</v>
      </c>
      <c r="K2024" s="4" t="s">
        <v>25</v>
      </c>
      <c r="L2024" s="4" t="s">
        <v>33</v>
      </c>
      <c r="M2024" s="5">
        <v>5</v>
      </c>
      <c r="N2024" s="6">
        <v>141.08000000000001</v>
      </c>
      <c r="O2024" s="7">
        <v>0.05</v>
      </c>
      <c r="P2024" s="6">
        <v>78.23</v>
      </c>
      <c r="Q2024" s="6">
        <f>M2024*N2024*(1-O2024)</f>
        <v>670.13000000000011</v>
      </c>
      <c r="R2024" s="6">
        <f>M2024*P2024</f>
        <v>391.15000000000003</v>
      </c>
      <c r="S2024" s="6">
        <f>Q2024-R2024</f>
        <v>278.98000000000008</v>
      </c>
      <c r="T2024" s="8">
        <f>IFERROR(S2024/Q2024,0)</f>
        <v>0.4163072836613792</v>
      </c>
    </row>
    <row r="2025" spans="1:20" ht="15.75" x14ac:dyDescent="0.25">
      <c r="A2025" s="2">
        <v>3818</v>
      </c>
      <c r="B2025" s="3">
        <v>46295</v>
      </c>
      <c r="C2025" s="10">
        <f>YEAR(SalesDataTable[[#This Row],[Order Date]])</f>
        <v>2026</v>
      </c>
      <c r="D2025" s="13" t="str">
        <f>"Q"&amp;ROUNDUP(MONTH(SalesDataTable[[#This Row],[Order Date]])/3,0)</f>
        <v>Q3</v>
      </c>
      <c r="E2025" s="13">
        <f>MONTH(SalesDataTable[[#This Row],[Order Date]])</f>
        <v>9</v>
      </c>
      <c r="F2025" s="10" t="str">
        <f>TEXT(SalesDataTable[[#This Row],[Order Date]],"MMM")</f>
        <v>Sep</v>
      </c>
      <c r="G2025" s="4" t="s">
        <v>16</v>
      </c>
      <c r="H2025" s="4" t="s">
        <v>66</v>
      </c>
      <c r="I2025" s="4" t="s">
        <v>18</v>
      </c>
      <c r="J2025" s="4" t="s">
        <v>19</v>
      </c>
      <c r="K2025" s="4" t="s">
        <v>30</v>
      </c>
      <c r="L2025" s="4" t="s">
        <v>31</v>
      </c>
      <c r="M2025" s="5">
        <v>5</v>
      </c>
      <c r="N2025" s="6">
        <v>36.18</v>
      </c>
      <c r="O2025" s="7">
        <v>0</v>
      </c>
      <c r="P2025" s="6">
        <v>13.66</v>
      </c>
      <c r="Q2025" s="6">
        <f>M2025*N2025*(1-O2025)</f>
        <v>180.9</v>
      </c>
      <c r="R2025" s="6">
        <f>M2025*P2025</f>
        <v>68.3</v>
      </c>
      <c r="S2025" s="6">
        <f>Q2025-R2025</f>
        <v>112.60000000000001</v>
      </c>
      <c r="T2025" s="8">
        <f>IFERROR(S2025/Q2025,0)</f>
        <v>0.62244333886124936</v>
      </c>
    </row>
    <row r="2026" spans="1:20" ht="15.75" x14ac:dyDescent="0.25">
      <c r="A2026" s="2">
        <v>4347</v>
      </c>
      <c r="B2026" s="3">
        <v>46295</v>
      </c>
      <c r="C2026" s="10">
        <f>YEAR(SalesDataTable[[#This Row],[Order Date]])</f>
        <v>2026</v>
      </c>
      <c r="D2026" s="13" t="str">
        <f>"Q"&amp;ROUNDUP(MONTH(SalesDataTable[[#This Row],[Order Date]])/3,0)</f>
        <v>Q3</v>
      </c>
      <c r="E2026" s="13">
        <f>MONTH(SalesDataTable[[#This Row],[Order Date]])</f>
        <v>9</v>
      </c>
      <c r="F2026" s="10" t="str">
        <f>TEXT(SalesDataTable[[#This Row],[Order Date]],"MMM")</f>
        <v>Sep</v>
      </c>
      <c r="G2026" s="4" t="s">
        <v>36</v>
      </c>
      <c r="H2026" s="4" t="s">
        <v>63</v>
      </c>
      <c r="I2026" s="4" t="s">
        <v>44</v>
      </c>
      <c r="J2026" s="4" t="s">
        <v>29</v>
      </c>
      <c r="K2026" s="4" t="s">
        <v>20</v>
      </c>
      <c r="L2026" s="4" t="s">
        <v>21</v>
      </c>
      <c r="M2026" s="5">
        <v>1</v>
      </c>
      <c r="N2026" s="6">
        <v>81.06</v>
      </c>
      <c r="O2026" s="7">
        <v>0.05</v>
      </c>
      <c r="P2026" s="6">
        <v>43.54</v>
      </c>
      <c r="Q2026" s="6">
        <f>M2026*N2026*(1-O2026)</f>
        <v>77.007000000000005</v>
      </c>
      <c r="R2026" s="6">
        <f>M2026*P2026</f>
        <v>43.54</v>
      </c>
      <c r="S2026" s="6">
        <f>Q2026-R2026</f>
        <v>33.467000000000006</v>
      </c>
      <c r="T2026" s="8">
        <f>IFERROR(S2026/Q2026,0)</f>
        <v>0.434596854831379</v>
      </c>
    </row>
    <row r="2027" spans="1:20" ht="15.75" x14ac:dyDescent="0.25">
      <c r="A2027" s="2">
        <v>4646</v>
      </c>
      <c r="B2027" s="3">
        <v>46295</v>
      </c>
      <c r="C2027" s="10">
        <f>YEAR(SalesDataTable[[#This Row],[Order Date]])</f>
        <v>2026</v>
      </c>
      <c r="D2027" s="13" t="str">
        <f>"Q"&amp;ROUNDUP(MONTH(SalesDataTable[[#This Row],[Order Date]])/3,0)</f>
        <v>Q3</v>
      </c>
      <c r="E2027" s="13">
        <f>MONTH(SalesDataTable[[#This Row],[Order Date]])</f>
        <v>9</v>
      </c>
      <c r="F2027" s="10" t="str">
        <f>TEXT(SalesDataTable[[#This Row],[Order Date]],"MMM")</f>
        <v>Sep</v>
      </c>
      <c r="G2027" s="4" t="s">
        <v>27</v>
      </c>
      <c r="H2027" s="4" t="s">
        <v>34</v>
      </c>
      <c r="I2027" s="4" t="s">
        <v>18</v>
      </c>
      <c r="J2027" s="4" t="s">
        <v>32</v>
      </c>
      <c r="K2027" s="4" t="s">
        <v>50</v>
      </c>
      <c r="L2027" s="4" t="s">
        <v>61</v>
      </c>
      <c r="M2027" s="5">
        <v>1</v>
      </c>
      <c r="N2027" s="6">
        <v>49.51</v>
      </c>
      <c r="O2027" s="7">
        <v>0.15</v>
      </c>
      <c r="P2027" s="6">
        <v>21.4</v>
      </c>
      <c r="Q2027" s="6">
        <f>M2027*N2027*(1-O2027)</f>
        <v>42.083499999999994</v>
      </c>
      <c r="R2027" s="6">
        <f>M2027*P2027</f>
        <v>21.4</v>
      </c>
      <c r="S2027" s="6">
        <f>Q2027-R2027</f>
        <v>20.683499999999995</v>
      </c>
      <c r="T2027" s="8">
        <f>IFERROR(S2027/Q2027,0)</f>
        <v>0.49148716242707946</v>
      </c>
    </row>
    <row r="2028" spans="1:20" ht="15.75" x14ac:dyDescent="0.25">
      <c r="A2028" s="2">
        <v>5102</v>
      </c>
      <c r="B2028" s="3">
        <v>46295</v>
      </c>
      <c r="C2028" s="10">
        <f>YEAR(SalesDataTable[[#This Row],[Order Date]])</f>
        <v>2026</v>
      </c>
      <c r="D2028" s="13" t="str">
        <f>"Q"&amp;ROUNDUP(MONTH(SalesDataTable[[#This Row],[Order Date]])/3,0)</f>
        <v>Q3</v>
      </c>
      <c r="E2028" s="13">
        <f>MONTH(SalesDataTable[[#This Row],[Order Date]])</f>
        <v>9</v>
      </c>
      <c r="F2028" s="10" t="str">
        <f>TEXT(SalesDataTable[[#This Row],[Order Date]],"MMM")</f>
        <v>Sep</v>
      </c>
      <c r="G2028" s="4" t="s">
        <v>22</v>
      </c>
      <c r="H2028" s="4" t="s">
        <v>65</v>
      </c>
      <c r="I2028" s="4" t="s">
        <v>18</v>
      </c>
      <c r="J2028" s="4" t="s">
        <v>29</v>
      </c>
      <c r="K2028" s="4" t="s">
        <v>39</v>
      </c>
      <c r="L2028" s="4" t="s">
        <v>45</v>
      </c>
      <c r="M2028" s="5">
        <v>1</v>
      </c>
      <c r="N2028" s="6">
        <v>196.74</v>
      </c>
      <c r="O2028" s="7">
        <v>0.15</v>
      </c>
      <c r="P2028" s="6">
        <v>102.01</v>
      </c>
      <c r="Q2028" s="6">
        <f>M2028*N2028*(1-O2028)</f>
        <v>167.22900000000001</v>
      </c>
      <c r="R2028" s="6">
        <f>M2028*P2028</f>
        <v>102.01</v>
      </c>
      <c r="S2028" s="6">
        <f>Q2028-R2028</f>
        <v>65.219000000000008</v>
      </c>
      <c r="T2028" s="8">
        <f>IFERROR(S2028/Q2028,0)</f>
        <v>0.38999814625453721</v>
      </c>
    </row>
    <row r="2029" spans="1:20" ht="15.75" x14ac:dyDescent="0.25">
      <c r="A2029" s="2">
        <v>5152</v>
      </c>
      <c r="B2029" s="3">
        <v>46295</v>
      </c>
      <c r="C2029" s="10">
        <f>YEAR(SalesDataTable[[#This Row],[Order Date]])</f>
        <v>2026</v>
      </c>
      <c r="D2029" s="13" t="str">
        <f>"Q"&amp;ROUNDUP(MONTH(SalesDataTable[[#This Row],[Order Date]])/3,0)</f>
        <v>Q3</v>
      </c>
      <c r="E2029" s="13">
        <f>MONTH(SalesDataTable[[#This Row],[Order Date]])</f>
        <v>9</v>
      </c>
      <c r="F2029" s="10" t="str">
        <f>TEXT(SalesDataTable[[#This Row],[Order Date]],"MMM")</f>
        <v>Sep</v>
      </c>
      <c r="G2029" s="4" t="s">
        <v>36</v>
      </c>
      <c r="H2029" s="4" t="s">
        <v>63</v>
      </c>
      <c r="I2029" s="4" t="s">
        <v>18</v>
      </c>
      <c r="J2029" s="4" t="s">
        <v>29</v>
      </c>
      <c r="K2029" s="4" t="s">
        <v>25</v>
      </c>
      <c r="L2029" s="4" t="s">
        <v>26</v>
      </c>
      <c r="M2029" s="5">
        <v>2</v>
      </c>
      <c r="N2029" s="6">
        <v>91.78</v>
      </c>
      <c r="O2029" s="7">
        <v>0.1</v>
      </c>
      <c r="P2029" s="6">
        <v>45.51</v>
      </c>
      <c r="Q2029" s="6">
        <f>M2029*N2029*(1-O2029)</f>
        <v>165.20400000000001</v>
      </c>
      <c r="R2029" s="6">
        <f>M2029*P2029</f>
        <v>91.02</v>
      </c>
      <c r="S2029" s="6">
        <f>Q2029-R2029</f>
        <v>74.184000000000012</v>
      </c>
      <c r="T2029" s="8">
        <f>IFERROR(S2029/Q2029,0)</f>
        <v>0.44904481731677204</v>
      </c>
    </row>
    <row r="2030" spans="1:20" ht="15.75" x14ac:dyDescent="0.25">
      <c r="A2030" s="2">
        <v>151</v>
      </c>
      <c r="B2030" s="3">
        <v>46296</v>
      </c>
      <c r="C2030" s="10">
        <f>YEAR(SalesDataTable[[#This Row],[Order Date]])</f>
        <v>2026</v>
      </c>
      <c r="D2030" s="13" t="str">
        <f>"Q"&amp;ROUNDUP(MONTH(SalesDataTable[[#This Row],[Order Date]])/3,0)</f>
        <v>Q4</v>
      </c>
      <c r="E2030" s="13">
        <f>MONTH(SalesDataTable[[#This Row],[Order Date]])</f>
        <v>10</v>
      </c>
      <c r="F2030" s="10" t="str">
        <f>TEXT(SalesDataTable[[#This Row],[Order Date]],"MMM")</f>
        <v>Oct</v>
      </c>
      <c r="G2030" s="4" t="s">
        <v>27</v>
      </c>
      <c r="H2030" s="4" t="s">
        <v>55</v>
      </c>
      <c r="I2030" s="4" t="s">
        <v>18</v>
      </c>
      <c r="J2030" s="4" t="s">
        <v>29</v>
      </c>
      <c r="K2030" s="4" t="s">
        <v>25</v>
      </c>
      <c r="L2030" s="4" t="s">
        <v>33</v>
      </c>
      <c r="M2030" s="5">
        <v>5</v>
      </c>
      <c r="N2030" s="6">
        <v>146.69</v>
      </c>
      <c r="O2030" s="7">
        <v>0</v>
      </c>
      <c r="P2030" s="6">
        <v>79</v>
      </c>
      <c r="Q2030" s="6">
        <f>M2030*N2030*(1-O2030)</f>
        <v>733.45</v>
      </c>
      <c r="R2030" s="6">
        <f>M2030*P2030</f>
        <v>395</v>
      </c>
      <c r="S2030" s="6">
        <f>Q2030-R2030</f>
        <v>338.45000000000005</v>
      </c>
      <c r="T2030" s="8">
        <f>IFERROR(S2030/Q2030,0)</f>
        <v>0.46144931488172342</v>
      </c>
    </row>
    <row r="2031" spans="1:20" ht="15.75" x14ac:dyDescent="0.25">
      <c r="A2031" s="2">
        <v>1292</v>
      </c>
      <c r="B2031" s="3">
        <v>46296</v>
      </c>
      <c r="C2031" s="10">
        <f>YEAR(SalesDataTable[[#This Row],[Order Date]])</f>
        <v>2026</v>
      </c>
      <c r="D2031" s="13" t="str">
        <f>"Q"&amp;ROUNDUP(MONTH(SalesDataTable[[#This Row],[Order Date]])/3,0)</f>
        <v>Q4</v>
      </c>
      <c r="E2031" s="13">
        <f>MONTH(SalesDataTable[[#This Row],[Order Date]])</f>
        <v>10</v>
      </c>
      <c r="F2031" s="10" t="str">
        <f>TEXT(SalesDataTable[[#This Row],[Order Date]],"MMM")</f>
        <v>Oct</v>
      </c>
      <c r="G2031" s="4" t="s">
        <v>16</v>
      </c>
      <c r="H2031" s="4" t="s">
        <v>52</v>
      </c>
      <c r="I2031" s="4" t="s">
        <v>35</v>
      </c>
      <c r="J2031" s="4" t="s">
        <v>29</v>
      </c>
      <c r="K2031" s="4" t="s">
        <v>39</v>
      </c>
      <c r="L2031" s="4" t="s">
        <v>56</v>
      </c>
      <c r="M2031" s="5">
        <v>1</v>
      </c>
      <c r="N2031" s="6">
        <v>79.81</v>
      </c>
      <c r="O2031" s="7">
        <v>0</v>
      </c>
      <c r="P2031" s="6">
        <v>39.08</v>
      </c>
      <c r="Q2031" s="6">
        <f>M2031*N2031*(1-O2031)</f>
        <v>79.81</v>
      </c>
      <c r="R2031" s="6">
        <f>M2031*P2031</f>
        <v>39.08</v>
      </c>
      <c r="S2031" s="6">
        <f>Q2031-R2031</f>
        <v>40.730000000000004</v>
      </c>
      <c r="T2031" s="8">
        <f>IFERROR(S2031/Q2031,0)</f>
        <v>0.5103370504949255</v>
      </c>
    </row>
    <row r="2032" spans="1:20" ht="15.75" x14ac:dyDescent="0.25">
      <c r="A2032" s="2">
        <v>1862</v>
      </c>
      <c r="B2032" s="3">
        <v>46296</v>
      </c>
      <c r="C2032" s="10">
        <f>YEAR(SalesDataTable[[#This Row],[Order Date]])</f>
        <v>2026</v>
      </c>
      <c r="D2032" s="13" t="str">
        <f>"Q"&amp;ROUNDUP(MONTH(SalesDataTable[[#This Row],[Order Date]])/3,0)</f>
        <v>Q4</v>
      </c>
      <c r="E2032" s="13">
        <f>MONTH(SalesDataTable[[#This Row],[Order Date]])</f>
        <v>10</v>
      </c>
      <c r="F2032" s="10" t="str">
        <f>TEXT(SalesDataTable[[#This Row],[Order Date]],"MMM")</f>
        <v>Oct</v>
      </c>
      <c r="G2032" s="4" t="s">
        <v>36</v>
      </c>
      <c r="H2032" s="4" t="s">
        <v>49</v>
      </c>
      <c r="I2032" s="4" t="s">
        <v>18</v>
      </c>
      <c r="J2032" s="4" t="s">
        <v>29</v>
      </c>
      <c r="K2032" s="4" t="s">
        <v>39</v>
      </c>
      <c r="L2032" s="4" t="s">
        <v>67</v>
      </c>
      <c r="M2032" s="5">
        <v>5</v>
      </c>
      <c r="N2032" s="6">
        <v>121.63</v>
      </c>
      <c r="O2032" s="7">
        <v>0.05</v>
      </c>
      <c r="P2032" s="6">
        <v>61.7</v>
      </c>
      <c r="Q2032" s="6">
        <f>M2032*N2032*(1-O2032)</f>
        <v>577.74249999999995</v>
      </c>
      <c r="R2032" s="6">
        <f>M2032*P2032</f>
        <v>308.5</v>
      </c>
      <c r="S2032" s="6">
        <f>Q2032-R2032</f>
        <v>269.24249999999995</v>
      </c>
      <c r="T2032" s="8">
        <f>IFERROR(S2032/Q2032,0)</f>
        <v>0.46602508903187834</v>
      </c>
    </row>
    <row r="2033" spans="1:20" ht="15.75" x14ac:dyDescent="0.25">
      <c r="A2033" s="2">
        <v>2569</v>
      </c>
      <c r="B2033" s="3">
        <v>46296</v>
      </c>
      <c r="C2033" s="10">
        <f>YEAR(SalesDataTable[[#This Row],[Order Date]])</f>
        <v>2026</v>
      </c>
      <c r="D2033" s="13" t="str">
        <f>"Q"&amp;ROUNDUP(MONTH(SalesDataTable[[#This Row],[Order Date]])/3,0)</f>
        <v>Q4</v>
      </c>
      <c r="E2033" s="13">
        <f>MONTH(SalesDataTable[[#This Row],[Order Date]])</f>
        <v>10</v>
      </c>
      <c r="F2033" s="10" t="str">
        <f>TEXT(SalesDataTable[[#This Row],[Order Date]],"MMM")</f>
        <v>Oct</v>
      </c>
      <c r="G2033" s="4" t="s">
        <v>36</v>
      </c>
      <c r="H2033" s="4" t="s">
        <v>63</v>
      </c>
      <c r="I2033" s="4" t="s">
        <v>24</v>
      </c>
      <c r="J2033" s="4" t="s">
        <v>32</v>
      </c>
      <c r="K2033" s="4" t="s">
        <v>20</v>
      </c>
      <c r="L2033" s="4" t="s">
        <v>38</v>
      </c>
      <c r="M2033" s="5">
        <v>10</v>
      </c>
      <c r="N2033" s="6">
        <v>50.42</v>
      </c>
      <c r="O2033" s="7">
        <v>0.05</v>
      </c>
      <c r="P2033" s="6">
        <v>22.5</v>
      </c>
      <c r="Q2033" s="6">
        <f>M2033*N2033*(1-O2033)</f>
        <v>478.99</v>
      </c>
      <c r="R2033" s="6">
        <f>M2033*P2033</f>
        <v>225</v>
      </c>
      <c r="S2033" s="6">
        <f>Q2033-R2033</f>
        <v>253.99</v>
      </c>
      <c r="T2033" s="8">
        <f>IFERROR(S2033/Q2033,0)</f>
        <v>0.53026159210004387</v>
      </c>
    </row>
    <row r="2034" spans="1:20" ht="15.75" x14ac:dyDescent="0.25">
      <c r="A2034" s="2">
        <v>3333</v>
      </c>
      <c r="B2034" s="3">
        <v>46296</v>
      </c>
      <c r="C2034" s="10">
        <f>YEAR(SalesDataTable[[#This Row],[Order Date]])</f>
        <v>2026</v>
      </c>
      <c r="D2034" s="13" t="str">
        <f>"Q"&amp;ROUNDUP(MONTH(SalesDataTable[[#This Row],[Order Date]])/3,0)</f>
        <v>Q4</v>
      </c>
      <c r="E2034" s="13">
        <f>MONTH(SalesDataTable[[#This Row],[Order Date]])</f>
        <v>10</v>
      </c>
      <c r="F2034" s="10" t="str">
        <f>TEXT(SalesDataTable[[#This Row],[Order Date]],"MMM")</f>
        <v>Oct</v>
      </c>
      <c r="G2034" s="4" t="s">
        <v>27</v>
      </c>
      <c r="H2034" s="4" t="s">
        <v>41</v>
      </c>
      <c r="I2034" s="4" t="s">
        <v>18</v>
      </c>
      <c r="J2034" s="4" t="s">
        <v>29</v>
      </c>
      <c r="K2034" s="4" t="s">
        <v>39</v>
      </c>
      <c r="L2034" s="4" t="s">
        <v>56</v>
      </c>
      <c r="M2034" s="5">
        <v>3</v>
      </c>
      <c r="N2034" s="6">
        <v>80.67</v>
      </c>
      <c r="O2034" s="7">
        <v>0</v>
      </c>
      <c r="P2034" s="6">
        <v>39.94</v>
      </c>
      <c r="Q2034" s="6">
        <f>M2034*N2034*(1-O2034)</f>
        <v>242.01</v>
      </c>
      <c r="R2034" s="6">
        <f>M2034*P2034</f>
        <v>119.82</v>
      </c>
      <c r="S2034" s="6">
        <f>Q2034-R2034</f>
        <v>122.19</v>
      </c>
      <c r="T2034" s="8">
        <f>IFERROR(S2034/Q2034,0)</f>
        <v>0.50489649188050079</v>
      </c>
    </row>
    <row r="2035" spans="1:20" ht="15.75" x14ac:dyDescent="0.25">
      <c r="A2035" s="2">
        <v>3830</v>
      </c>
      <c r="B2035" s="3">
        <v>46296</v>
      </c>
      <c r="C2035" s="10">
        <f>YEAR(SalesDataTable[[#This Row],[Order Date]])</f>
        <v>2026</v>
      </c>
      <c r="D2035" s="13" t="str">
        <f>"Q"&amp;ROUNDUP(MONTH(SalesDataTable[[#This Row],[Order Date]])/3,0)</f>
        <v>Q4</v>
      </c>
      <c r="E2035" s="13">
        <f>MONTH(SalesDataTable[[#This Row],[Order Date]])</f>
        <v>10</v>
      </c>
      <c r="F2035" s="10" t="str">
        <f>TEXT(SalesDataTable[[#This Row],[Order Date]],"MMM")</f>
        <v>Oct</v>
      </c>
      <c r="G2035" s="4" t="s">
        <v>36</v>
      </c>
      <c r="H2035" s="4" t="s">
        <v>63</v>
      </c>
      <c r="I2035" s="4" t="s">
        <v>18</v>
      </c>
      <c r="J2035" s="4" t="s">
        <v>32</v>
      </c>
      <c r="K2035" s="4" t="s">
        <v>25</v>
      </c>
      <c r="L2035" s="4" t="s">
        <v>53</v>
      </c>
      <c r="M2035" s="5">
        <v>2</v>
      </c>
      <c r="N2035" s="6">
        <v>152.12</v>
      </c>
      <c r="O2035" s="7">
        <v>0</v>
      </c>
      <c r="P2035" s="6">
        <v>79.53</v>
      </c>
      <c r="Q2035" s="6">
        <f>M2035*N2035*(1-O2035)</f>
        <v>304.24</v>
      </c>
      <c r="R2035" s="6">
        <f>M2035*P2035</f>
        <v>159.06</v>
      </c>
      <c r="S2035" s="6">
        <f>Q2035-R2035</f>
        <v>145.18</v>
      </c>
      <c r="T2035" s="8">
        <f>IFERROR(S2035/Q2035,0)</f>
        <v>0.47718906126742044</v>
      </c>
    </row>
    <row r="2036" spans="1:20" ht="15.75" x14ac:dyDescent="0.25">
      <c r="A2036" s="2">
        <v>4868</v>
      </c>
      <c r="B2036" s="3">
        <v>46296</v>
      </c>
      <c r="C2036" s="10">
        <f>YEAR(SalesDataTable[[#This Row],[Order Date]])</f>
        <v>2026</v>
      </c>
      <c r="D2036" s="13" t="str">
        <f>"Q"&amp;ROUNDUP(MONTH(SalesDataTable[[#This Row],[Order Date]])/3,0)</f>
        <v>Q4</v>
      </c>
      <c r="E2036" s="13">
        <f>MONTH(SalesDataTable[[#This Row],[Order Date]])</f>
        <v>10</v>
      </c>
      <c r="F2036" s="10" t="str">
        <f>TEXT(SalesDataTable[[#This Row],[Order Date]],"MMM")</f>
        <v>Oct</v>
      </c>
      <c r="G2036" s="4" t="s">
        <v>27</v>
      </c>
      <c r="H2036" s="4" t="s">
        <v>41</v>
      </c>
      <c r="I2036" s="4" t="s">
        <v>24</v>
      </c>
      <c r="J2036" s="4" t="s">
        <v>29</v>
      </c>
      <c r="K2036" s="4" t="s">
        <v>39</v>
      </c>
      <c r="L2036" s="4" t="s">
        <v>56</v>
      </c>
      <c r="M2036" s="5">
        <v>4</v>
      </c>
      <c r="N2036" s="6">
        <v>82.54</v>
      </c>
      <c r="O2036" s="7">
        <v>0.15</v>
      </c>
      <c r="P2036" s="6">
        <v>39.74</v>
      </c>
      <c r="Q2036" s="6">
        <f>M2036*N2036*(1-O2036)</f>
        <v>280.63600000000002</v>
      </c>
      <c r="R2036" s="6">
        <f>M2036*P2036</f>
        <v>158.96</v>
      </c>
      <c r="S2036" s="6">
        <f>Q2036-R2036</f>
        <v>121.67600000000002</v>
      </c>
      <c r="T2036" s="8">
        <f>IFERROR(S2036/Q2036,0)</f>
        <v>0.43357231431462823</v>
      </c>
    </row>
    <row r="2037" spans="1:20" ht="15.75" x14ac:dyDescent="0.25">
      <c r="A2037" s="2">
        <v>2250</v>
      </c>
      <c r="B2037" s="3">
        <v>46297</v>
      </c>
      <c r="C2037" s="10">
        <f>YEAR(SalesDataTable[[#This Row],[Order Date]])</f>
        <v>2026</v>
      </c>
      <c r="D2037" s="13" t="str">
        <f>"Q"&amp;ROUNDUP(MONTH(SalesDataTable[[#This Row],[Order Date]])/3,0)</f>
        <v>Q4</v>
      </c>
      <c r="E2037" s="13">
        <f>MONTH(SalesDataTable[[#This Row],[Order Date]])</f>
        <v>10</v>
      </c>
      <c r="F2037" s="10" t="str">
        <f>TEXT(SalesDataTable[[#This Row],[Order Date]],"MMM")</f>
        <v>Oct</v>
      </c>
      <c r="G2037" s="4" t="s">
        <v>36</v>
      </c>
      <c r="H2037" s="4" t="s">
        <v>63</v>
      </c>
      <c r="I2037" s="4" t="s">
        <v>35</v>
      </c>
      <c r="J2037" s="4" t="s">
        <v>19</v>
      </c>
      <c r="K2037" s="4" t="s">
        <v>20</v>
      </c>
      <c r="L2037" s="4" t="s">
        <v>38</v>
      </c>
      <c r="M2037" s="5">
        <v>2</v>
      </c>
      <c r="N2037" s="6">
        <v>50.43</v>
      </c>
      <c r="O2037" s="7">
        <v>0</v>
      </c>
      <c r="P2037" s="6">
        <v>23.04</v>
      </c>
      <c r="Q2037" s="6">
        <f>M2037*N2037*(1-O2037)</f>
        <v>100.86</v>
      </c>
      <c r="R2037" s="6">
        <f>M2037*P2037</f>
        <v>46.08</v>
      </c>
      <c r="S2037" s="6">
        <f>Q2037-R2037</f>
        <v>54.78</v>
      </c>
      <c r="T2037" s="8">
        <f>IFERROR(S2037/Q2037,0)</f>
        <v>0.54312908982748365</v>
      </c>
    </row>
    <row r="2038" spans="1:20" ht="15.75" x14ac:dyDescent="0.25">
      <c r="A2038" s="2">
        <v>2516</v>
      </c>
      <c r="B2038" s="3">
        <v>46297</v>
      </c>
      <c r="C2038" s="10">
        <f>YEAR(SalesDataTable[[#This Row],[Order Date]])</f>
        <v>2026</v>
      </c>
      <c r="D2038" s="13" t="str">
        <f>"Q"&amp;ROUNDUP(MONTH(SalesDataTable[[#This Row],[Order Date]])/3,0)</f>
        <v>Q4</v>
      </c>
      <c r="E2038" s="13">
        <f>MONTH(SalesDataTable[[#This Row],[Order Date]])</f>
        <v>10</v>
      </c>
      <c r="F2038" s="10" t="str">
        <f>TEXT(SalesDataTable[[#This Row],[Order Date]],"MMM")</f>
        <v>Oct</v>
      </c>
      <c r="G2038" s="4" t="s">
        <v>27</v>
      </c>
      <c r="H2038" s="4" t="s">
        <v>55</v>
      </c>
      <c r="I2038" s="4" t="s">
        <v>18</v>
      </c>
      <c r="J2038" s="4" t="s">
        <v>29</v>
      </c>
      <c r="K2038" s="4" t="s">
        <v>39</v>
      </c>
      <c r="L2038" s="4" t="s">
        <v>45</v>
      </c>
      <c r="M2038" s="5">
        <v>2</v>
      </c>
      <c r="N2038" s="6">
        <v>198.57</v>
      </c>
      <c r="O2038" s="7">
        <v>0.15</v>
      </c>
      <c r="P2038" s="6">
        <v>101.08</v>
      </c>
      <c r="Q2038" s="6">
        <f>M2038*N2038*(1-O2038)</f>
        <v>337.56899999999996</v>
      </c>
      <c r="R2038" s="6">
        <f>M2038*P2038</f>
        <v>202.16</v>
      </c>
      <c r="S2038" s="6">
        <f>Q2038-R2038</f>
        <v>135.40899999999996</v>
      </c>
      <c r="T2038" s="8">
        <f>IFERROR(S2038/Q2038,0)</f>
        <v>0.4011298430839324</v>
      </c>
    </row>
    <row r="2039" spans="1:20" ht="15.75" x14ac:dyDescent="0.25">
      <c r="A2039" s="2">
        <v>809</v>
      </c>
      <c r="B2039" s="3">
        <v>46298</v>
      </c>
      <c r="C2039" s="10">
        <f>YEAR(SalesDataTable[[#This Row],[Order Date]])</f>
        <v>2026</v>
      </c>
      <c r="D2039" s="13" t="str">
        <f>"Q"&amp;ROUNDUP(MONTH(SalesDataTable[[#This Row],[Order Date]])/3,0)</f>
        <v>Q4</v>
      </c>
      <c r="E2039" s="13">
        <f>MONTH(SalesDataTable[[#This Row],[Order Date]])</f>
        <v>10</v>
      </c>
      <c r="F2039" s="10" t="str">
        <f>TEXT(SalesDataTable[[#This Row],[Order Date]],"MMM")</f>
        <v>Oct</v>
      </c>
      <c r="G2039" s="4" t="s">
        <v>36</v>
      </c>
      <c r="H2039" s="4" t="s">
        <v>49</v>
      </c>
      <c r="I2039" s="4" t="s">
        <v>18</v>
      </c>
      <c r="J2039" s="4" t="s">
        <v>29</v>
      </c>
      <c r="K2039" s="4" t="s">
        <v>50</v>
      </c>
      <c r="L2039" s="4" t="s">
        <v>51</v>
      </c>
      <c r="M2039" s="5">
        <v>2</v>
      </c>
      <c r="N2039" s="6">
        <v>41.06</v>
      </c>
      <c r="O2039" s="7">
        <v>0.05</v>
      </c>
      <c r="P2039" s="6">
        <v>14.54</v>
      </c>
      <c r="Q2039" s="6">
        <f>M2039*N2039*(1-O2039)</f>
        <v>78.013999999999996</v>
      </c>
      <c r="R2039" s="6">
        <f>M2039*P2039</f>
        <v>29.08</v>
      </c>
      <c r="S2039" s="6">
        <f>Q2039-R2039</f>
        <v>48.933999999999997</v>
      </c>
      <c r="T2039" s="8">
        <f>IFERROR(S2039/Q2039,0)</f>
        <v>0.62724639167328944</v>
      </c>
    </row>
    <row r="2040" spans="1:20" ht="15.75" x14ac:dyDescent="0.25">
      <c r="A2040" s="2">
        <v>1852</v>
      </c>
      <c r="B2040" s="3">
        <v>46298</v>
      </c>
      <c r="C2040" s="10">
        <f>YEAR(SalesDataTable[[#This Row],[Order Date]])</f>
        <v>2026</v>
      </c>
      <c r="D2040" s="13" t="str">
        <f>"Q"&amp;ROUNDUP(MONTH(SalesDataTable[[#This Row],[Order Date]])/3,0)</f>
        <v>Q4</v>
      </c>
      <c r="E2040" s="13">
        <f>MONTH(SalesDataTable[[#This Row],[Order Date]])</f>
        <v>10</v>
      </c>
      <c r="F2040" s="10" t="str">
        <f>TEXT(SalesDataTable[[#This Row],[Order Date]],"MMM")</f>
        <v>Oct</v>
      </c>
      <c r="G2040" s="4" t="s">
        <v>22</v>
      </c>
      <c r="H2040" s="4" t="s">
        <v>59</v>
      </c>
      <c r="I2040" s="4" t="s">
        <v>24</v>
      </c>
      <c r="J2040" s="4" t="s">
        <v>32</v>
      </c>
      <c r="K2040" s="4" t="s">
        <v>30</v>
      </c>
      <c r="L2040" s="4" t="s">
        <v>64</v>
      </c>
      <c r="M2040" s="5">
        <v>4</v>
      </c>
      <c r="N2040" s="6">
        <v>162.19</v>
      </c>
      <c r="O2040" s="7">
        <v>0.15</v>
      </c>
      <c r="P2040" s="6">
        <v>89.81</v>
      </c>
      <c r="Q2040" s="6">
        <f>M2040*N2040*(1-O2040)</f>
        <v>551.44600000000003</v>
      </c>
      <c r="R2040" s="6">
        <f>M2040*P2040</f>
        <v>359.24</v>
      </c>
      <c r="S2040" s="6">
        <f>Q2040-R2040</f>
        <v>192.20600000000002</v>
      </c>
      <c r="T2040" s="8">
        <f>IFERROR(S2040/Q2040,0)</f>
        <v>0.34854908730863948</v>
      </c>
    </row>
    <row r="2041" spans="1:20" ht="15.75" x14ac:dyDescent="0.25">
      <c r="A2041" s="2">
        <v>3627</v>
      </c>
      <c r="B2041" s="3">
        <v>46298</v>
      </c>
      <c r="C2041" s="10">
        <f>YEAR(SalesDataTable[[#This Row],[Order Date]])</f>
        <v>2026</v>
      </c>
      <c r="D2041" s="13" t="str">
        <f>"Q"&amp;ROUNDUP(MONTH(SalesDataTable[[#This Row],[Order Date]])/3,0)</f>
        <v>Q4</v>
      </c>
      <c r="E2041" s="13">
        <f>MONTH(SalesDataTable[[#This Row],[Order Date]])</f>
        <v>10</v>
      </c>
      <c r="F2041" s="10" t="str">
        <f>TEXT(SalesDataTable[[#This Row],[Order Date]],"MMM")</f>
        <v>Oct</v>
      </c>
      <c r="G2041" s="4" t="s">
        <v>36</v>
      </c>
      <c r="H2041" s="4" t="s">
        <v>37</v>
      </c>
      <c r="I2041" s="4" t="s">
        <v>35</v>
      </c>
      <c r="J2041" s="4" t="s">
        <v>29</v>
      </c>
      <c r="K2041" s="4" t="s">
        <v>39</v>
      </c>
      <c r="L2041" s="4" t="s">
        <v>45</v>
      </c>
      <c r="M2041" s="5">
        <v>2</v>
      </c>
      <c r="N2041" s="6">
        <v>192.99</v>
      </c>
      <c r="O2041" s="7">
        <v>0</v>
      </c>
      <c r="P2041" s="6">
        <v>101.73</v>
      </c>
      <c r="Q2041" s="6">
        <f>M2041*N2041*(1-O2041)</f>
        <v>385.98</v>
      </c>
      <c r="R2041" s="6">
        <f>M2041*P2041</f>
        <v>203.46</v>
      </c>
      <c r="S2041" s="6">
        <f>Q2041-R2041</f>
        <v>182.52</v>
      </c>
      <c r="T2041" s="8">
        <f>IFERROR(S2041/Q2041,0)</f>
        <v>0.47287424218871443</v>
      </c>
    </row>
    <row r="2042" spans="1:20" ht="15.75" x14ac:dyDescent="0.25">
      <c r="A2042" s="2">
        <v>4135</v>
      </c>
      <c r="B2042" s="3">
        <v>46298</v>
      </c>
      <c r="C2042" s="10">
        <f>YEAR(SalesDataTable[[#This Row],[Order Date]])</f>
        <v>2026</v>
      </c>
      <c r="D2042" s="13" t="str">
        <f>"Q"&amp;ROUNDUP(MONTH(SalesDataTable[[#This Row],[Order Date]])/3,0)</f>
        <v>Q4</v>
      </c>
      <c r="E2042" s="13">
        <f>MONTH(SalesDataTable[[#This Row],[Order Date]])</f>
        <v>10</v>
      </c>
      <c r="F2042" s="10" t="str">
        <f>TEXT(SalesDataTable[[#This Row],[Order Date]],"MMM")</f>
        <v>Oct</v>
      </c>
      <c r="G2042" s="4" t="s">
        <v>16</v>
      </c>
      <c r="H2042" s="4" t="s">
        <v>66</v>
      </c>
      <c r="I2042" s="4" t="s">
        <v>18</v>
      </c>
      <c r="J2042" s="4" t="s">
        <v>29</v>
      </c>
      <c r="K2042" s="4" t="s">
        <v>25</v>
      </c>
      <c r="L2042" s="4" t="s">
        <v>33</v>
      </c>
      <c r="M2042" s="5">
        <v>3</v>
      </c>
      <c r="N2042" s="6">
        <v>142.33000000000001</v>
      </c>
      <c r="O2042" s="7">
        <v>0.1</v>
      </c>
      <c r="P2042" s="6">
        <v>79.19</v>
      </c>
      <c r="Q2042" s="6">
        <f>M2042*N2042*(1-O2042)</f>
        <v>384.291</v>
      </c>
      <c r="R2042" s="6">
        <f>M2042*P2042</f>
        <v>237.57</v>
      </c>
      <c r="S2042" s="6">
        <f>Q2042-R2042</f>
        <v>146.721</v>
      </c>
      <c r="T2042" s="8">
        <f>IFERROR(S2042/Q2042,0)</f>
        <v>0.3817966072585619</v>
      </c>
    </row>
    <row r="2043" spans="1:20" ht="15.75" x14ac:dyDescent="0.25">
      <c r="A2043" s="2">
        <v>4138</v>
      </c>
      <c r="B2043" s="3">
        <v>46298</v>
      </c>
      <c r="C2043" s="10">
        <f>YEAR(SalesDataTable[[#This Row],[Order Date]])</f>
        <v>2026</v>
      </c>
      <c r="D2043" s="13" t="str">
        <f>"Q"&amp;ROUNDUP(MONTH(SalesDataTable[[#This Row],[Order Date]])/3,0)</f>
        <v>Q4</v>
      </c>
      <c r="E2043" s="13">
        <f>MONTH(SalesDataTable[[#This Row],[Order Date]])</f>
        <v>10</v>
      </c>
      <c r="F2043" s="10" t="str">
        <f>TEXT(SalesDataTable[[#This Row],[Order Date]],"MMM")</f>
        <v>Oct</v>
      </c>
      <c r="G2043" s="4" t="s">
        <v>22</v>
      </c>
      <c r="H2043" s="4" t="s">
        <v>57</v>
      </c>
      <c r="I2043" s="4" t="s">
        <v>35</v>
      </c>
      <c r="J2043" s="4" t="s">
        <v>32</v>
      </c>
      <c r="K2043" s="4" t="s">
        <v>25</v>
      </c>
      <c r="L2043" s="4" t="s">
        <v>33</v>
      </c>
      <c r="M2043" s="5">
        <v>4</v>
      </c>
      <c r="N2043" s="6">
        <v>143.63</v>
      </c>
      <c r="O2043" s="7">
        <v>0</v>
      </c>
      <c r="P2043" s="6">
        <v>80.510000000000005</v>
      </c>
      <c r="Q2043" s="6">
        <f>M2043*N2043*(1-O2043)</f>
        <v>574.52</v>
      </c>
      <c r="R2043" s="6">
        <f>M2043*P2043</f>
        <v>322.04000000000002</v>
      </c>
      <c r="S2043" s="6">
        <f>Q2043-R2043</f>
        <v>252.47999999999996</v>
      </c>
      <c r="T2043" s="8">
        <f>IFERROR(S2043/Q2043,0)</f>
        <v>0.43946250783262542</v>
      </c>
    </row>
    <row r="2044" spans="1:20" ht="15.75" x14ac:dyDescent="0.25">
      <c r="A2044" s="2">
        <v>4286</v>
      </c>
      <c r="B2044" s="3">
        <v>46298</v>
      </c>
      <c r="C2044" s="10">
        <f>YEAR(SalesDataTable[[#This Row],[Order Date]])</f>
        <v>2026</v>
      </c>
      <c r="D2044" s="13" t="str">
        <f>"Q"&amp;ROUNDUP(MONTH(SalesDataTable[[#This Row],[Order Date]])/3,0)</f>
        <v>Q4</v>
      </c>
      <c r="E2044" s="13">
        <f>MONTH(SalesDataTable[[#This Row],[Order Date]])</f>
        <v>10</v>
      </c>
      <c r="F2044" s="10" t="str">
        <f>TEXT(SalesDataTable[[#This Row],[Order Date]],"MMM")</f>
        <v>Oct</v>
      </c>
      <c r="G2044" s="4" t="s">
        <v>22</v>
      </c>
      <c r="H2044" s="4" t="s">
        <v>43</v>
      </c>
      <c r="I2044" s="4" t="s">
        <v>35</v>
      </c>
      <c r="J2044" s="4" t="s">
        <v>19</v>
      </c>
      <c r="K2044" s="4" t="s">
        <v>39</v>
      </c>
      <c r="L2044" s="4" t="s">
        <v>40</v>
      </c>
      <c r="M2044" s="5">
        <v>4</v>
      </c>
      <c r="N2044" s="6">
        <v>341.95</v>
      </c>
      <c r="O2044" s="7">
        <v>0.05</v>
      </c>
      <c r="P2044" s="6">
        <v>199.9</v>
      </c>
      <c r="Q2044" s="6">
        <f>M2044*N2044*(1-O2044)</f>
        <v>1299.4099999999999</v>
      </c>
      <c r="R2044" s="6">
        <f>M2044*P2044</f>
        <v>799.6</v>
      </c>
      <c r="S2044" s="6">
        <f>Q2044-R2044</f>
        <v>499.80999999999983</v>
      </c>
      <c r="T2044" s="8">
        <f>IFERROR(S2044/Q2044,0)</f>
        <v>0.38464379987840625</v>
      </c>
    </row>
    <row r="2045" spans="1:20" ht="15.75" x14ac:dyDescent="0.25">
      <c r="A2045" s="2">
        <v>4371</v>
      </c>
      <c r="B2045" s="3">
        <v>46298</v>
      </c>
      <c r="C2045" s="10">
        <f>YEAR(SalesDataTable[[#This Row],[Order Date]])</f>
        <v>2026</v>
      </c>
      <c r="D2045" s="13" t="str">
        <f>"Q"&amp;ROUNDUP(MONTH(SalesDataTable[[#This Row],[Order Date]])/3,0)</f>
        <v>Q4</v>
      </c>
      <c r="E2045" s="13">
        <f>MONTH(SalesDataTable[[#This Row],[Order Date]])</f>
        <v>10</v>
      </c>
      <c r="F2045" s="10" t="str">
        <f>TEXT(SalesDataTable[[#This Row],[Order Date]],"MMM")</f>
        <v>Oct</v>
      </c>
      <c r="G2045" s="4" t="s">
        <v>22</v>
      </c>
      <c r="H2045" s="4" t="s">
        <v>43</v>
      </c>
      <c r="I2045" s="4" t="s">
        <v>18</v>
      </c>
      <c r="J2045" s="4" t="s">
        <v>19</v>
      </c>
      <c r="K2045" s="4" t="s">
        <v>50</v>
      </c>
      <c r="L2045" s="4" t="s">
        <v>54</v>
      </c>
      <c r="M2045" s="5">
        <v>1</v>
      </c>
      <c r="N2045" s="6">
        <v>123.81</v>
      </c>
      <c r="O2045" s="7">
        <v>0</v>
      </c>
      <c r="P2045" s="6">
        <v>68.72</v>
      </c>
      <c r="Q2045" s="6">
        <f>M2045*N2045*(1-O2045)</f>
        <v>123.81</v>
      </c>
      <c r="R2045" s="6">
        <f>M2045*P2045</f>
        <v>68.72</v>
      </c>
      <c r="S2045" s="6">
        <f>Q2045-R2045</f>
        <v>55.09</v>
      </c>
      <c r="T2045" s="8">
        <f>IFERROR(S2045/Q2045,0)</f>
        <v>0.44495598093853489</v>
      </c>
    </row>
    <row r="2046" spans="1:20" ht="15.75" x14ac:dyDescent="0.25">
      <c r="A2046" s="2">
        <v>905</v>
      </c>
      <c r="B2046" s="3">
        <v>46299</v>
      </c>
      <c r="C2046" s="10">
        <f>YEAR(SalesDataTable[[#This Row],[Order Date]])</f>
        <v>2026</v>
      </c>
      <c r="D2046" s="13" t="str">
        <f>"Q"&amp;ROUNDUP(MONTH(SalesDataTable[[#This Row],[Order Date]])/3,0)</f>
        <v>Q4</v>
      </c>
      <c r="E2046" s="13">
        <f>MONTH(SalesDataTable[[#This Row],[Order Date]])</f>
        <v>10</v>
      </c>
      <c r="F2046" s="10" t="str">
        <f>TEXT(SalesDataTable[[#This Row],[Order Date]],"MMM")</f>
        <v>Oct</v>
      </c>
      <c r="G2046" s="4" t="s">
        <v>27</v>
      </c>
      <c r="H2046" s="4" t="s">
        <v>34</v>
      </c>
      <c r="I2046" s="4" t="s">
        <v>18</v>
      </c>
      <c r="J2046" s="4" t="s">
        <v>29</v>
      </c>
      <c r="K2046" s="4" t="s">
        <v>25</v>
      </c>
      <c r="L2046" s="4" t="s">
        <v>33</v>
      </c>
      <c r="M2046" s="5">
        <v>1</v>
      </c>
      <c r="N2046" s="6">
        <v>146.1</v>
      </c>
      <c r="O2046" s="7">
        <v>0</v>
      </c>
      <c r="P2046" s="6">
        <v>79.739999999999995</v>
      </c>
      <c r="Q2046" s="6">
        <f>M2046*N2046*(1-O2046)</f>
        <v>146.1</v>
      </c>
      <c r="R2046" s="6">
        <f>M2046*P2046</f>
        <v>79.739999999999995</v>
      </c>
      <c r="S2046" s="6">
        <f>Q2046-R2046</f>
        <v>66.36</v>
      </c>
      <c r="T2046" s="8">
        <f>IFERROR(S2046/Q2046,0)</f>
        <v>0.45420944558521564</v>
      </c>
    </row>
    <row r="2047" spans="1:20" ht="15.75" x14ac:dyDescent="0.25">
      <c r="A2047" s="2">
        <v>1415</v>
      </c>
      <c r="B2047" s="3">
        <v>46299</v>
      </c>
      <c r="C2047" s="10">
        <f>YEAR(SalesDataTable[[#This Row],[Order Date]])</f>
        <v>2026</v>
      </c>
      <c r="D2047" s="13" t="str">
        <f>"Q"&amp;ROUNDUP(MONTH(SalesDataTable[[#This Row],[Order Date]])/3,0)</f>
        <v>Q4</v>
      </c>
      <c r="E2047" s="13">
        <f>MONTH(SalesDataTable[[#This Row],[Order Date]])</f>
        <v>10</v>
      </c>
      <c r="F2047" s="10" t="str">
        <f>TEXT(SalesDataTable[[#This Row],[Order Date]],"MMM")</f>
        <v>Oct</v>
      </c>
      <c r="G2047" s="4" t="s">
        <v>22</v>
      </c>
      <c r="H2047" s="4" t="s">
        <v>57</v>
      </c>
      <c r="I2047" s="4" t="s">
        <v>44</v>
      </c>
      <c r="J2047" s="4" t="s">
        <v>19</v>
      </c>
      <c r="K2047" s="4" t="s">
        <v>30</v>
      </c>
      <c r="L2047" s="4" t="s">
        <v>64</v>
      </c>
      <c r="M2047" s="5">
        <v>1</v>
      </c>
      <c r="N2047" s="6">
        <v>161.07</v>
      </c>
      <c r="O2047" s="7">
        <v>0.05</v>
      </c>
      <c r="P2047" s="6">
        <v>89.81</v>
      </c>
      <c r="Q2047" s="6">
        <f>M2047*N2047*(1-O2047)</f>
        <v>153.01649999999998</v>
      </c>
      <c r="R2047" s="6">
        <f>M2047*P2047</f>
        <v>89.81</v>
      </c>
      <c r="S2047" s="6">
        <f>Q2047-R2047</f>
        <v>63.206499999999977</v>
      </c>
      <c r="T2047" s="8">
        <f>IFERROR(S2047/Q2047,0)</f>
        <v>0.41306983233834249</v>
      </c>
    </row>
    <row r="2048" spans="1:20" ht="15.75" x14ac:dyDescent="0.25">
      <c r="A2048" s="2">
        <v>2205</v>
      </c>
      <c r="B2048" s="3">
        <v>46299</v>
      </c>
      <c r="C2048" s="10">
        <f>YEAR(SalesDataTable[[#This Row],[Order Date]])</f>
        <v>2026</v>
      </c>
      <c r="D2048" s="13" t="str">
        <f>"Q"&amp;ROUNDUP(MONTH(SalesDataTable[[#This Row],[Order Date]])/3,0)</f>
        <v>Q4</v>
      </c>
      <c r="E2048" s="13">
        <f>MONTH(SalesDataTable[[#This Row],[Order Date]])</f>
        <v>10</v>
      </c>
      <c r="F2048" s="10" t="str">
        <f>TEXT(SalesDataTable[[#This Row],[Order Date]],"MMM")</f>
        <v>Oct</v>
      </c>
      <c r="G2048" s="4" t="s">
        <v>36</v>
      </c>
      <c r="H2048" s="4" t="s">
        <v>63</v>
      </c>
      <c r="I2048" s="4" t="s">
        <v>18</v>
      </c>
      <c r="J2048" s="4" t="s">
        <v>29</v>
      </c>
      <c r="K2048" s="4" t="s">
        <v>25</v>
      </c>
      <c r="L2048" s="4" t="s">
        <v>26</v>
      </c>
      <c r="M2048" s="5">
        <v>5</v>
      </c>
      <c r="N2048" s="6">
        <v>90.12</v>
      </c>
      <c r="O2048" s="7">
        <v>0</v>
      </c>
      <c r="P2048" s="6">
        <v>46.67</v>
      </c>
      <c r="Q2048" s="6">
        <f>M2048*N2048*(1-O2048)</f>
        <v>450.6</v>
      </c>
      <c r="R2048" s="6">
        <f>M2048*P2048</f>
        <v>233.35000000000002</v>
      </c>
      <c r="S2048" s="6">
        <f>Q2048-R2048</f>
        <v>217.25</v>
      </c>
      <c r="T2048" s="8">
        <f>IFERROR(S2048/Q2048,0)</f>
        <v>0.48213493120284062</v>
      </c>
    </row>
    <row r="2049" spans="1:20" ht="15.75" x14ac:dyDescent="0.25">
      <c r="A2049" s="2">
        <v>2374</v>
      </c>
      <c r="B2049" s="3">
        <v>46299</v>
      </c>
      <c r="C2049" s="10">
        <f>YEAR(SalesDataTable[[#This Row],[Order Date]])</f>
        <v>2026</v>
      </c>
      <c r="D2049" s="13" t="str">
        <f>"Q"&amp;ROUNDUP(MONTH(SalesDataTable[[#This Row],[Order Date]])/3,0)</f>
        <v>Q4</v>
      </c>
      <c r="E2049" s="13">
        <f>MONTH(SalesDataTable[[#This Row],[Order Date]])</f>
        <v>10</v>
      </c>
      <c r="F2049" s="10" t="str">
        <f>TEXT(SalesDataTable[[#This Row],[Order Date]],"MMM")</f>
        <v>Oct</v>
      </c>
      <c r="G2049" s="4" t="s">
        <v>36</v>
      </c>
      <c r="H2049" s="4" t="s">
        <v>63</v>
      </c>
      <c r="I2049" s="4" t="s">
        <v>44</v>
      </c>
      <c r="J2049" s="4" t="s">
        <v>19</v>
      </c>
      <c r="K2049" s="4" t="s">
        <v>25</v>
      </c>
      <c r="L2049" s="4" t="s">
        <v>62</v>
      </c>
      <c r="M2049" s="5">
        <v>1</v>
      </c>
      <c r="N2049" s="6">
        <v>70.400000000000006</v>
      </c>
      <c r="O2049" s="7">
        <v>0</v>
      </c>
      <c r="P2049" s="6">
        <v>32.43</v>
      </c>
      <c r="Q2049" s="6">
        <f>M2049*N2049*(1-O2049)</f>
        <v>70.400000000000006</v>
      </c>
      <c r="R2049" s="6">
        <f>M2049*P2049</f>
        <v>32.43</v>
      </c>
      <c r="S2049" s="6">
        <f>Q2049-R2049</f>
        <v>37.970000000000006</v>
      </c>
      <c r="T2049" s="8">
        <f>IFERROR(S2049/Q2049,0)</f>
        <v>0.53934659090909098</v>
      </c>
    </row>
    <row r="2050" spans="1:20" ht="15.75" x14ac:dyDescent="0.25">
      <c r="A2050" s="2">
        <v>4840</v>
      </c>
      <c r="B2050" s="3">
        <v>46299</v>
      </c>
      <c r="C2050" s="10">
        <f>YEAR(SalesDataTable[[#This Row],[Order Date]])</f>
        <v>2026</v>
      </c>
      <c r="D2050" s="13" t="str">
        <f>"Q"&amp;ROUNDUP(MONTH(SalesDataTable[[#This Row],[Order Date]])/3,0)</f>
        <v>Q4</v>
      </c>
      <c r="E2050" s="13">
        <f>MONTH(SalesDataTable[[#This Row],[Order Date]])</f>
        <v>10</v>
      </c>
      <c r="F2050" s="10" t="str">
        <f>TEXT(SalesDataTable[[#This Row],[Order Date]],"MMM")</f>
        <v>Oct</v>
      </c>
      <c r="G2050" s="4" t="s">
        <v>22</v>
      </c>
      <c r="H2050" s="4" t="s">
        <v>59</v>
      </c>
      <c r="I2050" s="4" t="s">
        <v>24</v>
      </c>
      <c r="J2050" s="4" t="s">
        <v>32</v>
      </c>
      <c r="K2050" s="4" t="s">
        <v>39</v>
      </c>
      <c r="L2050" s="4" t="s">
        <v>45</v>
      </c>
      <c r="M2050" s="5">
        <v>6</v>
      </c>
      <c r="N2050" s="6">
        <v>191.08</v>
      </c>
      <c r="O2050" s="7">
        <v>0.1</v>
      </c>
      <c r="P2050" s="6">
        <v>102.93</v>
      </c>
      <c r="Q2050" s="6">
        <f>M2050*N2050*(1-O2050)</f>
        <v>1031.8320000000001</v>
      </c>
      <c r="R2050" s="6">
        <f>M2050*P2050</f>
        <v>617.58000000000004</v>
      </c>
      <c r="S2050" s="6">
        <f>Q2050-R2050</f>
        <v>414.25200000000007</v>
      </c>
      <c r="T2050" s="8">
        <f>IFERROR(S2050/Q2050,0)</f>
        <v>0.40147233270532412</v>
      </c>
    </row>
    <row r="2051" spans="1:20" ht="15.75" x14ac:dyDescent="0.25">
      <c r="A2051" s="2">
        <v>4984</v>
      </c>
      <c r="B2051" s="3">
        <v>46299</v>
      </c>
      <c r="C2051" s="10">
        <f>YEAR(SalesDataTable[[#This Row],[Order Date]])</f>
        <v>2026</v>
      </c>
      <c r="D2051" s="13" t="str">
        <f>"Q"&amp;ROUNDUP(MONTH(SalesDataTable[[#This Row],[Order Date]])/3,0)</f>
        <v>Q4</v>
      </c>
      <c r="E2051" s="13">
        <f>MONTH(SalesDataTable[[#This Row],[Order Date]])</f>
        <v>10</v>
      </c>
      <c r="F2051" s="10" t="str">
        <f>TEXT(SalesDataTable[[#This Row],[Order Date]],"MMM")</f>
        <v>Oct</v>
      </c>
      <c r="G2051" s="4" t="s">
        <v>27</v>
      </c>
      <c r="H2051" s="4" t="s">
        <v>68</v>
      </c>
      <c r="I2051" s="4" t="s">
        <v>18</v>
      </c>
      <c r="J2051" s="4" t="s">
        <v>19</v>
      </c>
      <c r="K2051" s="4" t="s">
        <v>50</v>
      </c>
      <c r="L2051" s="4" t="s">
        <v>58</v>
      </c>
      <c r="M2051" s="5">
        <v>1</v>
      </c>
      <c r="N2051" s="6">
        <v>36.590000000000003</v>
      </c>
      <c r="O2051" s="7">
        <v>0</v>
      </c>
      <c r="P2051" s="6">
        <v>13.62</v>
      </c>
      <c r="Q2051" s="6">
        <f>M2051*N2051*(1-O2051)</f>
        <v>36.590000000000003</v>
      </c>
      <c r="R2051" s="6">
        <f>M2051*P2051</f>
        <v>13.62</v>
      </c>
      <c r="S2051" s="6">
        <f>Q2051-R2051</f>
        <v>22.970000000000006</v>
      </c>
      <c r="T2051" s="8">
        <f>IFERROR(S2051/Q2051,0)</f>
        <v>0.62776714949439749</v>
      </c>
    </row>
    <row r="2052" spans="1:20" ht="15.75" x14ac:dyDescent="0.25">
      <c r="A2052" s="2">
        <v>641</v>
      </c>
      <c r="B2052" s="3">
        <v>46300</v>
      </c>
      <c r="C2052" s="10">
        <f>YEAR(SalesDataTable[[#This Row],[Order Date]])</f>
        <v>2026</v>
      </c>
      <c r="D2052" s="13" t="str">
        <f>"Q"&amp;ROUNDUP(MONTH(SalesDataTable[[#This Row],[Order Date]])/3,0)</f>
        <v>Q4</v>
      </c>
      <c r="E2052" s="13">
        <f>MONTH(SalesDataTable[[#This Row],[Order Date]])</f>
        <v>10</v>
      </c>
      <c r="F2052" s="10" t="str">
        <f>TEXT(SalesDataTable[[#This Row],[Order Date]],"MMM")</f>
        <v>Oct</v>
      </c>
      <c r="G2052" s="4" t="s">
        <v>22</v>
      </c>
      <c r="H2052" s="4" t="s">
        <v>57</v>
      </c>
      <c r="I2052" s="4" t="s">
        <v>35</v>
      </c>
      <c r="J2052" s="4" t="s">
        <v>19</v>
      </c>
      <c r="K2052" s="4" t="s">
        <v>39</v>
      </c>
      <c r="L2052" s="4" t="s">
        <v>67</v>
      </c>
      <c r="M2052" s="5">
        <v>2</v>
      </c>
      <c r="N2052" s="6">
        <v>125.38</v>
      </c>
      <c r="O2052" s="7">
        <v>0.05</v>
      </c>
      <c r="P2052" s="6">
        <v>59.12</v>
      </c>
      <c r="Q2052" s="6">
        <f>M2052*N2052*(1-O2052)</f>
        <v>238.22199999999998</v>
      </c>
      <c r="R2052" s="6">
        <f>M2052*P2052</f>
        <v>118.24</v>
      </c>
      <c r="S2052" s="6">
        <f>Q2052-R2052</f>
        <v>119.98199999999999</v>
      </c>
      <c r="T2052" s="8">
        <f>IFERROR(S2052/Q2052,0)</f>
        <v>0.5036562534106841</v>
      </c>
    </row>
    <row r="2053" spans="1:20" ht="15.75" x14ac:dyDescent="0.25">
      <c r="A2053" s="2">
        <v>1358</v>
      </c>
      <c r="B2053" s="3">
        <v>46300</v>
      </c>
      <c r="C2053" s="10">
        <f>YEAR(SalesDataTable[[#This Row],[Order Date]])</f>
        <v>2026</v>
      </c>
      <c r="D2053" s="13" t="str">
        <f>"Q"&amp;ROUNDUP(MONTH(SalesDataTable[[#This Row],[Order Date]])/3,0)</f>
        <v>Q4</v>
      </c>
      <c r="E2053" s="13">
        <f>MONTH(SalesDataTable[[#This Row],[Order Date]])</f>
        <v>10</v>
      </c>
      <c r="F2053" s="10" t="str">
        <f>TEXT(SalesDataTable[[#This Row],[Order Date]],"MMM")</f>
        <v>Oct</v>
      </c>
      <c r="G2053" s="4" t="s">
        <v>16</v>
      </c>
      <c r="H2053" s="4" t="s">
        <v>17</v>
      </c>
      <c r="I2053" s="4" t="s">
        <v>18</v>
      </c>
      <c r="J2053" s="4" t="s">
        <v>29</v>
      </c>
      <c r="K2053" s="4" t="s">
        <v>30</v>
      </c>
      <c r="L2053" s="4" t="s">
        <v>31</v>
      </c>
      <c r="M2053" s="5">
        <v>1</v>
      </c>
      <c r="N2053" s="6">
        <v>35.71</v>
      </c>
      <c r="O2053" s="7">
        <v>0</v>
      </c>
      <c r="P2053" s="6">
        <v>13.3</v>
      </c>
      <c r="Q2053" s="6">
        <f>M2053*N2053*(1-O2053)</f>
        <v>35.71</v>
      </c>
      <c r="R2053" s="6">
        <f>M2053*P2053</f>
        <v>13.3</v>
      </c>
      <c r="S2053" s="6">
        <f>Q2053-R2053</f>
        <v>22.41</v>
      </c>
      <c r="T2053" s="8">
        <f>IFERROR(S2053/Q2053,0)</f>
        <v>0.62755530663679637</v>
      </c>
    </row>
    <row r="2054" spans="1:20" ht="15.75" x14ac:dyDescent="0.25">
      <c r="A2054" s="2">
        <v>3904</v>
      </c>
      <c r="B2054" s="3">
        <v>46300</v>
      </c>
      <c r="C2054" s="10">
        <f>YEAR(SalesDataTable[[#This Row],[Order Date]])</f>
        <v>2026</v>
      </c>
      <c r="D2054" s="13" t="str">
        <f>"Q"&amp;ROUNDUP(MONTH(SalesDataTable[[#This Row],[Order Date]])/3,0)</f>
        <v>Q4</v>
      </c>
      <c r="E2054" s="13">
        <f>MONTH(SalesDataTable[[#This Row],[Order Date]])</f>
        <v>10</v>
      </c>
      <c r="F2054" s="10" t="str">
        <f>TEXT(SalesDataTable[[#This Row],[Order Date]],"MMM")</f>
        <v>Oct</v>
      </c>
      <c r="G2054" s="4" t="s">
        <v>22</v>
      </c>
      <c r="H2054" s="4" t="s">
        <v>43</v>
      </c>
      <c r="I2054" s="4" t="s">
        <v>18</v>
      </c>
      <c r="J2054" s="4" t="s">
        <v>19</v>
      </c>
      <c r="K2054" s="4" t="s">
        <v>30</v>
      </c>
      <c r="L2054" s="4" t="s">
        <v>48</v>
      </c>
      <c r="M2054" s="5">
        <v>2</v>
      </c>
      <c r="N2054" s="6">
        <v>46.72</v>
      </c>
      <c r="O2054" s="7">
        <v>0</v>
      </c>
      <c r="P2054" s="6">
        <v>18.39</v>
      </c>
      <c r="Q2054" s="6">
        <f>M2054*N2054*(1-O2054)</f>
        <v>93.44</v>
      </c>
      <c r="R2054" s="6">
        <f>M2054*P2054</f>
        <v>36.78</v>
      </c>
      <c r="S2054" s="6">
        <f>Q2054-R2054</f>
        <v>56.66</v>
      </c>
      <c r="T2054" s="8">
        <f>IFERROR(S2054/Q2054,0)</f>
        <v>0.60637842465753422</v>
      </c>
    </row>
    <row r="2055" spans="1:20" ht="15.75" x14ac:dyDescent="0.25">
      <c r="A2055" s="2">
        <v>4336</v>
      </c>
      <c r="B2055" s="3">
        <v>46300</v>
      </c>
      <c r="C2055" s="10">
        <f>YEAR(SalesDataTable[[#This Row],[Order Date]])</f>
        <v>2026</v>
      </c>
      <c r="D2055" s="13" t="str">
        <f>"Q"&amp;ROUNDUP(MONTH(SalesDataTable[[#This Row],[Order Date]])/3,0)</f>
        <v>Q4</v>
      </c>
      <c r="E2055" s="13">
        <f>MONTH(SalesDataTable[[#This Row],[Order Date]])</f>
        <v>10</v>
      </c>
      <c r="F2055" s="10" t="str">
        <f>TEXT(SalesDataTable[[#This Row],[Order Date]],"MMM")</f>
        <v>Oct</v>
      </c>
      <c r="G2055" s="4" t="s">
        <v>16</v>
      </c>
      <c r="H2055" s="4" t="s">
        <v>66</v>
      </c>
      <c r="I2055" s="4" t="s">
        <v>44</v>
      </c>
      <c r="J2055" s="4" t="s">
        <v>19</v>
      </c>
      <c r="K2055" s="4" t="s">
        <v>25</v>
      </c>
      <c r="L2055" s="4" t="s">
        <v>33</v>
      </c>
      <c r="M2055" s="5">
        <v>1</v>
      </c>
      <c r="N2055" s="6">
        <v>143.16999999999999</v>
      </c>
      <c r="O2055" s="7">
        <v>0.05</v>
      </c>
      <c r="P2055" s="6">
        <v>81.290000000000006</v>
      </c>
      <c r="Q2055" s="6">
        <f>M2055*N2055*(1-O2055)</f>
        <v>136.01149999999998</v>
      </c>
      <c r="R2055" s="6">
        <f>M2055*P2055</f>
        <v>81.290000000000006</v>
      </c>
      <c r="S2055" s="6">
        <f>Q2055-R2055</f>
        <v>54.721499999999978</v>
      </c>
      <c r="T2055" s="8">
        <f>IFERROR(S2055/Q2055,0)</f>
        <v>0.40232995004098904</v>
      </c>
    </row>
    <row r="2056" spans="1:20" ht="15.75" x14ac:dyDescent="0.25">
      <c r="A2056" s="2">
        <v>4705</v>
      </c>
      <c r="B2056" s="3">
        <v>46300</v>
      </c>
      <c r="C2056" s="10">
        <f>YEAR(SalesDataTable[[#This Row],[Order Date]])</f>
        <v>2026</v>
      </c>
      <c r="D2056" s="13" t="str">
        <f>"Q"&amp;ROUNDUP(MONTH(SalesDataTable[[#This Row],[Order Date]])/3,0)</f>
        <v>Q4</v>
      </c>
      <c r="E2056" s="13">
        <f>MONTH(SalesDataTable[[#This Row],[Order Date]])</f>
        <v>10</v>
      </c>
      <c r="F2056" s="10" t="str">
        <f>TEXT(SalesDataTable[[#This Row],[Order Date]],"MMM")</f>
        <v>Oct</v>
      </c>
      <c r="G2056" s="4" t="s">
        <v>16</v>
      </c>
      <c r="H2056" s="4" t="s">
        <v>17</v>
      </c>
      <c r="I2056" s="4" t="s">
        <v>35</v>
      </c>
      <c r="J2056" s="4" t="s">
        <v>19</v>
      </c>
      <c r="K2056" s="4" t="s">
        <v>39</v>
      </c>
      <c r="L2056" s="4" t="s">
        <v>67</v>
      </c>
      <c r="M2056" s="5">
        <v>1</v>
      </c>
      <c r="N2056" s="6">
        <v>125.88</v>
      </c>
      <c r="O2056" s="7">
        <v>0</v>
      </c>
      <c r="P2056" s="6">
        <v>62.46</v>
      </c>
      <c r="Q2056" s="6">
        <f>M2056*N2056*(1-O2056)</f>
        <v>125.88</v>
      </c>
      <c r="R2056" s="6">
        <f>M2056*P2056</f>
        <v>62.46</v>
      </c>
      <c r="S2056" s="6">
        <f>Q2056-R2056</f>
        <v>63.419999999999995</v>
      </c>
      <c r="T2056" s="8">
        <f>IFERROR(S2056/Q2056,0)</f>
        <v>0.50381315538608196</v>
      </c>
    </row>
    <row r="2057" spans="1:20" ht="15.75" x14ac:dyDescent="0.25">
      <c r="A2057" s="2">
        <v>1094</v>
      </c>
      <c r="B2057" s="3">
        <v>46301</v>
      </c>
      <c r="C2057" s="10">
        <f>YEAR(SalesDataTable[[#This Row],[Order Date]])</f>
        <v>2026</v>
      </c>
      <c r="D2057" s="13" t="str">
        <f>"Q"&amp;ROUNDUP(MONTH(SalesDataTable[[#This Row],[Order Date]])/3,0)</f>
        <v>Q4</v>
      </c>
      <c r="E2057" s="13">
        <f>MONTH(SalesDataTable[[#This Row],[Order Date]])</f>
        <v>10</v>
      </c>
      <c r="F2057" s="10" t="str">
        <f>TEXT(SalesDataTable[[#This Row],[Order Date]],"MMM")</f>
        <v>Oct</v>
      </c>
      <c r="G2057" s="4" t="s">
        <v>36</v>
      </c>
      <c r="H2057" s="4" t="s">
        <v>37</v>
      </c>
      <c r="I2057" s="4" t="s">
        <v>18</v>
      </c>
      <c r="J2057" s="4" t="s">
        <v>29</v>
      </c>
      <c r="K2057" s="4" t="s">
        <v>50</v>
      </c>
      <c r="L2057" s="4" t="s">
        <v>54</v>
      </c>
      <c r="M2057" s="5">
        <v>2</v>
      </c>
      <c r="N2057" s="6">
        <v>121.81</v>
      </c>
      <c r="O2057" s="7">
        <v>0.05</v>
      </c>
      <c r="P2057" s="6">
        <v>67.72</v>
      </c>
      <c r="Q2057" s="6">
        <f>M2057*N2057*(1-O2057)</f>
        <v>231.43899999999999</v>
      </c>
      <c r="R2057" s="6">
        <f>M2057*P2057</f>
        <v>135.44</v>
      </c>
      <c r="S2057" s="6">
        <f>Q2057-R2057</f>
        <v>95.998999999999995</v>
      </c>
      <c r="T2057" s="8">
        <f>IFERROR(S2057/Q2057,0)</f>
        <v>0.41479180259161158</v>
      </c>
    </row>
    <row r="2058" spans="1:20" ht="15.75" x14ac:dyDescent="0.25">
      <c r="A2058" s="2">
        <v>3926</v>
      </c>
      <c r="B2058" s="3">
        <v>46301</v>
      </c>
      <c r="C2058" s="10">
        <f>YEAR(SalesDataTable[[#This Row],[Order Date]])</f>
        <v>2026</v>
      </c>
      <c r="D2058" s="13" t="str">
        <f>"Q"&amp;ROUNDUP(MONTH(SalesDataTable[[#This Row],[Order Date]])/3,0)</f>
        <v>Q4</v>
      </c>
      <c r="E2058" s="13">
        <f>MONTH(SalesDataTable[[#This Row],[Order Date]])</f>
        <v>10</v>
      </c>
      <c r="F2058" s="10" t="str">
        <f>TEXT(SalesDataTable[[#This Row],[Order Date]],"MMM")</f>
        <v>Oct</v>
      </c>
      <c r="G2058" s="4" t="s">
        <v>27</v>
      </c>
      <c r="H2058" s="4" t="s">
        <v>41</v>
      </c>
      <c r="I2058" s="4" t="s">
        <v>18</v>
      </c>
      <c r="J2058" s="4" t="s">
        <v>32</v>
      </c>
      <c r="K2058" s="4" t="s">
        <v>25</v>
      </c>
      <c r="L2058" s="4" t="s">
        <v>53</v>
      </c>
      <c r="M2058" s="5">
        <v>6</v>
      </c>
      <c r="N2058" s="6">
        <v>154.93</v>
      </c>
      <c r="O2058" s="7">
        <v>0.05</v>
      </c>
      <c r="P2058" s="6">
        <v>79.430000000000007</v>
      </c>
      <c r="Q2058" s="6">
        <f>M2058*N2058*(1-O2058)</f>
        <v>883.101</v>
      </c>
      <c r="R2058" s="6">
        <f>M2058*P2058</f>
        <v>476.58000000000004</v>
      </c>
      <c r="S2058" s="6">
        <f>Q2058-R2058</f>
        <v>406.52099999999996</v>
      </c>
      <c r="T2058" s="8">
        <f>IFERROR(S2058/Q2058,0)</f>
        <v>0.46033352923391546</v>
      </c>
    </row>
    <row r="2059" spans="1:20" ht="15.75" x14ac:dyDescent="0.25">
      <c r="A2059" s="2">
        <v>524</v>
      </c>
      <c r="B2059" s="3">
        <v>46302</v>
      </c>
      <c r="C2059" s="10">
        <f>YEAR(SalesDataTable[[#This Row],[Order Date]])</f>
        <v>2026</v>
      </c>
      <c r="D2059" s="13" t="str">
        <f>"Q"&amp;ROUNDUP(MONTH(SalesDataTable[[#This Row],[Order Date]])/3,0)</f>
        <v>Q4</v>
      </c>
      <c r="E2059" s="13">
        <f>MONTH(SalesDataTable[[#This Row],[Order Date]])</f>
        <v>10</v>
      </c>
      <c r="F2059" s="10" t="str">
        <f>TEXT(SalesDataTable[[#This Row],[Order Date]],"MMM")</f>
        <v>Oct</v>
      </c>
      <c r="G2059" s="4" t="s">
        <v>36</v>
      </c>
      <c r="H2059" s="4" t="s">
        <v>49</v>
      </c>
      <c r="I2059" s="4" t="s">
        <v>35</v>
      </c>
      <c r="J2059" s="4" t="s">
        <v>29</v>
      </c>
      <c r="K2059" s="4" t="s">
        <v>20</v>
      </c>
      <c r="L2059" s="4" t="s">
        <v>46</v>
      </c>
      <c r="M2059" s="5">
        <v>2</v>
      </c>
      <c r="N2059" s="6">
        <v>101.1</v>
      </c>
      <c r="O2059" s="7">
        <v>0.15</v>
      </c>
      <c r="P2059" s="6">
        <v>51.61</v>
      </c>
      <c r="Q2059" s="6">
        <f>M2059*N2059*(1-O2059)</f>
        <v>171.86999999999998</v>
      </c>
      <c r="R2059" s="6">
        <f>M2059*P2059</f>
        <v>103.22</v>
      </c>
      <c r="S2059" s="6">
        <f>Q2059-R2059</f>
        <v>68.649999999999977</v>
      </c>
      <c r="T2059" s="8">
        <f>IFERROR(S2059/Q2059,0)</f>
        <v>0.39942980159422814</v>
      </c>
    </row>
    <row r="2060" spans="1:20" ht="15.75" x14ac:dyDescent="0.25">
      <c r="A2060" s="2">
        <v>2277</v>
      </c>
      <c r="B2060" s="3">
        <v>46302</v>
      </c>
      <c r="C2060" s="10">
        <f>YEAR(SalesDataTable[[#This Row],[Order Date]])</f>
        <v>2026</v>
      </c>
      <c r="D2060" s="13" t="str">
        <f>"Q"&amp;ROUNDUP(MONTH(SalesDataTable[[#This Row],[Order Date]])/3,0)</f>
        <v>Q4</v>
      </c>
      <c r="E2060" s="13">
        <f>MONTH(SalesDataTable[[#This Row],[Order Date]])</f>
        <v>10</v>
      </c>
      <c r="F2060" s="10" t="str">
        <f>TEXT(SalesDataTable[[#This Row],[Order Date]],"MMM")</f>
        <v>Oct</v>
      </c>
      <c r="G2060" s="4" t="s">
        <v>16</v>
      </c>
      <c r="H2060" s="4" t="s">
        <v>17</v>
      </c>
      <c r="I2060" s="4" t="s">
        <v>18</v>
      </c>
      <c r="J2060" s="4" t="s">
        <v>29</v>
      </c>
      <c r="K2060" s="4" t="s">
        <v>20</v>
      </c>
      <c r="L2060" s="4" t="s">
        <v>46</v>
      </c>
      <c r="M2060" s="5">
        <v>2</v>
      </c>
      <c r="N2060" s="6">
        <v>105</v>
      </c>
      <c r="O2060" s="7">
        <v>0</v>
      </c>
      <c r="P2060" s="6">
        <v>50.3</v>
      </c>
      <c r="Q2060" s="6">
        <f>M2060*N2060*(1-O2060)</f>
        <v>210</v>
      </c>
      <c r="R2060" s="6">
        <f>M2060*P2060</f>
        <v>100.6</v>
      </c>
      <c r="S2060" s="6">
        <f>Q2060-R2060</f>
        <v>109.4</v>
      </c>
      <c r="T2060" s="8">
        <f>IFERROR(S2060/Q2060,0)</f>
        <v>0.52095238095238094</v>
      </c>
    </row>
    <row r="2061" spans="1:20" ht="15.75" x14ac:dyDescent="0.25">
      <c r="A2061" s="2">
        <v>2442</v>
      </c>
      <c r="B2061" s="3">
        <v>46302</v>
      </c>
      <c r="C2061" s="10">
        <f>YEAR(SalesDataTable[[#This Row],[Order Date]])</f>
        <v>2026</v>
      </c>
      <c r="D2061" s="13" t="str">
        <f>"Q"&amp;ROUNDUP(MONTH(SalesDataTable[[#This Row],[Order Date]])/3,0)</f>
        <v>Q4</v>
      </c>
      <c r="E2061" s="13">
        <f>MONTH(SalesDataTable[[#This Row],[Order Date]])</f>
        <v>10</v>
      </c>
      <c r="F2061" s="10" t="str">
        <f>TEXT(SalesDataTable[[#This Row],[Order Date]],"MMM")</f>
        <v>Oct</v>
      </c>
      <c r="G2061" s="4" t="s">
        <v>27</v>
      </c>
      <c r="H2061" s="4" t="s">
        <v>28</v>
      </c>
      <c r="I2061" s="4" t="s">
        <v>24</v>
      </c>
      <c r="J2061" s="4" t="s">
        <v>32</v>
      </c>
      <c r="K2061" s="4" t="s">
        <v>25</v>
      </c>
      <c r="L2061" s="4" t="s">
        <v>53</v>
      </c>
      <c r="M2061" s="5">
        <v>4</v>
      </c>
      <c r="N2061" s="6">
        <v>157.12</v>
      </c>
      <c r="O2061" s="7">
        <v>0.15</v>
      </c>
      <c r="P2061" s="6">
        <v>77.98</v>
      </c>
      <c r="Q2061" s="6">
        <f>M2061*N2061*(1-O2061)</f>
        <v>534.20799999999997</v>
      </c>
      <c r="R2061" s="6">
        <f>M2061*P2061</f>
        <v>311.92</v>
      </c>
      <c r="S2061" s="6">
        <f>Q2061-R2061</f>
        <v>222.28799999999995</v>
      </c>
      <c r="T2061" s="8">
        <f>IFERROR(S2061/Q2061,0)</f>
        <v>0.41610758356295668</v>
      </c>
    </row>
    <row r="2062" spans="1:20" ht="15.75" x14ac:dyDescent="0.25">
      <c r="A2062" s="2">
        <v>2809</v>
      </c>
      <c r="B2062" s="3">
        <v>46302</v>
      </c>
      <c r="C2062" s="10">
        <f>YEAR(SalesDataTable[[#This Row],[Order Date]])</f>
        <v>2026</v>
      </c>
      <c r="D2062" s="13" t="str">
        <f>"Q"&amp;ROUNDUP(MONTH(SalesDataTable[[#This Row],[Order Date]])/3,0)</f>
        <v>Q4</v>
      </c>
      <c r="E2062" s="13">
        <f>MONTH(SalesDataTable[[#This Row],[Order Date]])</f>
        <v>10</v>
      </c>
      <c r="F2062" s="10" t="str">
        <f>TEXT(SalesDataTable[[#This Row],[Order Date]],"MMM")</f>
        <v>Oct</v>
      </c>
      <c r="G2062" s="4" t="s">
        <v>36</v>
      </c>
      <c r="H2062" s="4" t="s">
        <v>49</v>
      </c>
      <c r="I2062" s="4" t="s">
        <v>18</v>
      </c>
      <c r="J2062" s="4" t="s">
        <v>19</v>
      </c>
      <c r="K2062" s="4" t="s">
        <v>25</v>
      </c>
      <c r="L2062" s="4" t="s">
        <v>62</v>
      </c>
      <c r="M2062" s="5">
        <v>3</v>
      </c>
      <c r="N2062" s="6">
        <v>70.239999999999995</v>
      </c>
      <c r="O2062" s="7">
        <v>0.05</v>
      </c>
      <c r="P2062" s="6">
        <v>31.96</v>
      </c>
      <c r="Q2062" s="6">
        <f>M2062*N2062*(1-O2062)</f>
        <v>200.18399999999997</v>
      </c>
      <c r="R2062" s="6">
        <f>M2062*P2062</f>
        <v>95.88</v>
      </c>
      <c r="S2062" s="6">
        <f>Q2062-R2062</f>
        <v>104.30399999999997</v>
      </c>
      <c r="T2062" s="8">
        <f>IFERROR(S2062/Q2062,0)</f>
        <v>0.5210406426087999</v>
      </c>
    </row>
    <row r="2063" spans="1:20" ht="15.75" x14ac:dyDescent="0.25">
      <c r="A2063" s="2">
        <v>2946</v>
      </c>
      <c r="B2063" s="3">
        <v>46302</v>
      </c>
      <c r="C2063" s="10">
        <f>YEAR(SalesDataTable[[#This Row],[Order Date]])</f>
        <v>2026</v>
      </c>
      <c r="D2063" s="13" t="str">
        <f>"Q"&amp;ROUNDUP(MONTH(SalesDataTable[[#This Row],[Order Date]])/3,0)</f>
        <v>Q4</v>
      </c>
      <c r="E2063" s="13">
        <f>MONTH(SalesDataTable[[#This Row],[Order Date]])</f>
        <v>10</v>
      </c>
      <c r="F2063" s="10" t="str">
        <f>TEXT(SalesDataTable[[#This Row],[Order Date]],"MMM")</f>
        <v>Oct</v>
      </c>
      <c r="G2063" s="4" t="s">
        <v>27</v>
      </c>
      <c r="H2063" s="4" t="s">
        <v>68</v>
      </c>
      <c r="I2063" s="4" t="s">
        <v>18</v>
      </c>
      <c r="J2063" s="4" t="s">
        <v>19</v>
      </c>
      <c r="K2063" s="4" t="s">
        <v>20</v>
      </c>
      <c r="L2063" s="4" t="s">
        <v>46</v>
      </c>
      <c r="M2063" s="5">
        <v>1</v>
      </c>
      <c r="N2063" s="6">
        <v>103.48</v>
      </c>
      <c r="O2063" s="7">
        <v>0.1</v>
      </c>
      <c r="P2063" s="6">
        <v>51.33</v>
      </c>
      <c r="Q2063" s="6">
        <f>M2063*N2063*(1-O2063)</f>
        <v>93.132000000000005</v>
      </c>
      <c r="R2063" s="6">
        <f>M2063*P2063</f>
        <v>51.33</v>
      </c>
      <c r="S2063" s="6">
        <f>Q2063-R2063</f>
        <v>41.802000000000007</v>
      </c>
      <c r="T2063" s="8">
        <f>IFERROR(S2063/Q2063,0)</f>
        <v>0.4488467980930293</v>
      </c>
    </row>
    <row r="2064" spans="1:20" ht="15.75" x14ac:dyDescent="0.25">
      <c r="A2064" s="2">
        <v>4147</v>
      </c>
      <c r="B2064" s="3">
        <v>46302</v>
      </c>
      <c r="C2064" s="10">
        <f>YEAR(SalesDataTable[[#This Row],[Order Date]])</f>
        <v>2026</v>
      </c>
      <c r="D2064" s="13" t="str">
        <f>"Q"&amp;ROUNDUP(MONTH(SalesDataTable[[#This Row],[Order Date]])/3,0)</f>
        <v>Q4</v>
      </c>
      <c r="E2064" s="13">
        <f>MONTH(SalesDataTable[[#This Row],[Order Date]])</f>
        <v>10</v>
      </c>
      <c r="F2064" s="10" t="str">
        <f>TEXT(SalesDataTable[[#This Row],[Order Date]],"MMM")</f>
        <v>Oct</v>
      </c>
      <c r="G2064" s="4" t="s">
        <v>22</v>
      </c>
      <c r="H2064" s="4" t="s">
        <v>59</v>
      </c>
      <c r="I2064" s="4" t="s">
        <v>35</v>
      </c>
      <c r="J2064" s="4" t="s">
        <v>19</v>
      </c>
      <c r="K2064" s="4" t="s">
        <v>20</v>
      </c>
      <c r="L2064" s="4" t="s">
        <v>42</v>
      </c>
      <c r="M2064" s="5">
        <v>3</v>
      </c>
      <c r="N2064" s="6">
        <v>40.770000000000003</v>
      </c>
      <c r="O2064" s="7">
        <v>0.05</v>
      </c>
      <c r="P2064" s="6">
        <v>16.68</v>
      </c>
      <c r="Q2064" s="6">
        <f>M2064*N2064*(1-O2064)</f>
        <v>116.19449999999999</v>
      </c>
      <c r="R2064" s="6">
        <f>M2064*P2064</f>
        <v>50.04</v>
      </c>
      <c r="S2064" s="6">
        <f>Q2064-R2064</f>
        <v>66.154499999999985</v>
      </c>
      <c r="T2064" s="8">
        <f>IFERROR(S2064/Q2064,0)</f>
        <v>0.56934278300608021</v>
      </c>
    </row>
    <row r="2065" spans="1:20" ht="15.75" x14ac:dyDescent="0.25">
      <c r="A2065" s="2">
        <v>4164</v>
      </c>
      <c r="B2065" s="3">
        <v>46302</v>
      </c>
      <c r="C2065" s="10">
        <f>YEAR(SalesDataTable[[#This Row],[Order Date]])</f>
        <v>2026</v>
      </c>
      <c r="D2065" s="13" t="str">
        <f>"Q"&amp;ROUNDUP(MONTH(SalesDataTable[[#This Row],[Order Date]])/3,0)</f>
        <v>Q4</v>
      </c>
      <c r="E2065" s="13">
        <f>MONTH(SalesDataTable[[#This Row],[Order Date]])</f>
        <v>10</v>
      </c>
      <c r="F2065" s="10" t="str">
        <f>TEXT(SalesDataTable[[#This Row],[Order Date]],"MMM")</f>
        <v>Oct</v>
      </c>
      <c r="G2065" s="4" t="s">
        <v>16</v>
      </c>
      <c r="H2065" s="4" t="s">
        <v>52</v>
      </c>
      <c r="I2065" s="4" t="s">
        <v>35</v>
      </c>
      <c r="J2065" s="4" t="s">
        <v>29</v>
      </c>
      <c r="K2065" s="4" t="s">
        <v>25</v>
      </c>
      <c r="L2065" s="4" t="s">
        <v>33</v>
      </c>
      <c r="M2065" s="5">
        <v>2</v>
      </c>
      <c r="N2065" s="6">
        <v>143.41999999999999</v>
      </c>
      <c r="O2065" s="7">
        <v>0</v>
      </c>
      <c r="P2065" s="6">
        <v>81.44</v>
      </c>
      <c r="Q2065" s="6">
        <f>M2065*N2065*(1-O2065)</f>
        <v>286.83999999999997</v>
      </c>
      <c r="R2065" s="6">
        <f>M2065*P2065</f>
        <v>162.88</v>
      </c>
      <c r="S2065" s="6">
        <f>Q2065-R2065</f>
        <v>123.95999999999998</v>
      </c>
      <c r="T2065" s="8">
        <f>IFERROR(S2065/Q2065,0)</f>
        <v>0.43215730023706594</v>
      </c>
    </row>
    <row r="2066" spans="1:20" ht="15.75" x14ac:dyDescent="0.25">
      <c r="A2066" s="2">
        <v>4275</v>
      </c>
      <c r="B2066" s="3">
        <v>46302</v>
      </c>
      <c r="C2066" s="10">
        <f>YEAR(SalesDataTable[[#This Row],[Order Date]])</f>
        <v>2026</v>
      </c>
      <c r="D2066" s="13" t="str">
        <f>"Q"&amp;ROUNDUP(MONTH(SalesDataTable[[#This Row],[Order Date]])/3,0)</f>
        <v>Q4</v>
      </c>
      <c r="E2066" s="13">
        <f>MONTH(SalesDataTable[[#This Row],[Order Date]])</f>
        <v>10</v>
      </c>
      <c r="F2066" s="10" t="str">
        <f>TEXT(SalesDataTable[[#This Row],[Order Date]],"MMM")</f>
        <v>Oct</v>
      </c>
      <c r="G2066" s="4" t="s">
        <v>36</v>
      </c>
      <c r="H2066" s="4" t="s">
        <v>47</v>
      </c>
      <c r="I2066" s="4" t="s">
        <v>44</v>
      </c>
      <c r="J2066" s="4" t="s">
        <v>19</v>
      </c>
      <c r="K2066" s="4" t="s">
        <v>20</v>
      </c>
      <c r="L2066" s="4" t="s">
        <v>38</v>
      </c>
      <c r="M2066" s="5">
        <v>1</v>
      </c>
      <c r="N2066" s="6">
        <v>49.56</v>
      </c>
      <c r="O2066" s="7">
        <v>0.05</v>
      </c>
      <c r="P2066" s="6">
        <v>22.88</v>
      </c>
      <c r="Q2066" s="6">
        <f>M2066*N2066*(1-O2066)</f>
        <v>47.082000000000001</v>
      </c>
      <c r="R2066" s="6">
        <f>M2066*P2066</f>
        <v>22.88</v>
      </c>
      <c r="S2066" s="6">
        <f>Q2066-R2066</f>
        <v>24.202000000000002</v>
      </c>
      <c r="T2066" s="8">
        <f>IFERROR(S2066/Q2066,0)</f>
        <v>0.51403933562720361</v>
      </c>
    </row>
    <row r="2067" spans="1:20" ht="15.75" x14ac:dyDescent="0.25">
      <c r="A2067" s="2">
        <v>5062</v>
      </c>
      <c r="B2067" s="3">
        <v>46302</v>
      </c>
      <c r="C2067" s="10">
        <f>YEAR(SalesDataTable[[#This Row],[Order Date]])</f>
        <v>2026</v>
      </c>
      <c r="D2067" s="13" t="str">
        <f>"Q"&amp;ROUNDUP(MONTH(SalesDataTable[[#This Row],[Order Date]])/3,0)</f>
        <v>Q4</v>
      </c>
      <c r="E2067" s="13">
        <f>MONTH(SalesDataTable[[#This Row],[Order Date]])</f>
        <v>10</v>
      </c>
      <c r="F2067" s="10" t="str">
        <f>TEXT(SalesDataTable[[#This Row],[Order Date]],"MMM")</f>
        <v>Oct</v>
      </c>
      <c r="G2067" s="4" t="s">
        <v>22</v>
      </c>
      <c r="H2067" s="4" t="s">
        <v>59</v>
      </c>
      <c r="I2067" s="4" t="s">
        <v>18</v>
      </c>
      <c r="J2067" s="4" t="s">
        <v>19</v>
      </c>
      <c r="K2067" s="4" t="s">
        <v>30</v>
      </c>
      <c r="L2067" s="4" t="s">
        <v>60</v>
      </c>
      <c r="M2067" s="5">
        <v>4</v>
      </c>
      <c r="N2067" s="6">
        <v>131.05000000000001</v>
      </c>
      <c r="O2067" s="7">
        <v>0</v>
      </c>
      <c r="P2067" s="6">
        <v>67.37</v>
      </c>
      <c r="Q2067" s="6">
        <f>M2067*N2067*(1-O2067)</f>
        <v>524.20000000000005</v>
      </c>
      <c r="R2067" s="6">
        <f>M2067*P2067</f>
        <v>269.48</v>
      </c>
      <c r="S2067" s="6">
        <f>Q2067-R2067</f>
        <v>254.72000000000003</v>
      </c>
      <c r="T2067" s="8">
        <f>IFERROR(S2067/Q2067,0)</f>
        <v>0.48592140404425793</v>
      </c>
    </row>
    <row r="2068" spans="1:20" ht="15.75" x14ac:dyDescent="0.25">
      <c r="A2068" s="2">
        <v>1126</v>
      </c>
      <c r="B2068" s="3">
        <v>46303</v>
      </c>
      <c r="C2068" s="10">
        <f>YEAR(SalesDataTable[[#This Row],[Order Date]])</f>
        <v>2026</v>
      </c>
      <c r="D2068" s="13" t="str">
        <f>"Q"&amp;ROUNDUP(MONTH(SalesDataTable[[#This Row],[Order Date]])/3,0)</f>
        <v>Q4</v>
      </c>
      <c r="E2068" s="13">
        <f>MONTH(SalesDataTable[[#This Row],[Order Date]])</f>
        <v>10</v>
      </c>
      <c r="F2068" s="10" t="str">
        <f>TEXT(SalesDataTable[[#This Row],[Order Date]],"MMM")</f>
        <v>Oct</v>
      </c>
      <c r="G2068" s="4" t="s">
        <v>16</v>
      </c>
      <c r="H2068" s="4" t="s">
        <v>52</v>
      </c>
      <c r="I2068" s="4" t="s">
        <v>18</v>
      </c>
      <c r="J2068" s="4" t="s">
        <v>32</v>
      </c>
      <c r="K2068" s="4" t="s">
        <v>20</v>
      </c>
      <c r="L2068" s="4" t="s">
        <v>38</v>
      </c>
      <c r="M2068" s="5">
        <v>1</v>
      </c>
      <c r="N2068" s="6">
        <v>51.35</v>
      </c>
      <c r="O2068" s="7">
        <v>0</v>
      </c>
      <c r="P2068" s="6">
        <v>22.98</v>
      </c>
      <c r="Q2068" s="6">
        <f>M2068*N2068*(1-O2068)</f>
        <v>51.35</v>
      </c>
      <c r="R2068" s="6">
        <f>M2068*P2068</f>
        <v>22.98</v>
      </c>
      <c r="S2068" s="6">
        <f>Q2068-R2068</f>
        <v>28.37</v>
      </c>
      <c r="T2068" s="8">
        <f>IFERROR(S2068/Q2068,0)</f>
        <v>0.55248296007789677</v>
      </c>
    </row>
    <row r="2069" spans="1:20" ht="15.75" x14ac:dyDescent="0.25">
      <c r="A2069" s="2">
        <v>1865</v>
      </c>
      <c r="B2069" s="3">
        <v>46303</v>
      </c>
      <c r="C2069" s="10">
        <f>YEAR(SalesDataTable[[#This Row],[Order Date]])</f>
        <v>2026</v>
      </c>
      <c r="D2069" s="13" t="str">
        <f>"Q"&amp;ROUNDUP(MONTH(SalesDataTable[[#This Row],[Order Date]])/3,0)</f>
        <v>Q4</v>
      </c>
      <c r="E2069" s="13">
        <f>MONTH(SalesDataTable[[#This Row],[Order Date]])</f>
        <v>10</v>
      </c>
      <c r="F2069" s="10" t="str">
        <f>TEXT(SalesDataTable[[#This Row],[Order Date]],"MMM")</f>
        <v>Oct</v>
      </c>
      <c r="G2069" s="4" t="s">
        <v>36</v>
      </c>
      <c r="H2069" s="4" t="s">
        <v>49</v>
      </c>
      <c r="I2069" s="4" t="s">
        <v>18</v>
      </c>
      <c r="J2069" s="4" t="s">
        <v>19</v>
      </c>
      <c r="K2069" s="4" t="s">
        <v>50</v>
      </c>
      <c r="L2069" s="4" t="s">
        <v>51</v>
      </c>
      <c r="M2069" s="5">
        <v>1</v>
      </c>
      <c r="N2069" s="6">
        <v>39.659999999999997</v>
      </c>
      <c r="O2069" s="7">
        <v>0</v>
      </c>
      <c r="P2069" s="6">
        <v>14.39</v>
      </c>
      <c r="Q2069" s="6">
        <f>M2069*N2069*(1-O2069)</f>
        <v>39.659999999999997</v>
      </c>
      <c r="R2069" s="6">
        <f>M2069*P2069</f>
        <v>14.39</v>
      </c>
      <c r="S2069" s="6">
        <f>Q2069-R2069</f>
        <v>25.269999999999996</v>
      </c>
      <c r="T2069" s="8">
        <f>IFERROR(S2069/Q2069,0)</f>
        <v>0.63716591023701463</v>
      </c>
    </row>
    <row r="2070" spans="1:20" ht="15.75" x14ac:dyDescent="0.25">
      <c r="A2070" s="2">
        <v>2471</v>
      </c>
      <c r="B2070" s="3">
        <v>46303</v>
      </c>
      <c r="C2070" s="10">
        <f>YEAR(SalesDataTable[[#This Row],[Order Date]])</f>
        <v>2026</v>
      </c>
      <c r="D2070" s="13" t="str">
        <f>"Q"&amp;ROUNDUP(MONTH(SalesDataTable[[#This Row],[Order Date]])/3,0)</f>
        <v>Q4</v>
      </c>
      <c r="E2070" s="13">
        <f>MONTH(SalesDataTable[[#This Row],[Order Date]])</f>
        <v>10</v>
      </c>
      <c r="F2070" s="10" t="str">
        <f>TEXT(SalesDataTable[[#This Row],[Order Date]],"MMM")</f>
        <v>Oct</v>
      </c>
      <c r="G2070" s="4" t="s">
        <v>36</v>
      </c>
      <c r="H2070" s="4" t="s">
        <v>63</v>
      </c>
      <c r="I2070" s="4" t="s">
        <v>35</v>
      </c>
      <c r="J2070" s="4" t="s">
        <v>29</v>
      </c>
      <c r="K2070" s="4" t="s">
        <v>50</v>
      </c>
      <c r="L2070" s="4" t="s">
        <v>51</v>
      </c>
      <c r="M2070" s="5">
        <v>1</v>
      </c>
      <c r="N2070" s="6">
        <v>39.79</v>
      </c>
      <c r="O2070" s="7">
        <v>0</v>
      </c>
      <c r="P2070" s="6">
        <v>14.76</v>
      </c>
      <c r="Q2070" s="6">
        <f>M2070*N2070*(1-O2070)</f>
        <v>39.79</v>
      </c>
      <c r="R2070" s="6">
        <f>M2070*P2070</f>
        <v>14.76</v>
      </c>
      <c r="S2070" s="6">
        <f>Q2070-R2070</f>
        <v>25.03</v>
      </c>
      <c r="T2070" s="8">
        <f>IFERROR(S2070/Q2070,0)</f>
        <v>0.62905252576024129</v>
      </c>
    </row>
    <row r="2071" spans="1:20" ht="15.75" x14ac:dyDescent="0.25">
      <c r="A2071" s="2">
        <v>3208</v>
      </c>
      <c r="B2071" s="3">
        <v>46303</v>
      </c>
      <c r="C2071" s="10">
        <f>YEAR(SalesDataTable[[#This Row],[Order Date]])</f>
        <v>2026</v>
      </c>
      <c r="D2071" s="13" t="str">
        <f>"Q"&amp;ROUNDUP(MONTH(SalesDataTable[[#This Row],[Order Date]])/3,0)</f>
        <v>Q4</v>
      </c>
      <c r="E2071" s="13">
        <f>MONTH(SalesDataTable[[#This Row],[Order Date]])</f>
        <v>10</v>
      </c>
      <c r="F2071" s="10" t="str">
        <f>TEXT(SalesDataTable[[#This Row],[Order Date]],"MMM")</f>
        <v>Oct</v>
      </c>
      <c r="G2071" s="4" t="s">
        <v>27</v>
      </c>
      <c r="H2071" s="4" t="s">
        <v>55</v>
      </c>
      <c r="I2071" s="4" t="s">
        <v>24</v>
      </c>
      <c r="J2071" s="4" t="s">
        <v>29</v>
      </c>
      <c r="K2071" s="4" t="s">
        <v>20</v>
      </c>
      <c r="L2071" s="4" t="s">
        <v>42</v>
      </c>
      <c r="M2071" s="5">
        <v>6</v>
      </c>
      <c r="N2071" s="6">
        <v>41.27</v>
      </c>
      <c r="O2071" s="7">
        <v>0.1</v>
      </c>
      <c r="P2071" s="6">
        <v>16.61</v>
      </c>
      <c r="Q2071" s="6">
        <f>M2071*N2071*(1-O2071)</f>
        <v>222.858</v>
      </c>
      <c r="R2071" s="6">
        <f>M2071*P2071</f>
        <v>99.66</v>
      </c>
      <c r="S2071" s="6">
        <f>Q2071-R2071</f>
        <v>123.19800000000001</v>
      </c>
      <c r="T2071" s="8">
        <f>IFERROR(S2071/Q2071,0)</f>
        <v>0.55280941227149127</v>
      </c>
    </row>
    <row r="2072" spans="1:20" ht="15.75" x14ac:dyDescent="0.25">
      <c r="A2072" s="2">
        <v>4285</v>
      </c>
      <c r="B2072" s="3">
        <v>46303</v>
      </c>
      <c r="C2072" s="10">
        <f>YEAR(SalesDataTable[[#This Row],[Order Date]])</f>
        <v>2026</v>
      </c>
      <c r="D2072" s="13" t="str">
        <f>"Q"&amp;ROUNDUP(MONTH(SalesDataTable[[#This Row],[Order Date]])/3,0)</f>
        <v>Q4</v>
      </c>
      <c r="E2072" s="13">
        <f>MONTH(SalesDataTable[[#This Row],[Order Date]])</f>
        <v>10</v>
      </c>
      <c r="F2072" s="10" t="str">
        <f>TEXT(SalesDataTable[[#This Row],[Order Date]],"MMM")</f>
        <v>Oct</v>
      </c>
      <c r="G2072" s="4" t="s">
        <v>36</v>
      </c>
      <c r="H2072" s="4" t="s">
        <v>37</v>
      </c>
      <c r="I2072" s="4" t="s">
        <v>18</v>
      </c>
      <c r="J2072" s="4" t="s">
        <v>19</v>
      </c>
      <c r="K2072" s="4" t="s">
        <v>25</v>
      </c>
      <c r="L2072" s="4" t="s">
        <v>26</v>
      </c>
      <c r="M2072" s="5">
        <v>1</v>
      </c>
      <c r="N2072" s="6">
        <v>93.39</v>
      </c>
      <c r="O2072" s="7">
        <v>0</v>
      </c>
      <c r="P2072" s="6">
        <v>45.98</v>
      </c>
      <c r="Q2072" s="6">
        <f>M2072*N2072*(1-O2072)</f>
        <v>93.39</v>
      </c>
      <c r="R2072" s="6">
        <f>M2072*P2072</f>
        <v>45.98</v>
      </c>
      <c r="S2072" s="6">
        <f>Q2072-R2072</f>
        <v>47.410000000000004</v>
      </c>
      <c r="T2072" s="8">
        <f>IFERROR(S2072/Q2072,0)</f>
        <v>0.50765606595995294</v>
      </c>
    </row>
    <row r="2073" spans="1:20" ht="15.75" x14ac:dyDescent="0.25">
      <c r="A2073" s="2">
        <v>261</v>
      </c>
      <c r="B2073" s="3">
        <v>46304</v>
      </c>
      <c r="C2073" s="10">
        <f>YEAR(SalesDataTable[[#This Row],[Order Date]])</f>
        <v>2026</v>
      </c>
      <c r="D2073" s="13" t="str">
        <f>"Q"&amp;ROUNDUP(MONTH(SalesDataTable[[#This Row],[Order Date]])/3,0)</f>
        <v>Q4</v>
      </c>
      <c r="E2073" s="13">
        <f>MONTH(SalesDataTable[[#This Row],[Order Date]])</f>
        <v>10</v>
      </c>
      <c r="F2073" s="10" t="str">
        <f>TEXT(SalesDataTable[[#This Row],[Order Date]],"MMM")</f>
        <v>Oct</v>
      </c>
      <c r="G2073" s="4" t="s">
        <v>27</v>
      </c>
      <c r="H2073" s="4" t="s">
        <v>34</v>
      </c>
      <c r="I2073" s="4" t="s">
        <v>18</v>
      </c>
      <c r="J2073" s="4" t="s">
        <v>32</v>
      </c>
      <c r="K2073" s="4" t="s">
        <v>39</v>
      </c>
      <c r="L2073" s="4" t="s">
        <v>40</v>
      </c>
      <c r="M2073" s="5">
        <v>1</v>
      </c>
      <c r="N2073" s="6">
        <v>336.56</v>
      </c>
      <c r="O2073" s="7">
        <v>0</v>
      </c>
      <c r="P2073" s="6">
        <v>189.74</v>
      </c>
      <c r="Q2073" s="6">
        <f>M2073*N2073*(1-O2073)</f>
        <v>336.56</v>
      </c>
      <c r="R2073" s="6">
        <f>M2073*P2073</f>
        <v>189.74</v>
      </c>
      <c r="S2073" s="6">
        <f>Q2073-R2073</f>
        <v>146.82</v>
      </c>
      <c r="T2073" s="8">
        <f>IFERROR(S2073/Q2073,0)</f>
        <v>0.43623722367482765</v>
      </c>
    </row>
    <row r="2074" spans="1:20" ht="15.75" x14ac:dyDescent="0.25">
      <c r="A2074" s="2">
        <v>291</v>
      </c>
      <c r="B2074" s="3">
        <v>46304</v>
      </c>
      <c r="C2074" s="10">
        <f>YEAR(SalesDataTable[[#This Row],[Order Date]])</f>
        <v>2026</v>
      </c>
      <c r="D2074" s="13" t="str">
        <f>"Q"&amp;ROUNDUP(MONTH(SalesDataTable[[#This Row],[Order Date]])/3,0)</f>
        <v>Q4</v>
      </c>
      <c r="E2074" s="13">
        <f>MONTH(SalesDataTable[[#This Row],[Order Date]])</f>
        <v>10</v>
      </c>
      <c r="F2074" s="10" t="str">
        <f>TEXT(SalesDataTable[[#This Row],[Order Date]],"MMM")</f>
        <v>Oct</v>
      </c>
      <c r="G2074" s="4" t="s">
        <v>27</v>
      </c>
      <c r="H2074" s="4" t="s">
        <v>28</v>
      </c>
      <c r="I2074" s="4" t="s">
        <v>18</v>
      </c>
      <c r="J2074" s="4" t="s">
        <v>29</v>
      </c>
      <c r="K2074" s="4" t="s">
        <v>30</v>
      </c>
      <c r="L2074" s="4" t="s">
        <v>60</v>
      </c>
      <c r="M2074" s="5">
        <v>2</v>
      </c>
      <c r="N2074" s="6">
        <v>132.47999999999999</v>
      </c>
      <c r="O2074" s="7">
        <v>0.1</v>
      </c>
      <c r="P2074" s="6">
        <v>67.48</v>
      </c>
      <c r="Q2074" s="6">
        <f>M2074*N2074*(1-O2074)</f>
        <v>238.464</v>
      </c>
      <c r="R2074" s="6">
        <f>M2074*P2074</f>
        <v>134.96</v>
      </c>
      <c r="S2074" s="6">
        <f>Q2074-R2074</f>
        <v>103.50399999999999</v>
      </c>
      <c r="T2074" s="8">
        <f>IFERROR(S2074/Q2074,0)</f>
        <v>0.43404455179817497</v>
      </c>
    </row>
    <row r="2075" spans="1:20" ht="15.75" x14ac:dyDescent="0.25">
      <c r="A2075" s="2">
        <v>670</v>
      </c>
      <c r="B2075" s="3">
        <v>46304</v>
      </c>
      <c r="C2075" s="10">
        <f>YEAR(SalesDataTable[[#This Row],[Order Date]])</f>
        <v>2026</v>
      </c>
      <c r="D2075" s="13" t="str">
        <f>"Q"&amp;ROUNDUP(MONTH(SalesDataTable[[#This Row],[Order Date]])/3,0)</f>
        <v>Q4</v>
      </c>
      <c r="E2075" s="13">
        <f>MONTH(SalesDataTable[[#This Row],[Order Date]])</f>
        <v>10</v>
      </c>
      <c r="F2075" s="10" t="str">
        <f>TEXT(SalesDataTable[[#This Row],[Order Date]],"MMM")</f>
        <v>Oct</v>
      </c>
      <c r="G2075" s="4" t="s">
        <v>22</v>
      </c>
      <c r="H2075" s="4" t="s">
        <v>65</v>
      </c>
      <c r="I2075" s="4" t="s">
        <v>35</v>
      </c>
      <c r="J2075" s="4" t="s">
        <v>19</v>
      </c>
      <c r="K2075" s="4" t="s">
        <v>25</v>
      </c>
      <c r="L2075" s="4" t="s">
        <v>26</v>
      </c>
      <c r="M2075" s="5">
        <v>1</v>
      </c>
      <c r="N2075" s="6">
        <v>92.59</v>
      </c>
      <c r="O2075" s="7">
        <v>0</v>
      </c>
      <c r="P2075" s="6">
        <v>44.46</v>
      </c>
      <c r="Q2075" s="6">
        <f>M2075*N2075*(1-O2075)</f>
        <v>92.59</v>
      </c>
      <c r="R2075" s="6">
        <f>M2075*P2075</f>
        <v>44.46</v>
      </c>
      <c r="S2075" s="6">
        <f>Q2075-R2075</f>
        <v>48.13</v>
      </c>
      <c r="T2075" s="8">
        <f>IFERROR(S2075/Q2075,0)</f>
        <v>0.51981855491953777</v>
      </c>
    </row>
    <row r="2076" spans="1:20" ht="15.75" x14ac:dyDescent="0.25">
      <c r="A2076" s="2">
        <v>1306</v>
      </c>
      <c r="B2076" s="3">
        <v>46304</v>
      </c>
      <c r="C2076" s="10">
        <f>YEAR(SalesDataTable[[#This Row],[Order Date]])</f>
        <v>2026</v>
      </c>
      <c r="D2076" s="13" t="str">
        <f>"Q"&amp;ROUNDUP(MONTH(SalesDataTable[[#This Row],[Order Date]])/3,0)</f>
        <v>Q4</v>
      </c>
      <c r="E2076" s="13">
        <f>MONTH(SalesDataTable[[#This Row],[Order Date]])</f>
        <v>10</v>
      </c>
      <c r="F2076" s="10" t="str">
        <f>TEXT(SalesDataTable[[#This Row],[Order Date]],"MMM")</f>
        <v>Oct</v>
      </c>
      <c r="G2076" s="4" t="s">
        <v>36</v>
      </c>
      <c r="H2076" s="4" t="s">
        <v>49</v>
      </c>
      <c r="I2076" s="4" t="s">
        <v>35</v>
      </c>
      <c r="J2076" s="4" t="s">
        <v>32</v>
      </c>
      <c r="K2076" s="4" t="s">
        <v>50</v>
      </c>
      <c r="L2076" s="4" t="s">
        <v>58</v>
      </c>
      <c r="M2076" s="5">
        <v>1</v>
      </c>
      <c r="N2076" s="6">
        <v>35.450000000000003</v>
      </c>
      <c r="O2076" s="7">
        <v>0.05</v>
      </c>
      <c r="P2076" s="6">
        <v>14.23</v>
      </c>
      <c r="Q2076" s="6">
        <f>M2076*N2076*(1-O2076)</f>
        <v>33.677500000000002</v>
      </c>
      <c r="R2076" s="6">
        <f>M2076*P2076</f>
        <v>14.23</v>
      </c>
      <c r="S2076" s="6">
        <f>Q2076-R2076</f>
        <v>19.447500000000002</v>
      </c>
      <c r="T2076" s="8">
        <f>IFERROR(S2076/Q2076,0)</f>
        <v>0.57746269764679681</v>
      </c>
    </row>
    <row r="2077" spans="1:20" ht="15.75" x14ac:dyDescent="0.25">
      <c r="A2077" s="2">
        <v>2400</v>
      </c>
      <c r="B2077" s="3">
        <v>46304</v>
      </c>
      <c r="C2077" s="10">
        <f>YEAR(SalesDataTable[[#This Row],[Order Date]])</f>
        <v>2026</v>
      </c>
      <c r="D2077" s="13" t="str">
        <f>"Q"&amp;ROUNDUP(MONTH(SalesDataTable[[#This Row],[Order Date]])/3,0)</f>
        <v>Q4</v>
      </c>
      <c r="E2077" s="13">
        <f>MONTH(SalesDataTable[[#This Row],[Order Date]])</f>
        <v>10</v>
      </c>
      <c r="F2077" s="10" t="str">
        <f>TEXT(SalesDataTable[[#This Row],[Order Date]],"MMM")</f>
        <v>Oct</v>
      </c>
      <c r="G2077" s="4" t="s">
        <v>27</v>
      </c>
      <c r="H2077" s="4" t="s">
        <v>28</v>
      </c>
      <c r="I2077" s="4" t="s">
        <v>18</v>
      </c>
      <c r="J2077" s="4" t="s">
        <v>29</v>
      </c>
      <c r="K2077" s="4" t="s">
        <v>25</v>
      </c>
      <c r="L2077" s="4" t="s">
        <v>26</v>
      </c>
      <c r="M2077" s="5">
        <v>2</v>
      </c>
      <c r="N2077" s="6">
        <v>93.83</v>
      </c>
      <c r="O2077" s="7">
        <v>0.1</v>
      </c>
      <c r="P2077" s="6">
        <v>44.27</v>
      </c>
      <c r="Q2077" s="6">
        <f>M2077*N2077*(1-O2077)</f>
        <v>168.89400000000001</v>
      </c>
      <c r="R2077" s="6">
        <f>M2077*P2077</f>
        <v>88.54</v>
      </c>
      <c r="S2077" s="6">
        <f>Q2077-R2077</f>
        <v>80.353999999999999</v>
      </c>
      <c r="T2077" s="8">
        <f>IFERROR(S2077/Q2077,0)</f>
        <v>0.47576586498040191</v>
      </c>
    </row>
    <row r="2078" spans="1:20" ht="15.75" x14ac:dyDescent="0.25">
      <c r="A2078" s="2">
        <v>3816</v>
      </c>
      <c r="B2078" s="3">
        <v>46304</v>
      </c>
      <c r="C2078" s="10">
        <f>YEAR(SalesDataTable[[#This Row],[Order Date]])</f>
        <v>2026</v>
      </c>
      <c r="D2078" s="13" t="str">
        <f>"Q"&amp;ROUNDUP(MONTH(SalesDataTable[[#This Row],[Order Date]])/3,0)</f>
        <v>Q4</v>
      </c>
      <c r="E2078" s="13">
        <f>MONTH(SalesDataTable[[#This Row],[Order Date]])</f>
        <v>10</v>
      </c>
      <c r="F2078" s="10" t="str">
        <f>TEXT(SalesDataTable[[#This Row],[Order Date]],"MMM")</f>
        <v>Oct</v>
      </c>
      <c r="G2078" s="4" t="s">
        <v>22</v>
      </c>
      <c r="H2078" s="4" t="s">
        <v>59</v>
      </c>
      <c r="I2078" s="4" t="s">
        <v>18</v>
      </c>
      <c r="J2078" s="4" t="s">
        <v>29</v>
      </c>
      <c r="K2078" s="4" t="s">
        <v>50</v>
      </c>
      <c r="L2078" s="4" t="s">
        <v>58</v>
      </c>
      <c r="M2078" s="5">
        <v>1</v>
      </c>
      <c r="N2078" s="6">
        <v>36.32</v>
      </c>
      <c r="O2078" s="7">
        <v>0</v>
      </c>
      <c r="P2078" s="6">
        <v>13.6</v>
      </c>
      <c r="Q2078" s="6">
        <f>M2078*N2078*(1-O2078)</f>
        <v>36.32</v>
      </c>
      <c r="R2078" s="6">
        <f>M2078*P2078</f>
        <v>13.6</v>
      </c>
      <c r="S2078" s="6">
        <f>Q2078-R2078</f>
        <v>22.72</v>
      </c>
      <c r="T2078" s="8">
        <f>IFERROR(S2078/Q2078,0)</f>
        <v>0.62555066079295152</v>
      </c>
    </row>
    <row r="2079" spans="1:20" ht="15.75" x14ac:dyDescent="0.25">
      <c r="A2079" s="2">
        <v>4038</v>
      </c>
      <c r="B2079" s="3">
        <v>46304</v>
      </c>
      <c r="C2079" s="10">
        <f>YEAR(SalesDataTable[[#This Row],[Order Date]])</f>
        <v>2026</v>
      </c>
      <c r="D2079" s="13" t="str">
        <f>"Q"&amp;ROUNDUP(MONTH(SalesDataTable[[#This Row],[Order Date]])/3,0)</f>
        <v>Q4</v>
      </c>
      <c r="E2079" s="13">
        <f>MONTH(SalesDataTable[[#This Row],[Order Date]])</f>
        <v>10</v>
      </c>
      <c r="F2079" s="10" t="str">
        <f>TEXT(SalesDataTable[[#This Row],[Order Date]],"MMM")</f>
        <v>Oct</v>
      </c>
      <c r="G2079" s="4" t="s">
        <v>16</v>
      </c>
      <c r="H2079" s="4" t="s">
        <v>66</v>
      </c>
      <c r="I2079" s="4" t="s">
        <v>18</v>
      </c>
      <c r="J2079" s="4" t="s">
        <v>19</v>
      </c>
      <c r="K2079" s="4" t="s">
        <v>50</v>
      </c>
      <c r="L2079" s="4" t="s">
        <v>54</v>
      </c>
      <c r="M2079" s="5">
        <v>2</v>
      </c>
      <c r="N2079" s="6">
        <v>125.56</v>
      </c>
      <c r="O2079" s="7">
        <v>0.1</v>
      </c>
      <c r="P2079" s="6">
        <v>67.260000000000005</v>
      </c>
      <c r="Q2079" s="6">
        <f>M2079*N2079*(1-O2079)</f>
        <v>226.00800000000001</v>
      </c>
      <c r="R2079" s="6">
        <f>M2079*P2079</f>
        <v>134.52000000000001</v>
      </c>
      <c r="S2079" s="6">
        <f>Q2079-R2079</f>
        <v>91.488</v>
      </c>
      <c r="T2079" s="8">
        <f>IFERROR(S2079/Q2079,0)</f>
        <v>0.40479983009450993</v>
      </c>
    </row>
    <row r="2080" spans="1:20" ht="15.75" x14ac:dyDescent="0.25">
      <c r="A2080" s="2">
        <v>4686</v>
      </c>
      <c r="B2080" s="3">
        <v>46304</v>
      </c>
      <c r="C2080" s="10">
        <f>YEAR(SalesDataTable[[#This Row],[Order Date]])</f>
        <v>2026</v>
      </c>
      <c r="D2080" s="13" t="str">
        <f>"Q"&amp;ROUNDUP(MONTH(SalesDataTable[[#This Row],[Order Date]])/3,0)</f>
        <v>Q4</v>
      </c>
      <c r="E2080" s="13">
        <f>MONTH(SalesDataTable[[#This Row],[Order Date]])</f>
        <v>10</v>
      </c>
      <c r="F2080" s="10" t="str">
        <f>TEXT(SalesDataTable[[#This Row],[Order Date]],"MMM")</f>
        <v>Oct</v>
      </c>
      <c r="G2080" s="4" t="s">
        <v>16</v>
      </c>
      <c r="H2080" s="4" t="s">
        <v>66</v>
      </c>
      <c r="I2080" s="4" t="s">
        <v>44</v>
      </c>
      <c r="J2080" s="4" t="s">
        <v>29</v>
      </c>
      <c r="K2080" s="4" t="s">
        <v>39</v>
      </c>
      <c r="L2080" s="4" t="s">
        <v>67</v>
      </c>
      <c r="M2080" s="5">
        <v>2</v>
      </c>
      <c r="N2080" s="6">
        <v>124.91</v>
      </c>
      <c r="O2080" s="7">
        <v>0</v>
      </c>
      <c r="P2080" s="6">
        <v>60.33</v>
      </c>
      <c r="Q2080" s="6">
        <f>M2080*N2080*(1-O2080)</f>
        <v>249.82</v>
      </c>
      <c r="R2080" s="6">
        <f>M2080*P2080</f>
        <v>120.66</v>
      </c>
      <c r="S2080" s="6">
        <f>Q2080-R2080</f>
        <v>129.16</v>
      </c>
      <c r="T2080" s="8">
        <f>IFERROR(S2080/Q2080,0)</f>
        <v>0.51701224881914976</v>
      </c>
    </row>
    <row r="2081" spans="1:20" ht="15.75" x14ac:dyDescent="0.25">
      <c r="A2081" s="2">
        <v>5076</v>
      </c>
      <c r="B2081" s="3">
        <v>46304</v>
      </c>
      <c r="C2081" s="10">
        <f>YEAR(SalesDataTable[[#This Row],[Order Date]])</f>
        <v>2026</v>
      </c>
      <c r="D2081" s="13" t="str">
        <f>"Q"&amp;ROUNDUP(MONTH(SalesDataTable[[#This Row],[Order Date]])/3,0)</f>
        <v>Q4</v>
      </c>
      <c r="E2081" s="13">
        <f>MONTH(SalesDataTable[[#This Row],[Order Date]])</f>
        <v>10</v>
      </c>
      <c r="F2081" s="10" t="str">
        <f>TEXT(SalesDataTable[[#This Row],[Order Date]],"MMM")</f>
        <v>Oct</v>
      </c>
      <c r="G2081" s="4" t="s">
        <v>22</v>
      </c>
      <c r="H2081" s="4" t="s">
        <v>59</v>
      </c>
      <c r="I2081" s="4" t="s">
        <v>18</v>
      </c>
      <c r="J2081" s="4" t="s">
        <v>29</v>
      </c>
      <c r="K2081" s="4" t="s">
        <v>39</v>
      </c>
      <c r="L2081" s="4" t="s">
        <v>45</v>
      </c>
      <c r="M2081" s="5">
        <v>1</v>
      </c>
      <c r="N2081" s="6">
        <v>199.32</v>
      </c>
      <c r="O2081" s="7">
        <v>0</v>
      </c>
      <c r="P2081" s="6">
        <v>103.83</v>
      </c>
      <c r="Q2081" s="6">
        <f>M2081*N2081*(1-O2081)</f>
        <v>199.32</v>
      </c>
      <c r="R2081" s="6">
        <f>M2081*P2081</f>
        <v>103.83</v>
      </c>
      <c r="S2081" s="6">
        <f>Q2081-R2081</f>
        <v>95.49</v>
      </c>
      <c r="T2081" s="8">
        <f>IFERROR(S2081/Q2081,0)</f>
        <v>0.4790788681517158</v>
      </c>
    </row>
    <row r="2082" spans="1:20" ht="15.75" x14ac:dyDescent="0.25">
      <c r="A2082" s="2">
        <v>1339</v>
      </c>
      <c r="B2082" s="3">
        <v>46305</v>
      </c>
      <c r="C2082" s="10">
        <f>YEAR(SalesDataTable[[#This Row],[Order Date]])</f>
        <v>2026</v>
      </c>
      <c r="D2082" s="13" t="str">
        <f>"Q"&amp;ROUNDUP(MONTH(SalesDataTable[[#This Row],[Order Date]])/3,0)</f>
        <v>Q4</v>
      </c>
      <c r="E2082" s="13">
        <f>MONTH(SalesDataTable[[#This Row],[Order Date]])</f>
        <v>10</v>
      </c>
      <c r="F2082" s="10" t="str">
        <f>TEXT(SalesDataTable[[#This Row],[Order Date]],"MMM")</f>
        <v>Oct</v>
      </c>
      <c r="G2082" s="4" t="s">
        <v>22</v>
      </c>
      <c r="H2082" s="4" t="s">
        <v>57</v>
      </c>
      <c r="I2082" s="4" t="s">
        <v>18</v>
      </c>
      <c r="J2082" s="4" t="s">
        <v>19</v>
      </c>
      <c r="K2082" s="4" t="s">
        <v>39</v>
      </c>
      <c r="L2082" s="4" t="s">
        <v>40</v>
      </c>
      <c r="M2082" s="5">
        <v>4</v>
      </c>
      <c r="N2082" s="6">
        <v>337.38</v>
      </c>
      <c r="O2082" s="7">
        <v>0.05</v>
      </c>
      <c r="P2082" s="6">
        <v>194.94</v>
      </c>
      <c r="Q2082" s="6">
        <f>M2082*N2082*(1-O2082)</f>
        <v>1282.0439999999999</v>
      </c>
      <c r="R2082" s="6">
        <f>M2082*P2082</f>
        <v>779.76</v>
      </c>
      <c r="S2082" s="6">
        <f>Q2082-R2082</f>
        <v>502.28399999999988</v>
      </c>
      <c r="T2082" s="8">
        <f>IFERROR(S2082/Q2082,0)</f>
        <v>0.39178374533167343</v>
      </c>
    </row>
    <row r="2083" spans="1:20" ht="15.75" x14ac:dyDescent="0.25">
      <c r="A2083" s="2">
        <v>1884</v>
      </c>
      <c r="B2083" s="3">
        <v>46305</v>
      </c>
      <c r="C2083" s="10">
        <f>YEAR(SalesDataTable[[#This Row],[Order Date]])</f>
        <v>2026</v>
      </c>
      <c r="D2083" s="13" t="str">
        <f>"Q"&amp;ROUNDUP(MONTH(SalesDataTable[[#This Row],[Order Date]])/3,0)</f>
        <v>Q4</v>
      </c>
      <c r="E2083" s="13">
        <f>MONTH(SalesDataTable[[#This Row],[Order Date]])</f>
        <v>10</v>
      </c>
      <c r="F2083" s="10" t="str">
        <f>TEXT(SalesDataTable[[#This Row],[Order Date]],"MMM")</f>
        <v>Oct</v>
      </c>
      <c r="G2083" s="4" t="s">
        <v>27</v>
      </c>
      <c r="H2083" s="4" t="s">
        <v>28</v>
      </c>
      <c r="I2083" s="4" t="s">
        <v>18</v>
      </c>
      <c r="J2083" s="4" t="s">
        <v>32</v>
      </c>
      <c r="K2083" s="4" t="s">
        <v>39</v>
      </c>
      <c r="L2083" s="4" t="s">
        <v>56</v>
      </c>
      <c r="M2083" s="5">
        <v>3</v>
      </c>
      <c r="N2083" s="6">
        <v>82.18</v>
      </c>
      <c r="O2083" s="7">
        <v>0.1</v>
      </c>
      <c r="P2083" s="6">
        <v>39.82</v>
      </c>
      <c r="Q2083" s="6">
        <f>M2083*N2083*(1-O2083)</f>
        <v>221.88600000000002</v>
      </c>
      <c r="R2083" s="6">
        <f>M2083*P2083</f>
        <v>119.46000000000001</v>
      </c>
      <c r="S2083" s="6">
        <f>Q2083-R2083</f>
        <v>102.42600000000002</v>
      </c>
      <c r="T2083" s="8">
        <f>IFERROR(S2083/Q2083,0)</f>
        <v>0.46161542413671885</v>
      </c>
    </row>
    <row r="2084" spans="1:20" ht="15.75" x14ac:dyDescent="0.25">
      <c r="A2084" s="2">
        <v>3568</v>
      </c>
      <c r="B2084" s="3">
        <v>46305</v>
      </c>
      <c r="C2084" s="10">
        <f>YEAR(SalesDataTable[[#This Row],[Order Date]])</f>
        <v>2026</v>
      </c>
      <c r="D2084" s="13" t="str">
        <f>"Q"&amp;ROUNDUP(MONTH(SalesDataTable[[#This Row],[Order Date]])/3,0)</f>
        <v>Q4</v>
      </c>
      <c r="E2084" s="13">
        <f>MONTH(SalesDataTable[[#This Row],[Order Date]])</f>
        <v>10</v>
      </c>
      <c r="F2084" s="10" t="str">
        <f>TEXT(SalesDataTable[[#This Row],[Order Date]],"MMM")</f>
        <v>Oct</v>
      </c>
      <c r="G2084" s="4" t="s">
        <v>16</v>
      </c>
      <c r="H2084" s="4" t="s">
        <v>66</v>
      </c>
      <c r="I2084" s="4" t="s">
        <v>24</v>
      </c>
      <c r="J2084" s="4" t="s">
        <v>29</v>
      </c>
      <c r="K2084" s="4" t="s">
        <v>25</v>
      </c>
      <c r="L2084" s="4" t="s">
        <v>62</v>
      </c>
      <c r="M2084" s="5">
        <v>15</v>
      </c>
      <c r="N2084" s="6">
        <v>70.25</v>
      </c>
      <c r="O2084" s="7">
        <v>0.1</v>
      </c>
      <c r="P2084" s="6">
        <v>32.19</v>
      </c>
      <c r="Q2084" s="6">
        <f>M2084*N2084*(1-O2084)</f>
        <v>948.375</v>
      </c>
      <c r="R2084" s="6">
        <f>M2084*P2084</f>
        <v>482.84999999999997</v>
      </c>
      <c r="S2084" s="6">
        <f>Q2084-R2084</f>
        <v>465.52500000000003</v>
      </c>
      <c r="T2084" s="8">
        <f>IFERROR(S2084/Q2084,0)</f>
        <v>0.49086595492289448</v>
      </c>
    </row>
    <row r="2085" spans="1:20" ht="15.75" x14ac:dyDescent="0.25">
      <c r="A2085" s="2">
        <v>4171</v>
      </c>
      <c r="B2085" s="3">
        <v>46305</v>
      </c>
      <c r="C2085" s="10">
        <f>YEAR(SalesDataTable[[#This Row],[Order Date]])</f>
        <v>2026</v>
      </c>
      <c r="D2085" s="13" t="str">
        <f>"Q"&amp;ROUNDUP(MONTH(SalesDataTable[[#This Row],[Order Date]])/3,0)</f>
        <v>Q4</v>
      </c>
      <c r="E2085" s="13">
        <f>MONTH(SalesDataTable[[#This Row],[Order Date]])</f>
        <v>10</v>
      </c>
      <c r="F2085" s="10" t="str">
        <f>TEXT(SalesDataTable[[#This Row],[Order Date]],"MMM")</f>
        <v>Oct</v>
      </c>
      <c r="G2085" s="4" t="s">
        <v>36</v>
      </c>
      <c r="H2085" s="4" t="s">
        <v>47</v>
      </c>
      <c r="I2085" s="4" t="s">
        <v>35</v>
      </c>
      <c r="J2085" s="4" t="s">
        <v>29</v>
      </c>
      <c r="K2085" s="4" t="s">
        <v>30</v>
      </c>
      <c r="L2085" s="4" t="s">
        <v>31</v>
      </c>
      <c r="M2085" s="5">
        <v>2</v>
      </c>
      <c r="N2085" s="6">
        <v>35.36</v>
      </c>
      <c r="O2085" s="7">
        <v>0</v>
      </c>
      <c r="P2085" s="6">
        <v>13.49</v>
      </c>
      <c r="Q2085" s="6">
        <f>M2085*N2085*(1-O2085)</f>
        <v>70.72</v>
      </c>
      <c r="R2085" s="6">
        <f>M2085*P2085</f>
        <v>26.98</v>
      </c>
      <c r="S2085" s="6">
        <f>Q2085-R2085</f>
        <v>43.739999999999995</v>
      </c>
      <c r="T2085" s="8">
        <f>IFERROR(S2085/Q2085,0)</f>
        <v>0.61849547511312208</v>
      </c>
    </row>
    <row r="2086" spans="1:20" ht="15.75" x14ac:dyDescent="0.25">
      <c r="A2086" s="2">
        <v>4477</v>
      </c>
      <c r="B2086" s="3">
        <v>46305</v>
      </c>
      <c r="C2086" s="10">
        <f>YEAR(SalesDataTable[[#This Row],[Order Date]])</f>
        <v>2026</v>
      </c>
      <c r="D2086" s="13" t="str">
        <f>"Q"&amp;ROUNDUP(MONTH(SalesDataTable[[#This Row],[Order Date]])/3,0)</f>
        <v>Q4</v>
      </c>
      <c r="E2086" s="13">
        <f>MONTH(SalesDataTable[[#This Row],[Order Date]])</f>
        <v>10</v>
      </c>
      <c r="F2086" s="10" t="str">
        <f>TEXT(SalesDataTable[[#This Row],[Order Date]],"MMM")</f>
        <v>Oct</v>
      </c>
      <c r="G2086" s="4" t="s">
        <v>27</v>
      </c>
      <c r="H2086" s="4" t="s">
        <v>41</v>
      </c>
      <c r="I2086" s="4" t="s">
        <v>35</v>
      </c>
      <c r="J2086" s="4" t="s">
        <v>29</v>
      </c>
      <c r="K2086" s="4" t="s">
        <v>30</v>
      </c>
      <c r="L2086" s="4" t="s">
        <v>48</v>
      </c>
      <c r="M2086" s="5">
        <v>1</v>
      </c>
      <c r="N2086" s="6">
        <v>46.01</v>
      </c>
      <c r="O2086" s="7">
        <v>0</v>
      </c>
      <c r="P2086" s="6">
        <v>18.239999999999998</v>
      </c>
      <c r="Q2086" s="6">
        <f>M2086*N2086*(1-O2086)</f>
        <v>46.01</v>
      </c>
      <c r="R2086" s="6">
        <f>M2086*P2086</f>
        <v>18.239999999999998</v>
      </c>
      <c r="S2086" s="6">
        <f>Q2086-R2086</f>
        <v>27.77</v>
      </c>
      <c r="T2086" s="8">
        <f>IFERROR(S2086/Q2086,0)</f>
        <v>0.6035644425124973</v>
      </c>
    </row>
    <row r="2087" spans="1:20" ht="15.75" x14ac:dyDescent="0.25">
      <c r="A2087" s="2">
        <v>3368</v>
      </c>
      <c r="B2087" s="3">
        <v>46306</v>
      </c>
      <c r="C2087" s="10">
        <f>YEAR(SalesDataTable[[#This Row],[Order Date]])</f>
        <v>2026</v>
      </c>
      <c r="D2087" s="13" t="str">
        <f>"Q"&amp;ROUNDUP(MONTH(SalesDataTable[[#This Row],[Order Date]])/3,0)</f>
        <v>Q4</v>
      </c>
      <c r="E2087" s="13">
        <f>MONTH(SalesDataTable[[#This Row],[Order Date]])</f>
        <v>10</v>
      </c>
      <c r="F2087" s="10" t="str">
        <f>TEXT(SalesDataTable[[#This Row],[Order Date]],"MMM")</f>
        <v>Oct</v>
      </c>
      <c r="G2087" s="4" t="s">
        <v>16</v>
      </c>
      <c r="H2087" s="4" t="s">
        <v>52</v>
      </c>
      <c r="I2087" s="4" t="s">
        <v>18</v>
      </c>
      <c r="J2087" s="4" t="s">
        <v>19</v>
      </c>
      <c r="K2087" s="4" t="s">
        <v>25</v>
      </c>
      <c r="L2087" s="4" t="s">
        <v>26</v>
      </c>
      <c r="M2087" s="5">
        <v>1</v>
      </c>
      <c r="N2087" s="6">
        <v>89.88</v>
      </c>
      <c r="O2087" s="7">
        <v>0</v>
      </c>
      <c r="P2087" s="6">
        <v>46.15</v>
      </c>
      <c r="Q2087" s="6">
        <f>M2087*N2087*(1-O2087)</f>
        <v>89.88</v>
      </c>
      <c r="R2087" s="6">
        <f>M2087*P2087</f>
        <v>46.15</v>
      </c>
      <c r="S2087" s="6">
        <f>Q2087-R2087</f>
        <v>43.73</v>
      </c>
      <c r="T2087" s="8">
        <f>IFERROR(S2087/Q2087,0)</f>
        <v>0.48653760569648419</v>
      </c>
    </row>
    <row r="2088" spans="1:20" ht="15.75" x14ac:dyDescent="0.25">
      <c r="A2088" s="2">
        <v>3566</v>
      </c>
      <c r="B2088" s="3">
        <v>46306</v>
      </c>
      <c r="C2088" s="10">
        <f>YEAR(SalesDataTable[[#This Row],[Order Date]])</f>
        <v>2026</v>
      </c>
      <c r="D2088" s="13" t="str">
        <f>"Q"&amp;ROUNDUP(MONTH(SalesDataTable[[#This Row],[Order Date]])/3,0)</f>
        <v>Q4</v>
      </c>
      <c r="E2088" s="13">
        <f>MONTH(SalesDataTable[[#This Row],[Order Date]])</f>
        <v>10</v>
      </c>
      <c r="F2088" s="10" t="str">
        <f>TEXT(SalesDataTable[[#This Row],[Order Date]],"MMM")</f>
        <v>Oct</v>
      </c>
      <c r="G2088" s="4" t="s">
        <v>22</v>
      </c>
      <c r="H2088" s="4" t="s">
        <v>59</v>
      </c>
      <c r="I2088" s="4" t="s">
        <v>18</v>
      </c>
      <c r="J2088" s="4" t="s">
        <v>29</v>
      </c>
      <c r="K2088" s="4" t="s">
        <v>50</v>
      </c>
      <c r="L2088" s="4" t="s">
        <v>51</v>
      </c>
      <c r="M2088" s="5">
        <v>1</v>
      </c>
      <c r="N2088" s="6">
        <v>41.33</v>
      </c>
      <c r="O2088" s="7">
        <v>0</v>
      </c>
      <c r="P2088" s="6">
        <v>14.47</v>
      </c>
      <c r="Q2088" s="6">
        <f>M2088*N2088*(1-O2088)</f>
        <v>41.33</v>
      </c>
      <c r="R2088" s="6">
        <f>M2088*P2088</f>
        <v>14.47</v>
      </c>
      <c r="S2088" s="6">
        <f>Q2088-R2088</f>
        <v>26.86</v>
      </c>
      <c r="T2088" s="8">
        <f>IFERROR(S2088/Q2088,0)</f>
        <v>0.6498911202516332</v>
      </c>
    </row>
    <row r="2089" spans="1:20" ht="15.75" x14ac:dyDescent="0.25">
      <c r="A2089" s="2">
        <v>4420</v>
      </c>
      <c r="B2089" s="3">
        <v>46306</v>
      </c>
      <c r="C2089" s="10">
        <f>YEAR(SalesDataTable[[#This Row],[Order Date]])</f>
        <v>2026</v>
      </c>
      <c r="D2089" s="13" t="str">
        <f>"Q"&amp;ROUNDUP(MONTH(SalesDataTable[[#This Row],[Order Date]])/3,0)</f>
        <v>Q4</v>
      </c>
      <c r="E2089" s="13">
        <f>MONTH(SalesDataTable[[#This Row],[Order Date]])</f>
        <v>10</v>
      </c>
      <c r="F2089" s="10" t="str">
        <f>TEXT(SalesDataTable[[#This Row],[Order Date]],"MMM")</f>
        <v>Oct</v>
      </c>
      <c r="G2089" s="4" t="s">
        <v>27</v>
      </c>
      <c r="H2089" s="4" t="s">
        <v>41</v>
      </c>
      <c r="I2089" s="4" t="s">
        <v>24</v>
      </c>
      <c r="J2089" s="4" t="s">
        <v>32</v>
      </c>
      <c r="K2089" s="4" t="s">
        <v>20</v>
      </c>
      <c r="L2089" s="4" t="s">
        <v>42</v>
      </c>
      <c r="M2089" s="5">
        <v>15</v>
      </c>
      <c r="N2089" s="6">
        <v>40.78</v>
      </c>
      <c r="O2089" s="7">
        <v>0.15</v>
      </c>
      <c r="P2089" s="6">
        <v>17.07</v>
      </c>
      <c r="Q2089" s="6">
        <f>M2089*N2089*(1-O2089)</f>
        <v>519.94500000000005</v>
      </c>
      <c r="R2089" s="6">
        <f>M2089*P2089</f>
        <v>256.05</v>
      </c>
      <c r="S2089" s="6">
        <f>Q2089-R2089</f>
        <v>263.89500000000004</v>
      </c>
      <c r="T2089" s="8">
        <f>IFERROR(S2089/Q2089,0)</f>
        <v>0.5075440671609498</v>
      </c>
    </row>
    <row r="2090" spans="1:20" ht="15.75" x14ac:dyDescent="0.25">
      <c r="A2090" s="2">
        <v>513</v>
      </c>
      <c r="B2090" s="3">
        <v>46307</v>
      </c>
      <c r="C2090" s="10">
        <f>YEAR(SalesDataTable[[#This Row],[Order Date]])</f>
        <v>2026</v>
      </c>
      <c r="D2090" s="13" t="str">
        <f>"Q"&amp;ROUNDUP(MONTH(SalesDataTable[[#This Row],[Order Date]])/3,0)</f>
        <v>Q4</v>
      </c>
      <c r="E2090" s="13">
        <f>MONTH(SalesDataTable[[#This Row],[Order Date]])</f>
        <v>10</v>
      </c>
      <c r="F2090" s="10" t="str">
        <f>TEXT(SalesDataTable[[#This Row],[Order Date]],"MMM")</f>
        <v>Oct</v>
      </c>
      <c r="G2090" s="4" t="s">
        <v>36</v>
      </c>
      <c r="H2090" s="4" t="s">
        <v>47</v>
      </c>
      <c r="I2090" s="4" t="s">
        <v>18</v>
      </c>
      <c r="J2090" s="4" t="s">
        <v>32</v>
      </c>
      <c r="K2090" s="4" t="s">
        <v>30</v>
      </c>
      <c r="L2090" s="4" t="s">
        <v>64</v>
      </c>
      <c r="M2090" s="5">
        <v>1</v>
      </c>
      <c r="N2090" s="6">
        <v>163.87</v>
      </c>
      <c r="O2090" s="7">
        <v>0</v>
      </c>
      <c r="P2090" s="6">
        <v>85.76</v>
      </c>
      <c r="Q2090" s="6">
        <f>M2090*N2090*(1-O2090)</f>
        <v>163.87</v>
      </c>
      <c r="R2090" s="6">
        <f>M2090*P2090</f>
        <v>85.76</v>
      </c>
      <c r="S2090" s="6">
        <f>Q2090-R2090</f>
        <v>78.11</v>
      </c>
      <c r="T2090" s="8">
        <f>IFERROR(S2090/Q2090,0)</f>
        <v>0.47665832672240188</v>
      </c>
    </row>
    <row r="2091" spans="1:20" ht="15.75" x14ac:dyDescent="0.25">
      <c r="A2091" s="2">
        <v>786</v>
      </c>
      <c r="B2091" s="3">
        <v>46307</v>
      </c>
      <c r="C2091" s="10">
        <f>YEAR(SalesDataTable[[#This Row],[Order Date]])</f>
        <v>2026</v>
      </c>
      <c r="D2091" s="13" t="str">
        <f>"Q"&amp;ROUNDUP(MONTH(SalesDataTable[[#This Row],[Order Date]])/3,0)</f>
        <v>Q4</v>
      </c>
      <c r="E2091" s="13">
        <f>MONTH(SalesDataTable[[#This Row],[Order Date]])</f>
        <v>10</v>
      </c>
      <c r="F2091" s="10" t="str">
        <f>TEXT(SalesDataTable[[#This Row],[Order Date]],"MMM")</f>
        <v>Oct</v>
      </c>
      <c r="G2091" s="4" t="s">
        <v>27</v>
      </c>
      <c r="H2091" s="4" t="s">
        <v>34</v>
      </c>
      <c r="I2091" s="4" t="s">
        <v>18</v>
      </c>
      <c r="J2091" s="4" t="s">
        <v>29</v>
      </c>
      <c r="K2091" s="4" t="s">
        <v>50</v>
      </c>
      <c r="L2091" s="4" t="s">
        <v>58</v>
      </c>
      <c r="M2091" s="5">
        <v>1</v>
      </c>
      <c r="N2091" s="6">
        <v>35.39</v>
      </c>
      <c r="O2091" s="7">
        <v>0.05</v>
      </c>
      <c r="P2091" s="6">
        <v>13.68</v>
      </c>
      <c r="Q2091" s="6">
        <f>M2091*N2091*(1-O2091)</f>
        <v>33.6205</v>
      </c>
      <c r="R2091" s="6">
        <f>M2091*P2091</f>
        <v>13.68</v>
      </c>
      <c r="S2091" s="6">
        <f>Q2091-R2091</f>
        <v>19.9405</v>
      </c>
      <c r="T2091" s="8">
        <f>IFERROR(S2091/Q2091,0)</f>
        <v>0.59310539700480358</v>
      </c>
    </row>
    <row r="2092" spans="1:20" ht="15.75" x14ac:dyDescent="0.25">
      <c r="A2092" s="2">
        <v>3771</v>
      </c>
      <c r="B2092" s="3">
        <v>46307</v>
      </c>
      <c r="C2092" s="10">
        <f>YEAR(SalesDataTable[[#This Row],[Order Date]])</f>
        <v>2026</v>
      </c>
      <c r="D2092" s="13" t="str">
        <f>"Q"&amp;ROUNDUP(MONTH(SalesDataTable[[#This Row],[Order Date]])/3,0)</f>
        <v>Q4</v>
      </c>
      <c r="E2092" s="13">
        <f>MONTH(SalesDataTable[[#This Row],[Order Date]])</f>
        <v>10</v>
      </c>
      <c r="F2092" s="10" t="str">
        <f>TEXT(SalesDataTable[[#This Row],[Order Date]],"MMM")</f>
        <v>Oct</v>
      </c>
      <c r="G2092" s="4" t="s">
        <v>27</v>
      </c>
      <c r="H2092" s="4" t="s">
        <v>34</v>
      </c>
      <c r="I2092" s="4" t="s">
        <v>18</v>
      </c>
      <c r="J2092" s="4" t="s">
        <v>32</v>
      </c>
      <c r="K2092" s="4" t="s">
        <v>39</v>
      </c>
      <c r="L2092" s="4" t="s">
        <v>56</v>
      </c>
      <c r="M2092" s="5">
        <v>2</v>
      </c>
      <c r="N2092" s="6">
        <v>80.2</v>
      </c>
      <c r="O2092" s="7">
        <v>0</v>
      </c>
      <c r="P2092" s="6">
        <v>39.590000000000003</v>
      </c>
      <c r="Q2092" s="6">
        <f>M2092*N2092*(1-O2092)</f>
        <v>160.4</v>
      </c>
      <c r="R2092" s="6">
        <f>M2092*P2092</f>
        <v>79.180000000000007</v>
      </c>
      <c r="S2092" s="6">
        <f>Q2092-R2092</f>
        <v>81.22</v>
      </c>
      <c r="T2092" s="8">
        <f>IFERROR(S2092/Q2092,0)</f>
        <v>0.50635910224438896</v>
      </c>
    </row>
    <row r="2093" spans="1:20" ht="15.75" x14ac:dyDescent="0.25">
      <c r="A2093" s="2">
        <v>3910</v>
      </c>
      <c r="B2093" s="3">
        <v>46307</v>
      </c>
      <c r="C2093" s="10">
        <f>YEAR(SalesDataTable[[#This Row],[Order Date]])</f>
        <v>2026</v>
      </c>
      <c r="D2093" s="13" t="str">
        <f>"Q"&amp;ROUNDUP(MONTH(SalesDataTable[[#This Row],[Order Date]])/3,0)</f>
        <v>Q4</v>
      </c>
      <c r="E2093" s="13">
        <f>MONTH(SalesDataTable[[#This Row],[Order Date]])</f>
        <v>10</v>
      </c>
      <c r="F2093" s="10" t="str">
        <f>TEXT(SalesDataTable[[#This Row],[Order Date]],"MMM")</f>
        <v>Oct</v>
      </c>
      <c r="G2093" s="4" t="s">
        <v>27</v>
      </c>
      <c r="H2093" s="4" t="s">
        <v>28</v>
      </c>
      <c r="I2093" s="4" t="s">
        <v>18</v>
      </c>
      <c r="J2093" s="4" t="s">
        <v>32</v>
      </c>
      <c r="K2093" s="4" t="s">
        <v>20</v>
      </c>
      <c r="L2093" s="4" t="s">
        <v>42</v>
      </c>
      <c r="M2093" s="5">
        <v>3</v>
      </c>
      <c r="N2093" s="6">
        <v>41.09</v>
      </c>
      <c r="O2093" s="7">
        <v>0</v>
      </c>
      <c r="P2093" s="6">
        <v>17.18</v>
      </c>
      <c r="Q2093" s="6">
        <f>M2093*N2093*(1-O2093)</f>
        <v>123.27000000000001</v>
      </c>
      <c r="R2093" s="6">
        <f>M2093*P2093</f>
        <v>51.54</v>
      </c>
      <c r="S2093" s="6">
        <f>Q2093-R2093</f>
        <v>71.730000000000018</v>
      </c>
      <c r="T2093" s="8">
        <f>IFERROR(S2093/Q2093,0)</f>
        <v>0.58189340472134354</v>
      </c>
    </row>
    <row r="2094" spans="1:20" ht="15.75" x14ac:dyDescent="0.25">
      <c r="A2094" s="2">
        <v>330</v>
      </c>
      <c r="B2094" s="3">
        <v>46308</v>
      </c>
      <c r="C2094" s="10">
        <f>YEAR(SalesDataTable[[#This Row],[Order Date]])</f>
        <v>2026</v>
      </c>
      <c r="D2094" s="13" t="str">
        <f>"Q"&amp;ROUNDUP(MONTH(SalesDataTable[[#This Row],[Order Date]])/3,0)</f>
        <v>Q4</v>
      </c>
      <c r="E2094" s="13">
        <f>MONTH(SalesDataTable[[#This Row],[Order Date]])</f>
        <v>10</v>
      </c>
      <c r="F2094" s="10" t="str">
        <f>TEXT(SalesDataTable[[#This Row],[Order Date]],"MMM")</f>
        <v>Oct</v>
      </c>
      <c r="G2094" s="4" t="s">
        <v>22</v>
      </c>
      <c r="H2094" s="4" t="s">
        <v>59</v>
      </c>
      <c r="I2094" s="4" t="s">
        <v>24</v>
      </c>
      <c r="J2094" s="4" t="s">
        <v>32</v>
      </c>
      <c r="K2094" s="4" t="s">
        <v>30</v>
      </c>
      <c r="L2094" s="4" t="s">
        <v>31</v>
      </c>
      <c r="M2094" s="5">
        <v>5</v>
      </c>
      <c r="N2094" s="6">
        <v>36.97</v>
      </c>
      <c r="O2094" s="7">
        <v>0.15</v>
      </c>
      <c r="P2094" s="6">
        <v>13.93</v>
      </c>
      <c r="Q2094" s="6">
        <f>M2094*N2094*(1-O2094)</f>
        <v>157.1225</v>
      </c>
      <c r="R2094" s="6">
        <f>M2094*P2094</f>
        <v>69.650000000000006</v>
      </c>
      <c r="S2094" s="6">
        <f>Q2094-R2094</f>
        <v>87.472499999999997</v>
      </c>
      <c r="T2094" s="8">
        <f>IFERROR(S2094/Q2094,0)</f>
        <v>0.55671530175500006</v>
      </c>
    </row>
    <row r="2095" spans="1:20" ht="15.75" x14ac:dyDescent="0.25">
      <c r="A2095" s="2">
        <v>707</v>
      </c>
      <c r="B2095" s="3">
        <v>46308</v>
      </c>
      <c r="C2095" s="10">
        <f>YEAR(SalesDataTable[[#This Row],[Order Date]])</f>
        <v>2026</v>
      </c>
      <c r="D2095" s="13" t="str">
        <f>"Q"&amp;ROUNDUP(MONTH(SalesDataTable[[#This Row],[Order Date]])/3,0)</f>
        <v>Q4</v>
      </c>
      <c r="E2095" s="13">
        <f>MONTH(SalesDataTable[[#This Row],[Order Date]])</f>
        <v>10</v>
      </c>
      <c r="F2095" s="10" t="str">
        <f>TEXT(SalesDataTable[[#This Row],[Order Date]],"MMM")</f>
        <v>Oct</v>
      </c>
      <c r="G2095" s="4" t="s">
        <v>27</v>
      </c>
      <c r="H2095" s="4" t="s">
        <v>41</v>
      </c>
      <c r="I2095" s="4" t="s">
        <v>35</v>
      </c>
      <c r="J2095" s="4" t="s">
        <v>29</v>
      </c>
      <c r="K2095" s="4" t="s">
        <v>30</v>
      </c>
      <c r="L2095" s="4" t="s">
        <v>31</v>
      </c>
      <c r="M2095" s="5">
        <v>4</v>
      </c>
      <c r="N2095" s="6">
        <v>35.880000000000003</v>
      </c>
      <c r="O2095" s="7">
        <v>0.05</v>
      </c>
      <c r="P2095" s="6">
        <v>13.45</v>
      </c>
      <c r="Q2095" s="6">
        <f>M2095*N2095*(1-O2095)</f>
        <v>136.34399999999999</v>
      </c>
      <c r="R2095" s="6">
        <f>M2095*P2095</f>
        <v>53.8</v>
      </c>
      <c r="S2095" s="6">
        <f>Q2095-R2095</f>
        <v>82.543999999999997</v>
      </c>
      <c r="T2095" s="8">
        <f>IFERROR(S2095/Q2095,0)</f>
        <v>0.60540984568444522</v>
      </c>
    </row>
    <row r="2096" spans="1:20" ht="15.75" x14ac:dyDescent="0.25">
      <c r="A2096" s="2">
        <v>989</v>
      </c>
      <c r="B2096" s="3">
        <v>46308</v>
      </c>
      <c r="C2096" s="10">
        <f>YEAR(SalesDataTable[[#This Row],[Order Date]])</f>
        <v>2026</v>
      </c>
      <c r="D2096" s="13" t="str">
        <f>"Q"&amp;ROUNDUP(MONTH(SalesDataTable[[#This Row],[Order Date]])/3,0)</f>
        <v>Q4</v>
      </c>
      <c r="E2096" s="13">
        <f>MONTH(SalesDataTable[[#This Row],[Order Date]])</f>
        <v>10</v>
      </c>
      <c r="F2096" s="10" t="str">
        <f>TEXT(SalesDataTable[[#This Row],[Order Date]],"MMM")</f>
        <v>Oct</v>
      </c>
      <c r="G2096" s="4" t="s">
        <v>22</v>
      </c>
      <c r="H2096" s="4" t="s">
        <v>57</v>
      </c>
      <c r="I2096" s="4" t="s">
        <v>18</v>
      </c>
      <c r="J2096" s="4" t="s">
        <v>19</v>
      </c>
      <c r="K2096" s="4" t="s">
        <v>20</v>
      </c>
      <c r="L2096" s="4" t="s">
        <v>42</v>
      </c>
      <c r="M2096" s="5">
        <v>3</v>
      </c>
      <c r="N2096" s="6">
        <v>40.42</v>
      </c>
      <c r="O2096" s="7">
        <v>0</v>
      </c>
      <c r="P2096" s="6">
        <v>16.79</v>
      </c>
      <c r="Q2096" s="6">
        <f>M2096*N2096*(1-O2096)</f>
        <v>121.26</v>
      </c>
      <c r="R2096" s="6">
        <f>M2096*P2096</f>
        <v>50.37</v>
      </c>
      <c r="S2096" s="6">
        <f>Q2096-R2096</f>
        <v>70.890000000000015</v>
      </c>
      <c r="T2096" s="8">
        <f>IFERROR(S2096/Q2096,0)</f>
        <v>0.58461157842652167</v>
      </c>
    </row>
    <row r="2097" spans="1:20" ht="15.75" x14ac:dyDescent="0.25">
      <c r="A2097" s="2">
        <v>1904</v>
      </c>
      <c r="B2097" s="3">
        <v>46308</v>
      </c>
      <c r="C2097" s="10">
        <f>YEAR(SalesDataTable[[#This Row],[Order Date]])</f>
        <v>2026</v>
      </c>
      <c r="D2097" s="13" t="str">
        <f>"Q"&amp;ROUNDUP(MONTH(SalesDataTable[[#This Row],[Order Date]])/3,0)</f>
        <v>Q4</v>
      </c>
      <c r="E2097" s="13">
        <f>MONTH(SalesDataTable[[#This Row],[Order Date]])</f>
        <v>10</v>
      </c>
      <c r="F2097" s="10" t="str">
        <f>TEXT(SalesDataTable[[#This Row],[Order Date]],"MMM")</f>
        <v>Oct</v>
      </c>
      <c r="G2097" s="4" t="s">
        <v>36</v>
      </c>
      <c r="H2097" s="4" t="s">
        <v>49</v>
      </c>
      <c r="I2097" s="4" t="s">
        <v>35</v>
      </c>
      <c r="J2097" s="4" t="s">
        <v>19</v>
      </c>
      <c r="K2097" s="4" t="s">
        <v>20</v>
      </c>
      <c r="L2097" s="4" t="s">
        <v>38</v>
      </c>
      <c r="M2097" s="5">
        <v>1</v>
      </c>
      <c r="N2097" s="6">
        <v>50.34</v>
      </c>
      <c r="O2097" s="7">
        <v>0.15</v>
      </c>
      <c r="P2097" s="6">
        <v>22.56</v>
      </c>
      <c r="Q2097" s="6">
        <f>M2097*N2097*(1-O2097)</f>
        <v>42.789000000000001</v>
      </c>
      <c r="R2097" s="6">
        <f>M2097*P2097</f>
        <v>22.56</v>
      </c>
      <c r="S2097" s="6">
        <f>Q2097-R2097</f>
        <v>20.229000000000003</v>
      </c>
      <c r="T2097" s="8">
        <f>IFERROR(S2097/Q2097,0)</f>
        <v>0.47276169108883132</v>
      </c>
    </row>
    <row r="2098" spans="1:20" ht="15.75" x14ac:dyDescent="0.25">
      <c r="A2098" s="2">
        <v>2854</v>
      </c>
      <c r="B2098" s="3">
        <v>46308</v>
      </c>
      <c r="C2098" s="10">
        <f>YEAR(SalesDataTable[[#This Row],[Order Date]])</f>
        <v>2026</v>
      </c>
      <c r="D2098" s="13" t="str">
        <f>"Q"&amp;ROUNDUP(MONTH(SalesDataTable[[#This Row],[Order Date]])/3,0)</f>
        <v>Q4</v>
      </c>
      <c r="E2098" s="13">
        <f>MONTH(SalesDataTable[[#This Row],[Order Date]])</f>
        <v>10</v>
      </c>
      <c r="F2098" s="10" t="str">
        <f>TEXT(SalesDataTable[[#This Row],[Order Date]],"MMM")</f>
        <v>Oct</v>
      </c>
      <c r="G2098" s="4" t="s">
        <v>16</v>
      </c>
      <c r="H2098" s="4" t="s">
        <v>66</v>
      </c>
      <c r="I2098" s="4" t="s">
        <v>35</v>
      </c>
      <c r="J2098" s="4" t="s">
        <v>29</v>
      </c>
      <c r="K2098" s="4" t="s">
        <v>30</v>
      </c>
      <c r="L2098" s="4" t="s">
        <v>31</v>
      </c>
      <c r="M2098" s="5">
        <v>3</v>
      </c>
      <c r="N2098" s="6">
        <v>36.049999999999997</v>
      </c>
      <c r="O2098" s="7">
        <v>0.1</v>
      </c>
      <c r="P2098" s="6">
        <v>13.87</v>
      </c>
      <c r="Q2098" s="6">
        <f>M2098*N2098*(1-O2098)</f>
        <v>97.334999999999994</v>
      </c>
      <c r="R2098" s="6">
        <f>M2098*P2098</f>
        <v>41.61</v>
      </c>
      <c r="S2098" s="6">
        <f>Q2098-R2098</f>
        <v>55.724999999999994</v>
      </c>
      <c r="T2098" s="8">
        <f>IFERROR(S2098/Q2098,0)</f>
        <v>0.57250732008013561</v>
      </c>
    </row>
    <row r="2099" spans="1:20" ht="15.75" x14ac:dyDescent="0.25">
      <c r="A2099" s="2">
        <v>3212</v>
      </c>
      <c r="B2099" s="3">
        <v>46308</v>
      </c>
      <c r="C2099" s="10">
        <f>YEAR(SalesDataTable[[#This Row],[Order Date]])</f>
        <v>2026</v>
      </c>
      <c r="D2099" s="13" t="str">
        <f>"Q"&amp;ROUNDUP(MONTH(SalesDataTable[[#This Row],[Order Date]])/3,0)</f>
        <v>Q4</v>
      </c>
      <c r="E2099" s="13">
        <f>MONTH(SalesDataTable[[#This Row],[Order Date]])</f>
        <v>10</v>
      </c>
      <c r="F2099" s="10" t="str">
        <f>TEXT(SalesDataTable[[#This Row],[Order Date]],"MMM")</f>
        <v>Oct</v>
      </c>
      <c r="G2099" s="4" t="s">
        <v>27</v>
      </c>
      <c r="H2099" s="4" t="s">
        <v>28</v>
      </c>
      <c r="I2099" s="4" t="s">
        <v>24</v>
      </c>
      <c r="J2099" s="4" t="s">
        <v>19</v>
      </c>
      <c r="K2099" s="4" t="s">
        <v>20</v>
      </c>
      <c r="L2099" s="4" t="s">
        <v>42</v>
      </c>
      <c r="M2099" s="5">
        <v>15</v>
      </c>
      <c r="N2099" s="6">
        <v>40</v>
      </c>
      <c r="O2099" s="7">
        <v>0.1</v>
      </c>
      <c r="P2099" s="6">
        <v>16.420000000000002</v>
      </c>
      <c r="Q2099" s="6">
        <f>M2099*N2099*(1-O2099)</f>
        <v>540</v>
      </c>
      <c r="R2099" s="6">
        <f>M2099*P2099</f>
        <v>246.3</v>
      </c>
      <c r="S2099" s="6">
        <f>Q2099-R2099</f>
        <v>293.7</v>
      </c>
      <c r="T2099" s="8">
        <f>IFERROR(S2099/Q2099,0)</f>
        <v>0.54388888888888887</v>
      </c>
    </row>
    <row r="2100" spans="1:20" ht="15.75" x14ac:dyDescent="0.25">
      <c r="A2100" s="2">
        <v>4479</v>
      </c>
      <c r="B2100" s="3">
        <v>46308</v>
      </c>
      <c r="C2100" s="10">
        <f>YEAR(SalesDataTable[[#This Row],[Order Date]])</f>
        <v>2026</v>
      </c>
      <c r="D2100" s="13" t="str">
        <f>"Q"&amp;ROUNDUP(MONTH(SalesDataTable[[#This Row],[Order Date]])/3,0)</f>
        <v>Q4</v>
      </c>
      <c r="E2100" s="13">
        <f>MONTH(SalesDataTable[[#This Row],[Order Date]])</f>
        <v>10</v>
      </c>
      <c r="F2100" s="10" t="str">
        <f>TEXT(SalesDataTable[[#This Row],[Order Date]],"MMM")</f>
        <v>Oct</v>
      </c>
      <c r="G2100" s="4" t="s">
        <v>36</v>
      </c>
      <c r="H2100" s="4" t="s">
        <v>47</v>
      </c>
      <c r="I2100" s="4" t="s">
        <v>35</v>
      </c>
      <c r="J2100" s="4" t="s">
        <v>19</v>
      </c>
      <c r="K2100" s="4" t="s">
        <v>25</v>
      </c>
      <c r="L2100" s="4" t="s">
        <v>53</v>
      </c>
      <c r="M2100" s="5">
        <v>1</v>
      </c>
      <c r="N2100" s="6">
        <v>151.68</v>
      </c>
      <c r="O2100" s="7">
        <v>0.05</v>
      </c>
      <c r="P2100" s="6">
        <v>78.98</v>
      </c>
      <c r="Q2100" s="6">
        <f>M2100*N2100*(1-O2100)</f>
        <v>144.096</v>
      </c>
      <c r="R2100" s="6">
        <f>M2100*P2100</f>
        <v>78.98</v>
      </c>
      <c r="S2100" s="6">
        <f>Q2100-R2100</f>
        <v>65.116</v>
      </c>
      <c r="T2100" s="8">
        <f>IFERROR(S2100/Q2100,0)</f>
        <v>0.45189318232289583</v>
      </c>
    </row>
    <row r="2101" spans="1:20" ht="15.75" x14ac:dyDescent="0.25">
      <c r="A2101" s="2">
        <v>4574</v>
      </c>
      <c r="B2101" s="3">
        <v>46308</v>
      </c>
      <c r="C2101" s="10">
        <f>YEAR(SalesDataTable[[#This Row],[Order Date]])</f>
        <v>2026</v>
      </c>
      <c r="D2101" s="13" t="str">
        <f>"Q"&amp;ROUNDUP(MONTH(SalesDataTable[[#This Row],[Order Date]])/3,0)</f>
        <v>Q4</v>
      </c>
      <c r="E2101" s="13">
        <f>MONTH(SalesDataTable[[#This Row],[Order Date]])</f>
        <v>10</v>
      </c>
      <c r="F2101" s="10" t="str">
        <f>TEXT(SalesDataTable[[#This Row],[Order Date]],"MMM")</f>
        <v>Oct</v>
      </c>
      <c r="G2101" s="4" t="s">
        <v>22</v>
      </c>
      <c r="H2101" s="4" t="s">
        <v>65</v>
      </c>
      <c r="I2101" s="4" t="s">
        <v>18</v>
      </c>
      <c r="J2101" s="4" t="s">
        <v>32</v>
      </c>
      <c r="K2101" s="4" t="s">
        <v>50</v>
      </c>
      <c r="L2101" s="4" t="s">
        <v>58</v>
      </c>
      <c r="M2101" s="5">
        <v>1</v>
      </c>
      <c r="N2101" s="6">
        <v>36.53</v>
      </c>
      <c r="O2101" s="7">
        <v>0</v>
      </c>
      <c r="P2101" s="6">
        <v>14.01</v>
      </c>
      <c r="Q2101" s="6">
        <f>M2101*N2101*(1-O2101)</f>
        <v>36.53</v>
      </c>
      <c r="R2101" s="6">
        <f>M2101*P2101</f>
        <v>14.01</v>
      </c>
      <c r="S2101" s="6">
        <f>Q2101-R2101</f>
        <v>22.520000000000003</v>
      </c>
      <c r="T2101" s="8">
        <f>IFERROR(S2101/Q2101,0)</f>
        <v>0.61647960580344929</v>
      </c>
    </row>
    <row r="2102" spans="1:20" ht="15.75" x14ac:dyDescent="0.25">
      <c r="A2102" s="2">
        <v>4815</v>
      </c>
      <c r="B2102" s="3">
        <v>46308</v>
      </c>
      <c r="C2102" s="10">
        <f>YEAR(SalesDataTable[[#This Row],[Order Date]])</f>
        <v>2026</v>
      </c>
      <c r="D2102" s="13" t="str">
        <f>"Q"&amp;ROUNDUP(MONTH(SalesDataTable[[#This Row],[Order Date]])/3,0)</f>
        <v>Q4</v>
      </c>
      <c r="E2102" s="13">
        <f>MONTH(SalesDataTable[[#This Row],[Order Date]])</f>
        <v>10</v>
      </c>
      <c r="F2102" s="10" t="str">
        <f>TEXT(SalesDataTable[[#This Row],[Order Date]],"MMM")</f>
        <v>Oct</v>
      </c>
      <c r="G2102" s="4" t="s">
        <v>16</v>
      </c>
      <c r="H2102" s="4" t="s">
        <v>17</v>
      </c>
      <c r="I2102" s="4" t="s">
        <v>35</v>
      </c>
      <c r="J2102" s="4" t="s">
        <v>32</v>
      </c>
      <c r="K2102" s="4" t="s">
        <v>20</v>
      </c>
      <c r="L2102" s="4" t="s">
        <v>42</v>
      </c>
      <c r="M2102" s="5">
        <v>1</v>
      </c>
      <c r="N2102" s="6">
        <v>39.89</v>
      </c>
      <c r="O2102" s="7">
        <v>0.05</v>
      </c>
      <c r="P2102" s="6">
        <v>16.91</v>
      </c>
      <c r="Q2102" s="6">
        <f>M2102*N2102*(1-O2102)</f>
        <v>37.895499999999998</v>
      </c>
      <c r="R2102" s="6">
        <f>M2102*P2102</f>
        <v>16.91</v>
      </c>
      <c r="S2102" s="6">
        <f>Q2102-R2102</f>
        <v>20.985499999999998</v>
      </c>
      <c r="T2102" s="8">
        <f>IFERROR(S2102/Q2102,0)</f>
        <v>0.55377287540737019</v>
      </c>
    </row>
    <row r="2103" spans="1:20" ht="15.75" x14ac:dyDescent="0.25">
      <c r="A2103" s="2">
        <v>5027</v>
      </c>
      <c r="B2103" s="3">
        <v>46308</v>
      </c>
      <c r="C2103" s="10">
        <f>YEAR(SalesDataTable[[#This Row],[Order Date]])</f>
        <v>2026</v>
      </c>
      <c r="D2103" s="13" t="str">
        <f>"Q"&amp;ROUNDUP(MONTH(SalesDataTable[[#This Row],[Order Date]])/3,0)</f>
        <v>Q4</v>
      </c>
      <c r="E2103" s="13">
        <f>MONTH(SalesDataTable[[#This Row],[Order Date]])</f>
        <v>10</v>
      </c>
      <c r="F2103" s="10" t="str">
        <f>TEXT(SalesDataTable[[#This Row],[Order Date]],"MMM")</f>
        <v>Oct</v>
      </c>
      <c r="G2103" s="4" t="s">
        <v>27</v>
      </c>
      <c r="H2103" s="4" t="s">
        <v>55</v>
      </c>
      <c r="I2103" s="4" t="s">
        <v>18</v>
      </c>
      <c r="J2103" s="4" t="s">
        <v>29</v>
      </c>
      <c r="K2103" s="4" t="s">
        <v>25</v>
      </c>
      <c r="L2103" s="4" t="s">
        <v>53</v>
      </c>
      <c r="M2103" s="5">
        <v>1</v>
      </c>
      <c r="N2103" s="6">
        <v>154.53</v>
      </c>
      <c r="O2103" s="7">
        <v>0</v>
      </c>
      <c r="P2103" s="6">
        <v>77.930000000000007</v>
      </c>
      <c r="Q2103" s="6">
        <f>M2103*N2103*(1-O2103)</f>
        <v>154.53</v>
      </c>
      <c r="R2103" s="6">
        <f>M2103*P2103</f>
        <v>77.930000000000007</v>
      </c>
      <c r="S2103" s="6">
        <f>Q2103-R2103</f>
        <v>76.599999999999994</v>
      </c>
      <c r="T2103" s="8">
        <f>IFERROR(S2103/Q2103,0)</f>
        <v>0.49569662848637802</v>
      </c>
    </row>
    <row r="2104" spans="1:20" ht="15.75" x14ac:dyDescent="0.25">
      <c r="A2104" s="2">
        <v>1794</v>
      </c>
      <c r="B2104" s="3">
        <v>46309</v>
      </c>
      <c r="C2104" s="10">
        <f>YEAR(SalesDataTable[[#This Row],[Order Date]])</f>
        <v>2026</v>
      </c>
      <c r="D2104" s="13" t="str">
        <f>"Q"&amp;ROUNDUP(MONTH(SalesDataTable[[#This Row],[Order Date]])/3,0)</f>
        <v>Q4</v>
      </c>
      <c r="E2104" s="13">
        <f>MONTH(SalesDataTable[[#This Row],[Order Date]])</f>
        <v>10</v>
      </c>
      <c r="F2104" s="10" t="str">
        <f>TEXT(SalesDataTable[[#This Row],[Order Date]],"MMM")</f>
        <v>Oct</v>
      </c>
      <c r="G2104" s="4" t="s">
        <v>36</v>
      </c>
      <c r="H2104" s="4" t="s">
        <v>49</v>
      </c>
      <c r="I2104" s="4" t="s">
        <v>44</v>
      </c>
      <c r="J2104" s="4" t="s">
        <v>32</v>
      </c>
      <c r="K2104" s="4" t="s">
        <v>20</v>
      </c>
      <c r="L2104" s="4" t="s">
        <v>38</v>
      </c>
      <c r="M2104" s="5">
        <v>2</v>
      </c>
      <c r="N2104" s="6">
        <v>50.64</v>
      </c>
      <c r="O2104" s="7">
        <v>0.05</v>
      </c>
      <c r="P2104" s="6">
        <v>22.28</v>
      </c>
      <c r="Q2104" s="6">
        <f>M2104*N2104*(1-O2104)</f>
        <v>96.215999999999994</v>
      </c>
      <c r="R2104" s="6">
        <f>M2104*P2104</f>
        <v>44.56</v>
      </c>
      <c r="S2104" s="6">
        <f>Q2104-R2104</f>
        <v>51.655999999999992</v>
      </c>
      <c r="T2104" s="8">
        <f>IFERROR(S2104/Q2104,0)</f>
        <v>0.53687536376486233</v>
      </c>
    </row>
    <row r="2105" spans="1:20" ht="15.75" x14ac:dyDescent="0.25">
      <c r="A2105" s="2">
        <v>1867</v>
      </c>
      <c r="B2105" s="3">
        <v>46309</v>
      </c>
      <c r="C2105" s="10">
        <f>YEAR(SalesDataTable[[#This Row],[Order Date]])</f>
        <v>2026</v>
      </c>
      <c r="D2105" s="13" t="str">
        <f>"Q"&amp;ROUNDUP(MONTH(SalesDataTable[[#This Row],[Order Date]])/3,0)</f>
        <v>Q4</v>
      </c>
      <c r="E2105" s="13">
        <f>MONTH(SalesDataTable[[#This Row],[Order Date]])</f>
        <v>10</v>
      </c>
      <c r="F2105" s="10" t="str">
        <f>TEXT(SalesDataTable[[#This Row],[Order Date]],"MMM")</f>
        <v>Oct</v>
      </c>
      <c r="G2105" s="4" t="s">
        <v>16</v>
      </c>
      <c r="H2105" s="4" t="s">
        <v>17</v>
      </c>
      <c r="I2105" s="4" t="s">
        <v>18</v>
      </c>
      <c r="J2105" s="4" t="s">
        <v>29</v>
      </c>
      <c r="K2105" s="4" t="s">
        <v>50</v>
      </c>
      <c r="L2105" s="4" t="s">
        <v>51</v>
      </c>
      <c r="M2105" s="5">
        <v>3</v>
      </c>
      <c r="N2105" s="6">
        <v>40.880000000000003</v>
      </c>
      <c r="O2105" s="7">
        <v>0.05</v>
      </c>
      <c r="P2105" s="6">
        <v>14.59</v>
      </c>
      <c r="Q2105" s="6">
        <f>M2105*N2105*(1-O2105)</f>
        <v>116.50800000000001</v>
      </c>
      <c r="R2105" s="6">
        <f>M2105*P2105</f>
        <v>43.769999999999996</v>
      </c>
      <c r="S2105" s="6">
        <f>Q2105-R2105</f>
        <v>72.738000000000014</v>
      </c>
      <c r="T2105" s="8">
        <f>IFERROR(S2105/Q2105,0)</f>
        <v>0.62431764342362761</v>
      </c>
    </row>
    <row r="2106" spans="1:20" ht="15.75" x14ac:dyDescent="0.25">
      <c r="A2106" s="2">
        <v>2088</v>
      </c>
      <c r="B2106" s="3">
        <v>46309</v>
      </c>
      <c r="C2106" s="10">
        <f>YEAR(SalesDataTable[[#This Row],[Order Date]])</f>
        <v>2026</v>
      </c>
      <c r="D2106" s="13" t="str">
        <f>"Q"&amp;ROUNDUP(MONTH(SalesDataTable[[#This Row],[Order Date]])/3,0)</f>
        <v>Q4</v>
      </c>
      <c r="E2106" s="13">
        <f>MONTH(SalesDataTable[[#This Row],[Order Date]])</f>
        <v>10</v>
      </c>
      <c r="F2106" s="10" t="str">
        <f>TEXT(SalesDataTable[[#This Row],[Order Date]],"MMM")</f>
        <v>Oct</v>
      </c>
      <c r="G2106" s="4" t="s">
        <v>36</v>
      </c>
      <c r="H2106" s="4" t="s">
        <v>37</v>
      </c>
      <c r="I2106" s="4" t="s">
        <v>35</v>
      </c>
      <c r="J2106" s="4" t="s">
        <v>19</v>
      </c>
      <c r="K2106" s="4" t="s">
        <v>25</v>
      </c>
      <c r="L2106" s="4" t="s">
        <v>33</v>
      </c>
      <c r="M2106" s="5">
        <v>1</v>
      </c>
      <c r="N2106" s="6">
        <v>141.77000000000001</v>
      </c>
      <c r="O2106" s="7">
        <v>0</v>
      </c>
      <c r="P2106" s="6">
        <v>78.48</v>
      </c>
      <c r="Q2106" s="6">
        <f>M2106*N2106*(1-O2106)</f>
        <v>141.77000000000001</v>
      </c>
      <c r="R2106" s="6">
        <f>M2106*P2106</f>
        <v>78.48</v>
      </c>
      <c r="S2106" s="6">
        <f>Q2106-R2106</f>
        <v>63.290000000000006</v>
      </c>
      <c r="T2106" s="8">
        <f>IFERROR(S2106/Q2106,0)</f>
        <v>0.44642731184312623</v>
      </c>
    </row>
    <row r="2107" spans="1:20" ht="15.75" x14ac:dyDescent="0.25">
      <c r="A2107" s="2">
        <v>2270</v>
      </c>
      <c r="B2107" s="3">
        <v>46309</v>
      </c>
      <c r="C2107" s="10">
        <f>YEAR(SalesDataTable[[#This Row],[Order Date]])</f>
        <v>2026</v>
      </c>
      <c r="D2107" s="13" t="str">
        <f>"Q"&amp;ROUNDUP(MONTH(SalesDataTable[[#This Row],[Order Date]])/3,0)</f>
        <v>Q4</v>
      </c>
      <c r="E2107" s="13">
        <f>MONTH(SalesDataTable[[#This Row],[Order Date]])</f>
        <v>10</v>
      </c>
      <c r="F2107" s="10" t="str">
        <f>TEXT(SalesDataTable[[#This Row],[Order Date]],"MMM")</f>
        <v>Oct</v>
      </c>
      <c r="G2107" s="4" t="s">
        <v>36</v>
      </c>
      <c r="H2107" s="4" t="s">
        <v>47</v>
      </c>
      <c r="I2107" s="4" t="s">
        <v>18</v>
      </c>
      <c r="J2107" s="4" t="s">
        <v>29</v>
      </c>
      <c r="K2107" s="4" t="s">
        <v>39</v>
      </c>
      <c r="L2107" s="4" t="s">
        <v>45</v>
      </c>
      <c r="M2107" s="5">
        <v>3</v>
      </c>
      <c r="N2107" s="6">
        <v>199.99</v>
      </c>
      <c r="O2107" s="7">
        <v>0.15</v>
      </c>
      <c r="P2107" s="6">
        <v>101.86</v>
      </c>
      <c r="Q2107" s="6">
        <f>M2107*N2107*(1-O2107)</f>
        <v>509.97450000000003</v>
      </c>
      <c r="R2107" s="6">
        <f>M2107*P2107</f>
        <v>305.58</v>
      </c>
      <c r="S2107" s="6">
        <f>Q2107-R2107</f>
        <v>204.39450000000005</v>
      </c>
      <c r="T2107" s="8">
        <f>IFERROR(S2107/Q2107,0)</f>
        <v>0.40079356909021929</v>
      </c>
    </row>
    <row r="2108" spans="1:20" ht="15.75" x14ac:dyDescent="0.25">
      <c r="A2108" s="2">
        <v>3789</v>
      </c>
      <c r="B2108" s="3">
        <v>46309</v>
      </c>
      <c r="C2108" s="10">
        <f>YEAR(SalesDataTable[[#This Row],[Order Date]])</f>
        <v>2026</v>
      </c>
      <c r="D2108" s="13" t="str">
        <f>"Q"&amp;ROUNDUP(MONTH(SalesDataTable[[#This Row],[Order Date]])/3,0)</f>
        <v>Q4</v>
      </c>
      <c r="E2108" s="13">
        <f>MONTH(SalesDataTable[[#This Row],[Order Date]])</f>
        <v>10</v>
      </c>
      <c r="F2108" s="10" t="str">
        <f>TEXT(SalesDataTable[[#This Row],[Order Date]],"MMM")</f>
        <v>Oct</v>
      </c>
      <c r="G2108" s="4" t="s">
        <v>36</v>
      </c>
      <c r="H2108" s="4" t="s">
        <v>37</v>
      </c>
      <c r="I2108" s="4" t="s">
        <v>44</v>
      </c>
      <c r="J2108" s="4" t="s">
        <v>29</v>
      </c>
      <c r="K2108" s="4" t="s">
        <v>20</v>
      </c>
      <c r="L2108" s="4" t="s">
        <v>38</v>
      </c>
      <c r="M2108" s="5">
        <v>2</v>
      </c>
      <c r="N2108" s="6">
        <v>50.56</v>
      </c>
      <c r="O2108" s="7">
        <v>0</v>
      </c>
      <c r="P2108" s="6">
        <v>23.04</v>
      </c>
      <c r="Q2108" s="6">
        <f>M2108*N2108*(1-O2108)</f>
        <v>101.12</v>
      </c>
      <c r="R2108" s="6">
        <f>M2108*P2108</f>
        <v>46.08</v>
      </c>
      <c r="S2108" s="6">
        <f>Q2108-R2108</f>
        <v>55.040000000000006</v>
      </c>
      <c r="T2108" s="8">
        <f>IFERROR(S2108/Q2108,0)</f>
        <v>0.54430379746835444</v>
      </c>
    </row>
    <row r="2109" spans="1:20" ht="15.75" x14ac:dyDescent="0.25">
      <c r="A2109" s="2">
        <v>4323</v>
      </c>
      <c r="B2109" s="3">
        <v>46309</v>
      </c>
      <c r="C2109" s="10">
        <f>YEAR(SalesDataTable[[#This Row],[Order Date]])</f>
        <v>2026</v>
      </c>
      <c r="D2109" s="13" t="str">
        <f>"Q"&amp;ROUNDUP(MONTH(SalesDataTable[[#This Row],[Order Date]])/3,0)</f>
        <v>Q4</v>
      </c>
      <c r="E2109" s="13">
        <f>MONTH(SalesDataTable[[#This Row],[Order Date]])</f>
        <v>10</v>
      </c>
      <c r="F2109" s="10" t="str">
        <f>TEXT(SalesDataTable[[#This Row],[Order Date]],"MMM")</f>
        <v>Oct</v>
      </c>
      <c r="G2109" s="4" t="s">
        <v>36</v>
      </c>
      <c r="H2109" s="4" t="s">
        <v>47</v>
      </c>
      <c r="I2109" s="4" t="s">
        <v>18</v>
      </c>
      <c r="J2109" s="4" t="s">
        <v>29</v>
      </c>
      <c r="K2109" s="4" t="s">
        <v>30</v>
      </c>
      <c r="L2109" s="4" t="s">
        <v>48</v>
      </c>
      <c r="M2109" s="5">
        <v>1</v>
      </c>
      <c r="N2109" s="6">
        <v>47.38</v>
      </c>
      <c r="O2109" s="7">
        <v>0</v>
      </c>
      <c r="P2109" s="6">
        <v>17.86</v>
      </c>
      <c r="Q2109" s="6">
        <f>M2109*N2109*(1-O2109)</f>
        <v>47.38</v>
      </c>
      <c r="R2109" s="6">
        <f>M2109*P2109</f>
        <v>17.86</v>
      </c>
      <c r="S2109" s="6">
        <f>Q2109-R2109</f>
        <v>29.520000000000003</v>
      </c>
      <c r="T2109" s="8">
        <f>IFERROR(S2109/Q2109,0)</f>
        <v>0.62304769945124527</v>
      </c>
    </row>
    <row r="2110" spans="1:20" ht="15.75" x14ac:dyDescent="0.25">
      <c r="A2110" s="2">
        <v>276</v>
      </c>
      <c r="B2110" s="3">
        <v>46310</v>
      </c>
      <c r="C2110" s="10">
        <f>YEAR(SalesDataTable[[#This Row],[Order Date]])</f>
        <v>2026</v>
      </c>
      <c r="D2110" s="13" t="str">
        <f>"Q"&amp;ROUNDUP(MONTH(SalesDataTable[[#This Row],[Order Date]])/3,0)</f>
        <v>Q4</v>
      </c>
      <c r="E2110" s="13">
        <f>MONTH(SalesDataTable[[#This Row],[Order Date]])</f>
        <v>10</v>
      </c>
      <c r="F2110" s="10" t="str">
        <f>TEXT(SalesDataTable[[#This Row],[Order Date]],"MMM")</f>
        <v>Oct</v>
      </c>
      <c r="G2110" s="4" t="s">
        <v>27</v>
      </c>
      <c r="H2110" s="4" t="s">
        <v>28</v>
      </c>
      <c r="I2110" s="4" t="s">
        <v>18</v>
      </c>
      <c r="J2110" s="4" t="s">
        <v>32</v>
      </c>
      <c r="K2110" s="4" t="s">
        <v>25</v>
      </c>
      <c r="L2110" s="4" t="s">
        <v>26</v>
      </c>
      <c r="M2110" s="5">
        <v>1</v>
      </c>
      <c r="N2110" s="6">
        <v>92.74</v>
      </c>
      <c r="O2110" s="7">
        <v>0.15</v>
      </c>
      <c r="P2110" s="6">
        <v>44.52</v>
      </c>
      <c r="Q2110" s="6">
        <f>M2110*N2110*(1-O2110)</f>
        <v>78.828999999999994</v>
      </c>
      <c r="R2110" s="6">
        <f>M2110*P2110</f>
        <v>44.52</v>
      </c>
      <c r="S2110" s="6">
        <f>Q2110-R2110</f>
        <v>34.30899999999999</v>
      </c>
      <c r="T2110" s="8">
        <f>IFERROR(S2110/Q2110,0)</f>
        <v>0.43523322635070844</v>
      </c>
    </row>
    <row r="2111" spans="1:20" ht="15.75" x14ac:dyDescent="0.25">
      <c r="A2111" s="2">
        <v>791</v>
      </c>
      <c r="B2111" s="3">
        <v>46310</v>
      </c>
      <c r="C2111" s="10">
        <f>YEAR(SalesDataTable[[#This Row],[Order Date]])</f>
        <v>2026</v>
      </c>
      <c r="D2111" s="13" t="str">
        <f>"Q"&amp;ROUNDUP(MONTH(SalesDataTable[[#This Row],[Order Date]])/3,0)</f>
        <v>Q4</v>
      </c>
      <c r="E2111" s="13">
        <f>MONTH(SalesDataTable[[#This Row],[Order Date]])</f>
        <v>10</v>
      </c>
      <c r="F2111" s="10" t="str">
        <f>TEXT(SalesDataTable[[#This Row],[Order Date]],"MMM")</f>
        <v>Oct</v>
      </c>
      <c r="G2111" s="4" t="s">
        <v>36</v>
      </c>
      <c r="H2111" s="4" t="s">
        <v>63</v>
      </c>
      <c r="I2111" s="4" t="s">
        <v>35</v>
      </c>
      <c r="J2111" s="4" t="s">
        <v>19</v>
      </c>
      <c r="K2111" s="4" t="s">
        <v>20</v>
      </c>
      <c r="L2111" s="4" t="s">
        <v>38</v>
      </c>
      <c r="M2111" s="5">
        <v>3</v>
      </c>
      <c r="N2111" s="6">
        <v>51.57</v>
      </c>
      <c r="O2111" s="7">
        <v>0.1</v>
      </c>
      <c r="P2111" s="6">
        <v>21.82</v>
      </c>
      <c r="Q2111" s="6">
        <f>M2111*N2111*(1-O2111)</f>
        <v>139.239</v>
      </c>
      <c r="R2111" s="6">
        <f>M2111*P2111</f>
        <v>65.460000000000008</v>
      </c>
      <c r="S2111" s="6">
        <f>Q2111-R2111</f>
        <v>73.778999999999996</v>
      </c>
      <c r="T2111" s="8">
        <f>IFERROR(S2111/Q2111,0)</f>
        <v>0.52987309589985565</v>
      </c>
    </row>
    <row r="2112" spans="1:20" ht="15.75" x14ac:dyDescent="0.25">
      <c r="A2112" s="2">
        <v>1033</v>
      </c>
      <c r="B2112" s="3">
        <v>46310</v>
      </c>
      <c r="C2112" s="10">
        <f>YEAR(SalesDataTable[[#This Row],[Order Date]])</f>
        <v>2026</v>
      </c>
      <c r="D2112" s="13" t="str">
        <f>"Q"&amp;ROUNDUP(MONTH(SalesDataTable[[#This Row],[Order Date]])/3,0)</f>
        <v>Q4</v>
      </c>
      <c r="E2112" s="13">
        <f>MONTH(SalesDataTable[[#This Row],[Order Date]])</f>
        <v>10</v>
      </c>
      <c r="F2112" s="10" t="str">
        <f>TEXT(SalesDataTable[[#This Row],[Order Date]],"MMM")</f>
        <v>Oct</v>
      </c>
      <c r="G2112" s="4" t="s">
        <v>22</v>
      </c>
      <c r="H2112" s="4" t="s">
        <v>59</v>
      </c>
      <c r="I2112" s="4" t="s">
        <v>18</v>
      </c>
      <c r="J2112" s="4" t="s">
        <v>29</v>
      </c>
      <c r="K2112" s="4" t="s">
        <v>25</v>
      </c>
      <c r="L2112" s="4" t="s">
        <v>62</v>
      </c>
      <c r="M2112" s="5">
        <v>1</v>
      </c>
      <c r="N2112" s="6">
        <v>70.47</v>
      </c>
      <c r="O2112" s="7">
        <v>0.1</v>
      </c>
      <c r="P2112" s="6">
        <v>31.52</v>
      </c>
      <c r="Q2112" s="6">
        <f>M2112*N2112*(1-O2112)</f>
        <v>63.423000000000002</v>
      </c>
      <c r="R2112" s="6">
        <f>M2112*P2112</f>
        <v>31.52</v>
      </c>
      <c r="S2112" s="6">
        <f>Q2112-R2112</f>
        <v>31.903000000000002</v>
      </c>
      <c r="T2112" s="8">
        <f>IFERROR(S2112/Q2112,0)</f>
        <v>0.50301940936253409</v>
      </c>
    </row>
    <row r="2113" spans="1:20" ht="15.75" x14ac:dyDescent="0.25">
      <c r="A2113" s="2">
        <v>1247</v>
      </c>
      <c r="B2113" s="3">
        <v>46310</v>
      </c>
      <c r="C2113" s="10">
        <f>YEAR(SalesDataTable[[#This Row],[Order Date]])</f>
        <v>2026</v>
      </c>
      <c r="D2113" s="13" t="str">
        <f>"Q"&amp;ROUNDUP(MONTH(SalesDataTable[[#This Row],[Order Date]])/3,0)</f>
        <v>Q4</v>
      </c>
      <c r="E2113" s="13">
        <f>MONTH(SalesDataTable[[#This Row],[Order Date]])</f>
        <v>10</v>
      </c>
      <c r="F2113" s="10" t="str">
        <f>TEXT(SalesDataTable[[#This Row],[Order Date]],"MMM")</f>
        <v>Oct</v>
      </c>
      <c r="G2113" s="4" t="s">
        <v>16</v>
      </c>
      <c r="H2113" s="4" t="s">
        <v>17</v>
      </c>
      <c r="I2113" s="4" t="s">
        <v>18</v>
      </c>
      <c r="J2113" s="4" t="s">
        <v>29</v>
      </c>
      <c r="K2113" s="4" t="s">
        <v>25</v>
      </c>
      <c r="L2113" s="4" t="s">
        <v>62</v>
      </c>
      <c r="M2113" s="5">
        <v>1</v>
      </c>
      <c r="N2113" s="6">
        <v>71.05</v>
      </c>
      <c r="O2113" s="7">
        <v>0</v>
      </c>
      <c r="P2113" s="6">
        <v>33.32</v>
      </c>
      <c r="Q2113" s="6">
        <f>M2113*N2113*(1-O2113)</f>
        <v>71.05</v>
      </c>
      <c r="R2113" s="6">
        <f>M2113*P2113</f>
        <v>33.32</v>
      </c>
      <c r="S2113" s="6">
        <f>Q2113-R2113</f>
        <v>37.729999999999997</v>
      </c>
      <c r="T2113" s="8">
        <f>IFERROR(S2113/Q2113,0)</f>
        <v>0.53103448275862064</v>
      </c>
    </row>
    <row r="2114" spans="1:20" ht="15.75" x14ac:dyDescent="0.25">
      <c r="A2114" s="2">
        <v>1321</v>
      </c>
      <c r="B2114" s="3">
        <v>46310</v>
      </c>
      <c r="C2114" s="10">
        <f>YEAR(SalesDataTable[[#This Row],[Order Date]])</f>
        <v>2026</v>
      </c>
      <c r="D2114" s="13" t="str">
        <f>"Q"&amp;ROUNDUP(MONTH(SalesDataTable[[#This Row],[Order Date]])/3,0)</f>
        <v>Q4</v>
      </c>
      <c r="E2114" s="13">
        <f>MONTH(SalesDataTable[[#This Row],[Order Date]])</f>
        <v>10</v>
      </c>
      <c r="F2114" s="10" t="str">
        <f>TEXT(SalesDataTable[[#This Row],[Order Date]],"MMM")</f>
        <v>Oct</v>
      </c>
      <c r="G2114" s="4" t="s">
        <v>36</v>
      </c>
      <c r="H2114" s="4" t="s">
        <v>63</v>
      </c>
      <c r="I2114" s="4" t="s">
        <v>35</v>
      </c>
      <c r="J2114" s="4" t="s">
        <v>19</v>
      </c>
      <c r="K2114" s="4" t="s">
        <v>20</v>
      </c>
      <c r="L2114" s="4" t="s">
        <v>42</v>
      </c>
      <c r="M2114" s="5">
        <v>3</v>
      </c>
      <c r="N2114" s="6">
        <v>39.83</v>
      </c>
      <c r="O2114" s="7">
        <v>0.1</v>
      </c>
      <c r="P2114" s="6">
        <v>16.93</v>
      </c>
      <c r="Q2114" s="6">
        <f>M2114*N2114*(1-O2114)</f>
        <v>107.541</v>
      </c>
      <c r="R2114" s="6">
        <f>M2114*P2114</f>
        <v>50.79</v>
      </c>
      <c r="S2114" s="6">
        <f>Q2114-R2114</f>
        <v>56.750999999999998</v>
      </c>
      <c r="T2114" s="8">
        <f>IFERROR(S2114/Q2114,0)</f>
        <v>0.52771501101905316</v>
      </c>
    </row>
    <row r="2115" spans="1:20" ht="15.75" x14ac:dyDescent="0.25">
      <c r="A2115" s="2">
        <v>2048</v>
      </c>
      <c r="B2115" s="3">
        <v>46310</v>
      </c>
      <c r="C2115" s="10">
        <f>YEAR(SalesDataTable[[#This Row],[Order Date]])</f>
        <v>2026</v>
      </c>
      <c r="D2115" s="13" t="str">
        <f>"Q"&amp;ROUNDUP(MONTH(SalesDataTable[[#This Row],[Order Date]])/3,0)</f>
        <v>Q4</v>
      </c>
      <c r="E2115" s="13">
        <f>MONTH(SalesDataTable[[#This Row],[Order Date]])</f>
        <v>10</v>
      </c>
      <c r="F2115" s="10" t="str">
        <f>TEXT(SalesDataTable[[#This Row],[Order Date]],"MMM")</f>
        <v>Oct</v>
      </c>
      <c r="G2115" s="4" t="s">
        <v>36</v>
      </c>
      <c r="H2115" s="4" t="s">
        <v>47</v>
      </c>
      <c r="I2115" s="4" t="s">
        <v>18</v>
      </c>
      <c r="J2115" s="4" t="s">
        <v>29</v>
      </c>
      <c r="K2115" s="4" t="s">
        <v>50</v>
      </c>
      <c r="L2115" s="4" t="s">
        <v>61</v>
      </c>
      <c r="M2115" s="5">
        <v>3</v>
      </c>
      <c r="N2115" s="6">
        <v>49.5</v>
      </c>
      <c r="O2115" s="7">
        <v>0.05</v>
      </c>
      <c r="P2115" s="6">
        <v>22</v>
      </c>
      <c r="Q2115" s="6">
        <f>M2115*N2115*(1-O2115)</f>
        <v>141.07499999999999</v>
      </c>
      <c r="R2115" s="6">
        <f>M2115*P2115</f>
        <v>66</v>
      </c>
      <c r="S2115" s="6">
        <f>Q2115-R2115</f>
        <v>75.074999999999989</v>
      </c>
      <c r="T2115" s="8">
        <f>IFERROR(S2115/Q2115,0)</f>
        <v>0.53216374269005839</v>
      </c>
    </row>
    <row r="2116" spans="1:20" ht="15.75" x14ac:dyDescent="0.25">
      <c r="A2116" s="2">
        <v>2082</v>
      </c>
      <c r="B2116" s="3">
        <v>46310</v>
      </c>
      <c r="C2116" s="10">
        <f>YEAR(SalesDataTable[[#This Row],[Order Date]])</f>
        <v>2026</v>
      </c>
      <c r="D2116" s="13" t="str">
        <f>"Q"&amp;ROUNDUP(MONTH(SalesDataTable[[#This Row],[Order Date]])/3,0)</f>
        <v>Q4</v>
      </c>
      <c r="E2116" s="13">
        <f>MONTH(SalesDataTable[[#This Row],[Order Date]])</f>
        <v>10</v>
      </c>
      <c r="F2116" s="10" t="str">
        <f>TEXT(SalesDataTable[[#This Row],[Order Date]],"MMM")</f>
        <v>Oct</v>
      </c>
      <c r="G2116" s="4" t="s">
        <v>22</v>
      </c>
      <c r="H2116" s="4" t="s">
        <v>43</v>
      </c>
      <c r="I2116" s="4" t="s">
        <v>44</v>
      </c>
      <c r="J2116" s="4" t="s">
        <v>29</v>
      </c>
      <c r="K2116" s="4" t="s">
        <v>25</v>
      </c>
      <c r="L2116" s="4" t="s">
        <v>26</v>
      </c>
      <c r="M2116" s="5">
        <v>1</v>
      </c>
      <c r="N2116" s="6">
        <v>91.99</v>
      </c>
      <c r="O2116" s="7">
        <v>0</v>
      </c>
      <c r="P2116" s="6">
        <v>44.86</v>
      </c>
      <c r="Q2116" s="6">
        <f>M2116*N2116*(1-O2116)</f>
        <v>91.99</v>
      </c>
      <c r="R2116" s="6">
        <f>M2116*P2116</f>
        <v>44.86</v>
      </c>
      <c r="S2116" s="6">
        <f>Q2116-R2116</f>
        <v>47.129999999999995</v>
      </c>
      <c r="T2116" s="8">
        <f>IFERROR(S2116/Q2116,0)</f>
        <v>0.51233829764104788</v>
      </c>
    </row>
    <row r="2117" spans="1:20" ht="15.75" x14ac:dyDescent="0.25">
      <c r="A2117" s="2">
        <v>2177</v>
      </c>
      <c r="B2117" s="3">
        <v>46310</v>
      </c>
      <c r="C2117" s="10">
        <f>YEAR(SalesDataTable[[#This Row],[Order Date]])</f>
        <v>2026</v>
      </c>
      <c r="D2117" s="13" t="str">
        <f>"Q"&amp;ROUNDUP(MONTH(SalesDataTable[[#This Row],[Order Date]])/3,0)</f>
        <v>Q4</v>
      </c>
      <c r="E2117" s="13">
        <f>MONTH(SalesDataTable[[#This Row],[Order Date]])</f>
        <v>10</v>
      </c>
      <c r="F2117" s="10" t="str">
        <f>TEXT(SalesDataTable[[#This Row],[Order Date]],"MMM")</f>
        <v>Oct</v>
      </c>
      <c r="G2117" s="4" t="s">
        <v>16</v>
      </c>
      <c r="H2117" s="4" t="s">
        <v>66</v>
      </c>
      <c r="I2117" s="4" t="s">
        <v>44</v>
      </c>
      <c r="J2117" s="4" t="s">
        <v>19</v>
      </c>
      <c r="K2117" s="4" t="s">
        <v>20</v>
      </c>
      <c r="L2117" s="4" t="s">
        <v>21</v>
      </c>
      <c r="M2117" s="5">
        <v>1</v>
      </c>
      <c r="N2117" s="6">
        <v>79.78</v>
      </c>
      <c r="O2117" s="7">
        <v>0.05</v>
      </c>
      <c r="P2117" s="6">
        <v>41.59</v>
      </c>
      <c r="Q2117" s="6">
        <f>M2117*N2117*(1-O2117)</f>
        <v>75.790999999999997</v>
      </c>
      <c r="R2117" s="6">
        <f>M2117*P2117</f>
        <v>41.59</v>
      </c>
      <c r="S2117" s="6">
        <f>Q2117-R2117</f>
        <v>34.200999999999993</v>
      </c>
      <c r="T2117" s="8">
        <f>IFERROR(S2117/Q2117,0)</f>
        <v>0.45125410668812915</v>
      </c>
    </row>
    <row r="2118" spans="1:20" ht="15.75" x14ac:dyDescent="0.25">
      <c r="A2118" s="2">
        <v>3776</v>
      </c>
      <c r="B2118" s="3">
        <v>46310</v>
      </c>
      <c r="C2118" s="10">
        <f>YEAR(SalesDataTable[[#This Row],[Order Date]])</f>
        <v>2026</v>
      </c>
      <c r="D2118" s="13" t="str">
        <f>"Q"&amp;ROUNDUP(MONTH(SalesDataTable[[#This Row],[Order Date]])/3,0)</f>
        <v>Q4</v>
      </c>
      <c r="E2118" s="13">
        <f>MONTH(SalesDataTable[[#This Row],[Order Date]])</f>
        <v>10</v>
      </c>
      <c r="F2118" s="10" t="str">
        <f>TEXT(SalesDataTable[[#This Row],[Order Date]],"MMM")</f>
        <v>Oct</v>
      </c>
      <c r="G2118" s="4" t="s">
        <v>36</v>
      </c>
      <c r="H2118" s="4" t="s">
        <v>49</v>
      </c>
      <c r="I2118" s="4" t="s">
        <v>18</v>
      </c>
      <c r="J2118" s="4" t="s">
        <v>19</v>
      </c>
      <c r="K2118" s="4" t="s">
        <v>20</v>
      </c>
      <c r="L2118" s="4" t="s">
        <v>21</v>
      </c>
      <c r="M2118" s="5">
        <v>1</v>
      </c>
      <c r="N2118" s="6">
        <v>82.97</v>
      </c>
      <c r="O2118" s="7">
        <v>0</v>
      </c>
      <c r="P2118" s="6">
        <v>43.09</v>
      </c>
      <c r="Q2118" s="6">
        <f>M2118*N2118*(1-O2118)</f>
        <v>82.97</v>
      </c>
      <c r="R2118" s="6">
        <f>M2118*P2118</f>
        <v>43.09</v>
      </c>
      <c r="S2118" s="6">
        <f>Q2118-R2118</f>
        <v>39.879999999999995</v>
      </c>
      <c r="T2118" s="8">
        <f>IFERROR(S2118/Q2118,0)</f>
        <v>0.48065565867180904</v>
      </c>
    </row>
    <row r="2119" spans="1:20" ht="15.75" x14ac:dyDescent="0.25">
      <c r="A2119" s="2">
        <v>4542</v>
      </c>
      <c r="B2119" s="3">
        <v>46310</v>
      </c>
      <c r="C2119" s="10">
        <f>YEAR(SalesDataTable[[#This Row],[Order Date]])</f>
        <v>2026</v>
      </c>
      <c r="D2119" s="13" t="str">
        <f>"Q"&amp;ROUNDUP(MONTH(SalesDataTable[[#This Row],[Order Date]])/3,0)</f>
        <v>Q4</v>
      </c>
      <c r="E2119" s="13">
        <f>MONTH(SalesDataTable[[#This Row],[Order Date]])</f>
        <v>10</v>
      </c>
      <c r="F2119" s="10" t="str">
        <f>TEXT(SalesDataTable[[#This Row],[Order Date]],"MMM")</f>
        <v>Oct</v>
      </c>
      <c r="G2119" s="4" t="s">
        <v>16</v>
      </c>
      <c r="H2119" s="4" t="s">
        <v>52</v>
      </c>
      <c r="I2119" s="4" t="s">
        <v>18</v>
      </c>
      <c r="J2119" s="4" t="s">
        <v>32</v>
      </c>
      <c r="K2119" s="4" t="s">
        <v>20</v>
      </c>
      <c r="L2119" s="4" t="s">
        <v>46</v>
      </c>
      <c r="M2119" s="5">
        <v>1</v>
      </c>
      <c r="N2119" s="6">
        <v>103.33</v>
      </c>
      <c r="O2119" s="7">
        <v>0</v>
      </c>
      <c r="P2119" s="6">
        <v>50.85</v>
      </c>
      <c r="Q2119" s="6">
        <f>M2119*N2119*(1-O2119)</f>
        <v>103.33</v>
      </c>
      <c r="R2119" s="6">
        <f>M2119*P2119</f>
        <v>50.85</v>
      </c>
      <c r="S2119" s="6">
        <f>Q2119-R2119</f>
        <v>52.48</v>
      </c>
      <c r="T2119" s="8">
        <f>IFERROR(S2119/Q2119,0)</f>
        <v>0.5078873512048776</v>
      </c>
    </row>
    <row r="2120" spans="1:20" ht="15.75" x14ac:dyDescent="0.25">
      <c r="A2120" s="2">
        <v>36</v>
      </c>
      <c r="B2120" s="3">
        <v>46311</v>
      </c>
      <c r="C2120" s="10">
        <f>YEAR(SalesDataTable[[#This Row],[Order Date]])</f>
        <v>2026</v>
      </c>
      <c r="D2120" s="13" t="str">
        <f>"Q"&amp;ROUNDUP(MONTH(SalesDataTable[[#This Row],[Order Date]])/3,0)</f>
        <v>Q4</v>
      </c>
      <c r="E2120" s="13">
        <f>MONTH(SalesDataTable[[#This Row],[Order Date]])</f>
        <v>10</v>
      </c>
      <c r="F2120" s="10" t="str">
        <f>TEXT(SalesDataTable[[#This Row],[Order Date]],"MMM")</f>
        <v>Oct</v>
      </c>
      <c r="G2120" s="4" t="s">
        <v>16</v>
      </c>
      <c r="H2120" s="4" t="s">
        <v>52</v>
      </c>
      <c r="I2120" s="4" t="s">
        <v>18</v>
      </c>
      <c r="J2120" s="4" t="s">
        <v>29</v>
      </c>
      <c r="K2120" s="4" t="s">
        <v>25</v>
      </c>
      <c r="L2120" s="4" t="s">
        <v>33</v>
      </c>
      <c r="M2120" s="5">
        <v>3</v>
      </c>
      <c r="N2120" s="6">
        <v>142.54</v>
      </c>
      <c r="O2120" s="7">
        <v>0.05</v>
      </c>
      <c r="P2120" s="6">
        <v>81.599999999999994</v>
      </c>
      <c r="Q2120" s="6">
        <f>M2120*N2120*(1-O2120)</f>
        <v>406.23899999999998</v>
      </c>
      <c r="R2120" s="6">
        <f>M2120*P2120</f>
        <v>244.79999999999998</v>
      </c>
      <c r="S2120" s="6">
        <f>Q2120-R2120</f>
        <v>161.43899999999999</v>
      </c>
      <c r="T2120" s="8">
        <f>IFERROR(S2120/Q2120,0)</f>
        <v>0.39739906803630376</v>
      </c>
    </row>
    <row r="2121" spans="1:20" ht="15.75" x14ac:dyDescent="0.25">
      <c r="A2121" s="2">
        <v>64</v>
      </c>
      <c r="B2121" s="3">
        <v>46311</v>
      </c>
      <c r="C2121" s="10">
        <f>YEAR(SalesDataTable[[#This Row],[Order Date]])</f>
        <v>2026</v>
      </c>
      <c r="D2121" s="13" t="str">
        <f>"Q"&amp;ROUNDUP(MONTH(SalesDataTable[[#This Row],[Order Date]])/3,0)</f>
        <v>Q4</v>
      </c>
      <c r="E2121" s="13">
        <f>MONTH(SalesDataTable[[#This Row],[Order Date]])</f>
        <v>10</v>
      </c>
      <c r="F2121" s="10" t="str">
        <f>TEXT(SalesDataTable[[#This Row],[Order Date]],"MMM")</f>
        <v>Oct</v>
      </c>
      <c r="G2121" s="4" t="s">
        <v>27</v>
      </c>
      <c r="H2121" s="4" t="s">
        <v>68</v>
      </c>
      <c r="I2121" s="4" t="s">
        <v>18</v>
      </c>
      <c r="J2121" s="4" t="s">
        <v>29</v>
      </c>
      <c r="K2121" s="4" t="s">
        <v>25</v>
      </c>
      <c r="L2121" s="4" t="s">
        <v>26</v>
      </c>
      <c r="M2121" s="5">
        <v>3</v>
      </c>
      <c r="N2121" s="6">
        <v>92.14</v>
      </c>
      <c r="O2121" s="7">
        <v>0.1</v>
      </c>
      <c r="P2121" s="6">
        <v>46.43</v>
      </c>
      <c r="Q2121" s="6">
        <f>M2121*N2121*(1-O2121)</f>
        <v>248.77800000000002</v>
      </c>
      <c r="R2121" s="6">
        <f>M2121*P2121</f>
        <v>139.29</v>
      </c>
      <c r="S2121" s="6">
        <f>Q2121-R2121</f>
        <v>109.48800000000003</v>
      </c>
      <c r="T2121" s="8">
        <f>IFERROR(S2121/Q2121,0)</f>
        <v>0.44010322456165746</v>
      </c>
    </row>
    <row r="2122" spans="1:20" ht="15.75" x14ac:dyDescent="0.25">
      <c r="A2122" s="2">
        <v>529</v>
      </c>
      <c r="B2122" s="3">
        <v>46311</v>
      </c>
      <c r="C2122" s="10">
        <f>YEAR(SalesDataTable[[#This Row],[Order Date]])</f>
        <v>2026</v>
      </c>
      <c r="D2122" s="13" t="str">
        <f>"Q"&amp;ROUNDUP(MONTH(SalesDataTable[[#This Row],[Order Date]])/3,0)</f>
        <v>Q4</v>
      </c>
      <c r="E2122" s="13">
        <f>MONTH(SalesDataTable[[#This Row],[Order Date]])</f>
        <v>10</v>
      </c>
      <c r="F2122" s="10" t="str">
        <f>TEXT(SalesDataTable[[#This Row],[Order Date]],"MMM")</f>
        <v>Oct</v>
      </c>
      <c r="G2122" s="4" t="s">
        <v>36</v>
      </c>
      <c r="H2122" s="4" t="s">
        <v>47</v>
      </c>
      <c r="I2122" s="4" t="s">
        <v>35</v>
      </c>
      <c r="J2122" s="4" t="s">
        <v>32</v>
      </c>
      <c r="K2122" s="4" t="s">
        <v>30</v>
      </c>
      <c r="L2122" s="4" t="s">
        <v>64</v>
      </c>
      <c r="M2122" s="5">
        <v>2</v>
      </c>
      <c r="N2122" s="6">
        <v>165.23</v>
      </c>
      <c r="O2122" s="7">
        <v>0</v>
      </c>
      <c r="P2122" s="6">
        <v>88.87</v>
      </c>
      <c r="Q2122" s="6">
        <f>M2122*N2122*(1-O2122)</f>
        <v>330.46</v>
      </c>
      <c r="R2122" s="6">
        <f>M2122*P2122</f>
        <v>177.74</v>
      </c>
      <c r="S2122" s="6">
        <f>Q2122-R2122</f>
        <v>152.71999999999997</v>
      </c>
      <c r="T2122" s="8">
        <f>IFERROR(S2122/Q2122,0)</f>
        <v>0.46214367850874533</v>
      </c>
    </row>
    <row r="2123" spans="1:20" ht="15.75" x14ac:dyDescent="0.25">
      <c r="A2123" s="2">
        <v>1815</v>
      </c>
      <c r="B2123" s="3">
        <v>46311</v>
      </c>
      <c r="C2123" s="10">
        <f>YEAR(SalesDataTable[[#This Row],[Order Date]])</f>
        <v>2026</v>
      </c>
      <c r="D2123" s="13" t="str">
        <f>"Q"&amp;ROUNDUP(MONTH(SalesDataTable[[#This Row],[Order Date]])/3,0)</f>
        <v>Q4</v>
      </c>
      <c r="E2123" s="13">
        <f>MONTH(SalesDataTable[[#This Row],[Order Date]])</f>
        <v>10</v>
      </c>
      <c r="F2123" s="10" t="str">
        <f>TEXT(SalesDataTable[[#This Row],[Order Date]],"MMM")</f>
        <v>Oct</v>
      </c>
      <c r="G2123" s="4" t="s">
        <v>36</v>
      </c>
      <c r="H2123" s="4" t="s">
        <v>37</v>
      </c>
      <c r="I2123" s="4" t="s">
        <v>18</v>
      </c>
      <c r="J2123" s="4" t="s">
        <v>32</v>
      </c>
      <c r="K2123" s="4" t="s">
        <v>50</v>
      </c>
      <c r="L2123" s="4" t="s">
        <v>54</v>
      </c>
      <c r="M2123" s="5">
        <v>1</v>
      </c>
      <c r="N2123" s="6">
        <v>121.92</v>
      </c>
      <c r="O2123" s="7">
        <v>0</v>
      </c>
      <c r="P2123" s="6">
        <v>71.02</v>
      </c>
      <c r="Q2123" s="6">
        <f>M2123*N2123*(1-O2123)</f>
        <v>121.92</v>
      </c>
      <c r="R2123" s="6">
        <f>M2123*P2123</f>
        <v>71.02</v>
      </c>
      <c r="S2123" s="6">
        <f>Q2123-R2123</f>
        <v>50.900000000000006</v>
      </c>
      <c r="T2123" s="8">
        <f>IFERROR(S2123/Q2123,0)</f>
        <v>0.41748687664042</v>
      </c>
    </row>
    <row r="2124" spans="1:20" ht="15.75" x14ac:dyDescent="0.25">
      <c r="A2124" s="2">
        <v>1820</v>
      </c>
      <c r="B2124" s="3">
        <v>46311</v>
      </c>
      <c r="C2124" s="10">
        <f>YEAR(SalesDataTable[[#This Row],[Order Date]])</f>
        <v>2026</v>
      </c>
      <c r="D2124" s="13" t="str">
        <f>"Q"&amp;ROUNDUP(MONTH(SalesDataTable[[#This Row],[Order Date]])/3,0)</f>
        <v>Q4</v>
      </c>
      <c r="E2124" s="13">
        <f>MONTH(SalesDataTable[[#This Row],[Order Date]])</f>
        <v>10</v>
      </c>
      <c r="F2124" s="10" t="str">
        <f>TEXT(SalesDataTable[[#This Row],[Order Date]],"MMM")</f>
        <v>Oct</v>
      </c>
      <c r="G2124" s="4" t="s">
        <v>22</v>
      </c>
      <c r="H2124" s="4" t="s">
        <v>23</v>
      </c>
      <c r="I2124" s="4" t="s">
        <v>18</v>
      </c>
      <c r="J2124" s="4" t="s">
        <v>19</v>
      </c>
      <c r="K2124" s="4" t="s">
        <v>30</v>
      </c>
      <c r="L2124" s="4" t="s">
        <v>31</v>
      </c>
      <c r="M2124" s="5">
        <v>3</v>
      </c>
      <c r="N2124" s="6">
        <v>36.46</v>
      </c>
      <c r="O2124" s="7">
        <v>0.05</v>
      </c>
      <c r="P2124" s="6">
        <v>13.9</v>
      </c>
      <c r="Q2124" s="6">
        <f>M2124*N2124*(1-O2124)</f>
        <v>103.91099999999999</v>
      </c>
      <c r="R2124" s="6">
        <f>M2124*P2124</f>
        <v>41.7</v>
      </c>
      <c r="S2124" s="6">
        <f>Q2124-R2124</f>
        <v>62.210999999999984</v>
      </c>
      <c r="T2124" s="8">
        <f>IFERROR(S2124/Q2124,0)</f>
        <v>0.5986950370990558</v>
      </c>
    </row>
    <row r="2125" spans="1:20" ht="15.75" x14ac:dyDescent="0.25">
      <c r="A2125" s="2">
        <v>2028</v>
      </c>
      <c r="B2125" s="3">
        <v>46311</v>
      </c>
      <c r="C2125" s="10">
        <f>YEAR(SalesDataTable[[#This Row],[Order Date]])</f>
        <v>2026</v>
      </c>
      <c r="D2125" s="13" t="str">
        <f>"Q"&amp;ROUNDUP(MONTH(SalesDataTable[[#This Row],[Order Date]])/3,0)</f>
        <v>Q4</v>
      </c>
      <c r="E2125" s="13">
        <f>MONTH(SalesDataTable[[#This Row],[Order Date]])</f>
        <v>10</v>
      </c>
      <c r="F2125" s="10" t="str">
        <f>TEXT(SalesDataTable[[#This Row],[Order Date]],"MMM")</f>
        <v>Oct</v>
      </c>
      <c r="G2125" s="4" t="s">
        <v>36</v>
      </c>
      <c r="H2125" s="4" t="s">
        <v>37</v>
      </c>
      <c r="I2125" s="4" t="s">
        <v>35</v>
      </c>
      <c r="J2125" s="4" t="s">
        <v>32</v>
      </c>
      <c r="K2125" s="4" t="s">
        <v>50</v>
      </c>
      <c r="L2125" s="4" t="s">
        <v>61</v>
      </c>
      <c r="M2125" s="5">
        <v>3</v>
      </c>
      <c r="N2125" s="6">
        <v>51.89</v>
      </c>
      <c r="O2125" s="7">
        <v>0.1</v>
      </c>
      <c r="P2125" s="6">
        <v>21.56</v>
      </c>
      <c r="Q2125" s="6">
        <f>M2125*N2125*(1-O2125)</f>
        <v>140.10300000000001</v>
      </c>
      <c r="R2125" s="6">
        <f>M2125*P2125</f>
        <v>64.679999999999993</v>
      </c>
      <c r="S2125" s="6">
        <f>Q2125-R2125</f>
        <v>75.423000000000016</v>
      </c>
      <c r="T2125" s="8">
        <f>IFERROR(S2125/Q2125,0)</f>
        <v>0.53833965011455864</v>
      </c>
    </row>
    <row r="2126" spans="1:20" ht="15.75" x14ac:dyDescent="0.25">
      <c r="A2126" s="2">
        <v>2741</v>
      </c>
      <c r="B2126" s="3">
        <v>46311</v>
      </c>
      <c r="C2126" s="10">
        <f>YEAR(SalesDataTable[[#This Row],[Order Date]])</f>
        <v>2026</v>
      </c>
      <c r="D2126" s="13" t="str">
        <f>"Q"&amp;ROUNDUP(MONTH(SalesDataTable[[#This Row],[Order Date]])/3,0)</f>
        <v>Q4</v>
      </c>
      <c r="E2126" s="13">
        <f>MONTH(SalesDataTable[[#This Row],[Order Date]])</f>
        <v>10</v>
      </c>
      <c r="F2126" s="10" t="str">
        <f>TEXT(SalesDataTable[[#This Row],[Order Date]],"MMM")</f>
        <v>Oct</v>
      </c>
      <c r="G2126" s="4" t="s">
        <v>36</v>
      </c>
      <c r="H2126" s="4" t="s">
        <v>37</v>
      </c>
      <c r="I2126" s="4" t="s">
        <v>18</v>
      </c>
      <c r="J2126" s="4" t="s">
        <v>19</v>
      </c>
      <c r="K2126" s="4" t="s">
        <v>50</v>
      </c>
      <c r="L2126" s="4" t="s">
        <v>51</v>
      </c>
      <c r="M2126" s="5">
        <v>1</v>
      </c>
      <c r="N2126" s="6">
        <v>40.75</v>
      </c>
      <c r="O2126" s="7">
        <v>0</v>
      </c>
      <c r="P2126" s="6">
        <v>14.7</v>
      </c>
      <c r="Q2126" s="6">
        <f>M2126*N2126*(1-O2126)</f>
        <v>40.75</v>
      </c>
      <c r="R2126" s="6">
        <f>M2126*P2126</f>
        <v>14.7</v>
      </c>
      <c r="S2126" s="6">
        <f>Q2126-R2126</f>
        <v>26.05</v>
      </c>
      <c r="T2126" s="8">
        <f>IFERROR(S2126/Q2126,0)</f>
        <v>0.63926380368098157</v>
      </c>
    </row>
    <row r="2127" spans="1:20" ht="15.75" x14ac:dyDescent="0.25">
      <c r="A2127" s="2">
        <v>3602</v>
      </c>
      <c r="B2127" s="3">
        <v>46311</v>
      </c>
      <c r="C2127" s="10">
        <f>YEAR(SalesDataTable[[#This Row],[Order Date]])</f>
        <v>2026</v>
      </c>
      <c r="D2127" s="13" t="str">
        <f>"Q"&amp;ROUNDUP(MONTH(SalesDataTable[[#This Row],[Order Date]])/3,0)</f>
        <v>Q4</v>
      </c>
      <c r="E2127" s="13">
        <f>MONTH(SalesDataTable[[#This Row],[Order Date]])</f>
        <v>10</v>
      </c>
      <c r="F2127" s="10" t="str">
        <f>TEXT(SalesDataTable[[#This Row],[Order Date]],"MMM")</f>
        <v>Oct</v>
      </c>
      <c r="G2127" s="4" t="s">
        <v>27</v>
      </c>
      <c r="H2127" s="4" t="s">
        <v>41</v>
      </c>
      <c r="I2127" s="4" t="s">
        <v>24</v>
      </c>
      <c r="J2127" s="4" t="s">
        <v>32</v>
      </c>
      <c r="K2127" s="4" t="s">
        <v>39</v>
      </c>
      <c r="L2127" s="4" t="s">
        <v>40</v>
      </c>
      <c r="M2127" s="5">
        <v>4</v>
      </c>
      <c r="N2127" s="6">
        <v>345.13</v>
      </c>
      <c r="O2127" s="7">
        <v>0.05</v>
      </c>
      <c r="P2127" s="6">
        <v>200.02</v>
      </c>
      <c r="Q2127" s="6">
        <f>M2127*N2127*(1-O2127)</f>
        <v>1311.4939999999999</v>
      </c>
      <c r="R2127" s="6">
        <f>M2127*P2127</f>
        <v>800.08</v>
      </c>
      <c r="S2127" s="6">
        <f>Q2127-R2127</f>
        <v>511.41399999999987</v>
      </c>
      <c r="T2127" s="8">
        <f>IFERROR(S2127/Q2127,0)</f>
        <v>0.38994764749209671</v>
      </c>
    </row>
    <row r="2128" spans="1:20" ht="15.75" x14ac:dyDescent="0.25">
      <c r="A2128" s="2">
        <v>4116</v>
      </c>
      <c r="B2128" s="3">
        <v>46311</v>
      </c>
      <c r="C2128" s="10">
        <f>YEAR(SalesDataTable[[#This Row],[Order Date]])</f>
        <v>2026</v>
      </c>
      <c r="D2128" s="13" t="str">
        <f>"Q"&amp;ROUNDUP(MONTH(SalesDataTable[[#This Row],[Order Date]])/3,0)</f>
        <v>Q4</v>
      </c>
      <c r="E2128" s="13">
        <f>MONTH(SalesDataTable[[#This Row],[Order Date]])</f>
        <v>10</v>
      </c>
      <c r="F2128" s="10" t="str">
        <f>TEXT(SalesDataTable[[#This Row],[Order Date]],"MMM")</f>
        <v>Oct</v>
      </c>
      <c r="G2128" s="4" t="s">
        <v>22</v>
      </c>
      <c r="H2128" s="4" t="s">
        <v>43</v>
      </c>
      <c r="I2128" s="4" t="s">
        <v>35</v>
      </c>
      <c r="J2128" s="4" t="s">
        <v>29</v>
      </c>
      <c r="K2128" s="4" t="s">
        <v>30</v>
      </c>
      <c r="L2128" s="4" t="s">
        <v>31</v>
      </c>
      <c r="M2128" s="5">
        <v>2</v>
      </c>
      <c r="N2128" s="6">
        <v>37.1</v>
      </c>
      <c r="O2128" s="7">
        <v>0</v>
      </c>
      <c r="P2128" s="6">
        <v>13.31</v>
      </c>
      <c r="Q2128" s="6">
        <f>M2128*N2128*(1-O2128)</f>
        <v>74.2</v>
      </c>
      <c r="R2128" s="6">
        <f>M2128*P2128</f>
        <v>26.62</v>
      </c>
      <c r="S2128" s="6">
        <f>Q2128-R2128</f>
        <v>47.58</v>
      </c>
      <c r="T2128" s="8">
        <f>IFERROR(S2128/Q2128,0)</f>
        <v>0.64123989218328836</v>
      </c>
    </row>
    <row r="2129" spans="1:20" ht="15.75" x14ac:dyDescent="0.25">
      <c r="A2129" s="2">
        <v>4197</v>
      </c>
      <c r="B2129" s="3">
        <v>46311</v>
      </c>
      <c r="C2129" s="10">
        <f>YEAR(SalesDataTable[[#This Row],[Order Date]])</f>
        <v>2026</v>
      </c>
      <c r="D2129" s="13" t="str">
        <f>"Q"&amp;ROUNDUP(MONTH(SalesDataTable[[#This Row],[Order Date]])/3,0)</f>
        <v>Q4</v>
      </c>
      <c r="E2129" s="13">
        <f>MONTH(SalesDataTable[[#This Row],[Order Date]])</f>
        <v>10</v>
      </c>
      <c r="F2129" s="10" t="str">
        <f>TEXT(SalesDataTable[[#This Row],[Order Date]],"MMM")</f>
        <v>Oct</v>
      </c>
      <c r="G2129" s="4" t="s">
        <v>36</v>
      </c>
      <c r="H2129" s="4" t="s">
        <v>47</v>
      </c>
      <c r="I2129" s="4" t="s">
        <v>44</v>
      </c>
      <c r="J2129" s="4" t="s">
        <v>29</v>
      </c>
      <c r="K2129" s="4" t="s">
        <v>25</v>
      </c>
      <c r="L2129" s="4" t="s">
        <v>26</v>
      </c>
      <c r="M2129" s="5">
        <v>3</v>
      </c>
      <c r="N2129" s="6">
        <v>94.19</v>
      </c>
      <c r="O2129" s="7">
        <v>0</v>
      </c>
      <c r="P2129" s="6">
        <v>44.89</v>
      </c>
      <c r="Q2129" s="6">
        <f>M2129*N2129*(1-O2129)</f>
        <v>282.57</v>
      </c>
      <c r="R2129" s="6">
        <f>M2129*P2129</f>
        <v>134.67000000000002</v>
      </c>
      <c r="S2129" s="6">
        <f>Q2129-R2129</f>
        <v>147.89999999999998</v>
      </c>
      <c r="T2129" s="8">
        <f>IFERROR(S2129/Q2129,0)</f>
        <v>0.52341012846374346</v>
      </c>
    </row>
    <row r="2130" spans="1:20" ht="15.75" x14ac:dyDescent="0.25">
      <c r="A2130" s="2">
        <v>360</v>
      </c>
      <c r="B2130" s="3">
        <v>46312</v>
      </c>
      <c r="C2130" s="10">
        <f>YEAR(SalesDataTable[[#This Row],[Order Date]])</f>
        <v>2026</v>
      </c>
      <c r="D2130" s="13" t="str">
        <f>"Q"&amp;ROUNDUP(MONTH(SalesDataTable[[#This Row],[Order Date]])/3,0)</f>
        <v>Q4</v>
      </c>
      <c r="E2130" s="13">
        <f>MONTH(SalesDataTable[[#This Row],[Order Date]])</f>
        <v>10</v>
      </c>
      <c r="F2130" s="10" t="str">
        <f>TEXT(SalesDataTable[[#This Row],[Order Date]],"MMM")</f>
        <v>Oct</v>
      </c>
      <c r="G2130" s="4" t="s">
        <v>36</v>
      </c>
      <c r="H2130" s="4" t="s">
        <v>49</v>
      </c>
      <c r="I2130" s="4" t="s">
        <v>18</v>
      </c>
      <c r="J2130" s="4" t="s">
        <v>19</v>
      </c>
      <c r="K2130" s="4" t="s">
        <v>39</v>
      </c>
      <c r="L2130" s="4" t="s">
        <v>56</v>
      </c>
      <c r="M2130" s="5">
        <v>2</v>
      </c>
      <c r="N2130" s="6">
        <v>82.52</v>
      </c>
      <c r="O2130" s="7">
        <v>0.05</v>
      </c>
      <c r="P2130" s="6">
        <v>38.61</v>
      </c>
      <c r="Q2130" s="6">
        <f>M2130*N2130*(1-O2130)</f>
        <v>156.78799999999998</v>
      </c>
      <c r="R2130" s="6">
        <f>M2130*P2130</f>
        <v>77.22</v>
      </c>
      <c r="S2130" s="6">
        <f>Q2130-R2130</f>
        <v>79.567999999999984</v>
      </c>
      <c r="T2130" s="8">
        <f>IFERROR(S2130/Q2130,0)</f>
        <v>0.50748781794525089</v>
      </c>
    </row>
    <row r="2131" spans="1:20" ht="15.75" x14ac:dyDescent="0.25">
      <c r="A2131" s="2">
        <v>427</v>
      </c>
      <c r="B2131" s="3">
        <v>46312</v>
      </c>
      <c r="C2131" s="10">
        <f>YEAR(SalesDataTable[[#This Row],[Order Date]])</f>
        <v>2026</v>
      </c>
      <c r="D2131" s="13" t="str">
        <f>"Q"&amp;ROUNDUP(MONTH(SalesDataTable[[#This Row],[Order Date]])/3,0)</f>
        <v>Q4</v>
      </c>
      <c r="E2131" s="13">
        <f>MONTH(SalesDataTable[[#This Row],[Order Date]])</f>
        <v>10</v>
      </c>
      <c r="F2131" s="10" t="str">
        <f>TEXT(SalesDataTable[[#This Row],[Order Date]],"MMM")</f>
        <v>Oct</v>
      </c>
      <c r="G2131" s="4" t="s">
        <v>36</v>
      </c>
      <c r="H2131" s="4" t="s">
        <v>63</v>
      </c>
      <c r="I2131" s="4" t="s">
        <v>18</v>
      </c>
      <c r="J2131" s="4" t="s">
        <v>32</v>
      </c>
      <c r="K2131" s="4" t="s">
        <v>25</v>
      </c>
      <c r="L2131" s="4" t="s">
        <v>53</v>
      </c>
      <c r="M2131" s="5">
        <v>1</v>
      </c>
      <c r="N2131" s="6">
        <v>155.16</v>
      </c>
      <c r="O2131" s="7">
        <v>0</v>
      </c>
      <c r="P2131" s="6">
        <v>78.84</v>
      </c>
      <c r="Q2131" s="6">
        <f>M2131*N2131*(1-O2131)</f>
        <v>155.16</v>
      </c>
      <c r="R2131" s="6">
        <f>M2131*P2131</f>
        <v>78.84</v>
      </c>
      <c r="S2131" s="6">
        <f>Q2131-R2131</f>
        <v>76.319999999999993</v>
      </c>
      <c r="T2131" s="8">
        <f>IFERROR(S2131/Q2131,0)</f>
        <v>0.49187935034802782</v>
      </c>
    </row>
    <row r="2132" spans="1:20" ht="15.75" x14ac:dyDescent="0.25">
      <c r="A2132" s="2">
        <v>1018</v>
      </c>
      <c r="B2132" s="3">
        <v>46312</v>
      </c>
      <c r="C2132" s="10">
        <f>YEAR(SalesDataTable[[#This Row],[Order Date]])</f>
        <v>2026</v>
      </c>
      <c r="D2132" s="13" t="str">
        <f>"Q"&amp;ROUNDUP(MONTH(SalesDataTable[[#This Row],[Order Date]])/3,0)</f>
        <v>Q4</v>
      </c>
      <c r="E2132" s="13">
        <f>MONTH(SalesDataTable[[#This Row],[Order Date]])</f>
        <v>10</v>
      </c>
      <c r="F2132" s="10" t="str">
        <f>TEXT(SalesDataTable[[#This Row],[Order Date]],"MMM")</f>
        <v>Oct</v>
      </c>
      <c r="G2132" s="4" t="s">
        <v>36</v>
      </c>
      <c r="H2132" s="4" t="s">
        <v>63</v>
      </c>
      <c r="I2132" s="4" t="s">
        <v>44</v>
      </c>
      <c r="J2132" s="4" t="s">
        <v>19</v>
      </c>
      <c r="K2132" s="4" t="s">
        <v>30</v>
      </c>
      <c r="L2132" s="4" t="s">
        <v>48</v>
      </c>
      <c r="M2132" s="5">
        <v>1</v>
      </c>
      <c r="N2132" s="6">
        <v>46.36</v>
      </c>
      <c r="O2132" s="7">
        <v>0.05</v>
      </c>
      <c r="P2132" s="6">
        <v>18.399999999999999</v>
      </c>
      <c r="Q2132" s="6">
        <f>M2132*N2132*(1-O2132)</f>
        <v>44.041999999999994</v>
      </c>
      <c r="R2132" s="6">
        <f>M2132*P2132</f>
        <v>18.399999999999999</v>
      </c>
      <c r="S2132" s="6">
        <f>Q2132-R2132</f>
        <v>25.641999999999996</v>
      </c>
      <c r="T2132" s="8">
        <f>IFERROR(S2132/Q2132,0)</f>
        <v>0.58221697470596245</v>
      </c>
    </row>
    <row r="2133" spans="1:20" ht="15.75" x14ac:dyDescent="0.25">
      <c r="A2133" s="2">
        <v>1179</v>
      </c>
      <c r="B2133" s="3">
        <v>46312</v>
      </c>
      <c r="C2133" s="10">
        <f>YEAR(SalesDataTable[[#This Row],[Order Date]])</f>
        <v>2026</v>
      </c>
      <c r="D2133" s="13" t="str">
        <f>"Q"&amp;ROUNDUP(MONTH(SalesDataTable[[#This Row],[Order Date]])/3,0)</f>
        <v>Q4</v>
      </c>
      <c r="E2133" s="13">
        <f>MONTH(SalesDataTable[[#This Row],[Order Date]])</f>
        <v>10</v>
      </c>
      <c r="F2133" s="10" t="str">
        <f>TEXT(SalesDataTable[[#This Row],[Order Date]],"MMM")</f>
        <v>Oct</v>
      </c>
      <c r="G2133" s="4" t="s">
        <v>27</v>
      </c>
      <c r="H2133" s="4" t="s">
        <v>68</v>
      </c>
      <c r="I2133" s="4" t="s">
        <v>18</v>
      </c>
      <c r="J2133" s="4" t="s">
        <v>32</v>
      </c>
      <c r="K2133" s="4" t="s">
        <v>20</v>
      </c>
      <c r="L2133" s="4" t="s">
        <v>21</v>
      </c>
      <c r="M2133" s="5">
        <v>1</v>
      </c>
      <c r="N2133" s="6">
        <v>81.47</v>
      </c>
      <c r="O2133" s="7">
        <v>0</v>
      </c>
      <c r="P2133" s="6">
        <v>43.67</v>
      </c>
      <c r="Q2133" s="6">
        <f>M2133*N2133*(1-O2133)</f>
        <v>81.47</v>
      </c>
      <c r="R2133" s="6">
        <f>M2133*P2133</f>
        <v>43.67</v>
      </c>
      <c r="S2133" s="6">
        <f>Q2133-R2133</f>
        <v>37.799999999999997</v>
      </c>
      <c r="T2133" s="8">
        <f>IFERROR(S2133/Q2133,0)</f>
        <v>0.463974469129741</v>
      </c>
    </row>
    <row r="2134" spans="1:20" ht="15.75" x14ac:dyDescent="0.25">
      <c r="A2134" s="2">
        <v>2267</v>
      </c>
      <c r="B2134" s="3">
        <v>46312</v>
      </c>
      <c r="C2134" s="10">
        <f>YEAR(SalesDataTable[[#This Row],[Order Date]])</f>
        <v>2026</v>
      </c>
      <c r="D2134" s="13" t="str">
        <f>"Q"&amp;ROUNDUP(MONTH(SalesDataTable[[#This Row],[Order Date]])/3,0)</f>
        <v>Q4</v>
      </c>
      <c r="E2134" s="13">
        <f>MONTH(SalesDataTable[[#This Row],[Order Date]])</f>
        <v>10</v>
      </c>
      <c r="F2134" s="10" t="str">
        <f>TEXT(SalesDataTable[[#This Row],[Order Date]],"MMM")</f>
        <v>Oct</v>
      </c>
      <c r="G2134" s="4" t="s">
        <v>16</v>
      </c>
      <c r="H2134" s="4" t="s">
        <v>66</v>
      </c>
      <c r="I2134" s="4" t="s">
        <v>18</v>
      </c>
      <c r="J2134" s="4" t="s">
        <v>19</v>
      </c>
      <c r="K2134" s="4" t="s">
        <v>30</v>
      </c>
      <c r="L2134" s="4" t="s">
        <v>60</v>
      </c>
      <c r="M2134" s="5">
        <v>1</v>
      </c>
      <c r="N2134" s="6">
        <v>134.31</v>
      </c>
      <c r="O2134" s="7">
        <v>0.05</v>
      </c>
      <c r="P2134" s="6">
        <v>67.239999999999995</v>
      </c>
      <c r="Q2134" s="6">
        <f>M2134*N2134*(1-O2134)</f>
        <v>127.5945</v>
      </c>
      <c r="R2134" s="6">
        <f>M2134*P2134</f>
        <v>67.239999999999995</v>
      </c>
      <c r="S2134" s="6">
        <f>Q2134-R2134</f>
        <v>60.354500000000002</v>
      </c>
      <c r="T2134" s="8">
        <f>IFERROR(S2134/Q2134,0)</f>
        <v>0.47301803761133909</v>
      </c>
    </row>
    <row r="2135" spans="1:20" ht="15.75" x14ac:dyDescent="0.25">
      <c r="A2135" s="2">
        <v>2656</v>
      </c>
      <c r="B2135" s="3">
        <v>46312</v>
      </c>
      <c r="C2135" s="10">
        <f>YEAR(SalesDataTable[[#This Row],[Order Date]])</f>
        <v>2026</v>
      </c>
      <c r="D2135" s="13" t="str">
        <f>"Q"&amp;ROUNDUP(MONTH(SalesDataTable[[#This Row],[Order Date]])/3,0)</f>
        <v>Q4</v>
      </c>
      <c r="E2135" s="13">
        <f>MONTH(SalesDataTable[[#This Row],[Order Date]])</f>
        <v>10</v>
      </c>
      <c r="F2135" s="10" t="str">
        <f>TEXT(SalesDataTable[[#This Row],[Order Date]],"MMM")</f>
        <v>Oct</v>
      </c>
      <c r="G2135" s="4" t="s">
        <v>27</v>
      </c>
      <c r="H2135" s="4" t="s">
        <v>68</v>
      </c>
      <c r="I2135" s="4" t="s">
        <v>18</v>
      </c>
      <c r="J2135" s="4" t="s">
        <v>29</v>
      </c>
      <c r="K2135" s="4" t="s">
        <v>39</v>
      </c>
      <c r="L2135" s="4" t="s">
        <v>67</v>
      </c>
      <c r="M2135" s="5">
        <v>1</v>
      </c>
      <c r="N2135" s="6">
        <v>123.11</v>
      </c>
      <c r="O2135" s="7">
        <v>0</v>
      </c>
      <c r="P2135" s="6">
        <v>58.99</v>
      </c>
      <c r="Q2135" s="6">
        <f>M2135*N2135*(1-O2135)</f>
        <v>123.11</v>
      </c>
      <c r="R2135" s="6">
        <f>M2135*P2135</f>
        <v>58.99</v>
      </c>
      <c r="S2135" s="6">
        <f>Q2135-R2135</f>
        <v>64.12</v>
      </c>
      <c r="T2135" s="8">
        <f>IFERROR(S2135/Q2135,0)</f>
        <v>0.52083502558687356</v>
      </c>
    </row>
    <row r="2136" spans="1:20" ht="15.75" x14ac:dyDescent="0.25">
      <c r="A2136" s="2">
        <v>2867</v>
      </c>
      <c r="B2136" s="3">
        <v>46312</v>
      </c>
      <c r="C2136" s="10">
        <f>YEAR(SalesDataTable[[#This Row],[Order Date]])</f>
        <v>2026</v>
      </c>
      <c r="D2136" s="13" t="str">
        <f>"Q"&amp;ROUNDUP(MONTH(SalesDataTable[[#This Row],[Order Date]])/3,0)</f>
        <v>Q4</v>
      </c>
      <c r="E2136" s="13">
        <f>MONTH(SalesDataTable[[#This Row],[Order Date]])</f>
        <v>10</v>
      </c>
      <c r="F2136" s="10" t="str">
        <f>TEXT(SalesDataTable[[#This Row],[Order Date]],"MMM")</f>
        <v>Oct</v>
      </c>
      <c r="G2136" s="4" t="s">
        <v>22</v>
      </c>
      <c r="H2136" s="4" t="s">
        <v>43</v>
      </c>
      <c r="I2136" s="4" t="s">
        <v>18</v>
      </c>
      <c r="J2136" s="4" t="s">
        <v>29</v>
      </c>
      <c r="K2136" s="4" t="s">
        <v>39</v>
      </c>
      <c r="L2136" s="4" t="s">
        <v>56</v>
      </c>
      <c r="M2136" s="5">
        <v>1</v>
      </c>
      <c r="N2136" s="6">
        <v>81.239999999999995</v>
      </c>
      <c r="O2136" s="7">
        <v>0</v>
      </c>
      <c r="P2136" s="6">
        <v>38.65</v>
      </c>
      <c r="Q2136" s="6">
        <f>M2136*N2136*(1-O2136)</f>
        <v>81.239999999999995</v>
      </c>
      <c r="R2136" s="6">
        <f>M2136*P2136</f>
        <v>38.65</v>
      </c>
      <c r="S2136" s="6">
        <f>Q2136-R2136</f>
        <v>42.589999999999996</v>
      </c>
      <c r="T2136" s="8">
        <f>IFERROR(S2136/Q2136,0)</f>
        <v>0.52424913835548992</v>
      </c>
    </row>
    <row r="2137" spans="1:20" ht="15.75" x14ac:dyDescent="0.25">
      <c r="A2137" s="2">
        <v>3335</v>
      </c>
      <c r="B2137" s="3">
        <v>46312</v>
      </c>
      <c r="C2137" s="10">
        <f>YEAR(SalesDataTable[[#This Row],[Order Date]])</f>
        <v>2026</v>
      </c>
      <c r="D2137" s="13" t="str">
        <f>"Q"&amp;ROUNDUP(MONTH(SalesDataTable[[#This Row],[Order Date]])/3,0)</f>
        <v>Q4</v>
      </c>
      <c r="E2137" s="13">
        <f>MONTH(SalesDataTable[[#This Row],[Order Date]])</f>
        <v>10</v>
      </c>
      <c r="F2137" s="10" t="str">
        <f>TEXT(SalesDataTable[[#This Row],[Order Date]],"MMM")</f>
        <v>Oct</v>
      </c>
      <c r="G2137" s="4" t="s">
        <v>16</v>
      </c>
      <c r="H2137" s="4" t="s">
        <v>52</v>
      </c>
      <c r="I2137" s="4" t="s">
        <v>44</v>
      </c>
      <c r="J2137" s="4" t="s">
        <v>19</v>
      </c>
      <c r="K2137" s="4" t="s">
        <v>25</v>
      </c>
      <c r="L2137" s="4" t="s">
        <v>62</v>
      </c>
      <c r="M2137" s="5">
        <v>1</v>
      </c>
      <c r="N2137" s="6">
        <v>70.81</v>
      </c>
      <c r="O2137" s="7">
        <v>0.15</v>
      </c>
      <c r="P2137" s="6">
        <v>32.93</v>
      </c>
      <c r="Q2137" s="6">
        <f>M2137*N2137*(1-O2137)</f>
        <v>60.188499999999998</v>
      </c>
      <c r="R2137" s="6">
        <f>M2137*P2137</f>
        <v>32.93</v>
      </c>
      <c r="S2137" s="6">
        <f>Q2137-R2137</f>
        <v>27.258499999999998</v>
      </c>
      <c r="T2137" s="8">
        <f>IFERROR(S2137/Q2137,0)</f>
        <v>0.45288551799762411</v>
      </c>
    </row>
    <row r="2138" spans="1:20" ht="15.75" x14ac:dyDescent="0.25">
      <c r="A2138" s="2">
        <v>3770</v>
      </c>
      <c r="B2138" s="3">
        <v>46312</v>
      </c>
      <c r="C2138" s="10">
        <f>YEAR(SalesDataTable[[#This Row],[Order Date]])</f>
        <v>2026</v>
      </c>
      <c r="D2138" s="13" t="str">
        <f>"Q"&amp;ROUNDUP(MONTH(SalesDataTable[[#This Row],[Order Date]])/3,0)</f>
        <v>Q4</v>
      </c>
      <c r="E2138" s="13">
        <f>MONTH(SalesDataTable[[#This Row],[Order Date]])</f>
        <v>10</v>
      </c>
      <c r="F2138" s="10" t="str">
        <f>TEXT(SalesDataTable[[#This Row],[Order Date]],"MMM")</f>
        <v>Oct</v>
      </c>
      <c r="G2138" s="4" t="s">
        <v>36</v>
      </c>
      <c r="H2138" s="4" t="s">
        <v>63</v>
      </c>
      <c r="I2138" s="4" t="s">
        <v>18</v>
      </c>
      <c r="J2138" s="4" t="s">
        <v>32</v>
      </c>
      <c r="K2138" s="4" t="s">
        <v>39</v>
      </c>
      <c r="L2138" s="4" t="s">
        <v>45</v>
      </c>
      <c r="M2138" s="5">
        <v>6</v>
      </c>
      <c r="N2138" s="6">
        <v>200.26</v>
      </c>
      <c r="O2138" s="7">
        <v>0</v>
      </c>
      <c r="P2138" s="6">
        <v>106.71</v>
      </c>
      <c r="Q2138" s="6">
        <f>M2138*N2138*(1-O2138)</f>
        <v>1201.56</v>
      </c>
      <c r="R2138" s="6">
        <f>M2138*P2138</f>
        <v>640.26</v>
      </c>
      <c r="S2138" s="6">
        <f>Q2138-R2138</f>
        <v>561.29999999999995</v>
      </c>
      <c r="T2138" s="8">
        <f>IFERROR(S2138/Q2138,0)</f>
        <v>0.46714271447118744</v>
      </c>
    </row>
    <row r="2139" spans="1:20" ht="15.75" x14ac:dyDescent="0.25">
      <c r="A2139" s="2">
        <v>4065</v>
      </c>
      <c r="B2139" s="3">
        <v>46312</v>
      </c>
      <c r="C2139" s="10">
        <f>YEAR(SalesDataTable[[#This Row],[Order Date]])</f>
        <v>2026</v>
      </c>
      <c r="D2139" s="13" t="str">
        <f>"Q"&amp;ROUNDUP(MONTH(SalesDataTable[[#This Row],[Order Date]])/3,0)</f>
        <v>Q4</v>
      </c>
      <c r="E2139" s="13">
        <f>MONTH(SalesDataTable[[#This Row],[Order Date]])</f>
        <v>10</v>
      </c>
      <c r="F2139" s="10" t="str">
        <f>TEXT(SalesDataTable[[#This Row],[Order Date]],"MMM")</f>
        <v>Oct</v>
      </c>
      <c r="G2139" s="4" t="s">
        <v>36</v>
      </c>
      <c r="H2139" s="4" t="s">
        <v>37</v>
      </c>
      <c r="I2139" s="4" t="s">
        <v>18</v>
      </c>
      <c r="J2139" s="4" t="s">
        <v>29</v>
      </c>
      <c r="K2139" s="4" t="s">
        <v>50</v>
      </c>
      <c r="L2139" s="4" t="s">
        <v>58</v>
      </c>
      <c r="M2139" s="5">
        <v>3</v>
      </c>
      <c r="N2139" s="6">
        <v>36.75</v>
      </c>
      <c r="O2139" s="7">
        <v>0.05</v>
      </c>
      <c r="P2139" s="6">
        <v>13.71</v>
      </c>
      <c r="Q2139" s="6">
        <f>M2139*N2139*(1-O2139)</f>
        <v>104.7375</v>
      </c>
      <c r="R2139" s="6">
        <f>M2139*P2139</f>
        <v>41.13</v>
      </c>
      <c r="S2139" s="6">
        <f>Q2139-R2139</f>
        <v>63.607499999999995</v>
      </c>
      <c r="T2139" s="8">
        <f>IFERROR(S2139/Q2139,0)</f>
        <v>0.60730397422126747</v>
      </c>
    </row>
    <row r="2140" spans="1:20" ht="15.75" x14ac:dyDescent="0.25">
      <c r="A2140" s="2">
        <v>4222</v>
      </c>
      <c r="B2140" s="3">
        <v>46312</v>
      </c>
      <c r="C2140" s="10">
        <f>YEAR(SalesDataTable[[#This Row],[Order Date]])</f>
        <v>2026</v>
      </c>
      <c r="D2140" s="13" t="str">
        <f>"Q"&amp;ROUNDUP(MONTH(SalesDataTable[[#This Row],[Order Date]])/3,0)</f>
        <v>Q4</v>
      </c>
      <c r="E2140" s="13">
        <f>MONTH(SalesDataTable[[#This Row],[Order Date]])</f>
        <v>10</v>
      </c>
      <c r="F2140" s="10" t="str">
        <f>TEXT(SalesDataTable[[#This Row],[Order Date]],"MMM")</f>
        <v>Oct</v>
      </c>
      <c r="G2140" s="4" t="s">
        <v>27</v>
      </c>
      <c r="H2140" s="4" t="s">
        <v>68</v>
      </c>
      <c r="I2140" s="4" t="s">
        <v>18</v>
      </c>
      <c r="J2140" s="4" t="s">
        <v>19</v>
      </c>
      <c r="K2140" s="4" t="s">
        <v>25</v>
      </c>
      <c r="L2140" s="4" t="s">
        <v>26</v>
      </c>
      <c r="M2140" s="5">
        <v>2</v>
      </c>
      <c r="N2140" s="6">
        <v>92.41</v>
      </c>
      <c r="O2140" s="7">
        <v>0.1</v>
      </c>
      <c r="P2140" s="6">
        <v>45.42</v>
      </c>
      <c r="Q2140" s="6">
        <f>M2140*N2140*(1-O2140)</f>
        <v>166.33799999999999</v>
      </c>
      <c r="R2140" s="6">
        <f>M2140*P2140</f>
        <v>90.84</v>
      </c>
      <c r="S2140" s="6">
        <f>Q2140-R2140</f>
        <v>75.49799999999999</v>
      </c>
      <c r="T2140" s="8">
        <f>IFERROR(S2140/Q2140,0)</f>
        <v>0.4538830573891714</v>
      </c>
    </row>
    <row r="2141" spans="1:20" ht="15.75" x14ac:dyDescent="0.25">
      <c r="A2141" s="2">
        <v>4304</v>
      </c>
      <c r="B2141" s="3">
        <v>46312</v>
      </c>
      <c r="C2141" s="10">
        <f>YEAR(SalesDataTable[[#This Row],[Order Date]])</f>
        <v>2026</v>
      </c>
      <c r="D2141" s="13" t="str">
        <f>"Q"&amp;ROUNDUP(MONTH(SalesDataTable[[#This Row],[Order Date]])/3,0)</f>
        <v>Q4</v>
      </c>
      <c r="E2141" s="13">
        <f>MONTH(SalesDataTable[[#This Row],[Order Date]])</f>
        <v>10</v>
      </c>
      <c r="F2141" s="10" t="str">
        <f>TEXT(SalesDataTable[[#This Row],[Order Date]],"MMM")</f>
        <v>Oct</v>
      </c>
      <c r="G2141" s="4" t="s">
        <v>22</v>
      </c>
      <c r="H2141" s="4" t="s">
        <v>65</v>
      </c>
      <c r="I2141" s="4" t="s">
        <v>35</v>
      </c>
      <c r="J2141" s="4" t="s">
        <v>29</v>
      </c>
      <c r="K2141" s="4" t="s">
        <v>50</v>
      </c>
      <c r="L2141" s="4" t="s">
        <v>51</v>
      </c>
      <c r="M2141" s="5">
        <v>1</v>
      </c>
      <c r="N2141" s="6">
        <v>40.67</v>
      </c>
      <c r="O2141" s="7">
        <v>0</v>
      </c>
      <c r="P2141" s="6">
        <v>15.09</v>
      </c>
      <c r="Q2141" s="6">
        <f>M2141*N2141*(1-O2141)</f>
        <v>40.67</v>
      </c>
      <c r="R2141" s="6">
        <f>M2141*P2141</f>
        <v>15.09</v>
      </c>
      <c r="S2141" s="6">
        <f>Q2141-R2141</f>
        <v>25.580000000000002</v>
      </c>
      <c r="T2141" s="8">
        <f>IFERROR(S2141/Q2141,0)</f>
        <v>0.62896483894762722</v>
      </c>
    </row>
    <row r="2142" spans="1:20" ht="15.75" x14ac:dyDescent="0.25">
      <c r="A2142" s="2">
        <v>109</v>
      </c>
      <c r="B2142" s="3">
        <v>46313</v>
      </c>
      <c r="C2142" s="10">
        <f>YEAR(SalesDataTable[[#This Row],[Order Date]])</f>
        <v>2026</v>
      </c>
      <c r="D2142" s="13" t="str">
        <f>"Q"&amp;ROUNDUP(MONTH(SalesDataTable[[#This Row],[Order Date]])/3,0)</f>
        <v>Q4</v>
      </c>
      <c r="E2142" s="13">
        <f>MONTH(SalesDataTable[[#This Row],[Order Date]])</f>
        <v>10</v>
      </c>
      <c r="F2142" s="10" t="str">
        <f>TEXT(SalesDataTable[[#This Row],[Order Date]],"MMM")</f>
        <v>Oct</v>
      </c>
      <c r="G2142" s="4" t="s">
        <v>22</v>
      </c>
      <c r="H2142" s="4" t="s">
        <v>23</v>
      </c>
      <c r="I2142" s="4" t="s">
        <v>18</v>
      </c>
      <c r="J2142" s="4" t="s">
        <v>19</v>
      </c>
      <c r="K2142" s="4" t="s">
        <v>25</v>
      </c>
      <c r="L2142" s="4" t="s">
        <v>26</v>
      </c>
      <c r="M2142" s="5">
        <v>1</v>
      </c>
      <c r="N2142" s="6">
        <v>90.09</v>
      </c>
      <c r="O2142" s="7">
        <v>0</v>
      </c>
      <c r="P2142" s="6">
        <v>45.17</v>
      </c>
      <c r="Q2142" s="6">
        <f>M2142*N2142*(1-O2142)</f>
        <v>90.09</v>
      </c>
      <c r="R2142" s="6">
        <f>M2142*P2142</f>
        <v>45.17</v>
      </c>
      <c r="S2142" s="6">
        <f>Q2142-R2142</f>
        <v>44.92</v>
      </c>
      <c r="T2142" s="8">
        <f>IFERROR(S2142/Q2142,0)</f>
        <v>0.49861249861249862</v>
      </c>
    </row>
    <row r="2143" spans="1:20" ht="15.75" x14ac:dyDescent="0.25">
      <c r="A2143" s="2">
        <v>744</v>
      </c>
      <c r="B2143" s="3">
        <v>46313</v>
      </c>
      <c r="C2143" s="10">
        <f>YEAR(SalesDataTable[[#This Row],[Order Date]])</f>
        <v>2026</v>
      </c>
      <c r="D2143" s="13" t="str">
        <f>"Q"&amp;ROUNDUP(MONTH(SalesDataTable[[#This Row],[Order Date]])/3,0)</f>
        <v>Q4</v>
      </c>
      <c r="E2143" s="13">
        <f>MONTH(SalesDataTable[[#This Row],[Order Date]])</f>
        <v>10</v>
      </c>
      <c r="F2143" s="10" t="str">
        <f>TEXT(SalesDataTable[[#This Row],[Order Date]],"MMM")</f>
        <v>Oct</v>
      </c>
      <c r="G2143" s="4" t="s">
        <v>27</v>
      </c>
      <c r="H2143" s="4" t="s">
        <v>55</v>
      </c>
      <c r="I2143" s="4" t="s">
        <v>18</v>
      </c>
      <c r="J2143" s="4" t="s">
        <v>19</v>
      </c>
      <c r="K2143" s="4" t="s">
        <v>30</v>
      </c>
      <c r="L2143" s="4" t="s">
        <v>31</v>
      </c>
      <c r="M2143" s="5">
        <v>1</v>
      </c>
      <c r="N2143" s="6">
        <v>36.83</v>
      </c>
      <c r="O2143" s="7">
        <v>0</v>
      </c>
      <c r="P2143" s="6">
        <v>13.64</v>
      </c>
      <c r="Q2143" s="6">
        <f>M2143*N2143*(1-O2143)</f>
        <v>36.83</v>
      </c>
      <c r="R2143" s="6">
        <f>M2143*P2143</f>
        <v>13.64</v>
      </c>
      <c r="S2143" s="6">
        <f>Q2143-R2143</f>
        <v>23.189999999999998</v>
      </c>
      <c r="T2143" s="8">
        <f>IFERROR(S2143/Q2143,0)</f>
        <v>0.62964974205810476</v>
      </c>
    </row>
    <row r="2144" spans="1:20" ht="15.75" x14ac:dyDescent="0.25">
      <c r="A2144" s="2">
        <v>960</v>
      </c>
      <c r="B2144" s="3">
        <v>46313</v>
      </c>
      <c r="C2144" s="10">
        <f>YEAR(SalesDataTable[[#This Row],[Order Date]])</f>
        <v>2026</v>
      </c>
      <c r="D2144" s="13" t="str">
        <f>"Q"&amp;ROUNDUP(MONTH(SalesDataTable[[#This Row],[Order Date]])/3,0)</f>
        <v>Q4</v>
      </c>
      <c r="E2144" s="13">
        <f>MONTH(SalesDataTable[[#This Row],[Order Date]])</f>
        <v>10</v>
      </c>
      <c r="F2144" s="10" t="str">
        <f>TEXT(SalesDataTable[[#This Row],[Order Date]],"MMM")</f>
        <v>Oct</v>
      </c>
      <c r="G2144" s="4" t="s">
        <v>22</v>
      </c>
      <c r="H2144" s="4" t="s">
        <v>59</v>
      </c>
      <c r="I2144" s="4" t="s">
        <v>44</v>
      </c>
      <c r="J2144" s="4" t="s">
        <v>19</v>
      </c>
      <c r="K2144" s="4" t="s">
        <v>39</v>
      </c>
      <c r="L2144" s="4" t="s">
        <v>45</v>
      </c>
      <c r="M2144" s="5">
        <v>5</v>
      </c>
      <c r="N2144" s="6">
        <v>196.37</v>
      </c>
      <c r="O2144" s="7">
        <v>0.05</v>
      </c>
      <c r="P2144" s="6">
        <v>103.51</v>
      </c>
      <c r="Q2144" s="6">
        <f>M2144*N2144*(1-O2144)</f>
        <v>932.75749999999994</v>
      </c>
      <c r="R2144" s="6">
        <f>M2144*P2144</f>
        <v>517.55000000000007</v>
      </c>
      <c r="S2144" s="6">
        <f>Q2144-R2144</f>
        <v>415.20749999999987</v>
      </c>
      <c r="T2144" s="8">
        <f>IFERROR(S2144/Q2144,0)</f>
        <v>0.44513981393877816</v>
      </c>
    </row>
    <row r="2145" spans="1:20" ht="15.75" x14ac:dyDescent="0.25">
      <c r="A2145" s="2">
        <v>1389</v>
      </c>
      <c r="B2145" s="3">
        <v>46313</v>
      </c>
      <c r="C2145" s="10">
        <f>YEAR(SalesDataTable[[#This Row],[Order Date]])</f>
        <v>2026</v>
      </c>
      <c r="D2145" s="13" t="str">
        <f>"Q"&amp;ROUNDUP(MONTH(SalesDataTable[[#This Row],[Order Date]])/3,0)</f>
        <v>Q4</v>
      </c>
      <c r="E2145" s="13">
        <f>MONTH(SalesDataTable[[#This Row],[Order Date]])</f>
        <v>10</v>
      </c>
      <c r="F2145" s="10" t="str">
        <f>TEXT(SalesDataTable[[#This Row],[Order Date]],"MMM")</f>
        <v>Oct</v>
      </c>
      <c r="G2145" s="4" t="s">
        <v>16</v>
      </c>
      <c r="H2145" s="4" t="s">
        <v>66</v>
      </c>
      <c r="I2145" s="4" t="s">
        <v>18</v>
      </c>
      <c r="J2145" s="4" t="s">
        <v>29</v>
      </c>
      <c r="K2145" s="4" t="s">
        <v>25</v>
      </c>
      <c r="L2145" s="4" t="s">
        <v>26</v>
      </c>
      <c r="M2145" s="5">
        <v>2</v>
      </c>
      <c r="N2145" s="6">
        <v>93.73</v>
      </c>
      <c r="O2145" s="7">
        <v>0</v>
      </c>
      <c r="P2145" s="6">
        <v>44.79</v>
      </c>
      <c r="Q2145" s="6">
        <f>M2145*N2145*(1-O2145)</f>
        <v>187.46</v>
      </c>
      <c r="R2145" s="6">
        <f>M2145*P2145</f>
        <v>89.58</v>
      </c>
      <c r="S2145" s="6">
        <f>Q2145-R2145</f>
        <v>97.88000000000001</v>
      </c>
      <c r="T2145" s="8">
        <f>IFERROR(S2145/Q2145,0)</f>
        <v>0.52213805611863873</v>
      </c>
    </row>
    <row r="2146" spans="1:20" ht="15.75" x14ac:dyDescent="0.25">
      <c r="A2146" s="2">
        <v>1493</v>
      </c>
      <c r="B2146" s="3">
        <v>46313</v>
      </c>
      <c r="C2146" s="10">
        <f>YEAR(SalesDataTable[[#This Row],[Order Date]])</f>
        <v>2026</v>
      </c>
      <c r="D2146" s="13" t="str">
        <f>"Q"&amp;ROUNDUP(MONTH(SalesDataTable[[#This Row],[Order Date]])/3,0)</f>
        <v>Q4</v>
      </c>
      <c r="E2146" s="13">
        <f>MONTH(SalesDataTable[[#This Row],[Order Date]])</f>
        <v>10</v>
      </c>
      <c r="F2146" s="10" t="str">
        <f>TEXT(SalesDataTable[[#This Row],[Order Date]],"MMM")</f>
        <v>Oct</v>
      </c>
      <c r="G2146" s="4" t="s">
        <v>27</v>
      </c>
      <c r="H2146" s="4" t="s">
        <v>55</v>
      </c>
      <c r="I2146" s="4" t="s">
        <v>18</v>
      </c>
      <c r="J2146" s="4" t="s">
        <v>32</v>
      </c>
      <c r="K2146" s="4" t="s">
        <v>30</v>
      </c>
      <c r="L2146" s="4" t="s">
        <v>31</v>
      </c>
      <c r="M2146" s="5">
        <v>1</v>
      </c>
      <c r="N2146" s="6">
        <v>36.46</v>
      </c>
      <c r="O2146" s="7">
        <v>0.05</v>
      </c>
      <c r="P2146" s="6">
        <v>13.35</v>
      </c>
      <c r="Q2146" s="6">
        <f>M2146*N2146*(1-O2146)</f>
        <v>34.637</v>
      </c>
      <c r="R2146" s="6">
        <f>M2146*P2146</f>
        <v>13.35</v>
      </c>
      <c r="S2146" s="6">
        <f>Q2146-R2146</f>
        <v>21.286999999999999</v>
      </c>
      <c r="T2146" s="8">
        <f>IFERROR(S2146/Q2146,0)</f>
        <v>0.61457401045125148</v>
      </c>
    </row>
    <row r="2147" spans="1:20" ht="15.75" x14ac:dyDescent="0.25">
      <c r="A2147" s="2">
        <v>1967</v>
      </c>
      <c r="B2147" s="3">
        <v>46313</v>
      </c>
      <c r="C2147" s="10">
        <f>YEAR(SalesDataTable[[#This Row],[Order Date]])</f>
        <v>2026</v>
      </c>
      <c r="D2147" s="13" t="str">
        <f>"Q"&amp;ROUNDUP(MONTH(SalesDataTable[[#This Row],[Order Date]])/3,0)</f>
        <v>Q4</v>
      </c>
      <c r="E2147" s="13">
        <f>MONTH(SalesDataTable[[#This Row],[Order Date]])</f>
        <v>10</v>
      </c>
      <c r="F2147" s="10" t="str">
        <f>TEXT(SalesDataTable[[#This Row],[Order Date]],"MMM")</f>
        <v>Oct</v>
      </c>
      <c r="G2147" s="4" t="s">
        <v>22</v>
      </c>
      <c r="H2147" s="4" t="s">
        <v>65</v>
      </c>
      <c r="I2147" s="4" t="s">
        <v>18</v>
      </c>
      <c r="J2147" s="4" t="s">
        <v>19</v>
      </c>
      <c r="K2147" s="4" t="s">
        <v>39</v>
      </c>
      <c r="L2147" s="4" t="s">
        <v>67</v>
      </c>
      <c r="M2147" s="5">
        <v>2</v>
      </c>
      <c r="N2147" s="6">
        <v>125.91</v>
      </c>
      <c r="O2147" s="7">
        <v>0</v>
      </c>
      <c r="P2147" s="6">
        <v>61.95</v>
      </c>
      <c r="Q2147" s="6">
        <f>M2147*N2147*(1-O2147)</f>
        <v>251.82</v>
      </c>
      <c r="R2147" s="6">
        <f>M2147*P2147</f>
        <v>123.9</v>
      </c>
      <c r="S2147" s="6">
        <f>Q2147-R2147</f>
        <v>127.91999999999999</v>
      </c>
      <c r="T2147" s="8">
        <f>IFERROR(S2147/Q2147,0)</f>
        <v>0.50798189182749576</v>
      </c>
    </row>
    <row r="2148" spans="1:20" ht="15.75" x14ac:dyDescent="0.25">
      <c r="A2148" s="2">
        <v>2132</v>
      </c>
      <c r="B2148" s="3">
        <v>46313</v>
      </c>
      <c r="C2148" s="10">
        <f>YEAR(SalesDataTable[[#This Row],[Order Date]])</f>
        <v>2026</v>
      </c>
      <c r="D2148" s="13" t="str">
        <f>"Q"&amp;ROUNDUP(MONTH(SalesDataTable[[#This Row],[Order Date]])/3,0)</f>
        <v>Q4</v>
      </c>
      <c r="E2148" s="13">
        <f>MONTH(SalesDataTable[[#This Row],[Order Date]])</f>
        <v>10</v>
      </c>
      <c r="F2148" s="10" t="str">
        <f>TEXT(SalesDataTable[[#This Row],[Order Date]],"MMM")</f>
        <v>Oct</v>
      </c>
      <c r="G2148" s="4" t="s">
        <v>36</v>
      </c>
      <c r="H2148" s="4" t="s">
        <v>49</v>
      </c>
      <c r="I2148" s="4" t="s">
        <v>35</v>
      </c>
      <c r="J2148" s="4" t="s">
        <v>29</v>
      </c>
      <c r="K2148" s="4" t="s">
        <v>25</v>
      </c>
      <c r="L2148" s="4" t="s">
        <v>26</v>
      </c>
      <c r="M2148" s="5">
        <v>1</v>
      </c>
      <c r="N2148" s="6">
        <v>92.56</v>
      </c>
      <c r="O2148" s="7">
        <v>0.1</v>
      </c>
      <c r="P2148" s="6">
        <v>44.23</v>
      </c>
      <c r="Q2148" s="6">
        <f>M2148*N2148*(1-O2148)</f>
        <v>83.304000000000002</v>
      </c>
      <c r="R2148" s="6">
        <f>M2148*P2148</f>
        <v>44.23</v>
      </c>
      <c r="S2148" s="6">
        <f>Q2148-R2148</f>
        <v>39.074000000000005</v>
      </c>
      <c r="T2148" s="8">
        <f>IFERROR(S2148/Q2148,0)</f>
        <v>0.46905310669355621</v>
      </c>
    </row>
    <row r="2149" spans="1:20" ht="15.75" x14ac:dyDescent="0.25">
      <c r="A2149" s="2">
        <v>2882</v>
      </c>
      <c r="B2149" s="3">
        <v>46313</v>
      </c>
      <c r="C2149" s="10">
        <f>YEAR(SalesDataTable[[#This Row],[Order Date]])</f>
        <v>2026</v>
      </c>
      <c r="D2149" s="13" t="str">
        <f>"Q"&amp;ROUNDUP(MONTH(SalesDataTable[[#This Row],[Order Date]])/3,0)</f>
        <v>Q4</v>
      </c>
      <c r="E2149" s="13">
        <f>MONTH(SalesDataTable[[#This Row],[Order Date]])</f>
        <v>10</v>
      </c>
      <c r="F2149" s="10" t="str">
        <f>TEXT(SalesDataTable[[#This Row],[Order Date]],"MMM")</f>
        <v>Oct</v>
      </c>
      <c r="G2149" s="4" t="s">
        <v>36</v>
      </c>
      <c r="H2149" s="4" t="s">
        <v>49</v>
      </c>
      <c r="I2149" s="4" t="s">
        <v>44</v>
      </c>
      <c r="J2149" s="4" t="s">
        <v>29</v>
      </c>
      <c r="K2149" s="4" t="s">
        <v>25</v>
      </c>
      <c r="L2149" s="4" t="s">
        <v>62</v>
      </c>
      <c r="M2149" s="5">
        <v>4</v>
      </c>
      <c r="N2149" s="6">
        <v>70.02</v>
      </c>
      <c r="O2149" s="7">
        <v>0</v>
      </c>
      <c r="P2149" s="6">
        <v>32.86</v>
      </c>
      <c r="Q2149" s="6">
        <f>M2149*N2149*(1-O2149)</f>
        <v>280.08</v>
      </c>
      <c r="R2149" s="6">
        <f>M2149*P2149</f>
        <v>131.44</v>
      </c>
      <c r="S2149" s="6">
        <f>Q2149-R2149</f>
        <v>148.63999999999999</v>
      </c>
      <c r="T2149" s="8">
        <f>IFERROR(S2149/Q2149,0)</f>
        <v>0.53070551271065403</v>
      </c>
    </row>
    <row r="2150" spans="1:20" ht="15.75" x14ac:dyDescent="0.25">
      <c r="A2150" s="2">
        <v>3345</v>
      </c>
      <c r="B2150" s="3">
        <v>46313</v>
      </c>
      <c r="C2150" s="10">
        <f>YEAR(SalesDataTable[[#This Row],[Order Date]])</f>
        <v>2026</v>
      </c>
      <c r="D2150" s="13" t="str">
        <f>"Q"&amp;ROUNDUP(MONTH(SalesDataTable[[#This Row],[Order Date]])/3,0)</f>
        <v>Q4</v>
      </c>
      <c r="E2150" s="13">
        <f>MONTH(SalesDataTable[[#This Row],[Order Date]])</f>
        <v>10</v>
      </c>
      <c r="F2150" s="10" t="str">
        <f>TEXT(SalesDataTable[[#This Row],[Order Date]],"MMM")</f>
        <v>Oct</v>
      </c>
      <c r="G2150" s="4" t="s">
        <v>16</v>
      </c>
      <c r="H2150" s="4" t="s">
        <v>66</v>
      </c>
      <c r="I2150" s="4" t="s">
        <v>18</v>
      </c>
      <c r="J2150" s="4" t="s">
        <v>19</v>
      </c>
      <c r="K2150" s="4" t="s">
        <v>20</v>
      </c>
      <c r="L2150" s="4" t="s">
        <v>38</v>
      </c>
      <c r="M2150" s="5">
        <v>3</v>
      </c>
      <c r="N2150" s="6">
        <v>51.62</v>
      </c>
      <c r="O2150" s="7">
        <v>0.1</v>
      </c>
      <c r="P2150" s="6">
        <v>22.94</v>
      </c>
      <c r="Q2150" s="6">
        <f>M2150*N2150*(1-O2150)</f>
        <v>139.374</v>
      </c>
      <c r="R2150" s="6">
        <f>M2150*P2150</f>
        <v>68.820000000000007</v>
      </c>
      <c r="S2150" s="6">
        <f>Q2150-R2150</f>
        <v>70.553999999999988</v>
      </c>
      <c r="T2150" s="8">
        <f>IFERROR(S2150/Q2150,0)</f>
        <v>0.50622067243531788</v>
      </c>
    </row>
    <row r="2151" spans="1:20" ht="15.75" x14ac:dyDescent="0.25">
      <c r="A2151" s="2">
        <v>4089</v>
      </c>
      <c r="B2151" s="3">
        <v>46313</v>
      </c>
      <c r="C2151" s="10">
        <f>YEAR(SalesDataTable[[#This Row],[Order Date]])</f>
        <v>2026</v>
      </c>
      <c r="D2151" s="13" t="str">
        <f>"Q"&amp;ROUNDUP(MONTH(SalesDataTable[[#This Row],[Order Date]])/3,0)</f>
        <v>Q4</v>
      </c>
      <c r="E2151" s="13">
        <f>MONTH(SalesDataTable[[#This Row],[Order Date]])</f>
        <v>10</v>
      </c>
      <c r="F2151" s="10" t="str">
        <f>TEXT(SalesDataTable[[#This Row],[Order Date]],"MMM")</f>
        <v>Oct</v>
      </c>
      <c r="G2151" s="4" t="s">
        <v>27</v>
      </c>
      <c r="H2151" s="4" t="s">
        <v>28</v>
      </c>
      <c r="I2151" s="4" t="s">
        <v>18</v>
      </c>
      <c r="J2151" s="4" t="s">
        <v>29</v>
      </c>
      <c r="K2151" s="4" t="s">
        <v>39</v>
      </c>
      <c r="L2151" s="4" t="s">
        <v>45</v>
      </c>
      <c r="M2151" s="5">
        <v>1</v>
      </c>
      <c r="N2151" s="6">
        <v>196.39</v>
      </c>
      <c r="O2151" s="7">
        <v>0</v>
      </c>
      <c r="P2151" s="6">
        <v>104.66</v>
      </c>
      <c r="Q2151" s="6">
        <f>M2151*N2151*(1-O2151)</f>
        <v>196.39</v>
      </c>
      <c r="R2151" s="6">
        <f>M2151*P2151</f>
        <v>104.66</v>
      </c>
      <c r="S2151" s="6">
        <f>Q2151-R2151</f>
        <v>91.72999999999999</v>
      </c>
      <c r="T2151" s="8">
        <f>IFERROR(S2151/Q2151,0)</f>
        <v>0.46708080859514228</v>
      </c>
    </row>
    <row r="2152" spans="1:20" ht="15.75" x14ac:dyDescent="0.25">
      <c r="A2152" s="2">
        <v>4119</v>
      </c>
      <c r="B2152" s="3">
        <v>46313</v>
      </c>
      <c r="C2152" s="10">
        <f>YEAR(SalesDataTable[[#This Row],[Order Date]])</f>
        <v>2026</v>
      </c>
      <c r="D2152" s="13" t="str">
        <f>"Q"&amp;ROUNDUP(MONTH(SalesDataTable[[#This Row],[Order Date]])/3,0)</f>
        <v>Q4</v>
      </c>
      <c r="E2152" s="13">
        <f>MONTH(SalesDataTable[[#This Row],[Order Date]])</f>
        <v>10</v>
      </c>
      <c r="F2152" s="10" t="str">
        <f>TEXT(SalesDataTable[[#This Row],[Order Date]],"MMM")</f>
        <v>Oct</v>
      </c>
      <c r="G2152" s="4" t="s">
        <v>36</v>
      </c>
      <c r="H2152" s="4" t="s">
        <v>49</v>
      </c>
      <c r="I2152" s="4" t="s">
        <v>24</v>
      </c>
      <c r="J2152" s="4" t="s">
        <v>32</v>
      </c>
      <c r="K2152" s="4" t="s">
        <v>50</v>
      </c>
      <c r="L2152" s="4" t="s">
        <v>51</v>
      </c>
      <c r="M2152" s="5">
        <v>10</v>
      </c>
      <c r="N2152" s="6">
        <v>41.26</v>
      </c>
      <c r="O2152" s="7">
        <v>0.1</v>
      </c>
      <c r="P2152" s="6">
        <v>15.06</v>
      </c>
      <c r="Q2152" s="6">
        <f>M2152*N2152*(1-O2152)</f>
        <v>371.34</v>
      </c>
      <c r="R2152" s="6">
        <f>M2152*P2152</f>
        <v>150.6</v>
      </c>
      <c r="S2152" s="6">
        <f>Q2152-R2152</f>
        <v>220.73999999999998</v>
      </c>
      <c r="T2152" s="8">
        <f>IFERROR(S2152/Q2152,0)</f>
        <v>0.59444175149458711</v>
      </c>
    </row>
    <row r="2153" spans="1:20" ht="15.75" x14ac:dyDescent="0.25">
      <c r="A2153" s="2">
        <v>4968</v>
      </c>
      <c r="B2153" s="3">
        <v>46313</v>
      </c>
      <c r="C2153" s="10">
        <f>YEAR(SalesDataTable[[#This Row],[Order Date]])</f>
        <v>2026</v>
      </c>
      <c r="D2153" s="13" t="str">
        <f>"Q"&amp;ROUNDUP(MONTH(SalesDataTable[[#This Row],[Order Date]])/3,0)</f>
        <v>Q4</v>
      </c>
      <c r="E2153" s="13">
        <f>MONTH(SalesDataTable[[#This Row],[Order Date]])</f>
        <v>10</v>
      </c>
      <c r="F2153" s="10" t="str">
        <f>TEXT(SalesDataTable[[#This Row],[Order Date]],"MMM")</f>
        <v>Oct</v>
      </c>
      <c r="G2153" s="4" t="s">
        <v>27</v>
      </c>
      <c r="H2153" s="4" t="s">
        <v>34</v>
      </c>
      <c r="I2153" s="4" t="s">
        <v>44</v>
      </c>
      <c r="J2153" s="4" t="s">
        <v>29</v>
      </c>
      <c r="K2153" s="4" t="s">
        <v>30</v>
      </c>
      <c r="L2153" s="4" t="s">
        <v>31</v>
      </c>
      <c r="M2153" s="5">
        <v>1</v>
      </c>
      <c r="N2153" s="6">
        <v>35.549999999999997</v>
      </c>
      <c r="O2153" s="7">
        <v>0.05</v>
      </c>
      <c r="P2153" s="6">
        <v>13.44</v>
      </c>
      <c r="Q2153" s="6">
        <f>M2153*N2153*(1-O2153)</f>
        <v>33.772499999999994</v>
      </c>
      <c r="R2153" s="6">
        <f>M2153*P2153</f>
        <v>13.44</v>
      </c>
      <c r="S2153" s="6">
        <f>Q2153-R2153</f>
        <v>20.332499999999996</v>
      </c>
      <c r="T2153" s="8">
        <f>IFERROR(S2153/Q2153,0)</f>
        <v>0.60204308238951809</v>
      </c>
    </row>
    <row r="2154" spans="1:20" ht="15.75" x14ac:dyDescent="0.25">
      <c r="A2154" s="2">
        <v>5197</v>
      </c>
      <c r="B2154" s="3">
        <v>46313</v>
      </c>
      <c r="C2154" s="10">
        <f>YEAR(SalesDataTable[[#This Row],[Order Date]])</f>
        <v>2026</v>
      </c>
      <c r="D2154" s="13" t="str">
        <f>"Q"&amp;ROUNDUP(MONTH(SalesDataTable[[#This Row],[Order Date]])/3,0)</f>
        <v>Q4</v>
      </c>
      <c r="E2154" s="13">
        <f>MONTH(SalesDataTable[[#This Row],[Order Date]])</f>
        <v>10</v>
      </c>
      <c r="F2154" s="10" t="str">
        <f>TEXT(SalesDataTable[[#This Row],[Order Date]],"MMM")</f>
        <v>Oct</v>
      </c>
      <c r="G2154" s="4" t="s">
        <v>36</v>
      </c>
      <c r="H2154" s="4" t="s">
        <v>49</v>
      </c>
      <c r="I2154" s="4" t="s">
        <v>18</v>
      </c>
      <c r="J2154" s="4" t="s">
        <v>29</v>
      </c>
      <c r="K2154" s="4" t="s">
        <v>20</v>
      </c>
      <c r="L2154" s="4" t="s">
        <v>38</v>
      </c>
      <c r="M2154" s="5">
        <v>1</v>
      </c>
      <c r="N2154" s="6">
        <v>49.5</v>
      </c>
      <c r="O2154" s="7">
        <v>0</v>
      </c>
      <c r="P2154" s="6">
        <v>22.36</v>
      </c>
      <c r="Q2154" s="6">
        <f>M2154*N2154*(1-O2154)</f>
        <v>49.5</v>
      </c>
      <c r="R2154" s="6">
        <f>M2154*P2154</f>
        <v>22.36</v>
      </c>
      <c r="S2154" s="6">
        <f>Q2154-R2154</f>
        <v>27.14</v>
      </c>
      <c r="T2154" s="8">
        <f>IFERROR(S2154/Q2154,0)</f>
        <v>0.54828282828282826</v>
      </c>
    </row>
    <row r="2155" spans="1:20" ht="15.75" x14ac:dyDescent="0.25">
      <c r="A2155" s="2">
        <v>66</v>
      </c>
      <c r="B2155" s="3">
        <v>46314</v>
      </c>
      <c r="C2155" s="10">
        <f>YEAR(SalesDataTable[[#This Row],[Order Date]])</f>
        <v>2026</v>
      </c>
      <c r="D2155" s="13" t="str">
        <f>"Q"&amp;ROUNDUP(MONTH(SalesDataTable[[#This Row],[Order Date]])/3,0)</f>
        <v>Q4</v>
      </c>
      <c r="E2155" s="13">
        <f>MONTH(SalesDataTable[[#This Row],[Order Date]])</f>
        <v>10</v>
      </c>
      <c r="F2155" s="10" t="str">
        <f>TEXT(SalesDataTable[[#This Row],[Order Date]],"MMM")</f>
        <v>Oct</v>
      </c>
      <c r="G2155" s="4" t="s">
        <v>16</v>
      </c>
      <c r="H2155" s="4" t="s">
        <v>66</v>
      </c>
      <c r="I2155" s="4" t="s">
        <v>18</v>
      </c>
      <c r="J2155" s="4" t="s">
        <v>32</v>
      </c>
      <c r="K2155" s="4" t="s">
        <v>39</v>
      </c>
      <c r="L2155" s="4" t="s">
        <v>56</v>
      </c>
      <c r="M2155" s="5">
        <v>1</v>
      </c>
      <c r="N2155" s="6">
        <v>80.58</v>
      </c>
      <c r="O2155" s="7">
        <v>0</v>
      </c>
      <c r="P2155" s="6">
        <v>40.43</v>
      </c>
      <c r="Q2155" s="6">
        <f>M2155*N2155*(1-O2155)</f>
        <v>80.58</v>
      </c>
      <c r="R2155" s="6">
        <f>M2155*P2155</f>
        <v>40.43</v>
      </c>
      <c r="S2155" s="6">
        <f>Q2155-R2155</f>
        <v>40.15</v>
      </c>
      <c r="T2155" s="8">
        <f>IFERROR(S2155/Q2155,0)</f>
        <v>0.49826259617771157</v>
      </c>
    </row>
    <row r="2156" spans="1:20" ht="15.75" x14ac:dyDescent="0.25">
      <c r="A2156" s="2">
        <v>585</v>
      </c>
      <c r="B2156" s="3">
        <v>46314</v>
      </c>
      <c r="C2156" s="10">
        <f>YEAR(SalesDataTable[[#This Row],[Order Date]])</f>
        <v>2026</v>
      </c>
      <c r="D2156" s="13" t="str">
        <f>"Q"&amp;ROUNDUP(MONTH(SalesDataTable[[#This Row],[Order Date]])/3,0)</f>
        <v>Q4</v>
      </c>
      <c r="E2156" s="13">
        <f>MONTH(SalesDataTable[[#This Row],[Order Date]])</f>
        <v>10</v>
      </c>
      <c r="F2156" s="10" t="str">
        <f>TEXT(SalesDataTable[[#This Row],[Order Date]],"MMM")</f>
        <v>Oct</v>
      </c>
      <c r="G2156" s="4" t="s">
        <v>27</v>
      </c>
      <c r="H2156" s="4" t="s">
        <v>41</v>
      </c>
      <c r="I2156" s="4" t="s">
        <v>35</v>
      </c>
      <c r="J2156" s="4" t="s">
        <v>32</v>
      </c>
      <c r="K2156" s="4" t="s">
        <v>30</v>
      </c>
      <c r="L2156" s="4" t="s">
        <v>64</v>
      </c>
      <c r="M2156" s="5">
        <v>2</v>
      </c>
      <c r="N2156" s="6">
        <v>161.59</v>
      </c>
      <c r="O2156" s="7">
        <v>0.05</v>
      </c>
      <c r="P2156" s="6">
        <v>89.57</v>
      </c>
      <c r="Q2156" s="6">
        <f>M2156*N2156*(1-O2156)</f>
        <v>307.02100000000002</v>
      </c>
      <c r="R2156" s="6">
        <f>M2156*P2156</f>
        <v>179.14</v>
      </c>
      <c r="S2156" s="6">
        <f>Q2156-R2156</f>
        <v>127.88100000000003</v>
      </c>
      <c r="T2156" s="8">
        <f>IFERROR(S2156/Q2156,0)</f>
        <v>0.41652199686666391</v>
      </c>
    </row>
    <row r="2157" spans="1:20" ht="15.75" x14ac:dyDescent="0.25">
      <c r="A2157" s="2">
        <v>856</v>
      </c>
      <c r="B2157" s="3">
        <v>46314</v>
      </c>
      <c r="C2157" s="10">
        <f>YEAR(SalesDataTable[[#This Row],[Order Date]])</f>
        <v>2026</v>
      </c>
      <c r="D2157" s="13" t="str">
        <f>"Q"&amp;ROUNDUP(MONTH(SalesDataTable[[#This Row],[Order Date]])/3,0)</f>
        <v>Q4</v>
      </c>
      <c r="E2157" s="13">
        <f>MONTH(SalesDataTable[[#This Row],[Order Date]])</f>
        <v>10</v>
      </c>
      <c r="F2157" s="10" t="str">
        <f>TEXT(SalesDataTable[[#This Row],[Order Date]],"MMM")</f>
        <v>Oct</v>
      </c>
      <c r="G2157" s="4" t="s">
        <v>36</v>
      </c>
      <c r="H2157" s="4" t="s">
        <v>49</v>
      </c>
      <c r="I2157" s="4" t="s">
        <v>18</v>
      </c>
      <c r="J2157" s="4" t="s">
        <v>32</v>
      </c>
      <c r="K2157" s="4" t="s">
        <v>39</v>
      </c>
      <c r="L2157" s="4" t="s">
        <v>56</v>
      </c>
      <c r="M2157" s="5">
        <v>1</v>
      </c>
      <c r="N2157" s="6">
        <v>80.319999999999993</v>
      </c>
      <c r="O2157" s="7">
        <v>0</v>
      </c>
      <c r="P2157" s="6">
        <v>39.729999999999997</v>
      </c>
      <c r="Q2157" s="6">
        <f>M2157*N2157*(1-O2157)</f>
        <v>80.319999999999993</v>
      </c>
      <c r="R2157" s="6">
        <f>M2157*P2157</f>
        <v>39.729999999999997</v>
      </c>
      <c r="S2157" s="6">
        <f>Q2157-R2157</f>
        <v>40.589999999999996</v>
      </c>
      <c r="T2157" s="8">
        <f>IFERROR(S2157/Q2157,0)</f>
        <v>0.50535358565737054</v>
      </c>
    </row>
    <row r="2158" spans="1:20" ht="15.75" x14ac:dyDescent="0.25">
      <c r="A2158" s="2">
        <v>1793</v>
      </c>
      <c r="B2158" s="3">
        <v>46314</v>
      </c>
      <c r="C2158" s="10">
        <f>YEAR(SalesDataTable[[#This Row],[Order Date]])</f>
        <v>2026</v>
      </c>
      <c r="D2158" s="13" t="str">
        <f>"Q"&amp;ROUNDUP(MONTH(SalesDataTable[[#This Row],[Order Date]])/3,0)</f>
        <v>Q4</v>
      </c>
      <c r="E2158" s="13">
        <f>MONTH(SalesDataTable[[#This Row],[Order Date]])</f>
        <v>10</v>
      </c>
      <c r="F2158" s="10" t="str">
        <f>TEXT(SalesDataTable[[#This Row],[Order Date]],"MMM")</f>
        <v>Oct</v>
      </c>
      <c r="G2158" s="4" t="s">
        <v>16</v>
      </c>
      <c r="H2158" s="4" t="s">
        <v>52</v>
      </c>
      <c r="I2158" s="4" t="s">
        <v>44</v>
      </c>
      <c r="J2158" s="4" t="s">
        <v>29</v>
      </c>
      <c r="K2158" s="4" t="s">
        <v>30</v>
      </c>
      <c r="L2158" s="4" t="s">
        <v>64</v>
      </c>
      <c r="M2158" s="5">
        <v>1</v>
      </c>
      <c r="N2158" s="6">
        <v>164.25</v>
      </c>
      <c r="O2158" s="7">
        <v>0</v>
      </c>
      <c r="P2158" s="6">
        <v>86.6</v>
      </c>
      <c r="Q2158" s="6">
        <f>M2158*N2158*(1-O2158)</f>
        <v>164.25</v>
      </c>
      <c r="R2158" s="6">
        <f>M2158*P2158</f>
        <v>86.6</v>
      </c>
      <c r="S2158" s="6">
        <f>Q2158-R2158</f>
        <v>77.650000000000006</v>
      </c>
      <c r="T2158" s="8">
        <f>IFERROR(S2158/Q2158,0)</f>
        <v>0.47275494672754947</v>
      </c>
    </row>
    <row r="2159" spans="1:20" ht="15.75" x14ac:dyDescent="0.25">
      <c r="A2159" s="2">
        <v>4763</v>
      </c>
      <c r="B2159" s="3">
        <v>46314</v>
      </c>
      <c r="C2159" s="10">
        <f>YEAR(SalesDataTable[[#This Row],[Order Date]])</f>
        <v>2026</v>
      </c>
      <c r="D2159" s="13" t="str">
        <f>"Q"&amp;ROUNDUP(MONTH(SalesDataTable[[#This Row],[Order Date]])/3,0)</f>
        <v>Q4</v>
      </c>
      <c r="E2159" s="13">
        <f>MONTH(SalesDataTable[[#This Row],[Order Date]])</f>
        <v>10</v>
      </c>
      <c r="F2159" s="10" t="str">
        <f>TEXT(SalesDataTable[[#This Row],[Order Date]],"MMM")</f>
        <v>Oct</v>
      </c>
      <c r="G2159" s="4" t="s">
        <v>36</v>
      </c>
      <c r="H2159" s="4" t="s">
        <v>49</v>
      </c>
      <c r="I2159" s="4" t="s">
        <v>44</v>
      </c>
      <c r="J2159" s="4" t="s">
        <v>29</v>
      </c>
      <c r="K2159" s="4" t="s">
        <v>20</v>
      </c>
      <c r="L2159" s="4" t="s">
        <v>46</v>
      </c>
      <c r="M2159" s="5">
        <v>6</v>
      </c>
      <c r="N2159" s="6">
        <v>101.6</v>
      </c>
      <c r="O2159" s="7">
        <v>0</v>
      </c>
      <c r="P2159" s="6">
        <v>50.17</v>
      </c>
      <c r="Q2159" s="6">
        <f>M2159*N2159*(1-O2159)</f>
        <v>609.59999999999991</v>
      </c>
      <c r="R2159" s="6">
        <f>M2159*P2159</f>
        <v>301.02</v>
      </c>
      <c r="S2159" s="6">
        <f>Q2159-R2159</f>
        <v>308.57999999999993</v>
      </c>
      <c r="T2159" s="8">
        <f>IFERROR(S2159/Q2159,0)</f>
        <v>0.50620078740157481</v>
      </c>
    </row>
    <row r="2160" spans="1:20" ht="15.75" x14ac:dyDescent="0.25">
      <c r="A2160" s="2">
        <v>1716</v>
      </c>
      <c r="B2160" s="3">
        <v>46315</v>
      </c>
      <c r="C2160" s="10">
        <f>YEAR(SalesDataTable[[#This Row],[Order Date]])</f>
        <v>2026</v>
      </c>
      <c r="D2160" s="13" t="str">
        <f>"Q"&amp;ROUNDUP(MONTH(SalesDataTable[[#This Row],[Order Date]])/3,0)</f>
        <v>Q4</v>
      </c>
      <c r="E2160" s="13">
        <f>MONTH(SalesDataTable[[#This Row],[Order Date]])</f>
        <v>10</v>
      </c>
      <c r="F2160" s="10" t="str">
        <f>TEXT(SalesDataTable[[#This Row],[Order Date]],"MMM")</f>
        <v>Oct</v>
      </c>
      <c r="G2160" s="4" t="s">
        <v>16</v>
      </c>
      <c r="H2160" s="4" t="s">
        <v>17</v>
      </c>
      <c r="I2160" s="4" t="s">
        <v>35</v>
      </c>
      <c r="J2160" s="4" t="s">
        <v>19</v>
      </c>
      <c r="K2160" s="4" t="s">
        <v>50</v>
      </c>
      <c r="L2160" s="4" t="s">
        <v>58</v>
      </c>
      <c r="M2160" s="5">
        <v>5</v>
      </c>
      <c r="N2160" s="6">
        <v>35.99</v>
      </c>
      <c r="O2160" s="7">
        <v>0</v>
      </c>
      <c r="P2160" s="6">
        <v>14.19</v>
      </c>
      <c r="Q2160" s="6">
        <f>M2160*N2160*(1-O2160)</f>
        <v>179.95000000000002</v>
      </c>
      <c r="R2160" s="6">
        <f>M2160*P2160</f>
        <v>70.95</v>
      </c>
      <c r="S2160" s="6">
        <f>Q2160-R2160</f>
        <v>109.00000000000001</v>
      </c>
      <c r="T2160" s="8">
        <f>IFERROR(S2160/Q2160,0)</f>
        <v>0.60572381217004723</v>
      </c>
    </row>
    <row r="2161" spans="1:20" ht="15.75" x14ac:dyDescent="0.25">
      <c r="A2161" s="2">
        <v>1759</v>
      </c>
      <c r="B2161" s="3">
        <v>46315</v>
      </c>
      <c r="C2161" s="10">
        <f>YEAR(SalesDataTable[[#This Row],[Order Date]])</f>
        <v>2026</v>
      </c>
      <c r="D2161" s="13" t="str">
        <f>"Q"&amp;ROUNDUP(MONTH(SalesDataTable[[#This Row],[Order Date]])/3,0)</f>
        <v>Q4</v>
      </c>
      <c r="E2161" s="13">
        <f>MONTH(SalesDataTable[[#This Row],[Order Date]])</f>
        <v>10</v>
      </c>
      <c r="F2161" s="10" t="str">
        <f>TEXT(SalesDataTable[[#This Row],[Order Date]],"MMM")</f>
        <v>Oct</v>
      </c>
      <c r="G2161" s="4" t="s">
        <v>36</v>
      </c>
      <c r="H2161" s="4" t="s">
        <v>49</v>
      </c>
      <c r="I2161" s="4" t="s">
        <v>18</v>
      </c>
      <c r="J2161" s="4" t="s">
        <v>19</v>
      </c>
      <c r="K2161" s="4" t="s">
        <v>50</v>
      </c>
      <c r="L2161" s="4" t="s">
        <v>58</v>
      </c>
      <c r="M2161" s="5">
        <v>2</v>
      </c>
      <c r="N2161" s="6">
        <v>36.57</v>
      </c>
      <c r="O2161" s="7">
        <v>0.1</v>
      </c>
      <c r="P2161" s="6">
        <v>13.79</v>
      </c>
      <c r="Q2161" s="6">
        <f>M2161*N2161*(1-O2161)</f>
        <v>65.826000000000008</v>
      </c>
      <c r="R2161" s="6">
        <f>M2161*P2161</f>
        <v>27.58</v>
      </c>
      <c r="S2161" s="6">
        <f>Q2161-R2161</f>
        <v>38.246000000000009</v>
      </c>
      <c r="T2161" s="8">
        <f>IFERROR(S2161/Q2161,0)</f>
        <v>0.58101661957281325</v>
      </c>
    </row>
    <row r="2162" spans="1:20" ht="15.75" x14ac:dyDescent="0.25">
      <c r="A2162" s="2">
        <v>1811</v>
      </c>
      <c r="B2162" s="3">
        <v>46315</v>
      </c>
      <c r="C2162" s="10">
        <f>YEAR(SalesDataTable[[#This Row],[Order Date]])</f>
        <v>2026</v>
      </c>
      <c r="D2162" s="13" t="str">
        <f>"Q"&amp;ROUNDUP(MONTH(SalesDataTable[[#This Row],[Order Date]])/3,0)</f>
        <v>Q4</v>
      </c>
      <c r="E2162" s="13">
        <f>MONTH(SalesDataTable[[#This Row],[Order Date]])</f>
        <v>10</v>
      </c>
      <c r="F2162" s="10" t="str">
        <f>TEXT(SalesDataTable[[#This Row],[Order Date]],"MMM")</f>
        <v>Oct</v>
      </c>
      <c r="G2162" s="4" t="s">
        <v>22</v>
      </c>
      <c r="H2162" s="4" t="s">
        <v>43</v>
      </c>
      <c r="I2162" s="4" t="s">
        <v>18</v>
      </c>
      <c r="J2162" s="4" t="s">
        <v>29</v>
      </c>
      <c r="K2162" s="4" t="s">
        <v>20</v>
      </c>
      <c r="L2162" s="4" t="s">
        <v>42</v>
      </c>
      <c r="M2162" s="5">
        <v>1</v>
      </c>
      <c r="N2162" s="6">
        <v>40.99</v>
      </c>
      <c r="O2162" s="7">
        <v>0.1</v>
      </c>
      <c r="P2162" s="6">
        <v>17.16</v>
      </c>
      <c r="Q2162" s="6">
        <f>M2162*N2162*(1-O2162)</f>
        <v>36.891000000000005</v>
      </c>
      <c r="R2162" s="6">
        <f>M2162*P2162</f>
        <v>17.16</v>
      </c>
      <c r="S2162" s="6">
        <f>Q2162-R2162</f>
        <v>19.731000000000005</v>
      </c>
      <c r="T2162" s="8">
        <f>IFERROR(S2162/Q2162,0)</f>
        <v>0.5348458973733432</v>
      </c>
    </row>
    <row r="2163" spans="1:20" ht="15.75" x14ac:dyDescent="0.25">
      <c r="A2163" s="2">
        <v>2918</v>
      </c>
      <c r="B2163" s="3">
        <v>46315</v>
      </c>
      <c r="C2163" s="10">
        <f>YEAR(SalesDataTable[[#This Row],[Order Date]])</f>
        <v>2026</v>
      </c>
      <c r="D2163" s="13" t="str">
        <f>"Q"&amp;ROUNDUP(MONTH(SalesDataTable[[#This Row],[Order Date]])/3,0)</f>
        <v>Q4</v>
      </c>
      <c r="E2163" s="13">
        <f>MONTH(SalesDataTable[[#This Row],[Order Date]])</f>
        <v>10</v>
      </c>
      <c r="F2163" s="10" t="str">
        <f>TEXT(SalesDataTable[[#This Row],[Order Date]],"MMM")</f>
        <v>Oct</v>
      </c>
      <c r="G2163" s="4" t="s">
        <v>36</v>
      </c>
      <c r="H2163" s="4" t="s">
        <v>49</v>
      </c>
      <c r="I2163" s="4" t="s">
        <v>35</v>
      </c>
      <c r="J2163" s="4" t="s">
        <v>19</v>
      </c>
      <c r="K2163" s="4" t="s">
        <v>39</v>
      </c>
      <c r="L2163" s="4" t="s">
        <v>56</v>
      </c>
      <c r="M2163" s="5">
        <v>3</v>
      </c>
      <c r="N2163" s="6">
        <v>80.47</v>
      </c>
      <c r="O2163" s="7">
        <v>0</v>
      </c>
      <c r="P2163" s="6">
        <v>40.090000000000003</v>
      </c>
      <c r="Q2163" s="6">
        <f>M2163*N2163*(1-O2163)</f>
        <v>241.41</v>
      </c>
      <c r="R2163" s="6">
        <f>M2163*P2163</f>
        <v>120.27000000000001</v>
      </c>
      <c r="S2163" s="6">
        <f>Q2163-R2163</f>
        <v>121.13999999999999</v>
      </c>
      <c r="T2163" s="8">
        <f>IFERROR(S2163/Q2163,0)</f>
        <v>0.50180191375667949</v>
      </c>
    </row>
    <row r="2164" spans="1:20" ht="15.75" x14ac:dyDescent="0.25">
      <c r="A2164" s="2">
        <v>4150</v>
      </c>
      <c r="B2164" s="3">
        <v>46315</v>
      </c>
      <c r="C2164" s="10">
        <f>YEAR(SalesDataTable[[#This Row],[Order Date]])</f>
        <v>2026</v>
      </c>
      <c r="D2164" s="13" t="str">
        <f>"Q"&amp;ROUNDUP(MONTH(SalesDataTable[[#This Row],[Order Date]])/3,0)</f>
        <v>Q4</v>
      </c>
      <c r="E2164" s="13">
        <f>MONTH(SalesDataTable[[#This Row],[Order Date]])</f>
        <v>10</v>
      </c>
      <c r="F2164" s="10" t="str">
        <f>TEXT(SalesDataTable[[#This Row],[Order Date]],"MMM")</f>
        <v>Oct</v>
      </c>
      <c r="G2164" s="4" t="s">
        <v>36</v>
      </c>
      <c r="H2164" s="4" t="s">
        <v>63</v>
      </c>
      <c r="I2164" s="4" t="s">
        <v>35</v>
      </c>
      <c r="J2164" s="4" t="s">
        <v>32</v>
      </c>
      <c r="K2164" s="4" t="s">
        <v>25</v>
      </c>
      <c r="L2164" s="4" t="s">
        <v>33</v>
      </c>
      <c r="M2164" s="5">
        <v>5</v>
      </c>
      <c r="N2164" s="6">
        <v>140.32</v>
      </c>
      <c r="O2164" s="7">
        <v>0</v>
      </c>
      <c r="P2164" s="6">
        <v>80.08</v>
      </c>
      <c r="Q2164" s="6">
        <f>M2164*N2164*(1-O2164)</f>
        <v>701.59999999999991</v>
      </c>
      <c r="R2164" s="6">
        <f>M2164*P2164</f>
        <v>400.4</v>
      </c>
      <c r="S2164" s="6">
        <f>Q2164-R2164</f>
        <v>301.19999999999993</v>
      </c>
      <c r="T2164" s="8">
        <f>IFERROR(S2164/Q2164,0)</f>
        <v>0.4293044469783352</v>
      </c>
    </row>
    <row r="2165" spans="1:20" ht="15.75" x14ac:dyDescent="0.25">
      <c r="A2165" s="2">
        <v>4830</v>
      </c>
      <c r="B2165" s="3">
        <v>46315</v>
      </c>
      <c r="C2165" s="10">
        <f>YEAR(SalesDataTable[[#This Row],[Order Date]])</f>
        <v>2026</v>
      </c>
      <c r="D2165" s="13" t="str">
        <f>"Q"&amp;ROUNDUP(MONTH(SalesDataTable[[#This Row],[Order Date]])/3,0)</f>
        <v>Q4</v>
      </c>
      <c r="E2165" s="13">
        <f>MONTH(SalesDataTable[[#This Row],[Order Date]])</f>
        <v>10</v>
      </c>
      <c r="F2165" s="10" t="str">
        <f>TEXT(SalesDataTable[[#This Row],[Order Date]],"MMM")</f>
        <v>Oct</v>
      </c>
      <c r="G2165" s="4" t="s">
        <v>22</v>
      </c>
      <c r="H2165" s="4" t="s">
        <v>57</v>
      </c>
      <c r="I2165" s="4" t="s">
        <v>18</v>
      </c>
      <c r="J2165" s="4" t="s">
        <v>29</v>
      </c>
      <c r="K2165" s="4" t="s">
        <v>50</v>
      </c>
      <c r="L2165" s="4" t="s">
        <v>54</v>
      </c>
      <c r="M2165" s="5">
        <v>3</v>
      </c>
      <c r="N2165" s="6">
        <v>125.93</v>
      </c>
      <c r="O2165" s="7">
        <v>0.1</v>
      </c>
      <c r="P2165" s="6">
        <v>68.45</v>
      </c>
      <c r="Q2165" s="6">
        <f>M2165*N2165*(1-O2165)</f>
        <v>340.01100000000002</v>
      </c>
      <c r="R2165" s="6">
        <f>M2165*P2165</f>
        <v>205.35000000000002</v>
      </c>
      <c r="S2165" s="6">
        <f>Q2165-R2165</f>
        <v>134.661</v>
      </c>
      <c r="T2165" s="8">
        <f>IFERROR(S2165/Q2165,0)</f>
        <v>0.39604895135745605</v>
      </c>
    </row>
    <row r="2166" spans="1:20" ht="15.75" x14ac:dyDescent="0.25">
      <c r="A2166" s="2">
        <v>4698</v>
      </c>
      <c r="B2166" s="3">
        <v>46316</v>
      </c>
      <c r="C2166" s="10">
        <f>YEAR(SalesDataTable[[#This Row],[Order Date]])</f>
        <v>2026</v>
      </c>
      <c r="D2166" s="13" t="str">
        <f>"Q"&amp;ROUNDUP(MONTH(SalesDataTable[[#This Row],[Order Date]])/3,0)</f>
        <v>Q4</v>
      </c>
      <c r="E2166" s="13">
        <f>MONTH(SalesDataTable[[#This Row],[Order Date]])</f>
        <v>10</v>
      </c>
      <c r="F2166" s="10" t="str">
        <f>TEXT(SalesDataTable[[#This Row],[Order Date]],"MMM")</f>
        <v>Oct</v>
      </c>
      <c r="G2166" s="4" t="s">
        <v>36</v>
      </c>
      <c r="H2166" s="4" t="s">
        <v>49</v>
      </c>
      <c r="I2166" s="4" t="s">
        <v>18</v>
      </c>
      <c r="J2166" s="4" t="s">
        <v>19</v>
      </c>
      <c r="K2166" s="4" t="s">
        <v>25</v>
      </c>
      <c r="L2166" s="4" t="s">
        <v>33</v>
      </c>
      <c r="M2166" s="5">
        <v>2</v>
      </c>
      <c r="N2166" s="6">
        <v>141.4</v>
      </c>
      <c r="O2166" s="7">
        <v>0.05</v>
      </c>
      <c r="P2166" s="6">
        <v>77.48</v>
      </c>
      <c r="Q2166" s="6">
        <f>M2166*N2166*(1-O2166)</f>
        <v>268.66000000000003</v>
      </c>
      <c r="R2166" s="6">
        <f>M2166*P2166</f>
        <v>154.96</v>
      </c>
      <c r="S2166" s="6">
        <f>Q2166-R2166</f>
        <v>113.70000000000002</v>
      </c>
      <c r="T2166" s="8">
        <f>IFERROR(S2166/Q2166,0)</f>
        <v>0.42321149408173903</v>
      </c>
    </row>
    <row r="2167" spans="1:20" ht="15.75" x14ac:dyDescent="0.25">
      <c r="A2167" s="2">
        <v>4846</v>
      </c>
      <c r="B2167" s="3">
        <v>46316</v>
      </c>
      <c r="C2167" s="10">
        <f>YEAR(SalesDataTable[[#This Row],[Order Date]])</f>
        <v>2026</v>
      </c>
      <c r="D2167" s="13" t="str">
        <f>"Q"&amp;ROUNDUP(MONTH(SalesDataTable[[#This Row],[Order Date]])/3,0)</f>
        <v>Q4</v>
      </c>
      <c r="E2167" s="13">
        <f>MONTH(SalesDataTable[[#This Row],[Order Date]])</f>
        <v>10</v>
      </c>
      <c r="F2167" s="10" t="str">
        <f>TEXT(SalesDataTable[[#This Row],[Order Date]],"MMM")</f>
        <v>Oct</v>
      </c>
      <c r="G2167" s="4" t="s">
        <v>16</v>
      </c>
      <c r="H2167" s="4" t="s">
        <v>17</v>
      </c>
      <c r="I2167" s="4" t="s">
        <v>24</v>
      </c>
      <c r="J2167" s="4" t="s">
        <v>32</v>
      </c>
      <c r="K2167" s="4" t="s">
        <v>20</v>
      </c>
      <c r="L2167" s="4" t="s">
        <v>38</v>
      </c>
      <c r="M2167" s="5">
        <v>8</v>
      </c>
      <c r="N2167" s="6">
        <v>51.91</v>
      </c>
      <c r="O2167" s="7">
        <v>0.05</v>
      </c>
      <c r="P2167" s="6">
        <v>22.99</v>
      </c>
      <c r="Q2167" s="6">
        <f>M2167*N2167*(1-O2167)</f>
        <v>394.51599999999996</v>
      </c>
      <c r="R2167" s="6">
        <f>M2167*P2167</f>
        <v>183.92</v>
      </c>
      <c r="S2167" s="6">
        <f>Q2167-R2167</f>
        <v>210.59599999999998</v>
      </c>
      <c r="T2167" s="8">
        <f>IFERROR(S2167/Q2167,0)</f>
        <v>0.53380851473704483</v>
      </c>
    </row>
    <row r="2168" spans="1:20" ht="15.75" x14ac:dyDescent="0.25">
      <c r="A2168" s="2">
        <v>5024</v>
      </c>
      <c r="B2168" s="3">
        <v>46316</v>
      </c>
      <c r="C2168" s="10">
        <f>YEAR(SalesDataTable[[#This Row],[Order Date]])</f>
        <v>2026</v>
      </c>
      <c r="D2168" s="13" t="str">
        <f>"Q"&amp;ROUNDUP(MONTH(SalesDataTable[[#This Row],[Order Date]])/3,0)</f>
        <v>Q4</v>
      </c>
      <c r="E2168" s="13">
        <f>MONTH(SalesDataTable[[#This Row],[Order Date]])</f>
        <v>10</v>
      </c>
      <c r="F2168" s="10" t="str">
        <f>TEXT(SalesDataTable[[#This Row],[Order Date]],"MMM")</f>
        <v>Oct</v>
      </c>
      <c r="G2168" s="4" t="s">
        <v>36</v>
      </c>
      <c r="H2168" s="4" t="s">
        <v>47</v>
      </c>
      <c r="I2168" s="4" t="s">
        <v>44</v>
      </c>
      <c r="J2168" s="4" t="s">
        <v>19</v>
      </c>
      <c r="K2168" s="4" t="s">
        <v>39</v>
      </c>
      <c r="L2168" s="4" t="s">
        <v>45</v>
      </c>
      <c r="M2168" s="5">
        <v>1</v>
      </c>
      <c r="N2168" s="6">
        <v>192.62</v>
      </c>
      <c r="O2168" s="7">
        <v>0</v>
      </c>
      <c r="P2168" s="6">
        <v>102.51</v>
      </c>
      <c r="Q2168" s="6">
        <f>M2168*N2168*(1-O2168)</f>
        <v>192.62</v>
      </c>
      <c r="R2168" s="6">
        <f>M2168*P2168</f>
        <v>102.51</v>
      </c>
      <c r="S2168" s="6">
        <f>Q2168-R2168</f>
        <v>90.11</v>
      </c>
      <c r="T2168" s="8">
        <f>IFERROR(S2168/Q2168,0)</f>
        <v>0.46781227286886096</v>
      </c>
    </row>
    <row r="2169" spans="1:20" ht="15.75" x14ac:dyDescent="0.25">
      <c r="A2169" s="2">
        <v>1157</v>
      </c>
      <c r="B2169" s="3">
        <v>46317</v>
      </c>
      <c r="C2169" s="10">
        <f>YEAR(SalesDataTable[[#This Row],[Order Date]])</f>
        <v>2026</v>
      </c>
      <c r="D2169" s="13" t="str">
        <f>"Q"&amp;ROUNDUP(MONTH(SalesDataTable[[#This Row],[Order Date]])/3,0)</f>
        <v>Q4</v>
      </c>
      <c r="E2169" s="13">
        <f>MONTH(SalesDataTable[[#This Row],[Order Date]])</f>
        <v>10</v>
      </c>
      <c r="F2169" s="10" t="str">
        <f>TEXT(SalesDataTable[[#This Row],[Order Date]],"MMM")</f>
        <v>Oct</v>
      </c>
      <c r="G2169" s="4" t="s">
        <v>36</v>
      </c>
      <c r="H2169" s="4" t="s">
        <v>37</v>
      </c>
      <c r="I2169" s="4" t="s">
        <v>18</v>
      </c>
      <c r="J2169" s="4" t="s">
        <v>29</v>
      </c>
      <c r="K2169" s="4" t="s">
        <v>20</v>
      </c>
      <c r="L2169" s="4" t="s">
        <v>38</v>
      </c>
      <c r="M2169" s="5">
        <v>1</v>
      </c>
      <c r="N2169" s="6">
        <v>51.25</v>
      </c>
      <c r="O2169" s="7">
        <v>0</v>
      </c>
      <c r="P2169" s="6">
        <v>22.58</v>
      </c>
      <c r="Q2169" s="6">
        <f>M2169*N2169*(1-O2169)</f>
        <v>51.25</v>
      </c>
      <c r="R2169" s="6">
        <f>M2169*P2169</f>
        <v>22.58</v>
      </c>
      <c r="S2169" s="6">
        <f>Q2169-R2169</f>
        <v>28.67</v>
      </c>
      <c r="T2169" s="8">
        <f>IFERROR(S2169/Q2169,0)</f>
        <v>0.55941463414634152</v>
      </c>
    </row>
    <row r="2170" spans="1:20" ht="15.75" x14ac:dyDescent="0.25">
      <c r="A2170" s="2">
        <v>1427</v>
      </c>
      <c r="B2170" s="3">
        <v>46317</v>
      </c>
      <c r="C2170" s="10">
        <f>YEAR(SalesDataTable[[#This Row],[Order Date]])</f>
        <v>2026</v>
      </c>
      <c r="D2170" s="13" t="str">
        <f>"Q"&amp;ROUNDUP(MONTH(SalesDataTable[[#This Row],[Order Date]])/3,0)</f>
        <v>Q4</v>
      </c>
      <c r="E2170" s="13">
        <f>MONTH(SalesDataTable[[#This Row],[Order Date]])</f>
        <v>10</v>
      </c>
      <c r="F2170" s="10" t="str">
        <f>TEXT(SalesDataTable[[#This Row],[Order Date]],"MMM")</f>
        <v>Oct</v>
      </c>
      <c r="G2170" s="4" t="s">
        <v>36</v>
      </c>
      <c r="H2170" s="4" t="s">
        <v>37</v>
      </c>
      <c r="I2170" s="4" t="s">
        <v>35</v>
      </c>
      <c r="J2170" s="4" t="s">
        <v>29</v>
      </c>
      <c r="K2170" s="4" t="s">
        <v>30</v>
      </c>
      <c r="L2170" s="4" t="s">
        <v>48</v>
      </c>
      <c r="M2170" s="5">
        <v>1</v>
      </c>
      <c r="N2170" s="6">
        <v>45.97</v>
      </c>
      <c r="O2170" s="7">
        <v>0.05</v>
      </c>
      <c r="P2170" s="6">
        <v>18.760000000000002</v>
      </c>
      <c r="Q2170" s="6">
        <f>M2170*N2170*(1-O2170)</f>
        <v>43.671499999999995</v>
      </c>
      <c r="R2170" s="6">
        <f>M2170*P2170</f>
        <v>18.760000000000002</v>
      </c>
      <c r="S2170" s="6">
        <f>Q2170-R2170</f>
        <v>24.911499999999993</v>
      </c>
      <c r="T2170" s="8">
        <f>IFERROR(S2170/Q2170,0)</f>
        <v>0.57042922729926826</v>
      </c>
    </row>
    <row r="2171" spans="1:20" ht="15.75" x14ac:dyDescent="0.25">
      <c r="A2171" s="2">
        <v>1622</v>
      </c>
      <c r="B2171" s="3">
        <v>46317</v>
      </c>
      <c r="C2171" s="10">
        <f>YEAR(SalesDataTable[[#This Row],[Order Date]])</f>
        <v>2026</v>
      </c>
      <c r="D2171" s="13" t="str">
        <f>"Q"&amp;ROUNDUP(MONTH(SalesDataTable[[#This Row],[Order Date]])/3,0)</f>
        <v>Q4</v>
      </c>
      <c r="E2171" s="13">
        <f>MONTH(SalesDataTable[[#This Row],[Order Date]])</f>
        <v>10</v>
      </c>
      <c r="F2171" s="10" t="str">
        <f>TEXT(SalesDataTable[[#This Row],[Order Date]],"MMM")</f>
        <v>Oct</v>
      </c>
      <c r="G2171" s="4" t="s">
        <v>27</v>
      </c>
      <c r="H2171" s="4" t="s">
        <v>28</v>
      </c>
      <c r="I2171" s="4" t="s">
        <v>44</v>
      </c>
      <c r="J2171" s="4" t="s">
        <v>19</v>
      </c>
      <c r="K2171" s="4" t="s">
        <v>39</v>
      </c>
      <c r="L2171" s="4" t="s">
        <v>67</v>
      </c>
      <c r="M2171" s="5">
        <v>1</v>
      </c>
      <c r="N2171" s="6">
        <v>123.29</v>
      </c>
      <c r="O2171" s="7">
        <v>0</v>
      </c>
      <c r="P2171" s="6">
        <v>59.48</v>
      </c>
      <c r="Q2171" s="6">
        <f>M2171*N2171*(1-O2171)</f>
        <v>123.29</v>
      </c>
      <c r="R2171" s="6">
        <f>M2171*P2171</f>
        <v>59.48</v>
      </c>
      <c r="S2171" s="6">
        <f>Q2171-R2171</f>
        <v>63.810000000000009</v>
      </c>
      <c r="T2171" s="8">
        <f>IFERROR(S2171/Q2171,0)</f>
        <v>0.51756022386243816</v>
      </c>
    </row>
    <row r="2172" spans="1:20" ht="15.75" x14ac:dyDescent="0.25">
      <c r="A2172" s="2">
        <v>1879</v>
      </c>
      <c r="B2172" s="3">
        <v>46317</v>
      </c>
      <c r="C2172" s="10">
        <f>YEAR(SalesDataTable[[#This Row],[Order Date]])</f>
        <v>2026</v>
      </c>
      <c r="D2172" s="13" t="str">
        <f>"Q"&amp;ROUNDUP(MONTH(SalesDataTable[[#This Row],[Order Date]])/3,0)</f>
        <v>Q4</v>
      </c>
      <c r="E2172" s="13">
        <f>MONTH(SalesDataTable[[#This Row],[Order Date]])</f>
        <v>10</v>
      </c>
      <c r="F2172" s="10" t="str">
        <f>TEXT(SalesDataTable[[#This Row],[Order Date]],"MMM")</f>
        <v>Oct</v>
      </c>
      <c r="G2172" s="4" t="s">
        <v>36</v>
      </c>
      <c r="H2172" s="4" t="s">
        <v>49</v>
      </c>
      <c r="I2172" s="4" t="s">
        <v>24</v>
      </c>
      <c r="J2172" s="4" t="s">
        <v>32</v>
      </c>
      <c r="K2172" s="4" t="s">
        <v>30</v>
      </c>
      <c r="L2172" s="4" t="s">
        <v>31</v>
      </c>
      <c r="M2172" s="5">
        <v>8</v>
      </c>
      <c r="N2172" s="6">
        <v>35.83</v>
      </c>
      <c r="O2172" s="7">
        <v>0.05</v>
      </c>
      <c r="P2172" s="6">
        <v>13.89</v>
      </c>
      <c r="Q2172" s="6">
        <f>M2172*N2172*(1-O2172)</f>
        <v>272.30799999999999</v>
      </c>
      <c r="R2172" s="6">
        <f>M2172*P2172</f>
        <v>111.12</v>
      </c>
      <c r="S2172" s="6">
        <f>Q2172-R2172</f>
        <v>161.18799999999999</v>
      </c>
      <c r="T2172" s="8">
        <f>IFERROR(S2172/Q2172,0)</f>
        <v>0.59193266448286497</v>
      </c>
    </row>
    <row r="2173" spans="1:20" ht="15.75" x14ac:dyDescent="0.25">
      <c r="A2173" s="2">
        <v>2483</v>
      </c>
      <c r="B2173" s="3">
        <v>46317</v>
      </c>
      <c r="C2173" s="10">
        <f>YEAR(SalesDataTable[[#This Row],[Order Date]])</f>
        <v>2026</v>
      </c>
      <c r="D2173" s="13" t="str">
        <f>"Q"&amp;ROUNDUP(MONTH(SalesDataTable[[#This Row],[Order Date]])/3,0)</f>
        <v>Q4</v>
      </c>
      <c r="E2173" s="13">
        <f>MONTH(SalesDataTable[[#This Row],[Order Date]])</f>
        <v>10</v>
      </c>
      <c r="F2173" s="10" t="str">
        <f>TEXT(SalesDataTable[[#This Row],[Order Date]],"MMM")</f>
        <v>Oct</v>
      </c>
      <c r="G2173" s="4" t="s">
        <v>16</v>
      </c>
      <c r="H2173" s="4" t="s">
        <v>17</v>
      </c>
      <c r="I2173" s="4" t="s">
        <v>18</v>
      </c>
      <c r="J2173" s="4" t="s">
        <v>29</v>
      </c>
      <c r="K2173" s="4" t="s">
        <v>39</v>
      </c>
      <c r="L2173" s="4" t="s">
        <v>56</v>
      </c>
      <c r="M2173" s="5">
        <v>1</v>
      </c>
      <c r="N2173" s="6">
        <v>80.56</v>
      </c>
      <c r="O2173" s="7">
        <v>0</v>
      </c>
      <c r="P2173" s="6">
        <v>39.53</v>
      </c>
      <c r="Q2173" s="6">
        <f>M2173*N2173*(1-O2173)</f>
        <v>80.56</v>
      </c>
      <c r="R2173" s="6">
        <f>M2173*P2173</f>
        <v>39.53</v>
      </c>
      <c r="S2173" s="6">
        <f>Q2173-R2173</f>
        <v>41.03</v>
      </c>
      <c r="T2173" s="8">
        <f>IFERROR(S2173/Q2173,0)</f>
        <v>0.5093098311817279</v>
      </c>
    </row>
    <row r="2174" spans="1:20" ht="15.75" x14ac:dyDescent="0.25">
      <c r="A2174" s="2">
        <v>4451</v>
      </c>
      <c r="B2174" s="3">
        <v>46317</v>
      </c>
      <c r="C2174" s="10">
        <f>YEAR(SalesDataTable[[#This Row],[Order Date]])</f>
        <v>2026</v>
      </c>
      <c r="D2174" s="13" t="str">
        <f>"Q"&amp;ROUNDUP(MONTH(SalesDataTable[[#This Row],[Order Date]])/3,0)</f>
        <v>Q4</v>
      </c>
      <c r="E2174" s="13">
        <f>MONTH(SalesDataTable[[#This Row],[Order Date]])</f>
        <v>10</v>
      </c>
      <c r="F2174" s="10" t="str">
        <f>TEXT(SalesDataTable[[#This Row],[Order Date]],"MMM")</f>
        <v>Oct</v>
      </c>
      <c r="G2174" s="4" t="s">
        <v>36</v>
      </c>
      <c r="H2174" s="4" t="s">
        <v>47</v>
      </c>
      <c r="I2174" s="4" t="s">
        <v>18</v>
      </c>
      <c r="J2174" s="4" t="s">
        <v>29</v>
      </c>
      <c r="K2174" s="4" t="s">
        <v>20</v>
      </c>
      <c r="L2174" s="4" t="s">
        <v>42</v>
      </c>
      <c r="M2174" s="5">
        <v>1</v>
      </c>
      <c r="N2174" s="6">
        <v>40.47</v>
      </c>
      <c r="O2174" s="7">
        <v>0.05</v>
      </c>
      <c r="P2174" s="6">
        <v>16.73</v>
      </c>
      <c r="Q2174" s="6">
        <f>M2174*N2174*(1-O2174)</f>
        <v>38.4465</v>
      </c>
      <c r="R2174" s="6">
        <f>M2174*P2174</f>
        <v>16.73</v>
      </c>
      <c r="S2174" s="6">
        <f>Q2174-R2174</f>
        <v>21.7165</v>
      </c>
      <c r="T2174" s="8">
        <f>IFERROR(S2174/Q2174,0)</f>
        <v>0.5648498562938109</v>
      </c>
    </row>
    <row r="2175" spans="1:20" ht="15.75" x14ac:dyDescent="0.25">
      <c r="A2175" s="2">
        <v>93</v>
      </c>
      <c r="B2175" s="3">
        <v>46318</v>
      </c>
      <c r="C2175" s="10">
        <f>YEAR(SalesDataTable[[#This Row],[Order Date]])</f>
        <v>2026</v>
      </c>
      <c r="D2175" s="13" t="str">
        <f>"Q"&amp;ROUNDUP(MONTH(SalesDataTable[[#This Row],[Order Date]])/3,0)</f>
        <v>Q4</v>
      </c>
      <c r="E2175" s="13">
        <f>MONTH(SalesDataTable[[#This Row],[Order Date]])</f>
        <v>10</v>
      </c>
      <c r="F2175" s="10" t="str">
        <f>TEXT(SalesDataTable[[#This Row],[Order Date]],"MMM")</f>
        <v>Oct</v>
      </c>
      <c r="G2175" s="4" t="s">
        <v>22</v>
      </c>
      <c r="H2175" s="4" t="s">
        <v>59</v>
      </c>
      <c r="I2175" s="4" t="s">
        <v>24</v>
      </c>
      <c r="J2175" s="4" t="s">
        <v>32</v>
      </c>
      <c r="K2175" s="4" t="s">
        <v>30</v>
      </c>
      <c r="L2175" s="4" t="s">
        <v>60</v>
      </c>
      <c r="M2175" s="5">
        <v>15</v>
      </c>
      <c r="N2175" s="6">
        <v>133.52000000000001</v>
      </c>
      <c r="O2175" s="7">
        <v>0.2</v>
      </c>
      <c r="P2175" s="6">
        <v>66</v>
      </c>
      <c r="Q2175" s="6">
        <f>M2175*N2175*(1-O2175)</f>
        <v>1602.2400000000002</v>
      </c>
      <c r="R2175" s="6">
        <f>M2175*P2175</f>
        <v>990</v>
      </c>
      <c r="S2175" s="6">
        <f>Q2175-R2175</f>
        <v>612.24000000000024</v>
      </c>
      <c r="T2175" s="8">
        <f>IFERROR(S2175/Q2175,0)</f>
        <v>0.38211503894547644</v>
      </c>
    </row>
    <row r="2176" spans="1:20" ht="15.75" x14ac:dyDescent="0.25">
      <c r="A2176" s="2">
        <v>265</v>
      </c>
      <c r="B2176" s="3">
        <v>46318</v>
      </c>
      <c r="C2176" s="10">
        <f>YEAR(SalesDataTable[[#This Row],[Order Date]])</f>
        <v>2026</v>
      </c>
      <c r="D2176" s="13" t="str">
        <f>"Q"&amp;ROUNDUP(MONTH(SalesDataTable[[#This Row],[Order Date]])/3,0)</f>
        <v>Q4</v>
      </c>
      <c r="E2176" s="13">
        <f>MONTH(SalesDataTable[[#This Row],[Order Date]])</f>
        <v>10</v>
      </c>
      <c r="F2176" s="10" t="str">
        <f>TEXT(SalesDataTable[[#This Row],[Order Date]],"MMM")</f>
        <v>Oct</v>
      </c>
      <c r="G2176" s="4" t="s">
        <v>22</v>
      </c>
      <c r="H2176" s="4" t="s">
        <v>43</v>
      </c>
      <c r="I2176" s="4" t="s">
        <v>18</v>
      </c>
      <c r="J2176" s="4" t="s">
        <v>19</v>
      </c>
      <c r="K2176" s="4" t="s">
        <v>20</v>
      </c>
      <c r="L2176" s="4" t="s">
        <v>21</v>
      </c>
      <c r="M2176" s="5">
        <v>1</v>
      </c>
      <c r="N2176" s="6">
        <v>82.28</v>
      </c>
      <c r="O2176" s="7">
        <v>0</v>
      </c>
      <c r="P2176" s="6">
        <v>42.08</v>
      </c>
      <c r="Q2176" s="6">
        <f>M2176*N2176*(1-O2176)</f>
        <v>82.28</v>
      </c>
      <c r="R2176" s="6">
        <f>M2176*P2176</f>
        <v>42.08</v>
      </c>
      <c r="S2176" s="6">
        <f>Q2176-R2176</f>
        <v>40.200000000000003</v>
      </c>
      <c r="T2176" s="8">
        <f>IFERROR(S2176/Q2176,0)</f>
        <v>0.48857559552746721</v>
      </c>
    </row>
    <row r="2177" spans="1:20" ht="15.75" x14ac:dyDescent="0.25">
      <c r="A2177" s="2">
        <v>555</v>
      </c>
      <c r="B2177" s="3">
        <v>46318</v>
      </c>
      <c r="C2177" s="10">
        <f>YEAR(SalesDataTable[[#This Row],[Order Date]])</f>
        <v>2026</v>
      </c>
      <c r="D2177" s="13" t="str">
        <f>"Q"&amp;ROUNDUP(MONTH(SalesDataTable[[#This Row],[Order Date]])/3,0)</f>
        <v>Q4</v>
      </c>
      <c r="E2177" s="13">
        <f>MONTH(SalesDataTable[[#This Row],[Order Date]])</f>
        <v>10</v>
      </c>
      <c r="F2177" s="10" t="str">
        <f>TEXT(SalesDataTable[[#This Row],[Order Date]],"MMM")</f>
        <v>Oct</v>
      </c>
      <c r="G2177" s="4" t="s">
        <v>22</v>
      </c>
      <c r="H2177" s="4" t="s">
        <v>57</v>
      </c>
      <c r="I2177" s="4" t="s">
        <v>18</v>
      </c>
      <c r="J2177" s="4" t="s">
        <v>29</v>
      </c>
      <c r="K2177" s="4" t="s">
        <v>30</v>
      </c>
      <c r="L2177" s="4" t="s">
        <v>31</v>
      </c>
      <c r="M2177" s="5">
        <v>6</v>
      </c>
      <c r="N2177" s="6">
        <v>35.479999999999997</v>
      </c>
      <c r="O2177" s="7">
        <v>0</v>
      </c>
      <c r="P2177" s="6">
        <v>13.37</v>
      </c>
      <c r="Q2177" s="6">
        <f>M2177*N2177*(1-O2177)</f>
        <v>212.88</v>
      </c>
      <c r="R2177" s="6">
        <f>M2177*P2177</f>
        <v>80.22</v>
      </c>
      <c r="S2177" s="6">
        <f>Q2177-R2177</f>
        <v>132.66</v>
      </c>
      <c r="T2177" s="8">
        <f>IFERROR(S2177/Q2177,0)</f>
        <v>0.62316798196166856</v>
      </c>
    </row>
    <row r="2178" spans="1:20" ht="15.75" x14ac:dyDescent="0.25">
      <c r="A2178" s="2">
        <v>1993</v>
      </c>
      <c r="B2178" s="3">
        <v>46318</v>
      </c>
      <c r="C2178" s="10">
        <f>YEAR(SalesDataTable[[#This Row],[Order Date]])</f>
        <v>2026</v>
      </c>
      <c r="D2178" s="13" t="str">
        <f>"Q"&amp;ROUNDUP(MONTH(SalesDataTable[[#This Row],[Order Date]])/3,0)</f>
        <v>Q4</v>
      </c>
      <c r="E2178" s="13">
        <f>MONTH(SalesDataTable[[#This Row],[Order Date]])</f>
        <v>10</v>
      </c>
      <c r="F2178" s="10" t="str">
        <f>TEXT(SalesDataTable[[#This Row],[Order Date]],"MMM")</f>
        <v>Oct</v>
      </c>
      <c r="G2178" s="4" t="s">
        <v>27</v>
      </c>
      <c r="H2178" s="4" t="s">
        <v>34</v>
      </c>
      <c r="I2178" s="4" t="s">
        <v>35</v>
      </c>
      <c r="J2178" s="4" t="s">
        <v>29</v>
      </c>
      <c r="K2178" s="4" t="s">
        <v>25</v>
      </c>
      <c r="L2178" s="4" t="s">
        <v>53</v>
      </c>
      <c r="M2178" s="5">
        <v>1</v>
      </c>
      <c r="N2178" s="6">
        <v>152.38</v>
      </c>
      <c r="O2178" s="7">
        <v>0.15</v>
      </c>
      <c r="P2178" s="6">
        <v>78.92</v>
      </c>
      <c r="Q2178" s="6">
        <f>M2178*N2178*(1-O2178)</f>
        <v>129.523</v>
      </c>
      <c r="R2178" s="6">
        <f>M2178*P2178</f>
        <v>78.92</v>
      </c>
      <c r="S2178" s="6">
        <f>Q2178-R2178</f>
        <v>50.602999999999994</v>
      </c>
      <c r="T2178" s="8">
        <f>IFERROR(S2178/Q2178,0)</f>
        <v>0.39068736826663986</v>
      </c>
    </row>
    <row r="2179" spans="1:20" ht="15.75" x14ac:dyDescent="0.25">
      <c r="A2179" s="2">
        <v>3116</v>
      </c>
      <c r="B2179" s="3">
        <v>46318</v>
      </c>
      <c r="C2179" s="10">
        <f>YEAR(SalesDataTable[[#This Row],[Order Date]])</f>
        <v>2026</v>
      </c>
      <c r="D2179" s="13" t="str">
        <f>"Q"&amp;ROUNDUP(MONTH(SalesDataTable[[#This Row],[Order Date]])/3,0)</f>
        <v>Q4</v>
      </c>
      <c r="E2179" s="13">
        <f>MONTH(SalesDataTable[[#This Row],[Order Date]])</f>
        <v>10</v>
      </c>
      <c r="F2179" s="10" t="str">
        <f>TEXT(SalesDataTable[[#This Row],[Order Date]],"MMM")</f>
        <v>Oct</v>
      </c>
      <c r="G2179" s="4" t="s">
        <v>22</v>
      </c>
      <c r="H2179" s="4" t="s">
        <v>23</v>
      </c>
      <c r="I2179" s="4" t="s">
        <v>44</v>
      </c>
      <c r="J2179" s="4" t="s">
        <v>29</v>
      </c>
      <c r="K2179" s="4" t="s">
        <v>25</v>
      </c>
      <c r="L2179" s="4" t="s">
        <v>26</v>
      </c>
      <c r="M2179" s="5">
        <v>1</v>
      </c>
      <c r="N2179" s="6">
        <v>93.64</v>
      </c>
      <c r="O2179" s="7">
        <v>0</v>
      </c>
      <c r="P2179" s="6">
        <v>44.34</v>
      </c>
      <c r="Q2179" s="6">
        <f>M2179*N2179*(1-O2179)</f>
        <v>93.64</v>
      </c>
      <c r="R2179" s="6">
        <f>M2179*P2179</f>
        <v>44.34</v>
      </c>
      <c r="S2179" s="6">
        <f>Q2179-R2179</f>
        <v>49.3</v>
      </c>
      <c r="T2179" s="8">
        <f>IFERROR(S2179/Q2179,0)</f>
        <v>0.52648440837249033</v>
      </c>
    </row>
    <row r="2180" spans="1:20" ht="15.75" x14ac:dyDescent="0.25">
      <c r="A2180" s="2">
        <v>3631</v>
      </c>
      <c r="B2180" s="3">
        <v>46318</v>
      </c>
      <c r="C2180" s="10">
        <f>YEAR(SalesDataTable[[#This Row],[Order Date]])</f>
        <v>2026</v>
      </c>
      <c r="D2180" s="13" t="str">
        <f>"Q"&amp;ROUNDUP(MONTH(SalesDataTable[[#This Row],[Order Date]])/3,0)</f>
        <v>Q4</v>
      </c>
      <c r="E2180" s="13">
        <f>MONTH(SalesDataTable[[#This Row],[Order Date]])</f>
        <v>10</v>
      </c>
      <c r="F2180" s="10" t="str">
        <f>TEXT(SalesDataTable[[#This Row],[Order Date]],"MMM")</f>
        <v>Oct</v>
      </c>
      <c r="G2180" s="4" t="s">
        <v>36</v>
      </c>
      <c r="H2180" s="4" t="s">
        <v>47</v>
      </c>
      <c r="I2180" s="4" t="s">
        <v>35</v>
      </c>
      <c r="J2180" s="4" t="s">
        <v>19</v>
      </c>
      <c r="K2180" s="4" t="s">
        <v>50</v>
      </c>
      <c r="L2180" s="4" t="s">
        <v>54</v>
      </c>
      <c r="M2180" s="5">
        <v>1</v>
      </c>
      <c r="N2180" s="6">
        <v>123.6</v>
      </c>
      <c r="O2180" s="7">
        <v>0</v>
      </c>
      <c r="P2180" s="6">
        <v>67.3</v>
      </c>
      <c r="Q2180" s="6">
        <f>M2180*N2180*(1-O2180)</f>
        <v>123.6</v>
      </c>
      <c r="R2180" s="6">
        <f>M2180*P2180</f>
        <v>67.3</v>
      </c>
      <c r="S2180" s="6">
        <f>Q2180-R2180</f>
        <v>56.3</v>
      </c>
      <c r="T2180" s="8">
        <f>IFERROR(S2180/Q2180,0)</f>
        <v>0.45550161812297735</v>
      </c>
    </row>
    <row r="2181" spans="1:20" ht="15.75" x14ac:dyDescent="0.25">
      <c r="A2181" s="2">
        <v>4216</v>
      </c>
      <c r="B2181" s="3">
        <v>46318</v>
      </c>
      <c r="C2181" s="10">
        <f>YEAR(SalesDataTable[[#This Row],[Order Date]])</f>
        <v>2026</v>
      </c>
      <c r="D2181" s="13" t="str">
        <f>"Q"&amp;ROUNDUP(MONTH(SalesDataTable[[#This Row],[Order Date]])/3,0)</f>
        <v>Q4</v>
      </c>
      <c r="E2181" s="13">
        <f>MONTH(SalesDataTable[[#This Row],[Order Date]])</f>
        <v>10</v>
      </c>
      <c r="F2181" s="10" t="str">
        <f>TEXT(SalesDataTable[[#This Row],[Order Date]],"MMM")</f>
        <v>Oct</v>
      </c>
      <c r="G2181" s="4" t="s">
        <v>22</v>
      </c>
      <c r="H2181" s="4" t="s">
        <v>23</v>
      </c>
      <c r="I2181" s="4" t="s">
        <v>18</v>
      </c>
      <c r="J2181" s="4" t="s">
        <v>29</v>
      </c>
      <c r="K2181" s="4" t="s">
        <v>50</v>
      </c>
      <c r="L2181" s="4" t="s">
        <v>54</v>
      </c>
      <c r="M2181" s="5">
        <v>3</v>
      </c>
      <c r="N2181" s="6">
        <v>124.6</v>
      </c>
      <c r="O2181" s="7">
        <v>0.05</v>
      </c>
      <c r="P2181" s="6">
        <v>69.12</v>
      </c>
      <c r="Q2181" s="6">
        <f>M2181*N2181*(1-O2181)</f>
        <v>355.10999999999996</v>
      </c>
      <c r="R2181" s="6">
        <f>M2181*P2181</f>
        <v>207.36</v>
      </c>
      <c r="S2181" s="6">
        <f>Q2181-R2181</f>
        <v>147.74999999999994</v>
      </c>
      <c r="T2181" s="8">
        <f>IFERROR(S2181/Q2181,0)</f>
        <v>0.41606826053898782</v>
      </c>
    </row>
    <row r="2182" spans="1:20" ht="15.75" x14ac:dyDescent="0.25">
      <c r="A2182" s="2">
        <v>4956</v>
      </c>
      <c r="B2182" s="3">
        <v>46318</v>
      </c>
      <c r="C2182" s="10">
        <f>YEAR(SalesDataTable[[#This Row],[Order Date]])</f>
        <v>2026</v>
      </c>
      <c r="D2182" s="13" t="str">
        <f>"Q"&amp;ROUNDUP(MONTH(SalesDataTable[[#This Row],[Order Date]])/3,0)</f>
        <v>Q4</v>
      </c>
      <c r="E2182" s="13">
        <f>MONTH(SalesDataTable[[#This Row],[Order Date]])</f>
        <v>10</v>
      </c>
      <c r="F2182" s="10" t="str">
        <f>TEXT(SalesDataTable[[#This Row],[Order Date]],"MMM")</f>
        <v>Oct</v>
      </c>
      <c r="G2182" s="4" t="s">
        <v>36</v>
      </c>
      <c r="H2182" s="4" t="s">
        <v>63</v>
      </c>
      <c r="I2182" s="4" t="s">
        <v>35</v>
      </c>
      <c r="J2182" s="4" t="s">
        <v>32</v>
      </c>
      <c r="K2182" s="4" t="s">
        <v>25</v>
      </c>
      <c r="L2182" s="4" t="s">
        <v>53</v>
      </c>
      <c r="M2182" s="5">
        <v>2</v>
      </c>
      <c r="N2182" s="6">
        <v>151.66</v>
      </c>
      <c r="O2182" s="7">
        <v>0</v>
      </c>
      <c r="P2182" s="6">
        <v>77.17</v>
      </c>
      <c r="Q2182" s="6">
        <f>M2182*N2182*(1-O2182)</f>
        <v>303.32</v>
      </c>
      <c r="R2182" s="6">
        <f>M2182*P2182</f>
        <v>154.34</v>
      </c>
      <c r="S2182" s="6">
        <f>Q2182-R2182</f>
        <v>148.97999999999999</v>
      </c>
      <c r="T2182" s="8">
        <f>IFERROR(S2182/Q2182,0)</f>
        <v>0.49116444678886984</v>
      </c>
    </row>
    <row r="2183" spans="1:20" ht="15.75" x14ac:dyDescent="0.25">
      <c r="A2183" s="2">
        <v>439</v>
      </c>
      <c r="B2183" s="3">
        <v>46319</v>
      </c>
      <c r="C2183" s="10">
        <f>YEAR(SalesDataTable[[#This Row],[Order Date]])</f>
        <v>2026</v>
      </c>
      <c r="D2183" s="13" t="str">
        <f>"Q"&amp;ROUNDUP(MONTH(SalesDataTable[[#This Row],[Order Date]])/3,0)</f>
        <v>Q4</v>
      </c>
      <c r="E2183" s="13">
        <f>MONTH(SalesDataTable[[#This Row],[Order Date]])</f>
        <v>10</v>
      </c>
      <c r="F2183" s="10" t="str">
        <f>TEXT(SalesDataTable[[#This Row],[Order Date]],"MMM")</f>
        <v>Oct</v>
      </c>
      <c r="G2183" s="4" t="s">
        <v>27</v>
      </c>
      <c r="H2183" s="4" t="s">
        <v>41</v>
      </c>
      <c r="I2183" s="4" t="s">
        <v>35</v>
      </c>
      <c r="J2183" s="4" t="s">
        <v>29</v>
      </c>
      <c r="K2183" s="4" t="s">
        <v>30</v>
      </c>
      <c r="L2183" s="4" t="s">
        <v>31</v>
      </c>
      <c r="M2183" s="5">
        <v>1</v>
      </c>
      <c r="N2183" s="6">
        <v>36.76</v>
      </c>
      <c r="O2183" s="7">
        <v>0</v>
      </c>
      <c r="P2183" s="6">
        <v>13.18</v>
      </c>
      <c r="Q2183" s="6">
        <f>M2183*N2183*(1-O2183)</f>
        <v>36.76</v>
      </c>
      <c r="R2183" s="6">
        <f>M2183*P2183</f>
        <v>13.18</v>
      </c>
      <c r="S2183" s="6">
        <f>Q2183-R2183</f>
        <v>23.58</v>
      </c>
      <c r="T2183" s="8">
        <f>IFERROR(S2183/Q2183,0)</f>
        <v>0.64145810663764957</v>
      </c>
    </row>
    <row r="2184" spans="1:20" ht="15.75" x14ac:dyDescent="0.25">
      <c r="A2184" s="2">
        <v>1076</v>
      </c>
      <c r="B2184" s="3">
        <v>46319</v>
      </c>
      <c r="C2184" s="10">
        <f>YEAR(SalesDataTable[[#This Row],[Order Date]])</f>
        <v>2026</v>
      </c>
      <c r="D2184" s="13" t="str">
        <f>"Q"&amp;ROUNDUP(MONTH(SalesDataTable[[#This Row],[Order Date]])/3,0)</f>
        <v>Q4</v>
      </c>
      <c r="E2184" s="13">
        <f>MONTH(SalesDataTable[[#This Row],[Order Date]])</f>
        <v>10</v>
      </c>
      <c r="F2184" s="10" t="str">
        <f>TEXT(SalesDataTable[[#This Row],[Order Date]],"MMM")</f>
        <v>Oct</v>
      </c>
      <c r="G2184" s="4" t="s">
        <v>16</v>
      </c>
      <c r="H2184" s="4" t="s">
        <v>52</v>
      </c>
      <c r="I2184" s="4" t="s">
        <v>44</v>
      </c>
      <c r="J2184" s="4" t="s">
        <v>19</v>
      </c>
      <c r="K2184" s="4" t="s">
        <v>39</v>
      </c>
      <c r="L2184" s="4" t="s">
        <v>45</v>
      </c>
      <c r="M2184" s="5">
        <v>1</v>
      </c>
      <c r="N2184" s="6">
        <v>195.67</v>
      </c>
      <c r="O2184" s="7">
        <v>0</v>
      </c>
      <c r="P2184" s="6">
        <v>105.88</v>
      </c>
      <c r="Q2184" s="6">
        <f>M2184*N2184*(1-O2184)</f>
        <v>195.67</v>
      </c>
      <c r="R2184" s="6">
        <f>M2184*P2184</f>
        <v>105.88</v>
      </c>
      <c r="S2184" s="6">
        <f>Q2184-R2184</f>
        <v>89.789999999999992</v>
      </c>
      <c r="T2184" s="8">
        <f>IFERROR(S2184/Q2184,0)</f>
        <v>0.45888485715745897</v>
      </c>
    </row>
    <row r="2185" spans="1:20" ht="15.75" x14ac:dyDescent="0.25">
      <c r="A2185" s="2">
        <v>1130</v>
      </c>
      <c r="B2185" s="3">
        <v>46319</v>
      </c>
      <c r="C2185" s="10">
        <f>YEAR(SalesDataTable[[#This Row],[Order Date]])</f>
        <v>2026</v>
      </c>
      <c r="D2185" s="13" t="str">
        <f>"Q"&amp;ROUNDUP(MONTH(SalesDataTable[[#This Row],[Order Date]])/3,0)</f>
        <v>Q4</v>
      </c>
      <c r="E2185" s="13">
        <f>MONTH(SalesDataTable[[#This Row],[Order Date]])</f>
        <v>10</v>
      </c>
      <c r="F2185" s="10" t="str">
        <f>TEXT(SalesDataTable[[#This Row],[Order Date]],"MMM")</f>
        <v>Oct</v>
      </c>
      <c r="G2185" s="4" t="s">
        <v>16</v>
      </c>
      <c r="H2185" s="4" t="s">
        <v>66</v>
      </c>
      <c r="I2185" s="4" t="s">
        <v>35</v>
      </c>
      <c r="J2185" s="4" t="s">
        <v>19</v>
      </c>
      <c r="K2185" s="4" t="s">
        <v>20</v>
      </c>
      <c r="L2185" s="4" t="s">
        <v>42</v>
      </c>
      <c r="M2185" s="5">
        <v>1</v>
      </c>
      <c r="N2185" s="6">
        <v>40.83</v>
      </c>
      <c r="O2185" s="7">
        <v>0.1</v>
      </c>
      <c r="P2185" s="6">
        <v>16.54</v>
      </c>
      <c r="Q2185" s="6">
        <f>M2185*N2185*(1-O2185)</f>
        <v>36.747</v>
      </c>
      <c r="R2185" s="6">
        <f>M2185*P2185</f>
        <v>16.54</v>
      </c>
      <c r="S2185" s="6">
        <f>Q2185-R2185</f>
        <v>20.207000000000001</v>
      </c>
      <c r="T2185" s="8">
        <f>IFERROR(S2185/Q2185,0)</f>
        <v>0.54989522954254766</v>
      </c>
    </row>
    <row r="2186" spans="1:20" ht="15.75" x14ac:dyDescent="0.25">
      <c r="A2186" s="2">
        <v>2820</v>
      </c>
      <c r="B2186" s="3">
        <v>46319</v>
      </c>
      <c r="C2186" s="10">
        <f>YEAR(SalesDataTable[[#This Row],[Order Date]])</f>
        <v>2026</v>
      </c>
      <c r="D2186" s="13" t="str">
        <f>"Q"&amp;ROUNDUP(MONTH(SalesDataTable[[#This Row],[Order Date]])/3,0)</f>
        <v>Q4</v>
      </c>
      <c r="E2186" s="13">
        <f>MONTH(SalesDataTable[[#This Row],[Order Date]])</f>
        <v>10</v>
      </c>
      <c r="F2186" s="10" t="str">
        <f>TEXT(SalesDataTable[[#This Row],[Order Date]],"MMM")</f>
        <v>Oct</v>
      </c>
      <c r="G2186" s="4" t="s">
        <v>36</v>
      </c>
      <c r="H2186" s="4" t="s">
        <v>47</v>
      </c>
      <c r="I2186" s="4" t="s">
        <v>24</v>
      </c>
      <c r="J2186" s="4" t="s">
        <v>32</v>
      </c>
      <c r="K2186" s="4" t="s">
        <v>25</v>
      </c>
      <c r="L2186" s="4" t="s">
        <v>62</v>
      </c>
      <c r="M2186" s="5">
        <v>6</v>
      </c>
      <c r="N2186" s="6">
        <v>72.73</v>
      </c>
      <c r="O2186" s="7">
        <v>0.05</v>
      </c>
      <c r="P2186" s="6">
        <v>32.700000000000003</v>
      </c>
      <c r="Q2186" s="6">
        <f>M2186*N2186*(1-O2186)</f>
        <v>414.56099999999998</v>
      </c>
      <c r="R2186" s="6">
        <f>M2186*P2186</f>
        <v>196.20000000000002</v>
      </c>
      <c r="S2186" s="6">
        <f>Q2186-R2186</f>
        <v>218.36099999999996</v>
      </c>
      <c r="T2186" s="8">
        <f>IFERROR(S2186/Q2186,0)</f>
        <v>0.52672827400551425</v>
      </c>
    </row>
    <row r="2187" spans="1:20" ht="15.75" x14ac:dyDescent="0.25">
      <c r="A2187" s="2">
        <v>4213</v>
      </c>
      <c r="B2187" s="3">
        <v>46319</v>
      </c>
      <c r="C2187" s="10">
        <f>YEAR(SalesDataTable[[#This Row],[Order Date]])</f>
        <v>2026</v>
      </c>
      <c r="D2187" s="13" t="str">
        <f>"Q"&amp;ROUNDUP(MONTH(SalesDataTable[[#This Row],[Order Date]])/3,0)</f>
        <v>Q4</v>
      </c>
      <c r="E2187" s="13">
        <f>MONTH(SalesDataTable[[#This Row],[Order Date]])</f>
        <v>10</v>
      </c>
      <c r="F2187" s="10" t="str">
        <f>TEXT(SalesDataTable[[#This Row],[Order Date]],"MMM")</f>
        <v>Oct</v>
      </c>
      <c r="G2187" s="4" t="s">
        <v>22</v>
      </c>
      <c r="H2187" s="4" t="s">
        <v>65</v>
      </c>
      <c r="I2187" s="4" t="s">
        <v>24</v>
      </c>
      <c r="J2187" s="4" t="s">
        <v>32</v>
      </c>
      <c r="K2187" s="4" t="s">
        <v>39</v>
      </c>
      <c r="L2187" s="4" t="s">
        <v>56</v>
      </c>
      <c r="M2187" s="5">
        <v>4</v>
      </c>
      <c r="N2187" s="6">
        <v>81.23</v>
      </c>
      <c r="O2187" s="7">
        <v>0.1</v>
      </c>
      <c r="P2187" s="6">
        <v>38.96</v>
      </c>
      <c r="Q2187" s="6">
        <f>M2187*N2187*(1-O2187)</f>
        <v>292.428</v>
      </c>
      <c r="R2187" s="6">
        <f>M2187*P2187</f>
        <v>155.84</v>
      </c>
      <c r="S2187" s="6">
        <f>Q2187-R2187</f>
        <v>136.58799999999999</v>
      </c>
      <c r="T2187" s="8">
        <f>IFERROR(S2187/Q2187,0)</f>
        <v>0.46708249552026482</v>
      </c>
    </row>
    <row r="2188" spans="1:20" ht="15.75" x14ac:dyDescent="0.25">
      <c r="A2188" s="2">
        <v>4375</v>
      </c>
      <c r="B2188" s="3">
        <v>46319</v>
      </c>
      <c r="C2188" s="10">
        <f>YEAR(SalesDataTable[[#This Row],[Order Date]])</f>
        <v>2026</v>
      </c>
      <c r="D2188" s="13" t="str">
        <f>"Q"&amp;ROUNDUP(MONTH(SalesDataTable[[#This Row],[Order Date]])/3,0)</f>
        <v>Q4</v>
      </c>
      <c r="E2188" s="13">
        <f>MONTH(SalesDataTable[[#This Row],[Order Date]])</f>
        <v>10</v>
      </c>
      <c r="F2188" s="10" t="str">
        <f>TEXT(SalesDataTable[[#This Row],[Order Date]],"MMM")</f>
        <v>Oct</v>
      </c>
      <c r="G2188" s="4" t="s">
        <v>22</v>
      </c>
      <c r="H2188" s="4" t="s">
        <v>23</v>
      </c>
      <c r="I2188" s="4" t="s">
        <v>18</v>
      </c>
      <c r="J2188" s="4" t="s">
        <v>32</v>
      </c>
      <c r="K2188" s="4" t="s">
        <v>30</v>
      </c>
      <c r="L2188" s="4" t="s">
        <v>48</v>
      </c>
      <c r="M2188" s="5">
        <v>1</v>
      </c>
      <c r="N2188" s="6">
        <v>46.38</v>
      </c>
      <c r="O2188" s="7">
        <v>0.15</v>
      </c>
      <c r="P2188" s="6">
        <v>17.87</v>
      </c>
      <c r="Q2188" s="6">
        <f>M2188*N2188*(1-O2188)</f>
        <v>39.423000000000002</v>
      </c>
      <c r="R2188" s="6">
        <f>M2188*P2188</f>
        <v>17.87</v>
      </c>
      <c r="S2188" s="6">
        <f>Q2188-R2188</f>
        <v>21.553000000000001</v>
      </c>
      <c r="T2188" s="8">
        <f>IFERROR(S2188/Q2188,0)</f>
        <v>0.54671131065621592</v>
      </c>
    </row>
    <row r="2189" spans="1:20" ht="15.75" x14ac:dyDescent="0.25">
      <c r="A2189" s="2">
        <v>5072</v>
      </c>
      <c r="B2189" s="3">
        <v>46319</v>
      </c>
      <c r="C2189" s="10">
        <f>YEAR(SalesDataTable[[#This Row],[Order Date]])</f>
        <v>2026</v>
      </c>
      <c r="D2189" s="13" t="str">
        <f>"Q"&amp;ROUNDUP(MONTH(SalesDataTable[[#This Row],[Order Date]])/3,0)</f>
        <v>Q4</v>
      </c>
      <c r="E2189" s="13">
        <f>MONTH(SalesDataTable[[#This Row],[Order Date]])</f>
        <v>10</v>
      </c>
      <c r="F2189" s="10" t="str">
        <f>TEXT(SalesDataTable[[#This Row],[Order Date]],"MMM")</f>
        <v>Oct</v>
      </c>
      <c r="G2189" s="4" t="s">
        <v>36</v>
      </c>
      <c r="H2189" s="4" t="s">
        <v>47</v>
      </c>
      <c r="I2189" s="4" t="s">
        <v>24</v>
      </c>
      <c r="J2189" s="4" t="s">
        <v>32</v>
      </c>
      <c r="K2189" s="4" t="s">
        <v>30</v>
      </c>
      <c r="L2189" s="4" t="s">
        <v>48</v>
      </c>
      <c r="M2189" s="5">
        <v>5</v>
      </c>
      <c r="N2189" s="6">
        <v>45.9</v>
      </c>
      <c r="O2189" s="7">
        <v>0.1</v>
      </c>
      <c r="P2189" s="6">
        <v>17.940000000000001</v>
      </c>
      <c r="Q2189" s="6">
        <f>M2189*N2189*(1-O2189)</f>
        <v>206.55</v>
      </c>
      <c r="R2189" s="6">
        <f>M2189*P2189</f>
        <v>89.7</v>
      </c>
      <c r="S2189" s="6">
        <f>Q2189-R2189</f>
        <v>116.85000000000001</v>
      </c>
      <c r="T2189" s="8">
        <f>IFERROR(S2189/Q2189,0)</f>
        <v>0.56572258533042852</v>
      </c>
    </row>
    <row r="2190" spans="1:20" ht="15.75" x14ac:dyDescent="0.25">
      <c r="A2190" s="2">
        <v>310</v>
      </c>
      <c r="B2190" s="3">
        <v>46320</v>
      </c>
      <c r="C2190" s="10">
        <f>YEAR(SalesDataTable[[#This Row],[Order Date]])</f>
        <v>2026</v>
      </c>
      <c r="D2190" s="13" t="str">
        <f>"Q"&amp;ROUNDUP(MONTH(SalesDataTable[[#This Row],[Order Date]])/3,0)</f>
        <v>Q4</v>
      </c>
      <c r="E2190" s="13">
        <f>MONTH(SalesDataTable[[#This Row],[Order Date]])</f>
        <v>10</v>
      </c>
      <c r="F2190" s="10" t="str">
        <f>TEXT(SalesDataTable[[#This Row],[Order Date]],"MMM")</f>
        <v>Oct</v>
      </c>
      <c r="G2190" s="4" t="s">
        <v>22</v>
      </c>
      <c r="H2190" s="4" t="s">
        <v>59</v>
      </c>
      <c r="I2190" s="4" t="s">
        <v>18</v>
      </c>
      <c r="J2190" s="4" t="s">
        <v>32</v>
      </c>
      <c r="K2190" s="4" t="s">
        <v>25</v>
      </c>
      <c r="L2190" s="4" t="s">
        <v>33</v>
      </c>
      <c r="M2190" s="5">
        <v>5</v>
      </c>
      <c r="N2190" s="6">
        <v>144.04</v>
      </c>
      <c r="O2190" s="7">
        <v>0.1</v>
      </c>
      <c r="P2190" s="6">
        <v>78.069999999999993</v>
      </c>
      <c r="Q2190" s="6">
        <f>M2190*N2190*(1-O2190)</f>
        <v>648.17999999999995</v>
      </c>
      <c r="R2190" s="6">
        <f>M2190*P2190</f>
        <v>390.34999999999997</v>
      </c>
      <c r="S2190" s="6">
        <f>Q2190-R2190</f>
        <v>257.83</v>
      </c>
      <c r="T2190" s="8">
        <f>IFERROR(S2190/Q2190,0)</f>
        <v>0.39777530932765592</v>
      </c>
    </row>
    <row r="2191" spans="1:20" ht="15.75" x14ac:dyDescent="0.25">
      <c r="A2191" s="2">
        <v>317</v>
      </c>
      <c r="B2191" s="3">
        <v>46320</v>
      </c>
      <c r="C2191" s="10">
        <f>YEAR(SalesDataTable[[#This Row],[Order Date]])</f>
        <v>2026</v>
      </c>
      <c r="D2191" s="13" t="str">
        <f>"Q"&amp;ROUNDUP(MONTH(SalesDataTable[[#This Row],[Order Date]])/3,0)</f>
        <v>Q4</v>
      </c>
      <c r="E2191" s="13">
        <f>MONTH(SalesDataTable[[#This Row],[Order Date]])</f>
        <v>10</v>
      </c>
      <c r="F2191" s="10" t="str">
        <f>TEXT(SalesDataTable[[#This Row],[Order Date]],"MMM")</f>
        <v>Oct</v>
      </c>
      <c r="G2191" s="4" t="s">
        <v>27</v>
      </c>
      <c r="H2191" s="4" t="s">
        <v>55</v>
      </c>
      <c r="I2191" s="4" t="s">
        <v>44</v>
      </c>
      <c r="J2191" s="4" t="s">
        <v>29</v>
      </c>
      <c r="K2191" s="4" t="s">
        <v>20</v>
      </c>
      <c r="L2191" s="4" t="s">
        <v>21</v>
      </c>
      <c r="M2191" s="5">
        <v>2</v>
      </c>
      <c r="N2191" s="6">
        <v>80.69</v>
      </c>
      <c r="O2191" s="7">
        <v>0.05</v>
      </c>
      <c r="P2191" s="6">
        <v>43.81</v>
      </c>
      <c r="Q2191" s="6">
        <f>M2191*N2191*(1-O2191)</f>
        <v>153.31099999999998</v>
      </c>
      <c r="R2191" s="6">
        <f>M2191*P2191</f>
        <v>87.62</v>
      </c>
      <c r="S2191" s="6">
        <f>Q2191-R2191</f>
        <v>65.690999999999974</v>
      </c>
      <c r="T2191" s="8">
        <f>IFERROR(S2191/Q2191,0)</f>
        <v>0.42848197454846676</v>
      </c>
    </row>
    <row r="2192" spans="1:20" ht="15.75" x14ac:dyDescent="0.25">
      <c r="A2192" s="2">
        <v>684</v>
      </c>
      <c r="B2192" s="3">
        <v>46320</v>
      </c>
      <c r="C2192" s="10">
        <f>YEAR(SalesDataTable[[#This Row],[Order Date]])</f>
        <v>2026</v>
      </c>
      <c r="D2192" s="13" t="str">
        <f>"Q"&amp;ROUNDUP(MONTH(SalesDataTable[[#This Row],[Order Date]])/3,0)</f>
        <v>Q4</v>
      </c>
      <c r="E2192" s="13">
        <f>MONTH(SalesDataTable[[#This Row],[Order Date]])</f>
        <v>10</v>
      </c>
      <c r="F2192" s="10" t="str">
        <f>TEXT(SalesDataTable[[#This Row],[Order Date]],"MMM")</f>
        <v>Oct</v>
      </c>
      <c r="G2192" s="4" t="s">
        <v>36</v>
      </c>
      <c r="H2192" s="4" t="s">
        <v>37</v>
      </c>
      <c r="I2192" s="4" t="s">
        <v>18</v>
      </c>
      <c r="J2192" s="4" t="s">
        <v>32</v>
      </c>
      <c r="K2192" s="4" t="s">
        <v>39</v>
      </c>
      <c r="L2192" s="4" t="s">
        <v>45</v>
      </c>
      <c r="M2192" s="5">
        <v>1</v>
      </c>
      <c r="N2192" s="6">
        <v>191.91</v>
      </c>
      <c r="O2192" s="7">
        <v>0</v>
      </c>
      <c r="P2192" s="6">
        <v>101.89</v>
      </c>
      <c r="Q2192" s="6">
        <f>M2192*N2192*(1-O2192)</f>
        <v>191.91</v>
      </c>
      <c r="R2192" s="6">
        <f>M2192*P2192</f>
        <v>101.89</v>
      </c>
      <c r="S2192" s="6">
        <f>Q2192-R2192</f>
        <v>90.02</v>
      </c>
      <c r="T2192" s="8">
        <f>IFERROR(S2192/Q2192,0)</f>
        <v>0.46907404512531914</v>
      </c>
    </row>
    <row r="2193" spans="1:20" ht="15.75" x14ac:dyDescent="0.25">
      <c r="A2193" s="2">
        <v>1430</v>
      </c>
      <c r="B2193" s="3">
        <v>46320</v>
      </c>
      <c r="C2193" s="10">
        <f>YEAR(SalesDataTable[[#This Row],[Order Date]])</f>
        <v>2026</v>
      </c>
      <c r="D2193" s="13" t="str">
        <f>"Q"&amp;ROUNDUP(MONTH(SalesDataTable[[#This Row],[Order Date]])/3,0)</f>
        <v>Q4</v>
      </c>
      <c r="E2193" s="13">
        <f>MONTH(SalesDataTable[[#This Row],[Order Date]])</f>
        <v>10</v>
      </c>
      <c r="F2193" s="10" t="str">
        <f>TEXT(SalesDataTable[[#This Row],[Order Date]],"MMM")</f>
        <v>Oct</v>
      </c>
      <c r="G2193" s="4" t="s">
        <v>36</v>
      </c>
      <c r="H2193" s="4" t="s">
        <v>63</v>
      </c>
      <c r="I2193" s="4" t="s">
        <v>35</v>
      </c>
      <c r="J2193" s="4" t="s">
        <v>29</v>
      </c>
      <c r="K2193" s="4" t="s">
        <v>50</v>
      </c>
      <c r="L2193" s="4" t="s">
        <v>58</v>
      </c>
      <c r="M2193" s="5">
        <v>1</v>
      </c>
      <c r="N2193" s="6">
        <v>36.630000000000003</v>
      </c>
      <c r="O2193" s="7">
        <v>0.05</v>
      </c>
      <c r="P2193" s="6">
        <v>13.97</v>
      </c>
      <c r="Q2193" s="6">
        <f>M2193*N2193*(1-O2193)</f>
        <v>34.798500000000004</v>
      </c>
      <c r="R2193" s="6">
        <f>M2193*P2193</f>
        <v>13.97</v>
      </c>
      <c r="S2193" s="6">
        <f>Q2193-R2193</f>
        <v>20.828500000000005</v>
      </c>
      <c r="T2193" s="8">
        <f>IFERROR(S2193/Q2193,0)</f>
        <v>0.59854591433538806</v>
      </c>
    </row>
    <row r="2194" spans="1:20" ht="15.75" x14ac:dyDescent="0.25">
      <c r="A2194" s="2">
        <v>2049</v>
      </c>
      <c r="B2194" s="3">
        <v>46320</v>
      </c>
      <c r="C2194" s="10">
        <f>YEAR(SalesDataTable[[#This Row],[Order Date]])</f>
        <v>2026</v>
      </c>
      <c r="D2194" s="13" t="str">
        <f>"Q"&amp;ROUNDUP(MONTH(SalesDataTable[[#This Row],[Order Date]])/3,0)</f>
        <v>Q4</v>
      </c>
      <c r="E2194" s="13">
        <f>MONTH(SalesDataTable[[#This Row],[Order Date]])</f>
        <v>10</v>
      </c>
      <c r="F2194" s="10" t="str">
        <f>TEXT(SalesDataTable[[#This Row],[Order Date]],"MMM")</f>
        <v>Oct</v>
      </c>
      <c r="G2194" s="4" t="s">
        <v>36</v>
      </c>
      <c r="H2194" s="4" t="s">
        <v>37</v>
      </c>
      <c r="I2194" s="4" t="s">
        <v>24</v>
      </c>
      <c r="J2194" s="4" t="s">
        <v>32</v>
      </c>
      <c r="K2194" s="4" t="s">
        <v>30</v>
      </c>
      <c r="L2194" s="4" t="s">
        <v>31</v>
      </c>
      <c r="M2194" s="5">
        <v>6</v>
      </c>
      <c r="N2194" s="6">
        <v>35.380000000000003</v>
      </c>
      <c r="O2194" s="7">
        <v>0.05</v>
      </c>
      <c r="P2194" s="6">
        <v>13.9</v>
      </c>
      <c r="Q2194" s="6">
        <f>M2194*N2194*(1-O2194)</f>
        <v>201.66600000000003</v>
      </c>
      <c r="R2194" s="6">
        <f>M2194*P2194</f>
        <v>83.4</v>
      </c>
      <c r="S2194" s="6">
        <f>Q2194-R2194</f>
        <v>118.26600000000002</v>
      </c>
      <c r="T2194" s="8">
        <f>IFERROR(S2194/Q2194,0)</f>
        <v>0.58644491386748387</v>
      </c>
    </row>
    <row r="2195" spans="1:20" ht="15.75" x14ac:dyDescent="0.25">
      <c r="A2195" s="2">
        <v>2199</v>
      </c>
      <c r="B2195" s="3">
        <v>46320</v>
      </c>
      <c r="C2195" s="10">
        <f>YEAR(SalesDataTable[[#This Row],[Order Date]])</f>
        <v>2026</v>
      </c>
      <c r="D2195" s="13" t="str">
        <f>"Q"&amp;ROUNDUP(MONTH(SalesDataTable[[#This Row],[Order Date]])/3,0)</f>
        <v>Q4</v>
      </c>
      <c r="E2195" s="13">
        <f>MONTH(SalesDataTable[[#This Row],[Order Date]])</f>
        <v>10</v>
      </c>
      <c r="F2195" s="10" t="str">
        <f>TEXT(SalesDataTable[[#This Row],[Order Date]],"MMM")</f>
        <v>Oct</v>
      </c>
      <c r="G2195" s="4" t="s">
        <v>22</v>
      </c>
      <c r="H2195" s="4" t="s">
        <v>59</v>
      </c>
      <c r="I2195" s="4" t="s">
        <v>44</v>
      </c>
      <c r="J2195" s="4" t="s">
        <v>19</v>
      </c>
      <c r="K2195" s="4" t="s">
        <v>30</v>
      </c>
      <c r="L2195" s="4" t="s">
        <v>60</v>
      </c>
      <c r="M2195" s="5">
        <v>1</v>
      </c>
      <c r="N2195" s="6">
        <v>132.63</v>
      </c>
      <c r="O2195" s="7">
        <v>0.05</v>
      </c>
      <c r="P2195" s="6">
        <v>67.489999999999995</v>
      </c>
      <c r="Q2195" s="6">
        <f>M2195*N2195*(1-O2195)</f>
        <v>125.99849999999999</v>
      </c>
      <c r="R2195" s="6">
        <f>M2195*P2195</f>
        <v>67.489999999999995</v>
      </c>
      <c r="S2195" s="6">
        <f>Q2195-R2195</f>
        <v>58.508499999999998</v>
      </c>
      <c r="T2195" s="8">
        <f>IFERROR(S2195/Q2195,0)</f>
        <v>0.46435870268296847</v>
      </c>
    </row>
    <row r="2196" spans="1:20" ht="15.75" x14ac:dyDescent="0.25">
      <c r="A2196" s="2">
        <v>2954</v>
      </c>
      <c r="B2196" s="3">
        <v>46320</v>
      </c>
      <c r="C2196" s="10">
        <f>YEAR(SalesDataTable[[#This Row],[Order Date]])</f>
        <v>2026</v>
      </c>
      <c r="D2196" s="13" t="str">
        <f>"Q"&amp;ROUNDUP(MONTH(SalesDataTable[[#This Row],[Order Date]])/3,0)</f>
        <v>Q4</v>
      </c>
      <c r="E2196" s="13">
        <f>MONTH(SalesDataTable[[#This Row],[Order Date]])</f>
        <v>10</v>
      </c>
      <c r="F2196" s="10" t="str">
        <f>TEXT(SalesDataTable[[#This Row],[Order Date]],"MMM")</f>
        <v>Oct</v>
      </c>
      <c r="G2196" s="4" t="s">
        <v>36</v>
      </c>
      <c r="H2196" s="4" t="s">
        <v>37</v>
      </c>
      <c r="I2196" s="4" t="s">
        <v>18</v>
      </c>
      <c r="J2196" s="4" t="s">
        <v>29</v>
      </c>
      <c r="K2196" s="4" t="s">
        <v>25</v>
      </c>
      <c r="L2196" s="4" t="s">
        <v>62</v>
      </c>
      <c r="M2196" s="5">
        <v>1</v>
      </c>
      <c r="N2196" s="6">
        <v>71.17</v>
      </c>
      <c r="O2196" s="7">
        <v>0</v>
      </c>
      <c r="P2196" s="6">
        <v>32.57</v>
      </c>
      <c r="Q2196" s="6">
        <f>M2196*N2196*(1-O2196)</f>
        <v>71.17</v>
      </c>
      <c r="R2196" s="6">
        <f>M2196*P2196</f>
        <v>32.57</v>
      </c>
      <c r="S2196" s="6">
        <f>Q2196-R2196</f>
        <v>38.6</v>
      </c>
      <c r="T2196" s="8">
        <f>IFERROR(S2196/Q2196,0)</f>
        <v>0.54236335534635383</v>
      </c>
    </row>
    <row r="2197" spans="1:20" ht="15.75" x14ac:dyDescent="0.25">
      <c r="A2197" s="2">
        <v>3218</v>
      </c>
      <c r="B2197" s="3">
        <v>46320</v>
      </c>
      <c r="C2197" s="10">
        <f>YEAR(SalesDataTable[[#This Row],[Order Date]])</f>
        <v>2026</v>
      </c>
      <c r="D2197" s="13" t="str">
        <f>"Q"&amp;ROUNDUP(MONTH(SalesDataTable[[#This Row],[Order Date]])/3,0)</f>
        <v>Q4</v>
      </c>
      <c r="E2197" s="13">
        <f>MONTH(SalesDataTable[[#This Row],[Order Date]])</f>
        <v>10</v>
      </c>
      <c r="F2197" s="10" t="str">
        <f>TEXT(SalesDataTable[[#This Row],[Order Date]],"MMM")</f>
        <v>Oct</v>
      </c>
      <c r="G2197" s="4" t="s">
        <v>16</v>
      </c>
      <c r="H2197" s="4" t="s">
        <v>66</v>
      </c>
      <c r="I2197" s="4" t="s">
        <v>24</v>
      </c>
      <c r="J2197" s="4" t="s">
        <v>32</v>
      </c>
      <c r="K2197" s="4" t="s">
        <v>30</v>
      </c>
      <c r="L2197" s="4" t="s">
        <v>60</v>
      </c>
      <c r="M2197" s="5">
        <v>6</v>
      </c>
      <c r="N2197" s="6">
        <v>132.08000000000001</v>
      </c>
      <c r="O2197" s="7">
        <v>0.1</v>
      </c>
      <c r="P2197" s="6">
        <v>67.61</v>
      </c>
      <c r="Q2197" s="6">
        <f>M2197*N2197*(1-O2197)</f>
        <v>713.23200000000008</v>
      </c>
      <c r="R2197" s="6">
        <f>M2197*P2197</f>
        <v>405.65999999999997</v>
      </c>
      <c r="S2197" s="6">
        <f>Q2197-R2197</f>
        <v>307.57200000000012</v>
      </c>
      <c r="T2197" s="8">
        <f>IFERROR(S2197/Q2197,0)</f>
        <v>0.43123696076451995</v>
      </c>
    </row>
    <row r="2198" spans="1:20" ht="15.75" x14ac:dyDescent="0.25">
      <c r="A2198" s="2">
        <v>3965</v>
      </c>
      <c r="B2198" s="3">
        <v>46320</v>
      </c>
      <c r="C2198" s="10">
        <f>YEAR(SalesDataTable[[#This Row],[Order Date]])</f>
        <v>2026</v>
      </c>
      <c r="D2198" s="13" t="str">
        <f>"Q"&amp;ROUNDUP(MONTH(SalesDataTable[[#This Row],[Order Date]])/3,0)</f>
        <v>Q4</v>
      </c>
      <c r="E2198" s="13">
        <f>MONTH(SalesDataTable[[#This Row],[Order Date]])</f>
        <v>10</v>
      </c>
      <c r="F2198" s="10" t="str">
        <f>TEXT(SalesDataTable[[#This Row],[Order Date]],"MMM")</f>
        <v>Oct</v>
      </c>
      <c r="G2198" s="4" t="s">
        <v>22</v>
      </c>
      <c r="H2198" s="4" t="s">
        <v>57</v>
      </c>
      <c r="I2198" s="4" t="s">
        <v>35</v>
      </c>
      <c r="J2198" s="4" t="s">
        <v>19</v>
      </c>
      <c r="K2198" s="4" t="s">
        <v>39</v>
      </c>
      <c r="L2198" s="4" t="s">
        <v>56</v>
      </c>
      <c r="M2198" s="5">
        <v>3</v>
      </c>
      <c r="N2198" s="6">
        <v>82.75</v>
      </c>
      <c r="O2198" s="7">
        <v>0.05</v>
      </c>
      <c r="P2198" s="6">
        <v>38.53</v>
      </c>
      <c r="Q2198" s="6">
        <f>M2198*N2198*(1-O2198)</f>
        <v>235.83749999999998</v>
      </c>
      <c r="R2198" s="6">
        <f>M2198*P2198</f>
        <v>115.59</v>
      </c>
      <c r="S2198" s="6">
        <f>Q2198-R2198</f>
        <v>120.24749999999997</v>
      </c>
      <c r="T2198" s="8">
        <f>IFERROR(S2198/Q2198,0)</f>
        <v>0.50987438384480832</v>
      </c>
    </row>
    <row r="2199" spans="1:20" ht="15.75" x14ac:dyDescent="0.25">
      <c r="A2199" s="2">
        <v>2278</v>
      </c>
      <c r="B2199" s="3">
        <v>46321</v>
      </c>
      <c r="C2199" s="10">
        <f>YEAR(SalesDataTable[[#This Row],[Order Date]])</f>
        <v>2026</v>
      </c>
      <c r="D2199" s="13" t="str">
        <f>"Q"&amp;ROUNDUP(MONTH(SalesDataTable[[#This Row],[Order Date]])/3,0)</f>
        <v>Q4</v>
      </c>
      <c r="E2199" s="13">
        <f>MONTH(SalesDataTable[[#This Row],[Order Date]])</f>
        <v>10</v>
      </c>
      <c r="F2199" s="10" t="str">
        <f>TEXT(SalesDataTable[[#This Row],[Order Date]],"MMM")</f>
        <v>Oct</v>
      </c>
      <c r="G2199" s="4" t="s">
        <v>16</v>
      </c>
      <c r="H2199" s="4" t="s">
        <v>66</v>
      </c>
      <c r="I2199" s="4" t="s">
        <v>18</v>
      </c>
      <c r="J2199" s="4" t="s">
        <v>19</v>
      </c>
      <c r="K2199" s="4" t="s">
        <v>50</v>
      </c>
      <c r="L2199" s="4" t="s">
        <v>61</v>
      </c>
      <c r="M2199" s="5">
        <v>5</v>
      </c>
      <c r="N2199" s="6">
        <v>51.5</v>
      </c>
      <c r="O2199" s="7">
        <v>0.1</v>
      </c>
      <c r="P2199" s="6">
        <v>21.38</v>
      </c>
      <c r="Q2199" s="6">
        <f>M2199*N2199*(1-O2199)</f>
        <v>231.75</v>
      </c>
      <c r="R2199" s="6">
        <f>M2199*P2199</f>
        <v>106.89999999999999</v>
      </c>
      <c r="S2199" s="6">
        <f>Q2199-R2199</f>
        <v>124.85000000000001</v>
      </c>
      <c r="T2199" s="8">
        <f>IFERROR(S2199/Q2199,0)</f>
        <v>0.53872707659115426</v>
      </c>
    </row>
    <row r="2200" spans="1:20" ht="15.75" x14ac:dyDescent="0.25">
      <c r="A2200" s="2">
        <v>3132</v>
      </c>
      <c r="B2200" s="3">
        <v>46321</v>
      </c>
      <c r="C2200" s="10">
        <f>YEAR(SalesDataTable[[#This Row],[Order Date]])</f>
        <v>2026</v>
      </c>
      <c r="D2200" s="13" t="str">
        <f>"Q"&amp;ROUNDUP(MONTH(SalesDataTable[[#This Row],[Order Date]])/3,0)</f>
        <v>Q4</v>
      </c>
      <c r="E2200" s="13">
        <f>MONTH(SalesDataTable[[#This Row],[Order Date]])</f>
        <v>10</v>
      </c>
      <c r="F2200" s="10" t="str">
        <f>TEXT(SalesDataTable[[#This Row],[Order Date]],"MMM")</f>
        <v>Oct</v>
      </c>
      <c r="G2200" s="4" t="s">
        <v>27</v>
      </c>
      <c r="H2200" s="4" t="s">
        <v>41</v>
      </c>
      <c r="I2200" s="4" t="s">
        <v>18</v>
      </c>
      <c r="J2200" s="4" t="s">
        <v>29</v>
      </c>
      <c r="K2200" s="4" t="s">
        <v>25</v>
      </c>
      <c r="L2200" s="4" t="s">
        <v>33</v>
      </c>
      <c r="M2200" s="5">
        <v>3</v>
      </c>
      <c r="N2200" s="6">
        <v>140.49</v>
      </c>
      <c r="O2200" s="7">
        <v>0.05</v>
      </c>
      <c r="P2200" s="6">
        <v>77.45</v>
      </c>
      <c r="Q2200" s="6">
        <f>M2200*N2200*(1-O2200)</f>
        <v>400.3965</v>
      </c>
      <c r="R2200" s="6">
        <f>M2200*P2200</f>
        <v>232.35000000000002</v>
      </c>
      <c r="S2200" s="6">
        <f>Q2200-R2200</f>
        <v>168.04649999999998</v>
      </c>
      <c r="T2200" s="8">
        <f>IFERROR(S2200/Q2200,0)</f>
        <v>0.41970022215478903</v>
      </c>
    </row>
    <row r="2201" spans="1:20" ht="15.75" x14ac:dyDescent="0.25">
      <c r="A2201" s="2">
        <v>3144</v>
      </c>
      <c r="B2201" s="3">
        <v>46321</v>
      </c>
      <c r="C2201" s="10">
        <f>YEAR(SalesDataTable[[#This Row],[Order Date]])</f>
        <v>2026</v>
      </c>
      <c r="D2201" s="13" t="str">
        <f>"Q"&amp;ROUNDUP(MONTH(SalesDataTable[[#This Row],[Order Date]])/3,0)</f>
        <v>Q4</v>
      </c>
      <c r="E2201" s="13">
        <f>MONTH(SalesDataTable[[#This Row],[Order Date]])</f>
        <v>10</v>
      </c>
      <c r="F2201" s="10" t="str">
        <f>TEXT(SalesDataTable[[#This Row],[Order Date]],"MMM")</f>
        <v>Oct</v>
      </c>
      <c r="G2201" s="4" t="s">
        <v>27</v>
      </c>
      <c r="H2201" s="4" t="s">
        <v>28</v>
      </c>
      <c r="I2201" s="4" t="s">
        <v>44</v>
      </c>
      <c r="J2201" s="4" t="s">
        <v>29</v>
      </c>
      <c r="K2201" s="4" t="s">
        <v>50</v>
      </c>
      <c r="L2201" s="4" t="s">
        <v>58</v>
      </c>
      <c r="M2201" s="5">
        <v>4</v>
      </c>
      <c r="N2201" s="6">
        <v>36.200000000000003</v>
      </c>
      <c r="O2201" s="7">
        <v>0.15</v>
      </c>
      <c r="P2201" s="6">
        <v>13.53</v>
      </c>
      <c r="Q2201" s="6">
        <f>M2201*N2201*(1-O2201)</f>
        <v>123.08000000000001</v>
      </c>
      <c r="R2201" s="6">
        <f>M2201*P2201</f>
        <v>54.12</v>
      </c>
      <c r="S2201" s="6">
        <f>Q2201-R2201</f>
        <v>68.960000000000008</v>
      </c>
      <c r="T2201" s="8">
        <f>IFERROR(S2201/Q2201,0)</f>
        <v>0.56028599285017877</v>
      </c>
    </row>
    <row r="2202" spans="1:20" ht="15.75" x14ac:dyDescent="0.25">
      <c r="A2202" s="2">
        <v>3501</v>
      </c>
      <c r="B2202" s="3">
        <v>46321</v>
      </c>
      <c r="C2202" s="10">
        <f>YEAR(SalesDataTable[[#This Row],[Order Date]])</f>
        <v>2026</v>
      </c>
      <c r="D2202" s="13" t="str">
        <f>"Q"&amp;ROUNDUP(MONTH(SalesDataTable[[#This Row],[Order Date]])/3,0)</f>
        <v>Q4</v>
      </c>
      <c r="E2202" s="13">
        <f>MONTH(SalesDataTable[[#This Row],[Order Date]])</f>
        <v>10</v>
      </c>
      <c r="F2202" s="10" t="str">
        <f>TEXT(SalesDataTable[[#This Row],[Order Date]],"MMM")</f>
        <v>Oct</v>
      </c>
      <c r="G2202" s="4" t="s">
        <v>36</v>
      </c>
      <c r="H2202" s="4" t="s">
        <v>47</v>
      </c>
      <c r="I2202" s="4" t="s">
        <v>35</v>
      </c>
      <c r="J2202" s="4" t="s">
        <v>29</v>
      </c>
      <c r="K2202" s="4" t="s">
        <v>39</v>
      </c>
      <c r="L2202" s="4" t="s">
        <v>67</v>
      </c>
      <c r="M2202" s="5">
        <v>1</v>
      </c>
      <c r="N2202" s="6">
        <v>120.5</v>
      </c>
      <c r="O2202" s="7">
        <v>0.05</v>
      </c>
      <c r="P2202" s="6">
        <v>61.71</v>
      </c>
      <c r="Q2202" s="6">
        <f>M2202*N2202*(1-O2202)</f>
        <v>114.47499999999999</v>
      </c>
      <c r="R2202" s="6">
        <f>M2202*P2202</f>
        <v>61.71</v>
      </c>
      <c r="S2202" s="6">
        <f>Q2202-R2202</f>
        <v>52.764999999999993</v>
      </c>
      <c r="T2202" s="8">
        <f>IFERROR(S2202/Q2202,0)</f>
        <v>0.4609303341340904</v>
      </c>
    </row>
    <row r="2203" spans="1:20" ht="15.75" x14ac:dyDescent="0.25">
      <c r="A2203" s="2">
        <v>458</v>
      </c>
      <c r="B2203" s="3">
        <v>46322</v>
      </c>
      <c r="C2203" s="10">
        <f>YEAR(SalesDataTable[[#This Row],[Order Date]])</f>
        <v>2026</v>
      </c>
      <c r="D2203" s="13" t="str">
        <f>"Q"&amp;ROUNDUP(MONTH(SalesDataTable[[#This Row],[Order Date]])/3,0)</f>
        <v>Q4</v>
      </c>
      <c r="E2203" s="13">
        <f>MONTH(SalesDataTable[[#This Row],[Order Date]])</f>
        <v>10</v>
      </c>
      <c r="F2203" s="10" t="str">
        <f>TEXT(SalesDataTable[[#This Row],[Order Date]],"MMM")</f>
        <v>Oct</v>
      </c>
      <c r="G2203" s="4" t="s">
        <v>27</v>
      </c>
      <c r="H2203" s="4" t="s">
        <v>28</v>
      </c>
      <c r="I2203" s="4" t="s">
        <v>35</v>
      </c>
      <c r="J2203" s="4" t="s">
        <v>32</v>
      </c>
      <c r="K2203" s="4" t="s">
        <v>20</v>
      </c>
      <c r="L2203" s="4" t="s">
        <v>46</v>
      </c>
      <c r="M2203" s="5">
        <v>1</v>
      </c>
      <c r="N2203" s="6">
        <v>102.44</v>
      </c>
      <c r="O2203" s="7">
        <v>0.05</v>
      </c>
      <c r="P2203" s="6">
        <v>49.14</v>
      </c>
      <c r="Q2203" s="6">
        <f>M2203*N2203*(1-O2203)</f>
        <v>97.317999999999998</v>
      </c>
      <c r="R2203" s="6">
        <f>M2203*P2203</f>
        <v>49.14</v>
      </c>
      <c r="S2203" s="6">
        <f>Q2203-R2203</f>
        <v>48.177999999999997</v>
      </c>
      <c r="T2203" s="8">
        <f>IFERROR(S2203/Q2203,0)</f>
        <v>0.49505744055570394</v>
      </c>
    </row>
    <row r="2204" spans="1:20" ht="15.75" x14ac:dyDescent="0.25">
      <c r="A2204" s="2">
        <v>1065</v>
      </c>
      <c r="B2204" s="3">
        <v>46322</v>
      </c>
      <c r="C2204" s="10">
        <f>YEAR(SalesDataTable[[#This Row],[Order Date]])</f>
        <v>2026</v>
      </c>
      <c r="D2204" s="13" t="str">
        <f>"Q"&amp;ROUNDUP(MONTH(SalesDataTable[[#This Row],[Order Date]])/3,0)</f>
        <v>Q4</v>
      </c>
      <c r="E2204" s="13">
        <f>MONTH(SalesDataTable[[#This Row],[Order Date]])</f>
        <v>10</v>
      </c>
      <c r="F2204" s="10" t="str">
        <f>TEXT(SalesDataTable[[#This Row],[Order Date]],"MMM")</f>
        <v>Oct</v>
      </c>
      <c r="G2204" s="4" t="s">
        <v>27</v>
      </c>
      <c r="H2204" s="4" t="s">
        <v>41</v>
      </c>
      <c r="I2204" s="4" t="s">
        <v>18</v>
      </c>
      <c r="J2204" s="4" t="s">
        <v>29</v>
      </c>
      <c r="K2204" s="4" t="s">
        <v>50</v>
      </c>
      <c r="L2204" s="4" t="s">
        <v>54</v>
      </c>
      <c r="M2204" s="5">
        <v>6</v>
      </c>
      <c r="N2204" s="6">
        <v>121.58</v>
      </c>
      <c r="O2204" s="7">
        <v>0.15</v>
      </c>
      <c r="P2204" s="6">
        <v>68.86</v>
      </c>
      <c r="Q2204" s="6">
        <f>M2204*N2204*(1-O2204)</f>
        <v>620.05799999999999</v>
      </c>
      <c r="R2204" s="6">
        <f>M2204*P2204</f>
        <v>413.15999999999997</v>
      </c>
      <c r="S2204" s="6">
        <f>Q2204-R2204</f>
        <v>206.89800000000002</v>
      </c>
      <c r="T2204" s="8">
        <f>IFERROR(S2204/Q2204,0)</f>
        <v>0.33367523683268346</v>
      </c>
    </row>
    <row r="2205" spans="1:20" ht="15.75" x14ac:dyDescent="0.25">
      <c r="A2205" s="2">
        <v>1707</v>
      </c>
      <c r="B2205" s="3">
        <v>46322</v>
      </c>
      <c r="C2205" s="10">
        <f>YEAR(SalesDataTable[[#This Row],[Order Date]])</f>
        <v>2026</v>
      </c>
      <c r="D2205" s="13" t="str">
        <f>"Q"&amp;ROUNDUP(MONTH(SalesDataTable[[#This Row],[Order Date]])/3,0)</f>
        <v>Q4</v>
      </c>
      <c r="E2205" s="13">
        <f>MONTH(SalesDataTable[[#This Row],[Order Date]])</f>
        <v>10</v>
      </c>
      <c r="F2205" s="10" t="str">
        <f>TEXT(SalesDataTable[[#This Row],[Order Date]],"MMM")</f>
        <v>Oct</v>
      </c>
      <c r="G2205" s="4" t="s">
        <v>27</v>
      </c>
      <c r="H2205" s="4" t="s">
        <v>68</v>
      </c>
      <c r="I2205" s="4" t="s">
        <v>18</v>
      </c>
      <c r="J2205" s="4" t="s">
        <v>29</v>
      </c>
      <c r="K2205" s="4" t="s">
        <v>30</v>
      </c>
      <c r="L2205" s="4" t="s">
        <v>31</v>
      </c>
      <c r="M2205" s="5">
        <v>2</v>
      </c>
      <c r="N2205" s="6">
        <v>35.36</v>
      </c>
      <c r="O2205" s="7">
        <v>0</v>
      </c>
      <c r="P2205" s="6">
        <v>13.33</v>
      </c>
      <c r="Q2205" s="6">
        <f>M2205*N2205*(1-O2205)</f>
        <v>70.72</v>
      </c>
      <c r="R2205" s="6">
        <f>M2205*P2205</f>
        <v>26.66</v>
      </c>
      <c r="S2205" s="6">
        <f>Q2205-R2205</f>
        <v>44.06</v>
      </c>
      <c r="T2205" s="8">
        <f>IFERROR(S2205/Q2205,0)</f>
        <v>0.62302036199095023</v>
      </c>
    </row>
    <row r="2206" spans="1:20" ht="15.75" x14ac:dyDescent="0.25">
      <c r="A2206" s="2">
        <v>1989</v>
      </c>
      <c r="B2206" s="3">
        <v>46322</v>
      </c>
      <c r="C2206" s="10">
        <f>YEAR(SalesDataTable[[#This Row],[Order Date]])</f>
        <v>2026</v>
      </c>
      <c r="D2206" s="13" t="str">
        <f>"Q"&amp;ROUNDUP(MONTH(SalesDataTable[[#This Row],[Order Date]])/3,0)</f>
        <v>Q4</v>
      </c>
      <c r="E2206" s="13">
        <f>MONTH(SalesDataTable[[#This Row],[Order Date]])</f>
        <v>10</v>
      </c>
      <c r="F2206" s="10" t="str">
        <f>TEXT(SalesDataTable[[#This Row],[Order Date]],"MMM")</f>
        <v>Oct</v>
      </c>
      <c r="G2206" s="4" t="s">
        <v>36</v>
      </c>
      <c r="H2206" s="4" t="s">
        <v>37</v>
      </c>
      <c r="I2206" s="4" t="s">
        <v>18</v>
      </c>
      <c r="J2206" s="4" t="s">
        <v>29</v>
      </c>
      <c r="K2206" s="4" t="s">
        <v>39</v>
      </c>
      <c r="L2206" s="4" t="s">
        <v>40</v>
      </c>
      <c r="M2206" s="5">
        <v>2</v>
      </c>
      <c r="N2206" s="6">
        <v>335.73</v>
      </c>
      <c r="O2206" s="7">
        <v>0</v>
      </c>
      <c r="P2206" s="6">
        <v>199.44</v>
      </c>
      <c r="Q2206" s="6">
        <f>M2206*N2206*(1-O2206)</f>
        <v>671.46</v>
      </c>
      <c r="R2206" s="6">
        <f>M2206*P2206</f>
        <v>398.88</v>
      </c>
      <c r="S2206" s="6">
        <f>Q2206-R2206</f>
        <v>272.58000000000004</v>
      </c>
      <c r="T2206" s="8">
        <f>IFERROR(S2206/Q2206,0)</f>
        <v>0.4059512107943884</v>
      </c>
    </row>
    <row r="2207" spans="1:20" ht="15.75" x14ac:dyDescent="0.25">
      <c r="A2207" s="2">
        <v>2852</v>
      </c>
      <c r="B2207" s="3">
        <v>46322</v>
      </c>
      <c r="C2207" s="10">
        <f>YEAR(SalesDataTable[[#This Row],[Order Date]])</f>
        <v>2026</v>
      </c>
      <c r="D2207" s="13" t="str">
        <f>"Q"&amp;ROUNDUP(MONTH(SalesDataTable[[#This Row],[Order Date]])/3,0)</f>
        <v>Q4</v>
      </c>
      <c r="E2207" s="13">
        <f>MONTH(SalesDataTable[[#This Row],[Order Date]])</f>
        <v>10</v>
      </c>
      <c r="F2207" s="10" t="str">
        <f>TEXT(SalesDataTable[[#This Row],[Order Date]],"MMM")</f>
        <v>Oct</v>
      </c>
      <c r="G2207" s="4" t="s">
        <v>22</v>
      </c>
      <c r="H2207" s="4" t="s">
        <v>59</v>
      </c>
      <c r="I2207" s="4" t="s">
        <v>24</v>
      </c>
      <c r="J2207" s="4" t="s">
        <v>32</v>
      </c>
      <c r="K2207" s="4" t="s">
        <v>25</v>
      </c>
      <c r="L2207" s="4" t="s">
        <v>33</v>
      </c>
      <c r="M2207" s="5">
        <v>3</v>
      </c>
      <c r="N2207" s="6">
        <v>141.96</v>
      </c>
      <c r="O2207" s="7">
        <v>0.1</v>
      </c>
      <c r="P2207" s="6">
        <v>77.42</v>
      </c>
      <c r="Q2207" s="6">
        <f>M2207*N2207*(1-O2207)</f>
        <v>383.29200000000003</v>
      </c>
      <c r="R2207" s="6">
        <f>M2207*P2207</f>
        <v>232.26</v>
      </c>
      <c r="S2207" s="6">
        <f>Q2207-R2207</f>
        <v>151.03200000000004</v>
      </c>
      <c r="T2207" s="8">
        <f>IFERROR(S2207/Q2207,0)</f>
        <v>0.39403900942362485</v>
      </c>
    </row>
    <row r="2208" spans="1:20" ht="15.75" x14ac:dyDescent="0.25">
      <c r="A2208" s="2">
        <v>4762</v>
      </c>
      <c r="B2208" s="3">
        <v>46322</v>
      </c>
      <c r="C2208" s="10">
        <f>YEAR(SalesDataTable[[#This Row],[Order Date]])</f>
        <v>2026</v>
      </c>
      <c r="D2208" s="13" t="str">
        <f>"Q"&amp;ROUNDUP(MONTH(SalesDataTable[[#This Row],[Order Date]])/3,0)</f>
        <v>Q4</v>
      </c>
      <c r="E2208" s="13">
        <f>MONTH(SalesDataTable[[#This Row],[Order Date]])</f>
        <v>10</v>
      </c>
      <c r="F2208" s="10" t="str">
        <f>TEXT(SalesDataTable[[#This Row],[Order Date]],"MMM")</f>
        <v>Oct</v>
      </c>
      <c r="G2208" s="4" t="s">
        <v>22</v>
      </c>
      <c r="H2208" s="4" t="s">
        <v>59</v>
      </c>
      <c r="I2208" s="4" t="s">
        <v>44</v>
      </c>
      <c r="J2208" s="4" t="s">
        <v>29</v>
      </c>
      <c r="K2208" s="4" t="s">
        <v>50</v>
      </c>
      <c r="L2208" s="4" t="s">
        <v>61</v>
      </c>
      <c r="M2208" s="5">
        <v>2</v>
      </c>
      <c r="N2208" s="6">
        <v>51.76</v>
      </c>
      <c r="O2208" s="7">
        <v>0</v>
      </c>
      <c r="P2208" s="6">
        <v>21.64</v>
      </c>
      <c r="Q2208" s="6">
        <f>M2208*N2208*(1-O2208)</f>
        <v>103.52</v>
      </c>
      <c r="R2208" s="6">
        <f>M2208*P2208</f>
        <v>43.28</v>
      </c>
      <c r="S2208" s="6">
        <f>Q2208-R2208</f>
        <v>60.239999999999995</v>
      </c>
      <c r="T2208" s="8">
        <f>IFERROR(S2208/Q2208,0)</f>
        <v>0.58191653786707875</v>
      </c>
    </row>
    <row r="2209" spans="1:20" ht="15.75" x14ac:dyDescent="0.25">
      <c r="A2209" s="2">
        <v>4997</v>
      </c>
      <c r="B2209" s="3">
        <v>46322</v>
      </c>
      <c r="C2209" s="10">
        <f>YEAR(SalesDataTable[[#This Row],[Order Date]])</f>
        <v>2026</v>
      </c>
      <c r="D2209" s="13" t="str">
        <f>"Q"&amp;ROUNDUP(MONTH(SalesDataTable[[#This Row],[Order Date]])/3,0)</f>
        <v>Q4</v>
      </c>
      <c r="E2209" s="13">
        <f>MONTH(SalesDataTable[[#This Row],[Order Date]])</f>
        <v>10</v>
      </c>
      <c r="F2209" s="10" t="str">
        <f>TEXT(SalesDataTable[[#This Row],[Order Date]],"MMM")</f>
        <v>Oct</v>
      </c>
      <c r="G2209" s="4" t="s">
        <v>36</v>
      </c>
      <c r="H2209" s="4" t="s">
        <v>47</v>
      </c>
      <c r="I2209" s="4" t="s">
        <v>18</v>
      </c>
      <c r="J2209" s="4" t="s">
        <v>19</v>
      </c>
      <c r="K2209" s="4" t="s">
        <v>39</v>
      </c>
      <c r="L2209" s="4" t="s">
        <v>45</v>
      </c>
      <c r="M2209" s="5">
        <v>3</v>
      </c>
      <c r="N2209" s="6">
        <v>194.09</v>
      </c>
      <c r="O2209" s="7">
        <v>0.1</v>
      </c>
      <c r="P2209" s="6">
        <v>105.84</v>
      </c>
      <c r="Q2209" s="6">
        <f>M2209*N2209*(1-O2209)</f>
        <v>524.04300000000001</v>
      </c>
      <c r="R2209" s="6">
        <f>M2209*P2209</f>
        <v>317.52</v>
      </c>
      <c r="S2209" s="6">
        <f>Q2209-R2209</f>
        <v>206.52300000000002</v>
      </c>
      <c r="T2209" s="8">
        <f>IFERROR(S2209/Q2209,0)</f>
        <v>0.39409552269565667</v>
      </c>
    </row>
    <row r="2210" spans="1:20" ht="15.75" x14ac:dyDescent="0.25">
      <c r="A2210" s="2">
        <v>1238</v>
      </c>
      <c r="B2210" s="3">
        <v>46323</v>
      </c>
      <c r="C2210" s="10">
        <f>YEAR(SalesDataTable[[#This Row],[Order Date]])</f>
        <v>2026</v>
      </c>
      <c r="D2210" s="13" t="str">
        <f>"Q"&amp;ROUNDUP(MONTH(SalesDataTable[[#This Row],[Order Date]])/3,0)</f>
        <v>Q4</v>
      </c>
      <c r="E2210" s="13">
        <f>MONTH(SalesDataTable[[#This Row],[Order Date]])</f>
        <v>10</v>
      </c>
      <c r="F2210" s="10" t="str">
        <f>TEXT(SalesDataTable[[#This Row],[Order Date]],"MMM")</f>
        <v>Oct</v>
      </c>
      <c r="G2210" s="4" t="s">
        <v>22</v>
      </c>
      <c r="H2210" s="4" t="s">
        <v>59</v>
      </c>
      <c r="I2210" s="4" t="s">
        <v>18</v>
      </c>
      <c r="J2210" s="4" t="s">
        <v>19</v>
      </c>
      <c r="K2210" s="4" t="s">
        <v>39</v>
      </c>
      <c r="L2210" s="4" t="s">
        <v>67</v>
      </c>
      <c r="M2210" s="5">
        <v>1</v>
      </c>
      <c r="N2210" s="6">
        <v>125.39</v>
      </c>
      <c r="O2210" s="7">
        <v>0.05</v>
      </c>
      <c r="P2210" s="6">
        <v>61.19</v>
      </c>
      <c r="Q2210" s="6">
        <f>M2210*N2210*(1-O2210)</f>
        <v>119.12049999999999</v>
      </c>
      <c r="R2210" s="6">
        <f>M2210*P2210</f>
        <v>61.19</v>
      </c>
      <c r="S2210" s="6">
        <f>Q2210-R2210</f>
        <v>57.930499999999995</v>
      </c>
      <c r="T2210" s="8">
        <f>IFERROR(S2210/Q2210,0)</f>
        <v>0.48631847582909743</v>
      </c>
    </row>
    <row r="2211" spans="1:20" ht="15.75" x14ac:dyDescent="0.25">
      <c r="A2211" s="2">
        <v>2622</v>
      </c>
      <c r="B2211" s="3">
        <v>46323</v>
      </c>
      <c r="C2211" s="10">
        <f>YEAR(SalesDataTable[[#This Row],[Order Date]])</f>
        <v>2026</v>
      </c>
      <c r="D2211" s="13" t="str">
        <f>"Q"&amp;ROUNDUP(MONTH(SalesDataTable[[#This Row],[Order Date]])/3,0)</f>
        <v>Q4</v>
      </c>
      <c r="E2211" s="13">
        <f>MONTH(SalesDataTable[[#This Row],[Order Date]])</f>
        <v>10</v>
      </c>
      <c r="F2211" s="10" t="str">
        <f>TEXT(SalesDataTable[[#This Row],[Order Date]],"MMM")</f>
        <v>Oct</v>
      </c>
      <c r="G2211" s="4" t="s">
        <v>16</v>
      </c>
      <c r="H2211" s="4" t="s">
        <v>66</v>
      </c>
      <c r="I2211" s="4" t="s">
        <v>44</v>
      </c>
      <c r="J2211" s="4" t="s">
        <v>29</v>
      </c>
      <c r="K2211" s="4" t="s">
        <v>39</v>
      </c>
      <c r="L2211" s="4" t="s">
        <v>56</v>
      </c>
      <c r="M2211" s="5">
        <v>3</v>
      </c>
      <c r="N2211" s="6">
        <v>83.73</v>
      </c>
      <c r="O2211" s="7">
        <v>0.15</v>
      </c>
      <c r="P2211" s="6">
        <v>39.43</v>
      </c>
      <c r="Q2211" s="6">
        <f>M2211*N2211*(1-O2211)</f>
        <v>213.51149999999998</v>
      </c>
      <c r="R2211" s="6">
        <f>M2211*P2211</f>
        <v>118.28999999999999</v>
      </c>
      <c r="S2211" s="6">
        <f>Q2211-R2211</f>
        <v>95.221499999999992</v>
      </c>
      <c r="T2211" s="8">
        <f>IFERROR(S2211/Q2211,0)</f>
        <v>0.44597831966896395</v>
      </c>
    </row>
    <row r="2212" spans="1:20" ht="15.75" x14ac:dyDescent="0.25">
      <c r="A2212" s="2">
        <v>3106</v>
      </c>
      <c r="B2212" s="3">
        <v>46323</v>
      </c>
      <c r="C2212" s="10">
        <f>YEAR(SalesDataTable[[#This Row],[Order Date]])</f>
        <v>2026</v>
      </c>
      <c r="D2212" s="13" t="str">
        <f>"Q"&amp;ROUNDUP(MONTH(SalesDataTable[[#This Row],[Order Date]])/3,0)</f>
        <v>Q4</v>
      </c>
      <c r="E2212" s="13">
        <f>MONTH(SalesDataTable[[#This Row],[Order Date]])</f>
        <v>10</v>
      </c>
      <c r="F2212" s="10" t="str">
        <f>TEXT(SalesDataTable[[#This Row],[Order Date]],"MMM")</f>
        <v>Oct</v>
      </c>
      <c r="G2212" s="4" t="s">
        <v>36</v>
      </c>
      <c r="H2212" s="4" t="s">
        <v>49</v>
      </c>
      <c r="I2212" s="4" t="s">
        <v>44</v>
      </c>
      <c r="J2212" s="4" t="s">
        <v>32</v>
      </c>
      <c r="K2212" s="4" t="s">
        <v>50</v>
      </c>
      <c r="L2212" s="4" t="s">
        <v>58</v>
      </c>
      <c r="M2212" s="5">
        <v>3</v>
      </c>
      <c r="N2212" s="6">
        <v>36.99</v>
      </c>
      <c r="O2212" s="7">
        <v>0.05</v>
      </c>
      <c r="P2212" s="6">
        <v>14.14</v>
      </c>
      <c r="Q2212" s="6">
        <f>M2212*N2212*(1-O2212)</f>
        <v>105.42149999999999</v>
      </c>
      <c r="R2212" s="6">
        <f>M2212*P2212</f>
        <v>42.42</v>
      </c>
      <c r="S2212" s="6">
        <f>Q2212-R2212</f>
        <v>63.001499999999993</v>
      </c>
      <c r="T2212" s="8">
        <f>IFERROR(S2212/Q2212,0)</f>
        <v>0.59761528720422297</v>
      </c>
    </row>
    <row r="2213" spans="1:20" ht="15.75" x14ac:dyDescent="0.25">
      <c r="A2213" s="2">
        <v>3274</v>
      </c>
      <c r="B2213" s="3">
        <v>46323</v>
      </c>
      <c r="C2213" s="10">
        <f>YEAR(SalesDataTable[[#This Row],[Order Date]])</f>
        <v>2026</v>
      </c>
      <c r="D2213" s="13" t="str">
        <f>"Q"&amp;ROUNDUP(MONTH(SalesDataTable[[#This Row],[Order Date]])/3,0)</f>
        <v>Q4</v>
      </c>
      <c r="E2213" s="13">
        <f>MONTH(SalesDataTable[[#This Row],[Order Date]])</f>
        <v>10</v>
      </c>
      <c r="F2213" s="10" t="str">
        <f>TEXT(SalesDataTable[[#This Row],[Order Date]],"MMM")</f>
        <v>Oct</v>
      </c>
      <c r="G2213" s="4" t="s">
        <v>36</v>
      </c>
      <c r="H2213" s="4" t="s">
        <v>47</v>
      </c>
      <c r="I2213" s="4" t="s">
        <v>44</v>
      </c>
      <c r="J2213" s="4" t="s">
        <v>29</v>
      </c>
      <c r="K2213" s="4" t="s">
        <v>50</v>
      </c>
      <c r="L2213" s="4" t="s">
        <v>51</v>
      </c>
      <c r="M2213" s="5">
        <v>1</v>
      </c>
      <c r="N2213" s="6">
        <v>39.42</v>
      </c>
      <c r="O2213" s="7">
        <v>0</v>
      </c>
      <c r="P2213" s="6">
        <v>14.58</v>
      </c>
      <c r="Q2213" s="6">
        <f>M2213*N2213*(1-O2213)</f>
        <v>39.42</v>
      </c>
      <c r="R2213" s="6">
        <f>M2213*P2213</f>
        <v>14.58</v>
      </c>
      <c r="S2213" s="6">
        <f>Q2213-R2213</f>
        <v>24.840000000000003</v>
      </c>
      <c r="T2213" s="8">
        <f>IFERROR(S2213/Q2213,0)</f>
        <v>0.63013698630136994</v>
      </c>
    </row>
    <row r="2214" spans="1:20" ht="15.75" x14ac:dyDescent="0.25">
      <c r="A2214" s="2">
        <v>3542</v>
      </c>
      <c r="B2214" s="3">
        <v>46323</v>
      </c>
      <c r="C2214" s="10">
        <f>YEAR(SalesDataTable[[#This Row],[Order Date]])</f>
        <v>2026</v>
      </c>
      <c r="D2214" s="13" t="str">
        <f>"Q"&amp;ROUNDUP(MONTH(SalesDataTable[[#This Row],[Order Date]])/3,0)</f>
        <v>Q4</v>
      </c>
      <c r="E2214" s="13">
        <f>MONTH(SalesDataTable[[#This Row],[Order Date]])</f>
        <v>10</v>
      </c>
      <c r="F2214" s="10" t="str">
        <f>TEXT(SalesDataTable[[#This Row],[Order Date]],"MMM")</f>
        <v>Oct</v>
      </c>
      <c r="G2214" s="4" t="s">
        <v>36</v>
      </c>
      <c r="H2214" s="4" t="s">
        <v>37</v>
      </c>
      <c r="I2214" s="4" t="s">
        <v>18</v>
      </c>
      <c r="J2214" s="4" t="s">
        <v>29</v>
      </c>
      <c r="K2214" s="4" t="s">
        <v>20</v>
      </c>
      <c r="L2214" s="4" t="s">
        <v>38</v>
      </c>
      <c r="M2214" s="5">
        <v>2</v>
      </c>
      <c r="N2214" s="6">
        <v>50.66</v>
      </c>
      <c r="O2214" s="7">
        <v>0</v>
      </c>
      <c r="P2214" s="6">
        <v>22.02</v>
      </c>
      <c r="Q2214" s="6">
        <f>M2214*N2214*(1-O2214)</f>
        <v>101.32</v>
      </c>
      <c r="R2214" s="6">
        <f>M2214*P2214</f>
        <v>44.04</v>
      </c>
      <c r="S2214" s="6">
        <f>Q2214-R2214</f>
        <v>57.279999999999994</v>
      </c>
      <c r="T2214" s="8">
        <f>IFERROR(S2214/Q2214,0)</f>
        <v>0.56533754441373862</v>
      </c>
    </row>
    <row r="2215" spans="1:20" ht="15.75" x14ac:dyDescent="0.25">
      <c r="A2215" s="2">
        <v>3704</v>
      </c>
      <c r="B2215" s="3">
        <v>46323</v>
      </c>
      <c r="C2215" s="10">
        <f>YEAR(SalesDataTable[[#This Row],[Order Date]])</f>
        <v>2026</v>
      </c>
      <c r="D2215" s="13" t="str">
        <f>"Q"&amp;ROUNDUP(MONTH(SalesDataTable[[#This Row],[Order Date]])/3,0)</f>
        <v>Q4</v>
      </c>
      <c r="E2215" s="13">
        <f>MONTH(SalesDataTable[[#This Row],[Order Date]])</f>
        <v>10</v>
      </c>
      <c r="F2215" s="10" t="str">
        <f>TEXT(SalesDataTable[[#This Row],[Order Date]],"MMM")</f>
        <v>Oct</v>
      </c>
      <c r="G2215" s="4" t="s">
        <v>22</v>
      </c>
      <c r="H2215" s="4" t="s">
        <v>59</v>
      </c>
      <c r="I2215" s="4" t="s">
        <v>18</v>
      </c>
      <c r="J2215" s="4" t="s">
        <v>19</v>
      </c>
      <c r="K2215" s="4" t="s">
        <v>25</v>
      </c>
      <c r="L2215" s="4" t="s">
        <v>62</v>
      </c>
      <c r="M2215" s="5">
        <v>4</v>
      </c>
      <c r="N2215" s="6">
        <v>71.959999999999994</v>
      </c>
      <c r="O2215" s="7">
        <v>0.1</v>
      </c>
      <c r="P2215" s="6">
        <v>31.51</v>
      </c>
      <c r="Q2215" s="6">
        <f>M2215*N2215*(1-O2215)</f>
        <v>259.05599999999998</v>
      </c>
      <c r="R2215" s="6">
        <f>M2215*P2215</f>
        <v>126.04</v>
      </c>
      <c r="S2215" s="6">
        <f>Q2215-R2215</f>
        <v>133.01599999999996</v>
      </c>
      <c r="T2215" s="8">
        <f>IFERROR(S2215/Q2215,0)</f>
        <v>0.51346427027360864</v>
      </c>
    </row>
    <row r="2216" spans="1:20" ht="15.75" x14ac:dyDescent="0.25">
      <c r="A2216" s="2">
        <v>4699</v>
      </c>
      <c r="B2216" s="3">
        <v>46323</v>
      </c>
      <c r="C2216" s="10">
        <f>YEAR(SalesDataTable[[#This Row],[Order Date]])</f>
        <v>2026</v>
      </c>
      <c r="D2216" s="13" t="str">
        <f>"Q"&amp;ROUNDUP(MONTH(SalesDataTable[[#This Row],[Order Date]])/3,0)</f>
        <v>Q4</v>
      </c>
      <c r="E2216" s="13">
        <f>MONTH(SalesDataTable[[#This Row],[Order Date]])</f>
        <v>10</v>
      </c>
      <c r="F2216" s="10" t="str">
        <f>TEXT(SalesDataTable[[#This Row],[Order Date]],"MMM")</f>
        <v>Oct</v>
      </c>
      <c r="G2216" s="4" t="s">
        <v>27</v>
      </c>
      <c r="H2216" s="4" t="s">
        <v>41</v>
      </c>
      <c r="I2216" s="4" t="s">
        <v>35</v>
      </c>
      <c r="J2216" s="4" t="s">
        <v>19</v>
      </c>
      <c r="K2216" s="4" t="s">
        <v>20</v>
      </c>
      <c r="L2216" s="4" t="s">
        <v>38</v>
      </c>
      <c r="M2216" s="5">
        <v>1</v>
      </c>
      <c r="N2216" s="6">
        <v>49.72</v>
      </c>
      <c r="O2216" s="7">
        <v>0.05</v>
      </c>
      <c r="P2216" s="6">
        <v>22.5</v>
      </c>
      <c r="Q2216" s="6">
        <f>M2216*N2216*(1-O2216)</f>
        <v>47.233999999999995</v>
      </c>
      <c r="R2216" s="6">
        <f>M2216*P2216</f>
        <v>22.5</v>
      </c>
      <c r="S2216" s="6">
        <f>Q2216-R2216</f>
        <v>24.733999999999995</v>
      </c>
      <c r="T2216" s="8">
        <f>IFERROR(S2216/Q2216,0)</f>
        <v>0.52364821950290041</v>
      </c>
    </row>
    <row r="2217" spans="1:20" ht="15.75" x14ac:dyDescent="0.25">
      <c r="A2217" s="2">
        <v>1226</v>
      </c>
      <c r="B2217" s="3">
        <v>46324</v>
      </c>
      <c r="C2217" s="10">
        <f>YEAR(SalesDataTable[[#This Row],[Order Date]])</f>
        <v>2026</v>
      </c>
      <c r="D2217" s="13" t="str">
        <f>"Q"&amp;ROUNDUP(MONTH(SalesDataTable[[#This Row],[Order Date]])/3,0)</f>
        <v>Q4</v>
      </c>
      <c r="E2217" s="13">
        <f>MONTH(SalesDataTable[[#This Row],[Order Date]])</f>
        <v>10</v>
      </c>
      <c r="F2217" s="10" t="str">
        <f>TEXT(SalesDataTable[[#This Row],[Order Date]],"MMM")</f>
        <v>Oct</v>
      </c>
      <c r="G2217" s="4" t="s">
        <v>16</v>
      </c>
      <c r="H2217" s="4" t="s">
        <v>17</v>
      </c>
      <c r="I2217" s="4" t="s">
        <v>44</v>
      </c>
      <c r="J2217" s="4" t="s">
        <v>19</v>
      </c>
      <c r="K2217" s="4" t="s">
        <v>30</v>
      </c>
      <c r="L2217" s="4" t="s">
        <v>31</v>
      </c>
      <c r="M2217" s="5">
        <v>1</v>
      </c>
      <c r="N2217" s="6">
        <v>36.58</v>
      </c>
      <c r="O2217" s="7">
        <v>0</v>
      </c>
      <c r="P2217" s="6">
        <v>13.5</v>
      </c>
      <c r="Q2217" s="6">
        <f>M2217*N2217*(1-O2217)</f>
        <v>36.58</v>
      </c>
      <c r="R2217" s="6">
        <f>M2217*P2217</f>
        <v>13.5</v>
      </c>
      <c r="S2217" s="6">
        <f>Q2217-R2217</f>
        <v>23.08</v>
      </c>
      <c r="T2217" s="8">
        <f>IFERROR(S2217/Q2217,0)</f>
        <v>0.63094587206123565</v>
      </c>
    </row>
    <row r="2218" spans="1:20" ht="15.75" x14ac:dyDescent="0.25">
      <c r="A2218" s="2">
        <v>1245</v>
      </c>
      <c r="B2218" s="3">
        <v>46324</v>
      </c>
      <c r="C2218" s="10">
        <f>YEAR(SalesDataTable[[#This Row],[Order Date]])</f>
        <v>2026</v>
      </c>
      <c r="D2218" s="13" t="str">
        <f>"Q"&amp;ROUNDUP(MONTH(SalesDataTable[[#This Row],[Order Date]])/3,0)</f>
        <v>Q4</v>
      </c>
      <c r="E2218" s="13">
        <f>MONTH(SalesDataTable[[#This Row],[Order Date]])</f>
        <v>10</v>
      </c>
      <c r="F2218" s="10" t="str">
        <f>TEXT(SalesDataTable[[#This Row],[Order Date]],"MMM")</f>
        <v>Oct</v>
      </c>
      <c r="G2218" s="4" t="s">
        <v>22</v>
      </c>
      <c r="H2218" s="4" t="s">
        <v>43</v>
      </c>
      <c r="I2218" s="4" t="s">
        <v>44</v>
      </c>
      <c r="J2218" s="4" t="s">
        <v>19</v>
      </c>
      <c r="K2218" s="4" t="s">
        <v>50</v>
      </c>
      <c r="L2218" s="4" t="s">
        <v>51</v>
      </c>
      <c r="M2218" s="5">
        <v>2</v>
      </c>
      <c r="N2218" s="6">
        <v>41.06</v>
      </c>
      <c r="O2218" s="7">
        <v>0.05</v>
      </c>
      <c r="P2218" s="6">
        <v>15.07</v>
      </c>
      <c r="Q2218" s="6">
        <f>M2218*N2218*(1-O2218)</f>
        <v>78.013999999999996</v>
      </c>
      <c r="R2218" s="6">
        <f>M2218*P2218</f>
        <v>30.14</v>
      </c>
      <c r="S2218" s="6">
        <f>Q2218-R2218</f>
        <v>47.873999999999995</v>
      </c>
      <c r="T2218" s="8">
        <f>IFERROR(S2218/Q2218,0)</f>
        <v>0.6136590868305688</v>
      </c>
    </row>
    <row r="2219" spans="1:20" ht="15.75" x14ac:dyDescent="0.25">
      <c r="A2219" s="2">
        <v>1477</v>
      </c>
      <c r="B2219" s="3">
        <v>46324</v>
      </c>
      <c r="C2219" s="10">
        <f>YEAR(SalesDataTable[[#This Row],[Order Date]])</f>
        <v>2026</v>
      </c>
      <c r="D2219" s="13" t="str">
        <f>"Q"&amp;ROUNDUP(MONTH(SalesDataTable[[#This Row],[Order Date]])/3,0)</f>
        <v>Q4</v>
      </c>
      <c r="E2219" s="13">
        <f>MONTH(SalesDataTable[[#This Row],[Order Date]])</f>
        <v>10</v>
      </c>
      <c r="F2219" s="10" t="str">
        <f>TEXT(SalesDataTable[[#This Row],[Order Date]],"MMM")</f>
        <v>Oct</v>
      </c>
      <c r="G2219" s="4" t="s">
        <v>22</v>
      </c>
      <c r="H2219" s="4" t="s">
        <v>65</v>
      </c>
      <c r="I2219" s="4" t="s">
        <v>44</v>
      </c>
      <c r="J2219" s="4" t="s">
        <v>19</v>
      </c>
      <c r="K2219" s="4" t="s">
        <v>39</v>
      </c>
      <c r="L2219" s="4" t="s">
        <v>67</v>
      </c>
      <c r="M2219" s="5">
        <v>1</v>
      </c>
      <c r="N2219" s="6">
        <v>121.78</v>
      </c>
      <c r="O2219" s="7">
        <v>0.15</v>
      </c>
      <c r="P2219" s="6">
        <v>61.55</v>
      </c>
      <c r="Q2219" s="6">
        <f>M2219*N2219*(1-O2219)</f>
        <v>103.51300000000001</v>
      </c>
      <c r="R2219" s="6">
        <f>M2219*P2219</f>
        <v>61.55</v>
      </c>
      <c r="S2219" s="6">
        <f>Q2219-R2219</f>
        <v>41.963000000000008</v>
      </c>
      <c r="T2219" s="8">
        <f>IFERROR(S2219/Q2219,0)</f>
        <v>0.40538869513974096</v>
      </c>
    </row>
    <row r="2220" spans="1:20" ht="15.75" x14ac:dyDescent="0.25">
      <c r="A2220" s="2">
        <v>1575</v>
      </c>
      <c r="B2220" s="3">
        <v>46324</v>
      </c>
      <c r="C2220" s="10">
        <f>YEAR(SalesDataTable[[#This Row],[Order Date]])</f>
        <v>2026</v>
      </c>
      <c r="D2220" s="13" t="str">
        <f>"Q"&amp;ROUNDUP(MONTH(SalesDataTable[[#This Row],[Order Date]])/3,0)</f>
        <v>Q4</v>
      </c>
      <c r="E2220" s="13">
        <f>MONTH(SalesDataTable[[#This Row],[Order Date]])</f>
        <v>10</v>
      </c>
      <c r="F2220" s="10" t="str">
        <f>TEXT(SalesDataTable[[#This Row],[Order Date]],"MMM")</f>
        <v>Oct</v>
      </c>
      <c r="G2220" s="4" t="s">
        <v>36</v>
      </c>
      <c r="H2220" s="4" t="s">
        <v>47</v>
      </c>
      <c r="I2220" s="4" t="s">
        <v>24</v>
      </c>
      <c r="J2220" s="4" t="s">
        <v>19</v>
      </c>
      <c r="K2220" s="4" t="s">
        <v>30</v>
      </c>
      <c r="L2220" s="4" t="s">
        <v>60</v>
      </c>
      <c r="M2220" s="5">
        <v>5</v>
      </c>
      <c r="N2220" s="6">
        <v>130.68</v>
      </c>
      <c r="O2220" s="7">
        <v>0.2</v>
      </c>
      <c r="P2220" s="6">
        <v>67.209999999999994</v>
      </c>
      <c r="Q2220" s="6">
        <f>M2220*N2220*(1-O2220)</f>
        <v>522.72000000000014</v>
      </c>
      <c r="R2220" s="6">
        <f>M2220*P2220</f>
        <v>336.04999999999995</v>
      </c>
      <c r="S2220" s="6">
        <f>Q2220-R2220</f>
        <v>186.67000000000019</v>
      </c>
      <c r="T2220" s="8">
        <f>IFERROR(S2220/Q2220,0)</f>
        <v>0.35711279461279488</v>
      </c>
    </row>
    <row r="2221" spans="1:20" ht="15.75" x14ac:dyDescent="0.25">
      <c r="A2221" s="2">
        <v>2830</v>
      </c>
      <c r="B2221" s="3">
        <v>46324</v>
      </c>
      <c r="C2221" s="10">
        <f>YEAR(SalesDataTable[[#This Row],[Order Date]])</f>
        <v>2026</v>
      </c>
      <c r="D2221" s="13" t="str">
        <f>"Q"&amp;ROUNDUP(MONTH(SalesDataTable[[#This Row],[Order Date]])/3,0)</f>
        <v>Q4</v>
      </c>
      <c r="E2221" s="13">
        <f>MONTH(SalesDataTable[[#This Row],[Order Date]])</f>
        <v>10</v>
      </c>
      <c r="F2221" s="10" t="str">
        <f>TEXT(SalesDataTable[[#This Row],[Order Date]],"MMM")</f>
        <v>Oct</v>
      </c>
      <c r="G2221" s="4" t="s">
        <v>27</v>
      </c>
      <c r="H2221" s="4" t="s">
        <v>28</v>
      </c>
      <c r="I2221" s="4" t="s">
        <v>18</v>
      </c>
      <c r="J2221" s="4" t="s">
        <v>29</v>
      </c>
      <c r="K2221" s="4" t="s">
        <v>30</v>
      </c>
      <c r="L2221" s="4" t="s">
        <v>64</v>
      </c>
      <c r="M2221" s="5">
        <v>1</v>
      </c>
      <c r="N2221" s="6">
        <v>161.94999999999999</v>
      </c>
      <c r="O2221" s="7">
        <v>0</v>
      </c>
      <c r="P2221" s="6">
        <v>86.61</v>
      </c>
      <c r="Q2221" s="6">
        <f>M2221*N2221*(1-O2221)</f>
        <v>161.94999999999999</v>
      </c>
      <c r="R2221" s="6">
        <f>M2221*P2221</f>
        <v>86.61</v>
      </c>
      <c r="S2221" s="6">
        <f>Q2221-R2221</f>
        <v>75.339999999999989</v>
      </c>
      <c r="T2221" s="8">
        <f>IFERROR(S2221/Q2221,0)</f>
        <v>0.46520531028095086</v>
      </c>
    </row>
    <row r="2222" spans="1:20" ht="15.75" x14ac:dyDescent="0.25">
      <c r="A2222" s="2">
        <v>2884</v>
      </c>
      <c r="B2222" s="3">
        <v>46324</v>
      </c>
      <c r="C2222" s="10">
        <f>YEAR(SalesDataTable[[#This Row],[Order Date]])</f>
        <v>2026</v>
      </c>
      <c r="D2222" s="13" t="str">
        <f>"Q"&amp;ROUNDUP(MONTH(SalesDataTable[[#This Row],[Order Date]])/3,0)</f>
        <v>Q4</v>
      </c>
      <c r="E2222" s="13">
        <f>MONTH(SalesDataTable[[#This Row],[Order Date]])</f>
        <v>10</v>
      </c>
      <c r="F2222" s="10" t="str">
        <f>TEXT(SalesDataTable[[#This Row],[Order Date]],"MMM")</f>
        <v>Oct</v>
      </c>
      <c r="G2222" s="4" t="s">
        <v>16</v>
      </c>
      <c r="H2222" s="4" t="s">
        <v>66</v>
      </c>
      <c r="I2222" s="4" t="s">
        <v>35</v>
      </c>
      <c r="J2222" s="4" t="s">
        <v>19</v>
      </c>
      <c r="K2222" s="4" t="s">
        <v>20</v>
      </c>
      <c r="L2222" s="4" t="s">
        <v>21</v>
      </c>
      <c r="M2222" s="5">
        <v>2</v>
      </c>
      <c r="N2222" s="6">
        <v>83.6</v>
      </c>
      <c r="O2222" s="7">
        <v>0</v>
      </c>
      <c r="P2222" s="6">
        <v>43.01</v>
      </c>
      <c r="Q2222" s="6">
        <f>M2222*N2222*(1-O2222)</f>
        <v>167.2</v>
      </c>
      <c r="R2222" s="6">
        <f>M2222*P2222</f>
        <v>86.02</v>
      </c>
      <c r="S2222" s="6">
        <f>Q2222-R2222</f>
        <v>81.179999999999993</v>
      </c>
      <c r="T2222" s="8">
        <f>IFERROR(S2222/Q2222,0)</f>
        <v>0.48552631578947369</v>
      </c>
    </row>
    <row r="2223" spans="1:20" ht="15.75" x14ac:dyDescent="0.25">
      <c r="A2223" s="2">
        <v>3093</v>
      </c>
      <c r="B2223" s="3">
        <v>46324</v>
      </c>
      <c r="C2223" s="10">
        <f>YEAR(SalesDataTable[[#This Row],[Order Date]])</f>
        <v>2026</v>
      </c>
      <c r="D2223" s="13" t="str">
        <f>"Q"&amp;ROUNDUP(MONTH(SalesDataTable[[#This Row],[Order Date]])/3,0)</f>
        <v>Q4</v>
      </c>
      <c r="E2223" s="13">
        <f>MONTH(SalesDataTable[[#This Row],[Order Date]])</f>
        <v>10</v>
      </c>
      <c r="F2223" s="10" t="str">
        <f>TEXT(SalesDataTable[[#This Row],[Order Date]],"MMM")</f>
        <v>Oct</v>
      </c>
      <c r="G2223" s="4" t="s">
        <v>36</v>
      </c>
      <c r="H2223" s="4" t="s">
        <v>37</v>
      </c>
      <c r="I2223" s="4" t="s">
        <v>24</v>
      </c>
      <c r="J2223" s="4" t="s">
        <v>32</v>
      </c>
      <c r="K2223" s="4" t="s">
        <v>39</v>
      </c>
      <c r="L2223" s="4" t="s">
        <v>45</v>
      </c>
      <c r="M2223" s="5">
        <v>3</v>
      </c>
      <c r="N2223" s="6">
        <v>194.19</v>
      </c>
      <c r="O2223" s="7">
        <v>0.15</v>
      </c>
      <c r="P2223" s="6">
        <v>104.22</v>
      </c>
      <c r="Q2223" s="6">
        <f>M2223*N2223*(1-O2223)</f>
        <v>495.18449999999996</v>
      </c>
      <c r="R2223" s="6">
        <f>M2223*P2223</f>
        <v>312.65999999999997</v>
      </c>
      <c r="S2223" s="6">
        <f>Q2223-R2223</f>
        <v>182.52449999999999</v>
      </c>
      <c r="T2223" s="8">
        <f>IFERROR(S2223/Q2223,0)</f>
        <v>0.36859897674503139</v>
      </c>
    </row>
    <row r="2224" spans="1:20" ht="15.75" x14ac:dyDescent="0.25">
      <c r="A2224" s="2">
        <v>3613</v>
      </c>
      <c r="B2224" s="3">
        <v>46324</v>
      </c>
      <c r="C2224" s="10">
        <f>YEAR(SalesDataTable[[#This Row],[Order Date]])</f>
        <v>2026</v>
      </c>
      <c r="D2224" s="13" t="str">
        <f>"Q"&amp;ROUNDUP(MONTH(SalesDataTable[[#This Row],[Order Date]])/3,0)</f>
        <v>Q4</v>
      </c>
      <c r="E2224" s="13">
        <f>MONTH(SalesDataTable[[#This Row],[Order Date]])</f>
        <v>10</v>
      </c>
      <c r="F2224" s="10" t="str">
        <f>TEXT(SalesDataTable[[#This Row],[Order Date]],"MMM")</f>
        <v>Oct</v>
      </c>
      <c r="G2224" s="4" t="s">
        <v>22</v>
      </c>
      <c r="H2224" s="4" t="s">
        <v>59</v>
      </c>
      <c r="I2224" s="4" t="s">
        <v>18</v>
      </c>
      <c r="J2224" s="4" t="s">
        <v>19</v>
      </c>
      <c r="K2224" s="4" t="s">
        <v>30</v>
      </c>
      <c r="L2224" s="4" t="s">
        <v>64</v>
      </c>
      <c r="M2224" s="5">
        <v>3</v>
      </c>
      <c r="N2224" s="6">
        <v>167.41</v>
      </c>
      <c r="O2224" s="7">
        <v>0</v>
      </c>
      <c r="P2224" s="6">
        <v>85.33</v>
      </c>
      <c r="Q2224" s="6">
        <f>M2224*N2224*(1-O2224)</f>
        <v>502.23</v>
      </c>
      <c r="R2224" s="6">
        <f>M2224*P2224</f>
        <v>255.99</v>
      </c>
      <c r="S2224" s="6">
        <f>Q2224-R2224</f>
        <v>246.24</v>
      </c>
      <c r="T2224" s="8">
        <f>IFERROR(S2224/Q2224,0)</f>
        <v>0.49029329191804549</v>
      </c>
    </row>
    <row r="2225" spans="1:20" ht="15.75" x14ac:dyDescent="0.25">
      <c r="A2225" s="2">
        <v>4496</v>
      </c>
      <c r="B2225" s="3">
        <v>46324</v>
      </c>
      <c r="C2225" s="10">
        <f>YEAR(SalesDataTable[[#This Row],[Order Date]])</f>
        <v>2026</v>
      </c>
      <c r="D2225" s="13" t="str">
        <f>"Q"&amp;ROUNDUP(MONTH(SalesDataTable[[#This Row],[Order Date]])/3,0)</f>
        <v>Q4</v>
      </c>
      <c r="E2225" s="13">
        <f>MONTH(SalesDataTable[[#This Row],[Order Date]])</f>
        <v>10</v>
      </c>
      <c r="F2225" s="10" t="str">
        <f>TEXT(SalesDataTable[[#This Row],[Order Date]],"MMM")</f>
        <v>Oct</v>
      </c>
      <c r="G2225" s="4" t="s">
        <v>36</v>
      </c>
      <c r="H2225" s="4" t="s">
        <v>49</v>
      </c>
      <c r="I2225" s="4" t="s">
        <v>18</v>
      </c>
      <c r="J2225" s="4" t="s">
        <v>19</v>
      </c>
      <c r="K2225" s="4" t="s">
        <v>50</v>
      </c>
      <c r="L2225" s="4" t="s">
        <v>51</v>
      </c>
      <c r="M2225" s="5">
        <v>2</v>
      </c>
      <c r="N2225" s="6">
        <v>40.83</v>
      </c>
      <c r="O2225" s="7">
        <v>0.1</v>
      </c>
      <c r="P2225" s="6">
        <v>14.91</v>
      </c>
      <c r="Q2225" s="6">
        <f>M2225*N2225*(1-O2225)</f>
        <v>73.494</v>
      </c>
      <c r="R2225" s="6">
        <f>M2225*P2225</f>
        <v>29.82</v>
      </c>
      <c r="S2225" s="6">
        <f>Q2225-R2225</f>
        <v>43.673999999999999</v>
      </c>
      <c r="T2225" s="8">
        <f>IFERROR(S2225/Q2225,0)</f>
        <v>0.59425259204833047</v>
      </c>
    </row>
    <row r="2226" spans="1:20" ht="15.75" x14ac:dyDescent="0.25">
      <c r="A2226" s="2">
        <v>5194</v>
      </c>
      <c r="B2226" s="3">
        <v>46324</v>
      </c>
      <c r="C2226" s="10">
        <f>YEAR(SalesDataTable[[#This Row],[Order Date]])</f>
        <v>2026</v>
      </c>
      <c r="D2226" s="13" t="str">
        <f>"Q"&amp;ROUNDUP(MONTH(SalesDataTable[[#This Row],[Order Date]])/3,0)</f>
        <v>Q4</v>
      </c>
      <c r="E2226" s="13">
        <f>MONTH(SalesDataTable[[#This Row],[Order Date]])</f>
        <v>10</v>
      </c>
      <c r="F2226" s="10" t="str">
        <f>TEXT(SalesDataTable[[#This Row],[Order Date]],"MMM")</f>
        <v>Oct</v>
      </c>
      <c r="G2226" s="4" t="s">
        <v>16</v>
      </c>
      <c r="H2226" s="4" t="s">
        <v>52</v>
      </c>
      <c r="I2226" s="4" t="s">
        <v>24</v>
      </c>
      <c r="J2226" s="4" t="s">
        <v>32</v>
      </c>
      <c r="K2226" s="4" t="s">
        <v>39</v>
      </c>
      <c r="L2226" s="4" t="s">
        <v>56</v>
      </c>
      <c r="M2226" s="5">
        <v>12</v>
      </c>
      <c r="N2226" s="6">
        <v>80.84</v>
      </c>
      <c r="O2226" s="7">
        <v>0.1</v>
      </c>
      <c r="P2226" s="6">
        <v>38.39</v>
      </c>
      <c r="Q2226" s="6">
        <f>M2226*N2226*(1-O2226)</f>
        <v>873.072</v>
      </c>
      <c r="R2226" s="6">
        <f>M2226*P2226</f>
        <v>460.68</v>
      </c>
      <c r="S2226" s="6">
        <f>Q2226-R2226</f>
        <v>412.392</v>
      </c>
      <c r="T2226" s="8">
        <f>IFERROR(S2226/Q2226,0)</f>
        <v>0.4723459233602727</v>
      </c>
    </row>
    <row r="2227" spans="1:20" ht="15.75" x14ac:dyDescent="0.25">
      <c r="A2227" s="2">
        <v>339</v>
      </c>
      <c r="B2227" s="3">
        <v>46325</v>
      </c>
      <c r="C2227" s="10">
        <f>YEAR(SalesDataTable[[#This Row],[Order Date]])</f>
        <v>2026</v>
      </c>
      <c r="D2227" s="13" t="str">
        <f>"Q"&amp;ROUNDUP(MONTH(SalesDataTable[[#This Row],[Order Date]])/3,0)</f>
        <v>Q4</v>
      </c>
      <c r="E2227" s="13">
        <f>MONTH(SalesDataTable[[#This Row],[Order Date]])</f>
        <v>10</v>
      </c>
      <c r="F2227" s="10" t="str">
        <f>TEXT(SalesDataTable[[#This Row],[Order Date]],"MMM")</f>
        <v>Oct</v>
      </c>
      <c r="G2227" s="4" t="s">
        <v>36</v>
      </c>
      <c r="H2227" s="4" t="s">
        <v>63</v>
      </c>
      <c r="I2227" s="4" t="s">
        <v>18</v>
      </c>
      <c r="J2227" s="4" t="s">
        <v>19</v>
      </c>
      <c r="K2227" s="4" t="s">
        <v>20</v>
      </c>
      <c r="L2227" s="4" t="s">
        <v>42</v>
      </c>
      <c r="M2227" s="5">
        <v>1</v>
      </c>
      <c r="N2227" s="6">
        <v>39.65</v>
      </c>
      <c r="O2227" s="7">
        <v>0</v>
      </c>
      <c r="P2227" s="6">
        <v>16.38</v>
      </c>
      <c r="Q2227" s="6">
        <f>M2227*N2227*(1-O2227)</f>
        <v>39.65</v>
      </c>
      <c r="R2227" s="6">
        <f>M2227*P2227</f>
        <v>16.38</v>
      </c>
      <c r="S2227" s="6">
        <f>Q2227-R2227</f>
        <v>23.27</v>
      </c>
      <c r="T2227" s="8">
        <f>IFERROR(S2227/Q2227,0)</f>
        <v>0.58688524590163937</v>
      </c>
    </row>
    <row r="2228" spans="1:20" ht="15.75" x14ac:dyDescent="0.25">
      <c r="A2228" s="2">
        <v>1199</v>
      </c>
      <c r="B2228" s="3">
        <v>46325</v>
      </c>
      <c r="C2228" s="10">
        <f>YEAR(SalesDataTable[[#This Row],[Order Date]])</f>
        <v>2026</v>
      </c>
      <c r="D2228" s="13" t="str">
        <f>"Q"&amp;ROUNDUP(MONTH(SalesDataTable[[#This Row],[Order Date]])/3,0)</f>
        <v>Q4</v>
      </c>
      <c r="E2228" s="13">
        <f>MONTH(SalesDataTable[[#This Row],[Order Date]])</f>
        <v>10</v>
      </c>
      <c r="F2228" s="10" t="str">
        <f>TEXT(SalesDataTable[[#This Row],[Order Date]],"MMM")</f>
        <v>Oct</v>
      </c>
      <c r="G2228" s="4" t="s">
        <v>22</v>
      </c>
      <c r="H2228" s="4" t="s">
        <v>59</v>
      </c>
      <c r="I2228" s="4" t="s">
        <v>18</v>
      </c>
      <c r="J2228" s="4" t="s">
        <v>29</v>
      </c>
      <c r="K2228" s="4" t="s">
        <v>20</v>
      </c>
      <c r="L2228" s="4" t="s">
        <v>46</v>
      </c>
      <c r="M2228" s="5">
        <v>1</v>
      </c>
      <c r="N2228" s="6">
        <v>102.47</v>
      </c>
      <c r="O2228" s="7">
        <v>0.1</v>
      </c>
      <c r="P2228" s="6">
        <v>49.75</v>
      </c>
      <c r="Q2228" s="6">
        <f>M2228*N2228*(1-O2228)</f>
        <v>92.222999999999999</v>
      </c>
      <c r="R2228" s="6">
        <f>M2228*P2228</f>
        <v>49.75</v>
      </c>
      <c r="S2228" s="6">
        <f>Q2228-R2228</f>
        <v>42.472999999999999</v>
      </c>
      <c r="T2228" s="8">
        <f>IFERROR(S2228/Q2228,0)</f>
        <v>0.46054671828068922</v>
      </c>
    </row>
    <row r="2229" spans="1:20" ht="15.75" x14ac:dyDescent="0.25">
      <c r="A2229" s="2">
        <v>1253</v>
      </c>
      <c r="B2229" s="3">
        <v>46325</v>
      </c>
      <c r="C2229" s="10">
        <f>YEAR(SalesDataTable[[#This Row],[Order Date]])</f>
        <v>2026</v>
      </c>
      <c r="D2229" s="13" t="str">
        <f>"Q"&amp;ROUNDUP(MONTH(SalesDataTable[[#This Row],[Order Date]])/3,0)</f>
        <v>Q4</v>
      </c>
      <c r="E2229" s="13">
        <f>MONTH(SalesDataTable[[#This Row],[Order Date]])</f>
        <v>10</v>
      </c>
      <c r="F2229" s="10" t="str">
        <f>TEXT(SalesDataTable[[#This Row],[Order Date]],"MMM")</f>
        <v>Oct</v>
      </c>
      <c r="G2229" s="4" t="s">
        <v>36</v>
      </c>
      <c r="H2229" s="4" t="s">
        <v>63</v>
      </c>
      <c r="I2229" s="4" t="s">
        <v>35</v>
      </c>
      <c r="J2229" s="4" t="s">
        <v>32</v>
      </c>
      <c r="K2229" s="4" t="s">
        <v>50</v>
      </c>
      <c r="L2229" s="4" t="s">
        <v>51</v>
      </c>
      <c r="M2229" s="5">
        <v>2</v>
      </c>
      <c r="N2229" s="6">
        <v>40.43</v>
      </c>
      <c r="O2229" s="7">
        <v>0</v>
      </c>
      <c r="P2229" s="6">
        <v>14.88</v>
      </c>
      <c r="Q2229" s="6">
        <f>M2229*N2229*(1-O2229)</f>
        <v>80.86</v>
      </c>
      <c r="R2229" s="6">
        <f>M2229*P2229</f>
        <v>29.76</v>
      </c>
      <c r="S2229" s="6">
        <f>Q2229-R2229</f>
        <v>51.099999999999994</v>
      </c>
      <c r="T2229" s="8">
        <f>IFERROR(S2229/Q2229,0)</f>
        <v>0.63195646796932969</v>
      </c>
    </row>
    <row r="2230" spans="1:20" ht="15.75" x14ac:dyDescent="0.25">
      <c r="A2230" s="2">
        <v>1407</v>
      </c>
      <c r="B2230" s="3">
        <v>46325</v>
      </c>
      <c r="C2230" s="10">
        <f>YEAR(SalesDataTable[[#This Row],[Order Date]])</f>
        <v>2026</v>
      </c>
      <c r="D2230" s="13" t="str">
        <f>"Q"&amp;ROUNDUP(MONTH(SalesDataTable[[#This Row],[Order Date]])/3,0)</f>
        <v>Q4</v>
      </c>
      <c r="E2230" s="13">
        <f>MONTH(SalesDataTable[[#This Row],[Order Date]])</f>
        <v>10</v>
      </c>
      <c r="F2230" s="10" t="str">
        <f>TEXT(SalesDataTable[[#This Row],[Order Date]],"MMM")</f>
        <v>Oct</v>
      </c>
      <c r="G2230" s="4" t="s">
        <v>36</v>
      </c>
      <c r="H2230" s="4" t="s">
        <v>49</v>
      </c>
      <c r="I2230" s="4" t="s">
        <v>35</v>
      </c>
      <c r="J2230" s="4" t="s">
        <v>32</v>
      </c>
      <c r="K2230" s="4" t="s">
        <v>30</v>
      </c>
      <c r="L2230" s="4" t="s">
        <v>31</v>
      </c>
      <c r="M2230" s="5">
        <v>2</v>
      </c>
      <c r="N2230" s="6">
        <v>35.880000000000003</v>
      </c>
      <c r="O2230" s="7">
        <v>0.05</v>
      </c>
      <c r="P2230" s="6">
        <v>13.52</v>
      </c>
      <c r="Q2230" s="6">
        <f>M2230*N2230*(1-O2230)</f>
        <v>68.171999999999997</v>
      </c>
      <c r="R2230" s="6">
        <f>M2230*P2230</f>
        <v>27.04</v>
      </c>
      <c r="S2230" s="6">
        <f>Q2230-R2230</f>
        <v>41.131999999999998</v>
      </c>
      <c r="T2230" s="8">
        <f>IFERROR(S2230/Q2230,0)</f>
        <v>0.60335621662852779</v>
      </c>
    </row>
    <row r="2231" spans="1:20" ht="15.75" x14ac:dyDescent="0.25">
      <c r="A2231" s="2">
        <v>2532</v>
      </c>
      <c r="B2231" s="3">
        <v>46325</v>
      </c>
      <c r="C2231" s="10">
        <f>YEAR(SalesDataTable[[#This Row],[Order Date]])</f>
        <v>2026</v>
      </c>
      <c r="D2231" s="13" t="str">
        <f>"Q"&amp;ROUNDUP(MONTH(SalesDataTable[[#This Row],[Order Date]])/3,0)</f>
        <v>Q4</v>
      </c>
      <c r="E2231" s="13">
        <f>MONTH(SalesDataTable[[#This Row],[Order Date]])</f>
        <v>10</v>
      </c>
      <c r="F2231" s="10" t="str">
        <f>TEXT(SalesDataTable[[#This Row],[Order Date]],"MMM")</f>
        <v>Oct</v>
      </c>
      <c r="G2231" s="4" t="s">
        <v>16</v>
      </c>
      <c r="H2231" s="4" t="s">
        <v>66</v>
      </c>
      <c r="I2231" s="4" t="s">
        <v>44</v>
      </c>
      <c r="J2231" s="4" t="s">
        <v>29</v>
      </c>
      <c r="K2231" s="4" t="s">
        <v>20</v>
      </c>
      <c r="L2231" s="4" t="s">
        <v>21</v>
      </c>
      <c r="M2231" s="5">
        <v>1</v>
      </c>
      <c r="N2231" s="6">
        <v>80.400000000000006</v>
      </c>
      <c r="O2231" s="7">
        <v>0</v>
      </c>
      <c r="P2231" s="6">
        <v>43.34</v>
      </c>
      <c r="Q2231" s="6">
        <f>M2231*N2231*(1-O2231)</f>
        <v>80.400000000000006</v>
      </c>
      <c r="R2231" s="6">
        <f>M2231*P2231</f>
        <v>43.34</v>
      </c>
      <c r="S2231" s="6">
        <f>Q2231-R2231</f>
        <v>37.06</v>
      </c>
      <c r="T2231" s="8">
        <f>IFERROR(S2231/Q2231,0)</f>
        <v>0.46094527363184079</v>
      </c>
    </row>
    <row r="2232" spans="1:20" ht="15.75" x14ac:dyDescent="0.25">
      <c r="A2232" s="2">
        <v>307</v>
      </c>
      <c r="B2232" s="3">
        <v>46326</v>
      </c>
      <c r="C2232" s="10">
        <f>YEAR(SalesDataTable[[#This Row],[Order Date]])</f>
        <v>2026</v>
      </c>
      <c r="D2232" s="13" t="str">
        <f>"Q"&amp;ROUNDUP(MONTH(SalesDataTable[[#This Row],[Order Date]])/3,0)</f>
        <v>Q4</v>
      </c>
      <c r="E2232" s="13">
        <f>MONTH(SalesDataTable[[#This Row],[Order Date]])</f>
        <v>10</v>
      </c>
      <c r="F2232" s="10" t="str">
        <f>TEXT(SalesDataTable[[#This Row],[Order Date]],"MMM")</f>
        <v>Oct</v>
      </c>
      <c r="G2232" s="4" t="s">
        <v>36</v>
      </c>
      <c r="H2232" s="4" t="s">
        <v>49</v>
      </c>
      <c r="I2232" s="4" t="s">
        <v>18</v>
      </c>
      <c r="J2232" s="4" t="s">
        <v>19</v>
      </c>
      <c r="K2232" s="4" t="s">
        <v>50</v>
      </c>
      <c r="L2232" s="4" t="s">
        <v>58</v>
      </c>
      <c r="M2232" s="5">
        <v>1</v>
      </c>
      <c r="N2232" s="6">
        <v>37.08</v>
      </c>
      <c r="O2232" s="7">
        <v>0</v>
      </c>
      <c r="P2232" s="6">
        <v>13.62</v>
      </c>
      <c r="Q2232" s="6">
        <f>M2232*N2232*(1-O2232)</f>
        <v>37.08</v>
      </c>
      <c r="R2232" s="6">
        <f>M2232*P2232</f>
        <v>13.62</v>
      </c>
      <c r="S2232" s="6">
        <f>Q2232-R2232</f>
        <v>23.46</v>
      </c>
      <c r="T2232" s="8">
        <f>IFERROR(S2232/Q2232,0)</f>
        <v>0.63268608414239491</v>
      </c>
    </row>
    <row r="2233" spans="1:20" ht="15.75" x14ac:dyDescent="0.25">
      <c r="A2233" s="2">
        <v>3257</v>
      </c>
      <c r="B2233" s="3">
        <v>46326</v>
      </c>
      <c r="C2233" s="10">
        <f>YEAR(SalesDataTable[[#This Row],[Order Date]])</f>
        <v>2026</v>
      </c>
      <c r="D2233" s="13" t="str">
        <f>"Q"&amp;ROUNDUP(MONTH(SalesDataTable[[#This Row],[Order Date]])/3,0)</f>
        <v>Q4</v>
      </c>
      <c r="E2233" s="13">
        <f>MONTH(SalesDataTable[[#This Row],[Order Date]])</f>
        <v>10</v>
      </c>
      <c r="F2233" s="10" t="str">
        <f>TEXT(SalesDataTable[[#This Row],[Order Date]],"MMM")</f>
        <v>Oct</v>
      </c>
      <c r="G2233" s="4" t="s">
        <v>36</v>
      </c>
      <c r="H2233" s="4" t="s">
        <v>37</v>
      </c>
      <c r="I2233" s="4" t="s">
        <v>35</v>
      </c>
      <c r="J2233" s="4" t="s">
        <v>29</v>
      </c>
      <c r="K2233" s="4" t="s">
        <v>30</v>
      </c>
      <c r="L2233" s="4" t="s">
        <v>64</v>
      </c>
      <c r="M2233" s="5">
        <v>6</v>
      </c>
      <c r="N2233" s="6">
        <v>165.92</v>
      </c>
      <c r="O2233" s="7">
        <v>0</v>
      </c>
      <c r="P2233" s="6">
        <v>87.55</v>
      </c>
      <c r="Q2233" s="6">
        <f>M2233*N2233*(1-O2233)</f>
        <v>995.52</v>
      </c>
      <c r="R2233" s="6">
        <f>M2233*P2233</f>
        <v>525.29999999999995</v>
      </c>
      <c r="S2233" s="6">
        <f>Q2233-R2233</f>
        <v>470.22</v>
      </c>
      <c r="T2233" s="8">
        <f>IFERROR(S2233/Q2233,0)</f>
        <v>0.4723360655737705</v>
      </c>
    </row>
    <row r="2234" spans="1:20" ht="15.75" x14ac:dyDescent="0.25">
      <c r="A2234" s="2">
        <v>3739</v>
      </c>
      <c r="B2234" s="3">
        <v>46326</v>
      </c>
      <c r="C2234" s="10">
        <f>YEAR(SalesDataTable[[#This Row],[Order Date]])</f>
        <v>2026</v>
      </c>
      <c r="D2234" s="13" t="str">
        <f>"Q"&amp;ROUNDUP(MONTH(SalesDataTable[[#This Row],[Order Date]])/3,0)</f>
        <v>Q4</v>
      </c>
      <c r="E2234" s="13">
        <f>MONTH(SalesDataTable[[#This Row],[Order Date]])</f>
        <v>10</v>
      </c>
      <c r="F2234" s="10" t="str">
        <f>TEXT(SalesDataTable[[#This Row],[Order Date]],"MMM")</f>
        <v>Oct</v>
      </c>
      <c r="G2234" s="4" t="s">
        <v>22</v>
      </c>
      <c r="H2234" s="4" t="s">
        <v>59</v>
      </c>
      <c r="I2234" s="4" t="s">
        <v>44</v>
      </c>
      <c r="J2234" s="4" t="s">
        <v>29</v>
      </c>
      <c r="K2234" s="4" t="s">
        <v>30</v>
      </c>
      <c r="L2234" s="4" t="s">
        <v>60</v>
      </c>
      <c r="M2234" s="5">
        <v>1</v>
      </c>
      <c r="N2234" s="6">
        <v>135.19</v>
      </c>
      <c r="O2234" s="7">
        <v>0</v>
      </c>
      <c r="P2234" s="6">
        <v>68.319999999999993</v>
      </c>
      <c r="Q2234" s="6">
        <f>M2234*N2234*(1-O2234)</f>
        <v>135.19</v>
      </c>
      <c r="R2234" s="6">
        <f>M2234*P2234</f>
        <v>68.319999999999993</v>
      </c>
      <c r="S2234" s="6">
        <f>Q2234-R2234</f>
        <v>66.87</v>
      </c>
      <c r="T2234" s="8">
        <f>IFERROR(S2234/Q2234,0)</f>
        <v>0.49463717730601381</v>
      </c>
    </row>
    <row r="2235" spans="1:20" ht="15.75" x14ac:dyDescent="0.25">
      <c r="A2235" s="2">
        <v>77</v>
      </c>
      <c r="B2235" s="3">
        <v>46327</v>
      </c>
      <c r="C2235" s="10">
        <f>YEAR(SalesDataTable[[#This Row],[Order Date]])</f>
        <v>2026</v>
      </c>
      <c r="D2235" s="13" t="str">
        <f>"Q"&amp;ROUNDUP(MONTH(SalesDataTable[[#This Row],[Order Date]])/3,0)</f>
        <v>Q4</v>
      </c>
      <c r="E2235" s="13">
        <f>MONTH(SalesDataTable[[#This Row],[Order Date]])</f>
        <v>11</v>
      </c>
      <c r="F2235" s="10" t="str">
        <f>TEXT(SalesDataTable[[#This Row],[Order Date]],"MMM")</f>
        <v>Nov</v>
      </c>
      <c r="G2235" s="4" t="s">
        <v>22</v>
      </c>
      <c r="H2235" s="4" t="s">
        <v>57</v>
      </c>
      <c r="I2235" s="4" t="s">
        <v>18</v>
      </c>
      <c r="J2235" s="4" t="s">
        <v>29</v>
      </c>
      <c r="K2235" s="4" t="s">
        <v>30</v>
      </c>
      <c r="L2235" s="4" t="s">
        <v>60</v>
      </c>
      <c r="M2235" s="5">
        <v>2</v>
      </c>
      <c r="N2235" s="6">
        <v>133.96</v>
      </c>
      <c r="O2235" s="7">
        <v>0.1</v>
      </c>
      <c r="P2235" s="6">
        <v>65.44</v>
      </c>
      <c r="Q2235" s="6">
        <f>M2235*N2235*(1-O2235)</f>
        <v>241.12800000000001</v>
      </c>
      <c r="R2235" s="6">
        <f>M2235*P2235</f>
        <v>130.88</v>
      </c>
      <c r="S2235" s="6">
        <f>Q2235-R2235</f>
        <v>110.24800000000002</v>
      </c>
      <c r="T2235" s="8">
        <f>IFERROR(S2235/Q2235,0)</f>
        <v>0.4572177432732823</v>
      </c>
    </row>
    <row r="2236" spans="1:20" ht="15.75" x14ac:dyDescent="0.25">
      <c r="A2236" s="2">
        <v>461</v>
      </c>
      <c r="B2236" s="3">
        <v>46327</v>
      </c>
      <c r="C2236" s="10">
        <f>YEAR(SalesDataTable[[#This Row],[Order Date]])</f>
        <v>2026</v>
      </c>
      <c r="D2236" s="13" t="str">
        <f>"Q"&amp;ROUNDUP(MONTH(SalesDataTable[[#This Row],[Order Date]])/3,0)</f>
        <v>Q4</v>
      </c>
      <c r="E2236" s="13">
        <f>MONTH(SalesDataTable[[#This Row],[Order Date]])</f>
        <v>11</v>
      </c>
      <c r="F2236" s="10" t="str">
        <f>TEXT(SalesDataTable[[#This Row],[Order Date]],"MMM")</f>
        <v>Nov</v>
      </c>
      <c r="G2236" s="4" t="s">
        <v>22</v>
      </c>
      <c r="H2236" s="4" t="s">
        <v>57</v>
      </c>
      <c r="I2236" s="4" t="s">
        <v>44</v>
      </c>
      <c r="J2236" s="4" t="s">
        <v>32</v>
      </c>
      <c r="K2236" s="4" t="s">
        <v>20</v>
      </c>
      <c r="L2236" s="4" t="s">
        <v>38</v>
      </c>
      <c r="M2236" s="5">
        <v>3</v>
      </c>
      <c r="N2236" s="6">
        <v>51.67</v>
      </c>
      <c r="O2236" s="7">
        <v>0.05</v>
      </c>
      <c r="P2236" s="6">
        <v>22.8</v>
      </c>
      <c r="Q2236" s="6">
        <f>M2236*N2236*(1-O2236)</f>
        <v>147.25949999999997</v>
      </c>
      <c r="R2236" s="6">
        <f>M2236*P2236</f>
        <v>68.400000000000006</v>
      </c>
      <c r="S2236" s="6">
        <f>Q2236-R2236</f>
        <v>78.859499999999969</v>
      </c>
      <c r="T2236" s="8">
        <f>IFERROR(S2236/Q2236,0)</f>
        <v>0.53551383781691497</v>
      </c>
    </row>
    <row r="2237" spans="1:20" ht="15.75" x14ac:dyDescent="0.25">
      <c r="A2237" s="2">
        <v>732</v>
      </c>
      <c r="B2237" s="3">
        <v>46327</v>
      </c>
      <c r="C2237" s="10">
        <f>YEAR(SalesDataTable[[#This Row],[Order Date]])</f>
        <v>2026</v>
      </c>
      <c r="D2237" s="13" t="str">
        <f>"Q"&amp;ROUNDUP(MONTH(SalesDataTable[[#This Row],[Order Date]])/3,0)</f>
        <v>Q4</v>
      </c>
      <c r="E2237" s="13">
        <f>MONTH(SalesDataTable[[#This Row],[Order Date]])</f>
        <v>11</v>
      </c>
      <c r="F2237" s="10" t="str">
        <f>TEXT(SalesDataTable[[#This Row],[Order Date]],"MMM")</f>
        <v>Nov</v>
      </c>
      <c r="G2237" s="4" t="s">
        <v>22</v>
      </c>
      <c r="H2237" s="4" t="s">
        <v>23</v>
      </c>
      <c r="I2237" s="4" t="s">
        <v>44</v>
      </c>
      <c r="J2237" s="4" t="s">
        <v>19</v>
      </c>
      <c r="K2237" s="4" t="s">
        <v>25</v>
      </c>
      <c r="L2237" s="4" t="s">
        <v>53</v>
      </c>
      <c r="M2237" s="5">
        <v>1</v>
      </c>
      <c r="N2237" s="6">
        <v>150.46</v>
      </c>
      <c r="O2237" s="7">
        <v>0.15</v>
      </c>
      <c r="P2237" s="6">
        <v>78.39</v>
      </c>
      <c r="Q2237" s="6">
        <f>M2237*N2237*(1-O2237)</f>
        <v>127.89100000000001</v>
      </c>
      <c r="R2237" s="6">
        <f>M2237*P2237</f>
        <v>78.39</v>
      </c>
      <c r="S2237" s="6">
        <f>Q2237-R2237</f>
        <v>49.501000000000005</v>
      </c>
      <c r="T2237" s="8">
        <f>IFERROR(S2237/Q2237,0)</f>
        <v>0.38705616501552104</v>
      </c>
    </row>
    <row r="2238" spans="1:20" ht="15.75" x14ac:dyDescent="0.25">
      <c r="A2238" s="2">
        <v>919</v>
      </c>
      <c r="B2238" s="3">
        <v>46327</v>
      </c>
      <c r="C2238" s="10">
        <f>YEAR(SalesDataTable[[#This Row],[Order Date]])</f>
        <v>2026</v>
      </c>
      <c r="D2238" s="13" t="str">
        <f>"Q"&amp;ROUNDUP(MONTH(SalesDataTable[[#This Row],[Order Date]])/3,0)</f>
        <v>Q4</v>
      </c>
      <c r="E2238" s="13">
        <f>MONTH(SalesDataTable[[#This Row],[Order Date]])</f>
        <v>11</v>
      </c>
      <c r="F2238" s="10" t="str">
        <f>TEXT(SalesDataTable[[#This Row],[Order Date]],"MMM")</f>
        <v>Nov</v>
      </c>
      <c r="G2238" s="4" t="s">
        <v>36</v>
      </c>
      <c r="H2238" s="4" t="s">
        <v>63</v>
      </c>
      <c r="I2238" s="4" t="s">
        <v>18</v>
      </c>
      <c r="J2238" s="4" t="s">
        <v>29</v>
      </c>
      <c r="K2238" s="4" t="s">
        <v>20</v>
      </c>
      <c r="L2238" s="4" t="s">
        <v>46</v>
      </c>
      <c r="M2238" s="5">
        <v>1</v>
      </c>
      <c r="N2238" s="6">
        <v>103.53</v>
      </c>
      <c r="O2238" s="7">
        <v>0.1</v>
      </c>
      <c r="P2238" s="6">
        <v>51.75</v>
      </c>
      <c r="Q2238" s="6">
        <f>M2238*N2238*(1-O2238)</f>
        <v>93.177000000000007</v>
      </c>
      <c r="R2238" s="6">
        <f>M2238*P2238</f>
        <v>51.75</v>
      </c>
      <c r="S2238" s="6">
        <f>Q2238-R2238</f>
        <v>41.427000000000007</v>
      </c>
      <c r="T2238" s="8">
        <f>IFERROR(S2238/Q2238,0)</f>
        <v>0.4446054283782479</v>
      </c>
    </row>
    <row r="2239" spans="1:20" ht="15.75" x14ac:dyDescent="0.25">
      <c r="A2239" s="2">
        <v>949</v>
      </c>
      <c r="B2239" s="3">
        <v>46327</v>
      </c>
      <c r="C2239" s="10">
        <f>YEAR(SalesDataTable[[#This Row],[Order Date]])</f>
        <v>2026</v>
      </c>
      <c r="D2239" s="13" t="str">
        <f>"Q"&amp;ROUNDUP(MONTH(SalesDataTable[[#This Row],[Order Date]])/3,0)</f>
        <v>Q4</v>
      </c>
      <c r="E2239" s="13">
        <f>MONTH(SalesDataTable[[#This Row],[Order Date]])</f>
        <v>11</v>
      </c>
      <c r="F2239" s="10" t="str">
        <f>TEXT(SalesDataTable[[#This Row],[Order Date]],"MMM")</f>
        <v>Nov</v>
      </c>
      <c r="G2239" s="4" t="s">
        <v>27</v>
      </c>
      <c r="H2239" s="4" t="s">
        <v>28</v>
      </c>
      <c r="I2239" s="4" t="s">
        <v>18</v>
      </c>
      <c r="J2239" s="4" t="s">
        <v>19</v>
      </c>
      <c r="K2239" s="4" t="s">
        <v>20</v>
      </c>
      <c r="L2239" s="4" t="s">
        <v>46</v>
      </c>
      <c r="M2239" s="5">
        <v>4</v>
      </c>
      <c r="N2239" s="6">
        <v>103.33</v>
      </c>
      <c r="O2239" s="7">
        <v>0</v>
      </c>
      <c r="P2239" s="6">
        <v>49.15</v>
      </c>
      <c r="Q2239" s="6">
        <f>M2239*N2239*(1-O2239)</f>
        <v>413.32</v>
      </c>
      <c r="R2239" s="6">
        <f>M2239*P2239</f>
        <v>196.6</v>
      </c>
      <c r="S2239" s="6">
        <f>Q2239-R2239</f>
        <v>216.72</v>
      </c>
      <c r="T2239" s="8">
        <f>IFERROR(S2239/Q2239,0)</f>
        <v>0.5243394948224136</v>
      </c>
    </row>
    <row r="2240" spans="1:20" ht="15.75" x14ac:dyDescent="0.25">
      <c r="A2240" s="2">
        <v>1185</v>
      </c>
      <c r="B2240" s="3">
        <v>46327</v>
      </c>
      <c r="C2240" s="10">
        <f>YEAR(SalesDataTable[[#This Row],[Order Date]])</f>
        <v>2026</v>
      </c>
      <c r="D2240" s="13" t="str">
        <f>"Q"&amp;ROUNDUP(MONTH(SalesDataTable[[#This Row],[Order Date]])/3,0)</f>
        <v>Q4</v>
      </c>
      <c r="E2240" s="13">
        <f>MONTH(SalesDataTable[[#This Row],[Order Date]])</f>
        <v>11</v>
      </c>
      <c r="F2240" s="10" t="str">
        <f>TEXT(SalesDataTable[[#This Row],[Order Date]],"MMM")</f>
        <v>Nov</v>
      </c>
      <c r="G2240" s="4" t="s">
        <v>36</v>
      </c>
      <c r="H2240" s="4" t="s">
        <v>49</v>
      </c>
      <c r="I2240" s="4" t="s">
        <v>24</v>
      </c>
      <c r="J2240" s="4" t="s">
        <v>32</v>
      </c>
      <c r="K2240" s="4" t="s">
        <v>30</v>
      </c>
      <c r="L2240" s="4" t="s">
        <v>31</v>
      </c>
      <c r="M2240" s="5">
        <v>5</v>
      </c>
      <c r="N2240" s="6">
        <v>37.08</v>
      </c>
      <c r="O2240" s="7">
        <v>0.15</v>
      </c>
      <c r="P2240" s="6">
        <v>13.27</v>
      </c>
      <c r="Q2240" s="6">
        <f>M2240*N2240*(1-O2240)</f>
        <v>157.58999999999997</v>
      </c>
      <c r="R2240" s="6">
        <f>M2240*P2240</f>
        <v>66.349999999999994</v>
      </c>
      <c r="S2240" s="6">
        <f>Q2240-R2240</f>
        <v>91.239999999999981</v>
      </c>
      <c r="T2240" s="8">
        <f>IFERROR(S2240/Q2240,0)</f>
        <v>0.57897074687480166</v>
      </c>
    </row>
    <row r="2241" spans="1:20" ht="15.75" x14ac:dyDescent="0.25">
      <c r="A2241" s="2">
        <v>1248</v>
      </c>
      <c r="B2241" s="3">
        <v>46327</v>
      </c>
      <c r="C2241" s="10">
        <f>YEAR(SalesDataTable[[#This Row],[Order Date]])</f>
        <v>2026</v>
      </c>
      <c r="D2241" s="13" t="str">
        <f>"Q"&amp;ROUNDUP(MONTH(SalesDataTable[[#This Row],[Order Date]])/3,0)</f>
        <v>Q4</v>
      </c>
      <c r="E2241" s="13">
        <f>MONTH(SalesDataTable[[#This Row],[Order Date]])</f>
        <v>11</v>
      </c>
      <c r="F2241" s="10" t="str">
        <f>TEXT(SalesDataTable[[#This Row],[Order Date]],"MMM")</f>
        <v>Nov</v>
      </c>
      <c r="G2241" s="4" t="s">
        <v>16</v>
      </c>
      <c r="H2241" s="4" t="s">
        <v>17</v>
      </c>
      <c r="I2241" s="4" t="s">
        <v>24</v>
      </c>
      <c r="J2241" s="4" t="s">
        <v>32</v>
      </c>
      <c r="K2241" s="4" t="s">
        <v>30</v>
      </c>
      <c r="L2241" s="4" t="s">
        <v>60</v>
      </c>
      <c r="M2241" s="5">
        <v>5</v>
      </c>
      <c r="N2241" s="6">
        <v>132.33000000000001</v>
      </c>
      <c r="O2241" s="7">
        <v>0.2</v>
      </c>
      <c r="P2241" s="6">
        <v>65.2</v>
      </c>
      <c r="Q2241" s="6">
        <f>M2241*N2241*(1-O2241)</f>
        <v>529.32000000000005</v>
      </c>
      <c r="R2241" s="6">
        <f>M2241*P2241</f>
        <v>326</v>
      </c>
      <c r="S2241" s="6">
        <f>Q2241-R2241</f>
        <v>203.32000000000005</v>
      </c>
      <c r="T2241" s="8">
        <f>IFERROR(S2241/Q2241,0)</f>
        <v>0.3841154689034989</v>
      </c>
    </row>
    <row r="2242" spans="1:20" ht="15.75" x14ac:dyDescent="0.25">
      <c r="A2242" s="2">
        <v>2129</v>
      </c>
      <c r="B2242" s="3">
        <v>46327</v>
      </c>
      <c r="C2242" s="10">
        <f>YEAR(SalesDataTable[[#This Row],[Order Date]])</f>
        <v>2026</v>
      </c>
      <c r="D2242" s="13" t="str">
        <f>"Q"&amp;ROUNDUP(MONTH(SalesDataTable[[#This Row],[Order Date]])/3,0)</f>
        <v>Q4</v>
      </c>
      <c r="E2242" s="13">
        <f>MONTH(SalesDataTable[[#This Row],[Order Date]])</f>
        <v>11</v>
      </c>
      <c r="F2242" s="10" t="str">
        <f>TEXT(SalesDataTable[[#This Row],[Order Date]],"MMM")</f>
        <v>Nov</v>
      </c>
      <c r="G2242" s="4" t="s">
        <v>36</v>
      </c>
      <c r="H2242" s="4" t="s">
        <v>63</v>
      </c>
      <c r="I2242" s="4" t="s">
        <v>35</v>
      </c>
      <c r="J2242" s="4" t="s">
        <v>29</v>
      </c>
      <c r="K2242" s="4" t="s">
        <v>20</v>
      </c>
      <c r="L2242" s="4" t="s">
        <v>38</v>
      </c>
      <c r="M2242" s="5">
        <v>2</v>
      </c>
      <c r="N2242" s="6">
        <v>50.43</v>
      </c>
      <c r="O2242" s="7">
        <v>0</v>
      </c>
      <c r="P2242" s="6">
        <v>22.54</v>
      </c>
      <c r="Q2242" s="6">
        <f>M2242*N2242*(1-O2242)</f>
        <v>100.86</v>
      </c>
      <c r="R2242" s="6">
        <f>M2242*P2242</f>
        <v>45.08</v>
      </c>
      <c r="S2242" s="6">
        <f>Q2242-R2242</f>
        <v>55.78</v>
      </c>
      <c r="T2242" s="8">
        <f>IFERROR(S2242/Q2242,0)</f>
        <v>0.55304382312115807</v>
      </c>
    </row>
    <row r="2243" spans="1:20" ht="15.75" x14ac:dyDescent="0.25">
      <c r="A2243" s="2">
        <v>2850</v>
      </c>
      <c r="B2243" s="3">
        <v>46327</v>
      </c>
      <c r="C2243" s="10">
        <f>YEAR(SalesDataTable[[#This Row],[Order Date]])</f>
        <v>2026</v>
      </c>
      <c r="D2243" s="13" t="str">
        <f>"Q"&amp;ROUNDUP(MONTH(SalesDataTable[[#This Row],[Order Date]])/3,0)</f>
        <v>Q4</v>
      </c>
      <c r="E2243" s="13">
        <f>MONTH(SalesDataTable[[#This Row],[Order Date]])</f>
        <v>11</v>
      </c>
      <c r="F2243" s="10" t="str">
        <f>TEXT(SalesDataTable[[#This Row],[Order Date]],"MMM")</f>
        <v>Nov</v>
      </c>
      <c r="G2243" s="4" t="s">
        <v>27</v>
      </c>
      <c r="H2243" s="4" t="s">
        <v>28</v>
      </c>
      <c r="I2243" s="4" t="s">
        <v>24</v>
      </c>
      <c r="J2243" s="4" t="s">
        <v>19</v>
      </c>
      <c r="K2243" s="4" t="s">
        <v>50</v>
      </c>
      <c r="L2243" s="4" t="s">
        <v>61</v>
      </c>
      <c r="M2243" s="5">
        <v>3</v>
      </c>
      <c r="N2243" s="6">
        <v>50.05</v>
      </c>
      <c r="O2243" s="7">
        <v>0.15</v>
      </c>
      <c r="P2243" s="6">
        <v>22.36</v>
      </c>
      <c r="Q2243" s="6">
        <f>M2243*N2243*(1-O2243)</f>
        <v>127.62749999999998</v>
      </c>
      <c r="R2243" s="6">
        <f>M2243*P2243</f>
        <v>67.08</v>
      </c>
      <c r="S2243" s="6">
        <f>Q2243-R2243</f>
        <v>60.547499999999985</v>
      </c>
      <c r="T2243" s="8">
        <f>IFERROR(S2243/Q2243,0)</f>
        <v>0.47440794499618022</v>
      </c>
    </row>
    <row r="2244" spans="1:20" ht="15.75" x14ac:dyDescent="0.25">
      <c r="A2244" s="2">
        <v>3477</v>
      </c>
      <c r="B2244" s="3">
        <v>46327</v>
      </c>
      <c r="C2244" s="10">
        <f>YEAR(SalesDataTable[[#This Row],[Order Date]])</f>
        <v>2026</v>
      </c>
      <c r="D2244" s="13" t="str">
        <f>"Q"&amp;ROUNDUP(MONTH(SalesDataTable[[#This Row],[Order Date]])/3,0)</f>
        <v>Q4</v>
      </c>
      <c r="E2244" s="13">
        <f>MONTH(SalesDataTable[[#This Row],[Order Date]])</f>
        <v>11</v>
      </c>
      <c r="F2244" s="10" t="str">
        <f>TEXT(SalesDataTable[[#This Row],[Order Date]],"MMM")</f>
        <v>Nov</v>
      </c>
      <c r="G2244" s="4" t="s">
        <v>36</v>
      </c>
      <c r="H2244" s="4" t="s">
        <v>63</v>
      </c>
      <c r="I2244" s="4" t="s">
        <v>18</v>
      </c>
      <c r="J2244" s="4" t="s">
        <v>19</v>
      </c>
      <c r="K2244" s="4" t="s">
        <v>39</v>
      </c>
      <c r="L2244" s="4" t="s">
        <v>45</v>
      </c>
      <c r="M2244" s="5">
        <v>1</v>
      </c>
      <c r="N2244" s="6">
        <v>197.14</v>
      </c>
      <c r="O2244" s="7">
        <v>0.05</v>
      </c>
      <c r="P2244" s="6">
        <v>102.87</v>
      </c>
      <c r="Q2244" s="6">
        <f>M2244*N2244*(1-O2244)</f>
        <v>187.28299999999999</v>
      </c>
      <c r="R2244" s="6">
        <f>M2244*P2244</f>
        <v>102.87</v>
      </c>
      <c r="S2244" s="6">
        <f>Q2244-R2244</f>
        <v>84.412999999999982</v>
      </c>
      <c r="T2244" s="8">
        <f>IFERROR(S2244/Q2244,0)</f>
        <v>0.45072430492890431</v>
      </c>
    </row>
    <row r="2245" spans="1:20" ht="15.75" x14ac:dyDescent="0.25">
      <c r="A2245" s="2">
        <v>4673</v>
      </c>
      <c r="B2245" s="3">
        <v>46327</v>
      </c>
      <c r="C2245" s="10">
        <f>YEAR(SalesDataTable[[#This Row],[Order Date]])</f>
        <v>2026</v>
      </c>
      <c r="D2245" s="13" t="str">
        <f>"Q"&amp;ROUNDUP(MONTH(SalesDataTable[[#This Row],[Order Date]])/3,0)</f>
        <v>Q4</v>
      </c>
      <c r="E2245" s="13">
        <f>MONTH(SalesDataTable[[#This Row],[Order Date]])</f>
        <v>11</v>
      </c>
      <c r="F2245" s="10" t="str">
        <f>TEXT(SalesDataTable[[#This Row],[Order Date]],"MMM")</f>
        <v>Nov</v>
      </c>
      <c r="G2245" s="4" t="s">
        <v>16</v>
      </c>
      <c r="H2245" s="4" t="s">
        <v>17</v>
      </c>
      <c r="I2245" s="4" t="s">
        <v>24</v>
      </c>
      <c r="J2245" s="4" t="s">
        <v>32</v>
      </c>
      <c r="K2245" s="4" t="s">
        <v>25</v>
      </c>
      <c r="L2245" s="4" t="s">
        <v>62</v>
      </c>
      <c r="M2245" s="5">
        <v>5</v>
      </c>
      <c r="N2245" s="6">
        <v>72.13</v>
      </c>
      <c r="O2245" s="7">
        <v>0.1</v>
      </c>
      <c r="P2245" s="6">
        <v>31.41</v>
      </c>
      <c r="Q2245" s="6">
        <f>M2245*N2245*(1-O2245)</f>
        <v>324.58499999999998</v>
      </c>
      <c r="R2245" s="6">
        <f>M2245*P2245</f>
        <v>157.05000000000001</v>
      </c>
      <c r="S2245" s="6">
        <f>Q2245-R2245</f>
        <v>167.53499999999997</v>
      </c>
      <c r="T2245" s="8">
        <f>IFERROR(S2245/Q2245,0)</f>
        <v>0.51615139331762094</v>
      </c>
    </row>
    <row r="2246" spans="1:20" ht="15.75" x14ac:dyDescent="0.25">
      <c r="A2246" s="2">
        <v>4679</v>
      </c>
      <c r="B2246" s="3">
        <v>46327</v>
      </c>
      <c r="C2246" s="10">
        <f>YEAR(SalesDataTable[[#This Row],[Order Date]])</f>
        <v>2026</v>
      </c>
      <c r="D2246" s="13" t="str">
        <f>"Q"&amp;ROUNDUP(MONTH(SalesDataTable[[#This Row],[Order Date]])/3,0)</f>
        <v>Q4</v>
      </c>
      <c r="E2246" s="13">
        <f>MONTH(SalesDataTable[[#This Row],[Order Date]])</f>
        <v>11</v>
      </c>
      <c r="F2246" s="10" t="str">
        <f>TEXT(SalesDataTable[[#This Row],[Order Date]],"MMM")</f>
        <v>Nov</v>
      </c>
      <c r="G2246" s="4" t="s">
        <v>22</v>
      </c>
      <c r="H2246" s="4" t="s">
        <v>59</v>
      </c>
      <c r="I2246" s="4" t="s">
        <v>24</v>
      </c>
      <c r="J2246" s="4" t="s">
        <v>19</v>
      </c>
      <c r="K2246" s="4" t="s">
        <v>39</v>
      </c>
      <c r="L2246" s="4" t="s">
        <v>40</v>
      </c>
      <c r="M2246" s="5">
        <v>8</v>
      </c>
      <c r="N2246" s="6">
        <v>341.51</v>
      </c>
      <c r="O2246" s="7">
        <v>0.1</v>
      </c>
      <c r="P2246" s="6">
        <v>200.1</v>
      </c>
      <c r="Q2246" s="6">
        <f>M2246*N2246*(1-O2246)</f>
        <v>2458.8719999999998</v>
      </c>
      <c r="R2246" s="6">
        <f>M2246*P2246</f>
        <v>1600.8</v>
      </c>
      <c r="S2246" s="6">
        <f>Q2246-R2246</f>
        <v>858.07199999999989</v>
      </c>
      <c r="T2246" s="8">
        <f>IFERROR(S2246/Q2246,0)</f>
        <v>0.34896977150498276</v>
      </c>
    </row>
    <row r="2247" spans="1:20" ht="15.75" x14ac:dyDescent="0.25">
      <c r="A2247" s="2">
        <v>4809</v>
      </c>
      <c r="B2247" s="3">
        <v>46327</v>
      </c>
      <c r="C2247" s="10">
        <f>YEAR(SalesDataTable[[#This Row],[Order Date]])</f>
        <v>2026</v>
      </c>
      <c r="D2247" s="13" t="str">
        <f>"Q"&amp;ROUNDUP(MONTH(SalesDataTable[[#This Row],[Order Date]])/3,0)</f>
        <v>Q4</v>
      </c>
      <c r="E2247" s="13">
        <f>MONTH(SalesDataTable[[#This Row],[Order Date]])</f>
        <v>11</v>
      </c>
      <c r="F2247" s="10" t="str">
        <f>TEXT(SalesDataTable[[#This Row],[Order Date]],"MMM")</f>
        <v>Nov</v>
      </c>
      <c r="G2247" s="4" t="s">
        <v>22</v>
      </c>
      <c r="H2247" s="4" t="s">
        <v>57</v>
      </c>
      <c r="I2247" s="4" t="s">
        <v>18</v>
      </c>
      <c r="J2247" s="4" t="s">
        <v>29</v>
      </c>
      <c r="K2247" s="4" t="s">
        <v>30</v>
      </c>
      <c r="L2247" s="4" t="s">
        <v>31</v>
      </c>
      <c r="M2247" s="5">
        <v>1</v>
      </c>
      <c r="N2247" s="6">
        <v>36.47</v>
      </c>
      <c r="O2247" s="7">
        <v>0.05</v>
      </c>
      <c r="P2247" s="6">
        <v>13.88</v>
      </c>
      <c r="Q2247" s="6">
        <f>M2247*N2247*(1-O2247)</f>
        <v>34.646499999999996</v>
      </c>
      <c r="R2247" s="6">
        <f>M2247*P2247</f>
        <v>13.88</v>
      </c>
      <c r="S2247" s="6">
        <f>Q2247-R2247</f>
        <v>20.766499999999994</v>
      </c>
      <c r="T2247" s="8">
        <f>IFERROR(S2247/Q2247,0)</f>
        <v>0.59938233299178834</v>
      </c>
    </row>
    <row r="2248" spans="1:20" ht="15.75" x14ac:dyDescent="0.25">
      <c r="A2248" s="2">
        <v>4849</v>
      </c>
      <c r="B2248" s="3">
        <v>46327</v>
      </c>
      <c r="C2248" s="10">
        <f>YEAR(SalesDataTable[[#This Row],[Order Date]])</f>
        <v>2026</v>
      </c>
      <c r="D2248" s="13" t="str">
        <f>"Q"&amp;ROUNDUP(MONTH(SalesDataTable[[#This Row],[Order Date]])/3,0)</f>
        <v>Q4</v>
      </c>
      <c r="E2248" s="13">
        <f>MONTH(SalesDataTable[[#This Row],[Order Date]])</f>
        <v>11</v>
      </c>
      <c r="F2248" s="10" t="str">
        <f>TEXT(SalesDataTable[[#This Row],[Order Date]],"MMM")</f>
        <v>Nov</v>
      </c>
      <c r="G2248" s="4" t="s">
        <v>16</v>
      </c>
      <c r="H2248" s="4" t="s">
        <v>17</v>
      </c>
      <c r="I2248" s="4" t="s">
        <v>18</v>
      </c>
      <c r="J2248" s="4" t="s">
        <v>29</v>
      </c>
      <c r="K2248" s="4" t="s">
        <v>30</v>
      </c>
      <c r="L2248" s="4" t="s">
        <v>31</v>
      </c>
      <c r="M2248" s="5">
        <v>4</v>
      </c>
      <c r="N2248" s="6">
        <v>35.69</v>
      </c>
      <c r="O2248" s="7">
        <v>0.15</v>
      </c>
      <c r="P2248" s="6">
        <v>13.52</v>
      </c>
      <c r="Q2248" s="6">
        <f>M2248*N2248*(1-O2248)</f>
        <v>121.34599999999999</v>
      </c>
      <c r="R2248" s="6">
        <f>M2248*P2248</f>
        <v>54.08</v>
      </c>
      <c r="S2248" s="6">
        <f>Q2248-R2248</f>
        <v>67.265999999999991</v>
      </c>
      <c r="T2248" s="8">
        <f>IFERROR(S2248/Q2248,0)</f>
        <v>0.55433224004087478</v>
      </c>
    </row>
    <row r="2249" spans="1:20" ht="15.75" x14ac:dyDescent="0.25">
      <c r="A2249" s="2">
        <v>436</v>
      </c>
      <c r="B2249" s="3">
        <v>46328</v>
      </c>
      <c r="C2249" s="10">
        <f>YEAR(SalesDataTable[[#This Row],[Order Date]])</f>
        <v>2026</v>
      </c>
      <c r="D2249" s="13" t="str">
        <f>"Q"&amp;ROUNDUP(MONTH(SalesDataTable[[#This Row],[Order Date]])/3,0)</f>
        <v>Q4</v>
      </c>
      <c r="E2249" s="13">
        <f>MONTH(SalesDataTable[[#This Row],[Order Date]])</f>
        <v>11</v>
      </c>
      <c r="F2249" s="10" t="str">
        <f>TEXT(SalesDataTable[[#This Row],[Order Date]],"MMM")</f>
        <v>Nov</v>
      </c>
      <c r="G2249" s="4" t="s">
        <v>27</v>
      </c>
      <c r="H2249" s="4" t="s">
        <v>55</v>
      </c>
      <c r="I2249" s="4" t="s">
        <v>18</v>
      </c>
      <c r="J2249" s="4" t="s">
        <v>29</v>
      </c>
      <c r="K2249" s="4" t="s">
        <v>30</v>
      </c>
      <c r="L2249" s="4" t="s">
        <v>31</v>
      </c>
      <c r="M2249" s="5">
        <v>2</v>
      </c>
      <c r="N2249" s="6">
        <v>35.340000000000003</v>
      </c>
      <c r="O2249" s="7">
        <v>0.1</v>
      </c>
      <c r="P2249" s="6">
        <v>13.82</v>
      </c>
      <c r="Q2249" s="6">
        <f>M2249*N2249*(1-O2249)</f>
        <v>63.612000000000009</v>
      </c>
      <c r="R2249" s="6">
        <f>M2249*P2249</f>
        <v>27.64</v>
      </c>
      <c r="S2249" s="6">
        <f>Q2249-R2249</f>
        <v>35.972000000000008</v>
      </c>
      <c r="T2249" s="8">
        <f>IFERROR(S2249/Q2249,0)</f>
        <v>0.56549078790165386</v>
      </c>
    </row>
    <row r="2250" spans="1:20" ht="15.75" x14ac:dyDescent="0.25">
      <c r="A2250" s="2">
        <v>879</v>
      </c>
      <c r="B2250" s="3">
        <v>46328</v>
      </c>
      <c r="C2250" s="10">
        <f>YEAR(SalesDataTable[[#This Row],[Order Date]])</f>
        <v>2026</v>
      </c>
      <c r="D2250" s="13" t="str">
        <f>"Q"&amp;ROUNDUP(MONTH(SalesDataTable[[#This Row],[Order Date]])/3,0)</f>
        <v>Q4</v>
      </c>
      <c r="E2250" s="13">
        <f>MONTH(SalesDataTable[[#This Row],[Order Date]])</f>
        <v>11</v>
      </c>
      <c r="F2250" s="10" t="str">
        <f>TEXT(SalesDataTable[[#This Row],[Order Date]],"MMM")</f>
        <v>Nov</v>
      </c>
      <c r="G2250" s="4" t="s">
        <v>27</v>
      </c>
      <c r="H2250" s="4" t="s">
        <v>55</v>
      </c>
      <c r="I2250" s="4" t="s">
        <v>18</v>
      </c>
      <c r="J2250" s="4" t="s">
        <v>29</v>
      </c>
      <c r="K2250" s="4" t="s">
        <v>30</v>
      </c>
      <c r="L2250" s="4" t="s">
        <v>48</v>
      </c>
      <c r="M2250" s="5">
        <v>4</v>
      </c>
      <c r="N2250" s="6">
        <v>46.8</v>
      </c>
      <c r="O2250" s="7">
        <v>0.05</v>
      </c>
      <c r="P2250" s="6">
        <v>18.52</v>
      </c>
      <c r="Q2250" s="6">
        <f>M2250*N2250*(1-O2250)</f>
        <v>177.83999999999997</v>
      </c>
      <c r="R2250" s="6">
        <f>M2250*P2250</f>
        <v>74.08</v>
      </c>
      <c r="S2250" s="6">
        <f>Q2250-R2250</f>
        <v>103.75999999999998</v>
      </c>
      <c r="T2250" s="8">
        <f>IFERROR(S2250/Q2250,0)</f>
        <v>0.58344579397210972</v>
      </c>
    </row>
    <row r="2251" spans="1:20" ht="15.75" x14ac:dyDescent="0.25">
      <c r="A2251" s="2">
        <v>955</v>
      </c>
      <c r="B2251" s="3">
        <v>46328</v>
      </c>
      <c r="C2251" s="10">
        <f>YEAR(SalesDataTable[[#This Row],[Order Date]])</f>
        <v>2026</v>
      </c>
      <c r="D2251" s="13" t="str">
        <f>"Q"&amp;ROUNDUP(MONTH(SalesDataTable[[#This Row],[Order Date]])/3,0)</f>
        <v>Q4</v>
      </c>
      <c r="E2251" s="13">
        <f>MONTH(SalesDataTable[[#This Row],[Order Date]])</f>
        <v>11</v>
      </c>
      <c r="F2251" s="10" t="str">
        <f>TEXT(SalesDataTable[[#This Row],[Order Date]],"MMM")</f>
        <v>Nov</v>
      </c>
      <c r="G2251" s="4" t="s">
        <v>36</v>
      </c>
      <c r="H2251" s="4" t="s">
        <v>63</v>
      </c>
      <c r="I2251" s="4" t="s">
        <v>35</v>
      </c>
      <c r="J2251" s="4" t="s">
        <v>29</v>
      </c>
      <c r="K2251" s="4" t="s">
        <v>39</v>
      </c>
      <c r="L2251" s="4" t="s">
        <v>45</v>
      </c>
      <c r="M2251" s="5">
        <v>1</v>
      </c>
      <c r="N2251" s="6">
        <v>198.34</v>
      </c>
      <c r="O2251" s="7">
        <v>0.05</v>
      </c>
      <c r="P2251" s="6">
        <v>103.2</v>
      </c>
      <c r="Q2251" s="6">
        <f>M2251*N2251*(1-O2251)</f>
        <v>188.423</v>
      </c>
      <c r="R2251" s="6">
        <f>M2251*P2251</f>
        <v>103.2</v>
      </c>
      <c r="S2251" s="6">
        <f>Q2251-R2251</f>
        <v>85.222999999999999</v>
      </c>
      <c r="T2251" s="8">
        <f>IFERROR(S2251/Q2251,0)</f>
        <v>0.45229616341954004</v>
      </c>
    </row>
    <row r="2252" spans="1:20" ht="15.75" x14ac:dyDescent="0.25">
      <c r="A2252" s="2">
        <v>1068</v>
      </c>
      <c r="B2252" s="3">
        <v>46328</v>
      </c>
      <c r="C2252" s="10">
        <f>YEAR(SalesDataTable[[#This Row],[Order Date]])</f>
        <v>2026</v>
      </c>
      <c r="D2252" s="13" t="str">
        <f>"Q"&amp;ROUNDUP(MONTH(SalesDataTable[[#This Row],[Order Date]])/3,0)</f>
        <v>Q4</v>
      </c>
      <c r="E2252" s="13">
        <f>MONTH(SalesDataTable[[#This Row],[Order Date]])</f>
        <v>11</v>
      </c>
      <c r="F2252" s="10" t="str">
        <f>TEXT(SalesDataTable[[#This Row],[Order Date]],"MMM")</f>
        <v>Nov</v>
      </c>
      <c r="G2252" s="4" t="s">
        <v>22</v>
      </c>
      <c r="H2252" s="4" t="s">
        <v>43</v>
      </c>
      <c r="I2252" s="4" t="s">
        <v>18</v>
      </c>
      <c r="J2252" s="4" t="s">
        <v>19</v>
      </c>
      <c r="K2252" s="4" t="s">
        <v>50</v>
      </c>
      <c r="L2252" s="4" t="s">
        <v>54</v>
      </c>
      <c r="M2252" s="5">
        <v>5</v>
      </c>
      <c r="N2252" s="6">
        <v>122.26</v>
      </c>
      <c r="O2252" s="7">
        <v>0.1</v>
      </c>
      <c r="P2252" s="6">
        <v>68.3</v>
      </c>
      <c r="Q2252" s="6">
        <f>M2252*N2252*(1-O2252)</f>
        <v>550.17000000000007</v>
      </c>
      <c r="R2252" s="6">
        <f>M2252*P2252</f>
        <v>341.5</v>
      </c>
      <c r="S2252" s="6">
        <f>Q2252-R2252</f>
        <v>208.67000000000007</v>
      </c>
      <c r="T2252" s="8">
        <f>IFERROR(S2252/Q2252,0)</f>
        <v>0.37928276714470083</v>
      </c>
    </row>
    <row r="2253" spans="1:20" ht="15.75" x14ac:dyDescent="0.25">
      <c r="A2253" s="2">
        <v>1733</v>
      </c>
      <c r="B2253" s="3">
        <v>46328</v>
      </c>
      <c r="C2253" s="10">
        <f>YEAR(SalesDataTable[[#This Row],[Order Date]])</f>
        <v>2026</v>
      </c>
      <c r="D2253" s="13" t="str">
        <f>"Q"&amp;ROUNDUP(MONTH(SalesDataTable[[#This Row],[Order Date]])/3,0)</f>
        <v>Q4</v>
      </c>
      <c r="E2253" s="13">
        <f>MONTH(SalesDataTable[[#This Row],[Order Date]])</f>
        <v>11</v>
      </c>
      <c r="F2253" s="10" t="str">
        <f>TEXT(SalesDataTable[[#This Row],[Order Date]],"MMM")</f>
        <v>Nov</v>
      </c>
      <c r="G2253" s="4" t="s">
        <v>16</v>
      </c>
      <c r="H2253" s="4" t="s">
        <v>52</v>
      </c>
      <c r="I2253" s="4" t="s">
        <v>24</v>
      </c>
      <c r="J2253" s="4" t="s">
        <v>19</v>
      </c>
      <c r="K2253" s="4" t="s">
        <v>25</v>
      </c>
      <c r="L2253" s="4" t="s">
        <v>62</v>
      </c>
      <c r="M2253" s="5">
        <v>3</v>
      </c>
      <c r="N2253" s="6">
        <v>71.12</v>
      </c>
      <c r="O2253" s="7">
        <v>0.15</v>
      </c>
      <c r="P2253" s="6">
        <v>33.090000000000003</v>
      </c>
      <c r="Q2253" s="6">
        <f>M2253*N2253*(1-O2253)</f>
        <v>181.35599999999999</v>
      </c>
      <c r="R2253" s="6">
        <f>M2253*P2253</f>
        <v>99.27000000000001</v>
      </c>
      <c r="S2253" s="6">
        <f>Q2253-R2253</f>
        <v>82.085999999999984</v>
      </c>
      <c r="T2253" s="8">
        <f>IFERROR(S2253/Q2253,0)</f>
        <v>0.45262356911268437</v>
      </c>
    </row>
    <row r="2254" spans="1:20" ht="15.75" x14ac:dyDescent="0.25">
      <c r="A2254" s="2">
        <v>3270</v>
      </c>
      <c r="B2254" s="3">
        <v>46328</v>
      </c>
      <c r="C2254" s="10">
        <f>YEAR(SalesDataTable[[#This Row],[Order Date]])</f>
        <v>2026</v>
      </c>
      <c r="D2254" s="13" t="str">
        <f>"Q"&amp;ROUNDUP(MONTH(SalesDataTable[[#This Row],[Order Date]])/3,0)</f>
        <v>Q4</v>
      </c>
      <c r="E2254" s="13">
        <f>MONTH(SalesDataTable[[#This Row],[Order Date]])</f>
        <v>11</v>
      </c>
      <c r="F2254" s="10" t="str">
        <f>TEXT(SalesDataTable[[#This Row],[Order Date]],"MMM")</f>
        <v>Nov</v>
      </c>
      <c r="G2254" s="4" t="s">
        <v>22</v>
      </c>
      <c r="H2254" s="4" t="s">
        <v>59</v>
      </c>
      <c r="I2254" s="4" t="s">
        <v>35</v>
      </c>
      <c r="J2254" s="4" t="s">
        <v>19</v>
      </c>
      <c r="K2254" s="4" t="s">
        <v>20</v>
      </c>
      <c r="L2254" s="4" t="s">
        <v>21</v>
      </c>
      <c r="M2254" s="5">
        <v>2</v>
      </c>
      <c r="N2254" s="6">
        <v>81.900000000000006</v>
      </c>
      <c r="O2254" s="7">
        <v>0.15</v>
      </c>
      <c r="P2254" s="6">
        <v>41.91</v>
      </c>
      <c r="Q2254" s="6">
        <f>M2254*N2254*(1-O2254)</f>
        <v>139.23000000000002</v>
      </c>
      <c r="R2254" s="6">
        <f>M2254*P2254</f>
        <v>83.82</v>
      </c>
      <c r="S2254" s="6">
        <f>Q2254-R2254</f>
        <v>55.410000000000025</v>
      </c>
      <c r="T2254" s="8">
        <f>IFERROR(S2254/Q2254,0)</f>
        <v>0.39797457444516282</v>
      </c>
    </row>
    <row r="2255" spans="1:20" ht="15.75" x14ac:dyDescent="0.25">
      <c r="A2255" s="2">
        <v>3484</v>
      </c>
      <c r="B2255" s="3">
        <v>46328</v>
      </c>
      <c r="C2255" s="10">
        <f>YEAR(SalesDataTable[[#This Row],[Order Date]])</f>
        <v>2026</v>
      </c>
      <c r="D2255" s="13" t="str">
        <f>"Q"&amp;ROUNDUP(MONTH(SalesDataTable[[#This Row],[Order Date]])/3,0)</f>
        <v>Q4</v>
      </c>
      <c r="E2255" s="13">
        <f>MONTH(SalesDataTable[[#This Row],[Order Date]])</f>
        <v>11</v>
      </c>
      <c r="F2255" s="10" t="str">
        <f>TEXT(SalesDataTable[[#This Row],[Order Date]],"MMM")</f>
        <v>Nov</v>
      </c>
      <c r="G2255" s="4" t="s">
        <v>27</v>
      </c>
      <c r="H2255" s="4" t="s">
        <v>28</v>
      </c>
      <c r="I2255" s="4" t="s">
        <v>44</v>
      </c>
      <c r="J2255" s="4" t="s">
        <v>19</v>
      </c>
      <c r="K2255" s="4" t="s">
        <v>30</v>
      </c>
      <c r="L2255" s="4" t="s">
        <v>64</v>
      </c>
      <c r="M2255" s="5">
        <v>4</v>
      </c>
      <c r="N2255" s="6">
        <v>165.12</v>
      </c>
      <c r="O2255" s="7">
        <v>0.05</v>
      </c>
      <c r="P2255" s="6">
        <v>89.65</v>
      </c>
      <c r="Q2255" s="6">
        <f>M2255*N2255*(1-O2255)</f>
        <v>627.45600000000002</v>
      </c>
      <c r="R2255" s="6">
        <f>M2255*P2255</f>
        <v>358.6</v>
      </c>
      <c r="S2255" s="6">
        <f>Q2255-R2255</f>
        <v>268.85599999999999</v>
      </c>
      <c r="T2255" s="8">
        <f>IFERROR(S2255/Q2255,0)</f>
        <v>0.42848582211342306</v>
      </c>
    </row>
    <row r="2256" spans="1:20" ht="15.75" x14ac:dyDescent="0.25">
      <c r="A2256" s="2">
        <v>3608</v>
      </c>
      <c r="B2256" s="3">
        <v>46328</v>
      </c>
      <c r="C2256" s="10">
        <f>YEAR(SalesDataTable[[#This Row],[Order Date]])</f>
        <v>2026</v>
      </c>
      <c r="D2256" s="13" t="str">
        <f>"Q"&amp;ROUNDUP(MONTH(SalesDataTable[[#This Row],[Order Date]])/3,0)</f>
        <v>Q4</v>
      </c>
      <c r="E2256" s="13">
        <f>MONTH(SalesDataTable[[#This Row],[Order Date]])</f>
        <v>11</v>
      </c>
      <c r="F2256" s="10" t="str">
        <f>TEXT(SalesDataTable[[#This Row],[Order Date]],"MMM")</f>
        <v>Nov</v>
      </c>
      <c r="G2256" s="4" t="s">
        <v>36</v>
      </c>
      <c r="H2256" s="4" t="s">
        <v>49</v>
      </c>
      <c r="I2256" s="4" t="s">
        <v>35</v>
      </c>
      <c r="J2256" s="4" t="s">
        <v>29</v>
      </c>
      <c r="K2256" s="4" t="s">
        <v>25</v>
      </c>
      <c r="L2256" s="4" t="s">
        <v>26</v>
      </c>
      <c r="M2256" s="5">
        <v>1</v>
      </c>
      <c r="N2256" s="6">
        <v>91.35</v>
      </c>
      <c r="O2256" s="7">
        <v>0</v>
      </c>
      <c r="P2256" s="6">
        <v>45.5</v>
      </c>
      <c r="Q2256" s="6">
        <f>M2256*N2256*(1-O2256)</f>
        <v>91.35</v>
      </c>
      <c r="R2256" s="6">
        <f>M2256*P2256</f>
        <v>45.5</v>
      </c>
      <c r="S2256" s="6">
        <f>Q2256-R2256</f>
        <v>45.849999999999994</v>
      </c>
      <c r="T2256" s="8">
        <f>IFERROR(S2256/Q2256,0)</f>
        <v>0.50191570881226055</v>
      </c>
    </row>
    <row r="2257" spans="1:20" ht="15.75" x14ac:dyDescent="0.25">
      <c r="A2257" s="2">
        <v>4036</v>
      </c>
      <c r="B2257" s="3">
        <v>46328</v>
      </c>
      <c r="C2257" s="10">
        <f>YEAR(SalesDataTable[[#This Row],[Order Date]])</f>
        <v>2026</v>
      </c>
      <c r="D2257" s="13" t="str">
        <f>"Q"&amp;ROUNDUP(MONTH(SalesDataTable[[#This Row],[Order Date]])/3,0)</f>
        <v>Q4</v>
      </c>
      <c r="E2257" s="13">
        <f>MONTH(SalesDataTable[[#This Row],[Order Date]])</f>
        <v>11</v>
      </c>
      <c r="F2257" s="10" t="str">
        <f>TEXT(SalesDataTable[[#This Row],[Order Date]],"MMM")</f>
        <v>Nov</v>
      </c>
      <c r="G2257" s="4" t="s">
        <v>27</v>
      </c>
      <c r="H2257" s="4" t="s">
        <v>34</v>
      </c>
      <c r="I2257" s="4" t="s">
        <v>18</v>
      </c>
      <c r="J2257" s="4" t="s">
        <v>32</v>
      </c>
      <c r="K2257" s="4" t="s">
        <v>50</v>
      </c>
      <c r="L2257" s="4" t="s">
        <v>58</v>
      </c>
      <c r="M2257" s="5">
        <v>1</v>
      </c>
      <c r="N2257" s="6">
        <v>36.96</v>
      </c>
      <c r="O2257" s="7">
        <v>0.1</v>
      </c>
      <c r="P2257" s="6">
        <v>14.18</v>
      </c>
      <c r="Q2257" s="6">
        <f>M2257*N2257*(1-O2257)</f>
        <v>33.264000000000003</v>
      </c>
      <c r="R2257" s="6">
        <f>M2257*P2257</f>
        <v>14.18</v>
      </c>
      <c r="S2257" s="6">
        <f>Q2257-R2257</f>
        <v>19.084000000000003</v>
      </c>
      <c r="T2257" s="8">
        <f>IFERROR(S2257/Q2257,0)</f>
        <v>0.57371332371332373</v>
      </c>
    </row>
    <row r="2258" spans="1:20" ht="15.75" x14ac:dyDescent="0.25">
      <c r="A2258" s="2">
        <v>408</v>
      </c>
      <c r="B2258" s="3">
        <v>46329</v>
      </c>
      <c r="C2258" s="10">
        <f>YEAR(SalesDataTable[[#This Row],[Order Date]])</f>
        <v>2026</v>
      </c>
      <c r="D2258" s="13" t="str">
        <f>"Q"&amp;ROUNDUP(MONTH(SalesDataTable[[#This Row],[Order Date]])/3,0)</f>
        <v>Q4</v>
      </c>
      <c r="E2258" s="13">
        <f>MONTH(SalesDataTable[[#This Row],[Order Date]])</f>
        <v>11</v>
      </c>
      <c r="F2258" s="10" t="str">
        <f>TEXT(SalesDataTable[[#This Row],[Order Date]],"MMM")</f>
        <v>Nov</v>
      </c>
      <c r="G2258" s="4" t="s">
        <v>36</v>
      </c>
      <c r="H2258" s="4" t="s">
        <v>63</v>
      </c>
      <c r="I2258" s="4" t="s">
        <v>18</v>
      </c>
      <c r="J2258" s="4" t="s">
        <v>19</v>
      </c>
      <c r="K2258" s="4" t="s">
        <v>20</v>
      </c>
      <c r="L2258" s="4" t="s">
        <v>38</v>
      </c>
      <c r="M2258" s="5">
        <v>1</v>
      </c>
      <c r="N2258" s="6">
        <v>49.61</v>
      </c>
      <c r="O2258" s="7">
        <v>0</v>
      </c>
      <c r="P2258" s="6">
        <v>22.8</v>
      </c>
      <c r="Q2258" s="6">
        <f>M2258*N2258*(1-O2258)</f>
        <v>49.61</v>
      </c>
      <c r="R2258" s="6">
        <f>M2258*P2258</f>
        <v>22.8</v>
      </c>
      <c r="S2258" s="6">
        <f>Q2258-R2258</f>
        <v>26.81</v>
      </c>
      <c r="T2258" s="8">
        <f>IFERROR(S2258/Q2258,0)</f>
        <v>0.54041523886313236</v>
      </c>
    </row>
    <row r="2259" spans="1:20" ht="15.75" x14ac:dyDescent="0.25">
      <c r="A2259" s="2">
        <v>939</v>
      </c>
      <c r="B2259" s="3">
        <v>46329</v>
      </c>
      <c r="C2259" s="10">
        <f>YEAR(SalesDataTable[[#This Row],[Order Date]])</f>
        <v>2026</v>
      </c>
      <c r="D2259" s="13" t="str">
        <f>"Q"&amp;ROUNDUP(MONTH(SalesDataTable[[#This Row],[Order Date]])/3,0)</f>
        <v>Q4</v>
      </c>
      <c r="E2259" s="13">
        <f>MONTH(SalesDataTable[[#This Row],[Order Date]])</f>
        <v>11</v>
      </c>
      <c r="F2259" s="10" t="str">
        <f>TEXT(SalesDataTable[[#This Row],[Order Date]],"MMM")</f>
        <v>Nov</v>
      </c>
      <c r="G2259" s="4" t="s">
        <v>22</v>
      </c>
      <c r="H2259" s="4" t="s">
        <v>57</v>
      </c>
      <c r="I2259" s="4" t="s">
        <v>35</v>
      </c>
      <c r="J2259" s="4" t="s">
        <v>19</v>
      </c>
      <c r="K2259" s="4" t="s">
        <v>20</v>
      </c>
      <c r="L2259" s="4" t="s">
        <v>38</v>
      </c>
      <c r="M2259" s="5">
        <v>1</v>
      </c>
      <c r="N2259" s="6">
        <v>49.76</v>
      </c>
      <c r="O2259" s="7">
        <v>0.1</v>
      </c>
      <c r="P2259" s="6">
        <v>21.94</v>
      </c>
      <c r="Q2259" s="6">
        <f>M2259*N2259*(1-O2259)</f>
        <v>44.783999999999999</v>
      </c>
      <c r="R2259" s="6">
        <f>M2259*P2259</f>
        <v>21.94</v>
      </c>
      <c r="S2259" s="6">
        <f>Q2259-R2259</f>
        <v>22.843999999999998</v>
      </c>
      <c r="T2259" s="8">
        <f>IFERROR(S2259/Q2259,0)</f>
        <v>0.51009289031797067</v>
      </c>
    </row>
    <row r="2260" spans="1:20" ht="15.75" x14ac:dyDescent="0.25">
      <c r="A2260" s="2">
        <v>1022</v>
      </c>
      <c r="B2260" s="3">
        <v>46329</v>
      </c>
      <c r="C2260" s="10">
        <f>YEAR(SalesDataTable[[#This Row],[Order Date]])</f>
        <v>2026</v>
      </c>
      <c r="D2260" s="13" t="str">
        <f>"Q"&amp;ROUNDUP(MONTH(SalesDataTable[[#This Row],[Order Date]])/3,0)</f>
        <v>Q4</v>
      </c>
      <c r="E2260" s="13">
        <f>MONTH(SalesDataTable[[#This Row],[Order Date]])</f>
        <v>11</v>
      </c>
      <c r="F2260" s="10" t="str">
        <f>TEXT(SalesDataTable[[#This Row],[Order Date]],"MMM")</f>
        <v>Nov</v>
      </c>
      <c r="G2260" s="4" t="s">
        <v>36</v>
      </c>
      <c r="H2260" s="4" t="s">
        <v>47</v>
      </c>
      <c r="I2260" s="4" t="s">
        <v>18</v>
      </c>
      <c r="J2260" s="4" t="s">
        <v>19</v>
      </c>
      <c r="K2260" s="4" t="s">
        <v>20</v>
      </c>
      <c r="L2260" s="4" t="s">
        <v>42</v>
      </c>
      <c r="M2260" s="5">
        <v>1</v>
      </c>
      <c r="N2260" s="6">
        <v>39.97</v>
      </c>
      <c r="O2260" s="7">
        <v>0.1</v>
      </c>
      <c r="P2260" s="6">
        <v>16.93</v>
      </c>
      <c r="Q2260" s="6">
        <f>M2260*N2260*(1-O2260)</f>
        <v>35.972999999999999</v>
      </c>
      <c r="R2260" s="6">
        <f>M2260*P2260</f>
        <v>16.93</v>
      </c>
      <c r="S2260" s="6">
        <f>Q2260-R2260</f>
        <v>19.042999999999999</v>
      </c>
      <c r="T2260" s="8">
        <f>IFERROR(S2260/Q2260,0)</f>
        <v>0.52936924915909156</v>
      </c>
    </row>
    <row r="2261" spans="1:20" ht="15.75" x14ac:dyDescent="0.25">
      <c r="A2261" s="2">
        <v>1997</v>
      </c>
      <c r="B2261" s="3">
        <v>46329</v>
      </c>
      <c r="C2261" s="10">
        <f>YEAR(SalesDataTable[[#This Row],[Order Date]])</f>
        <v>2026</v>
      </c>
      <c r="D2261" s="13" t="str">
        <f>"Q"&amp;ROUNDUP(MONTH(SalesDataTable[[#This Row],[Order Date]])/3,0)</f>
        <v>Q4</v>
      </c>
      <c r="E2261" s="13">
        <f>MONTH(SalesDataTable[[#This Row],[Order Date]])</f>
        <v>11</v>
      </c>
      <c r="F2261" s="10" t="str">
        <f>TEXT(SalesDataTable[[#This Row],[Order Date]],"MMM")</f>
        <v>Nov</v>
      </c>
      <c r="G2261" s="4" t="s">
        <v>22</v>
      </c>
      <c r="H2261" s="4" t="s">
        <v>59</v>
      </c>
      <c r="I2261" s="4" t="s">
        <v>44</v>
      </c>
      <c r="J2261" s="4" t="s">
        <v>19</v>
      </c>
      <c r="K2261" s="4" t="s">
        <v>39</v>
      </c>
      <c r="L2261" s="4" t="s">
        <v>40</v>
      </c>
      <c r="M2261" s="5">
        <v>2</v>
      </c>
      <c r="N2261" s="6">
        <v>335.46</v>
      </c>
      <c r="O2261" s="7">
        <v>0.1</v>
      </c>
      <c r="P2261" s="6">
        <v>199.87</v>
      </c>
      <c r="Q2261" s="6">
        <f>M2261*N2261*(1-O2261)</f>
        <v>603.82799999999997</v>
      </c>
      <c r="R2261" s="6">
        <f>M2261*P2261</f>
        <v>399.74</v>
      </c>
      <c r="S2261" s="6">
        <f>Q2261-R2261</f>
        <v>204.08799999999997</v>
      </c>
      <c r="T2261" s="8">
        <f>IFERROR(S2261/Q2261,0)</f>
        <v>0.33799028862523761</v>
      </c>
    </row>
    <row r="2262" spans="1:20" ht="15.75" x14ac:dyDescent="0.25">
      <c r="A2262" s="2">
        <v>3978</v>
      </c>
      <c r="B2262" s="3">
        <v>46329</v>
      </c>
      <c r="C2262" s="10">
        <f>YEAR(SalesDataTable[[#This Row],[Order Date]])</f>
        <v>2026</v>
      </c>
      <c r="D2262" s="13" t="str">
        <f>"Q"&amp;ROUNDUP(MONTH(SalesDataTable[[#This Row],[Order Date]])/3,0)</f>
        <v>Q4</v>
      </c>
      <c r="E2262" s="13">
        <f>MONTH(SalesDataTable[[#This Row],[Order Date]])</f>
        <v>11</v>
      </c>
      <c r="F2262" s="10" t="str">
        <f>TEXT(SalesDataTable[[#This Row],[Order Date]],"MMM")</f>
        <v>Nov</v>
      </c>
      <c r="G2262" s="4" t="s">
        <v>22</v>
      </c>
      <c r="H2262" s="4" t="s">
        <v>59</v>
      </c>
      <c r="I2262" s="4" t="s">
        <v>18</v>
      </c>
      <c r="J2262" s="4" t="s">
        <v>29</v>
      </c>
      <c r="K2262" s="4" t="s">
        <v>25</v>
      </c>
      <c r="L2262" s="4" t="s">
        <v>53</v>
      </c>
      <c r="M2262" s="5">
        <v>4</v>
      </c>
      <c r="N2262" s="6">
        <v>154.46</v>
      </c>
      <c r="O2262" s="7">
        <v>0.05</v>
      </c>
      <c r="P2262" s="6">
        <v>80.48</v>
      </c>
      <c r="Q2262" s="6">
        <f>M2262*N2262*(1-O2262)</f>
        <v>586.94799999999998</v>
      </c>
      <c r="R2262" s="6">
        <f>M2262*P2262</f>
        <v>321.92</v>
      </c>
      <c r="S2262" s="6">
        <f>Q2262-R2262</f>
        <v>265.02799999999996</v>
      </c>
      <c r="T2262" s="8">
        <f>IFERROR(S2262/Q2262,0)</f>
        <v>0.45153574081519993</v>
      </c>
    </row>
    <row r="2263" spans="1:20" ht="15.75" x14ac:dyDescent="0.25">
      <c r="A2263" s="2">
        <v>4715</v>
      </c>
      <c r="B2263" s="3">
        <v>46329</v>
      </c>
      <c r="C2263" s="10">
        <f>YEAR(SalesDataTable[[#This Row],[Order Date]])</f>
        <v>2026</v>
      </c>
      <c r="D2263" s="13" t="str">
        <f>"Q"&amp;ROUNDUP(MONTH(SalesDataTable[[#This Row],[Order Date]])/3,0)</f>
        <v>Q4</v>
      </c>
      <c r="E2263" s="13">
        <f>MONTH(SalesDataTable[[#This Row],[Order Date]])</f>
        <v>11</v>
      </c>
      <c r="F2263" s="10" t="str">
        <f>TEXT(SalesDataTable[[#This Row],[Order Date]],"MMM")</f>
        <v>Nov</v>
      </c>
      <c r="G2263" s="4" t="s">
        <v>16</v>
      </c>
      <c r="H2263" s="4" t="s">
        <v>17</v>
      </c>
      <c r="I2263" s="4" t="s">
        <v>24</v>
      </c>
      <c r="J2263" s="4" t="s">
        <v>32</v>
      </c>
      <c r="K2263" s="4" t="s">
        <v>50</v>
      </c>
      <c r="L2263" s="4" t="s">
        <v>51</v>
      </c>
      <c r="M2263" s="5">
        <v>10</v>
      </c>
      <c r="N2263" s="6">
        <v>39.869999999999997</v>
      </c>
      <c r="O2263" s="7">
        <v>0.15</v>
      </c>
      <c r="P2263" s="6">
        <v>14.31</v>
      </c>
      <c r="Q2263" s="6">
        <f>M2263*N2263*(1-O2263)</f>
        <v>338.89499999999998</v>
      </c>
      <c r="R2263" s="6">
        <f>M2263*P2263</f>
        <v>143.1</v>
      </c>
      <c r="S2263" s="6">
        <f>Q2263-R2263</f>
        <v>195.79499999999999</v>
      </c>
      <c r="T2263" s="8">
        <f>IFERROR(S2263/Q2263,0)</f>
        <v>0.57774531934670026</v>
      </c>
    </row>
    <row r="2264" spans="1:20" ht="15.75" x14ac:dyDescent="0.25">
      <c r="A2264" s="2">
        <v>145</v>
      </c>
      <c r="B2264" s="3">
        <v>46330</v>
      </c>
      <c r="C2264" s="10">
        <f>YEAR(SalesDataTable[[#This Row],[Order Date]])</f>
        <v>2026</v>
      </c>
      <c r="D2264" s="13" t="str">
        <f>"Q"&amp;ROUNDUP(MONTH(SalesDataTable[[#This Row],[Order Date]])/3,0)</f>
        <v>Q4</v>
      </c>
      <c r="E2264" s="13">
        <f>MONTH(SalesDataTable[[#This Row],[Order Date]])</f>
        <v>11</v>
      </c>
      <c r="F2264" s="10" t="str">
        <f>TEXT(SalesDataTable[[#This Row],[Order Date]],"MMM")</f>
        <v>Nov</v>
      </c>
      <c r="G2264" s="4" t="s">
        <v>16</v>
      </c>
      <c r="H2264" s="4" t="s">
        <v>66</v>
      </c>
      <c r="I2264" s="4" t="s">
        <v>18</v>
      </c>
      <c r="J2264" s="4" t="s">
        <v>32</v>
      </c>
      <c r="K2264" s="4" t="s">
        <v>25</v>
      </c>
      <c r="L2264" s="4" t="s">
        <v>26</v>
      </c>
      <c r="M2264" s="5">
        <v>2</v>
      </c>
      <c r="N2264" s="6">
        <v>93.19</v>
      </c>
      <c r="O2264" s="7">
        <v>0.2</v>
      </c>
      <c r="P2264" s="6">
        <v>45.7</v>
      </c>
      <c r="Q2264" s="6">
        <f>M2264*N2264*(1-O2264)</f>
        <v>149.10400000000001</v>
      </c>
      <c r="R2264" s="6">
        <f>M2264*P2264</f>
        <v>91.4</v>
      </c>
      <c r="S2264" s="6">
        <f>Q2264-R2264</f>
        <v>57.704000000000008</v>
      </c>
      <c r="T2264" s="8">
        <f>IFERROR(S2264/Q2264,0)</f>
        <v>0.38700504345959869</v>
      </c>
    </row>
    <row r="2265" spans="1:20" ht="15.75" x14ac:dyDescent="0.25">
      <c r="A2265" s="2">
        <v>465</v>
      </c>
      <c r="B2265" s="3">
        <v>46330</v>
      </c>
      <c r="C2265" s="10">
        <f>YEAR(SalesDataTable[[#This Row],[Order Date]])</f>
        <v>2026</v>
      </c>
      <c r="D2265" s="13" t="str">
        <f>"Q"&amp;ROUNDUP(MONTH(SalesDataTable[[#This Row],[Order Date]])/3,0)</f>
        <v>Q4</v>
      </c>
      <c r="E2265" s="13">
        <f>MONTH(SalesDataTable[[#This Row],[Order Date]])</f>
        <v>11</v>
      </c>
      <c r="F2265" s="10" t="str">
        <f>TEXT(SalesDataTable[[#This Row],[Order Date]],"MMM")</f>
        <v>Nov</v>
      </c>
      <c r="G2265" s="4" t="s">
        <v>22</v>
      </c>
      <c r="H2265" s="4" t="s">
        <v>59</v>
      </c>
      <c r="I2265" s="4" t="s">
        <v>18</v>
      </c>
      <c r="J2265" s="4" t="s">
        <v>19</v>
      </c>
      <c r="K2265" s="4" t="s">
        <v>50</v>
      </c>
      <c r="L2265" s="4" t="s">
        <v>51</v>
      </c>
      <c r="M2265" s="5">
        <v>3</v>
      </c>
      <c r="N2265" s="6">
        <v>41.29</v>
      </c>
      <c r="O2265" s="7">
        <v>0.05</v>
      </c>
      <c r="P2265" s="6">
        <v>14.43</v>
      </c>
      <c r="Q2265" s="6">
        <f>M2265*N2265*(1-O2265)</f>
        <v>117.6765</v>
      </c>
      <c r="R2265" s="6">
        <f>M2265*P2265</f>
        <v>43.29</v>
      </c>
      <c r="S2265" s="6">
        <f>Q2265-R2265</f>
        <v>74.386500000000012</v>
      </c>
      <c r="T2265" s="8">
        <f>IFERROR(S2265/Q2265,0)</f>
        <v>0.63212706020318421</v>
      </c>
    </row>
    <row r="2266" spans="1:20" ht="15.75" x14ac:dyDescent="0.25">
      <c r="A2266" s="2">
        <v>1449</v>
      </c>
      <c r="B2266" s="3">
        <v>46330</v>
      </c>
      <c r="C2266" s="10">
        <f>YEAR(SalesDataTable[[#This Row],[Order Date]])</f>
        <v>2026</v>
      </c>
      <c r="D2266" s="13" t="str">
        <f>"Q"&amp;ROUNDUP(MONTH(SalesDataTable[[#This Row],[Order Date]])/3,0)</f>
        <v>Q4</v>
      </c>
      <c r="E2266" s="13">
        <f>MONTH(SalesDataTable[[#This Row],[Order Date]])</f>
        <v>11</v>
      </c>
      <c r="F2266" s="10" t="str">
        <f>TEXT(SalesDataTable[[#This Row],[Order Date]],"MMM")</f>
        <v>Nov</v>
      </c>
      <c r="G2266" s="4" t="s">
        <v>36</v>
      </c>
      <c r="H2266" s="4" t="s">
        <v>49</v>
      </c>
      <c r="I2266" s="4" t="s">
        <v>18</v>
      </c>
      <c r="J2266" s="4" t="s">
        <v>19</v>
      </c>
      <c r="K2266" s="4" t="s">
        <v>20</v>
      </c>
      <c r="L2266" s="4" t="s">
        <v>38</v>
      </c>
      <c r="M2266" s="5">
        <v>1</v>
      </c>
      <c r="N2266" s="6">
        <v>50.76</v>
      </c>
      <c r="O2266" s="7">
        <v>0.1</v>
      </c>
      <c r="P2266" s="6">
        <v>22.72</v>
      </c>
      <c r="Q2266" s="6">
        <f>M2266*N2266*(1-O2266)</f>
        <v>45.683999999999997</v>
      </c>
      <c r="R2266" s="6">
        <f>M2266*P2266</f>
        <v>22.72</v>
      </c>
      <c r="S2266" s="6">
        <f>Q2266-R2266</f>
        <v>22.963999999999999</v>
      </c>
      <c r="T2266" s="8">
        <f>IFERROR(S2266/Q2266,0)</f>
        <v>0.50267051921898254</v>
      </c>
    </row>
    <row r="2267" spans="1:20" ht="15.75" x14ac:dyDescent="0.25">
      <c r="A2267" s="2">
        <v>1802</v>
      </c>
      <c r="B2267" s="3">
        <v>46330</v>
      </c>
      <c r="C2267" s="10">
        <f>YEAR(SalesDataTable[[#This Row],[Order Date]])</f>
        <v>2026</v>
      </c>
      <c r="D2267" s="13" t="str">
        <f>"Q"&amp;ROUNDUP(MONTH(SalesDataTable[[#This Row],[Order Date]])/3,0)</f>
        <v>Q4</v>
      </c>
      <c r="E2267" s="13">
        <f>MONTH(SalesDataTable[[#This Row],[Order Date]])</f>
        <v>11</v>
      </c>
      <c r="F2267" s="10" t="str">
        <f>TEXT(SalesDataTable[[#This Row],[Order Date]],"MMM")</f>
        <v>Nov</v>
      </c>
      <c r="G2267" s="4" t="s">
        <v>27</v>
      </c>
      <c r="H2267" s="4" t="s">
        <v>68</v>
      </c>
      <c r="I2267" s="4" t="s">
        <v>35</v>
      </c>
      <c r="J2267" s="4" t="s">
        <v>32</v>
      </c>
      <c r="K2267" s="4" t="s">
        <v>30</v>
      </c>
      <c r="L2267" s="4" t="s">
        <v>31</v>
      </c>
      <c r="M2267" s="5">
        <v>1</v>
      </c>
      <c r="N2267" s="6">
        <v>35.94</v>
      </c>
      <c r="O2267" s="7">
        <v>0.05</v>
      </c>
      <c r="P2267" s="6">
        <v>13.39</v>
      </c>
      <c r="Q2267" s="6">
        <f>M2267*N2267*(1-O2267)</f>
        <v>34.142999999999994</v>
      </c>
      <c r="R2267" s="6">
        <f>M2267*P2267</f>
        <v>13.39</v>
      </c>
      <c r="S2267" s="6">
        <f>Q2267-R2267</f>
        <v>20.752999999999993</v>
      </c>
      <c r="T2267" s="8">
        <f>IFERROR(S2267/Q2267,0)</f>
        <v>0.60782590867820629</v>
      </c>
    </row>
    <row r="2268" spans="1:20" ht="15.75" x14ac:dyDescent="0.25">
      <c r="A2268" s="2">
        <v>2645</v>
      </c>
      <c r="B2268" s="3">
        <v>46330</v>
      </c>
      <c r="C2268" s="10">
        <f>YEAR(SalesDataTable[[#This Row],[Order Date]])</f>
        <v>2026</v>
      </c>
      <c r="D2268" s="13" t="str">
        <f>"Q"&amp;ROUNDUP(MONTH(SalesDataTable[[#This Row],[Order Date]])/3,0)</f>
        <v>Q4</v>
      </c>
      <c r="E2268" s="13">
        <f>MONTH(SalesDataTable[[#This Row],[Order Date]])</f>
        <v>11</v>
      </c>
      <c r="F2268" s="10" t="str">
        <f>TEXT(SalesDataTable[[#This Row],[Order Date]],"MMM")</f>
        <v>Nov</v>
      </c>
      <c r="G2268" s="4" t="s">
        <v>16</v>
      </c>
      <c r="H2268" s="4" t="s">
        <v>66</v>
      </c>
      <c r="I2268" s="4" t="s">
        <v>35</v>
      </c>
      <c r="J2268" s="4" t="s">
        <v>29</v>
      </c>
      <c r="K2268" s="4" t="s">
        <v>25</v>
      </c>
      <c r="L2268" s="4" t="s">
        <v>62</v>
      </c>
      <c r="M2268" s="5">
        <v>4</v>
      </c>
      <c r="N2268" s="6">
        <v>70.010000000000005</v>
      </c>
      <c r="O2268" s="7">
        <v>0.05</v>
      </c>
      <c r="P2268" s="6">
        <v>31.43</v>
      </c>
      <c r="Q2268" s="6">
        <f>M2268*N2268*(1-O2268)</f>
        <v>266.03800000000001</v>
      </c>
      <c r="R2268" s="6">
        <f>M2268*P2268</f>
        <v>125.72</v>
      </c>
      <c r="S2268" s="6">
        <f>Q2268-R2268</f>
        <v>140.31800000000001</v>
      </c>
      <c r="T2268" s="8">
        <f>IFERROR(S2268/Q2268,0)</f>
        <v>0.52743593020545942</v>
      </c>
    </row>
    <row r="2269" spans="1:20" ht="15.75" x14ac:dyDescent="0.25">
      <c r="A2269" s="2">
        <v>3539</v>
      </c>
      <c r="B2269" s="3">
        <v>46330</v>
      </c>
      <c r="C2269" s="10">
        <f>YEAR(SalesDataTable[[#This Row],[Order Date]])</f>
        <v>2026</v>
      </c>
      <c r="D2269" s="13" t="str">
        <f>"Q"&amp;ROUNDUP(MONTH(SalesDataTable[[#This Row],[Order Date]])/3,0)</f>
        <v>Q4</v>
      </c>
      <c r="E2269" s="13">
        <f>MONTH(SalesDataTable[[#This Row],[Order Date]])</f>
        <v>11</v>
      </c>
      <c r="F2269" s="10" t="str">
        <f>TEXT(SalesDataTable[[#This Row],[Order Date]],"MMM")</f>
        <v>Nov</v>
      </c>
      <c r="G2269" s="4" t="s">
        <v>16</v>
      </c>
      <c r="H2269" s="4" t="s">
        <v>66</v>
      </c>
      <c r="I2269" s="4" t="s">
        <v>44</v>
      </c>
      <c r="J2269" s="4" t="s">
        <v>19</v>
      </c>
      <c r="K2269" s="4" t="s">
        <v>25</v>
      </c>
      <c r="L2269" s="4" t="s">
        <v>53</v>
      </c>
      <c r="M2269" s="5">
        <v>3</v>
      </c>
      <c r="N2269" s="6">
        <v>152.32</v>
      </c>
      <c r="O2269" s="7">
        <v>0.1</v>
      </c>
      <c r="P2269" s="6">
        <v>79.36</v>
      </c>
      <c r="Q2269" s="6">
        <f>M2269*N2269*(1-O2269)</f>
        <v>411.26400000000001</v>
      </c>
      <c r="R2269" s="6">
        <f>M2269*P2269</f>
        <v>238.07999999999998</v>
      </c>
      <c r="S2269" s="6">
        <f>Q2269-R2269</f>
        <v>173.18400000000003</v>
      </c>
      <c r="T2269" s="8">
        <f>IFERROR(S2269/Q2269,0)</f>
        <v>0.42110177404295057</v>
      </c>
    </row>
    <row r="2270" spans="1:20" ht="15.75" x14ac:dyDescent="0.25">
      <c r="A2270" s="2">
        <v>4309</v>
      </c>
      <c r="B2270" s="3">
        <v>46330</v>
      </c>
      <c r="C2270" s="10">
        <f>YEAR(SalesDataTable[[#This Row],[Order Date]])</f>
        <v>2026</v>
      </c>
      <c r="D2270" s="13" t="str">
        <f>"Q"&amp;ROUNDUP(MONTH(SalesDataTable[[#This Row],[Order Date]])/3,0)</f>
        <v>Q4</v>
      </c>
      <c r="E2270" s="13">
        <f>MONTH(SalesDataTable[[#This Row],[Order Date]])</f>
        <v>11</v>
      </c>
      <c r="F2270" s="10" t="str">
        <f>TEXT(SalesDataTable[[#This Row],[Order Date]],"MMM")</f>
        <v>Nov</v>
      </c>
      <c r="G2270" s="4" t="s">
        <v>36</v>
      </c>
      <c r="H2270" s="4" t="s">
        <v>49</v>
      </c>
      <c r="I2270" s="4" t="s">
        <v>18</v>
      </c>
      <c r="J2270" s="4" t="s">
        <v>32</v>
      </c>
      <c r="K2270" s="4" t="s">
        <v>20</v>
      </c>
      <c r="L2270" s="4" t="s">
        <v>38</v>
      </c>
      <c r="M2270" s="5">
        <v>1</v>
      </c>
      <c r="N2270" s="6">
        <v>50.32</v>
      </c>
      <c r="O2270" s="7">
        <v>0.05</v>
      </c>
      <c r="P2270" s="6">
        <v>22.46</v>
      </c>
      <c r="Q2270" s="6">
        <f>M2270*N2270*(1-O2270)</f>
        <v>47.803999999999995</v>
      </c>
      <c r="R2270" s="6">
        <f>M2270*P2270</f>
        <v>22.46</v>
      </c>
      <c r="S2270" s="6">
        <f>Q2270-R2270</f>
        <v>25.343999999999994</v>
      </c>
      <c r="T2270" s="8">
        <f>IFERROR(S2270/Q2270,0)</f>
        <v>0.53016483976236295</v>
      </c>
    </row>
    <row r="2271" spans="1:20" ht="15.75" x14ac:dyDescent="0.25">
      <c r="A2271" s="2">
        <v>4355</v>
      </c>
      <c r="B2271" s="3">
        <v>46330</v>
      </c>
      <c r="C2271" s="10">
        <f>YEAR(SalesDataTable[[#This Row],[Order Date]])</f>
        <v>2026</v>
      </c>
      <c r="D2271" s="13" t="str">
        <f>"Q"&amp;ROUNDUP(MONTH(SalesDataTable[[#This Row],[Order Date]])/3,0)</f>
        <v>Q4</v>
      </c>
      <c r="E2271" s="13">
        <f>MONTH(SalesDataTable[[#This Row],[Order Date]])</f>
        <v>11</v>
      </c>
      <c r="F2271" s="10" t="str">
        <f>TEXT(SalesDataTable[[#This Row],[Order Date]],"MMM")</f>
        <v>Nov</v>
      </c>
      <c r="G2271" s="4" t="s">
        <v>27</v>
      </c>
      <c r="H2271" s="4" t="s">
        <v>28</v>
      </c>
      <c r="I2271" s="4" t="s">
        <v>35</v>
      </c>
      <c r="J2271" s="4" t="s">
        <v>19</v>
      </c>
      <c r="K2271" s="4" t="s">
        <v>25</v>
      </c>
      <c r="L2271" s="4" t="s">
        <v>53</v>
      </c>
      <c r="M2271" s="5">
        <v>2</v>
      </c>
      <c r="N2271" s="6">
        <v>151.04</v>
      </c>
      <c r="O2271" s="7">
        <v>0.15</v>
      </c>
      <c r="P2271" s="6">
        <v>76.97</v>
      </c>
      <c r="Q2271" s="6">
        <f>M2271*N2271*(1-O2271)</f>
        <v>256.76799999999997</v>
      </c>
      <c r="R2271" s="6">
        <f>M2271*P2271</f>
        <v>153.94</v>
      </c>
      <c r="S2271" s="6">
        <f>Q2271-R2271</f>
        <v>102.82799999999997</v>
      </c>
      <c r="T2271" s="8">
        <f>IFERROR(S2271/Q2271,0)</f>
        <v>0.40047046360917243</v>
      </c>
    </row>
    <row r="2272" spans="1:20" ht="15.75" x14ac:dyDescent="0.25">
      <c r="A2272" s="2">
        <v>5052</v>
      </c>
      <c r="B2272" s="3">
        <v>46330</v>
      </c>
      <c r="C2272" s="10">
        <f>YEAR(SalesDataTable[[#This Row],[Order Date]])</f>
        <v>2026</v>
      </c>
      <c r="D2272" s="13" t="str">
        <f>"Q"&amp;ROUNDUP(MONTH(SalesDataTable[[#This Row],[Order Date]])/3,0)</f>
        <v>Q4</v>
      </c>
      <c r="E2272" s="13">
        <f>MONTH(SalesDataTable[[#This Row],[Order Date]])</f>
        <v>11</v>
      </c>
      <c r="F2272" s="10" t="str">
        <f>TEXT(SalesDataTable[[#This Row],[Order Date]],"MMM")</f>
        <v>Nov</v>
      </c>
      <c r="G2272" s="4" t="s">
        <v>16</v>
      </c>
      <c r="H2272" s="4" t="s">
        <v>66</v>
      </c>
      <c r="I2272" s="4" t="s">
        <v>44</v>
      </c>
      <c r="J2272" s="4" t="s">
        <v>19</v>
      </c>
      <c r="K2272" s="4" t="s">
        <v>20</v>
      </c>
      <c r="L2272" s="4" t="s">
        <v>42</v>
      </c>
      <c r="M2272" s="5">
        <v>3</v>
      </c>
      <c r="N2272" s="6">
        <v>41.12</v>
      </c>
      <c r="O2272" s="7">
        <v>0.1</v>
      </c>
      <c r="P2272" s="6">
        <v>16.670000000000002</v>
      </c>
      <c r="Q2272" s="6">
        <f>M2272*N2272*(1-O2272)</f>
        <v>111.02399999999999</v>
      </c>
      <c r="R2272" s="6">
        <f>M2272*P2272</f>
        <v>50.010000000000005</v>
      </c>
      <c r="S2272" s="6">
        <f>Q2272-R2272</f>
        <v>61.013999999999982</v>
      </c>
      <c r="T2272" s="8">
        <f>IFERROR(S2272/Q2272,0)</f>
        <v>0.54955685257241671</v>
      </c>
    </row>
    <row r="2273" spans="1:20" ht="15.75" x14ac:dyDescent="0.25">
      <c r="A2273" s="2">
        <v>9</v>
      </c>
      <c r="B2273" s="3">
        <v>46331</v>
      </c>
      <c r="C2273" s="10">
        <f>YEAR(SalesDataTable[[#This Row],[Order Date]])</f>
        <v>2026</v>
      </c>
      <c r="D2273" s="13" t="str">
        <f>"Q"&amp;ROUNDUP(MONTH(SalesDataTable[[#This Row],[Order Date]])/3,0)</f>
        <v>Q4</v>
      </c>
      <c r="E2273" s="13">
        <f>MONTH(SalesDataTable[[#This Row],[Order Date]])</f>
        <v>11</v>
      </c>
      <c r="F2273" s="10" t="str">
        <f>TEXT(SalesDataTable[[#This Row],[Order Date]],"MMM")</f>
        <v>Nov</v>
      </c>
      <c r="G2273" s="4" t="s">
        <v>16</v>
      </c>
      <c r="H2273" s="4" t="s">
        <v>66</v>
      </c>
      <c r="I2273" s="4" t="s">
        <v>18</v>
      </c>
      <c r="J2273" s="4" t="s">
        <v>29</v>
      </c>
      <c r="K2273" s="4" t="s">
        <v>25</v>
      </c>
      <c r="L2273" s="4" t="s">
        <v>33</v>
      </c>
      <c r="M2273" s="5">
        <v>1</v>
      </c>
      <c r="N2273" s="6">
        <v>140.59</v>
      </c>
      <c r="O2273" s="7">
        <v>0.1</v>
      </c>
      <c r="P2273" s="6">
        <v>79.510000000000005</v>
      </c>
      <c r="Q2273" s="6">
        <f>M2273*N2273*(1-O2273)</f>
        <v>126.53100000000001</v>
      </c>
      <c r="R2273" s="6">
        <f>M2273*P2273</f>
        <v>79.510000000000005</v>
      </c>
      <c r="S2273" s="6">
        <f>Q2273-R2273</f>
        <v>47.021000000000001</v>
      </c>
      <c r="T2273" s="8">
        <f>IFERROR(S2273/Q2273,0)</f>
        <v>0.37161644182058151</v>
      </c>
    </row>
    <row r="2274" spans="1:20" ht="15.75" x14ac:dyDescent="0.25">
      <c r="A2274" s="2">
        <v>703</v>
      </c>
      <c r="B2274" s="3">
        <v>46331</v>
      </c>
      <c r="C2274" s="10">
        <f>YEAR(SalesDataTable[[#This Row],[Order Date]])</f>
        <v>2026</v>
      </c>
      <c r="D2274" s="13" t="str">
        <f>"Q"&amp;ROUNDUP(MONTH(SalesDataTable[[#This Row],[Order Date]])/3,0)</f>
        <v>Q4</v>
      </c>
      <c r="E2274" s="13">
        <f>MONTH(SalesDataTable[[#This Row],[Order Date]])</f>
        <v>11</v>
      </c>
      <c r="F2274" s="10" t="str">
        <f>TEXT(SalesDataTable[[#This Row],[Order Date]],"MMM")</f>
        <v>Nov</v>
      </c>
      <c r="G2274" s="4" t="s">
        <v>22</v>
      </c>
      <c r="H2274" s="4" t="s">
        <v>65</v>
      </c>
      <c r="I2274" s="4" t="s">
        <v>18</v>
      </c>
      <c r="J2274" s="4" t="s">
        <v>19</v>
      </c>
      <c r="K2274" s="4" t="s">
        <v>30</v>
      </c>
      <c r="L2274" s="4" t="s">
        <v>64</v>
      </c>
      <c r="M2274" s="5">
        <v>2</v>
      </c>
      <c r="N2274" s="6">
        <v>160.68</v>
      </c>
      <c r="O2274" s="7">
        <v>0</v>
      </c>
      <c r="P2274" s="6">
        <v>89.49</v>
      </c>
      <c r="Q2274" s="6">
        <f>M2274*N2274*(1-O2274)</f>
        <v>321.36</v>
      </c>
      <c r="R2274" s="6">
        <f>M2274*P2274</f>
        <v>178.98</v>
      </c>
      <c r="S2274" s="6">
        <f>Q2274-R2274</f>
        <v>142.38000000000002</v>
      </c>
      <c r="T2274" s="8">
        <f>IFERROR(S2274/Q2274,0)</f>
        <v>0.4430545182972368</v>
      </c>
    </row>
    <row r="2275" spans="1:20" ht="15.75" x14ac:dyDescent="0.25">
      <c r="A2275" s="2">
        <v>1627</v>
      </c>
      <c r="B2275" s="3">
        <v>46331</v>
      </c>
      <c r="C2275" s="10">
        <f>YEAR(SalesDataTable[[#This Row],[Order Date]])</f>
        <v>2026</v>
      </c>
      <c r="D2275" s="13" t="str">
        <f>"Q"&amp;ROUNDUP(MONTH(SalesDataTable[[#This Row],[Order Date]])/3,0)</f>
        <v>Q4</v>
      </c>
      <c r="E2275" s="13">
        <f>MONTH(SalesDataTable[[#This Row],[Order Date]])</f>
        <v>11</v>
      </c>
      <c r="F2275" s="10" t="str">
        <f>TEXT(SalesDataTable[[#This Row],[Order Date]],"MMM")</f>
        <v>Nov</v>
      </c>
      <c r="G2275" s="4" t="s">
        <v>36</v>
      </c>
      <c r="H2275" s="4" t="s">
        <v>37</v>
      </c>
      <c r="I2275" s="4" t="s">
        <v>18</v>
      </c>
      <c r="J2275" s="4" t="s">
        <v>19</v>
      </c>
      <c r="K2275" s="4" t="s">
        <v>50</v>
      </c>
      <c r="L2275" s="4" t="s">
        <v>61</v>
      </c>
      <c r="M2275" s="5">
        <v>6</v>
      </c>
      <c r="N2275" s="6">
        <v>49.7</v>
      </c>
      <c r="O2275" s="7">
        <v>0</v>
      </c>
      <c r="P2275" s="6">
        <v>22.34</v>
      </c>
      <c r="Q2275" s="6">
        <f>M2275*N2275*(1-O2275)</f>
        <v>298.20000000000005</v>
      </c>
      <c r="R2275" s="6">
        <f>M2275*P2275</f>
        <v>134.04</v>
      </c>
      <c r="S2275" s="6">
        <f>Q2275-R2275</f>
        <v>164.16000000000005</v>
      </c>
      <c r="T2275" s="8">
        <f>IFERROR(S2275/Q2275,0)</f>
        <v>0.55050301810865199</v>
      </c>
    </row>
    <row r="2276" spans="1:20" ht="15.75" x14ac:dyDescent="0.25">
      <c r="A2276" s="2">
        <v>1760</v>
      </c>
      <c r="B2276" s="3">
        <v>46331</v>
      </c>
      <c r="C2276" s="10">
        <f>YEAR(SalesDataTable[[#This Row],[Order Date]])</f>
        <v>2026</v>
      </c>
      <c r="D2276" s="13" t="str">
        <f>"Q"&amp;ROUNDUP(MONTH(SalesDataTable[[#This Row],[Order Date]])/3,0)</f>
        <v>Q4</v>
      </c>
      <c r="E2276" s="13">
        <f>MONTH(SalesDataTable[[#This Row],[Order Date]])</f>
        <v>11</v>
      </c>
      <c r="F2276" s="10" t="str">
        <f>TEXT(SalesDataTable[[#This Row],[Order Date]],"MMM")</f>
        <v>Nov</v>
      </c>
      <c r="G2276" s="4" t="s">
        <v>22</v>
      </c>
      <c r="H2276" s="4" t="s">
        <v>57</v>
      </c>
      <c r="I2276" s="4" t="s">
        <v>35</v>
      </c>
      <c r="J2276" s="4" t="s">
        <v>19</v>
      </c>
      <c r="K2276" s="4" t="s">
        <v>20</v>
      </c>
      <c r="L2276" s="4" t="s">
        <v>21</v>
      </c>
      <c r="M2276" s="5">
        <v>3</v>
      </c>
      <c r="N2276" s="6">
        <v>80.400000000000006</v>
      </c>
      <c r="O2276" s="7">
        <v>0.05</v>
      </c>
      <c r="P2276" s="6">
        <v>42.82</v>
      </c>
      <c r="Q2276" s="6">
        <f>M2276*N2276*(1-O2276)</f>
        <v>229.14000000000001</v>
      </c>
      <c r="R2276" s="6">
        <f>M2276*P2276</f>
        <v>128.46</v>
      </c>
      <c r="S2276" s="6">
        <f>Q2276-R2276</f>
        <v>100.68</v>
      </c>
      <c r="T2276" s="8">
        <f>IFERROR(S2276/Q2276,0)</f>
        <v>0.43938203718250851</v>
      </c>
    </row>
    <row r="2277" spans="1:20" ht="15.75" x14ac:dyDescent="0.25">
      <c r="A2277" s="2">
        <v>2268</v>
      </c>
      <c r="B2277" s="3">
        <v>46331</v>
      </c>
      <c r="C2277" s="10">
        <f>YEAR(SalesDataTable[[#This Row],[Order Date]])</f>
        <v>2026</v>
      </c>
      <c r="D2277" s="13" t="str">
        <f>"Q"&amp;ROUNDUP(MONTH(SalesDataTable[[#This Row],[Order Date]])/3,0)</f>
        <v>Q4</v>
      </c>
      <c r="E2277" s="13">
        <f>MONTH(SalesDataTable[[#This Row],[Order Date]])</f>
        <v>11</v>
      </c>
      <c r="F2277" s="10" t="str">
        <f>TEXT(SalesDataTable[[#This Row],[Order Date]],"MMM")</f>
        <v>Nov</v>
      </c>
      <c r="G2277" s="4" t="s">
        <v>22</v>
      </c>
      <c r="H2277" s="4" t="s">
        <v>23</v>
      </c>
      <c r="I2277" s="4" t="s">
        <v>35</v>
      </c>
      <c r="J2277" s="4" t="s">
        <v>29</v>
      </c>
      <c r="K2277" s="4" t="s">
        <v>25</v>
      </c>
      <c r="L2277" s="4" t="s">
        <v>53</v>
      </c>
      <c r="M2277" s="5">
        <v>4</v>
      </c>
      <c r="N2277" s="6">
        <v>151.38999999999999</v>
      </c>
      <c r="O2277" s="7">
        <v>0.05</v>
      </c>
      <c r="P2277" s="6">
        <v>80.66</v>
      </c>
      <c r="Q2277" s="6">
        <f>M2277*N2277*(1-O2277)</f>
        <v>575.28199999999993</v>
      </c>
      <c r="R2277" s="6">
        <f>M2277*P2277</f>
        <v>322.64</v>
      </c>
      <c r="S2277" s="6">
        <f>Q2277-R2277</f>
        <v>252.64199999999994</v>
      </c>
      <c r="T2277" s="8">
        <f>IFERROR(S2277/Q2277,0)</f>
        <v>0.43916201097896329</v>
      </c>
    </row>
    <row r="2278" spans="1:20" ht="15.75" x14ac:dyDescent="0.25">
      <c r="A2278" s="2">
        <v>2636</v>
      </c>
      <c r="B2278" s="3">
        <v>46331</v>
      </c>
      <c r="C2278" s="10">
        <f>YEAR(SalesDataTable[[#This Row],[Order Date]])</f>
        <v>2026</v>
      </c>
      <c r="D2278" s="13" t="str">
        <f>"Q"&amp;ROUNDUP(MONTH(SalesDataTable[[#This Row],[Order Date]])/3,0)</f>
        <v>Q4</v>
      </c>
      <c r="E2278" s="13">
        <f>MONTH(SalesDataTable[[#This Row],[Order Date]])</f>
        <v>11</v>
      </c>
      <c r="F2278" s="10" t="str">
        <f>TEXT(SalesDataTable[[#This Row],[Order Date]],"MMM")</f>
        <v>Nov</v>
      </c>
      <c r="G2278" s="4" t="s">
        <v>22</v>
      </c>
      <c r="H2278" s="4" t="s">
        <v>65</v>
      </c>
      <c r="I2278" s="4" t="s">
        <v>35</v>
      </c>
      <c r="J2278" s="4" t="s">
        <v>32</v>
      </c>
      <c r="K2278" s="4" t="s">
        <v>30</v>
      </c>
      <c r="L2278" s="4" t="s">
        <v>48</v>
      </c>
      <c r="M2278" s="5">
        <v>2</v>
      </c>
      <c r="N2278" s="6">
        <v>45.44</v>
      </c>
      <c r="O2278" s="7">
        <v>0.05</v>
      </c>
      <c r="P2278" s="6">
        <v>18.2</v>
      </c>
      <c r="Q2278" s="6">
        <f>M2278*N2278*(1-O2278)</f>
        <v>86.335999999999999</v>
      </c>
      <c r="R2278" s="6">
        <f>M2278*P2278</f>
        <v>36.4</v>
      </c>
      <c r="S2278" s="6">
        <f>Q2278-R2278</f>
        <v>49.936</v>
      </c>
      <c r="T2278" s="8">
        <f>IFERROR(S2278/Q2278,0)</f>
        <v>0.57839140103780584</v>
      </c>
    </row>
    <row r="2279" spans="1:20" ht="15.75" x14ac:dyDescent="0.25">
      <c r="A2279" s="2">
        <v>3255</v>
      </c>
      <c r="B2279" s="3">
        <v>46331</v>
      </c>
      <c r="C2279" s="10">
        <f>YEAR(SalesDataTable[[#This Row],[Order Date]])</f>
        <v>2026</v>
      </c>
      <c r="D2279" s="13" t="str">
        <f>"Q"&amp;ROUNDUP(MONTH(SalesDataTable[[#This Row],[Order Date]])/3,0)</f>
        <v>Q4</v>
      </c>
      <c r="E2279" s="13">
        <f>MONTH(SalesDataTable[[#This Row],[Order Date]])</f>
        <v>11</v>
      </c>
      <c r="F2279" s="10" t="str">
        <f>TEXT(SalesDataTable[[#This Row],[Order Date]],"MMM")</f>
        <v>Nov</v>
      </c>
      <c r="G2279" s="4" t="s">
        <v>36</v>
      </c>
      <c r="H2279" s="4" t="s">
        <v>63</v>
      </c>
      <c r="I2279" s="4" t="s">
        <v>18</v>
      </c>
      <c r="J2279" s="4" t="s">
        <v>29</v>
      </c>
      <c r="K2279" s="4" t="s">
        <v>25</v>
      </c>
      <c r="L2279" s="4" t="s">
        <v>62</v>
      </c>
      <c r="M2279" s="5">
        <v>2</v>
      </c>
      <c r="N2279" s="6">
        <v>70.790000000000006</v>
      </c>
      <c r="O2279" s="7">
        <v>0.15</v>
      </c>
      <c r="P2279" s="6">
        <v>33.32</v>
      </c>
      <c r="Q2279" s="6">
        <f>M2279*N2279*(1-O2279)</f>
        <v>120.343</v>
      </c>
      <c r="R2279" s="6">
        <f>M2279*P2279</f>
        <v>66.64</v>
      </c>
      <c r="S2279" s="6">
        <f>Q2279-R2279</f>
        <v>53.703000000000003</v>
      </c>
      <c r="T2279" s="8">
        <f>IFERROR(S2279/Q2279,0)</f>
        <v>0.44624947026416162</v>
      </c>
    </row>
    <row r="2280" spans="1:20" ht="15.75" x14ac:dyDescent="0.25">
      <c r="A2280" s="2">
        <v>4326</v>
      </c>
      <c r="B2280" s="3">
        <v>46331</v>
      </c>
      <c r="C2280" s="10">
        <f>YEAR(SalesDataTable[[#This Row],[Order Date]])</f>
        <v>2026</v>
      </c>
      <c r="D2280" s="13" t="str">
        <f>"Q"&amp;ROUNDUP(MONTH(SalesDataTable[[#This Row],[Order Date]])/3,0)</f>
        <v>Q4</v>
      </c>
      <c r="E2280" s="13">
        <f>MONTH(SalesDataTable[[#This Row],[Order Date]])</f>
        <v>11</v>
      </c>
      <c r="F2280" s="10" t="str">
        <f>TEXT(SalesDataTable[[#This Row],[Order Date]],"MMM")</f>
        <v>Nov</v>
      </c>
      <c r="G2280" s="4" t="s">
        <v>27</v>
      </c>
      <c r="H2280" s="4" t="s">
        <v>41</v>
      </c>
      <c r="I2280" s="4" t="s">
        <v>35</v>
      </c>
      <c r="J2280" s="4" t="s">
        <v>19</v>
      </c>
      <c r="K2280" s="4" t="s">
        <v>30</v>
      </c>
      <c r="L2280" s="4" t="s">
        <v>31</v>
      </c>
      <c r="M2280" s="5">
        <v>1</v>
      </c>
      <c r="N2280" s="6">
        <v>35.630000000000003</v>
      </c>
      <c r="O2280" s="7">
        <v>0</v>
      </c>
      <c r="P2280" s="6">
        <v>13.47</v>
      </c>
      <c r="Q2280" s="6">
        <f>M2280*N2280*(1-O2280)</f>
        <v>35.630000000000003</v>
      </c>
      <c r="R2280" s="6">
        <f>M2280*P2280</f>
        <v>13.47</v>
      </c>
      <c r="S2280" s="6">
        <f>Q2280-R2280</f>
        <v>22.160000000000004</v>
      </c>
      <c r="T2280" s="8">
        <f>IFERROR(S2280/Q2280,0)</f>
        <v>0.62194779680044909</v>
      </c>
    </row>
    <row r="2281" spans="1:20" ht="15.75" x14ac:dyDescent="0.25">
      <c r="A2281" s="2">
        <v>4346</v>
      </c>
      <c r="B2281" s="3">
        <v>46331</v>
      </c>
      <c r="C2281" s="10">
        <f>YEAR(SalesDataTable[[#This Row],[Order Date]])</f>
        <v>2026</v>
      </c>
      <c r="D2281" s="13" t="str">
        <f>"Q"&amp;ROUNDUP(MONTH(SalesDataTable[[#This Row],[Order Date]])/3,0)</f>
        <v>Q4</v>
      </c>
      <c r="E2281" s="13">
        <f>MONTH(SalesDataTable[[#This Row],[Order Date]])</f>
        <v>11</v>
      </c>
      <c r="F2281" s="10" t="str">
        <f>TEXT(SalesDataTable[[#This Row],[Order Date]],"MMM")</f>
        <v>Nov</v>
      </c>
      <c r="G2281" s="4" t="s">
        <v>16</v>
      </c>
      <c r="H2281" s="4" t="s">
        <v>66</v>
      </c>
      <c r="I2281" s="4" t="s">
        <v>18</v>
      </c>
      <c r="J2281" s="4" t="s">
        <v>32</v>
      </c>
      <c r="K2281" s="4" t="s">
        <v>25</v>
      </c>
      <c r="L2281" s="4" t="s">
        <v>62</v>
      </c>
      <c r="M2281" s="5">
        <v>3</v>
      </c>
      <c r="N2281" s="6">
        <v>73.010000000000005</v>
      </c>
      <c r="O2281" s="7">
        <v>0.15</v>
      </c>
      <c r="P2281" s="6">
        <v>32.49</v>
      </c>
      <c r="Q2281" s="6">
        <f>M2281*N2281*(1-O2281)</f>
        <v>186.17550000000003</v>
      </c>
      <c r="R2281" s="6">
        <f>M2281*P2281</f>
        <v>97.47</v>
      </c>
      <c r="S2281" s="6">
        <f>Q2281-R2281</f>
        <v>88.705500000000029</v>
      </c>
      <c r="T2281" s="8">
        <f>IFERROR(S2281/Q2281,0)</f>
        <v>0.47646172562984934</v>
      </c>
    </row>
    <row r="2282" spans="1:20" ht="15.75" x14ac:dyDescent="0.25">
      <c r="A2282" s="2">
        <v>266</v>
      </c>
      <c r="B2282" s="3">
        <v>46332</v>
      </c>
      <c r="C2282" s="10">
        <f>YEAR(SalesDataTable[[#This Row],[Order Date]])</f>
        <v>2026</v>
      </c>
      <c r="D2282" s="13" t="str">
        <f>"Q"&amp;ROUNDUP(MONTH(SalesDataTable[[#This Row],[Order Date]])/3,0)</f>
        <v>Q4</v>
      </c>
      <c r="E2282" s="13">
        <f>MONTH(SalesDataTable[[#This Row],[Order Date]])</f>
        <v>11</v>
      </c>
      <c r="F2282" s="10" t="str">
        <f>TEXT(SalesDataTable[[#This Row],[Order Date]],"MMM")</f>
        <v>Nov</v>
      </c>
      <c r="G2282" s="4" t="s">
        <v>22</v>
      </c>
      <c r="H2282" s="4" t="s">
        <v>23</v>
      </c>
      <c r="I2282" s="4" t="s">
        <v>44</v>
      </c>
      <c r="J2282" s="4" t="s">
        <v>32</v>
      </c>
      <c r="K2282" s="4" t="s">
        <v>25</v>
      </c>
      <c r="L2282" s="4" t="s">
        <v>26</v>
      </c>
      <c r="M2282" s="5">
        <v>1</v>
      </c>
      <c r="N2282" s="6">
        <v>93.48</v>
      </c>
      <c r="O2282" s="7">
        <v>0.05</v>
      </c>
      <c r="P2282" s="6">
        <v>46.34</v>
      </c>
      <c r="Q2282" s="6">
        <f>M2282*N2282*(1-O2282)</f>
        <v>88.805999999999997</v>
      </c>
      <c r="R2282" s="6">
        <f>M2282*P2282</f>
        <v>46.34</v>
      </c>
      <c r="S2282" s="6">
        <f>Q2282-R2282</f>
        <v>42.465999999999994</v>
      </c>
      <c r="T2282" s="8">
        <f>IFERROR(S2282/Q2282,0)</f>
        <v>0.47818841069297113</v>
      </c>
    </row>
    <row r="2283" spans="1:20" ht="15.75" x14ac:dyDescent="0.25">
      <c r="A2283" s="2">
        <v>274</v>
      </c>
      <c r="B2283" s="3">
        <v>46332</v>
      </c>
      <c r="C2283" s="10">
        <f>YEAR(SalesDataTable[[#This Row],[Order Date]])</f>
        <v>2026</v>
      </c>
      <c r="D2283" s="13" t="str">
        <f>"Q"&amp;ROUNDUP(MONTH(SalesDataTable[[#This Row],[Order Date]])/3,0)</f>
        <v>Q4</v>
      </c>
      <c r="E2283" s="13">
        <f>MONTH(SalesDataTable[[#This Row],[Order Date]])</f>
        <v>11</v>
      </c>
      <c r="F2283" s="10" t="str">
        <f>TEXT(SalesDataTable[[#This Row],[Order Date]],"MMM")</f>
        <v>Nov</v>
      </c>
      <c r="G2283" s="4" t="s">
        <v>22</v>
      </c>
      <c r="H2283" s="4" t="s">
        <v>23</v>
      </c>
      <c r="I2283" s="4" t="s">
        <v>18</v>
      </c>
      <c r="J2283" s="4" t="s">
        <v>32</v>
      </c>
      <c r="K2283" s="4" t="s">
        <v>20</v>
      </c>
      <c r="L2283" s="4" t="s">
        <v>21</v>
      </c>
      <c r="M2283" s="5">
        <v>1</v>
      </c>
      <c r="N2283" s="6">
        <v>82.89</v>
      </c>
      <c r="O2283" s="7">
        <v>0</v>
      </c>
      <c r="P2283" s="6">
        <v>41.44</v>
      </c>
      <c r="Q2283" s="6">
        <f>M2283*N2283*(1-O2283)</f>
        <v>82.89</v>
      </c>
      <c r="R2283" s="6">
        <f>M2283*P2283</f>
        <v>41.44</v>
      </c>
      <c r="S2283" s="6">
        <f>Q2283-R2283</f>
        <v>41.45</v>
      </c>
      <c r="T2283" s="8">
        <f>IFERROR(S2283/Q2283,0)</f>
        <v>0.50006032090722652</v>
      </c>
    </row>
    <row r="2284" spans="1:20" ht="15.75" x14ac:dyDescent="0.25">
      <c r="A2284" s="2">
        <v>1135</v>
      </c>
      <c r="B2284" s="3">
        <v>46332</v>
      </c>
      <c r="C2284" s="10">
        <f>YEAR(SalesDataTable[[#This Row],[Order Date]])</f>
        <v>2026</v>
      </c>
      <c r="D2284" s="13" t="str">
        <f>"Q"&amp;ROUNDUP(MONTH(SalesDataTable[[#This Row],[Order Date]])/3,0)</f>
        <v>Q4</v>
      </c>
      <c r="E2284" s="13">
        <f>MONTH(SalesDataTable[[#This Row],[Order Date]])</f>
        <v>11</v>
      </c>
      <c r="F2284" s="10" t="str">
        <f>TEXT(SalesDataTable[[#This Row],[Order Date]],"MMM")</f>
        <v>Nov</v>
      </c>
      <c r="G2284" s="4" t="s">
        <v>36</v>
      </c>
      <c r="H2284" s="4" t="s">
        <v>47</v>
      </c>
      <c r="I2284" s="4" t="s">
        <v>18</v>
      </c>
      <c r="J2284" s="4" t="s">
        <v>29</v>
      </c>
      <c r="K2284" s="4" t="s">
        <v>30</v>
      </c>
      <c r="L2284" s="4" t="s">
        <v>31</v>
      </c>
      <c r="M2284" s="5">
        <v>2</v>
      </c>
      <c r="N2284" s="6">
        <v>35.71</v>
      </c>
      <c r="O2284" s="7">
        <v>0.2</v>
      </c>
      <c r="P2284" s="6">
        <v>13.48</v>
      </c>
      <c r="Q2284" s="6">
        <f>M2284*N2284*(1-O2284)</f>
        <v>57.136000000000003</v>
      </c>
      <c r="R2284" s="6">
        <f>M2284*P2284</f>
        <v>26.96</v>
      </c>
      <c r="S2284" s="6">
        <f>Q2284-R2284</f>
        <v>30.176000000000002</v>
      </c>
      <c r="T2284" s="8">
        <f>IFERROR(S2284/Q2284,0)</f>
        <v>0.52814337720526461</v>
      </c>
    </row>
    <row r="2285" spans="1:20" ht="15.75" x14ac:dyDescent="0.25">
      <c r="A2285" s="2">
        <v>2166</v>
      </c>
      <c r="B2285" s="3">
        <v>46332</v>
      </c>
      <c r="C2285" s="10">
        <f>YEAR(SalesDataTable[[#This Row],[Order Date]])</f>
        <v>2026</v>
      </c>
      <c r="D2285" s="13" t="str">
        <f>"Q"&amp;ROUNDUP(MONTH(SalesDataTable[[#This Row],[Order Date]])/3,0)</f>
        <v>Q4</v>
      </c>
      <c r="E2285" s="13">
        <f>MONTH(SalesDataTable[[#This Row],[Order Date]])</f>
        <v>11</v>
      </c>
      <c r="F2285" s="10" t="str">
        <f>TEXT(SalesDataTable[[#This Row],[Order Date]],"MMM")</f>
        <v>Nov</v>
      </c>
      <c r="G2285" s="4" t="s">
        <v>36</v>
      </c>
      <c r="H2285" s="4" t="s">
        <v>63</v>
      </c>
      <c r="I2285" s="4" t="s">
        <v>35</v>
      </c>
      <c r="J2285" s="4" t="s">
        <v>29</v>
      </c>
      <c r="K2285" s="4" t="s">
        <v>50</v>
      </c>
      <c r="L2285" s="4" t="s">
        <v>51</v>
      </c>
      <c r="M2285" s="5">
        <v>1</v>
      </c>
      <c r="N2285" s="6">
        <v>40.380000000000003</v>
      </c>
      <c r="O2285" s="7">
        <v>0.15</v>
      </c>
      <c r="P2285" s="6">
        <v>14.53</v>
      </c>
      <c r="Q2285" s="6">
        <f>M2285*N2285*(1-O2285)</f>
        <v>34.323</v>
      </c>
      <c r="R2285" s="6">
        <f>M2285*P2285</f>
        <v>14.53</v>
      </c>
      <c r="S2285" s="6">
        <f>Q2285-R2285</f>
        <v>19.792999999999999</v>
      </c>
      <c r="T2285" s="8">
        <f>IFERROR(S2285/Q2285,0)</f>
        <v>0.57666870611543275</v>
      </c>
    </row>
    <row r="2286" spans="1:20" ht="15.75" x14ac:dyDescent="0.25">
      <c r="A2286" s="2">
        <v>3620</v>
      </c>
      <c r="B2286" s="3">
        <v>46332</v>
      </c>
      <c r="C2286" s="10">
        <f>YEAR(SalesDataTable[[#This Row],[Order Date]])</f>
        <v>2026</v>
      </c>
      <c r="D2286" s="13" t="str">
        <f>"Q"&amp;ROUNDUP(MONTH(SalesDataTable[[#This Row],[Order Date]])/3,0)</f>
        <v>Q4</v>
      </c>
      <c r="E2286" s="13">
        <f>MONTH(SalesDataTable[[#This Row],[Order Date]])</f>
        <v>11</v>
      </c>
      <c r="F2286" s="10" t="str">
        <f>TEXT(SalesDataTable[[#This Row],[Order Date]],"MMM")</f>
        <v>Nov</v>
      </c>
      <c r="G2286" s="4" t="s">
        <v>22</v>
      </c>
      <c r="H2286" s="4" t="s">
        <v>59</v>
      </c>
      <c r="I2286" s="4" t="s">
        <v>44</v>
      </c>
      <c r="J2286" s="4" t="s">
        <v>29</v>
      </c>
      <c r="K2286" s="4" t="s">
        <v>25</v>
      </c>
      <c r="L2286" s="4" t="s">
        <v>33</v>
      </c>
      <c r="M2286" s="5">
        <v>1</v>
      </c>
      <c r="N2286" s="6">
        <v>142</v>
      </c>
      <c r="O2286" s="7">
        <v>0.05</v>
      </c>
      <c r="P2286" s="6">
        <v>81.099999999999994</v>
      </c>
      <c r="Q2286" s="6">
        <f>M2286*N2286*(1-O2286)</f>
        <v>134.9</v>
      </c>
      <c r="R2286" s="6">
        <f>M2286*P2286</f>
        <v>81.099999999999994</v>
      </c>
      <c r="S2286" s="6">
        <f>Q2286-R2286</f>
        <v>53.800000000000011</v>
      </c>
      <c r="T2286" s="8">
        <f>IFERROR(S2286/Q2286,0)</f>
        <v>0.39881393624907346</v>
      </c>
    </row>
    <row r="2287" spans="1:20" ht="15.75" x14ac:dyDescent="0.25">
      <c r="A2287" s="2">
        <v>3986</v>
      </c>
      <c r="B2287" s="3">
        <v>46332</v>
      </c>
      <c r="C2287" s="10">
        <f>YEAR(SalesDataTable[[#This Row],[Order Date]])</f>
        <v>2026</v>
      </c>
      <c r="D2287" s="13" t="str">
        <f>"Q"&amp;ROUNDUP(MONTH(SalesDataTable[[#This Row],[Order Date]])/3,0)</f>
        <v>Q4</v>
      </c>
      <c r="E2287" s="13">
        <f>MONTH(SalesDataTable[[#This Row],[Order Date]])</f>
        <v>11</v>
      </c>
      <c r="F2287" s="10" t="str">
        <f>TEXT(SalesDataTable[[#This Row],[Order Date]],"MMM")</f>
        <v>Nov</v>
      </c>
      <c r="G2287" s="4" t="s">
        <v>16</v>
      </c>
      <c r="H2287" s="4" t="s">
        <v>66</v>
      </c>
      <c r="I2287" s="4" t="s">
        <v>44</v>
      </c>
      <c r="J2287" s="4" t="s">
        <v>29</v>
      </c>
      <c r="K2287" s="4" t="s">
        <v>30</v>
      </c>
      <c r="L2287" s="4" t="s">
        <v>31</v>
      </c>
      <c r="M2287" s="5">
        <v>2</v>
      </c>
      <c r="N2287" s="6">
        <v>36.29</v>
      </c>
      <c r="O2287" s="7">
        <v>0.15</v>
      </c>
      <c r="P2287" s="6">
        <v>13.93</v>
      </c>
      <c r="Q2287" s="6">
        <f>M2287*N2287*(1-O2287)</f>
        <v>61.692999999999998</v>
      </c>
      <c r="R2287" s="6">
        <f>M2287*P2287</f>
        <v>27.86</v>
      </c>
      <c r="S2287" s="6">
        <f>Q2287-R2287</f>
        <v>33.832999999999998</v>
      </c>
      <c r="T2287" s="8">
        <f>IFERROR(S2287/Q2287,0)</f>
        <v>0.54840905775371596</v>
      </c>
    </row>
    <row r="2288" spans="1:20" ht="15.75" x14ac:dyDescent="0.25">
      <c r="A2288" s="2">
        <v>4384</v>
      </c>
      <c r="B2288" s="3">
        <v>46332</v>
      </c>
      <c r="C2288" s="10">
        <f>YEAR(SalesDataTable[[#This Row],[Order Date]])</f>
        <v>2026</v>
      </c>
      <c r="D2288" s="13" t="str">
        <f>"Q"&amp;ROUNDUP(MONTH(SalesDataTable[[#This Row],[Order Date]])/3,0)</f>
        <v>Q4</v>
      </c>
      <c r="E2288" s="13">
        <f>MONTH(SalesDataTable[[#This Row],[Order Date]])</f>
        <v>11</v>
      </c>
      <c r="F2288" s="10" t="str">
        <f>TEXT(SalesDataTable[[#This Row],[Order Date]],"MMM")</f>
        <v>Nov</v>
      </c>
      <c r="G2288" s="4" t="s">
        <v>36</v>
      </c>
      <c r="H2288" s="4" t="s">
        <v>49</v>
      </c>
      <c r="I2288" s="4" t="s">
        <v>18</v>
      </c>
      <c r="J2288" s="4" t="s">
        <v>29</v>
      </c>
      <c r="K2288" s="4" t="s">
        <v>39</v>
      </c>
      <c r="L2288" s="4" t="s">
        <v>67</v>
      </c>
      <c r="M2288" s="5">
        <v>1</v>
      </c>
      <c r="N2288" s="6">
        <v>121.66</v>
      </c>
      <c r="O2288" s="7">
        <v>0</v>
      </c>
      <c r="P2288" s="6">
        <v>61.66</v>
      </c>
      <c r="Q2288" s="6">
        <f>M2288*N2288*(1-O2288)</f>
        <v>121.66</v>
      </c>
      <c r="R2288" s="6">
        <f>M2288*P2288</f>
        <v>61.66</v>
      </c>
      <c r="S2288" s="6">
        <f>Q2288-R2288</f>
        <v>60</v>
      </c>
      <c r="T2288" s="8">
        <f>IFERROR(S2288/Q2288,0)</f>
        <v>0.49317770836758179</v>
      </c>
    </row>
    <row r="2289" spans="1:20" ht="15.75" x14ac:dyDescent="0.25">
      <c r="A2289" s="2">
        <v>4565</v>
      </c>
      <c r="B2289" s="3">
        <v>46332</v>
      </c>
      <c r="C2289" s="10">
        <f>YEAR(SalesDataTable[[#This Row],[Order Date]])</f>
        <v>2026</v>
      </c>
      <c r="D2289" s="13" t="str">
        <f>"Q"&amp;ROUNDUP(MONTH(SalesDataTable[[#This Row],[Order Date]])/3,0)</f>
        <v>Q4</v>
      </c>
      <c r="E2289" s="13">
        <f>MONTH(SalesDataTable[[#This Row],[Order Date]])</f>
        <v>11</v>
      </c>
      <c r="F2289" s="10" t="str">
        <f>TEXT(SalesDataTable[[#This Row],[Order Date]],"MMM")</f>
        <v>Nov</v>
      </c>
      <c r="G2289" s="4" t="s">
        <v>22</v>
      </c>
      <c r="H2289" s="4" t="s">
        <v>65</v>
      </c>
      <c r="I2289" s="4" t="s">
        <v>18</v>
      </c>
      <c r="J2289" s="4" t="s">
        <v>19</v>
      </c>
      <c r="K2289" s="4" t="s">
        <v>39</v>
      </c>
      <c r="L2289" s="4" t="s">
        <v>67</v>
      </c>
      <c r="M2289" s="5">
        <v>3</v>
      </c>
      <c r="N2289" s="6">
        <v>124.65</v>
      </c>
      <c r="O2289" s="7">
        <v>0.05</v>
      </c>
      <c r="P2289" s="6">
        <v>62.27</v>
      </c>
      <c r="Q2289" s="6">
        <f>M2289*N2289*(1-O2289)</f>
        <v>355.25250000000005</v>
      </c>
      <c r="R2289" s="6">
        <f>M2289*P2289</f>
        <v>186.81</v>
      </c>
      <c r="S2289" s="6">
        <f>Q2289-R2289</f>
        <v>168.44250000000005</v>
      </c>
      <c r="T2289" s="8">
        <f>IFERROR(S2289/Q2289,0)</f>
        <v>0.47414866890451163</v>
      </c>
    </row>
    <row r="2290" spans="1:20" ht="15.75" x14ac:dyDescent="0.25">
      <c r="A2290" s="2">
        <v>4634</v>
      </c>
      <c r="B2290" s="3">
        <v>46332</v>
      </c>
      <c r="C2290" s="10">
        <f>YEAR(SalesDataTable[[#This Row],[Order Date]])</f>
        <v>2026</v>
      </c>
      <c r="D2290" s="13" t="str">
        <f>"Q"&amp;ROUNDUP(MONTH(SalesDataTable[[#This Row],[Order Date]])/3,0)</f>
        <v>Q4</v>
      </c>
      <c r="E2290" s="13">
        <f>MONTH(SalesDataTable[[#This Row],[Order Date]])</f>
        <v>11</v>
      </c>
      <c r="F2290" s="10" t="str">
        <f>TEXT(SalesDataTable[[#This Row],[Order Date]],"MMM")</f>
        <v>Nov</v>
      </c>
      <c r="G2290" s="4" t="s">
        <v>16</v>
      </c>
      <c r="H2290" s="4" t="s">
        <v>66</v>
      </c>
      <c r="I2290" s="4" t="s">
        <v>18</v>
      </c>
      <c r="J2290" s="4" t="s">
        <v>29</v>
      </c>
      <c r="K2290" s="4" t="s">
        <v>20</v>
      </c>
      <c r="L2290" s="4" t="s">
        <v>21</v>
      </c>
      <c r="M2290" s="5">
        <v>2</v>
      </c>
      <c r="N2290" s="6">
        <v>80.61</v>
      </c>
      <c r="O2290" s="7">
        <v>0</v>
      </c>
      <c r="P2290" s="6">
        <v>43.72</v>
      </c>
      <c r="Q2290" s="6">
        <f>M2290*N2290*(1-O2290)</f>
        <v>161.22</v>
      </c>
      <c r="R2290" s="6">
        <f>M2290*P2290</f>
        <v>87.44</v>
      </c>
      <c r="S2290" s="6">
        <f>Q2290-R2290</f>
        <v>73.78</v>
      </c>
      <c r="T2290" s="8">
        <f>IFERROR(S2290/Q2290,0)</f>
        <v>0.45763552909068356</v>
      </c>
    </row>
    <row r="2291" spans="1:20" ht="15.75" x14ac:dyDescent="0.25">
      <c r="A2291" s="2">
        <v>104</v>
      </c>
      <c r="B2291" s="3">
        <v>46333</v>
      </c>
      <c r="C2291" s="10">
        <f>YEAR(SalesDataTable[[#This Row],[Order Date]])</f>
        <v>2026</v>
      </c>
      <c r="D2291" s="13" t="str">
        <f>"Q"&amp;ROUNDUP(MONTH(SalesDataTable[[#This Row],[Order Date]])/3,0)</f>
        <v>Q4</v>
      </c>
      <c r="E2291" s="13">
        <f>MONTH(SalesDataTable[[#This Row],[Order Date]])</f>
        <v>11</v>
      </c>
      <c r="F2291" s="10" t="str">
        <f>TEXT(SalesDataTable[[#This Row],[Order Date]],"MMM")</f>
        <v>Nov</v>
      </c>
      <c r="G2291" s="4" t="s">
        <v>22</v>
      </c>
      <c r="H2291" s="4" t="s">
        <v>57</v>
      </c>
      <c r="I2291" s="4" t="s">
        <v>18</v>
      </c>
      <c r="J2291" s="4" t="s">
        <v>29</v>
      </c>
      <c r="K2291" s="4" t="s">
        <v>25</v>
      </c>
      <c r="L2291" s="4" t="s">
        <v>53</v>
      </c>
      <c r="M2291" s="5">
        <v>1</v>
      </c>
      <c r="N2291" s="6">
        <v>153.96</v>
      </c>
      <c r="O2291" s="7">
        <v>0</v>
      </c>
      <c r="P2291" s="6">
        <v>80.62</v>
      </c>
      <c r="Q2291" s="6">
        <f>M2291*N2291*(1-O2291)</f>
        <v>153.96</v>
      </c>
      <c r="R2291" s="6">
        <f>M2291*P2291</f>
        <v>80.62</v>
      </c>
      <c r="S2291" s="6">
        <f>Q2291-R2291</f>
        <v>73.34</v>
      </c>
      <c r="T2291" s="8">
        <f>IFERROR(S2291/Q2291,0)</f>
        <v>0.47635749545336453</v>
      </c>
    </row>
    <row r="2292" spans="1:20" ht="15.75" x14ac:dyDescent="0.25">
      <c r="A2292" s="2">
        <v>181</v>
      </c>
      <c r="B2292" s="3">
        <v>46333</v>
      </c>
      <c r="C2292" s="10">
        <f>YEAR(SalesDataTable[[#This Row],[Order Date]])</f>
        <v>2026</v>
      </c>
      <c r="D2292" s="13" t="str">
        <f>"Q"&amp;ROUNDUP(MONTH(SalesDataTable[[#This Row],[Order Date]])/3,0)</f>
        <v>Q4</v>
      </c>
      <c r="E2292" s="13">
        <f>MONTH(SalesDataTable[[#This Row],[Order Date]])</f>
        <v>11</v>
      </c>
      <c r="F2292" s="10" t="str">
        <f>TEXT(SalesDataTable[[#This Row],[Order Date]],"MMM")</f>
        <v>Nov</v>
      </c>
      <c r="G2292" s="4" t="s">
        <v>22</v>
      </c>
      <c r="H2292" s="4" t="s">
        <v>23</v>
      </c>
      <c r="I2292" s="4" t="s">
        <v>35</v>
      </c>
      <c r="J2292" s="4" t="s">
        <v>19</v>
      </c>
      <c r="K2292" s="4" t="s">
        <v>30</v>
      </c>
      <c r="L2292" s="4" t="s">
        <v>31</v>
      </c>
      <c r="M2292" s="5">
        <v>1</v>
      </c>
      <c r="N2292" s="6">
        <v>35.58</v>
      </c>
      <c r="O2292" s="7">
        <v>0</v>
      </c>
      <c r="P2292" s="6">
        <v>13.4</v>
      </c>
      <c r="Q2292" s="6">
        <f>M2292*N2292*(1-O2292)</f>
        <v>35.58</v>
      </c>
      <c r="R2292" s="6">
        <f>M2292*P2292</f>
        <v>13.4</v>
      </c>
      <c r="S2292" s="6">
        <f>Q2292-R2292</f>
        <v>22.18</v>
      </c>
      <c r="T2292" s="8">
        <f>IFERROR(S2292/Q2292,0)</f>
        <v>0.62338392355255767</v>
      </c>
    </row>
    <row r="2293" spans="1:20" ht="15.75" x14ac:dyDescent="0.25">
      <c r="A2293" s="2">
        <v>823</v>
      </c>
      <c r="B2293" s="3">
        <v>46333</v>
      </c>
      <c r="C2293" s="10">
        <f>YEAR(SalesDataTable[[#This Row],[Order Date]])</f>
        <v>2026</v>
      </c>
      <c r="D2293" s="13" t="str">
        <f>"Q"&amp;ROUNDUP(MONTH(SalesDataTable[[#This Row],[Order Date]])/3,0)</f>
        <v>Q4</v>
      </c>
      <c r="E2293" s="13">
        <f>MONTH(SalesDataTable[[#This Row],[Order Date]])</f>
        <v>11</v>
      </c>
      <c r="F2293" s="10" t="str">
        <f>TEXT(SalesDataTable[[#This Row],[Order Date]],"MMM")</f>
        <v>Nov</v>
      </c>
      <c r="G2293" s="4" t="s">
        <v>16</v>
      </c>
      <c r="H2293" s="4" t="s">
        <v>17</v>
      </c>
      <c r="I2293" s="4" t="s">
        <v>44</v>
      </c>
      <c r="J2293" s="4" t="s">
        <v>29</v>
      </c>
      <c r="K2293" s="4" t="s">
        <v>50</v>
      </c>
      <c r="L2293" s="4" t="s">
        <v>58</v>
      </c>
      <c r="M2293" s="5">
        <v>5</v>
      </c>
      <c r="N2293" s="6">
        <v>36.369999999999997</v>
      </c>
      <c r="O2293" s="7">
        <v>0.15</v>
      </c>
      <c r="P2293" s="6">
        <v>13.65</v>
      </c>
      <c r="Q2293" s="6">
        <f>M2293*N2293*(1-O2293)</f>
        <v>154.57249999999999</v>
      </c>
      <c r="R2293" s="6">
        <f>M2293*P2293</f>
        <v>68.25</v>
      </c>
      <c r="S2293" s="6">
        <f>Q2293-R2293</f>
        <v>86.322499999999991</v>
      </c>
      <c r="T2293" s="8">
        <f>IFERROR(S2293/Q2293,0)</f>
        <v>0.55845962250723769</v>
      </c>
    </row>
    <row r="2294" spans="1:20" ht="15.75" x14ac:dyDescent="0.25">
      <c r="A2294" s="2">
        <v>1730</v>
      </c>
      <c r="B2294" s="3">
        <v>46333</v>
      </c>
      <c r="C2294" s="10">
        <f>YEAR(SalesDataTable[[#This Row],[Order Date]])</f>
        <v>2026</v>
      </c>
      <c r="D2294" s="13" t="str">
        <f>"Q"&amp;ROUNDUP(MONTH(SalesDataTable[[#This Row],[Order Date]])/3,0)</f>
        <v>Q4</v>
      </c>
      <c r="E2294" s="13">
        <f>MONTH(SalesDataTable[[#This Row],[Order Date]])</f>
        <v>11</v>
      </c>
      <c r="F2294" s="10" t="str">
        <f>TEXT(SalesDataTable[[#This Row],[Order Date]],"MMM")</f>
        <v>Nov</v>
      </c>
      <c r="G2294" s="4" t="s">
        <v>36</v>
      </c>
      <c r="H2294" s="4" t="s">
        <v>37</v>
      </c>
      <c r="I2294" s="4" t="s">
        <v>44</v>
      </c>
      <c r="J2294" s="4" t="s">
        <v>19</v>
      </c>
      <c r="K2294" s="4" t="s">
        <v>25</v>
      </c>
      <c r="L2294" s="4" t="s">
        <v>53</v>
      </c>
      <c r="M2294" s="5">
        <v>2</v>
      </c>
      <c r="N2294" s="6">
        <v>151.55000000000001</v>
      </c>
      <c r="O2294" s="7">
        <v>0.1</v>
      </c>
      <c r="P2294" s="6">
        <v>80.48</v>
      </c>
      <c r="Q2294" s="6">
        <f>M2294*N2294*(1-O2294)</f>
        <v>272.79000000000002</v>
      </c>
      <c r="R2294" s="6">
        <f>M2294*P2294</f>
        <v>160.96</v>
      </c>
      <c r="S2294" s="6">
        <f>Q2294-R2294</f>
        <v>111.83000000000001</v>
      </c>
      <c r="T2294" s="8">
        <f>IFERROR(S2294/Q2294,0)</f>
        <v>0.40994904505297114</v>
      </c>
    </row>
    <row r="2295" spans="1:20" ht="15.75" x14ac:dyDescent="0.25">
      <c r="A2295" s="2">
        <v>2710</v>
      </c>
      <c r="B2295" s="3">
        <v>46333</v>
      </c>
      <c r="C2295" s="10">
        <f>YEAR(SalesDataTable[[#This Row],[Order Date]])</f>
        <v>2026</v>
      </c>
      <c r="D2295" s="13" t="str">
        <f>"Q"&amp;ROUNDUP(MONTH(SalesDataTable[[#This Row],[Order Date]])/3,0)</f>
        <v>Q4</v>
      </c>
      <c r="E2295" s="13">
        <f>MONTH(SalesDataTable[[#This Row],[Order Date]])</f>
        <v>11</v>
      </c>
      <c r="F2295" s="10" t="str">
        <f>TEXT(SalesDataTable[[#This Row],[Order Date]],"MMM")</f>
        <v>Nov</v>
      </c>
      <c r="G2295" s="4" t="s">
        <v>16</v>
      </c>
      <c r="H2295" s="4" t="s">
        <v>52</v>
      </c>
      <c r="I2295" s="4" t="s">
        <v>35</v>
      </c>
      <c r="J2295" s="4" t="s">
        <v>29</v>
      </c>
      <c r="K2295" s="4" t="s">
        <v>39</v>
      </c>
      <c r="L2295" s="4" t="s">
        <v>56</v>
      </c>
      <c r="M2295" s="5">
        <v>2</v>
      </c>
      <c r="N2295" s="6">
        <v>80.67</v>
      </c>
      <c r="O2295" s="7">
        <v>0</v>
      </c>
      <c r="P2295" s="6">
        <v>40.5</v>
      </c>
      <c r="Q2295" s="6">
        <f>M2295*N2295*(1-O2295)</f>
        <v>161.34</v>
      </c>
      <c r="R2295" s="6">
        <f>M2295*P2295</f>
        <v>81</v>
      </c>
      <c r="S2295" s="6">
        <f>Q2295-R2295</f>
        <v>80.34</v>
      </c>
      <c r="T2295" s="8">
        <f>IFERROR(S2295/Q2295,0)</f>
        <v>0.49795462997396805</v>
      </c>
    </row>
    <row r="2296" spans="1:20" ht="15.75" x14ac:dyDescent="0.25">
      <c r="A2296" s="2">
        <v>3018</v>
      </c>
      <c r="B2296" s="3">
        <v>46333</v>
      </c>
      <c r="C2296" s="10">
        <f>YEAR(SalesDataTable[[#This Row],[Order Date]])</f>
        <v>2026</v>
      </c>
      <c r="D2296" s="13" t="str">
        <f>"Q"&amp;ROUNDUP(MONTH(SalesDataTable[[#This Row],[Order Date]])/3,0)</f>
        <v>Q4</v>
      </c>
      <c r="E2296" s="13">
        <f>MONTH(SalesDataTable[[#This Row],[Order Date]])</f>
        <v>11</v>
      </c>
      <c r="F2296" s="10" t="str">
        <f>TEXT(SalesDataTable[[#This Row],[Order Date]],"MMM")</f>
        <v>Nov</v>
      </c>
      <c r="G2296" s="4" t="s">
        <v>36</v>
      </c>
      <c r="H2296" s="4" t="s">
        <v>47</v>
      </c>
      <c r="I2296" s="4" t="s">
        <v>24</v>
      </c>
      <c r="J2296" s="4" t="s">
        <v>32</v>
      </c>
      <c r="K2296" s="4" t="s">
        <v>20</v>
      </c>
      <c r="L2296" s="4" t="s">
        <v>21</v>
      </c>
      <c r="M2296" s="5">
        <v>10</v>
      </c>
      <c r="N2296" s="6">
        <v>81.48</v>
      </c>
      <c r="O2296" s="7">
        <v>0.05</v>
      </c>
      <c r="P2296" s="6">
        <v>43.7</v>
      </c>
      <c r="Q2296" s="6">
        <f>M2296*N2296*(1-O2296)</f>
        <v>774.06000000000006</v>
      </c>
      <c r="R2296" s="6">
        <f>M2296*P2296</f>
        <v>437</v>
      </c>
      <c r="S2296" s="6">
        <f>Q2296-R2296</f>
        <v>337.06000000000006</v>
      </c>
      <c r="T2296" s="8">
        <f>IFERROR(S2296/Q2296,0)</f>
        <v>0.43544428080510561</v>
      </c>
    </row>
    <row r="2297" spans="1:20" ht="15.75" x14ac:dyDescent="0.25">
      <c r="A2297" s="2">
        <v>3735</v>
      </c>
      <c r="B2297" s="3">
        <v>46333</v>
      </c>
      <c r="C2297" s="10">
        <f>YEAR(SalesDataTable[[#This Row],[Order Date]])</f>
        <v>2026</v>
      </c>
      <c r="D2297" s="13" t="str">
        <f>"Q"&amp;ROUNDUP(MONTH(SalesDataTable[[#This Row],[Order Date]])/3,0)</f>
        <v>Q4</v>
      </c>
      <c r="E2297" s="13">
        <f>MONTH(SalesDataTable[[#This Row],[Order Date]])</f>
        <v>11</v>
      </c>
      <c r="F2297" s="10" t="str">
        <f>TEXT(SalesDataTable[[#This Row],[Order Date]],"MMM")</f>
        <v>Nov</v>
      </c>
      <c r="G2297" s="4" t="s">
        <v>36</v>
      </c>
      <c r="H2297" s="4" t="s">
        <v>49</v>
      </c>
      <c r="I2297" s="4" t="s">
        <v>35</v>
      </c>
      <c r="J2297" s="4" t="s">
        <v>19</v>
      </c>
      <c r="K2297" s="4" t="s">
        <v>30</v>
      </c>
      <c r="L2297" s="4" t="s">
        <v>64</v>
      </c>
      <c r="M2297" s="5">
        <v>2</v>
      </c>
      <c r="N2297" s="6">
        <v>163.58000000000001</v>
      </c>
      <c r="O2297" s="7">
        <v>0.1</v>
      </c>
      <c r="P2297" s="6">
        <v>88.14</v>
      </c>
      <c r="Q2297" s="6">
        <f>M2297*N2297*(1-O2297)</f>
        <v>294.44400000000002</v>
      </c>
      <c r="R2297" s="6">
        <f>M2297*P2297</f>
        <v>176.28</v>
      </c>
      <c r="S2297" s="6">
        <f>Q2297-R2297</f>
        <v>118.16400000000002</v>
      </c>
      <c r="T2297" s="8">
        <f>IFERROR(S2297/Q2297,0)</f>
        <v>0.40131230386762851</v>
      </c>
    </row>
    <row r="2298" spans="1:20" ht="15.75" x14ac:dyDescent="0.25">
      <c r="A2298" s="2">
        <v>4460</v>
      </c>
      <c r="B2298" s="3">
        <v>46333</v>
      </c>
      <c r="C2298" s="10">
        <f>YEAR(SalesDataTable[[#This Row],[Order Date]])</f>
        <v>2026</v>
      </c>
      <c r="D2298" s="13" t="str">
        <f>"Q"&amp;ROUNDUP(MONTH(SalesDataTable[[#This Row],[Order Date]])/3,0)</f>
        <v>Q4</v>
      </c>
      <c r="E2298" s="13">
        <f>MONTH(SalesDataTable[[#This Row],[Order Date]])</f>
        <v>11</v>
      </c>
      <c r="F2298" s="10" t="str">
        <f>TEXT(SalesDataTable[[#This Row],[Order Date]],"MMM")</f>
        <v>Nov</v>
      </c>
      <c r="G2298" s="4" t="s">
        <v>16</v>
      </c>
      <c r="H2298" s="4" t="s">
        <v>52</v>
      </c>
      <c r="I2298" s="4" t="s">
        <v>35</v>
      </c>
      <c r="J2298" s="4" t="s">
        <v>19</v>
      </c>
      <c r="K2298" s="4" t="s">
        <v>25</v>
      </c>
      <c r="L2298" s="4" t="s">
        <v>62</v>
      </c>
      <c r="M2298" s="5">
        <v>2</v>
      </c>
      <c r="N2298" s="6">
        <v>71.88</v>
      </c>
      <c r="O2298" s="7">
        <v>0.15</v>
      </c>
      <c r="P2298" s="6">
        <v>31.65</v>
      </c>
      <c r="Q2298" s="6">
        <f>M2298*N2298*(1-O2298)</f>
        <v>122.19599999999998</v>
      </c>
      <c r="R2298" s="6">
        <f>M2298*P2298</f>
        <v>63.3</v>
      </c>
      <c r="S2298" s="6">
        <f>Q2298-R2298</f>
        <v>58.895999999999987</v>
      </c>
      <c r="T2298" s="8">
        <f>IFERROR(S2298/Q2298,0)</f>
        <v>0.48197977020524396</v>
      </c>
    </row>
    <row r="2299" spans="1:20" ht="15.75" x14ac:dyDescent="0.25">
      <c r="A2299" s="2">
        <v>319</v>
      </c>
      <c r="B2299" s="3">
        <v>46334</v>
      </c>
      <c r="C2299" s="10">
        <f>YEAR(SalesDataTable[[#This Row],[Order Date]])</f>
        <v>2026</v>
      </c>
      <c r="D2299" s="13" t="str">
        <f>"Q"&amp;ROUNDUP(MONTH(SalesDataTable[[#This Row],[Order Date]])/3,0)</f>
        <v>Q4</v>
      </c>
      <c r="E2299" s="13">
        <f>MONTH(SalesDataTable[[#This Row],[Order Date]])</f>
        <v>11</v>
      </c>
      <c r="F2299" s="10" t="str">
        <f>TEXT(SalesDataTable[[#This Row],[Order Date]],"MMM")</f>
        <v>Nov</v>
      </c>
      <c r="G2299" s="4" t="s">
        <v>36</v>
      </c>
      <c r="H2299" s="4" t="s">
        <v>49</v>
      </c>
      <c r="I2299" s="4" t="s">
        <v>18</v>
      </c>
      <c r="J2299" s="4" t="s">
        <v>19</v>
      </c>
      <c r="K2299" s="4" t="s">
        <v>30</v>
      </c>
      <c r="L2299" s="4" t="s">
        <v>31</v>
      </c>
      <c r="M2299" s="5">
        <v>2</v>
      </c>
      <c r="N2299" s="6">
        <v>36.299999999999997</v>
      </c>
      <c r="O2299" s="7">
        <v>0.15</v>
      </c>
      <c r="P2299" s="6">
        <v>13.38</v>
      </c>
      <c r="Q2299" s="6">
        <f>M2299*N2299*(1-O2299)</f>
        <v>61.709999999999994</v>
      </c>
      <c r="R2299" s="6">
        <f>M2299*P2299</f>
        <v>26.76</v>
      </c>
      <c r="S2299" s="6">
        <f>Q2299-R2299</f>
        <v>34.949999999999989</v>
      </c>
      <c r="T2299" s="8">
        <f>IFERROR(S2299/Q2299,0)</f>
        <v>0.56635877491492448</v>
      </c>
    </row>
    <row r="2300" spans="1:20" ht="15.75" x14ac:dyDescent="0.25">
      <c r="A2300" s="2">
        <v>595</v>
      </c>
      <c r="B2300" s="3">
        <v>46334</v>
      </c>
      <c r="C2300" s="10">
        <f>YEAR(SalesDataTable[[#This Row],[Order Date]])</f>
        <v>2026</v>
      </c>
      <c r="D2300" s="13" t="str">
        <f>"Q"&amp;ROUNDUP(MONTH(SalesDataTable[[#This Row],[Order Date]])/3,0)</f>
        <v>Q4</v>
      </c>
      <c r="E2300" s="13">
        <f>MONTH(SalesDataTable[[#This Row],[Order Date]])</f>
        <v>11</v>
      </c>
      <c r="F2300" s="10" t="str">
        <f>TEXT(SalesDataTable[[#This Row],[Order Date]],"MMM")</f>
        <v>Nov</v>
      </c>
      <c r="G2300" s="4" t="s">
        <v>22</v>
      </c>
      <c r="H2300" s="4" t="s">
        <v>59</v>
      </c>
      <c r="I2300" s="4" t="s">
        <v>18</v>
      </c>
      <c r="J2300" s="4" t="s">
        <v>29</v>
      </c>
      <c r="K2300" s="4" t="s">
        <v>50</v>
      </c>
      <c r="L2300" s="4" t="s">
        <v>58</v>
      </c>
      <c r="M2300" s="5">
        <v>2</v>
      </c>
      <c r="N2300" s="6">
        <v>36.159999999999997</v>
      </c>
      <c r="O2300" s="7">
        <v>0.1</v>
      </c>
      <c r="P2300" s="6">
        <v>13.79</v>
      </c>
      <c r="Q2300" s="6">
        <f>M2300*N2300*(1-O2300)</f>
        <v>65.087999999999994</v>
      </c>
      <c r="R2300" s="6">
        <f>M2300*P2300</f>
        <v>27.58</v>
      </c>
      <c r="S2300" s="6">
        <f>Q2300-R2300</f>
        <v>37.507999999999996</v>
      </c>
      <c r="T2300" s="8">
        <f>IFERROR(S2300/Q2300,0)</f>
        <v>0.57626597836774829</v>
      </c>
    </row>
    <row r="2301" spans="1:20" ht="15.75" x14ac:dyDescent="0.25">
      <c r="A2301" s="2">
        <v>1623</v>
      </c>
      <c r="B2301" s="3">
        <v>46334</v>
      </c>
      <c r="C2301" s="10">
        <f>YEAR(SalesDataTable[[#This Row],[Order Date]])</f>
        <v>2026</v>
      </c>
      <c r="D2301" s="13" t="str">
        <f>"Q"&amp;ROUNDUP(MONTH(SalesDataTable[[#This Row],[Order Date]])/3,0)</f>
        <v>Q4</v>
      </c>
      <c r="E2301" s="13">
        <f>MONTH(SalesDataTable[[#This Row],[Order Date]])</f>
        <v>11</v>
      </c>
      <c r="F2301" s="10" t="str">
        <f>TEXT(SalesDataTable[[#This Row],[Order Date]],"MMM")</f>
        <v>Nov</v>
      </c>
      <c r="G2301" s="4" t="s">
        <v>27</v>
      </c>
      <c r="H2301" s="4" t="s">
        <v>41</v>
      </c>
      <c r="I2301" s="4" t="s">
        <v>18</v>
      </c>
      <c r="J2301" s="4" t="s">
        <v>19</v>
      </c>
      <c r="K2301" s="4" t="s">
        <v>30</v>
      </c>
      <c r="L2301" s="4" t="s">
        <v>31</v>
      </c>
      <c r="M2301" s="5">
        <v>2</v>
      </c>
      <c r="N2301" s="6">
        <v>35.49</v>
      </c>
      <c r="O2301" s="7">
        <v>0.1</v>
      </c>
      <c r="P2301" s="6">
        <v>13.78</v>
      </c>
      <c r="Q2301" s="6">
        <f>M2301*N2301*(1-O2301)</f>
        <v>63.882000000000005</v>
      </c>
      <c r="R2301" s="6">
        <f>M2301*P2301</f>
        <v>27.56</v>
      </c>
      <c r="S2301" s="6">
        <f>Q2301-R2301</f>
        <v>36.322000000000003</v>
      </c>
      <c r="T2301" s="8">
        <f>IFERROR(S2301/Q2301,0)</f>
        <v>0.56857956857956859</v>
      </c>
    </row>
    <row r="2302" spans="1:20" ht="15.75" x14ac:dyDescent="0.25">
      <c r="A2302" s="2">
        <v>2638</v>
      </c>
      <c r="B2302" s="3">
        <v>46334</v>
      </c>
      <c r="C2302" s="10">
        <f>YEAR(SalesDataTable[[#This Row],[Order Date]])</f>
        <v>2026</v>
      </c>
      <c r="D2302" s="13" t="str">
        <f>"Q"&amp;ROUNDUP(MONTH(SalesDataTable[[#This Row],[Order Date]])/3,0)</f>
        <v>Q4</v>
      </c>
      <c r="E2302" s="13">
        <f>MONTH(SalesDataTable[[#This Row],[Order Date]])</f>
        <v>11</v>
      </c>
      <c r="F2302" s="10" t="str">
        <f>TEXT(SalesDataTable[[#This Row],[Order Date]],"MMM")</f>
        <v>Nov</v>
      </c>
      <c r="G2302" s="4" t="s">
        <v>16</v>
      </c>
      <c r="H2302" s="4" t="s">
        <v>52</v>
      </c>
      <c r="I2302" s="4" t="s">
        <v>18</v>
      </c>
      <c r="J2302" s="4" t="s">
        <v>29</v>
      </c>
      <c r="K2302" s="4" t="s">
        <v>25</v>
      </c>
      <c r="L2302" s="4" t="s">
        <v>62</v>
      </c>
      <c r="M2302" s="5">
        <v>1</v>
      </c>
      <c r="N2302" s="6">
        <v>69.760000000000005</v>
      </c>
      <c r="O2302" s="7">
        <v>0.15</v>
      </c>
      <c r="P2302" s="6">
        <v>32.39</v>
      </c>
      <c r="Q2302" s="6">
        <f>M2302*N2302*(1-O2302)</f>
        <v>59.295999999999999</v>
      </c>
      <c r="R2302" s="6">
        <f>M2302*P2302</f>
        <v>32.39</v>
      </c>
      <c r="S2302" s="6">
        <f>Q2302-R2302</f>
        <v>26.905999999999999</v>
      </c>
      <c r="T2302" s="8">
        <f>IFERROR(S2302/Q2302,0)</f>
        <v>0.45375742039935241</v>
      </c>
    </row>
    <row r="2303" spans="1:20" ht="15.75" x14ac:dyDescent="0.25">
      <c r="A2303" s="2">
        <v>2666</v>
      </c>
      <c r="B2303" s="3">
        <v>46334</v>
      </c>
      <c r="C2303" s="10">
        <f>YEAR(SalesDataTable[[#This Row],[Order Date]])</f>
        <v>2026</v>
      </c>
      <c r="D2303" s="13" t="str">
        <f>"Q"&amp;ROUNDUP(MONTH(SalesDataTable[[#This Row],[Order Date]])/3,0)</f>
        <v>Q4</v>
      </c>
      <c r="E2303" s="13">
        <f>MONTH(SalesDataTable[[#This Row],[Order Date]])</f>
        <v>11</v>
      </c>
      <c r="F2303" s="10" t="str">
        <f>TEXT(SalesDataTable[[#This Row],[Order Date]],"MMM")</f>
        <v>Nov</v>
      </c>
      <c r="G2303" s="4" t="s">
        <v>22</v>
      </c>
      <c r="H2303" s="4" t="s">
        <v>59</v>
      </c>
      <c r="I2303" s="4" t="s">
        <v>35</v>
      </c>
      <c r="J2303" s="4" t="s">
        <v>32</v>
      </c>
      <c r="K2303" s="4" t="s">
        <v>39</v>
      </c>
      <c r="L2303" s="4" t="s">
        <v>56</v>
      </c>
      <c r="M2303" s="5">
        <v>6</v>
      </c>
      <c r="N2303" s="6">
        <v>81.37</v>
      </c>
      <c r="O2303" s="7">
        <v>0</v>
      </c>
      <c r="P2303" s="6">
        <v>39.5</v>
      </c>
      <c r="Q2303" s="6">
        <f>M2303*N2303*(1-O2303)</f>
        <v>488.22</v>
      </c>
      <c r="R2303" s="6">
        <f>M2303*P2303</f>
        <v>237</v>
      </c>
      <c r="S2303" s="6">
        <f>Q2303-R2303</f>
        <v>251.22000000000003</v>
      </c>
      <c r="T2303" s="8">
        <f>IFERROR(S2303/Q2303,0)</f>
        <v>0.5145631067961165</v>
      </c>
    </row>
    <row r="2304" spans="1:20" ht="15.75" x14ac:dyDescent="0.25">
      <c r="A2304" s="2">
        <v>3505</v>
      </c>
      <c r="B2304" s="3">
        <v>46334</v>
      </c>
      <c r="C2304" s="10">
        <f>YEAR(SalesDataTable[[#This Row],[Order Date]])</f>
        <v>2026</v>
      </c>
      <c r="D2304" s="13" t="str">
        <f>"Q"&amp;ROUNDUP(MONTH(SalesDataTable[[#This Row],[Order Date]])/3,0)</f>
        <v>Q4</v>
      </c>
      <c r="E2304" s="13">
        <f>MONTH(SalesDataTable[[#This Row],[Order Date]])</f>
        <v>11</v>
      </c>
      <c r="F2304" s="10" t="str">
        <f>TEXT(SalesDataTable[[#This Row],[Order Date]],"MMM")</f>
        <v>Nov</v>
      </c>
      <c r="G2304" s="4" t="s">
        <v>22</v>
      </c>
      <c r="H2304" s="4" t="s">
        <v>59</v>
      </c>
      <c r="I2304" s="4" t="s">
        <v>24</v>
      </c>
      <c r="J2304" s="4" t="s">
        <v>19</v>
      </c>
      <c r="K2304" s="4" t="s">
        <v>20</v>
      </c>
      <c r="L2304" s="4" t="s">
        <v>21</v>
      </c>
      <c r="M2304" s="5">
        <v>5</v>
      </c>
      <c r="N2304" s="6">
        <v>82.82</v>
      </c>
      <c r="O2304" s="7">
        <v>0.15</v>
      </c>
      <c r="P2304" s="6">
        <v>43.8</v>
      </c>
      <c r="Q2304" s="6">
        <f>M2304*N2304*(1-O2304)</f>
        <v>351.98499999999996</v>
      </c>
      <c r="R2304" s="6">
        <f>M2304*P2304</f>
        <v>219</v>
      </c>
      <c r="S2304" s="6">
        <f>Q2304-R2304</f>
        <v>132.98499999999996</v>
      </c>
      <c r="T2304" s="8">
        <f>IFERROR(S2304/Q2304,0)</f>
        <v>0.37781439549980816</v>
      </c>
    </row>
    <row r="2305" spans="1:20" ht="15.75" x14ac:dyDescent="0.25">
      <c r="A2305" s="2">
        <v>3626</v>
      </c>
      <c r="B2305" s="3">
        <v>46334</v>
      </c>
      <c r="C2305" s="10">
        <f>YEAR(SalesDataTable[[#This Row],[Order Date]])</f>
        <v>2026</v>
      </c>
      <c r="D2305" s="13" t="str">
        <f>"Q"&amp;ROUNDUP(MONTH(SalesDataTable[[#This Row],[Order Date]])/3,0)</f>
        <v>Q4</v>
      </c>
      <c r="E2305" s="13">
        <f>MONTH(SalesDataTable[[#This Row],[Order Date]])</f>
        <v>11</v>
      </c>
      <c r="F2305" s="10" t="str">
        <f>TEXT(SalesDataTable[[#This Row],[Order Date]],"MMM")</f>
        <v>Nov</v>
      </c>
      <c r="G2305" s="4" t="s">
        <v>36</v>
      </c>
      <c r="H2305" s="4" t="s">
        <v>63</v>
      </c>
      <c r="I2305" s="4" t="s">
        <v>24</v>
      </c>
      <c r="J2305" s="4" t="s">
        <v>32</v>
      </c>
      <c r="K2305" s="4" t="s">
        <v>20</v>
      </c>
      <c r="L2305" s="4" t="s">
        <v>38</v>
      </c>
      <c r="M2305" s="5">
        <v>15</v>
      </c>
      <c r="N2305" s="6">
        <v>51.05</v>
      </c>
      <c r="O2305" s="7">
        <v>0.1</v>
      </c>
      <c r="P2305" s="6">
        <v>21.95</v>
      </c>
      <c r="Q2305" s="6">
        <f>M2305*N2305*(1-O2305)</f>
        <v>689.17500000000007</v>
      </c>
      <c r="R2305" s="6">
        <f>M2305*P2305</f>
        <v>329.25</v>
      </c>
      <c r="S2305" s="6">
        <f>Q2305-R2305</f>
        <v>359.92500000000007</v>
      </c>
      <c r="T2305" s="8">
        <f>IFERROR(S2305/Q2305,0)</f>
        <v>0.52225486995320491</v>
      </c>
    </row>
    <row r="2306" spans="1:20" ht="15.75" x14ac:dyDescent="0.25">
      <c r="A2306" s="2">
        <v>3801</v>
      </c>
      <c r="B2306" s="3">
        <v>46334</v>
      </c>
      <c r="C2306" s="10">
        <f>YEAR(SalesDataTable[[#This Row],[Order Date]])</f>
        <v>2026</v>
      </c>
      <c r="D2306" s="13" t="str">
        <f>"Q"&amp;ROUNDUP(MONTH(SalesDataTable[[#This Row],[Order Date]])/3,0)</f>
        <v>Q4</v>
      </c>
      <c r="E2306" s="13">
        <f>MONTH(SalesDataTable[[#This Row],[Order Date]])</f>
        <v>11</v>
      </c>
      <c r="F2306" s="10" t="str">
        <f>TEXT(SalesDataTable[[#This Row],[Order Date]],"MMM")</f>
        <v>Nov</v>
      </c>
      <c r="G2306" s="4" t="s">
        <v>16</v>
      </c>
      <c r="H2306" s="4" t="s">
        <v>66</v>
      </c>
      <c r="I2306" s="4" t="s">
        <v>18</v>
      </c>
      <c r="J2306" s="4" t="s">
        <v>19</v>
      </c>
      <c r="K2306" s="4" t="s">
        <v>20</v>
      </c>
      <c r="L2306" s="4" t="s">
        <v>46</v>
      </c>
      <c r="M2306" s="5">
        <v>3</v>
      </c>
      <c r="N2306" s="6">
        <v>101.68</v>
      </c>
      <c r="O2306" s="7">
        <v>0.1</v>
      </c>
      <c r="P2306" s="6">
        <v>51.9</v>
      </c>
      <c r="Q2306" s="6">
        <f>M2306*N2306*(1-O2306)</f>
        <v>274.536</v>
      </c>
      <c r="R2306" s="6">
        <f>M2306*P2306</f>
        <v>155.69999999999999</v>
      </c>
      <c r="S2306" s="6">
        <f>Q2306-R2306</f>
        <v>118.83600000000001</v>
      </c>
      <c r="T2306" s="8">
        <f>IFERROR(S2306/Q2306,0)</f>
        <v>0.43286126409651199</v>
      </c>
    </row>
    <row r="2307" spans="1:20" ht="15.75" x14ac:dyDescent="0.25">
      <c r="A2307" s="2">
        <v>4685</v>
      </c>
      <c r="B2307" s="3">
        <v>46334</v>
      </c>
      <c r="C2307" s="10">
        <f>YEAR(SalesDataTable[[#This Row],[Order Date]])</f>
        <v>2026</v>
      </c>
      <c r="D2307" s="13" t="str">
        <f>"Q"&amp;ROUNDUP(MONTH(SalesDataTable[[#This Row],[Order Date]])/3,0)</f>
        <v>Q4</v>
      </c>
      <c r="E2307" s="13">
        <f>MONTH(SalesDataTable[[#This Row],[Order Date]])</f>
        <v>11</v>
      </c>
      <c r="F2307" s="10" t="str">
        <f>TEXT(SalesDataTable[[#This Row],[Order Date]],"MMM")</f>
        <v>Nov</v>
      </c>
      <c r="G2307" s="4" t="s">
        <v>36</v>
      </c>
      <c r="H2307" s="4" t="s">
        <v>63</v>
      </c>
      <c r="I2307" s="4" t="s">
        <v>24</v>
      </c>
      <c r="J2307" s="4" t="s">
        <v>32</v>
      </c>
      <c r="K2307" s="4" t="s">
        <v>39</v>
      </c>
      <c r="L2307" s="4" t="s">
        <v>56</v>
      </c>
      <c r="M2307" s="5">
        <v>6</v>
      </c>
      <c r="N2307" s="6">
        <v>80.83</v>
      </c>
      <c r="O2307" s="7">
        <v>0.15</v>
      </c>
      <c r="P2307" s="6">
        <v>39.32</v>
      </c>
      <c r="Q2307" s="6">
        <f>M2307*N2307*(1-O2307)</f>
        <v>412.233</v>
      </c>
      <c r="R2307" s="6">
        <f>M2307*P2307</f>
        <v>235.92000000000002</v>
      </c>
      <c r="S2307" s="6">
        <f>Q2307-R2307</f>
        <v>176.31299999999999</v>
      </c>
      <c r="T2307" s="8">
        <f>IFERROR(S2307/Q2307,0)</f>
        <v>0.42770229457612563</v>
      </c>
    </row>
    <row r="2308" spans="1:20" ht="15.75" x14ac:dyDescent="0.25">
      <c r="A2308" s="2">
        <v>4843</v>
      </c>
      <c r="B2308" s="3">
        <v>46334</v>
      </c>
      <c r="C2308" s="10">
        <f>YEAR(SalesDataTable[[#This Row],[Order Date]])</f>
        <v>2026</v>
      </c>
      <c r="D2308" s="13" t="str">
        <f>"Q"&amp;ROUNDUP(MONTH(SalesDataTable[[#This Row],[Order Date]])/3,0)</f>
        <v>Q4</v>
      </c>
      <c r="E2308" s="13">
        <f>MONTH(SalesDataTable[[#This Row],[Order Date]])</f>
        <v>11</v>
      </c>
      <c r="F2308" s="10" t="str">
        <f>TEXT(SalesDataTable[[#This Row],[Order Date]],"MMM")</f>
        <v>Nov</v>
      </c>
      <c r="G2308" s="4" t="s">
        <v>22</v>
      </c>
      <c r="H2308" s="4" t="s">
        <v>59</v>
      </c>
      <c r="I2308" s="4" t="s">
        <v>18</v>
      </c>
      <c r="J2308" s="4" t="s">
        <v>29</v>
      </c>
      <c r="K2308" s="4" t="s">
        <v>39</v>
      </c>
      <c r="L2308" s="4" t="s">
        <v>67</v>
      </c>
      <c r="M2308" s="5">
        <v>6</v>
      </c>
      <c r="N2308" s="6">
        <v>123.67</v>
      </c>
      <c r="O2308" s="7">
        <v>0.15</v>
      </c>
      <c r="P2308" s="6">
        <v>60.55</v>
      </c>
      <c r="Q2308" s="6">
        <f>M2308*N2308*(1-O2308)</f>
        <v>630.71699999999998</v>
      </c>
      <c r="R2308" s="6">
        <f>M2308*P2308</f>
        <v>363.29999999999995</v>
      </c>
      <c r="S2308" s="6">
        <f>Q2308-R2308</f>
        <v>267.41700000000003</v>
      </c>
      <c r="T2308" s="8">
        <f>IFERROR(S2308/Q2308,0)</f>
        <v>0.42398888883603902</v>
      </c>
    </row>
    <row r="2309" spans="1:20" ht="15.75" x14ac:dyDescent="0.25">
      <c r="A2309" s="2">
        <v>4890</v>
      </c>
      <c r="B2309" s="3">
        <v>46334</v>
      </c>
      <c r="C2309" s="10">
        <f>YEAR(SalesDataTable[[#This Row],[Order Date]])</f>
        <v>2026</v>
      </c>
      <c r="D2309" s="13" t="str">
        <f>"Q"&amp;ROUNDUP(MONTH(SalesDataTable[[#This Row],[Order Date]])/3,0)</f>
        <v>Q4</v>
      </c>
      <c r="E2309" s="13">
        <f>MONTH(SalesDataTable[[#This Row],[Order Date]])</f>
        <v>11</v>
      </c>
      <c r="F2309" s="10" t="str">
        <f>TEXT(SalesDataTable[[#This Row],[Order Date]],"MMM")</f>
        <v>Nov</v>
      </c>
      <c r="G2309" s="4" t="s">
        <v>16</v>
      </c>
      <c r="H2309" s="4" t="s">
        <v>66</v>
      </c>
      <c r="I2309" s="4" t="s">
        <v>18</v>
      </c>
      <c r="J2309" s="4" t="s">
        <v>29</v>
      </c>
      <c r="K2309" s="4" t="s">
        <v>25</v>
      </c>
      <c r="L2309" s="4" t="s">
        <v>26</v>
      </c>
      <c r="M2309" s="5">
        <v>2</v>
      </c>
      <c r="N2309" s="6">
        <v>93.16</v>
      </c>
      <c r="O2309" s="7">
        <v>0.1</v>
      </c>
      <c r="P2309" s="6">
        <v>44.19</v>
      </c>
      <c r="Q2309" s="6">
        <f>M2309*N2309*(1-O2309)</f>
        <v>167.68799999999999</v>
      </c>
      <c r="R2309" s="6">
        <f>M2309*P2309</f>
        <v>88.38</v>
      </c>
      <c r="S2309" s="6">
        <f>Q2309-R2309</f>
        <v>79.307999999999993</v>
      </c>
      <c r="T2309" s="8">
        <f>IFERROR(S2309/Q2309,0)</f>
        <v>0.47294976384714471</v>
      </c>
    </row>
    <row r="2310" spans="1:20" ht="15.75" x14ac:dyDescent="0.25">
      <c r="A2310" s="2">
        <v>4913</v>
      </c>
      <c r="B2310" s="3">
        <v>46334</v>
      </c>
      <c r="C2310" s="10">
        <f>YEAR(SalesDataTable[[#This Row],[Order Date]])</f>
        <v>2026</v>
      </c>
      <c r="D2310" s="13" t="str">
        <f>"Q"&amp;ROUNDUP(MONTH(SalesDataTable[[#This Row],[Order Date]])/3,0)</f>
        <v>Q4</v>
      </c>
      <c r="E2310" s="13">
        <f>MONTH(SalesDataTable[[#This Row],[Order Date]])</f>
        <v>11</v>
      </c>
      <c r="F2310" s="10" t="str">
        <f>TEXT(SalesDataTable[[#This Row],[Order Date]],"MMM")</f>
        <v>Nov</v>
      </c>
      <c r="G2310" s="4" t="s">
        <v>27</v>
      </c>
      <c r="H2310" s="4" t="s">
        <v>28</v>
      </c>
      <c r="I2310" s="4" t="s">
        <v>44</v>
      </c>
      <c r="J2310" s="4" t="s">
        <v>29</v>
      </c>
      <c r="K2310" s="4" t="s">
        <v>20</v>
      </c>
      <c r="L2310" s="4" t="s">
        <v>21</v>
      </c>
      <c r="M2310" s="5">
        <v>1</v>
      </c>
      <c r="N2310" s="6">
        <v>83.79</v>
      </c>
      <c r="O2310" s="7">
        <v>0.1</v>
      </c>
      <c r="P2310" s="6">
        <v>42.8</v>
      </c>
      <c r="Q2310" s="6">
        <f>M2310*N2310*(1-O2310)</f>
        <v>75.411000000000001</v>
      </c>
      <c r="R2310" s="6">
        <f>M2310*P2310</f>
        <v>42.8</v>
      </c>
      <c r="S2310" s="6">
        <f>Q2310-R2310</f>
        <v>32.611000000000004</v>
      </c>
      <c r="T2310" s="8">
        <f>IFERROR(S2310/Q2310,0)</f>
        <v>0.43244354271923197</v>
      </c>
    </row>
    <row r="2311" spans="1:20" ht="15.75" x14ac:dyDescent="0.25">
      <c r="A2311" s="2">
        <v>5079</v>
      </c>
      <c r="B2311" s="3">
        <v>46334</v>
      </c>
      <c r="C2311" s="10">
        <f>YEAR(SalesDataTable[[#This Row],[Order Date]])</f>
        <v>2026</v>
      </c>
      <c r="D2311" s="13" t="str">
        <f>"Q"&amp;ROUNDUP(MONTH(SalesDataTable[[#This Row],[Order Date]])/3,0)</f>
        <v>Q4</v>
      </c>
      <c r="E2311" s="13">
        <f>MONTH(SalesDataTable[[#This Row],[Order Date]])</f>
        <v>11</v>
      </c>
      <c r="F2311" s="10" t="str">
        <f>TEXT(SalesDataTable[[#This Row],[Order Date]],"MMM")</f>
        <v>Nov</v>
      </c>
      <c r="G2311" s="4" t="s">
        <v>27</v>
      </c>
      <c r="H2311" s="4" t="s">
        <v>68</v>
      </c>
      <c r="I2311" s="4" t="s">
        <v>18</v>
      </c>
      <c r="J2311" s="4" t="s">
        <v>29</v>
      </c>
      <c r="K2311" s="4" t="s">
        <v>50</v>
      </c>
      <c r="L2311" s="4" t="s">
        <v>54</v>
      </c>
      <c r="M2311" s="5">
        <v>1</v>
      </c>
      <c r="N2311" s="6">
        <v>120.98</v>
      </c>
      <c r="O2311" s="7">
        <v>0.1</v>
      </c>
      <c r="P2311" s="6">
        <v>70.59</v>
      </c>
      <c r="Q2311" s="6">
        <f>M2311*N2311*(1-O2311)</f>
        <v>108.88200000000001</v>
      </c>
      <c r="R2311" s="6">
        <f>M2311*P2311</f>
        <v>70.59</v>
      </c>
      <c r="S2311" s="6">
        <f>Q2311-R2311</f>
        <v>38.292000000000002</v>
      </c>
      <c r="T2311" s="8">
        <f>IFERROR(S2311/Q2311,0)</f>
        <v>0.35168347385242738</v>
      </c>
    </row>
    <row r="2312" spans="1:20" ht="15.75" x14ac:dyDescent="0.25">
      <c r="A2312" s="2">
        <v>366</v>
      </c>
      <c r="B2312" s="3">
        <v>46335</v>
      </c>
      <c r="C2312" s="10">
        <f>YEAR(SalesDataTable[[#This Row],[Order Date]])</f>
        <v>2026</v>
      </c>
      <c r="D2312" s="13" t="str">
        <f>"Q"&amp;ROUNDUP(MONTH(SalesDataTable[[#This Row],[Order Date]])/3,0)</f>
        <v>Q4</v>
      </c>
      <c r="E2312" s="13">
        <f>MONTH(SalesDataTable[[#This Row],[Order Date]])</f>
        <v>11</v>
      </c>
      <c r="F2312" s="10" t="str">
        <f>TEXT(SalesDataTable[[#This Row],[Order Date]],"MMM")</f>
        <v>Nov</v>
      </c>
      <c r="G2312" s="4" t="s">
        <v>36</v>
      </c>
      <c r="H2312" s="4" t="s">
        <v>63</v>
      </c>
      <c r="I2312" s="4" t="s">
        <v>35</v>
      </c>
      <c r="J2312" s="4" t="s">
        <v>19</v>
      </c>
      <c r="K2312" s="4" t="s">
        <v>25</v>
      </c>
      <c r="L2312" s="4" t="s">
        <v>53</v>
      </c>
      <c r="M2312" s="5">
        <v>1</v>
      </c>
      <c r="N2312" s="6">
        <v>152.05000000000001</v>
      </c>
      <c r="O2312" s="7">
        <v>0.15</v>
      </c>
      <c r="P2312" s="6">
        <v>80.56</v>
      </c>
      <c r="Q2312" s="6">
        <f>M2312*N2312*(1-O2312)</f>
        <v>129.24250000000001</v>
      </c>
      <c r="R2312" s="6">
        <f>M2312*P2312</f>
        <v>80.56</v>
      </c>
      <c r="S2312" s="6">
        <f>Q2312-R2312</f>
        <v>48.682500000000005</v>
      </c>
      <c r="T2312" s="8">
        <f>IFERROR(S2312/Q2312,0)</f>
        <v>0.37667562914675901</v>
      </c>
    </row>
    <row r="2313" spans="1:20" ht="15.75" x14ac:dyDescent="0.25">
      <c r="A2313" s="2">
        <v>567</v>
      </c>
      <c r="B2313" s="3">
        <v>46335</v>
      </c>
      <c r="C2313" s="10">
        <f>YEAR(SalesDataTable[[#This Row],[Order Date]])</f>
        <v>2026</v>
      </c>
      <c r="D2313" s="13" t="str">
        <f>"Q"&amp;ROUNDUP(MONTH(SalesDataTable[[#This Row],[Order Date]])/3,0)</f>
        <v>Q4</v>
      </c>
      <c r="E2313" s="13">
        <f>MONTH(SalesDataTable[[#This Row],[Order Date]])</f>
        <v>11</v>
      </c>
      <c r="F2313" s="10" t="str">
        <f>TEXT(SalesDataTable[[#This Row],[Order Date]],"MMM")</f>
        <v>Nov</v>
      </c>
      <c r="G2313" s="4" t="s">
        <v>16</v>
      </c>
      <c r="H2313" s="4" t="s">
        <v>52</v>
      </c>
      <c r="I2313" s="4" t="s">
        <v>35</v>
      </c>
      <c r="J2313" s="4" t="s">
        <v>29</v>
      </c>
      <c r="K2313" s="4" t="s">
        <v>30</v>
      </c>
      <c r="L2313" s="4" t="s">
        <v>31</v>
      </c>
      <c r="M2313" s="5">
        <v>3</v>
      </c>
      <c r="N2313" s="6">
        <v>36.14</v>
      </c>
      <c r="O2313" s="7">
        <v>0.1</v>
      </c>
      <c r="P2313" s="6">
        <v>13.23</v>
      </c>
      <c r="Q2313" s="6">
        <f>M2313*N2313*(1-O2313)</f>
        <v>97.578000000000003</v>
      </c>
      <c r="R2313" s="6">
        <f>M2313*P2313</f>
        <v>39.69</v>
      </c>
      <c r="S2313" s="6">
        <f>Q2313-R2313</f>
        <v>57.888000000000005</v>
      </c>
      <c r="T2313" s="8">
        <f>IFERROR(S2313/Q2313,0)</f>
        <v>0.59324847814056447</v>
      </c>
    </row>
    <row r="2314" spans="1:20" ht="15.75" x14ac:dyDescent="0.25">
      <c r="A2314" s="2">
        <v>1051</v>
      </c>
      <c r="B2314" s="3">
        <v>46335</v>
      </c>
      <c r="C2314" s="10">
        <f>YEAR(SalesDataTable[[#This Row],[Order Date]])</f>
        <v>2026</v>
      </c>
      <c r="D2314" s="13" t="str">
        <f>"Q"&amp;ROUNDUP(MONTH(SalesDataTable[[#This Row],[Order Date]])/3,0)</f>
        <v>Q4</v>
      </c>
      <c r="E2314" s="13">
        <f>MONTH(SalesDataTable[[#This Row],[Order Date]])</f>
        <v>11</v>
      </c>
      <c r="F2314" s="10" t="str">
        <f>TEXT(SalesDataTable[[#This Row],[Order Date]],"MMM")</f>
        <v>Nov</v>
      </c>
      <c r="G2314" s="4" t="s">
        <v>36</v>
      </c>
      <c r="H2314" s="4" t="s">
        <v>63</v>
      </c>
      <c r="I2314" s="4" t="s">
        <v>24</v>
      </c>
      <c r="J2314" s="4" t="s">
        <v>32</v>
      </c>
      <c r="K2314" s="4" t="s">
        <v>25</v>
      </c>
      <c r="L2314" s="4" t="s">
        <v>26</v>
      </c>
      <c r="M2314" s="5">
        <v>12</v>
      </c>
      <c r="N2314" s="6">
        <v>90.99</v>
      </c>
      <c r="O2314" s="7">
        <v>0.2</v>
      </c>
      <c r="P2314" s="6">
        <v>45.51</v>
      </c>
      <c r="Q2314" s="6">
        <f>M2314*N2314*(1-O2314)</f>
        <v>873.50399999999991</v>
      </c>
      <c r="R2314" s="6">
        <f>M2314*P2314</f>
        <v>546.12</v>
      </c>
      <c r="S2314" s="6">
        <f>Q2314-R2314</f>
        <v>327.3839999999999</v>
      </c>
      <c r="T2314" s="8">
        <f>IFERROR(S2314/Q2314,0)</f>
        <v>0.37479393339927458</v>
      </c>
    </row>
    <row r="2315" spans="1:20" ht="15.75" x14ac:dyDescent="0.25">
      <c r="A2315" s="2">
        <v>1934</v>
      </c>
      <c r="B2315" s="3">
        <v>46335</v>
      </c>
      <c r="C2315" s="10">
        <f>YEAR(SalesDataTable[[#This Row],[Order Date]])</f>
        <v>2026</v>
      </c>
      <c r="D2315" s="13" t="str">
        <f>"Q"&amp;ROUNDUP(MONTH(SalesDataTable[[#This Row],[Order Date]])/3,0)</f>
        <v>Q4</v>
      </c>
      <c r="E2315" s="13">
        <f>MONTH(SalesDataTable[[#This Row],[Order Date]])</f>
        <v>11</v>
      </c>
      <c r="F2315" s="10" t="str">
        <f>TEXT(SalesDataTable[[#This Row],[Order Date]],"MMM")</f>
        <v>Nov</v>
      </c>
      <c r="G2315" s="4" t="s">
        <v>36</v>
      </c>
      <c r="H2315" s="4" t="s">
        <v>63</v>
      </c>
      <c r="I2315" s="4" t="s">
        <v>44</v>
      </c>
      <c r="J2315" s="4" t="s">
        <v>32</v>
      </c>
      <c r="K2315" s="4" t="s">
        <v>20</v>
      </c>
      <c r="L2315" s="4" t="s">
        <v>38</v>
      </c>
      <c r="M2315" s="5">
        <v>1</v>
      </c>
      <c r="N2315" s="6">
        <v>50.55</v>
      </c>
      <c r="O2315" s="7">
        <v>0.05</v>
      </c>
      <c r="P2315" s="6">
        <v>22.09</v>
      </c>
      <c r="Q2315" s="6">
        <f>M2315*N2315*(1-O2315)</f>
        <v>48.022499999999994</v>
      </c>
      <c r="R2315" s="6">
        <f>M2315*P2315</f>
        <v>22.09</v>
      </c>
      <c r="S2315" s="6">
        <f>Q2315-R2315</f>
        <v>25.932499999999994</v>
      </c>
      <c r="T2315" s="8">
        <f>IFERROR(S2315/Q2315,0)</f>
        <v>0.54000728825029931</v>
      </c>
    </row>
    <row r="2316" spans="1:20" ht="15.75" x14ac:dyDescent="0.25">
      <c r="A2316" s="2">
        <v>2056</v>
      </c>
      <c r="B2316" s="3">
        <v>46335</v>
      </c>
      <c r="C2316" s="10">
        <f>YEAR(SalesDataTable[[#This Row],[Order Date]])</f>
        <v>2026</v>
      </c>
      <c r="D2316" s="13" t="str">
        <f>"Q"&amp;ROUNDUP(MONTH(SalesDataTable[[#This Row],[Order Date]])/3,0)</f>
        <v>Q4</v>
      </c>
      <c r="E2316" s="13">
        <f>MONTH(SalesDataTable[[#This Row],[Order Date]])</f>
        <v>11</v>
      </c>
      <c r="F2316" s="10" t="str">
        <f>TEXT(SalesDataTable[[#This Row],[Order Date]],"MMM")</f>
        <v>Nov</v>
      </c>
      <c r="G2316" s="4" t="s">
        <v>16</v>
      </c>
      <c r="H2316" s="4" t="s">
        <v>17</v>
      </c>
      <c r="I2316" s="4" t="s">
        <v>35</v>
      </c>
      <c r="J2316" s="4" t="s">
        <v>29</v>
      </c>
      <c r="K2316" s="4" t="s">
        <v>50</v>
      </c>
      <c r="L2316" s="4" t="s">
        <v>61</v>
      </c>
      <c r="M2316" s="5">
        <v>1</v>
      </c>
      <c r="N2316" s="6">
        <v>51.65</v>
      </c>
      <c r="O2316" s="7">
        <v>0.15</v>
      </c>
      <c r="P2316" s="6">
        <v>21.86</v>
      </c>
      <c r="Q2316" s="6">
        <f>M2316*N2316*(1-O2316)</f>
        <v>43.902499999999996</v>
      </c>
      <c r="R2316" s="6">
        <f>M2316*P2316</f>
        <v>21.86</v>
      </c>
      <c r="S2316" s="6">
        <f>Q2316-R2316</f>
        <v>22.042499999999997</v>
      </c>
      <c r="T2316" s="8">
        <f>IFERROR(S2316/Q2316,0)</f>
        <v>0.50207846933545919</v>
      </c>
    </row>
    <row r="2317" spans="1:20" ht="15.75" x14ac:dyDescent="0.25">
      <c r="A2317" s="2">
        <v>2115</v>
      </c>
      <c r="B2317" s="3">
        <v>46335</v>
      </c>
      <c r="C2317" s="10">
        <f>YEAR(SalesDataTable[[#This Row],[Order Date]])</f>
        <v>2026</v>
      </c>
      <c r="D2317" s="13" t="str">
        <f>"Q"&amp;ROUNDUP(MONTH(SalesDataTable[[#This Row],[Order Date]])/3,0)</f>
        <v>Q4</v>
      </c>
      <c r="E2317" s="13">
        <f>MONTH(SalesDataTable[[#This Row],[Order Date]])</f>
        <v>11</v>
      </c>
      <c r="F2317" s="10" t="str">
        <f>TEXT(SalesDataTable[[#This Row],[Order Date]],"MMM")</f>
        <v>Nov</v>
      </c>
      <c r="G2317" s="4" t="s">
        <v>22</v>
      </c>
      <c r="H2317" s="4" t="s">
        <v>59</v>
      </c>
      <c r="I2317" s="4" t="s">
        <v>18</v>
      </c>
      <c r="J2317" s="4" t="s">
        <v>29</v>
      </c>
      <c r="K2317" s="4" t="s">
        <v>20</v>
      </c>
      <c r="L2317" s="4" t="s">
        <v>21</v>
      </c>
      <c r="M2317" s="5">
        <v>5</v>
      </c>
      <c r="N2317" s="6">
        <v>82.96</v>
      </c>
      <c r="O2317" s="7">
        <v>0</v>
      </c>
      <c r="P2317" s="6">
        <v>43.55</v>
      </c>
      <c r="Q2317" s="6">
        <f>M2317*N2317*(1-O2317)</f>
        <v>414.79999999999995</v>
      </c>
      <c r="R2317" s="6">
        <f>M2317*P2317</f>
        <v>217.75</v>
      </c>
      <c r="S2317" s="6">
        <f>Q2317-R2317</f>
        <v>197.04999999999995</v>
      </c>
      <c r="T2317" s="8">
        <f>IFERROR(S2317/Q2317,0)</f>
        <v>0.47504821600771452</v>
      </c>
    </row>
    <row r="2318" spans="1:20" ht="15.75" x14ac:dyDescent="0.25">
      <c r="A2318" s="2">
        <v>2437</v>
      </c>
      <c r="B2318" s="3">
        <v>46335</v>
      </c>
      <c r="C2318" s="10">
        <f>YEAR(SalesDataTable[[#This Row],[Order Date]])</f>
        <v>2026</v>
      </c>
      <c r="D2318" s="13" t="str">
        <f>"Q"&amp;ROUNDUP(MONTH(SalesDataTable[[#This Row],[Order Date]])/3,0)</f>
        <v>Q4</v>
      </c>
      <c r="E2318" s="13">
        <f>MONTH(SalesDataTable[[#This Row],[Order Date]])</f>
        <v>11</v>
      </c>
      <c r="F2318" s="10" t="str">
        <f>TEXT(SalesDataTable[[#This Row],[Order Date]],"MMM")</f>
        <v>Nov</v>
      </c>
      <c r="G2318" s="4" t="s">
        <v>36</v>
      </c>
      <c r="H2318" s="4" t="s">
        <v>37</v>
      </c>
      <c r="I2318" s="4" t="s">
        <v>44</v>
      </c>
      <c r="J2318" s="4" t="s">
        <v>32</v>
      </c>
      <c r="K2318" s="4" t="s">
        <v>25</v>
      </c>
      <c r="L2318" s="4" t="s">
        <v>62</v>
      </c>
      <c r="M2318" s="5">
        <v>1</v>
      </c>
      <c r="N2318" s="6">
        <v>70.3</v>
      </c>
      <c r="O2318" s="7">
        <v>0.05</v>
      </c>
      <c r="P2318" s="6">
        <v>33.31</v>
      </c>
      <c r="Q2318" s="6">
        <f>M2318*N2318*(1-O2318)</f>
        <v>66.784999999999997</v>
      </c>
      <c r="R2318" s="6">
        <f>M2318*P2318</f>
        <v>33.31</v>
      </c>
      <c r="S2318" s="6">
        <f>Q2318-R2318</f>
        <v>33.474999999999994</v>
      </c>
      <c r="T2318" s="8">
        <f>IFERROR(S2318/Q2318,0)</f>
        <v>0.50123530732949007</v>
      </c>
    </row>
    <row r="2319" spans="1:20" ht="15.75" x14ac:dyDescent="0.25">
      <c r="A2319" s="2">
        <v>3380</v>
      </c>
      <c r="B2319" s="3">
        <v>46335</v>
      </c>
      <c r="C2319" s="10">
        <f>YEAR(SalesDataTable[[#This Row],[Order Date]])</f>
        <v>2026</v>
      </c>
      <c r="D2319" s="13" t="str">
        <f>"Q"&amp;ROUNDUP(MONTH(SalesDataTable[[#This Row],[Order Date]])/3,0)</f>
        <v>Q4</v>
      </c>
      <c r="E2319" s="13">
        <f>MONTH(SalesDataTable[[#This Row],[Order Date]])</f>
        <v>11</v>
      </c>
      <c r="F2319" s="10" t="str">
        <f>TEXT(SalesDataTable[[#This Row],[Order Date]],"MMM")</f>
        <v>Nov</v>
      </c>
      <c r="G2319" s="4" t="s">
        <v>27</v>
      </c>
      <c r="H2319" s="4" t="s">
        <v>28</v>
      </c>
      <c r="I2319" s="4" t="s">
        <v>35</v>
      </c>
      <c r="J2319" s="4" t="s">
        <v>19</v>
      </c>
      <c r="K2319" s="4" t="s">
        <v>30</v>
      </c>
      <c r="L2319" s="4" t="s">
        <v>48</v>
      </c>
      <c r="M2319" s="5">
        <v>2</v>
      </c>
      <c r="N2319" s="6">
        <v>47.12</v>
      </c>
      <c r="O2319" s="7">
        <v>0.15</v>
      </c>
      <c r="P2319" s="6">
        <v>18.64</v>
      </c>
      <c r="Q2319" s="6">
        <f>M2319*N2319*(1-O2319)</f>
        <v>80.103999999999999</v>
      </c>
      <c r="R2319" s="6">
        <f>M2319*P2319</f>
        <v>37.28</v>
      </c>
      <c r="S2319" s="6">
        <f>Q2319-R2319</f>
        <v>42.823999999999998</v>
      </c>
      <c r="T2319" s="8">
        <f>IFERROR(S2319/Q2319,0)</f>
        <v>0.5346050134824728</v>
      </c>
    </row>
    <row r="2320" spans="1:20" ht="15.75" x14ac:dyDescent="0.25">
      <c r="A2320" s="2">
        <v>3648</v>
      </c>
      <c r="B2320" s="3">
        <v>46335</v>
      </c>
      <c r="C2320" s="10">
        <f>YEAR(SalesDataTable[[#This Row],[Order Date]])</f>
        <v>2026</v>
      </c>
      <c r="D2320" s="13" t="str">
        <f>"Q"&amp;ROUNDUP(MONTH(SalesDataTable[[#This Row],[Order Date]])/3,0)</f>
        <v>Q4</v>
      </c>
      <c r="E2320" s="13">
        <f>MONTH(SalesDataTable[[#This Row],[Order Date]])</f>
        <v>11</v>
      </c>
      <c r="F2320" s="10" t="str">
        <f>TEXT(SalesDataTable[[#This Row],[Order Date]],"MMM")</f>
        <v>Nov</v>
      </c>
      <c r="G2320" s="4" t="s">
        <v>16</v>
      </c>
      <c r="H2320" s="4" t="s">
        <v>66</v>
      </c>
      <c r="I2320" s="4" t="s">
        <v>44</v>
      </c>
      <c r="J2320" s="4" t="s">
        <v>29</v>
      </c>
      <c r="K2320" s="4" t="s">
        <v>50</v>
      </c>
      <c r="L2320" s="4" t="s">
        <v>51</v>
      </c>
      <c r="M2320" s="5">
        <v>4</v>
      </c>
      <c r="N2320" s="6">
        <v>39.82</v>
      </c>
      <c r="O2320" s="7">
        <v>0.2</v>
      </c>
      <c r="P2320" s="6">
        <v>14.98</v>
      </c>
      <c r="Q2320" s="6">
        <f>M2320*N2320*(1-O2320)</f>
        <v>127.42400000000001</v>
      </c>
      <c r="R2320" s="6">
        <f>M2320*P2320</f>
        <v>59.92</v>
      </c>
      <c r="S2320" s="6">
        <f>Q2320-R2320</f>
        <v>67.504000000000005</v>
      </c>
      <c r="T2320" s="8">
        <f>IFERROR(S2320/Q2320,0)</f>
        <v>0.52975891511803119</v>
      </c>
    </row>
    <row r="2321" spans="1:20" ht="15.75" x14ac:dyDescent="0.25">
      <c r="A2321" s="2">
        <v>3692</v>
      </c>
      <c r="B2321" s="3">
        <v>46335</v>
      </c>
      <c r="C2321" s="10">
        <f>YEAR(SalesDataTable[[#This Row],[Order Date]])</f>
        <v>2026</v>
      </c>
      <c r="D2321" s="13" t="str">
        <f>"Q"&amp;ROUNDUP(MONTH(SalesDataTable[[#This Row],[Order Date]])/3,0)</f>
        <v>Q4</v>
      </c>
      <c r="E2321" s="13">
        <f>MONTH(SalesDataTable[[#This Row],[Order Date]])</f>
        <v>11</v>
      </c>
      <c r="F2321" s="10" t="str">
        <f>TEXT(SalesDataTable[[#This Row],[Order Date]],"MMM")</f>
        <v>Nov</v>
      </c>
      <c r="G2321" s="4" t="s">
        <v>22</v>
      </c>
      <c r="H2321" s="4" t="s">
        <v>65</v>
      </c>
      <c r="I2321" s="4" t="s">
        <v>18</v>
      </c>
      <c r="J2321" s="4" t="s">
        <v>19</v>
      </c>
      <c r="K2321" s="4" t="s">
        <v>25</v>
      </c>
      <c r="L2321" s="4" t="s">
        <v>53</v>
      </c>
      <c r="M2321" s="5">
        <v>4</v>
      </c>
      <c r="N2321" s="6">
        <v>154.27000000000001</v>
      </c>
      <c r="O2321" s="7">
        <v>0.05</v>
      </c>
      <c r="P2321" s="6">
        <v>78.36</v>
      </c>
      <c r="Q2321" s="6">
        <f>M2321*N2321*(1-O2321)</f>
        <v>586.226</v>
      </c>
      <c r="R2321" s="6">
        <f>M2321*P2321</f>
        <v>313.44</v>
      </c>
      <c r="S2321" s="6">
        <f>Q2321-R2321</f>
        <v>272.786</v>
      </c>
      <c r="T2321" s="8">
        <f>IFERROR(S2321/Q2321,0)</f>
        <v>0.46532565938733528</v>
      </c>
    </row>
    <row r="2322" spans="1:20" ht="15.75" x14ac:dyDescent="0.25">
      <c r="A2322" s="2">
        <v>4406</v>
      </c>
      <c r="B2322" s="3">
        <v>46335</v>
      </c>
      <c r="C2322" s="10">
        <f>YEAR(SalesDataTable[[#This Row],[Order Date]])</f>
        <v>2026</v>
      </c>
      <c r="D2322" s="13" t="str">
        <f>"Q"&amp;ROUNDUP(MONTH(SalesDataTable[[#This Row],[Order Date]])/3,0)</f>
        <v>Q4</v>
      </c>
      <c r="E2322" s="13">
        <f>MONTH(SalesDataTable[[#This Row],[Order Date]])</f>
        <v>11</v>
      </c>
      <c r="F2322" s="10" t="str">
        <f>TEXT(SalesDataTable[[#This Row],[Order Date]],"MMM")</f>
        <v>Nov</v>
      </c>
      <c r="G2322" s="4" t="s">
        <v>16</v>
      </c>
      <c r="H2322" s="4" t="s">
        <v>17</v>
      </c>
      <c r="I2322" s="4" t="s">
        <v>18</v>
      </c>
      <c r="J2322" s="4" t="s">
        <v>29</v>
      </c>
      <c r="K2322" s="4" t="s">
        <v>25</v>
      </c>
      <c r="L2322" s="4" t="s">
        <v>33</v>
      </c>
      <c r="M2322" s="5">
        <v>1</v>
      </c>
      <c r="N2322" s="6">
        <v>143.02000000000001</v>
      </c>
      <c r="O2322" s="7">
        <v>0.1</v>
      </c>
      <c r="P2322" s="6">
        <v>79.25</v>
      </c>
      <c r="Q2322" s="6">
        <f>M2322*N2322*(1-O2322)</f>
        <v>128.71800000000002</v>
      </c>
      <c r="R2322" s="6">
        <f>M2322*P2322</f>
        <v>79.25</v>
      </c>
      <c r="S2322" s="6">
        <f>Q2322-R2322</f>
        <v>49.468000000000018</v>
      </c>
      <c r="T2322" s="8">
        <f>IFERROR(S2322/Q2322,0)</f>
        <v>0.3843129942976119</v>
      </c>
    </row>
    <row r="2323" spans="1:20" ht="15.75" x14ac:dyDescent="0.25">
      <c r="A2323" s="2">
        <v>4550</v>
      </c>
      <c r="B2323" s="3">
        <v>46335</v>
      </c>
      <c r="C2323" s="10">
        <f>YEAR(SalesDataTable[[#This Row],[Order Date]])</f>
        <v>2026</v>
      </c>
      <c r="D2323" s="13" t="str">
        <f>"Q"&amp;ROUNDUP(MONTH(SalesDataTable[[#This Row],[Order Date]])/3,0)</f>
        <v>Q4</v>
      </c>
      <c r="E2323" s="13">
        <f>MONTH(SalesDataTable[[#This Row],[Order Date]])</f>
        <v>11</v>
      </c>
      <c r="F2323" s="10" t="str">
        <f>TEXT(SalesDataTable[[#This Row],[Order Date]],"MMM")</f>
        <v>Nov</v>
      </c>
      <c r="G2323" s="4" t="s">
        <v>27</v>
      </c>
      <c r="H2323" s="4" t="s">
        <v>55</v>
      </c>
      <c r="I2323" s="4" t="s">
        <v>35</v>
      </c>
      <c r="J2323" s="4" t="s">
        <v>19</v>
      </c>
      <c r="K2323" s="4" t="s">
        <v>50</v>
      </c>
      <c r="L2323" s="4" t="s">
        <v>58</v>
      </c>
      <c r="M2323" s="5">
        <v>1</v>
      </c>
      <c r="N2323" s="6">
        <v>35.36</v>
      </c>
      <c r="O2323" s="7">
        <v>0</v>
      </c>
      <c r="P2323" s="6">
        <v>13.74</v>
      </c>
      <c r="Q2323" s="6">
        <f>M2323*N2323*(1-O2323)</f>
        <v>35.36</v>
      </c>
      <c r="R2323" s="6">
        <f>M2323*P2323</f>
        <v>13.74</v>
      </c>
      <c r="S2323" s="6">
        <f>Q2323-R2323</f>
        <v>21.619999999999997</v>
      </c>
      <c r="T2323" s="8">
        <f>IFERROR(S2323/Q2323,0)</f>
        <v>0.61142533936651577</v>
      </c>
    </row>
    <row r="2324" spans="1:20" ht="15.75" x14ac:dyDescent="0.25">
      <c r="A2324" s="2">
        <v>4855</v>
      </c>
      <c r="B2324" s="3">
        <v>46335</v>
      </c>
      <c r="C2324" s="10">
        <f>YEAR(SalesDataTable[[#This Row],[Order Date]])</f>
        <v>2026</v>
      </c>
      <c r="D2324" s="13" t="str">
        <f>"Q"&amp;ROUNDUP(MONTH(SalesDataTable[[#This Row],[Order Date]])/3,0)</f>
        <v>Q4</v>
      </c>
      <c r="E2324" s="13">
        <f>MONTH(SalesDataTable[[#This Row],[Order Date]])</f>
        <v>11</v>
      </c>
      <c r="F2324" s="10" t="str">
        <f>TEXT(SalesDataTable[[#This Row],[Order Date]],"MMM")</f>
        <v>Nov</v>
      </c>
      <c r="G2324" s="4" t="s">
        <v>22</v>
      </c>
      <c r="H2324" s="4" t="s">
        <v>43</v>
      </c>
      <c r="I2324" s="4" t="s">
        <v>18</v>
      </c>
      <c r="J2324" s="4" t="s">
        <v>19</v>
      </c>
      <c r="K2324" s="4" t="s">
        <v>25</v>
      </c>
      <c r="L2324" s="4" t="s">
        <v>53</v>
      </c>
      <c r="M2324" s="5">
        <v>1</v>
      </c>
      <c r="N2324" s="6">
        <v>156.82</v>
      </c>
      <c r="O2324" s="7">
        <v>0.1</v>
      </c>
      <c r="P2324" s="6">
        <v>77.12</v>
      </c>
      <c r="Q2324" s="6">
        <f>M2324*N2324*(1-O2324)</f>
        <v>141.13800000000001</v>
      </c>
      <c r="R2324" s="6">
        <f>M2324*P2324</f>
        <v>77.12</v>
      </c>
      <c r="S2324" s="6">
        <f>Q2324-R2324</f>
        <v>64.018000000000001</v>
      </c>
      <c r="T2324" s="8">
        <f>IFERROR(S2324/Q2324,0)</f>
        <v>0.45358443509189589</v>
      </c>
    </row>
    <row r="2325" spans="1:20" ht="15.75" x14ac:dyDescent="0.25">
      <c r="A2325" s="2">
        <v>5151</v>
      </c>
      <c r="B2325" s="3">
        <v>46335</v>
      </c>
      <c r="C2325" s="10">
        <f>YEAR(SalesDataTable[[#This Row],[Order Date]])</f>
        <v>2026</v>
      </c>
      <c r="D2325" s="13" t="str">
        <f>"Q"&amp;ROUNDUP(MONTH(SalesDataTable[[#This Row],[Order Date]])/3,0)</f>
        <v>Q4</v>
      </c>
      <c r="E2325" s="13">
        <f>MONTH(SalesDataTable[[#This Row],[Order Date]])</f>
        <v>11</v>
      </c>
      <c r="F2325" s="10" t="str">
        <f>TEXT(SalesDataTable[[#This Row],[Order Date]],"MMM")</f>
        <v>Nov</v>
      </c>
      <c r="G2325" s="4" t="s">
        <v>27</v>
      </c>
      <c r="H2325" s="4" t="s">
        <v>68</v>
      </c>
      <c r="I2325" s="4" t="s">
        <v>24</v>
      </c>
      <c r="J2325" s="4" t="s">
        <v>32</v>
      </c>
      <c r="K2325" s="4" t="s">
        <v>50</v>
      </c>
      <c r="L2325" s="4" t="s">
        <v>51</v>
      </c>
      <c r="M2325" s="5">
        <v>10</v>
      </c>
      <c r="N2325" s="6">
        <v>40.98</v>
      </c>
      <c r="O2325" s="7">
        <v>0.1</v>
      </c>
      <c r="P2325" s="6">
        <v>14.6</v>
      </c>
      <c r="Q2325" s="6">
        <f>M2325*N2325*(1-O2325)</f>
        <v>368.82</v>
      </c>
      <c r="R2325" s="6">
        <f>M2325*P2325</f>
        <v>146</v>
      </c>
      <c r="S2325" s="6">
        <f>Q2325-R2325</f>
        <v>222.82</v>
      </c>
      <c r="T2325" s="8">
        <f>IFERROR(S2325/Q2325,0)</f>
        <v>0.60414294235670518</v>
      </c>
    </row>
    <row r="2326" spans="1:20" ht="15.75" x14ac:dyDescent="0.25">
      <c r="A2326" s="2">
        <v>5189</v>
      </c>
      <c r="B2326" s="3">
        <v>46335</v>
      </c>
      <c r="C2326" s="10">
        <f>YEAR(SalesDataTable[[#This Row],[Order Date]])</f>
        <v>2026</v>
      </c>
      <c r="D2326" s="13" t="str">
        <f>"Q"&amp;ROUNDUP(MONTH(SalesDataTable[[#This Row],[Order Date]])/3,0)</f>
        <v>Q4</v>
      </c>
      <c r="E2326" s="13">
        <f>MONTH(SalesDataTable[[#This Row],[Order Date]])</f>
        <v>11</v>
      </c>
      <c r="F2326" s="10" t="str">
        <f>TEXT(SalesDataTable[[#This Row],[Order Date]],"MMM")</f>
        <v>Nov</v>
      </c>
      <c r="G2326" s="4" t="s">
        <v>36</v>
      </c>
      <c r="H2326" s="4" t="s">
        <v>49</v>
      </c>
      <c r="I2326" s="4" t="s">
        <v>35</v>
      </c>
      <c r="J2326" s="4" t="s">
        <v>29</v>
      </c>
      <c r="K2326" s="4" t="s">
        <v>25</v>
      </c>
      <c r="L2326" s="4" t="s">
        <v>33</v>
      </c>
      <c r="M2326" s="5">
        <v>3</v>
      </c>
      <c r="N2326" s="6">
        <v>144.22999999999999</v>
      </c>
      <c r="O2326" s="7">
        <v>0</v>
      </c>
      <c r="P2326" s="6">
        <v>80.959999999999994</v>
      </c>
      <c r="Q2326" s="6">
        <f>M2326*N2326*(1-O2326)</f>
        <v>432.68999999999994</v>
      </c>
      <c r="R2326" s="6">
        <f>M2326*P2326</f>
        <v>242.88</v>
      </c>
      <c r="S2326" s="6">
        <f>Q2326-R2326</f>
        <v>189.80999999999995</v>
      </c>
      <c r="T2326" s="8">
        <f>IFERROR(S2326/Q2326,0)</f>
        <v>0.43867433959647778</v>
      </c>
    </row>
    <row r="2327" spans="1:20" ht="15.75" x14ac:dyDescent="0.25">
      <c r="A2327" s="2">
        <v>726</v>
      </c>
      <c r="B2327" s="3">
        <v>46336</v>
      </c>
      <c r="C2327" s="10">
        <f>YEAR(SalesDataTable[[#This Row],[Order Date]])</f>
        <v>2026</v>
      </c>
      <c r="D2327" s="13" t="str">
        <f>"Q"&amp;ROUNDUP(MONTH(SalesDataTable[[#This Row],[Order Date]])/3,0)</f>
        <v>Q4</v>
      </c>
      <c r="E2327" s="13">
        <f>MONTH(SalesDataTable[[#This Row],[Order Date]])</f>
        <v>11</v>
      </c>
      <c r="F2327" s="10" t="str">
        <f>TEXT(SalesDataTable[[#This Row],[Order Date]],"MMM")</f>
        <v>Nov</v>
      </c>
      <c r="G2327" s="4" t="s">
        <v>36</v>
      </c>
      <c r="H2327" s="4" t="s">
        <v>47</v>
      </c>
      <c r="I2327" s="4" t="s">
        <v>18</v>
      </c>
      <c r="J2327" s="4" t="s">
        <v>29</v>
      </c>
      <c r="K2327" s="4" t="s">
        <v>25</v>
      </c>
      <c r="L2327" s="4" t="s">
        <v>26</v>
      </c>
      <c r="M2327" s="5">
        <v>1</v>
      </c>
      <c r="N2327" s="6">
        <v>90.23</v>
      </c>
      <c r="O2327" s="7">
        <v>0</v>
      </c>
      <c r="P2327" s="6">
        <v>44.06</v>
      </c>
      <c r="Q2327" s="6">
        <f>M2327*N2327*(1-O2327)</f>
        <v>90.23</v>
      </c>
      <c r="R2327" s="6">
        <f>M2327*P2327</f>
        <v>44.06</v>
      </c>
      <c r="S2327" s="6">
        <f>Q2327-R2327</f>
        <v>46.17</v>
      </c>
      <c r="T2327" s="8">
        <f>IFERROR(S2327/Q2327,0)</f>
        <v>0.51169234179319512</v>
      </c>
    </row>
    <row r="2328" spans="1:20" ht="15.75" x14ac:dyDescent="0.25">
      <c r="A2328" s="2">
        <v>2154</v>
      </c>
      <c r="B2328" s="3">
        <v>46336</v>
      </c>
      <c r="C2328" s="10">
        <f>YEAR(SalesDataTable[[#This Row],[Order Date]])</f>
        <v>2026</v>
      </c>
      <c r="D2328" s="13" t="str">
        <f>"Q"&amp;ROUNDUP(MONTH(SalesDataTable[[#This Row],[Order Date]])/3,0)</f>
        <v>Q4</v>
      </c>
      <c r="E2328" s="13">
        <f>MONTH(SalesDataTable[[#This Row],[Order Date]])</f>
        <v>11</v>
      </c>
      <c r="F2328" s="10" t="str">
        <f>TEXT(SalesDataTable[[#This Row],[Order Date]],"MMM")</f>
        <v>Nov</v>
      </c>
      <c r="G2328" s="4" t="s">
        <v>36</v>
      </c>
      <c r="H2328" s="4" t="s">
        <v>47</v>
      </c>
      <c r="I2328" s="4" t="s">
        <v>18</v>
      </c>
      <c r="J2328" s="4" t="s">
        <v>29</v>
      </c>
      <c r="K2328" s="4" t="s">
        <v>25</v>
      </c>
      <c r="L2328" s="4" t="s">
        <v>53</v>
      </c>
      <c r="M2328" s="5">
        <v>5</v>
      </c>
      <c r="N2328" s="6">
        <v>152.82</v>
      </c>
      <c r="O2328" s="7">
        <v>0.1</v>
      </c>
      <c r="P2328" s="6">
        <v>80.09</v>
      </c>
      <c r="Q2328" s="6">
        <f>M2328*N2328*(1-O2328)</f>
        <v>687.68999999999994</v>
      </c>
      <c r="R2328" s="6">
        <f>M2328*P2328</f>
        <v>400.45000000000005</v>
      </c>
      <c r="S2328" s="6">
        <f>Q2328-R2328</f>
        <v>287.2399999999999</v>
      </c>
      <c r="T2328" s="8">
        <f>IFERROR(S2328/Q2328,0)</f>
        <v>0.417688202533118</v>
      </c>
    </row>
    <row r="2329" spans="1:20" ht="15.75" x14ac:dyDescent="0.25">
      <c r="A2329" s="2">
        <v>4403</v>
      </c>
      <c r="B2329" s="3">
        <v>46336</v>
      </c>
      <c r="C2329" s="10">
        <f>YEAR(SalesDataTable[[#This Row],[Order Date]])</f>
        <v>2026</v>
      </c>
      <c r="D2329" s="13" t="str">
        <f>"Q"&amp;ROUNDUP(MONTH(SalesDataTable[[#This Row],[Order Date]])/3,0)</f>
        <v>Q4</v>
      </c>
      <c r="E2329" s="13">
        <f>MONTH(SalesDataTable[[#This Row],[Order Date]])</f>
        <v>11</v>
      </c>
      <c r="F2329" s="10" t="str">
        <f>TEXT(SalesDataTable[[#This Row],[Order Date]],"MMM")</f>
        <v>Nov</v>
      </c>
      <c r="G2329" s="4" t="s">
        <v>16</v>
      </c>
      <c r="H2329" s="4" t="s">
        <v>17</v>
      </c>
      <c r="I2329" s="4" t="s">
        <v>18</v>
      </c>
      <c r="J2329" s="4" t="s">
        <v>32</v>
      </c>
      <c r="K2329" s="4" t="s">
        <v>30</v>
      </c>
      <c r="L2329" s="4" t="s">
        <v>31</v>
      </c>
      <c r="M2329" s="5">
        <v>2</v>
      </c>
      <c r="N2329" s="6">
        <v>36.61</v>
      </c>
      <c r="O2329" s="7">
        <v>0.05</v>
      </c>
      <c r="P2329" s="6">
        <v>13.31</v>
      </c>
      <c r="Q2329" s="6">
        <f>M2329*N2329*(1-O2329)</f>
        <v>69.558999999999997</v>
      </c>
      <c r="R2329" s="6">
        <f>M2329*P2329</f>
        <v>26.62</v>
      </c>
      <c r="S2329" s="6">
        <f>Q2329-R2329</f>
        <v>42.938999999999993</v>
      </c>
      <c r="T2329" s="8">
        <f>IFERROR(S2329/Q2329,0)</f>
        <v>0.61730329648212301</v>
      </c>
    </row>
    <row r="2330" spans="1:20" ht="15.75" x14ac:dyDescent="0.25">
      <c r="A2330" s="2">
        <v>4924</v>
      </c>
      <c r="B2330" s="3">
        <v>46336</v>
      </c>
      <c r="C2330" s="10">
        <f>YEAR(SalesDataTable[[#This Row],[Order Date]])</f>
        <v>2026</v>
      </c>
      <c r="D2330" s="13" t="str">
        <f>"Q"&amp;ROUNDUP(MONTH(SalesDataTable[[#This Row],[Order Date]])/3,0)</f>
        <v>Q4</v>
      </c>
      <c r="E2330" s="13">
        <f>MONTH(SalesDataTable[[#This Row],[Order Date]])</f>
        <v>11</v>
      </c>
      <c r="F2330" s="10" t="str">
        <f>TEXT(SalesDataTable[[#This Row],[Order Date]],"MMM")</f>
        <v>Nov</v>
      </c>
      <c r="G2330" s="4" t="s">
        <v>36</v>
      </c>
      <c r="H2330" s="4" t="s">
        <v>49</v>
      </c>
      <c r="I2330" s="4" t="s">
        <v>24</v>
      </c>
      <c r="J2330" s="4" t="s">
        <v>32</v>
      </c>
      <c r="K2330" s="4" t="s">
        <v>25</v>
      </c>
      <c r="L2330" s="4" t="s">
        <v>53</v>
      </c>
      <c r="M2330" s="5">
        <v>12</v>
      </c>
      <c r="N2330" s="6">
        <v>150.75</v>
      </c>
      <c r="O2330" s="7">
        <v>0.1</v>
      </c>
      <c r="P2330" s="6">
        <v>80.569999999999993</v>
      </c>
      <c r="Q2330" s="6">
        <f>M2330*N2330*(1-O2330)</f>
        <v>1628.1000000000001</v>
      </c>
      <c r="R2330" s="6">
        <f>M2330*P2330</f>
        <v>966.83999999999992</v>
      </c>
      <c r="S2330" s="6">
        <f>Q2330-R2330</f>
        <v>661.26000000000022</v>
      </c>
      <c r="T2330" s="8">
        <f>IFERROR(S2330/Q2330,0)</f>
        <v>0.40615441311958733</v>
      </c>
    </row>
    <row r="2331" spans="1:20" ht="15.75" x14ac:dyDescent="0.25">
      <c r="A2331" s="2">
        <v>25</v>
      </c>
      <c r="B2331" s="3">
        <v>46337</v>
      </c>
      <c r="C2331" s="10">
        <f>YEAR(SalesDataTable[[#This Row],[Order Date]])</f>
        <v>2026</v>
      </c>
      <c r="D2331" s="13" t="str">
        <f>"Q"&amp;ROUNDUP(MONTH(SalesDataTable[[#This Row],[Order Date]])/3,0)</f>
        <v>Q4</v>
      </c>
      <c r="E2331" s="13">
        <f>MONTH(SalesDataTable[[#This Row],[Order Date]])</f>
        <v>11</v>
      </c>
      <c r="F2331" s="10" t="str">
        <f>TEXT(SalesDataTable[[#This Row],[Order Date]],"MMM")</f>
        <v>Nov</v>
      </c>
      <c r="G2331" s="4" t="s">
        <v>16</v>
      </c>
      <c r="H2331" s="4" t="s">
        <v>17</v>
      </c>
      <c r="I2331" s="4" t="s">
        <v>18</v>
      </c>
      <c r="J2331" s="4" t="s">
        <v>19</v>
      </c>
      <c r="K2331" s="4" t="s">
        <v>25</v>
      </c>
      <c r="L2331" s="4" t="s">
        <v>33</v>
      </c>
      <c r="M2331" s="5">
        <v>1</v>
      </c>
      <c r="N2331" s="6">
        <v>145.83000000000001</v>
      </c>
      <c r="O2331" s="7">
        <v>0.1</v>
      </c>
      <c r="P2331" s="6">
        <v>79.14</v>
      </c>
      <c r="Q2331" s="6">
        <f>M2331*N2331*(1-O2331)</f>
        <v>131.24700000000001</v>
      </c>
      <c r="R2331" s="6">
        <f>M2331*P2331</f>
        <v>79.14</v>
      </c>
      <c r="S2331" s="6">
        <f>Q2331-R2331</f>
        <v>52.107000000000014</v>
      </c>
      <c r="T2331" s="8">
        <f>IFERROR(S2331/Q2331,0)</f>
        <v>0.39701478890946085</v>
      </c>
    </row>
    <row r="2332" spans="1:20" ht="15.75" x14ac:dyDescent="0.25">
      <c r="A2332" s="2">
        <v>252</v>
      </c>
      <c r="B2332" s="3">
        <v>46337</v>
      </c>
      <c r="C2332" s="10">
        <f>YEAR(SalesDataTable[[#This Row],[Order Date]])</f>
        <v>2026</v>
      </c>
      <c r="D2332" s="13" t="str">
        <f>"Q"&amp;ROUNDUP(MONTH(SalesDataTable[[#This Row],[Order Date]])/3,0)</f>
        <v>Q4</v>
      </c>
      <c r="E2332" s="13">
        <f>MONTH(SalesDataTable[[#This Row],[Order Date]])</f>
        <v>11</v>
      </c>
      <c r="F2332" s="10" t="str">
        <f>TEXT(SalesDataTable[[#This Row],[Order Date]],"MMM")</f>
        <v>Nov</v>
      </c>
      <c r="G2332" s="4" t="s">
        <v>16</v>
      </c>
      <c r="H2332" s="4" t="s">
        <v>17</v>
      </c>
      <c r="I2332" s="4" t="s">
        <v>18</v>
      </c>
      <c r="J2332" s="4" t="s">
        <v>19</v>
      </c>
      <c r="K2332" s="4" t="s">
        <v>30</v>
      </c>
      <c r="L2332" s="4" t="s">
        <v>64</v>
      </c>
      <c r="M2332" s="5">
        <v>4</v>
      </c>
      <c r="N2332" s="6">
        <v>162.04</v>
      </c>
      <c r="O2332" s="7">
        <v>0</v>
      </c>
      <c r="P2332" s="6">
        <v>85.77</v>
      </c>
      <c r="Q2332" s="6">
        <f>M2332*N2332*(1-O2332)</f>
        <v>648.16</v>
      </c>
      <c r="R2332" s="6">
        <f>M2332*P2332</f>
        <v>343.08</v>
      </c>
      <c r="S2332" s="6">
        <f>Q2332-R2332</f>
        <v>305.08</v>
      </c>
      <c r="T2332" s="8">
        <f>IFERROR(S2332/Q2332,0)</f>
        <v>0.47068625030856581</v>
      </c>
    </row>
    <row r="2333" spans="1:20" ht="15.75" x14ac:dyDescent="0.25">
      <c r="A2333" s="2">
        <v>1203</v>
      </c>
      <c r="B2333" s="3">
        <v>46337</v>
      </c>
      <c r="C2333" s="10">
        <f>YEAR(SalesDataTable[[#This Row],[Order Date]])</f>
        <v>2026</v>
      </c>
      <c r="D2333" s="13" t="str">
        <f>"Q"&amp;ROUNDUP(MONTH(SalesDataTable[[#This Row],[Order Date]])/3,0)</f>
        <v>Q4</v>
      </c>
      <c r="E2333" s="13">
        <f>MONTH(SalesDataTable[[#This Row],[Order Date]])</f>
        <v>11</v>
      </c>
      <c r="F2333" s="10" t="str">
        <f>TEXT(SalesDataTable[[#This Row],[Order Date]],"MMM")</f>
        <v>Nov</v>
      </c>
      <c r="G2333" s="4" t="s">
        <v>36</v>
      </c>
      <c r="H2333" s="4" t="s">
        <v>49</v>
      </c>
      <c r="I2333" s="4" t="s">
        <v>35</v>
      </c>
      <c r="J2333" s="4" t="s">
        <v>19</v>
      </c>
      <c r="K2333" s="4" t="s">
        <v>25</v>
      </c>
      <c r="L2333" s="4" t="s">
        <v>33</v>
      </c>
      <c r="M2333" s="5">
        <v>2</v>
      </c>
      <c r="N2333" s="6">
        <v>141.33000000000001</v>
      </c>
      <c r="O2333" s="7">
        <v>0.05</v>
      </c>
      <c r="P2333" s="6">
        <v>79.739999999999995</v>
      </c>
      <c r="Q2333" s="6">
        <f>M2333*N2333*(1-O2333)</f>
        <v>268.52699999999999</v>
      </c>
      <c r="R2333" s="6">
        <f>M2333*P2333</f>
        <v>159.47999999999999</v>
      </c>
      <c r="S2333" s="6">
        <f>Q2333-R2333</f>
        <v>109.047</v>
      </c>
      <c r="T2333" s="8">
        <f>IFERROR(S2333/Q2333,0)</f>
        <v>0.40609324202035552</v>
      </c>
    </row>
    <row r="2334" spans="1:20" ht="15.75" x14ac:dyDescent="0.25">
      <c r="A2334" s="2">
        <v>1567</v>
      </c>
      <c r="B2334" s="3">
        <v>46337</v>
      </c>
      <c r="C2334" s="10">
        <f>YEAR(SalesDataTable[[#This Row],[Order Date]])</f>
        <v>2026</v>
      </c>
      <c r="D2334" s="13" t="str">
        <f>"Q"&amp;ROUNDUP(MONTH(SalesDataTable[[#This Row],[Order Date]])/3,0)</f>
        <v>Q4</v>
      </c>
      <c r="E2334" s="13">
        <f>MONTH(SalesDataTable[[#This Row],[Order Date]])</f>
        <v>11</v>
      </c>
      <c r="F2334" s="10" t="str">
        <f>TEXT(SalesDataTable[[#This Row],[Order Date]],"MMM")</f>
        <v>Nov</v>
      </c>
      <c r="G2334" s="4" t="s">
        <v>27</v>
      </c>
      <c r="H2334" s="4" t="s">
        <v>68</v>
      </c>
      <c r="I2334" s="4" t="s">
        <v>18</v>
      </c>
      <c r="J2334" s="4" t="s">
        <v>19</v>
      </c>
      <c r="K2334" s="4" t="s">
        <v>39</v>
      </c>
      <c r="L2334" s="4" t="s">
        <v>67</v>
      </c>
      <c r="M2334" s="5">
        <v>1</v>
      </c>
      <c r="N2334" s="6">
        <v>125.11</v>
      </c>
      <c r="O2334" s="7">
        <v>0.1</v>
      </c>
      <c r="P2334" s="6">
        <v>61.65</v>
      </c>
      <c r="Q2334" s="6">
        <f>M2334*N2334*(1-O2334)</f>
        <v>112.599</v>
      </c>
      <c r="R2334" s="6">
        <f>M2334*P2334</f>
        <v>61.65</v>
      </c>
      <c r="S2334" s="6">
        <f>Q2334-R2334</f>
        <v>50.949000000000005</v>
      </c>
      <c r="T2334" s="8">
        <f>IFERROR(S2334/Q2334,0)</f>
        <v>0.45248181600191834</v>
      </c>
    </row>
    <row r="2335" spans="1:20" ht="15.75" x14ac:dyDescent="0.25">
      <c r="A2335" s="2">
        <v>2060</v>
      </c>
      <c r="B2335" s="3">
        <v>46337</v>
      </c>
      <c r="C2335" s="10">
        <f>YEAR(SalesDataTable[[#This Row],[Order Date]])</f>
        <v>2026</v>
      </c>
      <c r="D2335" s="13" t="str">
        <f>"Q"&amp;ROUNDUP(MONTH(SalesDataTable[[#This Row],[Order Date]])/3,0)</f>
        <v>Q4</v>
      </c>
      <c r="E2335" s="13">
        <f>MONTH(SalesDataTable[[#This Row],[Order Date]])</f>
        <v>11</v>
      </c>
      <c r="F2335" s="10" t="str">
        <f>TEXT(SalesDataTable[[#This Row],[Order Date]],"MMM")</f>
        <v>Nov</v>
      </c>
      <c r="G2335" s="4" t="s">
        <v>27</v>
      </c>
      <c r="H2335" s="4" t="s">
        <v>41</v>
      </c>
      <c r="I2335" s="4" t="s">
        <v>18</v>
      </c>
      <c r="J2335" s="4" t="s">
        <v>32</v>
      </c>
      <c r="K2335" s="4" t="s">
        <v>39</v>
      </c>
      <c r="L2335" s="4" t="s">
        <v>67</v>
      </c>
      <c r="M2335" s="5">
        <v>3</v>
      </c>
      <c r="N2335" s="6">
        <v>124.55</v>
      </c>
      <c r="O2335" s="7">
        <v>0.15</v>
      </c>
      <c r="P2335" s="6">
        <v>60.68</v>
      </c>
      <c r="Q2335" s="6">
        <f>M2335*N2335*(1-O2335)</f>
        <v>317.60249999999996</v>
      </c>
      <c r="R2335" s="6">
        <f>M2335*P2335</f>
        <v>182.04</v>
      </c>
      <c r="S2335" s="6">
        <f>Q2335-R2335</f>
        <v>135.56249999999997</v>
      </c>
      <c r="T2335" s="8">
        <f>IFERROR(S2335/Q2335,0)</f>
        <v>0.42683070819656643</v>
      </c>
    </row>
    <row r="2336" spans="1:20" ht="15.75" x14ac:dyDescent="0.25">
      <c r="A2336" s="2">
        <v>2485</v>
      </c>
      <c r="B2336" s="3">
        <v>46337</v>
      </c>
      <c r="C2336" s="10">
        <f>YEAR(SalesDataTable[[#This Row],[Order Date]])</f>
        <v>2026</v>
      </c>
      <c r="D2336" s="13" t="str">
        <f>"Q"&amp;ROUNDUP(MONTH(SalesDataTable[[#This Row],[Order Date]])/3,0)</f>
        <v>Q4</v>
      </c>
      <c r="E2336" s="13">
        <f>MONTH(SalesDataTable[[#This Row],[Order Date]])</f>
        <v>11</v>
      </c>
      <c r="F2336" s="10" t="str">
        <f>TEXT(SalesDataTable[[#This Row],[Order Date]],"MMM")</f>
        <v>Nov</v>
      </c>
      <c r="G2336" s="4" t="s">
        <v>27</v>
      </c>
      <c r="H2336" s="4" t="s">
        <v>55</v>
      </c>
      <c r="I2336" s="4" t="s">
        <v>35</v>
      </c>
      <c r="J2336" s="4" t="s">
        <v>19</v>
      </c>
      <c r="K2336" s="4" t="s">
        <v>25</v>
      </c>
      <c r="L2336" s="4" t="s">
        <v>33</v>
      </c>
      <c r="M2336" s="5">
        <v>1</v>
      </c>
      <c r="N2336" s="6">
        <v>143.77000000000001</v>
      </c>
      <c r="O2336" s="7">
        <v>0.1</v>
      </c>
      <c r="P2336" s="6">
        <v>81.02</v>
      </c>
      <c r="Q2336" s="6">
        <f>M2336*N2336*(1-O2336)</f>
        <v>129.393</v>
      </c>
      <c r="R2336" s="6">
        <f>M2336*P2336</f>
        <v>81.02</v>
      </c>
      <c r="S2336" s="6">
        <f>Q2336-R2336</f>
        <v>48.373000000000005</v>
      </c>
      <c r="T2336" s="8">
        <f>IFERROR(S2336/Q2336,0)</f>
        <v>0.3738455712441941</v>
      </c>
    </row>
    <row r="2337" spans="1:20" ht="15.75" x14ac:dyDescent="0.25">
      <c r="A2337" s="2">
        <v>3101</v>
      </c>
      <c r="B2337" s="3">
        <v>46337</v>
      </c>
      <c r="C2337" s="10">
        <f>YEAR(SalesDataTable[[#This Row],[Order Date]])</f>
        <v>2026</v>
      </c>
      <c r="D2337" s="13" t="str">
        <f>"Q"&amp;ROUNDUP(MONTH(SalesDataTable[[#This Row],[Order Date]])/3,0)</f>
        <v>Q4</v>
      </c>
      <c r="E2337" s="13">
        <f>MONTH(SalesDataTable[[#This Row],[Order Date]])</f>
        <v>11</v>
      </c>
      <c r="F2337" s="10" t="str">
        <f>TEXT(SalesDataTable[[#This Row],[Order Date]],"MMM")</f>
        <v>Nov</v>
      </c>
      <c r="G2337" s="4" t="s">
        <v>36</v>
      </c>
      <c r="H2337" s="4" t="s">
        <v>49</v>
      </c>
      <c r="I2337" s="4" t="s">
        <v>18</v>
      </c>
      <c r="J2337" s="4" t="s">
        <v>29</v>
      </c>
      <c r="K2337" s="4" t="s">
        <v>39</v>
      </c>
      <c r="L2337" s="4" t="s">
        <v>67</v>
      </c>
      <c r="M2337" s="5">
        <v>3</v>
      </c>
      <c r="N2337" s="6">
        <v>124.72</v>
      </c>
      <c r="O2337" s="7">
        <v>0.15</v>
      </c>
      <c r="P2337" s="6">
        <v>60.35</v>
      </c>
      <c r="Q2337" s="6">
        <f>M2337*N2337*(1-O2337)</f>
        <v>318.03599999999994</v>
      </c>
      <c r="R2337" s="6">
        <f>M2337*P2337</f>
        <v>181.05</v>
      </c>
      <c r="S2337" s="6">
        <f>Q2337-R2337</f>
        <v>136.98599999999993</v>
      </c>
      <c r="T2337" s="8">
        <f>IFERROR(S2337/Q2337,0)</f>
        <v>0.4307248236048748</v>
      </c>
    </row>
    <row r="2338" spans="1:20" ht="15.75" x14ac:dyDescent="0.25">
      <c r="A2338" s="2">
        <v>3165</v>
      </c>
      <c r="B2338" s="3">
        <v>46337</v>
      </c>
      <c r="C2338" s="10">
        <f>YEAR(SalesDataTable[[#This Row],[Order Date]])</f>
        <v>2026</v>
      </c>
      <c r="D2338" s="13" t="str">
        <f>"Q"&amp;ROUNDUP(MONTH(SalesDataTable[[#This Row],[Order Date]])/3,0)</f>
        <v>Q4</v>
      </c>
      <c r="E2338" s="13">
        <f>MONTH(SalesDataTable[[#This Row],[Order Date]])</f>
        <v>11</v>
      </c>
      <c r="F2338" s="10" t="str">
        <f>TEXT(SalesDataTable[[#This Row],[Order Date]],"MMM")</f>
        <v>Nov</v>
      </c>
      <c r="G2338" s="4" t="s">
        <v>27</v>
      </c>
      <c r="H2338" s="4" t="s">
        <v>28</v>
      </c>
      <c r="I2338" s="4" t="s">
        <v>35</v>
      </c>
      <c r="J2338" s="4" t="s">
        <v>19</v>
      </c>
      <c r="K2338" s="4" t="s">
        <v>50</v>
      </c>
      <c r="L2338" s="4" t="s">
        <v>58</v>
      </c>
      <c r="M2338" s="5">
        <v>1</v>
      </c>
      <c r="N2338" s="6">
        <v>35.729999999999997</v>
      </c>
      <c r="O2338" s="7">
        <v>0.1</v>
      </c>
      <c r="P2338" s="6">
        <v>14.15</v>
      </c>
      <c r="Q2338" s="6">
        <f>M2338*N2338*(1-O2338)</f>
        <v>32.156999999999996</v>
      </c>
      <c r="R2338" s="6">
        <f>M2338*P2338</f>
        <v>14.15</v>
      </c>
      <c r="S2338" s="6">
        <f>Q2338-R2338</f>
        <v>18.006999999999998</v>
      </c>
      <c r="T2338" s="8">
        <f>IFERROR(S2338/Q2338,0)</f>
        <v>0.55997139036601673</v>
      </c>
    </row>
    <row r="2339" spans="1:20" ht="15.75" x14ac:dyDescent="0.25">
      <c r="A2339" s="2">
        <v>4179</v>
      </c>
      <c r="B2339" s="3">
        <v>46337</v>
      </c>
      <c r="C2339" s="10">
        <f>YEAR(SalesDataTable[[#This Row],[Order Date]])</f>
        <v>2026</v>
      </c>
      <c r="D2339" s="13" t="str">
        <f>"Q"&amp;ROUNDUP(MONTH(SalesDataTable[[#This Row],[Order Date]])/3,0)</f>
        <v>Q4</v>
      </c>
      <c r="E2339" s="13">
        <f>MONTH(SalesDataTable[[#This Row],[Order Date]])</f>
        <v>11</v>
      </c>
      <c r="F2339" s="10" t="str">
        <f>TEXT(SalesDataTable[[#This Row],[Order Date]],"MMM")</f>
        <v>Nov</v>
      </c>
      <c r="G2339" s="4" t="s">
        <v>27</v>
      </c>
      <c r="H2339" s="4" t="s">
        <v>34</v>
      </c>
      <c r="I2339" s="4" t="s">
        <v>35</v>
      </c>
      <c r="J2339" s="4" t="s">
        <v>32</v>
      </c>
      <c r="K2339" s="4" t="s">
        <v>30</v>
      </c>
      <c r="L2339" s="4" t="s">
        <v>64</v>
      </c>
      <c r="M2339" s="5">
        <v>2</v>
      </c>
      <c r="N2339" s="6">
        <v>166.1</v>
      </c>
      <c r="O2339" s="7">
        <v>0.05</v>
      </c>
      <c r="P2339" s="6">
        <v>88.2</v>
      </c>
      <c r="Q2339" s="6">
        <f>M2339*N2339*(1-O2339)</f>
        <v>315.58999999999997</v>
      </c>
      <c r="R2339" s="6">
        <f>M2339*P2339</f>
        <v>176.4</v>
      </c>
      <c r="S2339" s="6">
        <f>Q2339-R2339</f>
        <v>139.18999999999997</v>
      </c>
      <c r="T2339" s="8">
        <f>IFERROR(S2339/Q2339,0)</f>
        <v>0.44104692797617157</v>
      </c>
    </row>
    <row r="2340" spans="1:20" ht="15.75" x14ac:dyDescent="0.25">
      <c r="A2340" s="2">
        <v>4829</v>
      </c>
      <c r="B2340" s="3">
        <v>46337</v>
      </c>
      <c r="C2340" s="10">
        <f>YEAR(SalesDataTable[[#This Row],[Order Date]])</f>
        <v>2026</v>
      </c>
      <c r="D2340" s="13" t="str">
        <f>"Q"&amp;ROUNDUP(MONTH(SalesDataTable[[#This Row],[Order Date]])/3,0)</f>
        <v>Q4</v>
      </c>
      <c r="E2340" s="13">
        <f>MONTH(SalesDataTable[[#This Row],[Order Date]])</f>
        <v>11</v>
      </c>
      <c r="F2340" s="10" t="str">
        <f>TEXT(SalesDataTable[[#This Row],[Order Date]],"MMM")</f>
        <v>Nov</v>
      </c>
      <c r="G2340" s="4" t="s">
        <v>27</v>
      </c>
      <c r="H2340" s="4" t="s">
        <v>68</v>
      </c>
      <c r="I2340" s="4" t="s">
        <v>44</v>
      </c>
      <c r="J2340" s="4" t="s">
        <v>29</v>
      </c>
      <c r="K2340" s="4" t="s">
        <v>20</v>
      </c>
      <c r="L2340" s="4" t="s">
        <v>21</v>
      </c>
      <c r="M2340" s="5">
        <v>2</v>
      </c>
      <c r="N2340" s="6">
        <v>81.27</v>
      </c>
      <c r="O2340" s="7">
        <v>0.05</v>
      </c>
      <c r="P2340" s="6">
        <v>43.04</v>
      </c>
      <c r="Q2340" s="6">
        <f>M2340*N2340*(1-O2340)</f>
        <v>154.41299999999998</v>
      </c>
      <c r="R2340" s="6">
        <f>M2340*P2340</f>
        <v>86.08</v>
      </c>
      <c r="S2340" s="6">
        <f>Q2340-R2340</f>
        <v>68.332999999999984</v>
      </c>
      <c r="T2340" s="8">
        <f>IFERROR(S2340/Q2340,0)</f>
        <v>0.44253398353765544</v>
      </c>
    </row>
    <row r="2341" spans="1:20" ht="15.75" x14ac:dyDescent="0.25">
      <c r="A2341" s="2">
        <v>4943</v>
      </c>
      <c r="B2341" s="3">
        <v>46337</v>
      </c>
      <c r="C2341" s="10">
        <f>YEAR(SalesDataTable[[#This Row],[Order Date]])</f>
        <v>2026</v>
      </c>
      <c r="D2341" s="13" t="str">
        <f>"Q"&amp;ROUNDUP(MONTH(SalesDataTable[[#This Row],[Order Date]])/3,0)</f>
        <v>Q4</v>
      </c>
      <c r="E2341" s="13">
        <f>MONTH(SalesDataTable[[#This Row],[Order Date]])</f>
        <v>11</v>
      </c>
      <c r="F2341" s="10" t="str">
        <f>TEXT(SalesDataTable[[#This Row],[Order Date]],"MMM")</f>
        <v>Nov</v>
      </c>
      <c r="G2341" s="4" t="s">
        <v>16</v>
      </c>
      <c r="H2341" s="4" t="s">
        <v>52</v>
      </c>
      <c r="I2341" s="4" t="s">
        <v>24</v>
      </c>
      <c r="J2341" s="4" t="s">
        <v>19</v>
      </c>
      <c r="K2341" s="4" t="s">
        <v>39</v>
      </c>
      <c r="L2341" s="4" t="s">
        <v>45</v>
      </c>
      <c r="M2341" s="5">
        <v>10</v>
      </c>
      <c r="N2341" s="6">
        <v>191.98</v>
      </c>
      <c r="O2341" s="7">
        <v>0.1</v>
      </c>
      <c r="P2341" s="6">
        <v>102.73</v>
      </c>
      <c r="Q2341" s="6">
        <f>M2341*N2341*(1-O2341)</f>
        <v>1727.82</v>
      </c>
      <c r="R2341" s="6">
        <f>M2341*P2341</f>
        <v>1027.3</v>
      </c>
      <c r="S2341" s="6">
        <f>Q2341-R2341</f>
        <v>700.52</v>
      </c>
      <c r="T2341" s="8">
        <f>IFERROR(S2341/Q2341,0)</f>
        <v>0.40543575140929033</v>
      </c>
    </row>
    <row r="2342" spans="1:20" ht="15.75" x14ac:dyDescent="0.25">
      <c r="A2342" s="2">
        <v>887</v>
      </c>
      <c r="B2342" s="3">
        <v>46338</v>
      </c>
      <c r="C2342" s="10">
        <f>YEAR(SalesDataTable[[#This Row],[Order Date]])</f>
        <v>2026</v>
      </c>
      <c r="D2342" s="13" t="str">
        <f>"Q"&amp;ROUNDUP(MONTH(SalesDataTable[[#This Row],[Order Date]])/3,0)</f>
        <v>Q4</v>
      </c>
      <c r="E2342" s="13">
        <f>MONTH(SalesDataTable[[#This Row],[Order Date]])</f>
        <v>11</v>
      </c>
      <c r="F2342" s="10" t="str">
        <f>TEXT(SalesDataTable[[#This Row],[Order Date]],"MMM")</f>
        <v>Nov</v>
      </c>
      <c r="G2342" s="4" t="s">
        <v>36</v>
      </c>
      <c r="H2342" s="4" t="s">
        <v>49</v>
      </c>
      <c r="I2342" s="4" t="s">
        <v>35</v>
      </c>
      <c r="J2342" s="4" t="s">
        <v>19</v>
      </c>
      <c r="K2342" s="4" t="s">
        <v>25</v>
      </c>
      <c r="L2342" s="4" t="s">
        <v>26</v>
      </c>
      <c r="M2342" s="5">
        <v>6</v>
      </c>
      <c r="N2342" s="6">
        <v>89.87</v>
      </c>
      <c r="O2342" s="7">
        <v>0.2</v>
      </c>
      <c r="P2342" s="6">
        <v>44.47</v>
      </c>
      <c r="Q2342" s="6">
        <f>M2342*N2342*(1-O2342)</f>
        <v>431.37600000000003</v>
      </c>
      <c r="R2342" s="6">
        <f>M2342*P2342</f>
        <v>266.82</v>
      </c>
      <c r="S2342" s="6">
        <f>Q2342-R2342</f>
        <v>164.55600000000004</v>
      </c>
      <c r="T2342" s="8">
        <f>IFERROR(S2342/Q2342,0)</f>
        <v>0.3814676755313231</v>
      </c>
    </row>
    <row r="2343" spans="1:20" ht="15.75" x14ac:dyDescent="0.25">
      <c r="A2343" s="2">
        <v>1090</v>
      </c>
      <c r="B2343" s="3">
        <v>46338</v>
      </c>
      <c r="C2343" s="10">
        <f>YEAR(SalesDataTable[[#This Row],[Order Date]])</f>
        <v>2026</v>
      </c>
      <c r="D2343" s="13" t="str">
        <f>"Q"&amp;ROUNDUP(MONTH(SalesDataTable[[#This Row],[Order Date]])/3,0)</f>
        <v>Q4</v>
      </c>
      <c r="E2343" s="13">
        <f>MONTH(SalesDataTable[[#This Row],[Order Date]])</f>
        <v>11</v>
      </c>
      <c r="F2343" s="10" t="str">
        <f>TEXT(SalesDataTable[[#This Row],[Order Date]],"MMM")</f>
        <v>Nov</v>
      </c>
      <c r="G2343" s="4" t="s">
        <v>22</v>
      </c>
      <c r="H2343" s="4" t="s">
        <v>65</v>
      </c>
      <c r="I2343" s="4" t="s">
        <v>44</v>
      </c>
      <c r="J2343" s="4" t="s">
        <v>29</v>
      </c>
      <c r="K2343" s="4" t="s">
        <v>20</v>
      </c>
      <c r="L2343" s="4" t="s">
        <v>38</v>
      </c>
      <c r="M2343" s="5">
        <v>3</v>
      </c>
      <c r="N2343" s="6">
        <v>51.44</v>
      </c>
      <c r="O2343" s="7">
        <v>0.1</v>
      </c>
      <c r="P2343" s="6">
        <v>23.11</v>
      </c>
      <c r="Q2343" s="6">
        <f>M2343*N2343*(1-O2343)</f>
        <v>138.88800000000001</v>
      </c>
      <c r="R2343" s="6">
        <f>M2343*P2343</f>
        <v>69.33</v>
      </c>
      <c r="S2343" s="6">
        <f>Q2343-R2343</f>
        <v>69.558000000000007</v>
      </c>
      <c r="T2343" s="8">
        <f>IFERROR(S2343/Q2343,0)</f>
        <v>0.50082080525315364</v>
      </c>
    </row>
    <row r="2344" spans="1:20" ht="15.75" x14ac:dyDescent="0.25">
      <c r="A2344" s="2">
        <v>2090</v>
      </c>
      <c r="B2344" s="3">
        <v>46338</v>
      </c>
      <c r="C2344" s="10">
        <f>YEAR(SalesDataTable[[#This Row],[Order Date]])</f>
        <v>2026</v>
      </c>
      <c r="D2344" s="13" t="str">
        <f>"Q"&amp;ROUNDUP(MONTH(SalesDataTable[[#This Row],[Order Date]])/3,0)</f>
        <v>Q4</v>
      </c>
      <c r="E2344" s="13">
        <f>MONTH(SalesDataTable[[#This Row],[Order Date]])</f>
        <v>11</v>
      </c>
      <c r="F2344" s="10" t="str">
        <f>TEXT(SalesDataTable[[#This Row],[Order Date]],"MMM")</f>
        <v>Nov</v>
      </c>
      <c r="G2344" s="4" t="s">
        <v>36</v>
      </c>
      <c r="H2344" s="4" t="s">
        <v>37</v>
      </c>
      <c r="I2344" s="4" t="s">
        <v>44</v>
      </c>
      <c r="J2344" s="4" t="s">
        <v>29</v>
      </c>
      <c r="K2344" s="4" t="s">
        <v>30</v>
      </c>
      <c r="L2344" s="4" t="s">
        <v>48</v>
      </c>
      <c r="M2344" s="5">
        <v>4</v>
      </c>
      <c r="N2344" s="6">
        <v>46.68</v>
      </c>
      <c r="O2344" s="7">
        <v>0.05</v>
      </c>
      <c r="P2344" s="6">
        <v>17.96</v>
      </c>
      <c r="Q2344" s="6">
        <f>M2344*N2344*(1-O2344)</f>
        <v>177.38399999999999</v>
      </c>
      <c r="R2344" s="6">
        <f>M2344*P2344</f>
        <v>71.84</v>
      </c>
      <c r="S2344" s="6">
        <f>Q2344-R2344</f>
        <v>105.54399999999998</v>
      </c>
      <c r="T2344" s="8">
        <f>IFERROR(S2344/Q2344,0)</f>
        <v>0.59500293149325756</v>
      </c>
    </row>
    <row r="2345" spans="1:20" ht="15.75" x14ac:dyDescent="0.25">
      <c r="A2345" s="2">
        <v>2561</v>
      </c>
      <c r="B2345" s="3">
        <v>46338</v>
      </c>
      <c r="C2345" s="10">
        <f>YEAR(SalesDataTable[[#This Row],[Order Date]])</f>
        <v>2026</v>
      </c>
      <c r="D2345" s="13" t="str">
        <f>"Q"&amp;ROUNDUP(MONTH(SalesDataTable[[#This Row],[Order Date]])/3,0)</f>
        <v>Q4</v>
      </c>
      <c r="E2345" s="13">
        <f>MONTH(SalesDataTable[[#This Row],[Order Date]])</f>
        <v>11</v>
      </c>
      <c r="F2345" s="10" t="str">
        <f>TEXT(SalesDataTable[[#This Row],[Order Date]],"MMM")</f>
        <v>Nov</v>
      </c>
      <c r="G2345" s="4" t="s">
        <v>22</v>
      </c>
      <c r="H2345" s="4" t="s">
        <v>59</v>
      </c>
      <c r="I2345" s="4" t="s">
        <v>35</v>
      </c>
      <c r="J2345" s="4" t="s">
        <v>29</v>
      </c>
      <c r="K2345" s="4" t="s">
        <v>25</v>
      </c>
      <c r="L2345" s="4" t="s">
        <v>62</v>
      </c>
      <c r="M2345" s="5">
        <v>4</v>
      </c>
      <c r="N2345" s="6">
        <v>73.05</v>
      </c>
      <c r="O2345" s="7">
        <v>0.2</v>
      </c>
      <c r="P2345" s="6">
        <v>32.82</v>
      </c>
      <c r="Q2345" s="6">
        <f>M2345*N2345*(1-O2345)</f>
        <v>233.76</v>
      </c>
      <c r="R2345" s="6">
        <f>M2345*P2345</f>
        <v>131.28</v>
      </c>
      <c r="S2345" s="6">
        <f>Q2345-R2345</f>
        <v>102.47999999999999</v>
      </c>
      <c r="T2345" s="8">
        <f>IFERROR(S2345/Q2345,0)</f>
        <v>0.4383983572895277</v>
      </c>
    </row>
    <row r="2346" spans="1:20" ht="15.75" x14ac:dyDescent="0.25">
      <c r="A2346" s="2">
        <v>2855</v>
      </c>
      <c r="B2346" s="3">
        <v>46338</v>
      </c>
      <c r="C2346" s="10">
        <f>YEAR(SalesDataTable[[#This Row],[Order Date]])</f>
        <v>2026</v>
      </c>
      <c r="D2346" s="13" t="str">
        <f>"Q"&amp;ROUNDUP(MONTH(SalesDataTable[[#This Row],[Order Date]])/3,0)</f>
        <v>Q4</v>
      </c>
      <c r="E2346" s="13">
        <f>MONTH(SalesDataTable[[#This Row],[Order Date]])</f>
        <v>11</v>
      </c>
      <c r="F2346" s="10" t="str">
        <f>TEXT(SalesDataTable[[#This Row],[Order Date]],"MMM")</f>
        <v>Nov</v>
      </c>
      <c r="G2346" s="4" t="s">
        <v>27</v>
      </c>
      <c r="H2346" s="4" t="s">
        <v>55</v>
      </c>
      <c r="I2346" s="4" t="s">
        <v>44</v>
      </c>
      <c r="J2346" s="4" t="s">
        <v>29</v>
      </c>
      <c r="K2346" s="4" t="s">
        <v>39</v>
      </c>
      <c r="L2346" s="4" t="s">
        <v>67</v>
      </c>
      <c r="M2346" s="5">
        <v>1</v>
      </c>
      <c r="N2346" s="6">
        <v>125.32</v>
      </c>
      <c r="O2346" s="7">
        <v>0.15</v>
      </c>
      <c r="P2346" s="6">
        <v>59.49</v>
      </c>
      <c r="Q2346" s="6">
        <f>M2346*N2346*(1-O2346)</f>
        <v>106.52199999999999</v>
      </c>
      <c r="R2346" s="6">
        <f>M2346*P2346</f>
        <v>59.49</v>
      </c>
      <c r="S2346" s="6">
        <f>Q2346-R2346</f>
        <v>47.031999999999989</v>
      </c>
      <c r="T2346" s="8">
        <f>IFERROR(S2346/Q2346,0)</f>
        <v>0.44152381667636725</v>
      </c>
    </row>
    <row r="2347" spans="1:20" ht="15.75" x14ac:dyDescent="0.25">
      <c r="A2347" s="2">
        <v>4421</v>
      </c>
      <c r="B2347" s="3">
        <v>46338</v>
      </c>
      <c r="C2347" s="10">
        <f>YEAR(SalesDataTable[[#This Row],[Order Date]])</f>
        <v>2026</v>
      </c>
      <c r="D2347" s="13" t="str">
        <f>"Q"&amp;ROUNDUP(MONTH(SalesDataTable[[#This Row],[Order Date]])/3,0)</f>
        <v>Q4</v>
      </c>
      <c r="E2347" s="13">
        <f>MONTH(SalesDataTable[[#This Row],[Order Date]])</f>
        <v>11</v>
      </c>
      <c r="F2347" s="10" t="str">
        <f>TEXT(SalesDataTable[[#This Row],[Order Date]],"MMM")</f>
        <v>Nov</v>
      </c>
      <c r="G2347" s="4" t="s">
        <v>22</v>
      </c>
      <c r="H2347" s="4" t="s">
        <v>57</v>
      </c>
      <c r="I2347" s="4" t="s">
        <v>44</v>
      </c>
      <c r="J2347" s="4" t="s">
        <v>32</v>
      </c>
      <c r="K2347" s="4" t="s">
        <v>50</v>
      </c>
      <c r="L2347" s="4" t="s">
        <v>54</v>
      </c>
      <c r="M2347" s="5">
        <v>2</v>
      </c>
      <c r="N2347" s="6">
        <v>123.49</v>
      </c>
      <c r="O2347" s="7">
        <v>0.15</v>
      </c>
      <c r="P2347" s="6">
        <v>68.08</v>
      </c>
      <c r="Q2347" s="6">
        <f>M2347*N2347*(1-O2347)</f>
        <v>209.93299999999999</v>
      </c>
      <c r="R2347" s="6">
        <f>M2347*P2347</f>
        <v>136.16</v>
      </c>
      <c r="S2347" s="6">
        <f>Q2347-R2347</f>
        <v>73.772999999999996</v>
      </c>
      <c r="T2347" s="8">
        <f>IFERROR(S2347/Q2347,0)</f>
        <v>0.35141211719929694</v>
      </c>
    </row>
    <row r="2348" spans="1:20" ht="15.75" x14ac:dyDescent="0.25">
      <c r="A2348" s="2">
        <v>195</v>
      </c>
      <c r="B2348" s="3">
        <v>46339</v>
      </c>
      <c r="C2348" s="10">
        <f>YEAR(SalesDataTable[[#This Row],[Order Date]])</f>
        <v>2026</v>
      </c>
      <c r="D2348" s="13" t="str">
        <f>"Q"&amp;ROUNDUP(MONTH(SalesDataTable[[#This Row],[Order Date]])/3,0)</f>
        <v>Q4</v>
      </c>
      <c r="E2348" s="13">
        <f>MONTH(SalesDataTable[[#This Row],[Order Date]])</f>
        <v>11</v>
      </c>
      <c r="F2348" s="10" t="str">
        <f>TEXT(SalesDataTable[[#This Row],[Order Date]],"MMM")</f>
        <v>Nov</v>
      </c>
      <c r="G2348" s="4" t="s">
        <v>22</v>
      </c>
      <c r="H2348" s="4" t="s">
        <v>59</v>
      </c>
      <c r="I2348" s="4" t="s">
        <v>35</v>
      </c>
      <c r="J2348" s="4" t="s">
        <v>19</v>
      </c>
      <c r="K2348" s="4" t="s">
        <v>30</v>
      </c>
      <c r="L2348" s="4" t="s">
        <v>48</v>
      </c>
      <c r="M2348" s="5">
        <v>1</v>
      </c>
      <c r="N2348" s="6">
        <v>47.37</v>
      </c>
      <c r="O2348" s="7">
        <v>0.2</v>
      </c>
      <c r="P2348" s="6">
        <v>18.739999999999998</v>
      </c>
      <c r="Q2348" s="6">
        <f>M2348*N2348*(1-O2348)</f>
        <v>37.896000000000001</v>
      </c>
      <c r="R2348" s="6">
        <f>M2348*P2348</f>
        <v>18.739999999999998</v>
      </c>
      <c r="S2348" s="6">
        <f>Q2348-R2348</f>
        <v>19.156000000000002</v>
      </c>
      <c r="T2348" s="8">
        <f>IFERROR(S2348/Q2348,0)</f>
        <v>0.50548870593202455</v>
      </c>
    </row>
    <row r="2349" spans="1:20" ht="15.75" x14ac:dyDescent="0.25">
      <c r="A2349" s="2">
        <v>520</v>
      </c>
      <c r="B2349" s="3">
        <v>46339</v>
      </c>
      <c r="C2349" s="10">
        <f>YEAR(SalesDataTable[[#This Row],[Order Date]])</f>
        <v>2026</v>
      </c>
      <c r="D2349" s="13" t="str">
        <f>"Q"&amp;ROUNDUP(MONTH(SalesDataTable[[#This Row],[Order Date]])/3,0)</f>
        <v>Q4</v>
      </c>
      <c r="E2349" s="13">
        <f>MONTH(SalesDataTable[[#This Row],[Order Date]])</f>
        <v>11</v>
      </c>
      <c r="F2349" s="10" t="str">
        <f>TEXT(SalesDataTable[[#This Row],[Order Date]],"MMM")</f>
        <v>Nov</v>
      </c>
      <c r="G2349" s="4" t="s">
        <v>22</v>
      </c>
      <c r="H2349" s="4" t="s">
        <v>59</v>
      </c>
      <c r="I2349" s="4" t="s">
        <v>24</v>
      </c>
      <c r="J2349" s="4" t="s">
        <v>32</v>
      </c>
      <c r="K2349" s="4" t="s">
        <v>25</v>
      </c>
      <c r="L2349" s="4" t="s">
        <v>26</v>
      </c>
      <c r="M2349" s="5">
        <v>6</v>
      </c>
      <c r="N2349" s="6">
        <v>92.31</v>
      </c>
      <c r="O2349" s="7">
        <v>0.05</v>
      </c>
      <c r="P2349" s="6">
        <v>46.12</v>
      </c>
      <c r="Q2349" s="6">
        <f>M2349*N2349*(1-O2349)</f>
        <v>526.16700000000003</v>
      </c>
      <c r="R2349" s="6">
        <f>M2349*P2349</f>
        <v>276.71999999999997</v>
      </c>
      <c r="S2349" s="6">
        <f>Q2349-R2349</f>
        <v>249.44700000000006</v>
      </c>
      <c r="T2349" s="8">
        <f>IFERROR(S2349/Q2349,0)</f>
        <v>0.47408332335551268</v>
      </c>
    </row>
    <row r="2350" spans="1:20" ht="15.75" x14ac:dyDescent="0.25">
      <c r="A2350" s="2">
        <v>646</v>
      </c>
      <c r="B2350" s="3">
        <v>46339</v>
      </c>
      <c r="C2350" s="10">
        <f>YEAR(SalesDataTable[[#This Row],[Order Date]])</f>
        <v>2026</v>
      </c>
      <c r="D2350" s="13" t="str">
        <f>"Q"&amp;ROUNDUP(MONTH(SalesDataTable[[#This Row],[Order Date]])/3,0)</f>
        <v>Q4</v>
      </c>
      <c r="E2350" s="13">
        <f>MONTH(SalesDataTable[[#This Row],[Order Date]])</f>
        <v>11</v>
      </c>
      <c r="F2350" s="10" t="str">
        <f>TEXT(SalesDataTable[[#This Row],[Order Date]],"MMM")</f>
        <v>Nov</v>
      </c>
      <c r="G2350" s="4" t="s">
        <v>27</v>
      </c>
      <c r="H2350" s="4" t="s">
        <v>68</v>
      </c>
      <c r="I2350" s="4" t="s">
        <v>35</v>
      </c>
      <c r="J2350" s="4" t="s">
        <v>19</v>
      </c>
      <c r="K2350" s="4" t="s">
        <v>20</v>
      </c>
      <c r="L2350" s="4" t="s">
        <v>38</v>
      </c>
      <c r="M2350" s="5">
        <v>1</v>
      </c>
      <c r="N2350" s="6">
        <v>49.53</v>
      </c>
      <c r="O2350" s="7">
        <v>0.1</v>
      </c>
      <c r="P2350" s="6">
        <v>22.18</v>
      </c>
      <c r="Q2350" s="6">
        <f>M2350*N2350*(1-O2350)</f>
        <v>44.577000000000005</v>
      </c>
      <c r="R2350" s="6">
        <f>M2350*P2350</f>
        <v>22.18</v>
      </c>
      <c r="S2350" s="6">
        <f>Q2350-R2350</f>
        <v>22.397000000000006</v>
      </c>
      <c r="T2350" s="8">
        <f>IFERROR(S2350/Q2350,0)</f>
        <v>0.50243399062296712</v>
      </c>
    </row>
    <row r="2351" spans="1:20" ht="15.75" x14ac:dyDescent="0.25">
      <c r="A2351" s="2">
        <v>893</v>
      </c>
      <c r="B2351" s="3">
        <v>46339</v>
      </c>
      <c r="C2351" s="10">
        <f>YEAR(SalesDataTable[[#This Row],[Order Date]])</f>
        <v>2026</v>
      </c>
      <c r="D2351" s="13" t="str">
        <f>"Q"&amp;ROUNDUP(MONTH(SalesDataTable[[#This Row],[Order Date]])/3,0)</f>
        <v>Q4</v>
      </c>
      <c r="E2351" s="13">
        <f>MONTH(SalesDataTable[[#This Row],[Order Date]])</f>
        <v>11</v>
      </c>
      <c r="F2351" s="10" t="str">
        <f>TEXT(SalesDataTable[[#This Row],[Order Date]],"MMM")</f>
        <v>Nov</v>
      </c>
      <c r="G2351" s="4" t="s">
        <v>36</v>
      </c>
      <c r="H2351" s="4" t="s">
        <v>49</v>
      </c>
      <c r="I2351" s="4" t="s">
        <v>18</v>
      </c>
      <c r="J2351" s="4" t="s">
        <v>29</v>
      </c>
      <c r="K2351" s="4" t="s">
        <v>30</v>
      </c>
      <c r="L2351" s="4" t="s">
        <v>48</v>
      </c>
      <c r="M2351" s="5">
        <v>4</v>
      </c>
      <c r="N2351" s="6">
        <v>47.62</v>
      </c>
      <c r="O2351" s="7">
        <v>0.2</v>
      </c>
      <c r="P2351" s="6">
        <v>18.100000000000001</v>
      </c>
      <c r="Q2351" s="6">
        <f>M2351*N2351*(1-O2351)</f>
        <v>152.38399999999999</v>
      </c>
      <c r="R2351" s="6">
        <f>M2351*P2351</f>
        <v>72.400000000000006</v>
      </c>
      <c r="S2351" s="6">
        <f>Q2351-R2351</f>
        <v>79.98399999999998</v>
      </c>
      <c r="T2351" s="8">
        <f>IFERROR(S2351/Q2351,0)</f>
        <v>0.52488450230995376</v>
      </c>
    </row>
    <row r="2352" spans="1:20" ht="15.75" x14ac:dyDescent="0.25">
      <c r="A2352" s="2">
        <v>916</v>
      </c>
      <c r="B2352" s="3">
        <v>46339</v>
      </c>
      <c r="C2352" s="10">
        <f>YEAR(SalesDataTable[[#This Row],[Order Date]])</f>
        <v>2026</v>
      </c>
      <c r="D2352" s="13" t="str">
        <f>"Q"&amp;ROUNDUP(MONTH(SalesDataTable[[#This Row],[Order Date]])/3,0)</f>
        <v>Q4</v>
      </c>
      <c r="E2352" s="13">
        <f>MONTH(SalesDataTable[[#This Row],[Order Date]])</f>
        <v>11</v>
      </c>
      <c r="F2352" s="10" t="str">
        <f>TEXT(SalesDataTable[[#This Row],[Order Date]],"MMM")</f>
        <v>Nov</v>
      </c>
      <c r="G2352" s="4" t="s">
        <v>22</v>
      </c>
      <c r="H2352" s="4" t="s">
        <v>43</v>
      </c>
      <c r="I2352" s="4" t="s">
        <v>18</v>
      </c>
      <c r="J2352" s="4" t="s">
        <v>29</v>
      </c>
      <c r="K2352" s="4" t="s">
        <v>20</v>
      </c>
      <c r="L2352" s="4" t="s">
        <v>38</v>
      </c>
      <c r="M2352" s="5">
        <v>4</v>
      </c>
      <c r="N2352" s="6">
        <v>51.93</v>
      </c>
      <c r="O2352" s="7">
        <v>0.05</v>
      </c>
      <c r="P2352" s="6">
        <v>22.62</v>
      </c>
      <c r="Q2352" s="6">
        <f>M2352*N2352*(1-O2352)</f>
        <v>197.334</v>
      </c>
      <c r="R2352" s="6">
        <f>M2352*P2352</f>
        <v>90.48</v>
      </c>
      <c r="S2352" s="6">
        <f>Q2352-R2352</f>
        <v>106.854</v>
      </c>
      <c r="T2352" s="8">
        <f>IFERROR(S2352/Q2352,0)</f>
        <v>0.54148803551339353</v>
      </c>
    </row>
    <row r="2353" spans="1:20" ht="15.75" x14ac:dyDescent="0.25">
      <c r="A2353" s="2">
        <v>1295</v>
      </c>
      <c r="B2353" s="3">
        <v>46339</v>
      </c>
      <c r="C2353" s="10">
        <f>YEAR(SalesDataTable[[#This Row],[Order Date]])</f>
        <v>2026</v>
      </c>
      <c r="D2353" s="13" t="str">
        <f>"Q"&amp;ROUNDUP(MONTH(SalesDataTable[[#This Row],[Order Date]])/3,0)</f>
        <v>Q4</v>
      </c>
      <c r="E2353" s="13">
        <f>MONTH(SalesDataTable[[#This Row],[Order Date]])</f>
        <v>11</v>
      </c>
      <c r="F2353" s="10" t="str">
        <f>TEXT(SalesDataTable[[#This Row],[Order Date]],"MMM")</f>
        <v>Nov</v>
      </c>
      <c r="G2353" s="4" t="s">
        <v>22</v>
      </c>
      <c r="H2353" s="4" t="s">
        <v>57</v>
      </c>
      <c r="I2353" s="4" t="s">
        <v>44</v>
      </c>
      <c r="J2353" s="4" t="s">
        <v>29</v>
      </c>
      <c r="K2353" s="4" t="s">
        <v>25</v>
      </c>
      <c r="L2353" s="4" t="s">
        <v>53</v>
      </c>
      <c r="M2353" s="5">
        <v>1</v>
      </c>
      <c r="N2353" s="6">
        <v>155.44999999999999</v>
      </c>
      <c r="O2353" s="7">
        <v>0.05</v>
      </c>
      <c r="P2353" s="6">
        <v>77.25</v>
      </c>
      <c r="Q2353" s="6">
        <f>M2353*N2353*(1-O2353)</f>
        <v>147.67749999999998</v>
      </c>
      <c r="R2353" s="6">
        <f>M2353*P2353</f>
        <v>77.25</v>
      </c>
      <c r="S2353" s="6">
        <f>Q2353-R2353</f>
        <v>70.427499999999981</v>
      </c>
      <c r="T2353" s="8">
        <f>IFERROR(S2353/Q2353,0)</f>
        <v>0.47690067884410281</v>
      </c>
    </row>
    <row r="2354" spans="1:20" ht="15.75" x14ac:dyDescent="0.25">
      <c r="A2354" s="2">
        <v>3438</v>
      </c>
      <c r="B2354" s="3">
        <v>46339</v>
      </c>
      <c r="C2354" s="10">
        <f>YEAR(SalesDataTable[[#This Row],[Order Date]])</f>
        <v>2026</v>
      </c>
      <c r="D2354" s="13" t="str">
        <f>"Q"&amp;ROUNDUP(MONTH(SalesDataTable[[#This Row],[Order Date]])/3,0)</f>
        <v>Q4</v>
      </c>
      <c r="E2354" s="13">
        <f>MONTH(SalesDataTable[[#This Row],[Order Date]])</f>
        <v>11</v>
      </c>
      <c r="F2354" s="10" t="str">
        <f>TEXT(SalesDataTable[[#This Row],[Order Date]],"MMM")</f>
        <v>Nov</v>
      </c>
      <c r="G2354" s="4" t="s">
        <v>16</v>
      </c>
      <c r="H2354" s="4" t="s">
        <v>17</v>
      </c>
      <c r="I2354" s="4" t="s">
        <v>18</v>
      </c>
      <c r="J2354" s="4" t="s">
        <v>19</v>
      </c>
      <c r="K2354" s="4" t="s">
        <v>20</v>
      </c>
      <c r="L2354" s="4" t="s">
        <v>42</v>
      </c>
      <c r="M2354" s="5">
        <v>4</v>
      </c>
      <c r="N2354" s="6">
        <v>40.03</v>
      </c>
      <c r="O2354" s="7">
        <v>0.05</v>
      </c>
      <c r="P2354" s="6">
        <v>16.78</v>
      </c>
      <c r="Q2354" s="6">
        <f>M2354*N2354*(1-O2354)</f>
        <v>152.114</v>
      </c>
      <c r="R2354" s="6">
        <f>M2354*P2354</f>
        <v>67.12</v>
      </c>
      <c r="S2354" s="6">
        <f>Q2354-R2354</f>
        <v>84.994</v>
      </c>
      <c r="T2354" s="8">
        <f>IFERROR(S2354/Q2354,0)</f>
        <v>0.5587519886400989</v>
      </c>
    </row>
    <row r="2355" spans="1:20" ht="15.75" x14ac:dyDescent="0.25">
      <c r="A2355" s="2">
        <v>3573</v>
      </c>
      <c r="B2355" s="3">
        <v>46339</v>
      </c>
      <c r="C2355" s="10">
        <f>YEAR(SalesDataTable[[#This Row],[Order Date]])</f>
        <v>2026</v>
      </c>
      <c r="D2355" s="13" t="str">
        <f>"Q"&amp;ROUNDUP(MONTH(SalesDataTable[[#This Row],[Order Date]])/3,0)</f>
        <v>Q4</v>
      </c>
      <c r="E2355" s="13">
        <f>MONTH(SalesDataTable[[#This Row],[Order Date]])</f>
        <v>11</v>
      </c>
      <c r="F2355" s="10" t="str">
        <f>TEXT(SalesDataTable[[#This Row],[Order Date]],"MMM")</f>
        <v>Nov</v>
      </c>
      <c r="G2355" s="4" t="s">
        <v>16</v>
      </c>
      <c r="H2355" s="4" t="s">
        <v>52</v>
      </c>
      <c r="I2355" s="4" t="s">
        <v>18</v>
      </c>
      <c r="J2355" s="4" t="s">
        <v>19</v>
      </c>
      <c r="K2355" s="4" t="s">
        <v>25</v>
      </c>
      <c r="L2355" s="4" t="s">
        <v>53</v>
      </c>
      <c r="M2355" s="5">
        <v>2</v>
      </c>
      <c r="N2355" s="6">
        <v>152.96</v>
      </c>
      <c r="O2355" s="7">
        <v>0.1</v>
      </c>
      <c r="P2355" s="6">
        <v>79.12</v>
      </c>
      <c r="Q2355" s="6">
        <f>M2355*N2355*(1-O2355)</f>
        <v>275.32800000000003</v>
      </c>
      <c r="R2355" s="6">
        <f>M2355*P2355</f>
        <v>158.24</v>
      </c>
      <c r="S2355" s="6">
        <f>Q2355-R2355</f>
        <v>117.08800000000002</v>
      </c>
      <c r="T2355" s="8">
        <f>IFERROR(S2355/Q2355,0)</f>
        <v>0.4252673175267318</v>
      </c>
    </row>
    <row r="2356" spans="1:20" ht="15.75" x14ac:dyDescent="0.25">
      <c r="A2356" s="2">
        <v>4257</v>
      </c>
      <c r="B2356" s="3">
        <v>46339</v>
      </c>
      <c r="C2356" s="10">
        <f>YEAR(SalesDataTable[[#This Row],[Order Date]])</f>
        <v>2026</v>
      </c>
      <c r="D2356" s="13" t="str">
        <f>"Q"&amp;ROUNDUP(MONTH(SalesDataTable[[#This Row],[Order Date]])/3,0)</f>
        <v>Q4</v>
      </c>
      <c r="E2356" s="13">
        <f>MONTH(SalesDataTable[[#This Row],[Order Date]])</f>
        <v>11</v>
      </c>
      <c r="F2356" s="10" t="str">
        <f>TEXT(SalesDataTable[[#This Row],[Order Date]],"MMM")</f>
        <v>Nov</v>
      </c>
      <c r="G2356" s="4" t="s">
        <v>36</v>
      </c>
      <c r="H2356" s="4" t="s">
        <v>63</v>
      </c>
      <c r="I2356" s="4" t="s">
        <v>35</v>
      </c>
      <c r="J2356" s="4" t="s">
        <v>29</v>
      </c>
      <c r="K2356" s="4" t="s">
        <v>50</v>
      </c>
      <c r="L2356" s="4" t="s">
        <v>54</v>
      </c>
      <c r="M2356" s="5">
        <v>2</v>
      </c>
      <c r="N2356" s="6">
        <v>124.06</v>
      </c>
      <c r="O2356" s="7">
        <v>0.05</v>
      </c>
      <c r="P2356" s="6">
        <v>69.98</v>
      </c>
      <c r="Q2356" s="6">
        <f>M2356*N2356*(1-O2356)</f>
        <v>235.714</v>
      </c>
      <c r="R2356" s="6">
        <f>M2356*P2356</f>
        <v>139.96</v>
      </c>
      <c r="S2356" s="6">
        <f>Q2356-R2356</f>
        <v>95.753999999999991</v>
      </c>
      <c r="T2356" s="8">
        <f>IFERROR(S2356/Q2356,0)</f>
        <v>0.40622958330858577</v>
      </c>
    </row>
    <row r="2357" spans="1:20" ht="15.75" x14ac:dyDescent="0.25">
      <c r="A2357" s="2">
        <v>4389</v>
      </c>
      <c r="B2357" s="3">
        <v>46339</v>
      </c>
      <c r="C2357" s="10">
        <f>YEAR(SalesDataTable[[#This Row],[Order Date]])</f>
        <v>2026</v>
      </c>
      <c r="D2357" s="13" t="str">
        <f>"Q"&amp;ROUNDUP(MONTH(SalesDataTable[[#This Row],[Order Date]])/3,0)</f>
        <v>Q4</v>
      </c>
      <c r="E2357" s="13">
        <f>MONTH(SalesDataTable[[#This Row],[Order Date]])</f>
        <v>11</v>
      </c>
      <c r="F2357" s="10" t="str">
        <f>TEXT(SalesDataTable[[#This Row],[Order Date]],"MMM")</f>
        <v>Nov</v>
      </c>
      <c r="G2357" s="4" t="s">
        <v>27</v>
      </c>
      <c r="H2357" s="4" t="s">
        <v>55</v>
      </c>
      <c r="I2357" s="4" t="s">
        <v>44</v>
      </c>
      <c r="J2357" s="4" t="s">
        <v>29</v>
      </c>
      <c r="K2357" s="4" t="s">
        <v>25</v>
      </c>
      <c r="L2357" s="4" t="s">
        <v>53</v>
      </c>
      <c r="M2357" s="5">
        <v>1</v>
      </c>
      <c r="N2357" s="6">
        <v>151.66</v>
      </c>
      <c r="O2357" s="7">
        <v>0.1</v>
      </c>
      <c r="P2357" s="6">
        <v>80.209999999999994</v>
      </c>
      <c r="Q2357" s="6">
        <f>M2357*N2357*(1-O2357)</f>
        <v>136.494</v>
      </c>
      <c r="R2357" s="6">
        <f>M2357*P2357</f>
        <v>80.209999999999994</v>
      </c>
      <c r="S2357" s="6">
        <f>Q2357-R2357</f>
        <v>56.284000000000006</v>
      </c>
      <c r="T2357" s="8">
        <f>IFERROR(S2357/Q2357,0)</f>
        <v>0.41235512183685735</v>
      </c>
    </row>
    <row r="2358" spans="1:20" ht="15.75" x14ac:dyDescent="0.25">
      <c r="A2358" s="2">
        <v>4887</v>
      </c>
      <c r="B2358" s="3">
        <v>46339</v>
      </c>
      <c r="C2358" s="10">
        <f>YEAR(SalesDataTable[[#This Row],[Order Date]])</f>
        <v>2026</v>
      </c>
      <c r="D2358" s="13" t="str">
        <f>"Q"&amp;ROUNDUP(MONTH(SalesDataTable[[#This Row],[Order Date]])/3,0)</f>
        <v>Q4</v>
      </c>
      <c r="E2358" s="13">
        <f>MONTH(SalesDataTable[[#This Row],[Order Date]])</f>
        <v>11</v>
      </c>
      <c r="F2358" s="10" t="str">
        <f>TEXT(SalesDataTable[[#This Row],[Order Date]],"MMM")</f>
        <v>Nov</v>
      </c>
      <c r="G2358" s="4" t="s">
        <v>36</v>
      </c>
      <c r="H2358" s="4" t="s">
        <v>49</v>
      </c>
      <c r="I2358" s="4" t="s">
        <v>18</v>
      </c>
      <c r="J2358" s="4" t="s">
        <v>29</v>
      </c>
      <c r="K2358" s="4" t="s">
        <v>25</v>
      </c>
      <c r="L2358" s="4" t="s">
        <v>33</v>
      </c>
      <c r="M2358" s="5">
        <v>2</v>
      </c>
      <c r="N2358" s="6">
        <v>142.30000000000001</v>
      </c>
      <c r="O2358" s="7">
        <v>0.15</v>
      </c>
      <c r="P2358" s="6">
        <v>77.760000000000005</v>
      </c>
      <c r="Q2358" s="6">
        <f>M2358*N2358*(1-O2358)</f>
        <v>241.91000000000003</v>
      </c>
      <c r="R2358" s="6">
        <f>M2358*P2358</f>
        <v>155.52000000000001</v>
      </c>
      <c r="S2358" s="6">
        <f>Q2358-R2358</f>
        <v>86.390000000000015</v>
      </c>
      <c r="T2358" s="8">
        <f>IFERROR(S2358/Q2358,0)</f>
        <v>0.35711628291513375</v>
      </c>
    </row>
    <row r="2359" spans="1:20" ht="15.75" x14ac:dyDescent="0.25">
      <c r="A2359" s="2">
        <v>5007</v>
      </c>
      <c r="B2359" s="3">
        <v>46339</v>
      </c>
      <c r="C2359" s="10">
        <f>YEAR(SalesDataTable[[#This Row],[Order Date]])</f>
        <v>2026</v>
      </c>
      <c r="D2359" s="13" t="str">
        <f>"Q"&amp;ROUNDUP(MONTH(SalesDataTable[[#This Row],[Order Date]])/3,0)</f>
        <v>Q4</v>
      </c>
      <c r="E2359" s="13">
        <f>MONTH(SalesDataTable[[#This Row],[Order Date]])</f>
        <v>11</v>
      </c>
      <c r="F2359" s="10" t="str">
        <f>TEXT(SalesDataTable[[#This Row],[Order Date]],"MMM")</f>
        <v>Nov</v>
      </c>
      <c r="G2359" s="4" t="s">
        <v>22</v>
      </c>
      <c r="H2359" s="4" t="s">
        <v>65</v>
      </c>
      <c r="I2359" s="4" t="s">
        <v>18</v>
      </c>
      <c r="J2359" s="4" t="s">
        <v>32</v>
      </c>
      <c r="K2359" s="4" t="s">
        <v>30</v>
      </c>
      <c r="L2359" s="4" t="s">
        <v>64</v>
      </c>
      <c r="M2359" s="5">
        <v>4</v>
      </c>
      <c r="N2359" s="6">
        <v>161.97</v>
      </c>
      <c r="O2359" s="7">
        <v>0.05</v>
      </c>
      <c r="P2359" s="6">
        <v>87.2</v>
      </c>
      <c r="Q2359" s="6">
        <f>M2359*N2359*(1-O2359)</f>
        <v>615.48599999999999</v>
      </c>
      <c r="R2359" s="6">
        <f>M2359*P2359</f>
        <v>348.8</v>
      </c>
      <c r="S2359" s="6">
        <f>Q2359-R2359</f>
        <v>266.68599999999998</v>
      </c>
      <c r="T2359" s="8">
        <f>IFERROR(S2359/Q2359,0)</f>
        <v>0.4332933649181297</v>
      </c>
    </row>
    <row r="2360" spans="1:20" ht="15.75" x14ac:dyDescent="0.25">
      <c r="A2360" s="2">
        <v>5111</v>
      </c>
      <c r="B2360" s="3">
        <v>46339</v>
      </c>
      <c r="C2360" s="10">
        <f>YEAR(SalesDataTable[[#This Row],[Order Date]])</f>
        <v>2026</v>
      </c>
      <c r="D2360" s="13" t="str">
        <f>"Q"&amp;ROUNDUP(MONTH(SalesDataTable[[#This Row],[Order Date]])/3,0)</f>
        <v>Q4</v>
      </c>
      <c r="E2360" s="13">
        <f>MONTH(SalesDataTable[[#This Row],[Order Date]])</f>
        <v>11</v>
      </c>
      <c r="F2360" s="10" t="str">
        <f>TEXT(SalesDataTable[[#This Row],[Order Date]],"MMM")</f>
        <v>Nov</v>
      </c>
      <c r="G2360" s="4" t="s">
        <v>22</v>
      </c>
      <c r="H2360" s="4" t="s">
        <v>65</v>
      </c>
      <c r="I2360" s="4" t="s">
        <v>24</v>
      </c>
      <c r="J2360" s="4" t="s">
        <v>32</v>
      </c>
      <c r="K2360" s="4" t="s">
        <v>30</v>
      </c>
      <c r="L2360" s="4" t="s">
        <v>60</v>
      </c>
      <c r="M2360" s="5">
        <v>5</v>
      </c>
      <c r="N2360" s="6">
        <v>133.99</v>
      </c>
      <c r="O2360" s="7">
        <v>0.15</v>
      </c>
      <c r="P2360" s="6">
        <v>65.55</v>
      </c>
      <c r="Q2360" s="6">
        <f>M2360*N2360*(1-O2360)</f>
        <v>569.45749999999998</v>
      </c>
      <c r="R2360" s="6">
        <f>M2360*P2360</f>
        <v>327.75</v>
      </c>
      <c r="S2360" s="6">
        <f>Q2360-R2360</f>
        <v>241.70749999999998</v>
      </c>
      <c r="T2360" s="8">
        <f>IFERROR(S2360/Q2360,0)</f>
        <v>0.42445221987593451</v>
      </c>
    </row>
    <row r="2361" spans="1:20" ht="15.75" x14ac:dyDescent="0.25">
      <c r="A2361" s="2">
        <v>5177</v>
      </c>
      <c r="B2361" s="3">
        <v>46339</v>
      </c>
      <c r="C2361" s="10">
        <f>YEAR(SalesDataTable[[#This Row],[Order Date]])</f>
        <v>2026</v>
      </c>
      <c r="D2361" s="13" t="str">
        <f>"Q"&amp;ROUNDUP(MONTH(SalesDataTable[[#This Row],[Order Date]])/3,0)</f>
        <v>Q4</v>
      </c>
      <c r="E2361" s="13">
        <f>MONTH(SalesDataTable[[#This Row],[Order Date]])</f>
        <v>11</v>
      </c>
      <c r="F2361" s="10" t="str">
        <f>TEXT(SalesDataTable[[#This Row],[Order Date]],"MMM")</f>
        <v>Nov</v>
      </c>
      <c r="G2361" s="4" t="s">
        <v>22</v>
      </c>
      <c r="H2361" s="4" t="s">
        <v>43</v>
      </c>
      <c r="I2361" s="4" t="s">
        <v>35</v>
      </c>
      <c r="J2361" s="4" t="s">
        <v>19</v>
      </c>
      <c r="K2361" s="4" t="s">
        <v>39</v>
      </c>
      <c r="L2361" s="4" t="s">
        <v>56</v>
      </c>
      <c r="M2361" s="5">
        <v>2</v>
      </c>
      <c r="N2361" s="6">
        <v>83.18</v>
      </c>
      <c r="O2361" s="7">
        <v>0.1</v>
      </c>
      <c r="P2361" s="6">
        <v>40.479999999999997</v>
      </c>
      <c r="Q2361" s="6">
        <f>M2361*N2361*(1-O2361)</f>
        <v>149.72400000000002</v>
      </c>
      <c r="R2361" s="6">
        <f>M2361*P2361</f>
        <v>80.959999999999994</v>
      </c>
      <c r="S2361" s="6">
        <f>Q2361-R2361</f>
        <v>68.764000000000024</v>
      </c>
      <c r="T2361" s="8">
        <f>IFERROR(S2361/Q2361,0)</f>
        <v>0.45927172664369115</v>
      </c>
    </row>
    <row r="2362" spans="1:20" ht="15.75" x14ac:dyDescent="0.25">
      <c r="A2362" s="2">
        <v>584</v>
      </c>
      <c r="B2362" s="3">
        <v>46340</v>
      </c>
      <c r="C2362" s="10">
        <f>YEAR(SalesDataTable[[#This Row],[Order Date]])</f>
        <v>2026</v>
      </c>
      <c r="D2362" s="13" t="str">
        <f>"Q"&amp;ROUNDUP(MONTH(SalesDataTable[[#This Row],[Order Date]])/3,0)</f>
        <v>Q4</v>
      </c>
      <c r="E2362" s="13">
        <f>MONTH(SalesDataTable[[#This Row],[Order Date]])</f>
        <v>11</v>
      </c>
      <c r="F2362" s="10" t="str">
        <f>TEXT(SalesDataTable[[#This Row],[Order Date]],"MMM")</f>
        <v>Nov</v>
      </c>
      <c r="G2362" s="4" t="s">
        <v>22</v>
      </c>
      <c r="H2362" s="4" t="s">
        <v>59</v>
      </c>
      <c r="I2362" s="4" t="s">
        <v>18</v>
      </c>
      <c r="J2362" s="4" t="s">
        <v>29</v>
      </c>
      <c r="K2362" s="4" t="s">
        <v>25</v>
      </c>
      <c r="L2362" s="4" t="s">
        <v>26</v>
      </c>
      <c r="M2362" s="5">
        <v>1</v>
      </c>
      <c r="N2362" s="6">
        <v>91.95</v>
      </c>
      <c r="O2362" s="7">
        <v>0</v>
      </c>
      <c r="P2362" s="6">
        <v>46.64</v>
      </c>
      <c r="Q2362" s="6">
        <f>M2362*N2362*(1-O2362)</f>
        <v>91.95</v>
      </c>
      <c r="R2362" s="6">
        <f>M2362*P2362</f>
        <v>46.64</v>
      </c>
      <c r="S2362" s="6">
        <f>Q2362-R2362</f>
        <v>45.31</v>
      </c>
      <c r="T2362" s="8">
        <f>IFERROR(S2362/Q2362,0)</f>
        <v>0.49276780859162589</v>
      </c>
    </row>
    <row r="2363" spans="1:20" ht="15.75" x14ac:dyDescent="0.25">
      <c r="A2363" s="2">
        <v>621</v>
      </c>
      <c r="B2363" s="3">
        <v>46340</v>
      </c>
      <c r="C2363" s="10">
        <f>YEAR(SalesDataTable[[#This Row],[Order Date]])</f>
        <v>2026</v>
      </c>
      <c r="D2363" s="13" t="str">
        <f>"Q"&amp;ROUNDUP(MONTH(SalesDataTable[[#This Row],[Order Date]])/3,0)</f>
        <v>Q4</v>
      </c>
      <c r="E2363" s="13">
        <f>MONTH(SalesDataTable[[#This Row],[Order Date]])</f>
        <v>11</v>
      </c>
      <c r="F2363" s="10" t="str">
        <f>TEXT(SalesDataTable[[#This Row],[Order Date]],"MMM")</f>
        <v>Nov</v>
      </c>
      <c r="G2363" s="4" t="s">
        <v>36</v>
      </c>
      <c r="H2363" s="4" t="s">
        <v>63</v>
      </c>
      <c r="I2363" s="4" t="s">
        <v>24</v>
      </c>
      <c r="J2363" s="4" t="s">
        <v>32</v>
      </c>
      <c r="K2363" s="4" t="s">
        <v>30</v>
      </c>
      <c r="L2363" s="4" t="s">
        <v>31</v>
      </c>
      <c r="M2363" s="5">
        <v>5</v>
      </c>
      <c r="N2363" s="6">
        <v>35.68</v>
      </c>
      <c r="O2363" s="7">
        <v>0.15</v>
      </c>
      <c r="P2363" s="6">
        <v>13.48</v>
      </c>
      <c r="Q2363" s="6">
        <f>M2363*N2363*(1-O2363)</f>
        <v>151.64000000000001</v>
      </c>
      <c r="R2363" s="6">
        <f>M2363*P2363</f>
        <v>67.400000000000006</v>
      </c>
      <c r="S2363" s="6">
        <f>Q2363-R2363</f>
        <v>84.240000000000009</v>
      </c>
      <c r="T2363" s="8">
        <f>IFERROR(S2363/Q2363,0)</f>
        <v>0.55552624637298864</v>
      </c>
    </row>
    <row r="2364" spans="1:20" ht="15.75" x14ac:dyDescent="0.25">
      <c r="A2364" s="2">
        <v>623</v>
      </c>
      <c r="B2364" s="3">
        <v>46340</v>
      </c>
      <c r="C2364" s="10">
        <f>YEAR(SalesDataTable[[#This Row],[Order Date]])</f>
        <v>2026</v>
      </c>
      <c r="D2364" s="13" t="str">
        <f>"Q"&amp;ROUNDUP(MONTH(SalesDataTable[[#This Row],[Order Date]])/3,0)</f>
        <v>Q4</v>
      </c>
      <c r="E2364" s="13">
        <f>MONTH(SalesDataTable[[#This Row],[Order Date]])</f>
        <v>11</v>
      </c>
      <c r="F2364" s="10" t="str">
        <f>TEXT(SalesDataTable[[#This Row],[Order Date]],"MMM")</f>
        <v>Nov</v>
      </c>
      <c r="G2364" s="4" t="s">
        <v>27</v>
      </c>
      <c r="H2364" s="4" t="s">
        <v>68</v>
      </c>
      <c r="I2364" s="4" t="s">
        <v>18</v>
      </c>
      <c r="J2364" s="4" t="s">
        <v>19</v>
      </c>
      <c r="K2364" s="4" t="s">
        <v>39</v>
      </c>
      <c r="L2364" s="4" t="s">
        <v>40</v>
      </c>
      <c r="M2364" s="5">
        <v>3</v>
      </c>
      <c r="N2364" s="6">
        <v>336.58</v>
      </c>
      <c r="O2364" s="7">
        <v>0.15</v>
      </c>
      <c r="P2364" s="6">
        <v>198.99</v>
      </c>
      <c r="Q2364" s="6">
        <f>M2364*N2364*(1-O2364)</f>
        <v>858.279</v>
      </c>
      <c r="R2364" s="6">
        <f>M2364*P2364</f>
        <v>596.97</v>
      </c>
      <c r="S2364" s="6">
        <f>Q2364-R2364</f>
        <v>261.30899999999997</v>
      </c>
      <c r="T2364" s="8">
        <f>IFERROR(S2364/Q2364,0)</f>
        <v>0.3044569423229509</v>
      </c>
    </row>
    <row r="2365" spans="1:20" ht="15.75" x14ac:dyDescent="0.25">
      <c r="A2365" s="2">
        <v>1431</v>
      </c>
      <c r="B2365" s="3">
        <v>46340</v>
      </c>
      <c r="C2365" s="10">
        <f>YEAR(SalesDataTable[[#This Row],[Order Date]])</f>
        <v>2026</v>
      </c>
      <c r="D2365" s="13" t="str">
        <f>"Q"&amp;ROUNDUP(MONTH(SalesDataTable[[#This Row],[Order Date]])/3,0)</f>
        <v>Q4</v>
      </c>
      <c r="E2365" s="13">
        <f>MONTH(SalesDataTable[[#This Row],[Order Date]])</f>
        <v>11</v>
      </c>
      <c r="F2365" s="10" t="str">
        <f>TEXT(SalesDataTable[[#This Row],[Order Date]],"MMM")</f>
        <v>Nov</v>
      </c>
      <c r="G2365" s="4" t="s">
        <v>27</v>
      </c>
      <c r="H2365" s="4" t="s">
        <v>28</v>
      </c>
      <c r="I2365" s="4" t="s">
        <v>18</v>
      </c>
      <c r="J2365" s="4" t="s">
        <v>29</v>
      </c>
      <c r="K2365" s="4" t="s">
        <v>50</v>
      </c>
      <c r="L2365" s="4" t="s">
        <v>58</v>
      </c>
      <c r="M2365" s="5">
        <v>2</v>
      </c>
      <c r="N2365" s="6">
        <v>36.979999999999997</v>
      </c>
      <c r="O2365" s="7">
        <v>0.15</v>
      </c>
      <c r="P2365" s="6">
        <v>14.13</v>
      </c>
      <c r="Q2365" s="6">
        <f>M2365*N2365*(1-O2365)</f>
        <v>62.865999999999993</v>
      </c>
      <c r="R2365" s="6">
        <f>M2365*P2365</f>
        <v>28.26</v>
      </c>
      <c r="S2365" s="6">
        <f>Q2365-R2365</f>
        <v>34.605999999999995</v>
      </c>
      <c r="T2365" s="8">
        <f>IFERROR(S2365/Q2365,0)</f>
        <v>0.55047243342983487</v>
      </c>
    </row>
    <row r="2366" spans="1:20" ht="15.75" x14ac:dyDescent="0.25">
      <c r="A2366" s="2">
        <v>1520</v>
      </c>
      <c r="B2366" s="3">
        <v>46340</v>
      </c>
      <c r="C2366" s="10">
        <f>YEAR(SalesDataTable[[#This Row],[Order Date]])</f>
        <v>2026</v>
      </c>
      <c r="D2366" s="13" t="str">
        <f>"Q"&amp;ROUNDUP(MONTH(SalesDataTable[[#This Row],[Order Date]])/3,0)</f>
        <v>Q4</v>
      </c>
      <c r="E2366" s="13">
        <f>MONTH(SalesDataTable[[#This Row],[Order Date]])</f>
        <v>11</v>
      </c>
      <c r="F2366" s="10" t="str">
        <f>TEXT(SalesDataTable[[#This Row],[Order Date]],"MMM")</f>
        <v>Nov</v>
      </c>
      <c r="G2366" s="4" t="s">
        <v>36</v>
      </c>
      <c r="H2366" s="4" t="s">
        <v>63</v>
      </c>
      <c r="I2366" s="4" t="s">
        <v>44</v>
      </c>
      <c r="J2366" s="4" t="s">
        <v>29</v>
      </c>
      <c r="K2366" s="4" t="s">
        <v>50</v>
      </c>
      <c r="L2366" s="4" t="s">
        <v>58</v>
      </c>
      <c r="M2366" s="5">
        <v>2</v>
      </c>
      <c r="N2366" s="6">
        <v>36.15</v>
      </c>
      <c r="O2366" s="7">
        <v>0</v>
      </c>
      <c r="P2366" s="6">
        <v>13.51</v>
      </c>
      <c r="Q2366" s="6">
        <f>M2366*N2366*(1-O2366)</f>
        <v>72.3</v>
      </c>
      <c r="R2366" s="6">
        <f>M2366*P2366</f>
        <v>27.02</v>
      </c>
      <c r="S2366" s="6">
        <f>Q2366-R2366</f>
        <v>45.28</v>
      </c>
      <c r="T2366" s="8">
        <f>IFERROR(S2366/Q2366,0)</f>
        <v>0.62627939142461964</v>
      </c>
    </row>
    <row r="2367" spans="1:20" ht="15.75" x14ac:dyDescent="0.25">
      <c r="A2367" s="2">
        <v>1791</v>
      </c>
      <c r="B2367" s="3">
        <v>46340</v>
      </c>
      <c r="C2367" s="10">
        <f>YEAR(SalesDataTable[[#This Row],[Order Date]])</f>
        <v>2026</v>
      </c>
      <c r="D2367" s="13" t="str">
        <f>"Q"&amp;ROUNDUP(MONTH(SalesDataTable[[#This Row],[Order Date]])/3,0)</f>
        <v>Q4</v>
      </c>
      <c r="E2367" s="13">
        <f>MONTH(SalesDataTable[[#This Row],[Order Date]])</f>
        <v>11</v>
      </c>
      <c r="F2367" s="10" t="str">
        <f>TEXT(SalesDataTable[[#This Row],[Order Date]],"MMM")</f>
        <v>Nov</v>
      </c>
      <c r="G2367" s="4" t="s">
        <v>27</v>
      </c>
      <c r="H2367" s="4" t="s">
        <v>28</v>
      </c>
      <c r="I2367" s="4" t="s">
        <v>18</v>
      </c>
      <c r="J2367" s="4" t="s">
        <v>32</v>
      </c>
      <c r="K2367" s="4" t="s">
        <v>50</v>
      </c>
      <c r="L2367" s="4" t="s">
        <v>54</v>
      </c>
      <c r="M2367" s="5">
        <v>1</v>
      </c>
      <c r="N2367" s="6">
        <v>121.86</v>
      </c>
      <c r="O2367" s="7">
        <v>0.05</v>
      </c>
      <c r="P2367" s="6">
        <v>69.900000000000006</v>
      </c>
      <c r="Q2367" s="6">
        <f>M2367*N2367*(1-O2367)</f>
        <v>115.767</v>
      </c>
      <c r="R2367" s="6">
        <f>M2367*P2367</f>
        <v>69.900000000000006</v>
      </c>
      <c r="S2367" s="6">
        <f>Q2367-R2367</f>
        <v>45.86699999999999</v>
      </c>
      <c r="T2367" s="8">
        <f>IFERROR(S2367/Q2367,0)</f>
        <v>0.396200989919407</v>
      </c>
    </row>
    <row r="2368" spans="1:20" ht="15.75" x14ac:dyDescent="0.25">
      <c r="A2368" s="2">
        <v>2191</v>
      </c>
      <c r="B2368" s="3">
        <v>46340</v>
      </c>
      <c r="C2368" s="10">
        <f>YEAR(SalesDataTable[[#This Row],[Order Date]])</f>
        <v>2026</v>
      </c>
      <c r="D2368" s="13" t="str">
        <f>"Q"&amp;ROUNDUP(MONTH(SalesDataTable[[#This Row],[Order Date]])/3,0)</f>
        <v>Q4</v>
      </c>
      <c r="E2368" s="13">
        <f>MONTH(SalesDataTable[[#This Row],[Order Date]])</f>
        <v>11</v>
      </c>
      <c r="F2368" s="10" t="str">
        <f>TEXT(SalesDataTable[[#This Row],[Order Date]],"MMM")</f>
        <v>Nov</v>
      </c>
      <c r="G2368" s="4" t="s">
        <v>27</v>
      </c>
      <c r="H2368" s="4" t="s">
        <v>41</v>
      </c>
      <c r="I2368" s="4" t="s">
        <v>35</v>
      </c>
      <c r="J2368" s="4" t="s">
        <v>19</v>
      </c>
      <c r="K2368" s="4" t="s">
        <v>20</v>
      </c>
      <c r="L2368" s="4" t="s">
        <v>38</v>
      </c>
      <c r="M2368" s="5">
        <v>6</v>
      </c>
      <c r="N2368" s="6">
        <v>49.85</v>
      </c>
      <c r="O2368" s="7">
        <v>0.05</v>
      </c>
      <c r="P2368" s="6">
        <v>22.68</v>
      </c>
      <c r="Q2368" s="6">
        <f>M2368*N2368*(1-O2368)</f>
        <v>284.14499999999998</v>
      </c>
      <c r="R2368" s="6">
        <f>M2368*P2368</f>
        <v>136.07999999999998</v>
      </c>
      <c r="S2368" s="6">
        <f>Q2368-R2368</f>
        <v>148.065</v>
      </c>
      <c r="T2368" s="8">
        <f>IFERROR(S2368/Q2368,0)</f>
        <v>0.52108958454310306</v>
      </c>
    </row>
    <row r="2369" spans="1:20" ht="15.75" x14ac:dyDescent="0.25">
      <c r="A2369" s="2">
        <v>2365</v>
      </c>
      <c r="B2369" s="3">
        <v>46340</v>
      </c>
      <c r="C2369" s="10">
        <f>YEAR(SalesDataTable[[#This Row],[Order Date]])</f>
        <v>2026</v>
      </c>
      <c r="D2369" s="13" t="str">
        <f>"Q"&amp;ROUNDUP(MONTH(SalesDataTable[[#This Row],[Order Date]])/3,0)</f>
        <v>Q4</v>
      </c>
      <c r="E2369" s="13">
        <f>MONTH(SalesDataTable[[#This Row],[Order Date]])</f>
        <v>11</v>
      </c>
      <c r="F2369" s="10" t="str">
        <f>TEXT(SalesDataTable[[#This Row],[Order Date]],"MMM")</f>
        <v>Nov</v>
      </c>
      <c r="G2369" s="4" t="s">
        <v>27</v>
      </c>
      <c r="H2369" s="4" t="s">
        <v>41</v>
      </c>
      <c r="I2369" s="4" t="s">
        <v>35</v>
      </c>
      <c r="J2369" s="4" t="s">
        <v>32</v>
      </c>
      <c r="K2369" s="4" t="s">
        <v>25</v>
      </c>
      <c r="L2369" s="4" t="s">
        <v>26</v>
      </c>
      <c r="M2369" s="5">
        <v>2</v>
      </c>
      <c r="N2369" s="6">
        <v>91.95</v>
      </c>
      <c r="O2369" s="7">
        <v>0.05</v>
      </c>
      <c r="P2369" s="6">
        <v>46.45</v>
      </c>
      <c r="Q2369" s="6">
        <f>M2369*N2369*(1-O2369)</f>
        <v>174.70499999999998</v>
      </c>
      <c r="R2369" s="6">
        <f>M2369*P2369</f>
        <v>92.9</v>
      </c>
      <c r="S2369" s="6">
        <f>Q2369-R2369</f>
        <v>81.804999999999978</v>
      </c>
      <c r="T2369" s="8">
        <f>IFERROR(S2369/Q2369,0)</f>
        <v>0.46824647262528252</v>
      </c>
    </row>
    <row r="2370" spans="1:20" ht="15.75" x14ac:dyDescent="0.25">
      <c r="A2370" s="2">
        <v>2603</v>
      </c>
      <c r="B2370" s="3">
        <v>46340</v>
      </c>
      <c r="C2370" s="10">
        <f>YEAR(SalesDataTable[[#This Row],[Order Date]])</f>
        <v>2026</v>
      </c>
      <c r="D2370" s="13" t="str">
        <f>"Q"&amp;ROUNDUP(MONTH(SalesDataTable[[#This Row],[Order Date]])/3,0)</f>
        <v>Q4</v>
      </c>
      <c r="E2370" s="13">
        <f>MONTH(SalesDataTable[[#This Row],[Order Date]])</f>
        <v>11</v>
      </c>
      <c r="F2370" s="10" t="str">
        <f>TEXT(SalesDataTable[[#This Row],[Order Date]],"MMM")</f>
        <v>Nov</v>
      </c>
      <c r="G2370" s="4" t="s">
        <v>36</v>
      </c>
      <c r="H2370" s="4" t="s">
        <v>49</v>
      </c>
      <c r="I2370" s="4" t="s">
        <v>44</v>
      </c>
      <c r="J2370" s="4" t="s">
        <v>19</v>
      </c>
      <c r="K2370" s="4" t="s">
        <v>20</v>
      </c>
      <c r="L2370" s="4" t="s">
        <v>38</v>
      </c>
      <c r="M2370" s="5">
        <v>2</v>
      </c>
      <c r="N2370" s="6">
        <v>51.71</v>
      </c>
      <c r="O2370" s="7">
        <v>0.15</v>
      </c>
      <c r="P2370" s="6">
        <v>22.93</v>
      </c>
      <c r="Q2370" s="6">
        <f>M2370*N2370*(1-O2370)</f>
        <v>87.906999999999996</v>
      </c>
      <c r="R2370" s="6">
        <f>M2370*P2370</f>
        <v>45.86</v>
      </c>
      <c r="S2370" s="6">
        <f>Q2370-R2370</f>
        <v>42.046999999999997</v>
      </c>
      <c r="T2370" s="8">
        <f>IFERROR(S2370/Q2370,0)</f>
        <v>0.47831230732478641</v>
      </c>
    </row>
    <row r="2371" spans="1:20" ht="15.75" x14ac:dyDescent="0.25">
      <c r="A2371" s="2">
        <v>4098</v>
      </c>
      <c r="B2371" s="3">
        <v>46340</v>
      </c>
      <c r="C2371" s="10">
        <f>YEAR(SalesDataTable[[#This Row],[Order Date]])</f>
        <v>2026</v>
      </c>
      <c r="D2371" s="13" t="str">
        <f>"Q"&amp;ROUNDUP(MONTH(SalesDataTable[[#This Row],[Order Date]])/3,0)</f>
        <v>Q4</v>
      </c>
      <c r="E2371" s="13">
        <f>MONTH(SalesDataTable[[#This Row],[Order Date]])</f>
        <v>11</v>
      </c>
      <c r="F2371" s="10" t="str">
        <f>TEXT(SalesDataTable[[#This Row],[Order Date]],"MMM")</f>
        <v>Nov</v>
      </c>
      <c r="G2371" s="4" t="s">
        <v>22</v>
      </c>
      <c r="H2371" s="4" t="s">
        <v>23</v>
      </c>
      <c r="I2371" s="4" t="s">
        <v>35</v>
      </c>
      <c r="J2371" s="4" t="s">
        <v>19</v>
      </c>
      <c r="K2371" s="4" t="s">
        <v>50</v>
      </c>
      <c r="L2371" s="4" t="s">
        <v>51</v>
      </c>
      <c r="M2371" s="5">
        <v>1</v>
      </c>
      <c r="N2371" s="6">
        <v>41.05</v>
      </c>
      <c r="O2371" s="7">
        <v>0.05</v>
      </c>
      <c r="P2371" s="6">
        <v>14.6</v>
      </c>
      <c r="Q2371" s="6">
        <f>M2371*N2371*(1-O2371)</f>
        <v>38.997499999999995</v>
      </c>
      <c r="R2371" s="6">
        <f>M2371*P2371</f>
        <v>14.6</v>
      </c>
      <c r="S2371" s="6">
        <f>Q2371-R2371</f>
        <v>24.397499999999994</v>
      </c>
      <c r="T2371" s="8">
        <f>IFERROR(S2371/Q2371,0)</f>
        <v>0.62561702673248276</v>
      </c>
    </row>
    <row r="2372" spans="1:20" ht="15.75" x14ac:dyDescent="0.25">
      <c r="A2372" s="2">
        <v>1176</v>
      </c>
      <c r="B2372" s="3">
        <v>46341</v>
      </c>
      <c r="C2372" s="10">
        <f>YEAR(SalesDataTable[[#This Row],[Order Date]])</f>
        <v>2026</v>
      </c>
      <c r="D2372" s="13" t="str">
        <f>"Q"&amp;ROUNDUP(MONTH(SalesDataTable[[#This Row],[Order Date]])/3,0)</f>
        <v>Q4</v>
      </c>
      <c r="E2372" s="13">
        <f>MONTH(SalesDataTable[[#This Row],[Order Date]])</f>
        <v>11</v>
      </c>
      <c r="F2372" s="10" t="str">
        <f>TEXT(SalesDataTable[[#This Row],[Order Date]],"MMM")</f>
        <v>Nov</v>
      </c>
      <c r="G2372" s="4" t="s">
        <v>22</v>
      </c>
      <c r="H2372" s="4" t="s">
        <v>43</v>
      </c>
      <c r="I2372" s="4" t="s">
        <v>24</v>
      </c>
      <c r="J2372" s="4" t="s">
        <v>32</v>
      </c>
      <c r="K2372" s="4" t="s">
        <v>39</v>
      </c>
      <c r="L2372" s="4" t="s">
        <v>40</v>
      </c>
      <c r="M2372" s="5">
        <v>10</v>
      </c>
      <c r="N2372" s="6">
        <v>333.09</v>
      </c>
      <c r="O2372" s="7">
        <v>0.15</v>
      </c>
      <c r="P2372" s="6">
        <v>197.95</v>
      </c>
      <c r="Q2372" s="6">
        <f>M2372*N2372*(1-O2372)</f>
        <v>2831.2649999999994</v>
      </c>
      <c r="R2372" s="6">
        <f>M2372*P2372</f>
        <v>1979.5</v>
      </c>
      <c r="S2372" s="6">
        <f>Q2372-R2372</f>
        <v>851.76499999999942</v>
      </c>
      <c r="T2372" s="8">
        <f>IFERROR(S2372/Q2372,0)</f>
        <v>0.30084255624252748</v>
      </c>
    </row>
    <row r="2373" spans="1:20" ht="15.75" x14ac:dyDescent="0.25">
      <c r="A2373" s="2">
        <v>1895</v>
      </c>
      <c r="B2373" s="3">
        <v>46341</v>
      </c>
      <c r="C2373" s="10">
        <f>YEAR(SalesDataTable[[#This Row],[Order Date]])</f>
        <v>2026</v>
      </c>
      <c r="D2373" s="13" t="str">
        <f>"Q"&amp;ROUNDUP(MONTH(SalesDataTable[[#This Row],[Order Date]])/3,0)</f>
        <v>Q4</v>
      </c>
      <c r="E2373" s="13">
        <f>MONTH(SalesDataTable[[#This Row],[Order Date]])</f>
        <v>11</v>
      </c>
      <c r="F2373" s="10" t="str">
        <f>TEXT(SalesDataTable[[#This Row],[Order Date]],"MMM")</f>
        <v>Nov</v>
      </c>
      <c r="G2373" s="4" t="s">
        <v>36</v>
      </c>
      <c r="H2373" s="4" t="s">
        <v>37</v>
      </c>
      <c r="I2373" s="4" t="s">
        <v>18</v>
      </c>
      <c r="J2373" s="4" t="s">
        <v>32</v>
      </c>
      <c r="K2373" s="4" t="s">
        <v>20</v>
      </c>
      <c r="L2373" s="4" t="s">
        <v>38</v>
      </c>
      <c r="M2373" s="5">
        <v>3</v>
      </c>
      <c r="N2373" s="6">
        <v>51.79</v>
      </c>
      <c r="O2373" s="7">
        <v>0.2</v>
      </c>
      <c r="P2373" s="6">
        <v>22.23</v>
      </c>
      <c r="Q2373" s="6">
        <f>M2373*N2373*(1-O2373)</f>
        <v>124.29600000000001</v>
      </c>
      <c r="R2373" s="6">
        <f>M2373*P2373</f>
        <v>66.69</v>
      </c>
      <c r="S2373" s="6">
        <f>Q2373-R2373</f>
        <v>57.606000000000009</v>
      </c>
      <c r="T2373" s="8">
        <f>IFERROR(S2373/Q2373,0)</f>
        <v>0.4634581965630431</v>
      </c>
    </row>
    <row r="2374" spans="1:20" ht="15.75" x14ac:dyDescent="0.25">
      <c r="A2374" s="2">
        <v>3385</v>
      </c>
      <c r="B2374" s="3">
        <v>46341</v>
      </c>
      <c r="C2374" s="10">
        <f>YEAR(SalesDataTable[[#This Row],[Order Date]])</f>
        <v>2026</v>
      </c>
      <c r="D2374" s="13" t="str">
        <f>"Q"&amp;ROUNDUP(MONTH(SalesDataTable[[#This Row],[Order Date]])/3,0)</f>
        <v>Q4</v>
      </c>
      <c r="E2374" s="13">
        <f>MONTH(SalesDataTable[[#This Row],[Order Date]])</f>
        <v>11</v>
      </c>
      <c r="F2374" s="10" t="str">
        <f>TEXT(SalesDataTable[[#This Row],[Order Date]],"MMM")</f>
        <v>Nov</v>
      </c>
      <c r="G2374" s="4" t="s">
        <v>22</v>
      </c>
      <c r="H2374" s="4" t="s">
        <v>57</v>
      </c>
      <c r="I2374" s="4" t="s">
        <v>44</v>
      </c>
      <c r="J2374" s="4" t="s">
        <v>29</v>
      </c>
      <c r="K2374" s="4" t="s">
        <v>25</v>
      </c>
      <c r="L2374" s="4" t="s">
        <v>62</v>
      </c>
      <c r="M2374" s="5">
        <v>1</v>
      </c>
      <c r="N2374" s="6">
        <v>71.040000000000006</v>
      </c>
      <c r="O2374" s="7">
        <v>0.1</v>
      </c>
      <c r="P2374" s="6">
        <v>31.59</v>
      </c>
      <c r="Q2374" s="6">
        <f>M2374*N2374*(1-O2374)</f>
        <v>63.936000000000007</v>
      </c>
      <c r="R2374" s="6">
        <f>M2374*P2374</f>
        <v>31.59</v>
      </c>
      <c r="S2374" s="6">
        <f>Q2374-R2374</f>
        <v>32.346000000000004</v>
      </c>
      <c r="T2374" s="8">
        <f>IFERROR(S2374/Q2374,0)</f>
        <v>0.50591216216216217</v>
      </c>
    </row>
    <row r="2375" spans="1:20" ht="15.75" x14ac:dyDescent="0.25">
      <c r="A2375" s="2">
        <v>3581</v>
      </c>
      <c r="B2375" s="3">
        <v>46341</v>
      </c>
      <c r="C2375" s="10">
        <f>YEAR(SalesDataTable[[#This Row],[Order Date]])</f>
        <v>2026</v>
      </c>
      <c r="D2375" s="13" t="str">
        <f>"Q"&amp;ROUNDUP(MONTH(SalesDataTable[[#This Row],[Order Date]])/3,0)</f>
        <v>Q4</v>
      </c>
      <c r="E2375" s="13">
        <f>MONTH(SalesDataTable[[#This Row],[Order Date]])</f>
        <v>11</v>
      </c>
      <c r="F2375" s="10" t="str">
        <f>TEXT(SalesDataTable[[#This Row],[Order Date]],"MMM")</f>
        <v>Nov</v>
      </c>
      <c r="G2375" s="4" t="s">
        <v>36</v>
      </c>
      <c r="H2375" s="4" t="s">
        <v>37</v>
      </c>
      <c r="I2375" s="4" t="s">
        <v>44</v>
      </c>
      <c r="J2375" s="4" t="s">
        <v>32</v>
      </c>
      <c r="K2375" s="4" t="s">
        <v>25</v>
      </c>
      <c r="L2375" s="4" t="s">
        <v>33</v>
      </c>
      <c r="M2375" s="5">
        <v>2</v>
      </c>
      <c r="N2375" s="6">
        <v>141.21</v>
      </c>
      <c r="O2375" s="7">
        <v>0.1</v>
      </c>
      <c r="P2375" s="6">
        <v>78.31</v>
      </c>
      <c r="Q2375" s="6">
        <f>M2375*N2375*(1-O2375)</f>
        <v>254.17800000000003</v>
      </c>
      <c r="R2375" s="6">
        <f>M2375*P2375</f>
        <v>156.62</v>
      </c>
      <c r="S2375" s="6">
        <f>Q2375-R2375</f>
        <v>97.558000000000021</v>
      </c>
      <c r="T2375" s="8">
        <f>IFERROR(S2375/Q2375,0)</f>
        <v>0.38381763960688969</v>
      </c>
    </row>
    <row r="2376" spans="1:20" ht="15.75" x14ac:dyDescent="0.25">
      <c r="A2376" s="2">
        <v>4528</v>
      </c>
      <c r="B2376" s="3">
        <v>46341</v>
      </c>
      <c r="C2376" s="10">
        <f>YEAR(SalesDataTable[[#This Row],[Order Date]])</f>
        <v>2026</v>
      </c>
      <c r="D2376" s="13" t="str">
        <f>"Q"&amp;ROUNDUP(MONTH(SalesDataTable[[#This Row],[Order Date]])/3,0)</f>
        <v>Q4</v>
      </c>
      <c r="E2376" s="13">
        <f>MONTH(SalesDataTable[[#This Row],[Order Date]])</f>
        <v>11</v>
      </c>
      <c r="F2376" s="10" t="str">
        <f>TEXT(SalesDataTable[[#This Row],[Order Date]],"MMM")</f>
        <v>Nov</v>
      </c>
      <c r="G2376" s="4" t="s">
        <v>16</v>
      </c>
      <c r="H2376" s="4" t="s">
        <v>66</v>
      </c>
      <c r="I2376" s="4" t="s">
        <v>44</v>
      </c>
      <c r="J2376" s="4" t="s">
        <v>29</v>
      </c>
      <c r="K2376" s="4" t="s">
        <v>25</v>
      </c>
      <c r="L2376" s="4" t="s">
        <v>33</v>
      </c>
      <c r="M2376" s="5">
        <v>2</v>
      </c>
      <c r="N2376" s="6">
        <v>141.63999999999999</v>
      </c>
      <c r="O2376" s="7">
        <v>0.15</v>
      </c>
      <c r="P2376" s="6">
        <v>80.349999999999994</v>
      </c>
      <c r="Q2376" s="6">
        <f>M2376*N2376*(1-O2376)</f>
        <v>240.78799999999998</v>
      </c>
      <c r="R2376" s="6">
        <f>M2376*P2376</f>
        <v>160.69999999999999</v>
      </c>
      <c r="S2376" s="6">
        <f>Q2376-R2376</f>
        <v>80.087999999999994</v>
      </c>
      <c r="T2376" s="8">
        <f>IFERROR(S2376/Q2376,0)</f>
        <v>0.33260793727262156</v>
      </c>
    </row>
    <row r="2377" spans="1:20" ht="15.75" x14ac:dyDescent="0.25">
      <c r="A2377" s="2">
        <v>4633</v>
      </c>
      <c r="B2377" s="3">
        <v>46341</v>
      </c>
      <c r="C2377" s="10">
        <f>YEAR(SalesDataTable[[#This Row],[Order Date]])</f>
        <v>2026</v>
      </c>
      <c r="D2377" s="13" t="str">
        <f>"Q"&amp;ROUNDUP(MONTH(SalesDataTable[[#This Row],[Order Date]])/3,0)</f>
        <v>Q4</v>
      </c>
      <c r="E2377" s="13">
        <f>MONTH(SalesDataTable[[#This Row],[Order Date]])</f>
        <v>11</v>
      </c>
      <c r="F2377" s="10" t="str">
        <f>TEXT(SalesDataTable[[#This Row],[Order Date]],"MMM")</f>
        <v>Nov</v>
      </c>
      <c r="G2377" s="4" t="s">
        <v>27</v>
      </c>
      <c r="H2377" s="4" t="s">
        <v>55</v>
      </c>
      <c r="I2377" s="4" t="s">
        <v>18</v>
      </c>
      <c r="J2377" s="4" t="s">
        <v>19</v>
      </c>
      <c r="K2377" s="4" t="s">
        <v>25</v>
      </c>
      <c r="L2377" s="4" t="s">
        <v>62</v>
      </c>
      <c r="M2377" s="5">
        <v>1</v>
      </c>
      <c r="N2377" s="6">
        <v>71.78</v>
      </c>
      <c r="O2377" s="7">
        <v>0.15</v>
      </c>
      <c r="P2377" s="6">
        <v>32.869999999999997</v>
      </c>
      <c r="Q2377" s="6">
        <f>M2377*N2377*(1-O2377)</f>
        <v>61.012999999999998</v>
      </c>
      <c r="R2377" s="6">
        <f>M2377*P2377</f>
        <v>32.869999999999997</v>
      </c>
      <c r="S2377" s="6">
        <f>Q2377-R2377</f>
        <v>28.143000000000001</v>
      </c>
      <c r="T2377" s="8">
        <f>IFERROR(S2377/Q2377,0)</f>
        <v>0.46126235392457349</v>
      </c>
    </row>
    <row r="2378" spans="1:20" ht="15.75" x14ac:dyDescent="0.25">
      <c r="A2378" s="2">
        <v>5195</v>
      </c>
      <c r="B2378" s="3">
        <v>46341</v>
      </c>
      <c r="C2378" s="10">
        <f>YEAR(SalesDataTable[[#This Row],[Order Date]])</f>
        <v>2026</v>
      </c>
      <c r="D2378" s="13" t="str">
        <f>"Q"&amp;ROUNDUP(MONTH(SalesDataTable[[#This Row],[Order Date]])/3,0)</f>
        <v>Q4</v>
      </c>
      <c r="E2378" s="13">
        <f>MONTH(SalesDataTable[[#This Row],[Order Date]])</f>
        <v>11</v>
      </c>
      <c r="F2378" s="10" t="str">
        <f>TEXT(SalesDataTable[[#This Row],[Order Date]],"MMM")</f>
        <v>Nov</v>
      </c>
      <c r="G2378" s="4" t="s">
        <v>27</v>
      </c>
      <c r="H2378" s="4" t="s">
        <v>68</v>
      </c>
      <c r="I2378" s="4" t="s">
        <v>18</v>
      </c>
      <c r="J2378" s="4" t="s">
        <v>32</v>
      </c>
      <c r="K2378" s="4" t="s">
        <v>25</v>
      </c>
      <c r="L2378" s="4" t="s">
        <v>53</v>
      </c>
      <c r="M2378" s="5">
        <v>3</v>
      </c>
      <c r="N2378" s="6">
        <v>153.88999999999999</v>
      </c>
      <c r="O2378" s="7">
        <v>0.1</v>
      </c>
      <c r="P2378" s="6">
        <v>80.36</v>
      </c>
      <c r="Q2378" s="6">
        <f>M2378*N2378*(1-O2378)</f>
        <v>415.50299999999999</v>
      </c>
      <c r="R2378" s="6">
        <f>M2378*P2378</f>
        <v>241.07999999999998</v>
      </c>
      <c r="S2378" s="6">
        <f>Q2378-R2378</f>
        <v>174.423</v>
      </c>
      <c r="T2378" s="8">
        <f>IFERROR(S2378/Q2378,0)</f>
        <v>0.41978758276113531</v>
      </c>
    </row>
    <row r="2379" spans="1:20" ht="15.75" x14ac:dyDescent="0.25">
      <c r="A2379" s="2">
        <v>2778</v>
      </c>
      <c r="B2379" s="3">
        <v>46342</v>
      </c>
      <c r="C2379" s="10">
        <f>YEAR(SalesDataTable[[#This Row],[Order Date]])</f>
        <v>2026</v>
      </c>
      <c r="D2379" s="13" t="str">
        <f>"Q"&amp;ROUNDUP(MONTH(SalesDataTable[[#This Row],[Order Date]])/3,0)</f>
        <v>Q4</v>
      </c>
      <c r="E2379" s="13">
        <f>MONTH(SalesDataTable[[#This Row],[Order Date]])</f>
        <v>11</v>
      </c>
      <c r="F2379" s="10" t="str">
        <f>TEXT(SalesDataTable[[#This Row],[Order Date]],"MMM")</f>
        <v>Nov</v>
      </c>
      <c r="G2379" s="4" t="s">
        <v>36</v>
      </c>
      <c r="H2379" s="4" t="s">
        <v>37</v>
      </c>
      <c r="I2379" s="4" t="s">
        <v>44</v>
      </c>
      <c r="J2379" s="4" t="s">
        <v>19</v>
      </c>
      <c r="K2379" s="4" t="s">
        <v>25</v>
      </c>
      <c r="L2379" s="4" t="s">
        <v>33</v>
      </c>
      <c r="M2379" s="5">
        <v>1</v>
      </c>
      <c r="N2379" s="6">
        <v>145.4</v>
      </c>
      <c r="O2379" s="7">
        <v>0.1</v>
      </c>
      <c r="P2379" s="6">
        <v>77.66</v>
      </c>
      <c r="Q2379" s="6">
        <f>M2379*N2379*(1-O2379)</f>
        <v>130.86000000000001</v>
      </c>
      <c r="R2379" s="6">
        <f>M2379*P2379</f>
        <v>77.66</v>
      </c>
      <c r="S2379" s="6">
        <f>Q2379-R2379</f>
        <v>53.200000000000017</v>
      </c>
      <c r="T2379" s="8">
        <f>IFERROR(S2379/Q2379,0)</f>
        <v>0.40654134189209851</v>
      </c>
    </row>
    <row r="2380" spans="1:20" ht="15.75" x14ac:dyDescent="0.25">
      <c r="A2380" s="2">
        <v>341</v>
      </c>
      <c r="B2380" s="3">
        <v>46343</v>
      </c>
      <c r="C2380" s="10">
        <f>YEAR(SalesDataTable[[#This Row],[Order Date]])</f>
        <v>2026</v>
      </c>
      <c r="D2380" s="13" t="str">
        <f>"Q"&amp;ROUNDUP(MONTH(SalesDataTable[[#This Row],[Order Date]])/3,0)</f>
        <v>Q4</v>
      </c>
      <c r="E2380" s="13">
        <f>MONTH(SalesDataTable[[#This Row],[Order Date]])</f>
        <v>11</v>
      </c>
      <c r="F2380" s="10" t="str">
        <f>TEXT(SalesDataTable[[#This Row],[Order Date]],"MMM")</f>
        <v>Nov</v>
      </c>
      <c r="G2380" s="4" t="s">
        <v>36</v>
      </c>
      <c r="H2380" s="4" t="s">
        <v>49</v>
      </c>
      <c r="I2380" s="4" t="s">
        <v>18</v>
      </c>
      <c r="J2380" s="4" t="s">
        <v>19</v>
      </c>
      <c r="K2380" s="4" t="s">
        <v>30</v>
      </c>
      <c r="L2380" s="4" t="s">
        <v>60</v>
      </c>
      <c r="M2380" s="5">
        <v>1</v>
      </c>
      <c r="N2380" s="6">
        <v>132.94999999999999</v>
      </c>
      <c r="O2380" s="7">
        <v>0.05</v>
      </c>
      <c r="P2380" s="6">
        <v>65.36</v>
      </c>
      <c r="Q2380" s="6">
        <f>M2380*N2380*(1-O2380)</f>
        <v>126.30249999999998</v>
      </c>
      <c r="R2380" s="6">
        <f>M2380*P2380</f>
        <v>65.36</v>
      </c>
      <c r="S2380" s="6">
        <f>Q2380-R2380</f>
        <v>60.942499999999981</v>
      </c>
      <c r="T2380" s="8">
        <f>IFERROR(S2380/Q2380,0)</f>
        <v>0.48251222264009019</v>
      </c>
    </row>
    <row r="2381" spans="1:20" ht="15.75" x14ac:dyDescent="0.25">
      <c r="A2381" s="2">
        <v>374</v>
      </c>
      <c r="B2381" s="3">
        <v>46343</v>
      </c>
      <c r="C2381" s="10">
        <f>YEAR(SalesDataTable[[#This Row],[Order Date]])</f>
        <v>2026</v>
      </c>
      <c r="D2381" s="13" t="str">
        <f>"Q"&amp;ROUNDUP(MONTH(SalesDataTable[[#This Row],[Order Date]])/3,0)</f>
        <v>Q4</v>
      </c>
      <c r="E2381" s="13">
        <f>MONTH(SalesDataTable[[#This Row],[Order Date]])</f>
        <v>11</v>
      </c>
      <c r="F2381" s="10" t="str">
        <f>TEXT(SalesDataTable[[#This Row],[Order Date]],"MMM")</f>
        <v>Nov</v>
      </c>
      <c r="G2381" s="4" t="s">
        <v>36</v>
      </c>
      <c r="H2381" s="4" t="s">
        <v>47</v>
      </c>
      <c r="I2381" s="4" t="s">
        <v>35</v>
      </c>
      <c r="J2381" s="4" t="s">
        <v>19</v>
      </c>
      <c r="K2381" s="4" t="s">
        <v>50</v>
      </c>
      <c r="L2381" s="4" t="s">
        <v>61</v>
      </c>
      <c r="M2381" s="5">
        <v>1</v>
      </c>
      <c r="N2381" s="6">
        <v>51.34</v>
      </c>
      <c r="O2381" s="7">
        <v>0.15</v>
      </c>
      <c r="P2381" s="6">
        <v>21.37</v>
      </c>
      <c r="Q2381" s="6">
        <f>M2381*N2381*(1-O2381)</f>
        <v>43.639000000000003</v>
      </c>
      <c r="R2381" s="6">
        <f>M2381*P2381</f>
        <v>21.37</v>
      </c>
      <c r="S2381" s="6">
        <f>Q2381-R2381</f>
        <v>22.269000000000002</v>
      </c>
      <c r="T2381" s="8">
        <f>IFERROR(S2381/Q2381,0)</f>
        <v>0.5103004193496643</v>
      </c>
    </row>
    <row r="2382" spans="1:20" ht="15.75" x14ac:dyDescent="0.25">
      <c r="A2382" s="2">
        <v>598</v>
      </c>
      <c r="B2382" s="3">
        <v>46343</v>
      </c>
      <c r="C2382" s="10">
        <f>YEAR(SalesDataTable[[#This Row],[Order Date]])</f>
        <v>2026</v>
      </c>
      <c r="D2382" s="13" t="str">
        <f>"Q"&amp;ROUNDUP(MONTH(SalesDataTable[[#This Row],[Order Date]])/3,0)</f>
        <v>Q4</v>
      </c>
      <c r="E2382" s="13">
        <f>MONTH(SalesDataTable[[#This Row],[Order Date]])</f>
        <v>11</v>
      </c>
      <c r="F2382" s="10" t="str">
        <f>TEXT(SalesDataTable[[#This Row],[Order Date]],"MMM")</f>
        <v>Nov</v>
      </c>
      <c r="G2382" s="4" t="s">
        <v>16</v>
      </c>
      <c r="H2382" s="4" t="s">
        <v>17</v>
      </c>
      <c r="I2382" s="4" t="s">
        <v>18</v>
      </c>
      <c r="J2382" s="4" t="s">
        <v>29</v>
      </c>
      <c r="K2382" s="4" t="s">
        <v>20</v>
      </c>
      <c r="L2382" s="4" t="s">
        <v>38</v>
      </c>
      <c r="M2382" s="5">
        <v>1</v>
      </c>
      <c r="N2382" s="6">
        <v>49.98</v>
      </c>
      <c r="O2382" s="7">
        <v>0.1</v>
      </c>
      <c r="P2382" s="6">
        <v>22.25</v>
      </c>
      <c r="Q2382" s="6">
        <f>M2382*N2382*(1-O2382)</f>
        <v>44.981999999999999</v>
      </c>
      <c r="R2382" s="6">
        <f>M2382*P2382</f>
        <v>22.25</v>
      </c>
      <c r="S2382" s="6">
        <f>Q2382-R2382</f>
        <v>22.731999999999999</v>
      </c>
      <c r="T2382" s="8">
        <f>IFERROR(S2382/Q2382,0)</f>
        <v>0.50535769863500957</v>
      </c>
    </row>
    <row r="2383" spans="1:20" ht="15.75" x14ac:dyDescent="0.25">
      <c r="A2383" s="2">
        <v>690</v>
      </c>
      <c r="B2383" s="3">
        <v>46343</v>
      </c>
      <c r="C2383" s="10">
        <f>YEAR(SalesDataTable[[#This Row],[Order Date]])</f>
        <v>2026</v>
      </c>
      <c r="D2383" s="13" t="str">
        <f>"Q"&amp;ROUNDUP(MONTH(SalesDataTable[[#This Row],[Order Date]])/3,0)</f>
        <v>Q4</v>
      </c>
      <c r="E2383" s="13">
        <f>MONTH(SalesDataTable[[#This Row],[Order Date]])</f>
        <v>11</v>
      </c>
      <c r="F2383" s="10" t="str">
        <f>TEXT(SalesDataTable[[#This Row],[Order Date]],"MMM")</f>
        <v>Nov</v>
      </c>
      <c r="G2383" s="4" t="s">
        <v>36</v>
      </c>
      <c r="H2383" s="4" t="s">
        <v>49</v>
      </c>
      <c r="I2383" s="4" t="s">
        <v>18</v>
      </c>
      <c r="J2383" s="4" t="s">
        <v>19</v>
      </c>
      <c r="K2383" s="4" t="s">
        <v>30</v>
      </c>
      <c r="L2383" s="4" t="s">
        <v>64</v>
      </c>
      <c r="M2383" s="5">
        <v>2</v>
      </c>
      <c r="N2383" s="6">
        <v>168.08</v>
      </c>
      <c r="O2383" s="7">
        <v>0.1</v>
      </c>
      <c r="P2383" s="6">
        <v>87.63</v>
      </c>
      <c r="Q2383" s="6">
        <f>M2383*N2383*(1-O2383)</f>
        <v>302.54400000000004</v>
      </c>
      <c r="R2383" s="6">
        <f>M2383*P2383</f>
        <v>175.26</v>
      </c>
      <c r="S2383" s="6">
        <f>Q2383-R2383</f>
        <v>127.28400000000005</v>
      </c>
      <c r="T2383" s="8">
        <f>IFERROR(S2383/Q2383,0)</f>
        <v>0.42071235919403471</v>
      </c>
    </row>
    <row r="2384" spans="1:20" ht="15.75" x14ac:dyDescent="0.25">
      <c r="A2384" s="2">
        <v>1296</v>
      </c>
      <c r="B2384" s="3">
        <v>46343</v>
      </c>
      <c r="C2384" s="10">
        <f>YEAR(SalesDataTable[[#This Row],[Order Date]])</f>
        <v>2026</v>
      </c>
      <c r="D2384" s="13" t="str">
        <f>"Q"&amp;ROUNDUP(MONTH(SalesDataTable[[#This Row],[Order Date]])/3,0)</f>
        <v>Q4</v>
      </c>
      <c r="E2384" s="13">
        <f>MONTH(SalesDataTable[[#This Row],[Order Date]])</f>
        <v>11</v>
      </c>
      <c r="F2384" s="10" t="str">
        <f>TEXT(SalesDataTable[[#This Row],[Order Date]],"MMM")</f>
        <v>Nov</v>
      </c>
      <c r="G2384" s="4" t="s">
        <v>36</v>
      </c>
      <c r="H2384" s="4" t="s">
        <v>63</v>
      </c>
      <c r="I2384" s="4" t="s">
        <v>18</v>
      </c>
      <c r="J2384" s="4" t="s">
        <v>29</v>
      </c>
      <c r="K2384" s="4" t="s">
        <v>39</v>
      </c>
      <c r="L2384" s="4" t="s">
        <v>45</v>
      </c>
      <c r="M2384" s="5">
        <v>1</v>
      </c>
      <c r="N2384" s="6">
        <v>191.85</v>
      </c>
      <c r="O2384" s="7">
        <v>0.15</v>
      </c>
      <c r="P2384" s="6">
        <v>104.41</v>
      </c>
      <c r="Q2384" s="6">
        <f>M2384*N2384*(1-O2384)</f>
        <v>163.07249999999999</v>
      </c>
      <c r="R2384" s="6">
        <f>M2384*P2384</f>
        <v>104.41</v>
      </c>
      <c r="S2384" s="6">
        <f>Q2384-R2384</f>
        <v>58.662499999999994</v>
      </c>
      <c r="T2384" s="8">
        <f>IFERROR(S2384/Q2384,0)</f>
        <v>0.35973263425776875</v>
      </c>
    </row>
    <row r="2385" spans="1:20" ht="15.75" x14ac:dyDescent="0.25">
      <c r="A2385" s="2">
        <v>1585</v>
      </c>
      <c r="B2385" s="3">
        <v>46343</v>
      </c>
      <c r="C2385" s="10">
        <f>YEAR(SalesDataTable[[#This Row],[Order Date]])</f>
        <v>2026</v>
      </c>
      <c r="D2385" s="13" t="str">
        <f>"Q"&amp;ROUNDUP(MONTH(SalesDataTable[[#This Row],[Order Date]])/3,0)</f>
        <v>Q4</v>
      </c>
      <c r="E2385" s="13">
        <f>MONTH(SalesDataTable[[#This Row],[Order Date]])</f>
        <v>11</v>
      </c>
      <c r="F2385" s="10" t="str">
        <f>TEXT(SalesDataTable[[#This Row],[Order Date]],"MMM")</f>
        <v>Nov</v>
      </c>
      <c r="G2385" s="4" t="s">
        <v>22</v>
      </c>
      <c r="H2385" s="4" t="s">
        <v>65</v>
      </c>
      <c r="I2385" s="4" t="s">
        <v>35</v>
      </c>
      <c r="J2385" s="4" t="s">
        <v>19</v>
      </c>
      <c r="K2385" s="4" t="s">
        <v>25</v>
      </c>
      <c r="L2385" s="4" t="s">
        <v>26</v>
      </c>
      <c r="M2385" s="5">
        <v>4</v>
      </c>
      <c r="N2385" s="6">
        <v>93.99</v>
      </c>
      <c r="O2385" s="7">
        <v>0.1</v>
      </c>
      <c r="P2385" s="6">
        <v>44.07</v>
      </c>
      <c r="Q2385" s="6">
        <f>M2385*N2385*(1-O2385)</f>
        <v>338.36399999999998</v>
      </c>
      <c r="R2385" s="6">
        <f>M2385*P2385</f>
        <v>176.28</v>
      </c>
      <c r="S2385" s="6">
        <f>Q2385-R2385</f>
        <v>162.08399999999997</v>
      </c>
      <c r="T2385" s="8">
        <f>IFERROR(S2385/Q2385,0)</f>
        <v>0.47902259105578604</v>
      </c>
    </row>
    <row r="2386" spans="1:20" ht="15.75" x14ac:dyDescent="0.25">
      <c r="A2386" s="2">
        <v>2194</v>
      </c>
      <c r="B2386" s="3">
        <v>46343</v>
      </c>
      <c r="C2386" s="10">
        <f>YEAR(SalesDataTable[[#This Row],[Order Date]])</f>
        <v>2026</v>
      </c>
      <c r="D2386" s="13" t="str">
        <f>"Q"&amp;ROUNDUP(MONTH(SalesDataTable[[#This Row],[Order Date]])/3,0)</f>
        <v>Q4</v>
      </c>
      <c r="E2386" s="13">
        <f>MONTH(SalesDataTable[[#This Row],[Order Date]])</f>
        <v>11</v>
      </c>
      <c r="F2386" s="10" t="str">
        <f>TEXT(SalesDataTable[[#This Row],[Order Date]],"MMM")</f>
        <v>Nov</v>
      </c>
      <c r="G2386" s="4" t="s">
        <v>36</v>
      </c>
      <c r="H2386" s="4" t="s">
        <v>63</v>
      </c>
      <c r="I2386" s="4" t="s">
        <v>18</v>
      </c>
      <c r="J2386" s="4" t="s">
        <v>19</v>
      </c>
      <c r="K2386" s="4" t="s">
        <v>30</v>
      </c>
      <c r="L2386" s="4" t="s">
        <v>31</v>
      </c>
      <c r="M2386" s="5">
        <v>4</v>
      </c>
      <c r="N2386" s="6">
        <v>36.57</v>
      </c>
      <c r="O2386" s="7">
        <v>0.05</v>
      </c>
      <c r="P2386" s="6">
        <v>13.35</v>
      </c>
      <c r="Q2386" s="6">
        <f>M2386*N2386*(1-O2386)</f>
        <v>138.96600000000001</v>
      </c>
      <c r="R2386" s="6">
        <f>M2386*P2386</f>
        <v>53.4</v>
      </c>
      <c r="S2386" s="6">
        <f>Q2386-R2386</f>
        <v>85.566000000000003</v>
      </c>
      <c r="T2386" s="8">
        <f>IFERROR(S2386/Q2386,0)</f>
        <v>0.61573334484694098</v>
      </c>
    </row>
    <row r="2387" spans="1:20" ht="15.75" x14ac:dyDescent="0.25">
      <c r="A2387" s="2">
        <v>2221</v>
      </c>
      <c r="B2387" s="3">
        <v>46343</v>
      </c>
      <c r="C2387" s="10">
        <f>YEAR(SalesDataTable[[#This Row],[Order Date]])</f>
        <v>2026</v>
      </c>
      <c r="D2387" s="13" t="str">
        <f>"Q"&amp;ROUNDUP(MONTH(SalesDataTable[[#This Row],[Order Date]])/3,0)</f>
        <v>Q4</v>
      </c>
      <c r="E2387" s="13">
        <f>MONTH(SalesDataTable[[#This Row],[Order Date]])</f>
        <v>11</v>
      </c>
      <c r="F2387" s="10" t="str">
        <f>TEXT(SalesDataTable[[#This Row],[Order Date]],"MMM")</f>
        <v>Nov</v>
      </c>
      <c r="G2387" s="4" t="s">
        <v>22</v>
      </c>
      <c r="H2387" s="4" t="s">
        <v>59</v>
      </c>
      <c r="I2387" s="4" t="s">
        <v>44</v>
      </c>
      <c r="J2387" s="4" t="s">
        <v>19</v>
      </c>
      <c r="K2387" s="4" t="s">
        <v>20</v>
      </c>
      <c r="L2387" s="4" t="s">
        <v>42</v>
      </c>
      <c r="M2387" s="5">
        <v>1</v>
      </c>
      <c r="N2387" s="6">
        <v>39.81</v>
      </c>
      <c r="O2387" s="7">
        <v>0.05</v>
      </c>
      <c r="P2387" s="6">
        <v>16.25</v>
      </c>
      <c r="Q2387" s="6">
        <f>M2387*N2387*(1-O2387)</f>
        <v>37.819499999999998</v>
      </c>
      <c r="R2387" s="6">
        <f>M2387*P2387</f>
        <v>16.25</v>
      </c>
      <c r="S2387" s="6">
        <f>Q2387-R2387</f>
        <v>21.569499999999998</v>
      </c>
      <c r="T2387" s="8">
        <f>IFERROR(S2387/Q2387,0)</f>
        <v>0.57032747656632155</v>
      </c>
    </row>
    <row r="2388" spans="1:20" ht="15.75" x14ac:dyDescent="0.25">
      <c r="A2388" s="2">
        <v>3836</v>
      </c>
      <c r="B2388" s="3">
        <v>46343</v>
      </c>
      <c r="C2388" s="10">
        <f>YEAR(SalesDataTable[[#This Row],[Order Date]])</f>
        <v>2026</v>
      </c>
      <c r="D2388" s="13" t="str">
        <f>"Q"&amp;ROUNDUP(MONTH(SalesDataTable[[#This Row],[Order Date]])/3,0)</f>
        <v>Q4</v>
      </c>
      <c r="E2388" s="13">
        <f>MONTH(SalesDataTable[[#This Row],[Order Date]])</f>
        <v>11</v>
      </c>
      <c r="F2388" s="10" t="str">
        <f>TEXT(SalesDataTable[[#This Row],[Order Date]],"MMM")</f>
        <v>Nov</v>
      </c>
      <c r="G2388" s="4" t="s">
        <v>36</v>
      </c>
      <c r="H2388" s="4" t="s">
        <v>37</v>
      </c>
      <c r="I2388" s="4" t="s">
        <v>35</v>
      </c>
      <c r="J2388" s="4" t="s">
        <v>19</v>
      </c>
      <c r="K2388" s="4" t="s">
        <v>25</v>
      </c>
      <c r="L2388" s="4" t="s">
        <v>26</v>
      </c>
      <c r="M2388" s="5">
        <v>1</v>
      </c>
      <c r="N2388" s="6">
        <v>91.43</v>
      </c>
      <c r="O2388" s="7">
        <v>0.1</v>
      </c>
      <c r="P2388" s="6">
        <v>45.06</v>
      </c>
      <c r="Q2388" s="6">
        <f>M2388*N2388*(1-O2388)</f>
        <v>82.287000000000006</v>
      </c>
      <c r="R2388" s="6">
        <f>M2388*P2388</f>
        <v>45.06</v>
      </c>
      <c r="S2388" s="6">
        <f>Q2388-R2388</f>
        <v>37.227000000000004</v>
      </c>
      <c r="T2388" s="8">
        <f>IFERROR(S2388/Q2388,0)</f>
        <v>0.45240438951474715</v>
      </c>
    </row>
    <row r="2389" spans="1:20" ht="15.75" x14ac:dyDescent="0.25">
      <c r="A2389" s="2">
        <v>4437</v>
      </c>
      <c r="B2389" s="3">
        <v>46343</v>
      </c>
      <c r="C2389" s="10">
        <f>YEAR(SalesDataTable[[#This Row],[Order Date]])</f>
        <v>2026</v>
      </c>
      <c r="D2389" s="13" t="str">
        <f>"Q"&amp;ROUNDUP(MONTH(SalesDataTable[[#This Row],[Order Date]])/3,0)</f>
        <v>Q4</v>
      </c>
      <c r="E2389" s="13">
        <f>MONTH(SalesDataTable[[#This Row],[Order Date]])</f>
        <v>11</v>
      </c>
      <c r="F2389" s="10" t="str">
        <f>TEXT(SalesDataTable[[#This Row],[Order Date]],"MMM")</f>
        <v>Nov</v>
      </c>
      <c r="G2389" s="4" t="s">
        <v>27</v>
      </c>
      <c r="H2389" s="4" t="s">
        <v>28</v>
      </c>
      <c r="I2389" s="4" t="s">
        <v>18</v>
      </c>
      <c r="J2389" s="4" t="s">
        <v>19</v>
      </c>
      <c r="K2389" s="4" t="s">
        <v>50</v>
      </c>
      <c r="L2389" s="4" t="s">
        <v>54</v>
      </c>
      <c r="M2389" s="5">
        <v>1</v>
      </c>
      <c r="N2389" s="6">
        <v>122.64</v>
      </c>
      <c r="O2389" s="7">
        <v>0</v>
      </c>
      <c r="P2389" s="6">
        <v>68.58</v>
      </c>
      <c r="Q2389" s="6">
        <f>M2389*N2389*(1-O2389)</f>
        <v>122.64</v>
      </c>
      <c r="R2389" s="6">
        <f>M2389*P2389</f>
        <v>68.58</v>
      </c>
      <c r="S2389" s="6">
        <f>Q2389-R2389</f>
        <v>54.06</v>
      </c>
      <c r="T2389" s="8">
        <f>IFERROR(S2389/Q2389,0)</f>
        <v>0.44080234833659493</v>
      </c>
    </row>
    <row r="2390" spans="1:20" ht="15.75" x14ac:dyDescent="0.25">
      <c r="A2390" s="2">
        <v>4735</v>
      </c>
      <c r="B2390" s="3">
        <v>46343</v>
      </c>
      <c r="C2390" s="10">
        <f>YEAR(SalesDataTable[[#This Row],[Order Date]])</f>
        <v>2026</v>
      </c>
      <c r="D2390" s="13" t="str">
        <f>"Q"&amp;ROUNDUP(MONTH(SalesDataTable[[#This Row],[Order Date]])/3,0)</f>
        <v>Q4</v>
      </c>
      <c r="E2390" s="13">
        <f>MONTH(SalesDataTable[[#This Row],[Order Date]])</f>
        <v>11</v>
      </c>
      <c r="F2390" s="10" t="str">
        <f>TEXT(SalesDataTable[[#This Row],[Order Date]],"MMM")</f>
        <v>Nov</v>
      </c>
      <c r="G2390" s="4" t="s">
        <v>22</v>
      </c>
      <c r="H2390" s="4" t="s">
        <v>59</v>
      </c>
      <c r="I2390" s="4" t="s">
        <v>18</v>
      </c>
      <c r="J2390" s="4" t="s">
        <v>32</v>
      </c>
      <c r="K2390" s="4" t="s">
        <v>20</v>
      </c>
      <c r="L2390" s="4" t="s">
        <v>21</v>
      </c>
      <c r="M2390" s="5">
        <v>1</v>
      </c>
      <c r="N2390" s="6">
        <v>80.959999999999994</v>
      </c>
      <c r="O2390" s="7">
        <v>0.1</v>
      </c>
      <c r="P2390" s="6">
        <v>43.86</v>
      </c>
      <c r="Q2390" s="6">
        <f>M2390*N2390*(1-O2390)</f>
        <v>72.86399999999999</v>
      </c>
      <c r="R2390" s="6">
        <f>M2390*P2390</f>
        <v>43.86</v>
      </c>
      <c r="S2390" s="6">
        <f>Q2390-R2390</f>
        <v>29.003999999999991</v>
      </c>
      <c r="T2390" s="8">
        <f>IFERROR(S2390/Q2390,0)</f>
        <v>0.39805665349143604</v>
      </c>
    </row>
    <row r="2391" spans="1:20" ht="15.75" x14ac:dyDescent="0.25">
      <c r="A2391" s="2">
        <v>554</v>
      </c>
      <c r="B2391" s="3">
        <v>46344</v>
      </c>
      <c r="C2391" s="10">
        <f>YEAR(SalesDataTable[[#This Row],[Order Date]])</f>
        <v>2026</v>
      </c>
      <c r="D2391" s="13" t="str">
        <f>"Q"&amp;ROUNDUP(MONTH(SalesDataTable[[#This Row],[Order Date]])/3,0)</f>
        <v>Q4</v>
      </c>
      <c r="E2391" s="13">
        <f>MONTH(SalesDataTable[[#This Row],[Order Date]])</f>
        <v>11</v>
      </c>
      <c r="F2391" s="10" t="str">
        <f>TEXT(SalesDataTable[[#This Row],[Order Date]],"MMM")</f>
        <v>Nov</v>
      </c>
      <c r="G2391" s="4" t="s">
        <v>27</v>
      </c>
      <c r="H2391" s="4" t="s">
        <v>41</v>
      </c>
      <c r="I2391" s="4" t="s">
        <v>44</v>
      </c>
      <c r="J2391" s="4" t="s">
        <v>32</v>
      </c>
      <c r="K2391" s="4" t="s">
        <v>50</v>
      </c>
      <c r="L2391" s="4" t="s">
        <v>58</v>
      </c>
      <c r="M2391" s="5">
        <v>1</v>
      </c>
      <c r="N2391" s="6">
        <v>36.380000000000003</v>
      </c>
      <c r="O2391" s="7">
        <v>0.05</v>
      </c>
      <c r="P2391" s="6">
        <v>14.06</v>
      </c>
      <c r="Q2391" s="6">
        <f>M2391*N2391*(1-O2391)</f>
        <v>34.561</v>
      </c>
      <c r="R2391" s="6">
        <f>M2391*P2391</f>
        <v>14.06</v>
      </c>
      <c r="S2391" s="6">
        <f>Q2391-R2391</f>
        <v>20.500999999999998</v>
      </c>
      <c r="T2391" s="8">
        <f>IFERROR(S2391/Q2391,0)</f>
        <v>0.59318306761957118</v>
      </c>
    </row>
    <row r="2392" spans="1:20" ht="15.75" x14ac:dyDescent="0.25">
      <c r="A2392" s="2">
        <v>1205</v>
      </c>
      <c r="B2392" s="3">
        <v>46344</v>
      </c>
      <c r="C2392" s="10">
        <f>YEAR(SalesDataTable[[#This Row],[Order Date]])</f>
        <v>2026</v>
      </c>
      <c r="D2392" s="13" t="str">
        <f>"Q"&amp;ROUNDUP(MONTH(SalesDataTable[[#This Row],[Order Date]])/3,0)</f>
        <v>Q4</v>
      </c>
      <c r="E2392" s="13">
        <f>MONTH(SalesDataTable[[#This Row],[Order Date]])</f>
        <v>11</v>
      </c>
      <c r="F2392" s="10" t="str">
        <f>TEXT(SalesDataTable[[#This Row],[Order Date]],"MMM")</f>
        <v>Nov</v>
      </c>
      <c r="G2392" s="4" t="s">
        <v>36</v>
      </c>
      <c r="H2392" s="4" t="s">
        <v>63</v>
      </c>
      <c r="I2392" s="4" t="s">
        <v>18</v>
      </c>
      <c r="J2392" s="4" t="s">
        <v>19</v>
      </c>
      <c r="K2392" s="4" t="s">
        <v>20</v>
      </c>
      <c r="L2392" s="4" t="s">
        <v>46</v>
      </c>
      <c r="M2392" s="5">
        <v>2</v>
      </c>
      <c r="N2392" s="6">
        <v>100.72</v>
      </c>
      <c r="O2392" s="7">
        <v>0.1</v>
      </c>
      <c r="P2392" s="6">
        <v>51.68</v>
      </c>
      <c r="Q2392" s="6">
        <f>M2392*N2392*(1-O2392)</f>
        <v>181.29599999999999</v>
      </c>
      <c r="R2392" s="6">
        <f>M2392*P2392</f>
        <v>103.36</v>
      </c>
      <c r="S2392" s="6">
        <f>Q2392-R2392</f>
        <v>77.935999999999993</v>
      </c>
      <c r="T2392" s="8">
        <f>IFERROR(S2392/Q2392,0)</f>
        <v>0.42988262289294854</v>
      </c>
    </row>
    <row r="2393" spans="1:20" ht="15.75" x14ac:dyDescent="0.25">
      <c r="A2393" s="2">
        <v>1979</v>
      </c>
      <c r="B2393" s="3">
        <v>46344</v>
      </c>
      <c r="C2393" s="10">
        <f>YEAR(SalesDataTable[[#This Row],[Order Date]])</f>
        <v>2026</v>
      </c>
      <c r="D2393" s="13" t="str">
        <f>"Q"&amp;ROUNDUP(MONTH(SalesDataTable[[#This Row],[Order Date]])/3,0)</f>
        <v>Q4</v>
      </c>
      <c r="E2393" s="13">
        <f>MONTH(SalesDataTable[[#This Row],[Order Date]])</f>
        <v>11</v>
      </c>
      <c r="F2393" s="10" t="str">
        <f>TEXT(SalesDataTable[[#This Row],[Order Date]],"MMM")</f>
        <v>Nov</v>
      </c>
      <c r="G2393" s="4" t="s">
        <v>22</v>
      </c>
      <c r="H2393" s="4" t="s">
        <v>57</v>
      </c>
      <c r="I2393" s="4" t="s">
        <v>35</v>
      </c>
      <c r="J2393" s="4" t="s">
        <v>19</v>
      </c>
      <c r="K2393" s="4" t="s">
        <v>39</v>
      </c>
      <c r="L2393" s="4" t="s">
        <v>67</v>
      </c>
      <c r="M2393" s="5">
        <v>3</v>
      </c>
      <c r="N2393" s="6">
        <v>120.29</v>
      </c>
      <c r="O2393" s="7">
        <v>0</v>
      </c>
      <c r="P2393" s="6">
        <v>62.04</v>
      </c>
      <c r="Q2393" s="6">
        <f>M2393*N2393*(1-O2393)</f>
        <v>360.87</v>
      </c>
      <c r="R2393" s="6">
        <f>M2393*P2393</f>
        <v>186.12</v>
      </c>
      <c r="S2393" s="6">
        <f>Q2393-R2393</f>
        <v>174.75</v>
      </c>
      <c r="T2393" s="8">
        <f>IFERROR(S2393/Q2393,0)</f>
        <v>0.48424640452240419</v>
      </c>
    </row>
    <row r="2394" spans="1:20" ht="15.75" x14ac:dyDescent="0.25">
      <c r="A2394" s="2">
        <v>2151</v>
      </c>
      <c r="B2394" s="3">
        <v>46344</v>
      </c>
      <c r="C2394" s="10">
        <f>YEAR(SalesDataTable[[#This Row],[Order Date]])</f>
        <v>2026</v>
      </c>
      <c r="D2394" s="13" t="str">
        <f>"Q"&amp;ROUNDUP(MONTH(SalesDataTable[[#This Row],[Order Date]])/3,0)</f>
        <v>Q4</v>
      </c>
      <c r="E2394" s="13">
        <f>MONTH(SalesDataTable[[#This Row],[Order Date]])</f>
        <v>11</v>
      </c>
      <c r="F2394" s="10" t="str">
        <f>TEXT(SalesDataTable[[#This Row],[Order Date]],"MMM")</f>
        <v>Nov</v>
      </c>
      <c r="G2394" s="4" t="s">
        <v>22</v>
      </c>
      <c r="H2394" s="4" t="s">
        <v>23</v>
      </c>
      <c r="I2394" s="4" t="s">
        <v>18</v>
      </c>
      <c r="J2394" s="4" t="s">
        <v>29</v>
      </c>
      <c r="K2394" s="4" t="s">
        <v>39</v>
      </c>
      <c r="L2394" s="4" t="s">
        <v>67</v>
      </c>
      <c r="M2394" s="5">
        <v>2</v>
      </c>
      <c r="N2394" s="6">
        <v>124.18</v>
      </c>
      <c r="O2394" s="7">
        <v>0.15</v>
      </c>
      <c r="P2394" s="6">
        <v>60.72</v>
      </c>
      <c r="Q2394" s="6">
        <f>M2394*N2394*(1-O2394)</f>
        <v>211.10599999999999</v>
      </c>
      <c r="R2394" s="6">
        <f>M2394*P2394</f>
        <v>121.44</v>
      </c>
      <c r="S2394" s="6">
        <f>Q2394-R2394</f>
        <v>89.665999999999997</v>
      </c>
      <c r="T2394" s="8">
        <f>IFERROR(S2394/Q2394,0)</f>
        <v>0.42474396748552862</v>
      </c>
    </row>
    <row r="2395" spans="1:20" ht="15.75" x14ac:dyDescent="0.25">
      <c r="A2395" s="2">
        <v>2730</v>
      </c>
      <c r="B2395" s="3">
        <v>46344</v>
      </c>
      <c r="C2395" s="10">
        <f>YEAR(SalesDataTable[[#This Row],[Order Date]])</f>
        <v>2026</v>
      </c>
      <c r="D2395" s="13" t="str">
        <f>"Q"&amp;ROUNDUP(MONTH(SalesDataTable[[#This Row],[Order Date]])/3,0)</f>
        <v>Q4</v>
      </c>
      <c r="E2395" s="13">
        <f>MONTH(SalesDataTable[[#This Row],[Order Date]])</f>
        <v>11</v>
      </c>
      <c r="F2395" s="10" t="str">
        <f>TEXT(SalesDataTable[[#This Row],[Order Date]],"MMM")</f>
        <v>Nov</v>
      </c>
      <c r="G2395" s="4" t="s">
        <v>16</v>
      </c>
      <c r="H2395" s="4" t="s">
        <v>17</v>
      </c>
      <c r="I2395" s="4" t="s">
        <v>18</v>
      </c>
      <c r="J2395" s="4" t="s">
        <v>19</v>
      </c>
      <c r="K2395" s="4" t="s">
        <v>25</v>
      </c>
      <c r="L2395" s="4" t="s">
        <v>53</v>
      </c>
      <c r="M2395" s="5">
        <v>3</v>
      </c>
      <c r="N2395" s="6">
        <v>154.07</v>
      </c>
      <c r="O2395" s="7">
        <v>0.05</v>
      </c>
      <c r="P2395" s="6">
        <v>77.73</v>
      </c>
      <c r="Q2395" s="6">
        <f>M2395*N2395*(1-O2395)</f>
        <v>439.09949999999998</v>
      </c>
      <c r="R2395" s="6">
        <f>M2395*P2395</f>
        <v>233.19</v>
      </c>
      <c r="S2395" s="6">
        <f>Q2395-R2395</f>
        <v>205.90949999999998</v>
      </c>
      <c r="T2395" s="8">
        <f>IFERROR(S2395/Q2395,0)</f>
        <v>0.46893585622393102</v>
      </c>
    </row>
    <row r="2396" spans="1:20" ht="15.75" x14ac:dyDescent="0.25">
      <c r="A2396" s="2">
        <v>2779</v>
      </c>
      <c r="B2396" s="3">
        <v>46344</v>
      </c>
      <c r="C2396" s="10">
        <f>YEAR(SalesDataTable[[#This Row],[Order Date]])</f>
        <v>2026</v>
      </c>
      <c r="D2396" s="13" t="str">
        <f>"Q"&amp;ROUNDUP(MONTH(SalesDataTable[[#This Row],[Order Date]])/3,0)</f>
        <v>Q4</v>
      </c>
      <c r="E2396" s="13">
        <f>MONTH(SalesDataTable[[#This Row],[Order Date]])</f>
        <v>11</v>
      </c>
      <c r="F2396" s="10" t="str">
        <f>TEXT(SalesDataTable[[#This Row],[Order Date]],"MMM")</f>
        <v>Nov</v>
      </c>
      <c r="G2396" s="4" t="s">
        <v>16</v>
      </c>
      <c r="H2396" s="4" t="s">
        <v>66</v>
      </c>
      <c r="I2396" s="4" t="s">
        <v>24</v>
      </c>
      <c r="J2396" s="4" t="s">
        <v>32</v>
      </c>
      <c r="K2396" s="4" t="s">
        <v>50</v>
      </c>
      <c r="L2396" s="4" t="s">
        <v>54</v>
      </c>
      <c r="M2396" s="5">
        <v>4</v>
      </c>
      <c r="N2396" s="6">
        <v>123.4</v>
      </c>
      <c r="O2396" s="7">
        <v>0.05</v>
      </c>
      <c r="P2396" s="6">
        <v>70.930000000000007</v>
      </c>
      <c r="Q2396" s="6">
        <f>M2396*N2396*(1-O2396)</f>
        <v>468.92</v>
      </c>
      <c r="R2396" s="6">
        <f>M2396*P2396</f>
        <v>283.72000000000003</v>
      </c>
      <c r="S2396" s="6">
        <f>Q2396-R2396</f>
        <v>185.2</v>
      </c>
      <c r="T2396" s="8">
        <f>IFERROR(S2396/Q2396,0)</f>
        <v>0.3949500980977565</v>
      </c>
    </row>
    <row r="2397" spans="1:20" ht="15.75" x14ac:dyDescent="0.25">
      <c r="A2397" s="2">
        <v>2853</v>
      </c>
      <c r="B2397" s="3">
        <v>46344</v>
      </c>
      <c r="C2397" s="10">
        <f>YEAR(SalesDataTable[[#This Row],[Order Date]])</f>
        <v>2026</v>
      </c>
      <c r="D2397" s="13" t="str">
        <f>"Q"&amp;ROUNDUP(MONTH(SalesDataTable[[#This Row],[Order Date]])/3,0)</f>
        <v>Q4</v>
      </c>
      <c r="E2397" s="13">
        <f>MONTH(SalesDataTable[[#This Row],[Order Date]])</f>
        <v>11</v>
      </c>
      <c r="F2397" s="10" t="str">
        <f>TEXT(SalesDataTable[[#This Row],[Order Date]],"MMM")</f>
        <v>Nov</v>
      </c>
      <c r="G2397" s="4" t="s">
        <v>27</v>
      </c>
      <c r="H2397" s="4" t="s">
        <v>34</v>
      </c>
      <c r="I2397" s="4" t="s">
        <v>18</v>
      </c>
      <c r="J2397" s="4" t="s">
        <v>29</v>
      </c>
      <c r="K2397" s="4" t="s">
        <v>20</v>
      </c>
      <c r="L2397" s="4" t="s">
        <v>46</v>
      </c>
      <c r="M2397" s="5">
        <v>1</v>
      </c>
      <c r="N2397" s="6">
        <v>104.64</v>
      </c>
      <c r="O2397" s="7">
        <v>0</v>
      </c>
      <c r="P2397" s="6">
        <v>50.79</v>
      </c>
      <c r="Q2397" s="6">
        <f>M2397*N2397*(1-O2397)</f>
        <v>104.64</v>
      </c>
      <c r="R2397" s="6">
        <f>M2397*P2397</f>
        <v>50.79</v>
      </c>
      <c r="S2397" s="6">
        <f>Q2397-R2397</f>
        <v>53.85</v>
      </c>
      <c r="T2397" s="8">
        <f>IFERROR(S2397/Q2397,0)</f>
        <v>0.51462155963302758</v>
      </c>
    </row>
    <row r="2398" spans="1:20" ht="15.75" x14ac:dyDescent="0.25">
      <c r="A2398" s="2">
        <v>3825</v>
      </c>
      <c r="B2398" s="3">
        <v>46344</v>
      </c>
      <c r="C2398" s="10">
        <f>YEAR(SalesDataTable[[#This Row],[Order Date]])</f>
        <v>2026</v>
      </c>
      <c r="D2398" s="13" t="str">
        <f>"Q"&amp;ROUNDUP(MONTH(SalesDataTable[[#This Row],[Order Date]])/3,0)</f>
        <v>Q4</v>
      </c>
      <c r="E2398" s="13">
        <f>MONTH(SalesDataTable[[#This Row],[Order Date]])</f>
        <v>11</v>
      </c>
      <c r="F2398" s="10" t="str">
        <f>TEXT(SalesDataTable[[#This Row],[Order Date]],"MMM")</f>
        <v>Nov</v>
      </c>
      <c r="G2398" s="4" t="s">
        <v>36</v>
      </c>
      <c r="H2398" s="4" t="s">
        <v>49</v>
      </c>
      <c r="I2398" s="4" t="s">
        <v>18</v>
      </c>
      <c r="J2398" s="4" t="s">
        <v>29</v>
      </c>
      <c r="K2398" s="4" t="s">
        <v>30</v>
      </c>
      <c r="L2398" s="4" t="s">
        <v>48</v>
      </c>
      <c r="M2398" s="5">
        <v>2</v>
      </c>
      <c r="N2398" s="6">
        <v>46.44</v>
      </c>
      <c r="O2398" s="7">
        <v>0.1</v>
      </c>
      <c r="P2398" s="6">
        <v>18.190000000000001</v>
      </c>
      <c r="Q2398" s="6">
        <f>M2398*N2398*(1-O2398)</f>
        <v>83.591999999999999</v>
      </c>
      <c r="R2398" s="6">
        <f>M2398*P2398</f>
        <v>36.380000000000003</v>
      </c>
      <c r="S2398" s="6">
        <f>Q2398-R2398</f>
        <v>47.211999999999996</v>
      </c>
      <c r="T2398" s="8">
        <f>IFERROR(S2398/Q2398,0)</f>
        <v>0.56479088908029473</v>
      </c>
    </row>
    <row r="2399" spans="1:20" ht="15.75" x14ac:dyDescent="0.25">
      <c r="A2399" s="2">
        <v>4808</v>
      </c>
      <c r="B2399" s="3">
        <v>46344</v>
      </c>
      <c r="C2399" s="10">
        <f>YEAR(SalesDataTable[[#This Row],[Order Date]])</f>
        <v>2026</v>
      </c>
      <c r="D2399" s="13" t="str">
        <f>"Q"&amp;ROUNDUP(MONTH(SalesDataTable[[#This Row],[Order Date]])/3,0)</f>
        <v>Q4</v>
      </c>
      <c r="E2399" s="13">
        <f>MONTH(SalesDataTable[[#This Row],[Order Date]])</f>
        <v>11</v>
      </c>
      <c r="F2399" s="10" t="str">
        <f>TEXT(SalesDataTable[[#This Row],[Order Date]],"MMM")</f>
        <v>Nov</v>
      </c>
      <c r="G2399" s="4" t="s">
        <v>27</v>
      </c>
      <c r="H2399" s="4" t="s">
        <v>68</v>
      </c>
      <c r="I2399" s="4" t="s">
        <v>18</v>
      </c>
      <c r="J2399" s="4" t="s">
        <v>29</v>
      </c>
      <c r="K2399" s="4" t="s">
        <v>39</v>
      </c>
      <c r="L2399" s="4" t="s">
        <v>56</v>
      </c>
      <c r="M2399" s="5">
        <v>2</v>
      </c>
      <c r="N2399" s="6">
        <v>81.67</v>
      </c>
      <c r="O2399" s="7">
        <v>0.05</v>
      </c>
      <c r="P2399" s="6">
        <v>40.43</v>
      </c>
      <c r="Q2399" s="6">
        <f>M2399*N2399*(1-O2399)</f>
        <v>155.173</v>
      </c>
      <c r="R2399" s="6">
        <f>M2399*P2399</f>
        <v>80.86</v>
      </c>
      <c r="S2399" s="6">
        <f>Q2399-R2399</f>
        <v>74.313000000000002</v>
      </c>
      <c r="T2399" s="8">
        <f>IFERROR(S2399/Q2399,0)</f>
        <v>0.4789041908063903</v>
      </c>
    </row>
    <row r="2400" spans="1:20" ht="15.75" x14ac:dyDescent="0.25">
      <c r="A2400" s="2">
        <v>5131</v>
      </c>
      <c r="B2400" s="3">
        <v>46344</v>
      </c>
      <c r="C2400" s="10">
        <f>YEAR(SalesDataTable[[#This Row],[Order Date]])</f>
        <v>2026</v>
      </c>
      <c r="D2400" s="13" t="str">
        <f>"Q"&amp;ROUNDUP(MONTH(SalesDataTable[[#This Row],[Order Date]])/3,0)</f>
        <v>Q4</v>
      </c>
      <c r="E2400" s="13">
        <f>MONTH(SalesDataTable[[#This Row],[Order Date]])</f>
        <v>11</v>
      </c>
      <c r="F2400" s="10" t="str">
        <f>TEXT(SalesDataTable[[#This Row],[Order Date]],"MMM")</f>
        <v>Nov</v>
      </c>
      <c r="G2400" s="4" t="s">
        <v>36</v>
      </c>
      <c r="H2400" s="4" t="s">
        <v>49</v>
      </c>
      <c r="I2400" s="4" t="s">
        <v>35</v>
      </c>
      <c r="J2400" s="4" t="s">
        <v>29</v>
      </c>
      <c r="K2400" s="4" t="s">
        <v>25</v>
      </c>
      <c r="L2400" s="4" t="s">
        <v>62</v>
      </c>
      <c r="M2400" s="5">
        <v>3</v>
      </c>
      <c r="N2400" s="6">
        <v>70.599999999999994</v>
      </c>
      <c r="O2400" s="7">
        <v>0.05</v>
      </c>
      <c r="P2400" s="6">
        <v>32.68</v>
      </c>
      <c r="Q2400" s="6">
        <f>M2400*N2400*(1-O2400)</f>
        <v>201.20999999999998</v>
      </c>
      <c r="R2400" s="6">
        <f>M2400*P2400</f>
        <v>98.039999999999992</v>
      </c>
      <c r="S2400" s="6">
        <f>Q2400-R2400</f>
        <v>103.16999999999999</v>
      </c>
      <c r="T2400" s="8">
        <f>IFERROR(S2400/Q2400,0)</f>
        <v>0.5127478753541076</v>
      </c>
    </row>
    <row r="2401" spans="1:20" ht="15.75" x14ac:dyDescent="0.25">
      <c r="A2401" s="2">
        <v>1502</v>
      </c>
      <c r="B2401" s="3">
        <v>46345</v>
      </c>
      <c r="C2401" s="10">
        <f>YEAR(SalesDataTable[[#This Row],[Order Date]])</f>
        <v>2026</v>
      </c>
      <c r="D2401" s="13" t="str">
        <f>"Q"&amp;ROUNDUP(MONTH(SalesDataTable[[#This Row],[Order Date]])/3,0)</f>
        <v>Q4</v>
      </c>
      <c r="E2401" s="13">
        <f>MONTH(SalesDataTable[[#This Row],[Order Date]])</f>
        <v>11</v>
      </c>
      <c r="F2401" s="10" t="str">
        <f>TEXT(SalesDataTable[[#This Row],[Order Date]],"MMM")</f>
        <v>Nov</v>
      </c>
      <c r="G2401" s="4" t="s">
        <v>36</v>
      </c>
      <c r="H2401" s="4" t="s">
        <v>47</v>
      </c>
      <c r="I2401" s="4" t="s">
        <v>44</v>
      </c>
      <c r="J2401" s="4" t="s">
        <v>29</v>
      </c>
      <c r="K2401" s="4" t="s">
        <v>50</v>
      </c>
      <c r="L2401" s="4" t="s">
        <v>58</v>
      </c>
      <c r="M2401" s="5">
        <v>1</v>
      </c>
      <c r="N2401" s="6">
        <v>35.770000000000003</v>
      </c>
      <c r="O2401" s="7">
        <v>0.15</v>
      </c>
      <c r="P2401" s="6">
        <v>13.69</v>
      </c>
      <c r="Q2401" s="6">
        <f>M2401*N2401*(1-O2401)</f>
        <v>30.404500000000002</v>
      </c>
      <c r="R2401" s="6">
        <f>M2401*P2401</f>
        <v>13.69</v>
      </c>
      <c r="S2401" s="6">
        <f>Q2401-R2401</f>
        <v>16.714500000000001</v>
      </c>
      <c r="T2401" s="8">
        <f>IFERROR(S2401/Q2401,0)</f>
        <v>0.54973770330049831</v>
      </c>
    </row>
    <row r="2402" spans="1:20" ht="15.75" x14ac:dyDescent="0.25">
      <c r="A2402" s="2">
        <v>2470</v>
      </c>
      <c r="B2402" s="3">
        <v>46345</v>
      </c>
      <c r="C2402" s="10">
        <f>YEAR(SalesDataTable[[#This Row],[Order Date]])</f>
        <v>2026</v>
      </c>
      <c r="D2402" s="13" t="str">
        <f>"Q"&amp;ROUNDUP(MONTH(SalesDataTable[[#This Row],[Order Date]])/3,0)</f>
        <v>Q4</v>
      </c>
      <c r="E2402" s="13">
        <f>MONTH(SalesDataTable[[#This Row],[Order Date]])</f>
        <v>11</v>
      </c>
      <c r="F2402" s="10" t="str">
        <f>TEXT(SalesDataTable[[#This Row],[Order Date]],"MMM")</f>
        <v>Nov</v>
      </c>
      <c r="G2402" s="4" t="s">
        <v>22</v>
      </c>
      <c r="H2402" s="4" t="s">
        <v>43</v>
      </c>
      <c r="I2402" s="4" t="s">
        <v>35</v>
      </c>
      <c r="J2402" s="4" t="s">
        <v>32</v>
      </c>
      <c r="K2402" s="4" t="s">
        <v>25</v>
      </c>
      <c r="L2402" s="4" t="s">
        <v>26</v>
      </c>
      <c r="M2402" s="5">
        <v>1</v>
      </c>
      <c r="N2402" s="6">
        <v>92.13</v>
      </c>
      <c r="O2402" s="7">
        <v>0.15</v>
      </c>
      <c r="P2402" s="6">
        <v>45.85</v>
      </c>
      <c r="Q2402" s="6">
        <f>M2402*N2402*(1-O2402)</f>
        <v>78.31049999999999</v>
      </c>
      <c r="R2402" s="6">
        <f>M2402*P2402</f>
        <v>45.85</v>
      </c>
      <c r="S2402" s="6">
        <f>Q2402-R2402</f>
        <v>32.460499999999989</v>
      </c>
      <c r="T2402" s="8">
        <f>IFERROR(S2402/Q2402,0)</f>
        <v>0.41451018701195874</v>
      </c>
    </row>
    <row r="2403" spans="1:20" ht="15.75" x14ac:dyDescent="0.25">
      <c r="A2403" s="2">
        <v>3452</v>
      </c>
      <c r="B2403" s="3">
        <v>46345</v>
      </c>
      <c r="C2403" s="10">
        <f>YEAR(SalesDataTable[[#This Row],[Order Date]])</f>
        <v>2026</v>
      </c>
      <c r="D2403" s="13" t="str">
        <f>"Q"&amp;ROUNDUP(MONTH(SalesDataTable[[#This Row],[Order Date]])/3,0)</f>
        <v>Q4</v>
      </c>
      <c r="E2403" s="13">
        <f>MONTH(SalesDataTable[[#This Row],[Order Date]])</f>
        <v>11</v>
      </c>
      <c r="F2403" s="10" t="str">
        <f>TEXT(SalesDataTable[[#This Row],[Order Date]],"MMM")</f>
        <v>Nov</v>
      </c>
      <c r="G2403" s="4" t="s">
        <v>22</v>
      </c>
      <c r="H2403" s="4" t="s">
        <v>59</v>
      </c>
      <c r="I2403" s="4" t="s">
        <v>18</v>
      </c>
      <c r="J2403" s="4" t="s">
        <v>19</v>
      </c>
      <c r="K2403" s="4" t="s">
        <v>25</v>
      </c>
      <c r="L2403" s="4" t="s">
        <v>53</v>
      </c>
      <c r="M2403" s="5">
        <v>5</v>
      </c>
      <c r="N2403" s="6">
        <v>151.09</v>
      </c>
      <c r="O2403" s="7">
        <v>0.05</v>
      </c>
      <c r="P2403" s="6">
        <v>79.33</v>
      </c>
      <c r="Q2403" s="6">
        <f>M2403*N2403*(1-O2403)</f>
        <v>717.67750000000001</v>
      </c>
      <c r="R2403" s="6">
        <f>M2403*P2403</f>
        <v>396.65</v>
      </c>
      <c r="S2403" s="6">
        <f>Q2403-R2403</f>
        <v>321.02750000000003</v>
      </c>
      <c r="T2403" s="8">
        <f>IFERROR(S2403/Q2403,0)</f>
        <v>0.44731442744129507</v>
      </c>
    </row>
    <row r="2404" spans="1:20" ht="15.75" x14ac:dyDescent="0.25">
      <c r="A2404" s="2">
        <v>4207</v>
      </c>
      <c r="B2404" s="3">
        <v>46345</v>
      </c>
      <c r="C2404" s="10">
        <f>YEAR(SalesDataTable[[#This Row],[Order Date]])</f>
        <v>2026</v>
      </c>
      <c r="D2404" s="13" t="str">
        <f>"Q"&amp;ROUNDUP(MONTH(SalesDataTable[[#This Row],[Order Date]])/3,0)</f>
        <v>Q4</v>
      </c>
      <c r="E2404" s="13">
        <f>MONTH(SalesDataTable[[#This Row],[Order Date]])</f>
        <v>11</v>
      </c>
      <c r="F2404" s="10" t="str">
        <f>TEXT(SalesDataTable[[#This Row],[Order Date]],"MMM")</f>
        <v>Nov</v>
      </c>
      <c r="G2404" s="4" t="s">
        <v>22</v>
      </c>
      <c r="H2404" s="4" t="s">
        <v>59</v>
      </c>
      <c r="I2404" s="4" t="s">
        <v>18</v>
      </c>
      <c r="J2404" s="4" t="s">
        <v>29</v>
      </c>
      <c r="K2404" s="4" t="s">
        <v>20</v>
      </c>
      <c r="L2404" s="4" t="s">
        <v>46</v>
      </c>
      <c r="M2404" s="5">
        <v>2</v>
      </c>
      <c r="N2404" s="6">
        <v>103.99</v>
      </c>
      <c r="O2404" s="7">
        <v>0</v>
      </c>
      <c r="P2404" s="6">
        <v>50.36</v>
      </c>
      <c r="Q2404" s="6">
        <f>M2404*N2404*(1-O2404)</f>
        <v>207.98</v>
      </c>
      <c r="R2404" s="6">
        <f>M2404*P2404</f>
        <v>100.72</v>
      </c>
      <c r="S2404" s="6">
        <f>Q2404-R2404</f>
        <v>107.25999999999999</v>
      </c>
      <c r="T2404" s="8">
        <f>IFERROR(S2404/Q2404,0)</f>
        <v>0.51572266564092695</v>
      </c>
    </row>
    <row r="2405" spans="1:20" ht="15.75" x14ac:dyDescent="0.25">
      <c r="A2405" s="2">
        <v>695</v>
      </c>
      <c r="B2405" s="3">
        <v>46346</v>
      </c>
      <c r="C2405" s="10">
        <f>YEAR(SalesDataTable[[#This Row],[Order Date]])</f>
        <v>2026</v>
      </c>
      <c r="D2405" s="13" t="str">
        <f>"Q"&amp;ROUNDUP(MONTH(SalesDataTable[[#This Row],[Order Date]])/3,0)</f>
        <v>Q4</v>
      </c>
      <c r="E2405" s="13">
        <f>MONTH(SalesDataTable[[#This Row],[Order Date]])</f>
        <v>11</v>
      </c>
      <c r="F2405" s="10" t="str">
        <f>TEXT(SalesDataTable[[#This Row],[Order Date]],"MMM")</f>
        <v>Nov</v>
      </c>
      <c r="G2405" s="4" t="s">
        <v>27</v>
      </c>
      <c r="H2405" s="4" t="s">
        <v>34</v>
      </c>
      <c r="I2405" s="4" t="s">
        <v>18</v>
      </c>
      <c r="J2405" s="4" t="s">
        <v>19</v>
      </c>
      <c r="K2405" s="4" t="s">
        <v>30</v>
      </c>
      <c r="L2405" s="4" t="s">
        <v>31</v>
      </c>
      <c r="M2405" s="5">
        <v>1</v>
      </c>
      <c r="N2405" s="6">
        <v>36.909999999999997</v>
      </c>
      <c r="O2405" s="7">
        <v>0.1</v>
      </c>
      <c r="P2405" s="6">
        <v>13.43</v>
      </c>
      <c r="Q2405" s="6">
        <f>M2405*N2405*(1-O2405)</f>
        <v>33.219000000000001</v>
      </c>
      <c r="R2405" s="6">
        <f>M2405*P2405</f>
        <v>13.43</v>
      </c>
      <c r="S2405" s="6">
        <f>Q2405-R2405</f>
        <v>19.789000000000001</v>
      </c>
      <c r="T2405" s="8">
        <f>IFERROR(S2405/Q2405,0)</f>
        <v>0.59571329660736327</v>
      </c>
    </row>
    <row r="2406" spans="1:20" ht="15.75" x14ac:dyDescent="0.25">
      <c r="A2406" s="2">
        <v>1127</v>
      </c>
      <c r="B2406" s="3">
        <v>46346</v>
      </c>
      <c r="C2406" s="10">
        <f>YEAR(SalesDataTable[[#This Row],[Order Date]])</f>
        <v>2026</v>
      </c>
      <c r="D2406" s="13" t="str">
        <f>"Q"&amp;ROUNDUP(MONTH(SalesDataTable[[#This Row],[Order Date]])/3,0)</f>
        <v>Q4</v>
      </c>
      <c r="E2406" s="13">
        <f>MONTH(SalesDataTable[[#This Row],[Order Date]])</f>
        <v>11</v>
      </c>
      <c r="F2406" s="10" t="str">
        <f>TEXT(SalesDataTable[[#This Row],[Order Date]],"MMM")</f>
        <v>Nov</v>
      </c>
      <c r="G2406" s="4" t="s">
        <v>16</v>
      </c>
      <c r="H2406" s="4" t="s">
        <v>17</v>
      </c>
      <c r="I2406" s="4" t="s">
        <v>44</v>
      </c>
      <c r="J2406" s="4" t="s">
        <v>29</v>
      </c>
      <c r="K2406" s="4" t="s">
        <v>20</v>
      </c>
      <c r="L2406" s="4" t="s">
        <v>21</v>
      </c>
      <c r="M2406" s="5">
        <v>2</v>
      </c>
      <c r="N2406" s="6">
        <v>81.02</v>
      </c>
      <c r="O2406" s="7">
        <v>0</v>
      </c>
      <c r="P2406" s="6">
        <v>43.22</v>
      </c>
      <c r="Q2406" s="6">
        <f>M2406*N2406*(1-O2406)</f>
        <v>162.04</v>
      </c>
      <c r="R2406" s="6">
        <f>M2406*P2406</f>
        <v>86.44</v>
      </c>
      <c r="S2406" s="6">
        <f>Q2406-R2406</f>
        <v>75.599999999999994</v>
      </c>
      <c r="T2406" s="8">
        <f>IFERROR(S2406/Q2406,0)</f>
        <v>0.46655146877314241</v>
      </c>
    </row>
    <row r="2407" spans="1:20" ht="15.75" x14ac:dyDescent="0.25">
      <c r="A2407" s="2">
        <v>1174</v>
      </c>
      <c r="B2407" s="3">
        <v>46346</v>
      </c>
      <c r="C2407" s="10">
        <f>YEAR(SalesDataTable[[#This Row],[Order Date]])</f>
        <v>2026</v>
      </c>
      <c r="D2407" s="13" t="str">
        <f>"Q"&amp;ROUNDUP(MONTH(SalesDataTable[[#This Row],[Order Date]])/3,0)</f>
        <v>Q4</v>
      </c>
      <c r="E2407" s="13">
        <f>MONTH(SalesDataTable[[#This Row],[Order Date]])</f>
        <v>11</v>
      </c>
      <c r="F2407" s="10" t="str">
        <f>TEXT(SalesDataTable[[#This Row],[Order Date]],"MMM")</f>
        <v>Nov</v>
      </c>
      <c r="G2407" s="4" t="s">
        <v>16</v>
      </c>
      <c r="H2407" s="4" t="s">
        <v>17</v>
      </c>
      <c r="I2407" s="4" t="s">
        <v>44</v>
      </c>
      <c r="J2407" s="4" t="s">
        <v>29</v>
      </c>
      <c r="K2407" s="4" t="s">
        <v>30</v>
      </c>
      <c r="L2407" s="4" t="s">
        <v>64</v>
      </c>
      <c r="M2407" s="5">
        <v>3</v>
      </c>
      <c r="N2407" s="6">
        <v>164.36</v>
      </c>
      <c r="O2407" s="7">
        <v>0.05</v>
      </c>
      <c r="P2407" s="6">
        <v>88.7</v>
      </c>
      <c r="Q2407" s="6">
        <f>M2407*N2407*(1-O2407)</f>
        <v>468.42600000000004</v>
      </c>
      <c r="R2407" s="6">
        <f>M2407*P2407</f>
        <v>266.10000000000002</v>
      </c>
      <c r="S2407" s="6">
        <f>Q2407-R2407</f>
        <v>202.32600000000002</v>
      </c>
      <c r="T2407" s="8">
        <f>IFERROR(S2407/Q2407,0)</f>
        <v>0.43192734818306416</v>
      </c>
    </row>
    <row r="2408" spans="1:20" ht="15.75" x14ac:dyDescent="0.25">
      <c r="A2408" s="2">
        <v>3968</v>
      </c>
      <c r="B2408" s="3">
        <v>46346</v>
      </c>
      <c r="C2408" s="10">
        <f>YEAR(SalesDataTable[[#This Row],[Order Date]])</f>
        <v>2026</v>
      </c>
      <c r="D2408" s="13" t="str">
        <f>"Q"&amp;ROUNDUP(MONTH(SalesDataTable[[#This Row],[Order Date]])/3,0)</f>
        <v>Q4</v>
      </c>
      <c r="E2408" s="13">
        <f>MONTH(SalesDataTable[[#This Row],[Order Date]])</f>
        <v>11</v>
      </c>
      <c r="F2408" s="10" t="str">
        <f>TEXT(SalesDataTable[[#This Row],[Order Date]],"MMM")</f>
        <v>Nov</v>
      </c>
      <c r="G2408" s="4" t="s">
        <v>22</v>
      </c>
      <c r="H2408" s="4" t="s">
        <v>57</v>
      </c>
      <c r="I2408" s="4" t="s">
        <v>24</v>
      </c>
      <c r="J2408" s="4" t="s">
        <v>32</v>
      </c>
      <c r="K2408" s="4" t="s">
        <v>50</v>
      </c>
      <c r="L2408" s="4" t="s">
        <v>61</v>
      </c>
      <c r="M2408" s="5">
        <v>5</v>
      </c>
      <c r="N2408" s="6">
        <v>51.36</v>
      </c>
      <c r="O2408" s="7">
        <v>0.1</v>
      </c>
      <c r="P2408" s="6">
        <v>22.45</v>
      </c>
      <c r="Q2408" s="6">
        <f>M2408*N2408*(1-O2408)</f>
        <v>231.12</v>
      </c>
      <c r="R2408" s="6">
        <f>M2408*P2408</f>
        <v>112.25</v>
      </c>
      <c r="S2408" s="6">
        <f>Q2408-R2408</f>
        <v>118.87</v>
      </c>
      <c r="T2408" s="8">
        <f>IFERROR(S2408/Q2408,0)</f>
        <v>0.51432156455520939</v>
      </c>
    </row>
    <row r="2409" spans="1:20" ht="15.75" x14ac:dyDescent="0.25">
      <c r="A2409" s="2">
        <v>4049</v>
      </c>
      <c r="B2409" s="3">
        <v>46346</v>
      </c>
      <c r="C2409" s="10">
        <f>YEAR(SalesDataTable[[#This Row],[Order Date]])</f>
        <v>2026</v>
      </c>
      <c r="D2409" s="13" t="str">
        <f>"Q"&amp;ROUNDUP(MONTH(SalesDataTable[[#This Row],[Order Date]])/3,0)</f>
        <v>Q4</v>
      </c>
      <c r="E2409" s="13">
        <f>MONTH(SalesDataTable[[#This Row],[Order Date]])</f>
        <v>11</v>
      </c>
      <c r="F2409" s="10" t="str">
        <f>TEXT(SalesDataTable[[#This Row],[Order Date]],"MMM")</f>
        <v>Nov</v>
      </c>
      <c r="G2409" s="4" t="s">
        <v>27</v>
      </c>
      <c r="H2409" s="4" t="s">
        <v>68</v>
      </c>
      <c r="I2409" s="4" t="s">
        <v>44</v>
      </c>
      <c r="J2409" s="4" t="s">
        <v>19</v>
      </c>
      <c r="K2409" s="4" t="s">
        <v>30</v>
      </c>
      <c r="L2409" s="4" t="s">
        <v>31</v>
      </c>
      <c r="M2409" s="5">
        <v>1</v>
      </c>
      <c r="N2409" s="6">
        <v>36.590000000000003</v>
      </c>
      <c r="O2409" s="7">
        <v>0</v>
      </c>
      <c r="P2409" s="6">
        <v>13.73</v>
      </c>
      <c r="Q2409" s="6">
        <f>M2409*N2409*(1-O2409)</f>
        <v>36.590000000000003</v>
      </c>
      <c r="R2409" s="6">
        <f>M2409*P2409</f>
        <v>13.73</v>
      </c>
      <c r="S2409" s="6">
        <f>Q2409-R2409</f>
        <v>22.860000000000003</v>
      </c>
      <c r="T2409" s="8">
        <f>IFERROR(S2409/Q2409,0)</f>
        <v>0.62476086362394101</v>
      </c>
    </row>
    <row r="2410" spans="1:20" ht="15.75" x14ac:dyDescent="0.25">
      <c r="A2410" s="2">
        <v>3</v>
      </c>
      <c r="B2410" s="3">
        <v>46347</v>
      </c>
      <c r="C2410" s="10">
        <f>YEAR(SalesDataTable[[#This Row],[Order Date]])</f>
        <v>2026</v>
      </c>
      <c r="D2410" s="13" t="str">
        <f>"Q"&amp;ROUNDUP(MONTH(SalesDataTable[[#This Row],[Order Date]])/3,0)</f>
        <v>Q4</v>
      </c>
      <c r="E2410" s="13">
        <f>MONTH(SalesDataTable[[#This Row],[Order Date]])</f>
        <v>11</v>
      </c>
      <c r="F2410" s="10" t="str">
        <f>TEXT(SalesDataTable[[#This Row],[Order Date]],"MMM")</f>
        <v>Nov</v>
      </c>
      <c r="G2410" s="4" t="s">
        <v>36</v>
      </c>
      <c r="H2410" s="4" t="s">
        <v>47</v>
      </c>
      <c r="I2410" s="4" t="s">
        <v>35</v>
      </c>
      <c r="J2410" s="4" t="s">
        <v>19</v>
      </c>
      <c r="K2410" s="4" t="s">
        <v>39</v>
      </c>
      <c r="L2410" s="4" t="s">
        <v>67</v>
      </c>
      <c r="M2410" s="5">
        <v>5</v>
      </c>
      <c r="N2410" s="6">
        <v>122.33</v>
      </c>
      <c r="O2410" s="7">
        <v>0.15</v>
      </c>
      <c r="P2410" s="6">
        <v>58.98</v>
      </c>
      <c r="Q2410" s="6">
        <f>M2410*N2410*(1-O2410)</f>
        <v>519.90249999999992</v>
      </c>
      <c r="R2410" s="6">
        <f>M2410*P2410</f>
        <v>294.89999999999998</v>
      </c>
      <c r="S2410" s="6">
        <f>Q2410-R2410</f>
        <v>225.00249999999994</v>
      </c>
      <c r="T2410" s="8">
        <f>IFERROR(S2410/Q2410,0)</f>
        <v>0.43277826130861069</v>
      </c>
    </row>
    <row r="2411" spans="1:20" ht="15.75" x14ac:dyDescent="0.25">
      <c r="A2411" s="2">
        <v>1603</v>
      </c>
      <c r="B2411" s="3">
        <v>46347</v>
      </c>
      <c r="C2411" s="10">
        <f>YEAR(SalesDataTable[[#This Row],[Order Date]])</f>
        <v>2026</v>
      </c>
      <c r="D2411" s="13" t="str">
        <f>"Q"&amp;ROUNDUP(MONTH(SalesDataTable[[#This Row],[Order Date]])/3,0)</f>
        <v>Q4</v>
      </c>
      <c r="E2411" s="13">
        <f>MONTH(SalesDataTable[[#This Row],[Order Date]])</f>
        <v>11</v>
      </c>
      <c r="F2411" s="10" t="str">
        <f>TEXT(SalesDataTable[[#This Row],[Order Date]],"MMM")</f>
        <v>Nov</v>
      </c>
      <c r="G2411" s="4" t="s">
        <v>36</v>
      </c>
      <c r="H2411" s="4" t="s">
        <v>49</v>
      </c>
      <c r="I2411" s="4" t="s">
        <v>18</v>
      </c>
      <c r="J2411" s="4" t="s">
        <v>19</v>
      </c>
      <c r="K2411" s="4" t="s">
        <v>39</v>
      </c>
      <c r="L2411" s="4" t="s">
        <v>56</v>
      </c>
      <c r="M2411" s="5">
        <v>1</v>
      </c>
      <c r="N2411" s="6">
        <v>83.49</v>
      </c>
      <c r="O2411" s="7">
        <v>0.05</v>
      </c>
      <c r="P2411" s="6">
        <v>39.659999999999997</v>
      </c>
      <c r="Q2411" s="6">
        <f>M2411*N2411*(1-O2411)</f>
        <v>79.315499999999986</v>
      </c>
      <c r="R2411" s="6">
        <f>M2411*P2411</f>
        <v>39.659999999999997</v>
      </c>
      <c r="S2411" s="6">
        <f>Q2411-R2411</f>
        <v>39.655499999999989</v>
      </c>
      <c r="T2411" s="8">
        <f>IFERROR(S2411/Q2411,0)</f>
        <v>0.49997163227868446</v>
      </c>
    </row>
    <row r="2412" spans="1:20" ht="15.75" x14ac:dyDescent="0.25">
      <c r="A2412" s="2">
        <v>2073</v>
      </c>
      <c r="B2412" s="3">
        <v>46347</v>
      </c>
      <c r="C2412" s="10">
        <f>YEAR(SalesDataTable[[#This Row],[Order Date]])</f>
        <v>2026</v>
      </c>
      <c r="D2412" s="13" t="str">
        <f>"Q"&amp;ROUNDUP(MONTH(SalesDataTable[[#This Row],[Order Date]])/3,0)</f>
        <v>Q4</v>
      </c>
      <c r="E2412" s="13">
        <f>MONTH(SalesDataTable[[#This Row],[Order Date]])</f>
        <v>11</v>
      </c>
      <c r="F2412" s="10" t="str">
        <f>TEXT(SalesDataTable[[#This Row],[Order Date]],"MMM")</f>
        <v>Nov</v>
      </c>
      <c r="G2412" s="4" t="s">
        <v>22</v>
      </c>
      <c r="H2412" s="4" t="s">
        <v>59</v>
      </c>
      <c r="I2412" s="4" t="s">
        <v>18</v>
      </c>
      <c r="J2412" s="4" t="s">
        <v>29</v>
      </c>
      <c r="K2412" s="4" t="s">
        <v>20</v>
      </c>
      <c r="L2412" s="4" t="s">
        <v>38</v>
      </c>
      <c r="M2412" s="5">
        <v>2</v>
      </c>
      <c r="N2412" s="6">
        <v>51.48</v>
      </c>
      <c r="O2412" s="7">
        <v>0.1</v>
      </c>
      <c r="P2412" s="6">
        <v>22.51</v>
      </c>
      <c r="Q2412" s="6">
        <f>M2412*N2412*(1-O2412)</f>
        <v>92.664000000000001</v>
      </c>
      <c r="R2412" s="6">
        <f>M2412*P2412</f>
        <v>45.02</v>
      </c>
      <c r="S2412" s="6">
        <f>Q2412-R2412</f>
        <v>47.643999999999998</v>
      </c>
      <c r="T2412" s="8">
        <f>IFERROR(S2412/Q2412,0)</f>
        <v>0.51415868082534744</v>
      </c>
    </row>
    <row r="2413" spans="1:20" ht="15.75" x14ac:dyDescent="0.25">
      <c r="A2413" s="2">
        <v>2487</v>
      </c>
      <c r="B2413" s="3">
        <v>46347</v>
      </c>
      <c r="C2413" s="10">
        <f>YEAR(SalesDataTable[[#This Row],[Order Date]])</f>
        <v>2026</v>
      </c>
      <c r="D2413" s="13" t="str">
        <f>"Q"&amp;ROUNDUP(MONTH(SalesDataTable[[#This Row],[Order Date]])/3,0)</f>
        <v>Q4</v>
      </c>
      <c r="E2413" s="13">
        <f>MONTH(SalesDataTable[[#This Row],[Order Date]])</f>
        <v>11</v>
      </c>
      <c r="F2413" s="10" t="str">
        <f>TEXT(SalesDataTable[[#This Row],[Order Date]],"MMM")</f>
        <v>Nov</v>
      </c>
      <c r="G2413" s="4" t="s">
        <v>27</v>
      </c>
      <c r="H2413" s="4" t="s">
        <v>28</v>
      </c>
      <c r="I2413" s="4" t="s">
        <v>44</v>
      </c>
      <c r="J2413" s="4" t="s">
        <v>29</v>
      </c>
      <c r="K2413" s="4" t="s">
        <v>39</v>
      </c>
      <c r="L2413" s="4" t="s">
        <v>67</v>
      </c>
      <c r="M2413" s="5">
        <v>1</v>
      </c>
      <c r="N2413" s="6">
        <v>123.43</v>
      </c>
      <c r="O2413" s="7">
        <v>0.15</v>
      </c>
      <c r="P2413" s="6">
        <v>60.8</v>
      </c>
      <c r="Q2413" s="6">
        <f>M2413*N2413*(1-O2413)</f>
        <v>104.91550000000001</v>
      </c>
      <c r="R2413" s="6">
        <f>M2413*P2413</f>
        <v>60.8</v>
      </c>
      <c r="S2413" s="6">
        <f>Q2413-R2413</f>
        <v>44.115500000000011</v>
      </c>
      <c r="T2413" s="8">
        <f>IFERROR(S2413/Q2413,0)</f>
        <v>0.42048601017008935</v>
      </c>
    </row>
    <row r="2414" spans="1:20" ht="15.75" x14ac:dyDescent="0.25">
      <c r="A2414" s="2">
        <v>3407</v>
      </c>
      <c r="B2414" s="3">
        <v>46347</v>
      </c>
      <c r="C2414" s="10">
        <f>YEAR(SalesDataTable[[#This Row],[Order Date]])</f>
        <v>2026</v>
      </c>
      <c r="D2414" s="13" t="str">
        <f>"Q"&amp;ROUNDUP(MONTH(SalesDataTable[[#This Row],[Order Date]])/3,0)</f>
        <v>Q4</v>
      </c>
      <c r="E2414" s="13">
        <f>MONTH(SalesDataTable[[#This Row],[Order Date]])</f>
        <v>11</v>
      </c>
      <c r="F2414" s="10" t="str">
        <f>TEXT(SalesDataTable[[#This Row],[Order Date]],"MMM")</f>
        <v>Nov</v>
      </c>
      <c r="G2414" s="4" t="s">
        <v>36</v>
      </c>
      <c r="H2414" s="4" t="s">
        <v>47</v>
      </c>
      <c r="I2414" s="4" t="s">
        <v>18</v>
      </c>
      <c r="J2414" s="4" t="s">
        <v>29</v>
      </c>
      <c r="K2414" s="4" t="s">
        <v>30</v>
      </c>
      <c r="L2414" s="4" t="s">
        <v>64</v>
      </c>
      <c r="M2414" s="5">
        <v>1</v>
      </c>
      <c r="N2414" s="6">
        <v>164.85</v>
      </c>
      <c r="O2414" s="7">
        <v>0.1</v>
      </c>
      <c r="P2414" s="6">
        <v>89.4</v>
      </c>
      <c r="Q2414" s="6">
        <f>M2414*N2414*(1-O2414)</f>
        <v>148.36500000000001</v>
      </c>
      <c r="R2414" s="6">
        <f>M2414*P2414</f>
        <v>89.4</v>
      </c>
      <c r="S2414" s="6">
        <f>Q2414-R2414</f>
        <v>58.965000000000003</v>
      </c>
      <c r="T2414" s="8">
        <f>IFERROR(S2414/Q2414,0)</f>
        <v>0.39743200889697705</v>
      </c>
    </row>
    <row r="2415" spans="1:20" ht="15.75" x14ac:dyDescent="0.25">
      <c r="A2415" s="2">
        <v>4052</v>
      </c>
      <c r="B2415" s="3">
        <v>46347</v>
      </c>
      <c r="C2415" s="10">
        <f>YEAR(SalesDataTable[[#This Row],[Order Date]])</f>
        <v>2026</v>
      </c>
      <c r="D2415" s="13" t="str">
        <f>"Q"&amp;ROUNDUP(MONTH(SalesDataTable[[#This Row],[Order Date]])/3,0)</f>
        <v>Q4</v>
      </c>
      <c r="E2415" s="13">
        <f>MONTH(SalesDataTable[[#This Row],[Order Date]])</f>
        <v>11</v>
      </c>
      <c r="F2415" s="10" t="str">
        <f>TEXT(SalesDataTable[[#This Row],[Order Date]],"MMM")</f>
        <v>Nov</v>
      </c>
      <c r="G2415" s="4" t="s">
        <v>16</v>
      </c>
      <c r="H2415" s="4" t="s">
        <v>17</v>
      </c>
      <c r="I2415" s="4" t="s">
        <v>18</v>
      </c>
      <c r="J2415" s="4" t="s">
        <v>29</v>
      </c>
      <c r="K2415" s="4" t="s">
        <v>30</v>
      </c>
      <c r="L2415" s="4" t="s">
        <v>48</v>
      </c>
      <c r="M2415" s="5">
        <v>1</v>
      </c>
      <c r="N2415" s="6">
        <v>46.82</v>
      </c>
      <c r="O2415" s="7">
        <v>0.2</v>
      </c>
      <c r="P2415" s="6">
        <v>18.27</v>
      </c>
      <c r="Q2415" s="6">
        <f>M2415*N2415*(1-O2415)</f>
        <v>37.456000000000003</v>
      </c>
      <c r="R2415" s="6">
        <f>M2415*P2415</f>
        <v>18.27</v>
      </c>
      <c r="S2415" s="6">
        <f>Q2415-R2415</f>
        <v>19.186000000000003</v>
      </c>
      <c r="T2415" s="8">
        <f>IFERROR(S2415/Q2415,0)</f>
        <v>0.51222768047842804</v>
      </c>
    </row>
    <row r="2416" spans="1:20" ht="15.75" x14ac:dyDescent="0.25">
      <c r="A2416" s="2">
        <v>119</v>
      </c>
      <c r="B2416" s="3">
        <v>46348</v>
      </c>
      <c r="C2416" s="10">
        <f>YEAR(SalesDataTable[[#This Row],[Order Date]])</f>
        <v>2026</v>
      </c>
      <c r="D2416" s="13" t="str">
        <f>"Q"&amp;ROUNDUP(MONTH(SalesDataTable[[#This Row],[Order Date]])/3,0)</f>
        <v>Q4</v>
      </c>
      <c r="E2416" s="13">
        <f>MONTH(SalesDataTable[[#This Row],[Order Date]])</f>
        <v>11</v>
      </c>
      <c r="F2416" s="10" t="str">
        <f>TEXT(SalesDataTable[[#This Row],[Order Date]],"MMM")</f>
        <v>Nov</v>
      </c>
      <c r="G2416" s="4" t="s">
        <v>16</v>
      </c>
      <c r="H2416" s="4" t="s">
        <v>52</v>
      </c>
      <c r="I2416" s="4" t="s">
        <v>18</v>
      </c>
      <c r="J2416" s="4" t="s">
        <v>29</v>
      </c>
      <c r="K2416" s="4" t="s">
        <v>50</v>
      </c>
      <c r="L2416" s="4" t="s">
        <v>51</v>
      </c>
      <c r="M2416" s="5">
        <v>1</v>
      </c>
      <c r="N2416" s="6">
        <v>41.16</v>
      </c>
      <c r="O2416" s="7">
        <v>0.1</v>
      </c>
      <c r="P2416" s="6">
        <v>14.82</v>
      </c>
      <c r="Q2416" s="6">
        <f>M2416*N2416*(1-O2416)</f>
        <v>37.043999999999997</v>
      </c>
      <c r="R2416" s="6">
        <f>M2416*P2416</f>
        <v>14.82</v>
      </c>
      <c r="S2416" s="6">
        <f>Q2416-R2416</f>
        <v>22.223999999999997</v>
      </c>
      <c r="T2416" s="8">
        <f>IFERROR(S2416/Q2416,0)</f>
        <v>0.59993521218011014</v>
      </c>
    </row>
    <row r="2417" spans="1:20" ht="15.75" x14ac:dyDescent="0.25">
      <c r="A2417" s="2">
        <v>298</v>
      </c>
      <c r="B2417" s="3">
        <v>46348</v>
      </c>
      <c r="C2417" s="10">
        <f>YEAR(SalesDataTable[[#This Row],[Order Date]])</f>
        <v>2026</v>
      </c>
      <c r="D2417" s="13" t="str">
        <f>"Q"&amp;ROUNDUP(MONTH(SalesDataTable[[#This Row],[Order Date]])/3,0)</f>
        <v>Q4</v>
      </c>
      <c r="E2417" s="13">
        <f>MONTH(SalesDataTable[[#This Row],[Order Date]])</f>
        <v>11</v>
      </c>
      <c r="F2417" s="10" t="str">
        <f>TEXT(SalesDataTable[[#This Row],[Order Date]],"MMM")</f>
        <v>Nov</v>
      </c>
      <c r="G2417" s="4" t="s">
        <v>22</v>
      </c>
      <c r="H2417" s="4" t="s">
        <v>59</v>
      </c>
      <c r="I2417" s="4" t="s">
        <v>44</v>
      </c>
      <c r="J2417" s="4" t="s">
        <v>29</v>
      </c>
      <c r="K2417" s="4" t="s">
        <v>39</v>
      </c>
      <c r="L2417" s="4" t="s">
        <v>45</v>
      </c>
      <c r="M2417" s="5">
        <v>1</v>
      </c>
      <c r="N2417" s="6">
        <v>196.08</v>
      </c>
      <c r="O2417" s="7">
        <v>0.1</v>
      </c>
      <c r="P2417" s="6">
        <v>104.19</v>
      </c>
      <c r="Q2417" s="6">
        <f>M2417*N2417*(1-O2417)</f>
        <v>176.47200000000001</v>
      </c>
      <c r="R2417" s="6">
        <f>M2417*P2417</f>
        <v>104.19</v>
      </c>
      <c r="S2417" s="6">
        <f>Q2417-R2417</f>
        <v>72.282000000000011</v>
      </c>
      <c r="T2417" s="8">
        <f>IFERROR(S2417/Q2417,0)</f>
        <v>0.40959472324221408</v>
      </c>
    </row>
    <row r="2418" spans="1:20" ht="15.75" x14ac:dyDescent="0.25">
      <c r="A2418" s="2">
        <v>419</v>
      </c>
      <c r="B2418" s="3">
        <v>46348</v>
      </c>
      <c r="C2418" s="10">
        <f>YEAR(SalesDataTable[[#This Row],[Order Date]])</f>
        <v>2026</v>
      </c>
      <c r="D2418" s="13" t="str">
        <f>"Q"&amp;ROUNDUP(MONTH(SalesDataTable[[#This Row],[Order Date]])/3,0)</f>
        <v>Q4</v>
      </c>
      <c r="E2418" s="13">
        <f>MONTH(SalesDataTable[[#This Row],[Order Date]])</f>
        <v>11</v>
      </c>
      <c r="F2418" s="10" t="str">
        <f>TEXT(SalesDataTable[[#This Row],[Order Date]],"MMM")</f>
        <v>Nov</v>
      </c>
      <c r="G2418" s="4" t="s">
        <v>36</v>
      </c>
      <c r="H2418" s="4" t="s">
        <v>49</v>
      </c>
      <c r="I2418" s="4" t="s">
        <v>35</v>
      </c>
      <c r="J2418" s="4" t="s">
        <v>29</v>
      </c>
      <c r="K2418" s="4" t="s">
        <v>39</v>
      </c>
      <c r="L2418" s="4" t="s">
        <v>45</v>
      </c>
      <c r="M2418" s="5">
        <v>1</v>
      </c>
      <c r="N2418" s="6">
        <v>192.62</v>
      </c>
      <c r="O2418" s="7">
        <v>0.1</v>
      </c>
      <c r="P2418" s="6">
        <v>105.97</v>
      </c>
      <c r="Q2418" s="6">
        <f>M2418*N2418*(1-O2418)</f>
        <v>173.358</v>
      </c>
      <c r="R2418" s="6">
        <f>M2418*P2418</f>
        <v>105.97</v>
      </c>
      <c r="S2418" s="6">
        <f>Q2418-R2418</f>
        <v>67.388000000000005</v>
      </c>
      <c r="T2418" s="8">
        <f>IFERROR(S2418/Q2418,0)</f>
        <v>0.38872160500236508</v>
      </c>
    </row>
    <row r="2419" spans="1:20" ht="15.75" x14ac:dyDescent="0.25">
      <c r="A2419" s="2">
        <v>1181</v>
      </c>
      <c r="B2419" s="3">
        <v>46348</v>
      </c>
      <c r="C2419" s="10">
        <f>YEAR(SalesDataTable[[#This Row],[Order Date]])</f>
        <v>2026</v>
      </c>
      <c r="D2419" s="13" t="str">
        <f>"Q"&amp;ROUNDUP(MONTH(SalesDataTable[[#This Row],[Order Date]])/3,0)</f>
        <v>Q4</v>
      </c>
      <c r="E2419" s="13">
        <f>MONTH(SalesDataTable[[#This Row],[Order Date]])</f>
        <v>11</v>
      </c>
      <c r="F2419" s="10" t="str">
        <f>TEXT(SalesDataTable[[#This Row],[Order Date]],"MMM")</f>
        <v>Nov</v>
      </c>
      <c r="G2419" s="4" t="s">
        <v>22</v>
      </c>
      <c r="H2419" s="4" t="s">
        <v>59</v>
      </c>
      <c r="I2419" s="4" t="s">
        <v>44</v>
      </c>
      <c r="J2419" s="4" t="s">
        <v>29</v>
      </c>
      <c r="K2419" s="4" t="s">
        <v>20</v>
      </c>
      <c r="L2419" s="4" t="s">
        <v>46</v>
      </c>
      <c r="M2419" s="5">
        <v>2</v>
      </c>
      <c r="N2419" s="6">
        <v>102.87</v>
      </c>
      <c r="O2419" s="7">
        <v>0.05</v>
      </c>
      <c r="P2419" s="6">
        <v>51.69</v>
      </c>
      <c r="Q2419" s="6">
        <f>M2419*N2419*(1-O2419)</f>
        <v>195.453</v>
      </c>
      <c r="R2419" s="6">
        <f>M2419*P2419</f>
        <v>103.38</v>
      </c>
      <c r="S2419" s="6">
        <f>Q2419-R2419</f>
        <v>92.073000000000008</v>
      </c>
      <c r="T2419" s="8">
        <f>IFERROR(S2419/Q2419,0)</f>
        <v>0.4710748875688785</v>
      </c>
    </row>
    <row r="2420" spans="1:20" ht="15.75" x14ac:dyDescent="0.25">
      <c r="A2420" s="2">
        <v>1924</v>
      </c>
      <c r="B2420" s="3">
        <v>46348</v>
      </c>
      <c r="C2420" s="10">
        <f>YEAR(SalesDataTable[[#This Row],[Order Date]])</f>
        <v>2026</v>
      </c>
      <c r="D2420" s="13" t="str">
        <f>"Q"&amp;ROUNDUP(MONTH(SalesDataTable[[#This Row],[Order Date]])/3,0)</f>
        <v>Q4</v>
      </c>
      <c r="E2420" s="13">
        <f>MONTH(SalesDataTable[[#This Row],[Order Date]])</f>
        <v>11</v>
      </c>
      <c r="F2420" s="10" t="str">
        <f>TEXT(SalesDataTable[[#This Row],[Order Date]],"MMM")</f>
        <v>Nov</v>
      </c>
      <c r="G2420" s="4" t="s">
        <v>16</v>
      </c>
      <c r="H2420" s="4" t="s">
        <v>66</v>
      </c>
      <c r="I2420" s="4" t="s">
        <v>18</v>
      </c>
      <c r="J2420" s="4" t="s">
        <v>29</v>
      </c>
      <c r="K2420" s="4" t="s">
        <v>20</v>
      </c>
      <c r="L2420" s="4" t="s">
        <v>38</v>
      </c>
      <c r="M2420" s="5">
        <v>3</v>
      </c>
      <c r="N2420" s="6">
        <v>50.99</v>
      </c>
      <c r="O2420" s="7">
        <v>0.2</v>
      </c>
      <c r="P2420" s="6">
        <v>22.53</v>
      </c>
      <c r="Q2420" s="6">
        <f>M2420*N2420*(1-O2420)</f>
        <v>122.376</v>
      </c>
      <c r="R2420" s="6">
        <f>M2420*P2420</f>
        <v>67.59</v>
      </c>
      <c r="S2420" s="6">
        <f>Q2420-R2420</f>
        <v>54.786000000000001</v>
      </c>
      <c r="T2420" s="8">
        <f>IFERROR(S2420/Q2420,0)</f>
        <v>0.44768582074916652</v>
      </c>
    </row>
    <row r="2421" spans="1:20" ht="15.75" x14ac:dyDescent="0.25">
      <c r="A2421" s="2">
        <v>3829</v>
      </c>
      <c r="B2421" s="3">
        <v>46348</v>
      </c>
      <c r="C2421" s="10">
        <f>YEAR(SalesDataTable[[#This Row],[Order Date]])</f>
        <v>2026</v>
      </c>
      <c r="D2421" s="13" t="str">
        <f>"Q"&amp;ROUNDUP(MONTH(SalesDataTable[[#This Row],[Order Date]])/3,0)</f>
        <v>Q4</v>
      </c>
      <c r="E2421" s="13">
        <f>MONTH(SalesDataTable[[#This Row],[Order Date]])</f>
        <v>11</v>
      </c>
      <c r="F2421" s="10" t="str">
        <f>TEXT(SalesDataTable[[#This Row],[Order Date]],"MMM")</f>
        <v>Nov</v>
      </c>
      <c r="G2421" s="4" t="s">
        <v>22</v>
      </c>
      <c r="H2421" s="4" t="s">
        <v>59</v>
      </c>
      <c r="I2421" s="4" t="s">
        <v>35</v>
      </c>
      <c r="J2421" s="4" t="s">
        <v>29</v>
      </c>
      <c r="K2421" s="4" t="s">
        <v>20</v>
      </c>
      <c r="L2421" s="4" t="s">
        <v>42</v>
      </c>
      <c r="M2421" s="5">
        <v>1</v>
      </c>
      <c r="N2421" s="6">
        <v>39.94</v>
      </c>
      <c r="O2421" s="7">
        <v>0.1</v>
      </c>
      <c r="P2421" s="6">
        <v>16.89</v>
      </c>
      <c r="Q2421" s="6">
        <f>M2421*N2421*(1-O2421)</f>
        <v>35.945999999999998</v>
      </c>
      <c r="R2421" s="6">
        <f>M2421*P2421</f>
        <v>16.89</v>
      </c>
      <c r="S2421" s="6">
        <f>Q2421-R2421</f>
        <v>19.055999999999997</v>
      </c>
      <c r="T2421" s="8">
        <f>IFERROR(S2421/Q2421,0)</f>
        <v>0.53012852612251704</v>
      </c>
    </row>
    <row r="2422" spans="1:20" ht="15.75" x14ac:dyDescent="0.25">
      <c r="A2422" s="2">
        <v>5065</v>
      </c>
      <c r="B2422" s="3">
        <v>46348</v>
      </c>
      <c r="C2422" s="10">
        <f>YEAR(SalesDataTable[[#This Row],[Order Date]])</f>
        <v>2026</v>
      </c>
      <c r="D2422" s="13" t="str">
        <f>"Q"&amp;ROUNDUP(MONTH(SalesDataTable[[#This Row],[Order Date]])/3,0)</f>
        <v>Q4</v>
      </c>
      <c r="E2422" s="13">
        <f>MONTH(SalesDataTable[[#This Row],[Order Date]])</f>
        <v>11</v>
      </c>
      <c r="F2422" s="10" t="str">
        <f>TEXT(SalesDataTable[[#This Row],[Order Date]],"MMM")</f>
        <v>Nov</v>
      </c>
      <c r="G2422" s="4" t="s">
        <v>36</v>
      </c>
      <c r="H2422" s="4" t="s">
        <v>49</v>
      </c>
      <c r="I2422" s="4" t="s">
        <v>18</v>
      </c>
      <c r="J2422" s="4" t="s">
        <v>29</v>
      </c>
      <c r="K2422" s="4" t="s">
        <v>30</v>
      </c>
      <c r="L2422" s="4" t="s">
        <v>64</v>
      </c>
      <c r="M2422" s="5">
        <v>2</v>
      </c>
      <c r="N2422" s="6">
        <v>166.15</v>
      </c>
      <c r="O2422" s="7">
        <v>0</v>
      </c>
      <c r="P2422" s="6">
        <v>86.42</v>
      </c>
      <c r="Q2422" s="6">
        <f>M2422*N2422*(1-O2422)</f>
        <v>332.3</v>
      </c>
      <c r="R2422" s="6">
        <f>M2422*P2422</f>
        <v>172.84</v>
      </c>
      <c r="S2422" s="6">
        <f>Q2422-R2422</f>
        <v>159.46</v>
      </c>
      <c r="T2422" s="8">
        <f>IFERROR(S2422/Q2422,0)</f>
        <v>0.47986758952753539</v>
      </c>
    </row>
    <row r="2423" spans="1:20" ht="15.75" x14ac:dyDescent="0.25">
      <c r="A2423" s="2">
        <v>5146</v>
      </c>
      <c r="B2423" s="3">
        <v>46348</v>
      </c>
      <c r="C2423" s="10">
        <f>YEAR(SalesDataTable[[#This Row],[Order Date]])</f>
        <v>2026</v>
      </c>
      <c r="D2423" s="13" t="str">
        <f>"Q"&amp;ROUNDUP(MONTH(SalesDataTable[[#This Row],[Order Date]])/3,0)</f>
        <v>Q4</v>
      </c>
      <c r="E2423" s="13">
        <f>MONTH(SalesDataTable[[#This Row],[Order Date]])</f>
        <v>11</v>
      </c>
      <c r="F2423" s="10" t="str">
        <f>TEXT(SalesDataTable[[#This Row],[Order Date]],"MMM")</f>
        <v>Nov</v>
      </c>
      <c r="G2423" s="4" t="s">
        <v>22</v>
      </c>
      <c r="H2423" s="4" t="s">
        <v>43</v>
      </c>
      <c r="I2423" s="4" t="s">
        <v>18</v>
      </c>
      <c r="J2423" s="4" t="s">
        <v>29</v>
      </c>
      <c r="K2423" s="4" t="s">
        <v>50</v>
      </c>
      <c r="L2423" s="4" t="s">
        <v>58</v>
      </c>
      <c r="M2423" s="5">
        <v>1</v>
      </c>
      <c r="N2423" s="6">
        <v>35.79</v>
      </c>
      <c r="O2423" s="7">
        <v>0.1</v>
      </c>
      <c r="P2423" s="6">
        <v>14.17</v>
      </c>
      <c r="Q2423" s="6">
        <f>M2423*N2423*(1-O2423)</f>
        <v>32.210999999999999</v>
      </c>
      <c r="R2423" s="6">
        <f>M2423*P2423</f>
        <v>14.17</v>
      </c>
      <c r="S2423" s="6">
        <f>Q2423-R2423</f>
        <v>18.040999999999997</v>
      </c>
      <c r="T2423" s="8">
        <f>IFERROR(S2423/Q2423,0)</f>
        <v>0.56008816863804278</v>
      </c>
    </row>
    <row r="2424" spans="1:20" ht="15.75" x14ac:dyDescent="0.25">
      <c r="A2424" s="2">
        <v>320</v>
      </c>
      <c r="B2424" s="3">
        <v>46349</v>
      </c>
      <c r="C2424" s="10">
        <f>YEAR(SalesDataTable[[#This Row],[Order Date]])</f>
        <v>2026</v>
      </c>
      <c r="D2424" s="13" t="str">
        <f>"Q"&amp;ROUNDUP(MONTH(SalesDataTable[[#This Row],[Order Date]])/3,0)</f>
        <v>Q4</v>
      </c>
      <c r="E2424" s="13">
        <f>MONTH(SalesDataTable[[#This Row],[Order Date]])</f>
        <v>11</v>
      </c>
      <c r="F2424" s="10" t="str">
        <f>TEXT(SalesDataTable[[#This Row],[Order Date]],"MMM")</f>
        <v>Nov</v>
      </c>
      <c r="G2424" s="4" t="s">
        <v>27</v>
      </c>
      <c r="H2424" s="4" t="s">
        <v>28</v>
      </c>
      <c r="I2424" s="4" t="s">
        <v>18</v>
      </c>
      <c r="J2424" s="4" t="s">
        <v>29</v>
      </c>
      <c r="K2424" s="4" t="s">
        <v>39</v>
      </c>
      <c r="L2424" s="4" t="s">
        <v>45</v>
      </c>
      <c r="M2424" s="5">
        <v>5</v>
      </c>
      <c r="N2424" s="6">
        <v>196.53</v>
      </c>
      <c r="O2424" s="7">
        <v>0.15</v>
      </c>
      <c r="P2424" s="6">
        <v>105.01</v>
      </c>
      <c r="Q2424" s="6">
        <f>M2424*N2424*(1-O2424)</f>
        <v>835.25249999999994</v>
      </c>
      <c r="R2424" s="6">
        <f>M2424*P2424</f>
        <v>525.05000000000007</v>
      </c>
      <c r="S2424" s="6">
        <f>Q2424-R2424</f>
        <v>310.20249999999987</v>
      </c>
      <c r="T2424" s="8">
        <f>IFERROR(S2424/Q2424,0)</f>
        <v>0.37138769414039452</v>
      </c>
    </row>
    <row r="2425" spans="1:20" ht="15.75" x14ac:dyDescent="0.25">
      <c r="A2425" s="2">
        <v>1250</v>
      </c>
      <c r="B2425" s="3">
        <v>46349</v>
      </c>
      <c r="C2425" s="10">
        <f>YEAR(SalesDataTable[[#This Row],[Order Date]])</f>
        <v>2026</v>
      </c>
      <c r="D2425" s="13" t="str">
        <f>"Q"&amp;ROUNDUP(MONTH(SalesDataTable[[#This Row],[Order Date]])/3,0)</f>
        <v>Q4</v>
      </c>
      <c r="E2425" s="13">
        <f>MONTH(SalesDataTable[[#This Row],[Order Date]])</f>
        <v>11</v>
      </c>
      <c r="F2425" s="10" t="str">
        <f>TEXT(SalesDataTable[[#This Row],[Order Date]],"MMM")</f>
        <v>Nov</v>
      </c>
      <c r="G2425" s="4" t="s">
        <v>22</v>
      </c>
      <c r="H2425" s="4" t="s">
        <v>59</v>
      </c>
      <c r="I2425" s="4" t="s">
        <v>18</v>
      </c>
      <c r="J2425" s="4" t="s">
        <v>29</v>
      </c>
      <c r="K2425" s="4" t="s">
        <v>30</v>
      </c>
      <c r="L2425" s="4" t="s">
        <v>31</v>
      </c>
      <c r="M2425" s="5">
        <v>6</v>
      </c>
      <c r="N2425" s="6">
        <v>36.35</v>
      </c>
      <c r="O2425" s="7">
        <v>0</v>
      </c>
      <c r="P2425" s="6">
        <v>13.24</v>
      </c>
      <c r="Q2425" s="6">
        <f>M2425*N2425*(1-O2425)</f>
        <v>218.10000000000002</v>
      </c>
      <c r="R2425" s="6">
        <f>M2425*P2425</f>
        <v>79.44</v>
      </c>
      <c r="S2425" s="6">
        <f>Q2425-R2425</f>
        <v>138.66000000000003</v>
      </c>
      <c r="T2425" s="8">
        <f>IFERROR(S2425/Q2425,0)</f>
        <v>0.63576341127922975</v>
      </c>
    </row>
    <row r="2426" spans="1:20" ht="15.75" x14ac:dyDescent="0.25">
      <c r="A2426" s="2">
        <v>2584</v>
      </c>
      <c r="B2426" s="3">
        <v>46349</v>
      </c>
      <c r="C2426" s="10">
        <f>YEAR(SalesDataTable[[#This Row],[Order Date]])</f>
        <v>2026</v>
      </c>
      <c r="D2426" s="13" t="str">
        <f>"Q"&amp;ROUNDUP(MONTH(SalesDataTable[[#This Row],[Order Date]])/3,0)</f>
        <v>Q4</v>
      </c>
      <c r="E2426" s="13">
        <f>MONTH(SalesDataTable[[#This Row],[Order Date]])</f>
        <v>11</v>
      </c>
      <c r="F2426" s="10" t="str">
        <f>TEXT(SalesDataTable[[#This Row],[Order Date]],"MMM")</f>
        <v>Nov</v>
      </c>
      <c r="G2426" s="4" t="s">
        <v>22</v>
      </c>
      <c r="H2426" s="4" t="s">
        <v>43</v>
      </c>
      <c r="I2426" s="4" t="s">
        <v>24</v>
      </c>
      <c r="J2426" s="4" t="s">
        <v>19</v>
      </c>
      <c r="K2426" s="4" t="s">
        <v>39</v>
      </c>
      <c r="L2426" s="4" t="s">
        <v>45</v>
      </c>
      <c r="M2426" s="5">
        <v>15</v>
      </c>
      <c r="N2426" s="6">
        <v>192.23</v>
      </c>
      <c r="O2426" s="7">
        <v>0.15</v>
      </c>
      <c r="P2426" s="6">
        <v>106.34</v>
      </c>
      <c r="Q2426" s="6">
        <f>M2426*N2426*(1-O2426)</f>
        <v>2450.9324999999999</v>
      </c>
      <c r="R2426" s="6">
        <f>M2426*P2426</f>
        <v>1595.1000000000001</v>
      </c>
      <c r="S2426" s="6">
        <f>Q2426-R2426</f>
        <v>855.83249999999975</v>
      </c>
      <c r="T2426" s="8">
        <f>IFERROR(S2426/Q2426,0)</f>
        <v>0.34918648310387979</v>
      </c>
    </row>
    <row r="2427" spans="1:20" ht="15.75" x14ac:dyDescent="0.25">
      <c r="A2427" s="2">
        <v>2717</v>
      </c>
      <c r="B2427" s="3">
        <v>46349</v>
      </c>
      <c r="C2427" s="10">
        <f>YEAR(SalesDataTable[[#This Row],[Order Date]])</f>
        <v>2026</v>
      </c>
      <c r="D2427" s="13" t="str">
        <f>"Q"&amp;ROUNDUP(MONTH(SalesDataTable[[#This Row],[Order Date]])/3,0)</f>
        <v>Q4</v>
      </c>
      <c r="E2427" s="13">
        <f>MONTH(SalesDataTable[[#This Row],[Order Date]])</f>
        <v>11</v>
      </c>
      <c r="F2427" s="10" t="str">
        <f>TEXT(SalesDataTable[[#This Row],[Order Date]],"MMM")</f>
        <v>Nov</v>
      </c>
      <c r="G2427" s="4" t="s">
        <v>22</v>
      </c>
      <c r="H2427" s="4" t="s">
        <v>59</v>
      </c>
      <c r="I2427" s="4" t="s">
        <v>18</v>
      </c>
      <c r="J2427" s="4" t="s">
        <v>29</v>
      </c>
      <c r="K2427" s="4" t="s">
        <v>30</v>
      </c>
      <c r="L2427" s="4" t="s">
        <v>64</v>
      </c>
      <c r="M2427" s="5">
        <v>2</v>
      </c>
      <c r="N2427" s="6">
        <v>167.9</v>
      </c>
      <c r="O2427" s="7">
        <v>0.15</v>
      </c>
      <c r="P2427" s="6">
        <v>89.55</v>
      </c>
      <c r="Q2427" s="6">
        <f>M2427*N2427*(1-O2427)</f>
        <v>285.43</v>
      </c>
      <c r="R2427" s="6">
        <f>M2427*P2427</f>
        <v>179.1</v>
      </c>
      <c r="S2427" s="6">
        <f>Q2427-R2427</f>
        <v>106.33000000000001</v>
      </c>
      <c r="T2427" s="8">
        <f>IFERROR(S2427/Q2427,0)</f>
        <v>0.37252566303471957</v>
      </c>
    </row>
    <row r="2428" spans="1:20" ht="15.75" x14ac:dyDescent="0.25">
      <c r="A2428" s="2">
        <v>2737</v>
      </c>
      <c r="B2428" s="3">
        <v>46349</v>
      </c>
      <c r="C2428" s="10">
        <f>YEAR(SalesDataTable[[#This Row],[Order Date]])</f>
        <v>2026</v>
      </c>
      <c r="D2428" s="13" t="str">
        <f>"Q"&amp;ROUNDUP(MONTH(SalesDataTable[[#This Row],[Order Date]])/3,0)</f>
        <v>Q4</v>
      </c>
      <c r="E2428" s="13">
        <f>MONTH(SalesDataTable[[#This Row],[Order Date]])</f>
        <v>11</v>
      </c>
      <c r="F2428" s="10" t="str">
        <f>TEXT(SalesDataTable[[#This Row],[Order Date]],"MMM")</f>
        <v>Nov</v>
      </c>
      <c r="G2428" s="4" t="s">
        <v>22</v>
      </c>
      <c r="H2428" s="4" t="s">
        <v>43</v>
      </c>
      <c r="I2428" s="4" t="s">
        <v>18</v>
      </c>
      <c r="J2428" s="4" t="s">
        <v>32</v>
      </c>
      <c r="K2428" s="4" t="s">
        <v>39</v>
      </c>
      <c r="L2428" s="4" t="s">
        <v>56</v>
      </c>
      <c r="M2428" s="5">
        <v>2</v>
      </c>
      <c r="N2428" s="6">
        <v>80.709999999999994</v>
      </c>
      <c r="O2428" s="7">
        <v>0.1</v>
      </c>
      <c r="P2428" s="6">
        <v>39.33</v>
      </c>
      <c r="Q2428" s="6">
        <f>M2428*N2428*(1-O2428)</f>
        <v>145.27799999999999</v>
      </c>
      <c r="R2428" s="6">
        <f>M2428*P2428</f>
        <v>78.66</v>
      </c>
      <c r="S2428" s="6">
        <f>Q2428-R2428</f>
        <v>66.617999999999995</v>
      </c>
      <c r="T2428" s="8">
        <f>IFERROR(S2428/Q2428,0)</f>
        <v>0.45855532152149669</v>
      </c>
    </row>
    <row r="2429" spans="1:20" ht="15.75" x14ac:dyDescent="0.25">
      <c r="A2429" s="2">
        <v>3021</v>
      </c>
      <c r="B2429" s="3">
        <v>46349</v>
      </c>
      <c r="C2429" s="10">
        <f>YEAR(SalesDataTable[[#This Row],[Order Date]])</f>
        <v>2026</v>
      </c>
      <c r="D2429" s="13" t="str">
        <f>"Q"&amp;ROUNDUP(MONTH(SalesDataTable[[#This Row],[Order Date]])/3,0)</f>
        <v>Q4</v>
      </c>
      <c r="E2429" s="13">
        <f>MONTH(SalesDataTable[[#This Row],[Order Date]])</f>
        <v>11</v>
      </c>
      <c r="F2429" s="10" t="str">
        <f>TEXT(SalesDataTable[[#This Row],[Order Date]],"MMM")</f>
        <v>Nov</v>
      </c>
      <c r="G2429" s="4" t="s">
        <v>16</v>
      </c>
      <c r="H2429" s="4" t="s">
        <v>66</v>
      </c>
      <c r="I2429" s="4" t="s">
        <v>18</v>
      </c>
      <c r="J2429" s="4" t="s">
        <v>32</v>
      </c>
      <c r="K2429" s="4" t="s">
        <v>25</v>
      </c>
      <c r="L2429" s="4" t="s">
        <v>62</v>
      </c>
      <c r="M2429" s="5">
        <v>1</v>
      </c>
      <c r="N2429" s="6">
        <v>71.66</v>
      </c>
      <c r="O2429" s="7">
        <v>0.2</v>
      </c>
      <c r="P2429" s="6">
        <v>31.83</v>
      </c>
      <c r="Q2429" s="6">
        <f>M2429*N2429*(1-O2429)</f>
        <v>57.328000000000003</v>
      </c>
      <c r="R2429" s="6">
        <f>M2429*P2429</f>
        <v>31.83</v>
      </c>
      <c r="S2429" s="6">
        <f>Q2429-R2429</f>
        <v>25.498000000000005</v>
      </c>
      <c r="T2429" s="8">
        <f>IFERROR(S2429/Q2429,0)</f>
        <v>0.44477393245883345</v>
      </c>
    </row>
    <row r="2430" spans="1:20" ht="15.75" x14ac:dyDescent="0.25">
      <c r="A2430" s="2">
        <v>5199</v>
      </c>
      <c r="B2430" s="3">
        <v>46349</v>
      </c>
      <c r="C2430" s="10">
        <f>YEAR(SalesDataTable[[#This Row],[Order Date]])</f>
        <v>2026</v>
      </c>
      <c r="D2430" s="13" t="str">
        <f>"Q"&amp;ROUNDUP(MONTH(SalesDataTable[[#This Row],[Order Date]])/3,0)</f>
        <v>Q4</v>
      </c>
      <c r="E2430" s="13">
        <f>MONTH(SalesDataTable[[#This Row],[Order Date]])</f>
        <v>11</v>
      </c>
      <c r="F2430" s="10" t="str">
        <f>TEXT(SalesDataTable[[#This Row],[Order Date]],"MMM")</f>
        <v>Nov</v>
      </c>
      <c r="G2430" s="4" t="s">
        <v>27</v>
      </c>
      <c r="H2430" s="4" t="s">
        <v>34</v>
      </c>
      <c r="I2430" s="4" t="s">
        <v>18</v>
      </c>
      <c r="J2430" s="4" t="s">
        <v>19</v>
      </c>
      <c r="K2430" s="4" t="s">
        <v>39</v>
      </c>
      <c r="L2430" s="4" t="s">
        <v>67</v>
      </c>
      <c r="M2430" s="5">
        <v>5</v>
      </c>
      <c r="N2430" s="6">
        <v>125.23</v>
      </c>
      <c r="O2430" s="7">
        <v>0.05</v>
      </c>
      <c r="P2430" s="6">
        <v>59.84</v>
      </c>
      <c r="Q2430" s="6">
        <f>M2430*N2430*(1-O2430)</f>
        <v>594.84249999999997</v>
      </c>
      <c r="R2430" s="6">
        <f>M2430*P2430</f>
        <v>299.20000000000005</v>
      </c>
      <c r="S2430" s="6">
        <f>Q2430-R2430</f>
        <v>295.64249999999993</v>
      </c>
      <c r="T2430" s="8">
        <f>IFERROR(S2430/Q2430,0)</f>
        <v>0.49700971265503041</v>
      </c>
    </row>
    <row r="2431" spans="1:20" ht="15.75" x14ac:dyDescent="0.25">
      <c r="A2431" s="2">
        <v>1202</v>
      </c>
      <c r="B2431" s="3">
        <v>46350</v>
      </c>
      <c r="C2431" s="10">
        <f>YEAR(SalesDataTable[[#This Row],[Order Date]])</f>
        <v>2026</v>
      </c>
      <c r="D2431" s="13" t="str">
        <f>"Q"&amp;ROUNDUP(MONTH(SalesDataTable[[#This Row],[Order Date]])/3,0)</f>
        <v>Q4</v>
      </c>
      <c r="E2431" s="13">
        <f>MONTH(SalesDataTable[[#This Row],[Order Date]])</f>
        <v>11</v>
      </c>
      <c r="F2431" s="10" t="str">
        <f>TEXT(SalesDataTable[[#This Row],[Order Date]],"MMM")</f>
        <v>Nov</v>
      </c>
      <c r="G2431" s="4" t="s">
        <v>16</v>
      </c>
      <c r="H2431" s="4" t="s">
        <v>66</v>
      </c>
      <c r="I2431" s="4" t="s">
        <v>44</v>
      </c>
      <c r="J2431" s="4" t="s">
        <v>19</v>
      </c>
      <c r="K2431" s="4" t="s">
        <v>25</v>
      </c>
      <c r="L2431" s="4" t="s">
        <v>26</v>
      </c>
      <c r="M2431" s="5">
        <v>2</v>
      </c>
      <c r="N2431" s="6">
        <v>91.33</v>
      </c>
      <c r="O2431" s="7">
        <v>0.15</v>
      </c>
      <c r="P2431" s="6">
        <v>45.45</v>
      </c>
      <c r="Q2431" s="6">
        <f>M2431*N2431*(1-O2431)</f>
        <v>155.261</v>
      </c>
      <c r="R2431" s="6">
        <f>M2431*P2431</f>
        <v>90.9</v>
      </c>
      <c r="S2431" s="6">
        <f>Q2431-R2431</f>
        <v>64.36099999999999</v>
      </c>
      <c r="T2431" s="8">
        <f>IFERROR(S2431/Q2431,0)</f>
        <v>0.41453423589954974</v>
      </c>
    </row>
    <row r="2432" spans="1:20" ht="15.75" x14ac:dyDescent="0.25">
      <c r="A2432" s="2">
        <v>1365</v>
      </c>
      <c r="B2432" s="3">
        <v>46350</v>
      </c>
      <c r="C2432" s="10">
        <f>YEAR(SalesDataTable[[#This Row],[Order Date]])</f>
        <v>2026</v>
      </c>
      <c r="D2432" s="13" t="str">
        <f>"Q"&amp;ROUNDUP(MONTH(SalesDataTable[[#This Row],[Order Date]])/3,0)</f>
        <v>Q4</v>
      </c>
      <c r="E2432" s="13">
        <f>MONTH(SalesDataTable[[#This Row],[Order Date]])</f>
        <v>11</v>
      </c>
      <c r="F2432" s="10" t="str">
        <f>TEXT(SalesDataTable[[#This Row],[Order Date]],"MMM")</f>
        <v>Nov</v>
      </c>
      <c r="G2432" s="4" t="s">
        <v>16</v>
      </c>
      <c r="H2432" s="4" t="s">
        <v>17</v>
      </c>
      <c r="I2432" s="4" t="s">
        <v>44</v>
      </c>
      <c r="J2432" s="4" t="s">
        <v>29</v>
      </c>
      <c r="K2432" s="4" t="s">
        <v>25</v>
      </c>
      <c r="L2432" s="4" t="s">
        <v>53</v>
      </c>
      <c r="M2432" s="5">
        <v>4</v>
      </c>
      <c r="N2432" s="6">
        <v>155.91</v>
      </c>
      <c r="O2432" s="7">
        <v>0</v>
      </c>
      <c r="P2432" s="6">
        <v>79.91</v>
      </c>
      <c r="Q2432" s="6">
        <f>M2432*N2432*(1-O2432)</f>
        <v>623.64</v>
      </c>
      <c r="R2432" s="6">
        <f>M2432*P2432</f>
        <v>319.64</v>
      </c>
      <c r="S2432" s="6">
        <f>Q2432-R2432</f>
        <v>304</v>
      </c>
      <c r="T2432" s="8">
        <f>IFERROR(S2432/Q2432,0)</f>
        <v>0.48746071451478418</v>
      </c>
    </row>
    <row r="2433" spans="1:20" ht="15.75" x14ac:dyDescent="0.25">
      <c r="A2433" s="2">
        <v>2575</v>
      </c>
      <c r="B2433" s="3">
        <v>46350</v>
      </c>
      <c r="C2433" s="10">
        <f>YEAR(SalesDataTable[[#This Row],[Order Date]])</f>
        <v>2026</v>
      </c>
      <c r="D2433" s="13" t="str">
        <f>"Q"&amp;ROUNDUP(MONTH(SalesDataTable[[#This Row],[Order Date]])/3,0)</f>
        <v>Q4</v>
      </c>
      <c r="E2433" s="13">
        <f>MONTH(SalesDataTable[[#This Row],[Order Date]])</f>
        <v>11</v>
      </c>
      <c r="F2433" s="10" t="str">
        <f>TEXT(SalesDataTable[[#This Row],[Order Date]],"MMM")</f>
        <v>Nov</v>
      </c>
      <c r="G2433" s="4" t="s">
        <v>27</v>
      </c>
      <c r="H2433" s="4" t="s">
        <v>55</v>
      </c>
      <c r="I2433" s="4" t="s">
        <v>35</v>
      </c>
      <c r="J2433" s="4" t="s">
        <v>19</v>
      </c>
      <c r="K2433" s="4" t="s">
        <v>50</v>
      </c>
      <c r="L2433" s="4" t="s">
        <v>51</v>
      </c>
      <c r="M2433" s="5">
        <v>1</v>
      </c>
      <c r="N2433" s="6">
        <v>39.42</v>
      </c>
      <c r="O2433" s="7">
        <v>0</v>
      </c>
      <c r="P2433" s="6">
        <v>14.63</v>
      </c>
      <c r="Q2433" s="6">
        <f>M2433*N2433*(1-O2433)</f>
        <v>39.42</v>
      </c>
      <c r="R2433" s="6">
        <f>M2433*P2433</f>
        <v>14.63</v>
      </c>
      <c r="S2433" s="6">
        <f>Q2433-R2433</f>
        <v>24.79</v>
      </c>
      <c r="T2433" s="8">
        <f>IFERROR(S2433/Q2433,0)</f>
        <v>0.62886859462201927</v>
      </c>
    </row>
    <row r="2434" spans="1:20" ht="15.75" x14ac:dyDescent="0.25">
      <c r="A2434" s="2">
        <v>2673</v>
      </c>
      <c r="B2434" s="3">
        <v>46350</v>
      </c>
      <c r="C2434" s="10">
        <f>YEAR(SalesDataTable[[#This Row],[Order Date]])</f>
        <v>2026</v>
      </c>
      <c r="D2434" s="13" t="str">
        <f>"Q"&amp;ROUNDUP(MONTH(SalesDataTable[[#This Row],[Order Date]])/3,0)</f>
        <v>Q4</v>
      </c>
      <c r="E2434" s="13">
        <f>MONTH(SalesDataTable[[#This Row],[Order Date]])</f>
        <v>11</v>
      </c>
      <c r="F2434" s="10" t="str">
        <f>TEXT(SalesDataTable[[#This Row],[Order Date]],"MMM")</f>
        <v>Nov</v>
      </c>
      <c r="G2434" s="4" t="s">
        <v>27</v>
      </c>
      <c r="H2434" s="4" t="s">
        <v>28</v>
      </c>
      <c r="I2434" s="4" t="s">
        <v>18</v>
      </c>
      <c r="J2434" s="4" t="s">
        <v>19</v>
      </c>
      <c r="K2434" s="4" t="s">
        <v>20</v>
      </c>
      <c r="L2434" s="4" t="s">
        <v>38</v>
      </c>
      <c r="M2434" s="5">
        <v>2</v>
      </c>
      <c r="N2434" s="6">
        <v>51.56</v>
      </c>
      <c r="O2434" s="7">
        <v>0.05</v>
      </c>
      <c r="P2434" s="6">
        <v>22.7</v>
      </c>
      <c r="Q2434" s="6">
        <f>M2434*N2434*(1-O2434)</f>
        <v>97.963999999999999</v>
      </c>
      <c r="R2434" s="6">
        <f>M2434*P2434</f>
        <v>45.4</v>
      </c>
      <c r="S2434" s="6">
        <f>Q2434-R2434</f>
        <v>52.564</v>
      </c>
      <c r="T2434" s="8">
        <f>IFERROR(S2434/Q2434,0)</f>
        <v>0.5365644522477645</v>
      </c>
    </row>
    <row r="2435" spans="1:20" ht="15.75" x14ac:dyDescent="0.25">
      <c r="A2435" s="2">
        <v>4145</v>
      </c>
      <c r="B2435" s="3">
        <v>46350</v>
      </c>
      <c r="C2435" s="10">
        <f>YEAR(SalesDataTable[[#This Row],[Order Date]])</f>
        <v>2026</v>
      </c>
      <c r="D2435" s="13" t="str">
        <f>"Q"&amp;ROUNDUP(MONTH(SalesDataTable[[#This Row],[Order Date]])/3,0)</f>
        <v>Q4</v>
      </c>
      <c r="E2435" s="13">
        <f>MONTH(SalesDataTable[[#This Row],[Order Date]])</f>
        <v>11</v>
      </c>
      <c r="F2435" s="10" t="str">
        <f>TEXT(SalesDataTable[[#This Row],[Order Date]],"MMM")</f>
        <v>Nov</v>
      </c>
      <c r="G2435" s="4" t="s">
        <v>16</v>
      </c>
      <c r="H2435" s="4" t="s">
        <v>17</v>
      </c>
      <c r="I2435" s="4" t="s">
        <v>18</v>
      </c>
      <c r="J2435" s="4" t="s">
        <v>19</v>
      </c>
      <c r="K2435" s="4" t="s">
        <v>39</v>
      </c>
      <c r="L2435" s="4" t="s">
        <v>67</v>
      </c>
      <c r="M2435" s="5">
        <v>1</v>
      </c>
      <c r="N2435" s="6">
        <v>120.49</v>
      </c>
      <c r="O2435" s="7">
        <v>0.15</v>
      </c>
      <c r="P2435" s="6">
        <v>61.22</v>
      </c>
      <c r="Q2435" s="6">
        <f>M2435*N2435*(1-O2435)</f>
        <v>102.4165</v>
      </c>
      <c r="R2435" s="6">
        <f>M2435*P2435</f>
        <v>61.22</v>
      </c>
      <c r="S2435" s="6">
        <f>Q2435-R2435</f>
        <v>41.1965</v>
      </c>
      <c r="T2435" s="8">
        <f>IFERROR(S2435/Q2435,0)</f>
        <v>0.40224475548373556</v>
      </c>
    </row>
    <row r="2436" spans="1:20" ht="15.75" x14ac:dyDescent="0.25">
      <c r="A2436" s="2">
        <v>4610</v>
      </c>
      <c r="B2436" s="3">
        <v>46350</v>
      </c>
      <c r="C2436" s="10">
        <f>YEAR(SalesDataTable[[#This Row],[Order Date]])</f>
        <v>2026</v>
      </c>
      <c r="D2436" s="13" t="str">
        <f>"Q"&amp;ROUNDUP(MONTH(SalesDataTable[[#This Row],[Order Date]])/3,0)</f>
        <v>Q4</v>
      </c>
      <c r="E2436" s="13">
        <f>MONTH(SalesDataTable[[#This Row],[Order Date]])</f>
        <v>11</v>
      </c>
      <c r="F2436" s="10" t="str">
        <f>TEXT(SalesDataTable[[#This Row],[Order Date]],"MMM")</f>
        <v>Nov</v>
      </c>
      <c r="G2436" s="4" t="s">
        <v>27</v>
      </c>
      <c r="H2436" s="4" t="s">
        <v>68</v>
      </c>
      <c r="I2436" s="4" t="s">
        <v>35</v>
      </c>
      <c r="J2436" s="4" t="s">
        <v>19</v>
      </c>
      <c r="K2436" s="4" t="s">
        <v>25</v>
      </c>
      <c r="L2436" s="4" t="s">
        <v>53</v>
      </c>
      <c r="M2436" s="5">
        <v>2</v>
      </c>
      <c r="N2436" s="6">
        <v>153.96</v>
      </c>
      <c r="O2436" s="7">
        <v>0</v>
      </c>
      <c r="P2436" s="6">
        <v>79.33</v>
      </c>
      <c r="Q2436" s="6">
        <f>M2436*N2436*(1-O2436)</f>
        <v>307.92</v>
      </c>
      <c r="R2436" s="6">
        <f>M2436*P2436</f>
        <v>158.66</v>
      </c>
      <c r="S2436" s="6">
        <f>Q2436-R2436</f>
        <v>149.26000000000002</v>
      </c>
      <c r="T2436" s="8">
        <f>IFERROR(S2436/Q2436,0)</f>
        <v>0.48473629514159527</v>
      </c>
    </row>
    <row r="2437" spans="1:20" ht="15.75" x14ac:dyDescent="0.25">
      <c r="A2437" s="2">
        <v>4721</v>
      </c>
      <c r="B2437" s="3">
        <v>46350</v>
      </c>
      <c r="C2437" s="10">
        <f>YEAR(SalesDataTable[[#This Row],[Order Date]])</f>
        <v>2026</v>
      </c>
      <c r="D2437" s="13" t="str">
        <f>"Q"&amp;ROUNDUP(MONTH(SalesDataTable[[#This Row],[Order Date]])/3,0)</f>
        <v>Q4</v>
      </c>
      <c r="E2437" s="13">
        <f>MONTH(SalesDataTable[[#This Row],[Order Date]])</f>
        <v>11</v>
      </c>
      <c r="F2437" s="10" t="str">
        <f>TEXT(SalesDataTable[[#This Row],[Order Date]],"MMM")</f>
        <v>Nov</v>
      </c>
      <c r="G2437" s="4" t="s">
        <v>27</v>
      </c>
      <c r="H2437" s="4" t="s">
        <v>68</v>
      </c>
      <c r="I2437" s="4" t="s">
        <v>35</v>
      </c>
      <c r="J2437" s="4" t="s">
        <v>29</v>
      </c>
      <c r="K2437" s="4" t="s">
        <v>20</v>
      </c>
      <c r="L2437" s="4" t="s">
        <v>42</v>
      </c>
      <c r="M2437" s="5">
        <v>1</v>
      </c>
      <c r="N2437" s="6">
        <v>39.85</v>
      </c>
      <c r="O2437" s="7">
        <v>0</v>
      </c>
      <c r="P2437" s="6">
        <v>16.3</v>
      </c>
      <c r="Q2437" s="6">
        <f>M2437*N2437*(1-O2437)</f>
        <v>39.85</v>
      </c>
      <c r="R2437" s="6">
        <f>M2437*P2437</f>
        <v>16.3</v>
      </c>
      <c r="S2437" s="6">
        <f>Q2437-R2437</f>
        <v>23.55</v>
      </c>
      <c r="T2437" s="8">
        <f>IFERROR(S2437/Q2437,0)</f>
        <v>0.59096612296110418</v>
      </c>
    </row>
    <row r="2438" spans="1:20" ht="15.75" x14ac:dyDescent="0.25">
      <c r="A2438" s="2">
        <v>324</v>
      </c>
      <c r="B2438" s="3">
        <v>46351</v>
      </c>
      <c r="C2438" s="10">
        <f>YEAR(SalesDataTable[[#This Row],[Order Date]])</f>
        <v>2026</v>
      </c>
      <c r="D2438" s="13" t="str">
        <f>"Q"&amp;ROUNDUP(MONTH(SalesDataTable[[#This Row],[Order Date]])/3,0)</f>
        <v>Q4</v>
      </c>
      <c r="E2438" s="13">
        <f>MONTH(SalesDataTable[[#This Row],[Order Date]])</f>
        <v>11</v>
      </c>
      <c r="F2438" s="10" t="str">
        <f>TEXT(SalesDataTable[[#This Row],[Order Date]],"MMM")</f>
        <v>Nov</v>
      </c>
      <c r="G2438" s="4" t="s">
        <v>36</v>
      </c>
      <c r="H2438" s="4" t="s">
        <v>63</v>
      </c>
      <c r="I2438" s="4" t="s">
        <v>44</v>
      </c>
      <c r="J2438" s="4" t="s">
        <v>19</v>
      </c>
      <c r="K2438" s="4" t="s">
        <v>20</v>
      </c>
      <c r="L2438" s="4" t="s">
        <v>46</v>
      </c>
      <c r="M2438" s="5">
        <v>2</v>
      </c>
      <c r="N2438" s="6">
        <v>103.88</v>
      </c>
      <c r="O2438" s="7">
        <v>0.15</v>
      </c>
      <c r="P2438" s="6">
        <v>49.26</v>
      </c>
      <c r="Q2438" s="6">
        <f>M2438*N2438*(1-O2438)</f>
        <v>176.59599999999998</v>
      </c>
      <c r="R2438" s="6">
        <f>M2438*P2438</f>
        <v>98.52</v>
      </c>
      <c r="S2438" s="6">
        <f>Q2438-R2438</f>
        <v>78.075999999999979</v>
      </c>
      <c r="T2438" s="8">
        <f>IFERROR(S2438/Q2438,0)</f>
        <v>0.44211646922920106</v>
      </c>
    </row>
    <row r="2439" spans="1:20" ht="15.75" x14ac:dyDescent="0.25">
      <c r="A2439" s="2">
        <v>559</v>
      </c>
      <c r="B2439" s="3">
        <v>46351</v>
      </c>
      <c r="C2439" s="10">
        <f>YEAR(SalesDataTable[[#This Row],[Order Date]])</f>
        <v>2026</v>
      </c>
      <c r="D2439" s="13" t="str">
        <f>"Q"&amp;ROUNDUP(MONTH(SalesDataTable[[#This Row],[Order Date]])/3,0)</f>
        <v>Q4</v>
      </c>
      <c r="E2439" s="13">
        <f>MONTH(SalesDataTable[[#This Row],[Order Date]])</f>
        <v>11</v>
      </c>
      <c r="F2439" s="10" t="str">
        <f>TEXT(SalesDataTable[[#This Row],[Order Date]],"MMM")</f>
        <v>Nov</v>
      </c>
      <c r="G2439" s="4" t="s">
        <v>36</v>
      </c>
      <c r="H2439" s="4" t="s">
        <v>47</v>
      </c>
      <c r="I2439" s="4" t="s">
        <v>18</v>
      </c>
      <c r="J2439" s="4" t="s">
        <v>19</v>
      </c>
      <c r="K2439" s="4" t="s">
        <v>30</v>
      </c>
      <c r="L2439" s="4" t="s">
        <v>60</v>
      </c>
      <c r="M2439" s="5">
        <v>2</v>
      </c>
      <c r="N2439" s="6">
        <v>134.19</v>
      </c>
      <c r="O2439" s="7">
        <v>0.1</v>
      </c>
      <c r="P2439" s="6">
        <v>65.39</v>
      </c>
      <c r="Q2439" s="6">
        <f>M2439*N2439*(1-O2439)</f>
        <v>241.542</v>
      </c>
      <c r="R2439" s="6">
        <f>M2439*P2439</f>
        <v>130.78</v>
      </c>
      <c r="S2439" s="6">
        <f>Q2439-R2439</f>
        <v>110.762</v>
      </c>
      <c r="T2439" s="8">
        <f>IFERROR(S2439/Q2439,0)</f>
        <v>0.45856207202060095</v>
      </c>
    </row>
    <row r="2440" spans="1:20" ht="15.75" x14ac:dyDescent="0.25">
      <c r="A2440" s="2">
        <v>1108</v>
      </c>
      <c r="B2440" s="3">
        <v>46351</v>
      </c>
      <c r="C2440" s="10">
        <f>YEAR(SalesDataTable[[#This Row],[Order Date]])</f>
        <v>2026</v>
      </c>
      <c r="D2440" s="13" t="str">
        <f>"Q"&amp;ROUNDUP(MONTH(SalesDataTable[[#This Row],[Order Date]])/3,0)</f>
        <v>Q4</v>
      </c>
      <c r="E2440" s="13">
        <f>MONTH(SalesDataTable[[#This Row],[Order Date]])</f>
        <v>11</v>
      </c>
      <c r="F2440" s="10" t="str">
        <f>TEXT(SalesDataTable[[#This Row],[Order Date]],"MMM")</f>
        <v>Nov</v>
      </c>
      <c r="G2440" s="4" t="s">
        <v>22</v>
      </c>
      <c r="H2440" s="4" t="s">
        <v>23</v>
      </c>
      <c r="I2440" s="4" t="s">
        <v>44</v>
      </c>
      <c r="J2440" s="4" t="s">
        <v>29</v>
      </c>
      <c r="K2440" s="4" t="s">
        <v>30</v>
      </c>
      <c r="L2440" s="4" t="s">
        <v>31</v>
      </c>
      <c r="M2440" s="5">
        <v>1</v>
      </c>
      <c r="N2440" s="6">
        <v>37.06</v>
      </c>
      <c r="O2440" s="7">
        <v>0.1</v>
      </c>
      <c r="P2440" s="6">
        <v>13.18</v>
      </c>
      <c r="Q2440" s="6">
        <f>M2440*N2440*(1-O2440)</f>
        <v>33.354000000000006</v>
      </c>
      <c r="R2440" s="6">
        <f>M2440*P2440</f>
        <v>13.18</v>
      </c>
      <c r="S2440" s="6">
        <f>Q2440-R2440</f>
        <v>20.174000000000007</v>
      </c>
      <c r="T2440" s="8">
        <f>IFERROR(S2440/Q2440,0)</f>
        <v>0.6048449961024166</v>
      </c>
    </row>
    <row r="2441" spans="1:20" ht="15.75" x14ac:dyDescent="0.25">
      <c r="A2441" s="2">
        <v>1344</v>
      </c>
      <c r="B2441" s="3">
        <v>46351</v>
      </c>
      <c r="C2441" s="10">
        <f>YEAR(SalesDataTable[[#This Row],[Order Date]])</f>
        <v>2026</v>
      </c>
      <c r="D2441" s="13" t="str">
        <f>"Q"&amp;ROUNDUP(MONTH(SalesDataTable[[#This Row],[Order Date]])/3,0)</f>
        <v>Q4</v>
      </c>
      <c r="E2441" s="13">
        <f>MONTH(SalesDataTable[[#This Row],[Order Date]])</f>
        <v>11</v>
      </c>
      <c r="F2441" s="10" t="str">
        <f>TEXT(SalesDataTable[[#This Row],[Order Date]],"MMM")</f>
        <v>Nov</v>
      </c>
      <c r="G2441" s="4" t="s">
        <v>27</v>
      </c>
      <c r="H2441" s="4" t="s">
        <v>55</v>
      </c>
      <c r="I2441" s="4" t="s">
        <v>18</v>
      </c>
      <c r="J2441" s="4" t="s">
        <v>29</v>
      </c>
      <c r="K2441" s="4" t="s">
        <v>30</v>
      </c>
      <c r="L2441" s="4" t="s">
        <v>60</v>
      </c>
      <c r="M2441" s="5">
        <v>4</v>
      </c>
      <c r="N2441" s="6">
        <v>135.21</v>
      </c>
      <c r="O2441" s="7">
        <v>0.05</v>
      </c>
      <c r="P2441" s="6">
        <v>68.64</v>
      </c>
      <c r="Q2441" s="6">
        <f>M2441*N2441*(1-O2441)</f>
        <v>513.798</v>
      </c>
      <c r="R2441" s="6">
        <f>M2441*P2441</f>
        <v>274.56</v>
      </c>
      <c r="S2441" s="6">
        <f>Q2441-R2441</f>
        <v>239.238</v>
      </c>
      <c r="T2441" s="8">
        <f>IFERROR(S2441/Q2441,0)</f>
        <v>0.46562656919645462</v>
      </c>
    </row>
    <row r="2442" spans="1:20" ht="15.75" x14ac:dyDescent="0.25">
      <c r="A2442" s="2">
        <v>1922</v>
      </c>
      <c r="B2442" s="3">
        <v>46351</v>
      </c>
      <c r="C2442" s="10">
        <f>YEAR(SalesDataTable[[#This Row],[Order Date]])</f>
        <v>2026</v>
      </c>
      <c r="D2442" s="13" t="str">
        <f>"Q"&amp;ROUNDUP(MONTH(SalesDataTable[[#This Row],[Order Date]])/3,0)</f>
        <v>Q4</v>
      </c>
      <c r="E2442" s="13">
        <f>MONTH(SalesDataTable[[#This Row],[Order Date]])</f>
        <v>11</v>
      </c>
      <c r="F2442" s="10" t="str">
        <f>TEXT(SalesDataTable[[#This Row],[Order Date]],"MMM")</f>
        <v>Nov</v>
      </c>
      <c r="G2442" s="4" t="s">
        <v>16</v>
      </c>
      <c r="H2442" s="4" t="s">
        <v>52</v>
      </c>
      <c r="I2442" s="4" t="s">
        <v>44</v>
      </c>
      <c r="J2442" s="4" t="s">
        <v>19</v>
      </c>
      <c r="K2442" s="4" t="s">
        <v>25</v>
      </c>
      <c r="L2442" s="4" t="s">
        <v>33</v>
      </c>
      <c r="M2442" s="5">
        <v>2</v>
      </c>
      <c r="N2442" s="6">
        <v>145.77000000000001</v>
      </c>
      <c r="O2442" s="7">
        <v>0.1</v>
      </c>
      <c r="P2442" s="6">
        <v>78.14</v>
      </c>
      <c r="Q2442" s="6">
        <f>M2442*N2442*(1-O2442)</f>
        <v>262.38600000000002</v>
      </c>
      <c r="R2442" s="6">
        <f>M2442*P2442</f>
        <v>156.28</v>
      </c>
      <c r="S2442" s="6">
        <f>Q2442-R2442</f>
        <v>106.10600000000002</v>
      </c>
      <c r="T2442" s="8">
        <f>IFERROR(S2442/Q2442,0)</f>
        <v>0.40438895367893107</v>
      </c>
    </row>
    <row r="2443" spans="1:20" ht="15.75" x14ac:dyDescent="0.25">
      <c r="A2443" s="2">
        <v>2343</v>
      </c>
      <c r="B2443" s="3">
        <v>46351</v>
      </c>
      <c r="C2443" s="10">
        <f>YEAR(SalesDataTable[[#This Row],[Order Date]])</f>
        <v>2026</v>
      </c>
      <c r="D2443" s="13" t="str">
        <f>"Q"&amp;ROUNDUP(MONTH(SalesDataTable[[#This Row],[Order Date]])/3,0)</f>
        <v>Q4</v>
      </c>
      <c r="E2443" s="13">
        <f>MONTH(SalesDataTable[[#This Row],[Order Date]])</f>
        <v>11</v>
      </c>
      <c r="F2443" s="10" t="str">
        <f>TEXT(SalesDataTable[[#This Row],[Order Date]],"MMM")</f>
        <v>Nov</v>
      </c>
      <c r="G2443" s="4" t="s">
        <v>16</v>
      </c>
      <c r="H2443" s="4" t="s">
        <v>66</v>
      </c>
      <c r="I2443" s="4" t="s">
        <v>35</v>
      </c>
      <c r="J2443" s="4" t="s">
        <v>29</v>
      </c>
      <c r="K2443" s="4" t="s">
        <v>39</v>
      </c>
      <c r="L2443" s="4" t="s">
        <v>67</v>
      </c>
      <c r="M2443" s="5">
        <v>1</v>
      </c>
      <c r="N2443" s="6">
        <v>121.53</v>
      </c>
      <c r="O2443" s="7">
        <v>0.15</v>
      </c>
      <c r="P2443" s="6">
        <v>62.14</v>
      </c>
      <c r="Q2443" s="6">
        <f>M2443*N2443*(1-O2443)</f>
        <v>103.3005</v>
      </c>
      <c r="R2443" s="6">
        <f>M2443*P2443</f>
        <v>62.14</v>
      </c>
      <c r="S2443" s="6">
        <f>Q2443-R2443</f>
        <v>41.160499999999999</v>
      </c>
      <c r="T2443" s="8">
        <f>IFERROR(S2443/Q2443,0)</f>
        <v>0.39845402490791426</v>
      </c>
    </row>
    <row r="2444" spans="1:20" ht="15.75" x14ac:dyDescent="0.25">
      <c r="A2444" s="2">
        <v>2466</v>
      </c>
      <c r="B2444" s="3">
        <v>46351</v>
      </c>
      <c r="C2444" s="10">
        <f>YEAR(SalesDataTable[[#This Row],[Order Date]])</f>
        <v>2026</v>
      </c>
      <c r="D2444" s="13" t="str">
        <f>"Q"&amp;ROUNDUP(MONTH(SalesDataTable[[#This Row],[Order Date]])/3,0)</f>
        <v>Q4</v>
      </c>
      <c r="E2444" s="13">
        <f>MONTH(SalesDataTable[[#This Row],[Order Date]])</f>
        <v>11</v>
      </c>
      <c r="F2444" s="10" t="str">
        <f>TEXT(SalesDataTable[[#This Row],[Order Date]],"MMM")</f>
        <v>Nov</v>
      </c>
      <c r="G2444" s="4" t="s">
        <v>27</v>
      </c>
      <c r="H2444" s="4" t="s">
        <v>28</v>
      </c>
      <c r="I2444" s="4" t="s">
        <v>18</v>
      </c>
      <c r="J2444" s="4" t="s">
        <v>32</v>
      </c>
      <c r="K2444" s="4" t="s">
        <v>20</v>
      </c>
      <c r="L2444" s="4" t="s">
        <v>42</v>
      </c>
      <c r="M2444" s="5">
        <v>2</v>
      </c>
      <c r="N2444" s="6">
        <v>40.51</v>
      </c>
      <c r="O2444" s="7">
        <v>0.05</v>
      </c>
      <c r="P2444" s="6">
        <v>16.45</v>
      </c>
      <c r="Q2444" s="6">
        <f>M2444*N2444*(1-O2444)</f>
        <v>76.968999999999994</v>
      </c>
      <c r="R2444" s="6">
        <f>M2444*P2444</f>
        <v>32.9</v>
      </c>
      <c r="S2444" s="6">
        <f>Q2444-R2444</f>
        <v>44.068999999999996</v>
      </c>
      <c r="T2444" s="8">
        <f>IFERROR(S2444/Q2444,0)</f>
        <v>0.5725551845548208</v>
      </c>
    </row>
    <row r="2445" spans="1:20" ht="15.75" x14ac:dyDescent="0.25">
      <c r="A2445" s="2">
        <v>2647</v>
      </c>
      <c r="B2445" s="3">
        <v>46351</v>
      </c>
      <c r="C2445" s="10">
        <f>YEAR(SalesDataTable[[#This Row],[Order Date]])</f>
        <v>2026</v>
      </c>
      <c r="D2445" s="13" t="str">
        <f>"Q"&amp;ROUNDUP(MONTH(SalesDataTable[[#This Row],[Order Date]])/3,0)</f>
        <v>Q4</v>
      </c>
      <c r="E2445" s="13">
        <f>MONTH(SalesDataTable[[#This Row],[Order Date]])</f>
        <v>11</v>
      </c>
      <c r="F2445" s="10" t="str">
        <f>TEXT(SalesDataTable[[#This Row],[Order Date]],"MMM")</f>
        <v>Nov</v>
      </c>
      <c r="G2445" s="4" t="s">
        <v>27</v>
      </c>
      <c r="H2445" s="4" t="s">
        <v>41</v>
      </c>
      <c r="I2445" s="4" t="s">
        <v>18</v>
      </c>
      <c r="J2445" s="4" t="s">
        <v>29</v>
      </c>
      <c r="K2445" s="4" t="s">
        <v>25</v>
      </c>
      <c r="L2445" s="4" t="s">
        <v>62</v>
      </c>
      <c r="M2445" s="5">
        <v>1</v>
      </c>
      <c r="N2445" s="6">
        <v>70.099999999999994</v>
      </c>
      <c r="O2445" s="7">
        <v>0.15</v>
      </c>
      <c r="P2445" s="6">
        <v>32.28</v>
      </c>
      <c r="Q2445" s="6">
        <f>M2445*N2445*(1-O2445)</f>
        <v>59.584999999999994</v>
      </c>
      <c r="R2445" s="6">
        <f>M2445*P2445</f>
        <v>32.28</v>
      </c>
      <c r="S2445" s="6">
        <f>Q2445-R2445</f>
        <v>27.304999999999993</v>
      </c>
      <c r="T2445" s="8">
        <f>IFERROR(S2445/Q2445,0)</f>
        <v>0.45825291600234952</v>
      </c>
    </row>
    <row r="2446" spans="1:20" ht="15.75" x14ac:dyDescent="0.25">
      <c r="A2446" s="2">
        <v>2958</v>
      </c>
      <c r="B2446" s="3">
        <v>46351</v>
      </c>
      <c r="C2446" s="10">
        <f>YEAR(SalesDataTable[[#This Row],[Order Date]])</f>
        <v>2026</v>
      </c>
      <c r="D2446" s="13" t="str">
        <f>"Q"&amp;ROUNDUP(MONTH(SalesDataTable[[#This Row],[Order Date]])/3,0)</f>
        <v>Q4</v>
      </c>
      <c r="E2446" s="13">
        <f>MONTH(SalesDataTable[[#This Row],[Order Date]])</f>
        <v>11</v>
      </c>
      <c r="F2446" s="10" t="str">
        <f>TEXT(SalesDataTable[[#This Row],[Order Date]],"MMM")</f>
        <v>Nov</v>
      </c>
      <c r="G2446" s="4" t="s">
        <v>22</v>
      </c>
      <c r="H2446" s="4" t="s">
        <v>59</v>
      </c>
      <c r="I2446" s="4" t="s">
        <v>44</v>
      </c>
      <c r="J2446" s="4" t="s">
        <v>29</v>
      </c>
      <c r="K2446" s="4" t="s">
        <v>25</v>
      </c>
      <c r="L2446" s="4" t="s">
        <v>33</v>
      </c>
      <c r="M2446" s="5">
        <v>1</v>
      </c>
      <c r="N2446" s="6">
        <v>144.25</v>
      </c>
      <c r="O2446" s="7">
        <v>0.1</v>
      </c>
      <c r="P2446" s="6">
        <v>79.55</v>
      </c>
      <c r="Q2446" s="6">
        <f>M2446*N2446*(1-O2446)</f>
        <v>129.82500000000002</v>
      </c>
      <c r="R2446" s="6">
        <f>M2446*P2446</f>
        <v>79.55</v>
      </c>
      <c r="S2446" s="6">
        <f>Q2446-R2446</f>
        <v>50.27500000000002</v>
      </c>
      <c r="T2446" s="8">
        <f>IFERROR(S2446/Q2446,0)</f>
        <v>0.38725207009435791</v>
      </c>
    </row>
    <row r="2447" spans="1:20" ht="15.75" x14ac:dyDescent="0.25">
      <c r="A2447" s="2">
        <v>3527</v>
      </c>
      <c r="B2447" s="3">
        <v>46351</v>
      </c>
      <c r="C2447" s="10">
        <f>YEAR(SalesDataTable[[#This Row],[Order Date]])</f>
        <v>2026</v>
      </c>
      <c r="D2447" s="13" t="str">
        <f>"Q"&amp;ROUNDUP(MONTH(SalesDataTable[[#This Row],[Order Date]])/3,0)</f>
        <v>Q4</v>
      </c>
      <c r="E2447" s="13">
        <f>MONTH(SalesDataTable[[#This Row],[Order Date]])</f>
        <v>11</v>
      </c>
      <c r="F2447" s="10" t="str">
        <f>TEXT(SalesDataTable[[#This Row],[Order Date]],"MMM")</f>
        <v>Nov</v>
      </c>
      <c r="G2447" s="4" t="s">
        <v>22</v>
      </c>
      <c r="H2447" s="4" t="s">
        <v>43</v>
      </c>
      <c r="I2447" s="4" t="s">
        <v>44</v>
      </c>
      <c r="J2447" s="4" t="s">
        <v>19</v>
      </c>
      <c r="K2447" s="4" t="s">
        <v>25</v>
      </c>
      <c r="L2447" s="4" t="s">
        <v>33</v>
      </c>
      <c r="M2447" s="5">
        <v>4</v>
      </c>
      <c r="N2447" s="6">
        <v>146.19</v>
      </c>
      <c r="O2447" s="7">
        <v>0.1</v>
      </c>
      <c r="P2447" s="6">
        <v>79.569999999999993</v>
      </c>
      <c r="Q2447" s="6">
        <f>M2447*N2447*(1-O2447)</f>
        <v>526.28399999999999</v>
      </c>
      <c r="R2447" s="6">
        <f>M2447*P2447</f>
        <v>318.27999999999997</v>
      </c>
      <c r="S2447" s="6">
        <f>Q2447-R2447</f>
        <v>208.00400000000002</v>
      </c>
      <c r="T2447" s="8">
        <f>IFERROR(S2447/Q2447,0)</f>
        <v>0.39523147198090769</v>
      </c>
    </row>
    <row r="2448" spans="1:20" ht="15.75" x14ac:dyDescent="0.25">
      <c r="A2448" s="2">
        <v>3729</v>
      </c>
      <c r="B2448" s="3">
        <v>46351</v>
      </c>
      <c r="C2448" s="10">
        <f>YEAR(SalesDataTable[[#This Row],[Order Date]])</f>
        <v>2026</v>
      </c>
      <c r="D2448" s="13" t="str">
        <f>"Q"&amp;ROUNDUP(MONTH(SalesDataTable[[#This Row],[Order Date]])/3,0)</f>
        <v>Q4</v>
      </c>
      <c r="E2448" s="13">
        <f>MONTH(SalesDataTable[[#This Row],[Order Date]])</f>
        <v>11</v>
      </c>
      <c r="F2448" s="10" t="str">
        <f>TEXT(SalesDataTable[[#This Row],[Order Date]],"MMM")</f>
        <v>Nov</v>
      </c>
      <c r="G2448" s="4" t="s">
        <v>16</v>
      </c>
      <c r="H2448" s="4" t="s">
        <v>52</v>
      </c>
      <c r="I2448" s="4" t="s">
        <v>18</v>
      </c>
      <c r="J2448" s="4" t="s">
        <v>29</v>
      </c>
      <c r="K2448" s="4" t="s">
        <v>39</v>
      </c>
      <c r="L2448" s="4" t="s">
        <v>56</v>
      </c>
      <c r="M2448" s="5">
        <v>1</v>
      </c>
      <c r="N2448" s="6">
        <v>81.89</v>
      </c>
      <c r="O2448" s="7">
        <v>0.05</v>
      </c>
      <c r="P2448" s="6">
        <v>38.33</v>
      </c>
      <c r="Q2448" s="6">
        <f>M2448*N2448*(1-O2448)</f>
        <v>77.79549999999999</v>
      </c>
      <c r="R2448" s="6">
        <f>M2448*P2448</f>
        <v>38.33</v>
      </c>
      <c r="S2448" s="6">
        <f>Q2448-R2448</f>
        <v>39.465499999999992</v>
      </c>
      <c r="T2448" s="8">
        <f>IFERROR(S2448/Q2448,0)</f>
        <v>0.50729797996028048</v>
      </c>
    </row>
    <row r="2449" spans="1:20" ht="15.75" x14ac:dyDescent="0.25">
      <c r="A2449" s="2">
        <v>4961</v>
      </c>
      <c r="B2449" s="3">
        <v>46351</v>
      </c>
      <c r="C2449" s="10">
        <f>YEAR(SalesDataTable[[#This Row],[Order Date]])</f>
        <v>2026</v>
      </c>
      <c r="D2449" s="13" t="str">
        <f>"Q"&amp;ROUNDUP(MONTH(SalesDataTable[[#This Row],[Order Date]])/3,0)</f>
        <v>Q4</v>
      </c>
      <c r="E2449" s="13">
        <f>MONTH(SalesDataTable[[#This Row],[Order Date]])</f>
        <v>11</v>
      </c>
      <c r="F2449" s="10" t="str">
        <f>TEXT(SalesDataTable[[#This Row],[Order Date]],"MMM")</f>
        <v>Nov</v>
      </c>
      <c r="G2449" s="4" t="s">
        <v>27</v>
      </c>
      <c r="H2449" s="4" t="s">
        <v>28</v>
      </c>
      <c r="I2449" s="4" t="s">
        <v>35</v>
      </c>
      <c r="J2449" s="4" t="s">
        <v>29</v>
      </c>
      <c r="K2449" s="4" t="s">
        <v>39</v>
      </c>
      <c r="L2449" s="4" t="s">
        <v>45</v>
      </c>
      <c r="M2449" s="5">
        <v>2</v>
      </c>
      <c r="N2449" s="6">
        <v>194.78</v>
      </c>
      <c r="O2449" s="7">
        <v>0.15</v>
      </c>
      <c r="P2449" s="6">
        <v>102.51</v>
      </c>
      <c r="Q2449" s="6">
        <f>M2449*N2449*(1-O2449)</f>
        <v>331.12599999999998</v>
      </c>
      <c r="R2449" s="6">
        <f>M2449*P2449</f>
        <v>205.02</v>
      </c>
      <c r="S2449" s="6">
        <f>Q2449-R2449</f>
        <v>126.10599999999997</v>
      </c>
      <c r="T2449" s="8">
        <f>IFERROR(S2449/Q2449,0)</f>
        <v>0.38083992196324051</v>
      </c>
    </row>
    <row r="2450" spans="1:20" ht="15.75" x14ac:dyDescent="0.25">
      <c r="A2450" s="2">
        <v>5034</v>
      </c>
      <c r="B2450" s="3">
        <v>46351</v>
      </c>
      <c r="C2450" s="10">
        <f>YEAR(SalesDataTable[[#This Row],[Order Date]])</f>
        <v>2026</v>
      </c>
      <c r="D2450" s="13" t="str">
        <f>"Q"&amp;ROUNDUP(MONTH(SalesDataTable[[#This Row],[Order Date]])/3,0)</f>
        <v>Q4</v>
      </c>
      <c r="E2450" s="13">
        <f>MONTH(SalesDataTable[[#This Row],[Order Date]])</f>
        <v>11</v>
      </c>
      <c r="F2450" s="10" t="str">
        <f>TEXT(SalesDataTable[[#This Row],[Order Date]],"MMM")</f>
        <v>Nov</v>
      </c>
      <c r="G2450" s="4" t="s">
        <v>22</v>
      </c>
      <c r="H2450" s="4" t="s">
        <v>65</v>
      </c>
      <c r="I2450" s="4" t="s">
        <v>18</v>
      </c>
      <c r="J2450" s="4" t="s">
        <v>19</v>
      </c>
      <c r="K2450" s="4" t="s">
        <v>25</v>
      </c>
      <c r="L2450" s="4" t="s">
        <v>33</v>
      </c>
      <c r="M2450" s="5">
        <v>1</v>
      </c>
      <c r="N2450" s="6">
        <v>141.63</v>
      </c>
      <c r="O2450" s="7">
        <v>0.05</v>
      </c>
      <c r="P2450" s="6">
        <v>77.17</v>
      </c>
      <c r="Q2450" s="6">
        <f>M2450*N2450*(1-O2450)</f>
        <v>134.54849999999999</v>
      </c>
      <c r="R2450" s="6">
        <f>M2450*P2450</f>
        <v>77.17</v>
      </c>
      <c r="S2450" s="6">
        <f>Q2450-R2450</f>
        <v>57.378499999999988</v>
      </c>
      <c r="T2450" s="8">
        <f>IFERROR(S2450/Q2450,0)</f>
        <v>0.42645217152179321</v>
      </c>
    </row>
    <row r="2451" spans="1:20" ht="15.75" x14ac:dyDescent="0.25">
      <c r="A2451" s="2">
        <v>343</v>
      </c>
      <c r="B2451" s="3">
        <v>46352</v>
      </c>
      <c r="C2451" s="10">
        <f>YEAR(SalesDataTable[[#This Row],[Order Date]])</f>
        <v>2026</v>
      </c>
      <c r="D2451" s="13" t="str">
        <f>"Q"&amp;ROUNDUP(MONTH(SalesDataTable[[#This Row],[Order Date]])/3,0)</f>
        <v>Q4</v>
      </c>
      <c r="E2451" s="13">
        <f>MONTH(SalesDataTable[[#This Row],[Order Date]])</f>
        <v>11</v>
      </c>
      <c r="F2451" s="10" t="str">
        <f>TEXT(SalesDataTable[[#This Row],[Order Date]],"MMM")</f>
        <v>Nov</v>
      </c>
      <c r="G2451" s="4" t="s">
        <v>27</v>
      </c>
      <c r="H2451" s="4" t="s">
        <v>68</v>
      </c>
      <c r="I2451" s="4" t="s">
        <v>18</v>
      </c>
      <c r="J2451" s="4" t="s">
        <v>19</v>
      </c>
      <c r="K2451" s="4" t="s">
        <v>20</v>
      </c>
      <c r="L2451" s="4" t="s">
        <v>42</v>
      </c>
      <c r="M2451" s="5">
        <v>1</v>
      </c>
      <c r="N2451" s="6">
        <v>40.86</v>
      </c>
      <c r="O2451" s="7">
        <v>0.05</v>
      </c>
      <c r="P2451" s="6">
        <v>17.14</v>
      </c>
      <c r="Q2451" s="6">
        <f>M2451*N2451*(1-O2451)</f>
        <v>38.817</v>
      </c>
      <c r="R2451" s="6">
        <f>M2451*P2451</f>
        <v>17.14</v>
      </c>
      <c r="S2451" s="6">
        <f>Q2451-R2451</f>
        <v>21.677</v>
      </c>
      <c r="T2451" s="8">
        <f>IFERROR(S2451/Q2451,0)</f>
        <v>0.55844088930107938</v>
      </c>
    </row>
    <row r="2452" spans="1:20" ht="15.75" x14ac:dyDescent="0.25">
      <c r="A2452" s="2">
        <v>405</v>
      </c>
      <c r="B2452" s="3">
        <v>46352</v>
      </c>
      <c r="C2452" s="10">
        <f>YEAR(SalesDataTable[[#This Row],[Order Date]])</f>
        <v>2026</v>
      </c>
      <c r="D2452" s="13" t="str">
        <f>"Q"&amp;ROUNDUP(MONTH(SalesDataTable[[#This Row],[Order Date]])/3,0)</f>
        <v>Q4</v>
      </c>
      <c r="E2452" s="13">
        <f>MONTH(SalesDataTable[[#This Row],[Order Date]])</f>
        <v>11</v>
      </c>
      <c r="F2452" s="10" t="str">
        <f>TEXT(SalesDataTable[[#This Row],[Order Date]],"MMM")</f>
        <v>Nov</v>
      </c>
      <c r="G2452" s="4" t="s">
        <v>36</v>
      </c>
      <c r="H2452" s="4" t="s">
        <v>49</v>
      </c>
      <c r="I2452" s="4" t="s">
        <v>18</v>
      </c>
      <c r="J2452" s="4" t="s">
        <v>29</v>
      </c>
      <c r="K2452" s="4" t="s">
        <v>25</v>
      </c>
      <c r="L2452" s="4" t="s">
        <v>33</v>
      </c>
      <c r="M2452" s="5">
        <v>1</v>
      </c>
      <c r="N2452" s="6">
        <v>141.61000000000001</v>
      </c>
      <c r="O2452" s="7">
        <v>0.05</v>
      </c>
      <c r="P2452" s="6">
        <v>77.7</v>
      </c>
      <c r="Q2452" s="6">
        <f>M2452*N2452*(1-O2452)</f>
        <v>134.52950000000001</v>
      </c>
      <c r="R2452" s="6">
        <f>M2452*P2452</f>
        <v>77.7</v>
      </c>
      <c r="S2452" s="6">
        <f>Q2452-R2452</f>
        <v>56.82950000000001</v>
      </c>
      <c r="T2452" s="8">
        <f>IFERROR(S2452/Q2452,0)</f>
        <v>0.42243151130421214</v>
      </c>
    </row>
    <row r="2453" spans="1:20" ht="15.75" x14ac:dyDescent="0.25">
      <c r="A2453" s="2">
        <v>485</v>
      </c>
      <c r="B2453" s="3">
        <v>46352</v>
      </c>
      <c r="C2453" s="10">
        <f>YEAR(SalesDataTable[[#This Row],[Order Date]])</f>
        <v>2026</v>
      </c>
      <c r="D2453" s="13" t="str">
        <f>"Q"&amp;ROUNDUP(MONTH(SalesDataTable[[#This Row],[Order Date]])/3,0)</f>
        <v>Q4</v>
      </c>
      <c r="E2453" s="13">
        <f>MONTH(SalesDataTable[[#This Row],[Order Date]])</f>
        <v>11</v>
      </c>
      <c r="F2453" s="10" t="str">
        <f>TEXT(SalesDataTable[[#This Row],[Order Date]],"MMM")</f>
        <v>Nov</v>
      </c>
      <c r="G2453" s="4" t="s">
        <v>36</v>
      </c>
      <c r="H2453" s="4" t="s">
        <v>47</v>
      </c>
      <c r="I2453" s="4" t="s">
        <v>18</v>
      </c>
      <c r="J2453" s="4" t="s">
        <v>29</v>
      </c>
      <c r="K2453" s="4" t="s">
        <v>39</v>
      </c>
      <c r="L2453" s="4" t="s">
        <v>67</v>
      </c>
      <c r="M2453" s="5">
        <v>2</v>
      </c>
      <c r="N2453" s="6">
        <v>122.15</v>
      </c>
      <c r="O2453" s="7">
        <v>0.1</v>
      </c>
      <c r="P2453" s="6">
        <v>61.15</v>
      </c>
      <c r="Q2453" s="6">
        <f>M2453*N2453*(1-O2453)</f>
        <v>219.87</v>
      </c>
      <c r="R2453" s="6">
        <f>M2453*P2453</f>
        <v>122.3</v>
      </c>
      <c r="S2453" s="6">
        <f>Q2453-R2453</f>
        <v>97.570000000000007</v>
      </c>
      <c r="T2453" s="8">
        <f>IFERROR(S2453/Q2453,0)</f>
        <v>0.44376222313185065</v>
      </c>
    </row>
    <row r="2454" spans="1:20" ht="15.75" x14ac:dyDescent="0.25">
      <c r="A2454" s="2">
        <v>807</v>
      </c>
      <c r="B2454" s="3">
        <v>46352</v>
      </c>
      <c r="C2454" s="10">
        <f>YEAR(SalesDataTable[[#This Row],[Order Date]])</f>
        <v>2026</v>
      </c>
      <c r="D2454" s="13" t="str">
        <f>"Q"&amp;ROUNDUP(MONTH(SalesDataTable[[#This Row],[Order Date]])/3,0)</f>
        <v>Q4</v>
      </c>
      <c r="E2454" s="13">
        <f>MONTH(SalesDataTable[[#This Row],[Order Date]])</f>
        <v>11</v>
      </c>
      <c r="F2454" s="10" t="str">
        <f>TEXT(SalesDataTable[[#This Row],[Order Date]],"MMM")</f>
        <v>Nov</v>
      </c>
      <c r="G2454" s="4" t="s">
        <v>27</v>
      </c>
      <c r="H2454" s="4" t="s">
        <v>41</v>
      </c>
      <c r="I2454" s="4" t="s">
        <v>35</v>
      </c>
      <c r="J2454" s="4" t="s">
        <v>19</v>
      </c>
      <c r="K2454" s="4" t="s">
        <v>30</v>
      </c>
      <c r="L2454" s="4" t="s">
        <v>60</v>
      </c>
      <c r="M2454" s="5">
        <v>5</v>
      </c>
      <c r="N2454" s="6">
        <v>130.24</v>
      </c>
      <c r="O2454" s="7">
        <v>0.1</v>
      </c>
      <c r="P2454" s="6">
        <v>66.75</v>
      </c>
      <c r="Q2454" s="6">
        <f>M2454*N2454*(1-O2454)</f>
        <v>586.08000000000004</v>
      </c>
      <c r="R2454" s="6">
        <f>M2454*P2454</f>
        <v>333.75</v>
      </c>
      <c r="S2454" s="6">
        <f>Q2454-R2454</f>
        <v>252.33000000000004</v>
      </c>
      <c r="T2454" s="8">
        <f>IFERROR(S2454/Q2454,0)</f>
        <v>0.43053849303849306</v>
      </c>
    </row>
    <row r="2455" spans="1:20" ht="15.75" x14ac:dyDescent="0.25">
      <c r="A2455" s="2">
        <v>1666</v>
      </c>
      <c r="B2455" s="3">
        <v>46352</v>
      </c>
      <c r="C2455" s="10">
        <f>YEAR(SalesDataTable[[#This Row],[Order Date]])</f>
        <v>2026</v>
      </c>
      <c r="D2455" s="13" t="str">
        <f>"Q"&amp;ROUNDUP(MONTH(SalesDataTable[[#This Row],[Order Date]])/3,0)</f>
        <v>Q4</v>
      </c>
      <c r="E2455" s="13">
        <f>MONTH(SalesDataTable[[#This Row],[Order Date]])</f>
        <v>11</v>
      </c>
      <c r="F2455" s="10" t="str">
        <f>TEXT(SalesDataTable[[#This Row],[Order Date]],"MMM")</f>
        <v>Nov</v>
      </c>
      <c r="G2455" s="4" t="s">
        <v>16</v>
      </c>
      <c r="H2455" s="4" t="s">
        <v>66</v>
      </c>
      <c r="I2455" s="4" t="s">
        <v>24</v>
      </c>
      <c r="J2455" s="4" t="s">
        <v>19</v>
      </c>
      <c r="K2455" s="4" t="s">
        <v>20</v>
      </c>
      <c r="L2455" s="4" t="s">
        <v>38</v>
      </c>
      <c r="M2455" s="5">
        <v>3</v>
      </c>
      <c r="N2455" s="6">
        <v>50.18</v>
      </c>
      <c r="O2455" s="7">
        <v>0.1</v>
      </c>
      <c r="P2455" s="6">
        <v>23.12</v>
      </c>
      <c r="Q2455" s="6">
        <f>M2455*N2455*(1-O2455)</f>
        <v>135.48599999999999</v>
      </c>
      <c r="R2455" s="6">
        <f>M2455*P2455</f>
        <v>69.36</v>
      </c>
      <c r="S2455" s="6">
        <f>Q2455-R2455</f>
        <v>66.125999999999991</v>
      </c>
      <c r="T2455" s="8">
        <f>IFERROR(S2455/Q2455,0)</f>
        <v>0.4880651875470528</v>
      </c>
    </row>
    <row r="2456" spans="1:20" ht="15.75" x14ac:dyDescent="0.25">
      <c r="A2456" s="2">
        <v>3442</v>
      </c>
      <c r="B2456" s="3">
        <v>46352</v>
      </c>
      <c r="C2456" s="10">
        <f>YEAR(SalesDataTable[[#This Row],[Order Date]])</f>
        <v>2026</v>
      </c>
      <c r="D2456" s="13" t="str">
        <f>"Q"&amp;ROUNDUP(MONTH(SalesDataTable[[#This Row],[Order Date]])/3,0)</f>
        <v>Q4</v>
      </c>
      <c r="E2456" s="13">
        <f>MONTH(SalesDataTable[[#This Row],[Order Date]])</f>
        <v>11</v>
      </c>
      <c r="F2456" s="10" t="str">
        <f>TEXT(SalesDataTable[[#This Row],[Order Date]],"MMM")</f>
        <v>Nov</v>
      </c>
      <c r="G2456" s="4" t="s">
        <v>16</v>
      </c>
      <c r="H2456" s="4" t="s">
        <v>52</v>
      </c>
      <c r="I2456" s="4" t="s">
        <v>35</v>
      </c>
      <c r="J2456" s="4" t="s">
        <v>29</v>
      </c>
      <c r="K2456" s="4" t="s">
        <v>50</v>
      </c>
      <c r="L2456" s="4" t="s">
        <v>61</v>
      </c>
      <c r="M2456" s="5">
        <v>2</v>
      </c>
      <c r="N2456" s="6">
        <v>50.93</v>
      </c>
      <c r="O2456" s="7">
        <v>0.15</v>
      </c>
      <c r="P2456" s="6">
        <v>22.35</v>
      </c>
      <c r="Q2456" s="6">
        <f>M2456*N2456*(1-O2456)</f>
        <v>86.581000000000003</v>
      </c>
      <c r="R2456" s="6">
        <f>M2456*P2456</f>
        <v>44.7</v>
      </c>
      <c r="S2456" s="6">
        <f>Q2456-R2456</f>
        <v>41.881</v>
      </c>
      <c r="T2456" s="8">
        <f>IFERROR(S2456/Q2456,0)</f>
        <v>0.48372044674928677</v>
      </c>
    </row>
    <row r="2457" spans="1:20" ht="15.75" x14ac:dyDescent="0.25">
      <c r="A2457" s="2">
        <v>4177</v>
      </c>
      <c r="B2457" s="3">
        <v>46352</v>
      </c>
      <c r="C2457" s="10">
        <f>YEAR(SalesDataTable[[#This Row],[Order Date]])</f>
        <v>2026</v>
      </c>
      <c r="D2457" s="13" t="str">
        <f>"Q"&amp;ROUNDUP(MONTH(SalesDataTable[[#This Row],[Order Date]])/3,0)</f>
        <v>Q4</v>
      </c>
      <c r="E2457" s="13">
        <f>MONTH(SalesDataTable[[#This Row],[Order Date]])</f>
        <v>11</v>
      </c>
      <c r="F2457" s="10" t="str">
        <f>TEXT(SalesDataTable[[#This Row],[Order Date]],"MMM")</f>
        <v>Nov</v>
      </c>
      <c r="G2457" s="4" t="s">
        <v>27</v>
      </c>
      <c r="H2457" s="4" t="s">
        <v>55</v>
      </c>
      <c r="I2457" s="4" t="s">
        <v>18</v>
      </c>
      <c r="J2457" s="4" t="s">
        <v>32</v>
      </c>
      <c r="K2457" s="4" t="s">
        <v>20</v>
      </c>
      <c r="L2457" s="4" t="s">
        <v>38</v>
      </c>
      <c r="M2457" s="5">
        <v>1</v>
      </c>
      <c r="N2457" s="6">
        <v>49.6</v>
      </c>
      <c r="O2457" s="7">
        <v>0</v>
      </c>
      <c r="P2457" s="6">
        <v>22.62</v>
      </c>
      <c r="Q2457" s="6">
        <f>M2457*N2457*(1-O2457)</f>
        <v>49.6</v>
      </c>
      <c r="R2457" s="6">
        <f>M2457*P2457</f>
        <v>22.62</v>
      </c>
      <c r="S2457" s="6">
        <f>Q2457-R2457</f>
        <v>26.98</v>
      </c>
      <c r="T2457" s="8">
        <f>IFERROR(S2457/Q2457,0)</f>
        <v>0.5439516129032258</v>
      </c>
    </row>
    <row r="2458" spans="1:20" ht="15.75" x14ac:dyDescent="0.25">
      <c r="A2458" s="2">
        <v>4659</v>
      </c>
      <c r="B2458" s="3">
        <v>46352</v>
      </c>
      <c r="C2458" s="10">
        <f>YEAR(SalesDataTable[[#This Row],[Order Date]])</f>
        <v>2026</v>
      </c>
      <c r="D2458" s="13" t="str">
        <f>"Q"&amp;ROUNDUP(MONTH(SalesDataTable[[#This Row],[Order Date]])/3,0)</f>
        <v>Q4</v>
      </c>
      <c r="E2458" s="13">
        <f>MONTH(SalesDataTable[[#This Row],[Order Date]])</f>
        <v>11</v>
      </c>
      <c r="F2458" s="10" t="str">
        <f>TEXT(SalesDataTable[[#This Row],[Order Date]],"MMM")</f>
        <v>Nov</v>
      </c>
      <c r="G2458" s="4" t="s">
        <v>22</v>
      </c>
      <c r="H2458" s="4" t="s">
        <v>57</v>
      </c>
      <c r="I2458" s="4" t="s">
        <v>24</v>
      </c>
      <c r="J2458" s="4" t="s">
        <v>32</v>
      </c>
      <c r="K2458" s="4" t="s">
        <v>39</v>
      </c>
      <c r="L2458" s="4" t="s">
        <v>56</v>
      </c>
      <c r="M2458" s="5">
        <v>3</v>
      </c>
      <c r="N2458" s="6">
        <v>83.3</v>
      </c>
      <c r="O2458" s="7">
        <v>0.15</v>
      </c>
      <c r="P2458" s="6">
        <v>38.74</v>
      </c>
      <c r="Q2458" s="6">
        <f>M2458*N2458*(1-O2458)</f>
        <v>212.41499999999996</v>
      </c>
      <c r="R2458" s="6">
        <f>M2458*P2458</f>
        <v>116.22</v>
      </c>
      <c r="S2458" s="6">
        <f>Q2458-R2458</f>
        <v>96.194999999999965</v>
      </c>
      <c r="T2458" s="8">
        <f>IFERROR(S2458/Q2458,0)</f>
        <v>0.45286349834051259</v>
      </c>
    </row>
    <row r="2459" spans="1:20" ht="15.75" x14ac:dyDescent="0.25">
      <c r="A2459" s="2">
        <v>4667</v>
      </c>
      <c r="B2459" s="3">
        <v>46352</v>
      </c>
      <c r="C2459" s="10">
        <f>YEAR(SalesDataTable[[#This Row],[Order Date]])</f>
        <v>2026</v>
      </c>
      <c r="D2459" s="13" t="str">
        <f>"Q"&amp;ROUNDUP(MONTH(SalesDataTable[[#This Row],[Order Date]])/3,0)</f>
        <v>Q4</v>
      </c>
      <c r="E2459" s="13">
        <f>MONTH(SalesDataTable[[#This Row],[Order Date]])</f>
        <v>11</v>
      </c>
      <c r="F2459" s="10" t="str">
        <f>TEXT(SalesDataTable[[#This Row],[Order Date]],"MMM")</f>
        <v>Nov</v>
      </c>
      <c r="G2459" s="4" t="s">
        <v>22</v>
      </c>
      <c r="H2459" s="4" t="s">
        <v>65</v>
      </c>
      <c r="I2459" s="4" t="s">
        <v>44</v>
      </c>
      <c r="J2459" s="4" t="s">
        <v>32</v>
      </c>
      <c r="K2459" s="4" t="s">
        <v>30</v>
      </c>
      <c r="L2459" s="4" t="s">
        <v>31</v>
      </c>
      <c r="M2459" s="5">
        <v>1</v>
      </c>
      <c r="N2459" s="6">
        <v>35.89</v>
      </c>
      <c r="O2459" s="7">
        <v>0.05</v>
      </c>
      <c r="P2459" s="6">
        <v>13.53</v>
      </c>
      <c r="Q2459" s="6">
        <f>M2459*N2459*(1-O2459)</f>
        <v>34.095500000000001</v>
      </c>
      <c r="R2459" s="6">
        <f>M2459*P2459</f>
        <v>13.53</v>
      </c>
      <c r="S2459" s="6">
        <f>Q2459-R2459</f>
        <v>20.5655</v>
      </c>
      <c r="T2459" s="8">
        <f>IFERROR(S2459/Q2459,0)</f>
        <v>0.60317343931017287</v>
      </c>
    </row>
    <row r="2460" spans="1:20" ht="15.75" x14ac:dyDescent="0.25">
      <c r="A2460" s="2">
        <v>197</v>
      </c>
      <c r="B2460" s="3">
        <v>46353</v>
      </c>
      <c r="C2460" s="10">
        <f>YEAR(SalesDataTable[[#This Row],[Order Date]])</f>
        <v>2026</v>
      </c>
      <c r="D2460" s="13" t="str">
        <f>"Q"&amp;ROUNDUP(MONTH(SalesDataTable[[#This Row],[Order Date]])/3,0)</f>
        <v>Q4</v>
      </c>
      <c r="E2460" s="13">
        <f>MONTH(SalesDataTable[[#This Row],[Order Date]])</f>
        <v>11</v>
      </c>
      <c r="F2460" s="10" t="str">
        <f>TEXT(SalesDataTable[[#This Row],[Order Date]],"MMM")</f>
        <v>Nov</v>
      </c>
      <c r="G2460" s="4" t="s">
        <v>36</v>
      </c>
      <c r="H2460" s="4" t="s">
        <v>37</v>
      </c>
      <c r="I2460" s="4" t="s">
        <v>35</v>
      </c>
      <c r="J2460" s="4" t="s">
        <v>29</v>
      </c>
      <c r="K2460" s="4" t="s">
        <v>39</v>
      </c>
      <c r="L2460" s="4" t="s">
        <v>45</v>
      </c>
      <c r="M2460" s="5">
        <v>1</v>
      </c>
      <c r="N2460" s="6">
        <v>195.32</v>
      </c>
      <c r="O2460" s="7">
        <v>0</v>
      </c>
      <c r="P2460" s="6">
        <v>103.21</v>
      </c>
      <c r="Q2460" s="6">
        <f>M2460*N2460*(1-O2460)</f>
        <v>195.32</v>
      </c>
      <c r="R2460" s="6">
        <f>M2460*P2460</f>
        <v>103.21</v>
      </c>
      <c r="S2460" s="6">
        <f>Q2460-R2460</f>
        <v>92.11</v>
      </c>
      <c r="T2460" s="8">
        <f>IFERROR(S2460/Q2460,0)</f>
        <v>0.47158509113250052</v>
      </c>
    </row>
    <row r="2461" spans="1:20" ht="15.75" x14ac:dyDescent="0.25">
      <c r="A2461" s="2">
        <v>361</v>
      </c>
      <c r="B2461" s="3">
        <v>46353</v>
      </c>
      <c r="C2461" s="10">
        <f>YEAR(SalesDataTable[[#This Row],[Order Date]])</f>
        <v>2026</v>
      </c>
      <c r="D2461" s="13" t="str">
        <f>"Q"&amp;ROUNDUP(MONTH(SalesDataTable[[#This Row],[Order Date]])/3,0)</f>
        <v>Q4</v>
      </c>
      <c r="E2461" s="13">
        <f>MONTH(SalesDataTable[[#This Row],[Order Date]])</f>
        <v>11</v>
      </c>
      <c r="F2461" s="10" t="str">
        <f>TEXT(SalesDataTable[[#This Row],[Order Date]],"MMM")</f>
        <v>Nov</v>
      </c>
      <c r="G2461" s="4" t="s">
        <v>22</v>
      </c>
      <c r="H2461" s="4" t="s">
        <v>43</v>
      </c>
      <c r="I2461" s="4" t="s">
        <v>18</v>
      </c>
      <c r="J2461" s="4" t="s">
        <v>19</v>
      </c>
      <c r="K2461" s="4" t="s">
        <v>30</v>
      </c>
      <c r="L2461" s="4" t="s">
        <v>31</v>
      </c>
      <c r="M2461" s="5">
        <v>1</v>
      </c>
      <c r="N2461" s="6">
        <v>36.36</v>
      </c>
      <c r="O2461" s="7">
        <v>0.05</v>
      </c>
      <c r="P2461" s="6">
        <v>13.33</v>
      </c>
      <c r="Q2461" s="6">
        <f>M2461*N2461*(1-O2461)</f>
        <v>34.541999999999994</v>
      </c>
      <c r="R2461" s="6">
        <f>M2461*P2461</f>
        <v>13.33</v>
      </c>
      <c r="S2461" s="6">
        <f>Q2461-R2461</f>
        <v>21.211999999999996</v>
      </c>
      <c r="T2461" s="8">
        <f>IFERROR(S2461/Q2461,0)</f>
        <v>0.61409298824619307</v>
      </c>
    </row>
    <row r="2462" spans="1:20" ht="15.75" x14ac:dyDescent="0.25">
      <c r="A2462" s="2">
        <v>841</v>
      </c>
      <c r="B2462" s="3">
        <v>46353</v>
      </c>
      <c r="C2462" s="10">
        <f>YEAR(SalesDataTable[[#This Row],[Order Date]])</f>
        <v>2026</v>
      </c>
      <c r="D2462" s="13" t="str">
        <f>"Q"&amp;ROUNDUP(MONTH(SalesDataTable[[#This Row],[Order Date]])/3,0)</f>
        <v>Q4</v>
      </c>
      <c r="E2462" s="13">
        <f>MONTH(SalesDataTable[[#This Row],[Order Date]])</f>
        <v>11</v>
      </c>
      <c r="F2462" s="10" t="str">
        <f>TEXT(SalesDataTable[[#This Row],[Order Date]],"MMM")</f>
        <v>Nov</v>
      </c>
      <c r="G2462" s="4" t="s">
        <v>22</v>
      </c>
      <c r="H2462" s="4" t="s">
        <v>59</v>
      </c>
      <c r="I2462" s="4" t="s">
        <v>18</v>
      </c>
      <c r="J2462" s="4" t="s">
        <v>19</v>
      </c>
      <c r="K2462" s="4" t="s">
        <v>30</v>
      </c>
      <c r="L2462" s="4" t="s">
        <v>31</v>
      </c>
      <c r="M2462" s="5">
        <v>2</v>
      </c>
      <c r="N2462" s="6">
        <v>35.85</v>
      </c>
      <c r="O2462" s="7">
        <v>0.05</v>
      </c>
      <c r="P2462" s="6">
        <v>13.69</v>
      </c>
      <c r="Q2462" s="6">
        <f>M2462*N2462*(1-O2462)</f>
        <v>68.114999999999995</v>
      </c>
      <c r="R2462" s="6">
        <f>M2462*P2462</f>
        <v>27.38</v>
      </c>
      <c r="S2462" s="6">
        <f>Q2462-R2462</f>
        <v>40.734999999999999</v>
      </c>
      <c r="T2462" s="8">
        <f>IFERROR(S2462/Q2462,0)</f>
        <v>0.59803273875064233</v>
      </c>
    </row>
    <row r="2463" spans="1:20" ht="15.75" x14ac:dyDescent="0.25">
      <c r="A2463" s="2">
        <v>903</v>
      </c>
      <c r="B2463" s="3">
        <v>46353</v>
      </c>
      <c r="C2463" s="10">
        <f>YEAR(SalesDataTable[[#This Row],[Order Date]])</f>
        <v>2026</v>
      </c>
      <c r="D2463" s="13" t="str">
        <f>"Q"&amp;ROUNDUP(MONTH(SalesDataTable[[#This Row],[Order Date]])/3,0)</f>
        <v>Q4</v>
      </c>
      <c r="E2463" s="13">
        <f>MONTH(SalesDataTable[[#This Row],[Order Date]])</f>
        <v>11</v>
      </c>
      <c r="F2463" s="10" t="str">
        <f>TEXT(SalesDataTable[[#This Row],[Order Date]],"MMM")</f>
        <v>Nov</v>
      </c>
      <c r="G2463" s="4" t="s">
        <v>36</v>
      </c>
      <c r="H2463" s="4" t="s">
        <v>49</v>
      </c>
      <c r="I2463" s="4" t="s">
        <v>18</v>
      </c>
      <c r="J2463" s="4" t="s">
        <v>29</v>
      </c>
      <c r="K2463" s="4" t="s">
        <v>30</v>
      </c>
      <c r="L2463" s="4" t="s">
        <v>48</v>
      </c>
      <c r="M2463" s="5">
        <v>4</v>
      </c>
      <c r="N2463" s="6">
        <v>46.73</v>
      </c>
      <c r="O2463" s="7">
        <v>0</v>
      </c>
      <c r="P2463" s="6">
        <v>17.989999999999998</v>
      </c>
      <c r="Q2463" s="6">
        <f>M2463*N2463*(1-O2463)</f>
        <v>186.92</v>
      </c>
      <c r="R2463" s="6">
        <f>M2463*P2463</f>
        <v>71.959999999999994</v>
      </c>
      <c r="S2463" s="6">
        <f>Q2463-R2463</f>
        <v>114.96</v>
      </c>
      <c r="T2463" s="8">
        <f>IFERROR(S2463/Q2463,0)</f>
        <v>0.61502246950567085</v>
      </c>
    </row>
    <row r="2464" spans="1:20" ht="15.75" x14ac:dyDescent="0.25">
      <c r="A2464" s="2">
        <v>1278</v>
      </c>
      <c r="B2464" s="3">
        <v>46353</v>
      </c>
      <c r="C2464" s="10">
        <f>YEAR(SalesDataTable[[#This Row],[Order Date]])</f>
        <v>2026</v>
      </c>
      <c r="D2464" s="13" t="str">
        <f>"Q"&amp;ROUNDUP(MONTH(SalesDataTable[[#This Row],[Order Date]])/3,0)</f>
        <v>Q4</v>
      </c>
      <c r="E2464" s="13">
        <f>MONTH(SalesDataTable[[#This Row],[Order Date]])</f>
        <v>11</v>
      </c>
      <c r="F2464" s="10" t="str">
        <f>TEXT(SalesDataTable[[#This Row],[Order Date]],"MMM")</f>
        <v>Nov</v>
      </c>
      <c r="G2464" s="4" t="s">
        <v>36</v>
      </c>
      <c r="H2464" s="4" t="s">
        <v>63</v>
      </c>
      <c r="I2464" s="4" t="s">
        <v>35</v>
      </c>
      <c r="J2464" s="4" t="s">
        <v>19</v>
      </c>
      <c r="K2464" s="4" t="s">
        <v>25</v>
      </c>
      <c r="L2464" s="4" t="s">
        <v>33</v>
      </c>
      <c r="M2464" s="5">
        <v>3</v>
      </c>
      <c r="N2464" s="6">
        <v>143.72</v>
      </c>
      <c r="O2464" s="7">
        <v>0.15</v>
      </c>
      <c r="P2464" s="6">
        <v>78.56</v>
      </c>
      <c r="Q2464" s="6">
        <f>M2464*N2464*(1-O2464)</f>
        <v>366.48599999999999</v>
      </c>
      <c r="R2464" s="6">
        <f>M2464*P2464</f>
        <v>235.68</v>
      </c>
      <c r="S2464" s="6">
        <f>Q2464-R2464</f>
        <v>130.80599999999998</v>
      </c>
      <c r="T2464" s="8">
        <f>IFERROR(S2464/Q2464,0)</f>
        <v>0.35691950033561987</v>
      </c>
    </row>
    <row r="2465" spans="1:20" ht="15.75" x14ac:dyDescent="0.25">
      <c r="A2465" s="2">
        <v>2091</v>
      </c>
      <c r="B2465" s="3">
        <v>46353</v>
      </c>
      <c r="C2465" s="10">
        <f>YEAR(SalesDataTable[[#This Row],[Order Date]])</f>
        <v>2026</v>
      </c>
      <c r="D2465" s="13" t="str">
        <f>"Q"&amp;ROUNDUP(MONTH(SalesDataTable[[#This Row],[Order Date]])/3,0)</f>
        <v>Q4</v>
      </c>
      <c r="E2465" s="13">
        <f>MONTH(SalesDataTable[[#This Row],[Order Date]])</f>
        <v>11</v>
      </c>
      <c r="F2465" s="10" t="str">
        <f>TEXT(SalesDataTable[[#This Row],[Order Date]],"MMM")</f>
        <v>Nov</v>
      </c>
      <c r="G2465" s="4" t="s">
        <v>22</v>
      </c>
      <c r="H2465" s="4" t="s">
        <v>59</v>
      </c>
      <c r="I2465" s="4" t="s">
        <v>44</v>
      </c>
      <c r="J2465" s="4" t="s">
        <v>29</v>
      </c>
      <c r="K2465" s="4" t="s">
        <v>50</v>
      </c>
      <c r="L2465" s="4" t="s">
        <v>58</v>
      </c>
      <c r="M2465" s="5">
        <v>1</v>
      </c>
      <c r="N2465" s="6">
        <v>35.590000000000003</v>
      </c>
      <c r="O2465" s="7">
        <v>0</v>
      </c>
      <c r="P2465" s="6">
        <v>13.57</v>
      </c>
      <c r="Q2465" s="6">
        <f>M2465*N2465*(1-O2465)</f>
        <v>35.590000000000003</v>
      </c>
      <c r="R2465" s="6">
        <f>M2465*P2465</f>
        <v>13.57</v>
      </c>
      <c r="S2465" s="6">
        <f>Q2465-R2465</f>
        <v>22.020000000000003</v>
      </c>
      <c r="T2465" s="8">
        <f>IFERROR(S2465/Q2465,0)</f>
        <v>0.61871312166338865</v>
      </c>
    </row>
    <row r="2466" spans="1:20" ht="15.75" x14ac:dyDescent="0.25">
      <c r="A2466" s="2">
        <v>3070</v>
      </c>
      <c r="B2466" s="3">
        <v>46353</v>
      </c>
      <c r="C2466" s="10">
        <f>YEAR(SalesDataTable[[#This Row],[Order Date]])</f>
        <v>2026</v>
      </c>
      <c r="D2466" s="13" t="str">
        <f>"Q"&amp;ROUNDUP(MONTH(SalesDataTable[[#This Row],[Order Date]])/3,0)</f>
        <v>Q4</v>
      </c>
      <c r="E2466" s="13">
        <f>MONTH(SalesDataTable[[#This Row],[Order Date]])</f>
        <v>11</v>
      </c>
      <c r="F2466" s="10" t="str">
        <f>TEXT(SalesDataTable[[#This Row],[Order Date]],"MMM")</f>
        <v>Nov</v>
      </c>
      <c r="G2466" s="4" t="s">
        <v>36</v>
      </c>
      <c r="H2466" s="4" t="s">
        <v>63</v>
      </c>
      <c r="I2466" s="4" t="s">
        <v>44</v>
      </c>
      <c r="J2466" s="4" t="s">
        <v>19</v>
      </c>
      <c r="K2466" s="4" t="s">
        <v>25</v>
      </c>
      <c r="L2466" s="4" t="s">
        <v>62</v>
      </c>
      <c r="M2466" s="5">
        <v>4</v>
      </c>
      <c r="N2466" s="6">
        <v>71.11</v>
      </c>
      <c r="O2466" s="7">
        <v>0.05</v>
      </c>
      <c r="P2466" s="6">
        <v>32.25</v>
      </c>
      <c r="Q2466" s="6">
        <f>M2466*N2466*(1-O2466)</f>
        <v>270.21799999999996</v>
      </c>
      <c r="R2466" s="6">
        <f>M2466*P2466</f>
        <v>129</v>
      </c>
      <c r="S2466" s="6">
        <f>Q2466-R2466</f>
        <v>141.21799999999996</v>
      </c>
      <c r="T2466" s="8">
        <f>IFERROR(S2466/Q2466,0)</f>
        <v>0.52260767232382732</v>
      </c>
    </row>
    <row r="2467" spans="1:20" ht="15.75" x14ac:dyDescent="0.25">
      <c r="A2467" s="2">
        <v>4007</v>
      </c>
      <c r="B2467" s="3">
        <v>46353</v>
      </c>
      <c r="C2467" s="10">
        <f>YEAR(SalesDataTable[[#This Row],[Order Date]])</f>
        <v>2026</v>
      </c>
      <c r="D2467" s="13" t="str">
        <f>"Q"&amp;ROUNDUP(MONTH(SalesDataTable[[#This Row],[Order Date]])/3,0)</f>
        <v>Q4</v>
      </c>
      <c r="E2467" s="13">
        <f>MONTH(SalesDataTable[[#This Row],[Order Date]])</f>
        <v>11</v>
      </c>
      <c r="F2467" s="10" t="str">
        <f>TEXT(SalesDataTable[[#This Row],[Order Date]],"MMM")</f>
        <v>Nov</v>
      </c>
      <c r="G2467" s="4" t="s">
        <v>16</v>
      </c>
      <c r="H2467" s="4" t="s">
        <v>52</v>
      </c>
      <c r="I2467" s="4" t="s">
        <v>44</v>
      </c>
      <c r="J2467" s="4" t="s">
        <v>32</v>
      </c>
      <c r="K2467" s="4" t="s">
        <v>20</v>
      </c>
      <c r="L2467" s="4" t="s">
        <v>38</v>
      </c>
      <c r="M2467" s="5">
        <v>5</v>
      </c>
      <c r="N2467" s="6">
        <v>51.04</v>
      </c>
      <c r="O2467" s="7">
        <v>0</v>
      </c>
      <c r="P2467" s="6">
        <v>22.69</v>
      </c>
      <c r="Q2467" s="6">
        <f>M2467*N2467*(1-O2467)</f>
        <v>255.2</v>
      </c>
      <c r="R2467" s="6">
        <f>M2467*P2467</f>
        <v>113.45</v>
      </c>
      <c r="S2467" s="6">
        <f>Q2467-R2467</f>
        <v>141.75</v>
      </c>
      <c r="T2467" s="8">
        <f>IFERROR(S2467/Q2467,0)</f>
        <v>0.55544670846394983</v>
      </c>
    </row>
    <row r="2468" spans="1:20" ht="15.75" x14ac:dyDescent="0.25">
      <c r="A2468" s="2">
        <v>4488</v>
      </c>
      <c r="B2468" s="3">
        <v>46353</v>
      </c>
      <c r="C2468" s="10">
        <f>YEAR(SalesDataTable[[#This Row],[Order Date]])</f>
        <v>2026</v>
      </c>
      <c r="D2468" s="13" t="str">
        <f>"Q"&amp;ROUNDUP(MONTH(SalesDataTable[[#This Row],[Order Date]])/3,0)</f>
        <v>Q4</v>
      </c>
      <c r="E2468" s="13">
        <f>MONTH(SalesDataTable[[#This Row],[Order Date]])</f>
        <v>11</v>
      </c>
      <c r="F2468" s="10" t="str">
        <f>TEXT(SalesDataTable[[#This Row],[Order Date]],"MMM")</f>
        <v>Nov</v>
      </c>
      <c r="G2468" s="4" t="s">
        <v>22</v>
      </c>
      <c r="H2468" s="4" t="s">
        <v>65</v>
      </c>
      <c r="I2468" s="4" t="s">
        <v>35</v>
      </c>
      <c r="J2468" s="4" t="s">
        <v>19</v>
      </c>
      <c r="K2468" s="4" t="s">
        <v>30</v>
      </c>
      <c r="L2468" s="4" t="s">
        <v>64</v>
      </c>
      <c r="M2468" s="5">
        <v>3</v>
      </c>
      <c r="N2468" s="6">
        <v>161.66</v>
      </c>
      <c r="O2468" s="7">
        <v>0.05</v>
      </c>
      <c r="P2468" s="6">
        <v>88.3</v>
      </c>
      <c r="Q2468" s="6">
        <f>M2468*N2468*(1-O2468)</f>
        <v>460.73099999999999</v>
      </c>
      <c r="R2468" s="6">
        <f>M2468*P2468</f>
        <v>264.89999999999998</v>
      </c>
      <c r="S2468" s="6">
        <f>Q2468-R2468</f>
        <v>195.83100000000002</v>
      </c>
      <c r="T2468" s="8">
        <f>IFERROR(S2468/Q2468,0)</f>
        <v>0.42504411467863029</v>
      </c>
    </row>
    <row r="2469" spans="1:20" ht="15.75" x14ac:dyDescent="0.25">
      <c r="A2469" s="2">
        <v>5159</v>
      </c>
      <c r="B2469" s="3">
        <v>46353</v>
      </c>
      <c r="C2469" s="10">
        <f>YEAR(SalesDataTable[[#This Row],[Order Date]])</f>
        <v>2026</v>
      </c>
      <c r="D2469" s="13" t="str">
        <f>"Q"&amp;ROUNDUP(MONTH(SalesDataTable[[#This Row],[Order Date]])/3,0)</f>
        <v>Q4</v>
      </c>
      <c r="E2469" s="13">
        <f>MONTH(SalesDataTable[[#This Row],[Order Date]])</f>
        <v>11</v>
      </c>
      <c r="F2469" s="10" t="str">
        <f>TEXT(SalesDataTable[[#This Row],[Order Date]],"MMM")</f>
        <v>Nov</v>
      </c>
      <c r="G2469" s="4" t="s">
        <v>36</v>
      </c>
      <c r="H2469" s="4" t="s">
        <v>63</v>
      </c>
      <c r="I2469" s="4" t="s">
        <v>18</v>
      </c>
      <c r="J2469" s="4" t="s">
        <v>32</v>
      </c>
      <c r="K2469" s="4" t="s">
        <v>39</v>
      </c>
      <c r="L2469" s="4" t="s">
        <v>56</v>
      </c>
      <c r="M2469" s="5">
        <v>2</v>
      </c>
      <c r="N2469" s="6">
        <v>80.400000000000006</v>
      </c>
      <c r="O2469" s="7">
        <v>0.15</v>
      </c>
      <c r="P2469" s="6">
        <v>38.869999999999997</v>
      </c>
      <c r="Q2469" s="6">
        <f>M2469*N2469*(1-O2469)</f>
        <v>136.68</v>
      </c>
      <c r="R2469" s="6">
        <f>M2469*P2469</f>
        <v>77.739999999999995</v>
      </c>
      <c r="S2469" s="6">
        <f>Q2469-R2469</f>
        <v>58.940000000000012</v>
      </c>
      <c r="T2469" s="8">
        <f>IFERROR(S2469/Q2469,0)</f>
        <v>0.43122622183201648</v>
      </c>
    </row>
    <row r="2470" spans="1:20" ht="15.75" x14ac:dyDescent="0.25">
      <c r="A2470" s="2">
        <v>669</v>
      </c>
      <c r="B2470" s="3">
        <v>46354</v>
      </c>
      <c r="C2470" s="10">
        <f>YEAR(SalesDataTable[[#This Row],[Order Date]])</f>
        <v>2026</v>
      </c>
      <c r="D2470" s="13" t="str">
        <f>"Q"&amp;ROUNDUP(MONTH(SalesDataTable[[#This Row],[Order Date]])/3,0)</f>
        <v>Q4</v>
      </c>
      <c r="E2470" s="13">
        <f>MONTH(SalesDataTable[[#This Row],[Order Date]])</f>
        <v>11</v>
      </c>
      <c r="F2470" s="10" t="str">
        <f>TEXT(SalesDataTable[[#This Row],[Order Date]],"MMM")</f>
        <v>Nov</v>
      </c>
      <c r="G2470" s="4" t="s">
        <v>27</v>
      </c>
      <c r="H2470" s="4" t="s">
        <v>34</v>
      </c>
      <c r="I2470" s="4" t="s">
        <v>18</v>
      </c>
      <c r="J2470" s="4" t="s">
        <v>19</v>
      </c>
      <c r="K2470" s="4" t="s">
        <v>50</v>
      </c>
      <c r="L2470" s="4" t="s">
        <v>58</v>
      </c>
      <c r="M2470" s="5">
        <v>3</v>
      </c>
      <c r="N2470" s="6">
        <v>36.81</v>
      </c>
      <c r="O2470" s="7">
        <v>0.05</v>
      </c>
      <c r="P2470" s="6">
        <v>13.82</v>
      </c>
      <c r="Q2470" s="6">
        <f>M2470*N2470*(1-O2470)</f>
        <v>104.9085</v>
      </c>
      <c r="R2470" s="6">
        <f>M2470*P2470</f>
        <v>41.46</v>
      </c>
      <c r="S2470" s="6">
        <f>Q2470-R2470</f>
        <v>63.448500000000003</v>
      </c>
      <c r="T2470" s="8">
        <f>IFERROR(S2470/Q2470,0)</f>
        <v>0.60479846723573405</v>
      </c>
    </row>
    <row r="2471" spans="1:20" ht="15.75" x14ac:dyDescent="0.25">
      <c r="A2471" s="2">
        <v>686</v>
      </c>
      <c r="B2471" s="3">
        <v>46354</v>
      </c>
      <c r="C2471" s="10">
        <f>YEAR(SalesDataTable[[#This Row],[Order Date]])</f>
        <v>2026</v>
      </c>
      <c r="D2471" s="13" t="str">
        <f>"Q"&amp;ROUNDUP(MONTH(SalesDataTable[[#This Row],[Order Date]])/3,0)</f>
        <v>Q4</v>
      </c>
      <c r="E2471" s="13">
        <f>MONTH(SalesDataTable[[#This Row],[Order Date]])</f>
        <v>11</v>
      </c>
      <c r="F2471" s="10" t="str">
        <f>TEXT(SalesDataTable[[#This Row],[Order Date]],"MMM")</f>
        <v>Nov</v>
      </c>
      <c r="G2471" s="4" t="s">
        <v>22</v>
      </c>
      <c r="H2471" s="4" t="s">
        <v>59</v>
      </c>
      <c r="I2471" s="4" t="s">
        <v>44</v>
      </c>
      <c r="J2471" s="4" t="s">
        <v>19</v>
      </c>
      <c r="K2471" s="4" t="s">
        <v>30</v>
      </c>
      <c r="L2471" s="4" t="s">
        <v>60</v>
      </c>
      <c r="M2471" s="5">
        <v>2</v>
      </c>
      <c r="N2471" s="6">
        <v>132.61000000000001</v>
      </c>
      <c r="O2471" s="7">
        <v>0.1</v>
      </c>
      <c r="P2471" s="6">
        <v>67.3</v>
      </c>
      <c r="Q2471" s="6">
        <f>M2471*N2471*(1-O2471)</f>
        <v>238.69800000000004</v>
      </c>
      <c r="R2471" s="6">
        <f>M2471*P2471</f>
        <v>134.6</v>
      </c>
      <c r="S2471" s="6">
        <f>Q2471-R2471</f>
        <v>104.09800000000004</v>
      </c>
      <c r="T2471" s="8">
        <f>IFERROR(S2471/Q2471,0)</f>
        <v>0.43610755012610086</v>
      </c>
    </row>
    <row r="2472" spans="1:20" ht="15.75" x14ac:dyDescent="0.25">
      <c r="A2472" s="2">
        <v>990</v>
      </c>
      <c r="B2472" s="3">
        <v>46354</v>
      </c>
      <c r="C2472" s="10">
        <f>YEAR(SalesDataTable[[#This Row],[Order Date]])</f>
        <v>2026</v>
      </c>
      <c r="D2472" s="13" t="str">
        <f>"Q"&amp;ROUNDUP(MONTH(SalesDataTable[[#This Row],[Order Date]])/3,0)</f>
        <v>Q4</v>
      </c>
      <c r="E2472" s="13">
        <f>MONTH(SalesDataTable[[#This Row],[Order Date]])</f>
        <v>11</v>
      </c>
      <c r="F2472" s="10" t="str">
        <f>TEXT(SalesDataTable[[#This Row],[Order Date]],"MMM")</f>
        <v>Nov</v>
      </c>
      <c r="G2472" s="4" t="s">
        <v>16</v>
      </c>
      <c r="H2472" s="4" t="s">
        <v>66</v>
      </c>
      <c r="I2472" s="4" t="s">
        <v>18</v>
      </c>
      <c r="J2472" s="4" t="s">
        <v>19</v>
      </c>
      <c r="K2472" s="4" t="s">
        <v>20</v>
      </c>
      <c r="L2472" s="4" t="s">
        <v>42</v>
      </c>
      <c r="M2472" s="5">
        <v>5</v>
      </c>
      <c r="N2472" s="6">
        <v>39.79</v>
      </c>
      <c r="O2472" s="7">
        <v>0.1</v>
      </c>
      <c r="P2472" s="6">
        <v>17.09</v>
      </c>
      <c r="Q2472" s="6">
        <f>M2472*N2472*(1-O2472)</f>
        <v>179.05500000000001</v>
      </c>
      <c r="R2472" s="6">
        <f>M2472*P2472</f>
        <v>85.45</v>
      </c>
      <c r="S2472" s="6">
        <f>Q2472-R2472</f>
        <v>93.605000000000004</v>
      </c>
      <c r="T2472" s="8">
        <f>IFERROR(S2472/Q2472,0)</f>
        <v>0.52277233252352628</v>
      </c>
    </row>
    <row r="2473" spans="1:20" ht="15.75" x14ac:dyDescent="0.25">
      <c r="A2473" s="2">
        <v>1134</v>
      </c>
      <c r="B2473" s="3">
        <v>46354</v>
      </c>
      <c r="C2473" s="10">
        <f>YEAR(SalesDataTable[[#This Row],[Order Date]])</f>
        <v>2026</v>
      </c>
      <c r="D2473" s="13" t="str">
        <f>"Q"&amp;ROUNDUP(MONTH(SalesDataTable[[#This Row],[Order Date]])/3,0)</f>
        <v>Q4</v>
      </c>
      <c r="E2473" s="13">
        <f>MONTH(SalesDataTable[[#This Row],[Order Date]])</f>
        <v>11</v>
      </c>
      <c r="F2473" s="10" t="str">
        <f>TEXT(SalesDataTable[[#This Row],[Order Date]],"MMM")</f>
        <v>Nov</v>
      </c>
      <c r="G2473" s="4" t="s">
        <v>36</v>
      </c>
      <c r="H2473" s="4" t="s">
        <v>37</v>
      </c>
      <c r="I2473" s="4" t="s">
        <v>18</v>
      </c>
      <c r="J2473" s="4" t="s">
        <v>19</v>
      </c>
      <c r="K2473" s="4" t="s">
        <v>30</v>
      </c>
      <c r="L2473" s="4" t="s">
        <v>31</v>
      </c>
      <c r="M2473" s="5">
        <v>2</v>
      </c>
      <c r="N2473" s="6">
        <v>36.119999999999997</v>
      </c>
      <c r="O2473" s="7">
        <v>0.1</v>
      </c>
      <c r="P2473" s="6">
        <v>13.61</v>
      </c>
      <c r="Q2473" s="6">
        <f>M2473*N2473*(1-O2473)</f>
        <v>65.015999999999991</v>
      </c>
      <c r="R2473" s="6">
        <f>M2473*P2473</f>
        <v>27.22</v>
      </c>
      <c r="S2473" s="6">
        <f>Q2473-R2473</f>
        <v>37.795999999999992</v>
      </c>
      <c r="T2473" s="8">
        <f>IFERROR(S2473/Q2473,0)</f>
        <v>0.58133382551987201</v>
      </c>
    </row>
    <row r="2474" spans="1:20" ht="15.75" x14ac:dyDescent="0.25">
      <c r="A2474" s="2">
        <v>1770</v>
      </c>
      <c r="B2474" s="3">
        <v>46354</v>
      </c>
      <c r="C2474" s="10">
        <f>YEAR(SalesDataTable[[#This Row],[Order Date]])</f>
        <v>2026</v>
      </c>
      <c r="D2474" s="13" t="str">
        <f>"Q"&amp;ROUNDUP(MONTH(SalesDataTable[[#This Row],[Order Date]])/3,0)</f>
        <v>Q4</v>
      </c>
      <c r="E2474" s="13">
        <f>MONTH(SalesDataTable[[#This Row],[Order Date]])</f>
        <v>11</v>
      </c>
      <c r="F2474" s="10" t="str">
        <f>TEXT(SalesDataTable[[#This Row],[Order Date]],"MMM")</f>
        <v>Nov</v>
      </c>
      <c r="G2474" s="4" t="s">
        <v>36</v>
      </c>
      <c r="H2474" s="4" t="s">
        <v>47</v>
      </c>
      <c r="I2474" s="4" t="s">
        <v>35</v>
      </c>
      <c r="J2474" s="4" t="s">
        <v>19</v>
      </c>
      <c r="K2474" s="4" t="s">
        <v>25</v>
      </c>
      <c r="L2474" s="4" t="s">
        <v>53</v>
      </c>
      <c r="M2474" s="5">
        <v>5</v>
      </c>
      <c r="N2474" s="6">
        <v>153.93</v>
      </c>
      <c r="O2474" s="7">
        <v>0.05</v>
      </c>
      <c r="P2474" s="6">
        <v>77.27</v>
      </c>
      <c r="Q2474" s="6">
        <f>M2474*N2474*(1-O2474)</f>
        <v>731.16750000000002</v>
      </c>
      <c r="R2474" s="6">
        <f>M2474*P2474</f>
        <v>386.34999999999997</v>
      </c>
      <c r="S2474" s="6">
        <f>Q2474-R2474</f>
        <v>344.81750000000005</v>
      </c>
      <c r="T2474" s="8">
        <f>IFERROR(S2474/Q2474,0)</f>
        <v>0.4715985051304934</v>
      </c>
    </row>
    <row r="2475" spans="1:20" ht="15.75" x14ac:dyDescent="0.25">
      <c r="A2475" s="2">
        <v>3396</v>
      </c>
      <c r="B2475" s="3">
        <v>46354</v>
      </c>
      <c r="C2475" s="10">
        <f>YEAR(SalesDataTable[[#This Row],[Order Date]])</f>
        <v>2026</v>
      </c>
      <c r="D2475" s="13" t="str">
        <f>"Q"&amp;ROUNDUP(MONTH(SalesDataTable[[#This Row],[Order Date]])/3,0)</f>
        <v>Q4</v>
      </c>
      <c r="E2475" s="13">
        <f>MONTH(SalesDataTable[[#This Row],[Order Date]])</f>
        <v>11</v>
      </c>
      <c r="F2475" s="10" t="str">
        <f>TEXT(SalesDataTable[[#This Row],[Order Date]],"MMM")</f>
        <v>Nov</v>
      </c>
      <c r="G2475" s="4" t="s">
        <v>27</v>
      </c>
      <c r="H2475" s="4" t="s">
        <v>34</v>
      </c>
      <c r="I2475" s="4" t="s">
        <v>35</v>
      </c>
      <c r="J2475" s="4" t="s">
        <v>29</v>
      </c>
      <c r="K2475" s="4" t="s">
        <v>50</v>
      </c>
      <c r="L2475" s="4" t="s">
        <v>61</v>
      </c>
      <c r="M2475" s="5">
        <v>3</v>
      </c>
      <c r="N2475" s="6">
        <v>50.67</v>
      </c>
      <c r="O2475" s="7">
        <v>0.05</v>
      </c>
      <c r="P2475" s="6">
        <v>22.25</v>
      </c>
      <c r="Q2475" s="6">
        <f>M2475*N2475*(1-O2475)</f>
        <v>144.40949999999998</v>
      </c>
      <c r="R2475" s="6">
        <f>M2475*P2475</f>
        <v>66.75</v>
      </c>
      <c r="S2475" s="6">
        <f>Q2475-R2475</f>
        <v>77.65949999999998</v>
      </c>
      <c r="T2475" s="8">
        <f>IFERROR(S2475/Q2475,0)</f>
        <v>0.53777279195620775</v>
      </c>
    </row>
    <row r="2476" spans="1:20" ht="15.75" x14ac:dyDescent="0.25">
      <c r="A2476" s="2">
        <v>4259</v>
      </c>
      <c r="B2476" s="3">
        <v>46354</v>
      </c>
      <c r="C2476" s="10">
        <f>YEAR(SalesDataTable[[#This Row],[Order Date]])</f>
        <v>2026</v>
      </c>
      <c r="D2476" s="13" t="str">
        <f>"Q"&amp;ROUNDUP(MONTH(SalesDataTable[[#This Row],[Order Date]])/3,0)</f>
        <v>Q4</v>
      </c>
      <c r="E2476" s="13">
        <f>MONTH(SalesDataTable[[#This Row],[Order Date]])</f>
        <v>11</v>
      </c>
      <c r="F2476" s="10" t="str">
        <f>TEXT(SalesDataTable[[#This Row],[Order Date]],"MMM")</f>
        <v>Nov</v>
      </c>
      <c r="G2476" s="4" t="s">
        <v>27</v>
      </c>
      <c r="H2476" s="4" t="s">
        <v>34</v>
      </c>
      <c r="I2476" s="4" t="s">
        <v>18</v>
      </c>
      <c r="J2476" s="4" t="s">
        <v>19</v>
      </c>
      <c r="K2476" s="4" t="s">
        <v>25</v>
      </c>
      <c r="L2476" s="4" t="s">
        <v>62</v>
      </c>
      <c r="M2476" s="5">
        <v>4</v>
      </c>
      <c r="N2476" s="6">
        <v>72.77</v>
      </c>
      <c r="O2476" s="7">
        <v>0</v>
      </c>
      <c r="P2476" s="6">
        <v>32.090000000000003</v>
      </c>
      <c r="Q2476" s="6">
        <f>M2476*N2476*(1-O2476)</f>
        <v>291.08</v>
      </c>
      <c r="R2476" s="6">
        <f>M2476*P2476</f>
        <v>128.36000000000001</v>
      </c>
      <c r="S2476" s="6">
        <f>Q2476-R2476</f>
        <v>162.71999999999997</v>
      </c>
      <c r="T2476" s="8">
        <f>IFERROR(S2476/Q2476,0)</f>
        <v>0.55902157482479031</v>
      </c>
    </row>
    <row r="2477" spans="1:20" ht="15.75" x14ac:dyDescent="0.25">
      <c r="A2477" s="2">
        <v>4440</v>
      </c>
      <c r="B2477" s="3">
        <v>46354</v>
      </c>
      <c r="C2477" s="10">
        <f>YEAR(SalesDataTable[[#This Row],[Order Date]])</f>
        <v>2026</v>
      </c>
      <c r="D2477" s="13" t="str">
        <f>"Q"&amp;ROUNDUP(MONTH(SalesDataTable[[#This Row],[Order Date]])/3,0)</f>
        <v>Q4</v>
      </c>
      <c r="E2477" s="13">
        <f>MONTH(SalesDataTable[[#This Row],[Order Date]])</f>
        <v>11</v>
      </c>
      <c r="F2477" s="10" t="str">
        <f>TEXT(SalesDataTable[[#This Row],[Order Date]],"MMM")</f>
        <v>Nov</v>
      </c>
      <c r="G2477" s="4" t="s">
        <v>27</v>
      </c>
      <c r="H2477" s="4" t="s">
        <v>55</v>
      </c>
      <c r="I2477" s="4" t="s">
        <v>44</v>
      </c>
      <c r="J2477" s="4" t="s">
        <v>29</v>
      </c>
      <c r="K2477" s="4" t="s">
        <v>30</v>
      </c>
      <c r="L2477" s="4" t="s">
        <v>48</v>
      </c>
      <c r="M2477" s="5">
        <v>1</v>
      </c>
      <c r="N2477" s="6">
        <v>46.45</v>
      </c>
      <c r="O2477" s="7">
        <v>0.1</v>
      </c>
      <c r="P2477" s="6">
        <v>17.96</v>
      </c>
      <c r="Q2477" s="6">
        <f>M2477*N2477*(1-O2477)</f>
        <v>41.805000000000007</v>
      </c>
      <c r="R2477" s="6">
        <f>M2477*P2477</f>
        <v>17.96</v>
      </c>
      <c r="S2477" s="6">
        <f>Q2477-R2477</f>
        <v>23.845000000000006</v>
      </c>
      <c r="T2477" s="8">
        <f>IFERROR(S2477/Q2477,0)</f>
        <v>0.57038631742614521</v>
      </c>
    </row>
    <row r="2478" spans="1:20" ht="15.75" x14ac:dyDescent="0.25">
      <c r="A2478" s="2">
        <v>5115</v>
      </c>
      <c r="B2478" s="3">
        <v>46354</v>
      </c>
      <c r="C2478" s="10">
        <f>YEAR(SalesDataTable[[#This Row],[Order Date]])</f>
        <v>2026</v>
      </c>
      <c r="D2478" s="13" t="str">
        <f>"Q"&amp;ROUNDUP(MONTH(SalesDataTable[[#This Row],[Order Date]])/3,0)</f>
        <v>Q4</v>
      </c>
      <c r="E2478" s="13">
        <f>MONTH(SalesDataTable[[#This Row],[Order Date]])</f>
        <v>11</v>
      </c>
      <c r="F2478" s="10" t="str">
        <f>TEXT(SalesDataTable[[#This Row],[Order Date]],"MMM")</f>
        <v>Nov</v>
      </c>
      <c r="G2478" s="4" t="s">
        <v>16</v>
      </c>
      <c r="H2478" s="4" t="s">
        <v>66</v>
      </c>
      <c r="I2478" s="4" t="s">
        <v>18</v>
      </c>
      <c r="J2478" s="4" t="s">
        <v>29</v>
      </c>
      <c r="K2478" s="4" t="s">
        <v>30</v>
      </c>
      <c r="L2478" s="4" t="s">
        <v>64</v>
      </c>
      <c r="M2478" s="5">
        <v>1</v>
      </c>
      <c r="N2478" s="6">
        <v>165.75</v>
      </c>
      <c r="O2478" s="7">
        <v>0.2</v>
      </c>
      <c r="P2478" s="6">
        <v>89.16</v>
      </c>
      <c r="Q2478" s="6">
        <f>M2478*N2478*(1-O2478)</f>
        <v>132.6</v>
      </c>
      <c r="R2478" s="6">
        <f>M2478*P2478</f>
        <v>89.16</v>
      </c>
      <c r="S2478" s="6">
        <f>Q2478-R2478</f>
        <v>43.44</v>
      </c>
      <c r="T2478" s="8">
        <f>IFERROR(S2478/Q2478,0)</f>
        <v>0.32760180995475113</v>
      </c>
    </row>
    <row r="2479" spans="1:20" ht="15.75" x14ac:dyDescent="0.25">
      <c r="A2479" s="2">
        <v>5136</v>
      </c>
      <c r="B2479" s="3">
        <v>46354</v>
      </c>
      <c r="C2479" s="10">
        <f>YEAR(SalesDataTable[[#This Row],[Order Date]])</f>
        <v>2026</v>
      </c>
      <c r="D2479" s="13" t="str">
        <f>"Q"&amp;ROUNDUP(MONTH(SalesDataTable[[#This Row],[Order Date]])/3,0)</f>
        <v>Q4</v>
      </c>
      <c r="E2479" s="13">
        <f>MONTH(SalesDataTable[[#This Row],[Order Date]])</f>
        <v>11</v>
      </c>
      <c r="F2479" s="10" t="str">
        <f>TEXT(SalesDataTable[[#This Row],[Order Date]],"MMM")</f>
        <v>Nov</v>
      </c>
      <c r="G2479" s="4" t="s">
        <v>27</v>
      </c>
      <c r="H2479" s="4" t="s">
        <v>28</v>
      </c>
      <c r="I2479" s="4" t="s">
        <v>44</v>
      </c>
      <c r="J2479" s="4" t="s">
        <v>29</v>
      </c>
      <c r="K2479" s="4" t="s">
        <v>39</v>
      </c>
      <c r="L2479" s="4" t="s">
        <v>45</v>
      </c>
      <c r="M2479" s="5">
        <v>4</v>
      </c>
      <c r="N2479" s="6">
        <v>198.02</v>
      </c>
      <c r="O2479" s="7">
        <v>0.05</v>
      </c>
      <c r="P2479" s="6">
        <v>103.82</v>
      </c>
      <c r="Q2479" s="6">
        <f>M2479*N2479*(1-O2479)</f>
        <v>752.476</v>
      </c>
      <c r="R2479" s="6">
        <f>M2479*P2479</f>
        <v>415.28</v>
      </c>
      <c r="S2479" s="6">
        <f>Q2479-R2479</f>
        <v>337.19600000000003</v>
      </c>
      <c r="T2479" s="8">
        <f>IFERROR(S2479/Q2479,0)</f>
        <v>0.44811528872681655</v>
      </c>
    </row>
    <row r="2480" spans="1:20" ht="15.75" x14ac:dyDescent="0.25">
      <c r="A2480" s="2">
        <v>562</v>
      </c>
      <c r="B2480" s="3">
        <v>46355</v>
      </c>
      <c r="C2480" s="10">
        <f>YEAR(SalesDataTable[[#This Row],[Order Date]])</f>
        <v>2026</v>
      </c>
      <c r="D2480" s="13" t="str">
        <f>"Q"&amp;ROUNDUP(MONTH(SalesDataTable[[#This Row],[Order Date]])/3,0)</f>
        <v>Q4</v>
      </c>
      <c r="E2480" s="13">
        <f>MONTH(SalesDataTable[[#This Row],[Order Date]])</f>
        <v>11</v>
      </c>
      <c r="F2480" s="10" t="str">
        <f>TEXT(SalesDataTable[[#This Row],[Order Date]],"MMM")</f>
        <v>Nov</v>
      </c>
      <c r="G2480" s="4" t="s">
        <v>22</v>
      </c>
      <c r="H2480" s="4" t="s">
        <v>59</v>
      </c>
      <c r="I2480" s="4" t="s">
        <v>18</v>
      </c>
      <c r="J2480" s="4" t="s">
        <v>29</v>
      </c>
      <c r="K2480" s="4" t="s">
        <v>30</v>
      </c>
      <c r="L2480" s="4" t="s">
        <v>48</v>
      </c>
      <c r="M2480" s="5">
        <v>1</v>
      </c>
      <c r="N2480" s="6">
        <v>46.3</v>
      </c>
      <c r="O2480" s="7">
        <v>0.2</v>
      </c>
      <c r="P2480" s="6">
        <v>18.78</v>
      </c>
      <c r="Q2480" s="6">
        <f>M2480*N2480*(1-O2480)</f>
        <v>37.04</v>
      </c>
      <c r="R2480" s="6">
        <f>M2480*P2480</f>
        <v>18.78</v>
      </c>
      <c r="S2480" s="6">
        <f>Q2480-R2480</f>
        <v>18.259999999999998</v>
      </c>
      <c r="T2480" s="8">
        <f>IFERROR(S2480/Q2480,0)</f>
        <v>0.49298056155507552</v>
      </c>
    </row>
    <row r="2481" spans="1:20" ht="15.75" x14ac:dyDescent="0.25">
      <c r="A2481" s="2">
        <v>806</v>
      </c>
      <c r="B2481" s="3">
        <v>46355</v>
      </c>
      <c r="C2481" s="10">
        <f>YEAR(SalesDataTable[[#This Row],[Order Date]])</f>
        <v>2026</v>
      </c>
      <c r="D2481" s="13" t="str">
        <f>"Q"&amp;ROUNDUP(MONTH(SalesDataTable[[#This Row],[Order Date]])/3,0)</f>
        <v>Q4</v>
      </c>
      <c r="E2481" s="13">
        <f>MONTH(SalesDataTable[[#This Row],[Order Date]])</f>
        <v>11</v>
      </c>
      <c r="F2481" s="10" t="str">
        <f>TEXT(SalesDataTable[[#This Row],[Order Date]],"MMM")</f>
        <v>Nov</v>
      </c>
      <c r="G2481" s="4" t="s">
        <v>16</v>
      </c>
      <c r="H2481" s="4" t="s">
        <v>66</v>
      </c>
      <c r="I2481" s="4" t="s">
        <v>44</v>
      </c>
      <c r="J2481" s="4" t="s">
        <v>19</v>
      </c>
      <c r="K2481" s="4" t="s">
        <v>50</v>
      </c>
      <c r="L2481" s="4" t="s">
        <v>51</v>
      </c>
      <c r="M2481" s="5">
        <v>1</v>
      </c>
      <c r="N2481" s="6">
        <v>39.659999999999997</v>
      </c>
      <c r="O2481" s="7">
        <v>0</v>
      </c>
      <c r="P2481" s="6">
        <v>14.76</v>
      </c>
      <c r="Q2481" s="6">
        <f>M2481*N2481*(1-O2481)</f>
        <v>39.659999999999997</v>
      </c>
      <c r="R2481" s="6">
        <f>M2481*P2481</f>
        <v>14.76</v>
      </c>
      <c r="S2481" s="6">
        <f>Q2481-R2481</f>
        <v>24.9</v>
      </c>
      <c r="T2481" s="8">
        <f>IFERROR(S2481/Q2481,0)</f>
        <v>0.62783661119515888</v>
      </c>
    </row>
    <row r="2482" spans="1:20" ht="15.75" x14ac:dyDescent="0.25">
      <c r="A2482" s="2">
        <v>3150</v>
      </c>
      <c r="B2482" s="3">
        <v>46355</v>
      </c>
      <c r="C2482" s="10">
        <f>YEAR(SalesDataTable[[#This Row],[Order Date]])</f>
        <v>2026</v>
      </c>
      <c r="D2482" s="13" t="str">
        <f>"Q"&amp;ROUNDUP(MONTH(SalesDataTable[[#This Row],[Order Date]])/3,0)</f>
        <v>Q4</v>
      </c>
      <c r="E2482" s="13">
        <f>MONTH(SalesDataTable[[#This Row],[Order Date]])</f>
        <v>11</v>
      </c>
      <c r="F2482" s="10" t="str">
        <f>TEXT(SalesDataTable[[#This Row],[Order Date]],"MMM")</f>
        <v>Nov</v>
      </c>
      <c r="G2482" s="4" t="s">
        <v>22</v>
      </c>
      <c r="H2482" s="4" t="s">
        <v>43</v>
      </c>
      <c r="I2482" s="4" t="s">
        <v>18</v>
      </c>
      <c r="J2482" s="4" t="s">
        <v>29</v>
      </c>
      <c r="K2482" s="4" t="s">
        <v>39</v>
      </c>
      <c r="L2482" s="4" t="s">
        <v>56</v>
      </c>
      <c r="M2482" s="5">
        <v>3</v>
      </c>
      <c r="N2482" s="6">
        <v>80.72</v>
      </c>
      <c r="O2482" s="7">
        <v>0.05</v>
      </c>
      <c r="P2482" s="6">
        <v>39.130000000000003</v>
      </c>
      <c r="Q2482" s="6">
        <f>M2482*N2482*(1-O2482)</f>
        <v>230.05199999999999</v>
      </c>
      <c r="R2482" s="6">
        <f>M2482*P2482</f>
        <v>117.39000000000001</v>
      </c>
      <c r="S2482" s="6">
        <f>Q2482-R2482</f>
        <v>112.66199999999998</v>
      </c>
      <c r="T2482" s="8">
        <f>IFERROR(S2482/Q2482,0)</f>
        <v>0.48972406238589528</v>
      </c>
    </row>
    <row r="2483" spans="1:20" ht="15.75" x14ac:dyDescent="0.25">
      <c r="A2483" s="2">
        <v>4847</v>
      </c>
      <c r="B2483" s="3">
        <v>46355</v>
      </c>
      <c r="C2483" s="10">
        <f>YEAR(SalesDataTable[[#This Row],[Order Date]])</f>
        <v>2026</v>
      </c>
      <c r="D2483" s="13" t="str">
        <f>"Q"&amp;ROUNDUP(MONTH(SalesDataTable[[#This Row],[Order Date]])/3,0)</f>
        <v>Q4</v>
      </c>
      <c r="E2483" s="13">
        <f>MONTH(SalesDataTable[[#This Row],[Order Date]])</f>
        <v>11</v>
      </c>
      <c r="F2483" s="10" t="str">
        <f>TEXT(SalesDataTable[[#This Row],[Order Date]],"MMM")</f>
        <v>Nov</v>
      </c>
      <c r="G2483" s="4" t="s">
        <v>22</v>
      </c>
      <c r="H2483" s="4" t="s">
        <v>65</v>
      </c>
      <c r="I2483" s="4" t="s">
        <v>44</v>
      </c>
      <c r="J2483" s="4" t="s">
        <v>29</v>
      </c>
      <c r="K2483" s="4" t="s">
        <v>30</v>
      </c>
      <c r="L2483" s="4" t="s">
        <v>31</v>
      </c>
      <c r="M2483" s="5">
        <v>2</v>
      </c>
      <c r="N2483" s="6">
        <v>35.51</v>
      </c>
      <c r="O2483" s="7">
        <v>0.05</v>
      </c>
      <c r="P2483" s="6">
        <v>13.24</v>
      </c>
      <c r="Q2483" s="6">
        <f>M2483*N2483*(1-O2483)</f>
        <v>67.468999999999994</v>
      </c>
      <c r="R2483" s="6">
        <f>M2483*P2483</f>
        <v>26.48</v>
      </c>
      <c r="S2483" s="6">
        <f>Q2483-R2483</f>
        <v>40.98899999999999</v>
      </c>
      <c r="T2483" s="8">
        <f>IFERROR(S2483/Q2483,0)</f>
        <v>0.60752345521646967</v>
      </c>
    </row>
    <row r="2484" spans="1:20" ht="15.75" x14ac:dyDescent="0.25">
      <c r="A2484" s="2">
        <v>221</v>
      </c>
      <c r="B2484" s="3">
        <v>46356</v>
      </c>
      <c r="C2484" s="10">
        <f>YEAR(SalesDataTable[[#This Row],[Order Date]])</f>
        <v>2026</v>
      </c>
      <c r="D2484" s="13" t="str">
        <f>"Q"&amp;ROUNDUP(MONTH(SalesDataTable[[#This Row],[Order Date]])/3,0)</f>
        <v>Q4</v>
      </c>
      <c r="E2484" s="13">
        <f>MONTH(SalesDataTable[[#This Row],[Order Date]])</f>
        <v>11</v>
      </c>
      <c r="F2484" s="10" t="str">
        <f>TEXT(SalesDataTable[[#This Row],[Order Date]],"MMM")</f>
        <v>Nov</v>
      </c>
      <c r="G2484" s="4" t="s">
        <v>36</v>
      </c>
      <c r="H2484" s="4" t="s">
        <v>49</v>
      </c>
      <c r="I2484" s="4" t="s">
        <v>35</v>
      </c>
      <c r="J2484" s="4" t="s">
        <v>32</v>
      </c>
      <c r="K2484" s="4" t="s">
        <v>30</v>
      </c>
      <c r="L2484" s="4" t="s">
        <v>60</v>
      </c>
      <c r="M2484" s="5">
        <v>1</v>
      </c>
      <c r="N2484" s="6">
        <v>132.06</v>
      </c>
      <c r="O2484" s="7">
        <v>0.15</v>
      </c>
      <c r="P2484" s="6">
        <v>67.53</v>
      </c>
      <c r="Q2484" s="6">
        <f>M2484*N2484*(1-O2484)</f>
        <v>112.251</v>
      </c>
      <c r="R2484" s="6">
        <f>M2484*P2484</f>
        <v>67.53</v>
      </c>
      <c r="S2484" s="6">
        <f>Q2484-R2484</f>
        <v>44.721000000000004</v>
      </c>
      <c r="T2484" s="8">
        <f>IFERROR(S2484/Q2484,0)</f>
        <v>0.39840179597509157</v>
      </c>
    </row>
    <row r="2485" spans="1:20" ht="15.75" x14ac:dyDescent="0.25">
      <c r="A2485" s="2">
        <v>630</v>
      </c>
      <c r="B2485" s="3">
        <v>46356</v>
      </c>
      <c r="C2485" s="10">
        <f>YEAR(SalesDataTable[[#This Row],[Order Date]])</f>
        <v>2026</v>
      </c>
      <c r="D2485" s="13" t="str">
        <f>"Q"&amp;ROUNDUP(MONTH(SalesDataTable[[#This Row],[Order Date]])/3,0)</f>
        <v>Q4</v>
      </c>
      <c r="E2485" s="13">
        <f>MONTH(SalesDataTable[[#This Row],[Order Date]])</f>
        <v>11</v>
      </c>
      <c r="F2485" s="10" t="str">
        <f>TEXT(SalesDataTable[[#This Row],[Order Date]],"MMM")</f>
        <v>Nov</v>
      </c>
      <c r="G2485" s="4" t="s">
        <v>36</v>
      </c>
      <c r="H2485" s="4" t="s">
        <v>49</v>
      </c>
      <c r="I2485" s="4" t="s">
        <v>18</v>
      </c>
      <c r="J2485" s="4" t="s">
        <v>32</v>
      </c>
      <c r="K2485" s="4" t="s">
        <v>20</v>
      </c>
      <c r="L2485" s="4" t="s">
        <v>42</v>
      </c>
      <c r="M2485" s="5">
        <v>3</v>
      </c>
      <c r="N2485" s="6">
        <v>41.07</v>
      </c>
      <c r="O2485" s="7">
        <v>0.1</v>
      </c>
      <c r="P2485" s="6">
        <v>16.86</v>
      </c>
      <c r="Q2485" s="6">
        <f>M2485*N2485*(1-O2485)</f>
        <v>110.88900000000001</v>
      </c>
      <c r="R2485" s="6">
        <f>M2485*P2485</f>
        <v>50.58</v>
      </c>
      <c r="S2485" s="6">
        <f>Q2485-R2485</f>
        <v>60.309000000000012</v>
      </c>
      <c r="T2485" s="8">
        <f>IFERROR(S2485/Q2485,0)</f>
        <v>0.54386819251684126</v>
      </c>
    </row>
    <row r="2486" spans="1:20" ht="15.75" x14ac:dyDescent="0.25">
      <c r="A2486" s="2">
        <v>1789</v>
      </c>
      <c r="B2486" s="3">
        <v>46356</v>
      </c>
      <c r="C2486" s="10">
        <f>YEAR(SalesDataTable[[#This Row],[Order Date]])</f>
        <v>2026</v>
      </c>
      <c r="D2486" s="13" t="str">
        <f>"Q"&amp;ROUNDUP(MONTH(SalesDataTable[[#This Row],[Order Date]])/3,0)</f>
        <v>Q4</v>
      </c>
      <c r="E2486" s="13">
        <f>MONTH(SalesDataTable[[#This Row],[Order Date]])</f>
        <v>11</v>
      </c>
      <c r="F2486" s="10" t="str">
        <f>TEXT(SalesDataTable[[#This Row],[Order Date]],"MMM")</f>
        <v>Nov</v>
      </c>
      <c r="G2486" s="4" t="s">
        <v>22</v>
      </c>
      <c r="H2486" s="4" t="s">
        <v>59</v>
      </c>
      <c r="I2486" s="4" t="s">
        <v>18</v>
      </c>
      <c r="J2486" s="4" t="s">
        <v>29</v>
      </c>
      <c r="K2486" s="4" t="s">
        <v>25</v>
      </c>
      <c r="L2486" s="4" t="s">
        <v>53</v>
      </c>
      <c r="M2486" s="5">
        <v>2</v>
      </c>
      <c r="N2486" s="6">
        <v>151.49</v>
      </c>
      <c r="O2486" s="7">
        <v>0.1</v>
      </c>
      <c r="P2486" s="6">
        <v>81.39</v>
      </c>
      <c r="Q2486" s="6">
        <f>M2486*N2486*(1-O2486)</f>
        <v>272.68200000000002</v>
      </c>
      <c r="R2486" s="6">
        <f>M2486*P2486</f>
        <v>162.78</v>
      </c>
      <c r="S2486" s="6">
        <f>Q2486-R2486</f>
        <v>109.90200000000002</v>
      </c>
      <c r="T2486" s="8">
        <f>IFERROR(S2486/Q2486,0)</f>
        <v>0.40304090479019522</v>
      </c>
    </row>
    <row r="2487" spans="1:20" ht="15.75" x14ac:dyDescent="0.25">
      <c r="A2487" s="2">
        <v>1947</v>
      </c>
      <c r="B2487" s="3">
        <v>46356</v>
      </c>
      <c r="C2487" s="10">
        <f>YEAR(SalesDataTable[[#This Row],[Order Date]])</f>
        <v>2026</v>
      </c>
      <c r="D2487" s="13" t="str">
        <f>"Q"&amp;ROUNDUP(MONTH(SalesDataTable[[#This Row],[Order Date]])/3,0)</f>
        <v>Q4</v>
      </c>
      <c r="E2487" s="13">
        <f>MONTH(SalesDataTable[[#This Row],[Order Date]])</f>
        <v>11</v>
      </c>
      <c r="F2487" s="10" t="str">
        <f>TEXT(SalesDataTable[[#This Row],[Order Date]],"MMM")</f>
        <v>Nov</v>
      </c>
      <c r="G2487" s="4" t="s">
        <v>16</v>
      </c>
      <c r="H2487" s="4" t="s">
        <v>17</v>
      </c>
      <c r="I2487" s="4" t="s">
        <v>35</v>
      </c>
      <c r="J2487" s="4" t="s">
        <v>32</v>
      </c>
      <c r="K2487" s="4" t="s">
        <v>50</v>
      </c>
      <c r="L2487" s="4" t="s">
        <v>58</v>
      </c>
      <c r="M2487" s="5">
        <v>1</v>
      </c>
      <c r="N2487" s="6">
        <v>35.729999999999997</v>
      </c>
      <c r="O2487" s="7">
        <v>0.2</v>
      </c>
      <c r="P2487" s="6">
        <v>14.33</v>
      </c>
      <c r="Q2487" s="6">
        <f>M2487*N2487*(1-O2487)</f>
        <v>28.584</v>
      </c>
      <c r="R2487" s="6">
        <f>M2487*P2487</f>
        <v>14.33</v>
      </c>
      <c r="S2487" s="6">
        <f>Q2487-R2487</f>
        <v>14.254</v>
      </c>
      <c r="T2487" s="8">
        <f>IFERROR(S2487/Q2487,0)</f>
        <v>0.49867058494262523</v>
      </c>
    </row>
    <row r="2488" spans="1:20" ht="15.75" x14ac:dyDescent="0.25">
      <c r="A2488" s="2">
        <v>2279</v>
      </c>
      <c r="B2488" s="3">
        <v>46356</v>
      </c>
      <c r="C2488" s="10">
        <f>YEAR(SalesDataTable[[#This Row],[Order Date]])</f>
        <v>2026</v>
      </c>
      <c r="D2488" s="13" t="str">
        <f>"Q"&amp;ROUNDUP(MONTH(SalesDataTable[[#This Row],[Order Date]])/3,0)</f>
        <v>Q4</v>
      </c>
      <c r="E2488" s="13">
        <f>MONTH(SalesDataTable[[#This Row],[Order Date]])</f>
        <v>11</v>
      </c>
      <c r="F2488" s="10" t="str">
        <f>TEXT(SalesDataTable[[#This Row],[Order Date]],"MMM")</f>
        <v>Nov</v>
      </c>
      <c r="G2488" s="4" t="s">
        <v>16</v>
      </c>
      <c r="H2488" s="4" t="s">
        <v>17</v>
      </c>
      <c r="I2488" s="4" t="s">
        <v>35</v>
      </c>
      <c r="J2488" s="4" t="s">
        <v>19</v>
      </c>
      <c r="K2488" s="4" t="s">
        <v>20</v>
      </c>
      <c r="L2488" s="4" t="s">
        <v>38</v>
      </c>
      <c r="M2488" s="5">
        <v>2</v>
      </c>
      <c r="N2488" s="6">
        <v>50.38</v>
      </c>
      <c r="O2488" s="7">
        <v>0.1</v>
      </c>
      <c r="P2488" s="6">
        <v>22.41</v>
      </c>
      <c r="Q2488" s="6">
        <f>M2488*N2488*(1-O2488)</f>
        <v>90.684000000000012</v>
      </c>
      <c r="R2488" s="6">
        <f>M2488*P2488</f>
        <v>44.82</v>
      </c>
      <c r="S2488" s="6">
        <f>Q2488-R2488</f>
        <v>45.864000000000011</v>
      </c>
      <c r="T2488" s="8">
        <f>IFERROR(S2488/Q2488,0)</f>
        <v>0.50575625248114342</v>
      </c>
    </row>
    <row r="2489" spans="1:20" ht="15.75" x14ac:dyDescent="0.25">
      <c r="A2489" s="2">
        <v>2439</v>
      </c>
      <c r="B2489" s="3">
        <v>46356</v>
      </c>
      <c r="C2489" s="10">
        <f>YEAR(SalesDataTable[[#This Row],[Order Date]])</f>
        <v>2026</v>
      </c>
      <c r="D2489" s="13" t="str">
        <f>"Q"&amp;ROUNDUP(MONTH(SalesDataTable[[#This Row],[Order Date]])/3,0)</f>
        <v>Q4</v>
      </c>
      <c r="E2489" s="13">
        <f>MONTH(SalesDataTable[[#This Row],[Order Date]])</f>
        <v>11</v>
      </c>
      <c r="F2489" s="10" t="str">
        <f>TEXT(SalesDataTable[[#This Row],[Order Date]],"MMM")</f>
        <v>Nov</v>
      </c>
      <c r="G2489" s="4" t="s">
        <v>16</v>
      </c>
      <c r="H2489" s="4" t="s">
        <v>52</v>
      </c>
      <c r="I2489" s="4" t="s">
        <v>18</v>
      </c>
      <c r="J2489" s="4" t="s">
        <v>32</v>
      </c>
      <c r="K2489" s="4" t="s">
        <v>50</v>
      </c>
      <c r="L2489" s="4" t="s">
        <v>58</v>
      </c>
      <c r="M2489" s="5">
        <v>1</v>
      </c>
      <c r="N2489" s="6">
        <v>35.67</v>
      </c>
      <c r="O2489" s="7">
        <v>0.1</v>
      </c>
      <c r="P2489" s="6">
        <v>13.81</v>
      </c>
      <c r="Q2489" s="6">
        <f>M2489*N2489*(1-O2489)</f>
        <v>32.103000000000002</v>
      </c>
      <c r="R2489" s="6">
        <f>M2489*P2489</f>
        <v>13.81</v>
      </c>
      <c r="S2489" s="6">
        <f>Q2489-R2489</f>
        <v>18.292999999999999</v>
      </c>
      <c r="T2489" s="8">
        <f>IFERROR(S2489/Q2489,0)</f>
        <v>0.5698221350029592</v>
      </c>
    </row>
    <row r="2490" spans="1:20" ht="15.75" x14ac:dyDescent="0.25">
      <c r="A2490" s="2">
        <v>2540</v>
      </c>
      <c r="B2490" s="3">
        <v>46356</v>
      </c>
      <c r="C2490" s="10">
        <f>YEAR(SalesDataTable[[#This Row],[Order Date]])</f>
        <v>2026</v>
      </c>
      <c r="D2490" s="13" t="str">
        <f>"Q"&amp;ROUNDUP(MONTH(SalesDataTable[[#This Row],[Order Date]])/3,0)</f>
        <v>Q4</v>
      </c>
      <c r="E2490" s="13">
        <f>MONTH(SalesDataTable[[#This Row],[Order Date]])</f>
        <v>11</v>
      </c>
      <c r="F2490" s="10" t="str">
        <f>TEXT(SalesDataTable[[#This Row],[Order Date]],"MMM")</f>
        <v>Nov</v>
      </c>
      <c r="G2490" s="4" t="s">
        <v>22</v>
      </c>
      <c r="H2490" s="4" t="s">
        <v>65</v>
      </c>
      <c r="I2490" s="4" t="s">
        <v>24</v>
      </c>
      <c r="J2490" s="4" t="s">
        <v>32</v>
      </c>
      <c r="K2490" s="4" t="s">
        <v>39</v>
      </c>
      <c r="L2490" s="4" t="s">
        <v>56</v>
      </c>
      <c r="M2490" s="5">
        <v>12</v>
      </c>
      <c r="N2490" s="6">
        <v>81.150000000000006</v>
      </c>
      <c r="O2490" s="7">
        <v>0.15</v>
      </c>
      <c r="P2490" s="6">
        <v>39.590000000000003</v>
      </c>
      <c r="Q2490" s="6">
        <f>M2490*N2490*(1-O2490)</f>
        <v>827.73</v>
      </c>
      <c r="R2490" s="6">
        <f>M2490*P2490</f>
        <v>475.08000000000004</v>
      </c>
      <c r="S2490" s="6">
        <f>Q2490-R2490</f>
        <v>352.65</v>
      </c>
      <c r="T2490" s="8">
        <f>IFERROR(S2490/Q2490,0)</f>
        <v>0.42604472472907828</v>
      </c>
    </row>
    <row r="2491" spans="1:20" ht="15.75" x14ac:dyDescent="0.25">
      <c r="A2491" s="2">
        <v>2747</v>
      </c>
      <c r="B2491" s="3">
        <v>46356</v>
      </c>
      <c r="C2491" s="10">
        <f>YEAR(SalesDataTable[[#This Row],[Order Date]])</f>
        <v>2026</v>
      </c>
      <c r="D2491" s="13" t="str">
        <f>"Q"&amp;ROUNDUP(MONTH(SalesDataTable[[#This Row],[Order Date]])/3,0)</f>
        <v>Q4</v>
      </c>
      <c r="E2491" s="13">
        <f>MONTH(SalesDataTable[[#This Row],[Order Date]])</f>
        <v>11</v>
      </c>
      <c r="F2491" s="10" t="str">
        <f>TEXT(SalesDataTable[[#This Row],[Order Date]],"MMM")</f>
        <v>Nov</v>
      </c>
      <c r="G2491" s="4" t="s">
        <v>16</v>
      </c>
      <c r="H2491" s="4" t="s">
        <v>66</v>
      </c>
      <c r="I2491" s="4" t="s">
        <v>35</v>
      </c>
      <c r="J2491" s="4" t="s">
        <v>19</v>
      </c>
      <c r="K2491" s="4" t="s">
        <v>39</v>
      </c>
      <c r="L2491" s="4" t="s">
        <v>45</v>
      </c>
      <c r="M2491" s="5">
        <v>1</v>
      </c>
      <c r="N2491" s="6">
        <v>194.73</v>
      </c>
      <c r="O2491" s="7">
        <v>0</v>
      </c>
      <c r="P2491" s="6">
        <v>104.48</v>
      </c>
      <c r="Q2491" s="6">
        <f>M2491*N2491*(1-O2491)</f>
        <v>194.73</v>
      </c>
      <c r="R2491" s="6">
        <f>M2491*P2491</f>
        <v>104.48</v>
      </c>
      <c r="S2491" s="6">
        <f>Q2491-R2491</f>
        <v>90.249999999999986</v>
      </c>
      <c r="T2491" s="8">
        <f>IFERROR(S2491/Q2491,0)</f>
        <v>0.46346222975401835</v>
      </c>
    </row>
    <row r="2492" spans="1:20" ht="15.75" x14ac:dyDescent="0.25">
      <c r="A2492" s="2">
        <v>3094</v>
      </c>
      <c r="B2492" s="3">
        <v>46356</v>
      </c>
      <c r="C2492" s="10">
        <f>YEAR(SalesDataTable[[#This Row],[Order Date]])</f>
        <v>2026</v>
      </c>
      <c r="D2492" s="13" t="str">
        <f>"Q"&amp;ROUNDUP(MONTH(SalesDataTable[[#This Row],[Order Date]])/3,0)</f>
        <v>Q4</v>
      </c>
      <c r="E2492" s="13">
        <f>MONTH(SalesDataTable[[#This Row],[Order Date]])</f>
        <v>11</v>
      </c>
      <c r="F2492" s="10" t="str">
        <f>TEXT(SalesDataTable[[#This Row],[Order Date]],"MMM")</f>
        <v>Nov</v>
      </c>
      <c r="G2492" s="4" t="s">
        <v>22</v>
      </c>
      <c r="H2492" s="4" t="s">
        <v>23</v>
      </c>
      <c r="I2492" s="4" t="s">
        <v>44</v>
      </c>
      <c r="J2492" s="4" t="s">
        <v>32</v>
      </c>
      <c r="K2492" s="4" t="s">
        <v>39</v>
      </c>
      <c r="L2492" s="4" t="s">
        <v>67</v>
      </c>
      <c r="M2492" s="5">
        <v>2</v>
      </c>
      <c r="N2492" s="6">
        <v>122.18</v>
      </c>
      <c r="O2492" s="7">
        <v>0.15</v>
      </c>
      <c r="P2492" s="6">
        <v>61.3</v>
      </c>
      <c r="Q2492" s="6">
        <f>M2492*N2492*(1-O2492)</f>
        <v>207.70600000000002</v>
      </c>
      <c r="R2492" s="6">
        <f>M2492*P2492</f>
        <v>122.6</v>
      </c>
      <c r="S2492" s="6">
        <f>Q2492-R2492</f>
        <v>85.106000000000023</v>
      </c>
      <c r="T2492" s="8">
        <f>IFERROR(S2492/Q2492,0)</f>
        <v>0.40974261696821479</v>
      </c>
    </row>
    <row r="2493" spans="1:20" ht="15.75" x14ac:dyDescent="0.25">
      <c r="A2493" s="2">
        <v>3359</v>
      </c>
      <c r="B2493" s="3">
        <v>46356</v>
      </c>
      <c r="C2493" s="10">
        <f>YEAR(SalesDataTable[[#This Row],[Order Date]])</f>
        <v>2026</v>
      </c>
      <c r="D2493" s="13" t="str">
        <f>"Q"&amp;ROUNDUP(MONTH(SalesDataTable[[#This Row],[Order Date]])/3,0)</f>
        <v>Q4</v>
      </c>
      <c r="E2493" s="13">
        <f>MONTH(SalesDataTable[[#This Row],[Order Date]])</f>
        <v>11</v>
      </c>
      <c r="F2493" s="10" t="str">
        <f>TEXT(SalesDataTable[[#This Row],[Order Date]],"MMM")</f>
        <v>Nov</v>
      </c>
      <c r="G2493" s="4" t="s">
        <v>36</v>
      </c>
      <c r="H2493" s="4" t="s">
        <v>63</v>
      </c>
      <c r="I2493" s="4" t="s">
        <v>18</v>
      </c>
      <c r="J2493" s="4" t="s">
        <v>19</v>
      </c>
      <c r="K2493" s="4" t="s">
        <v>39</v>
      </c>
      <c r="L2493" s="4" t="s">
        <v>56</v>
      </c>
      <c r="M2493" s="5">
        <v>1</v>
      </c>
      <c r="N2493" s="6">
        <v>83.14</v>
      </c>
      <c r="O2493" s="7">
        <v>0</v>
      </c>
      <c r="P2493" s="6">
        <v>39.369999999999997</v>
      </c>
      <c r="Q2493" s="6">
        <f>M2493*N2493*(1-O2493)</f>
        <v>83.14</v>
      </c>
      <c r="R2493" s="6">
        <f>M2493*P2493</f>
        <v>39.369999999999997</v>
      </c>
      <c r="S2493" s="6">
        <f>Q2493-R2493</f>
        <v>43.77</v>
      </c>
      <c r="T2493" s="8">
        <f>IFERROR(S2493/Q2493,0)</f>
        <v>0.52646139042578788</v>
      </c>
    </row>
    <row r="2494" spans="1:20" ht="15.75" x14ac:dyDescent="0.25">
      <c r="A2494" s="2">
        <v>3473</v>
      </c>
      <c r="B2494" s="3">
        <v>46356</v>
      </c>
      <c r="C2494" s="10">
        <f>YEAR(SalesDataTable[[#This Row],[Order Date]])</f>
        <v>2026</v>
      </c>
      <c r="D2494" s="13" t="str">
        <f>"Q"&amp;ROUNDUP(MONTH(SalesDataTable[[#This Row],[Order Date]])/3,0)</f>
        <v>Q4</v>
      </c>
      <c r="E2494" s="13">
        <f>MONTH(SalesDataTable[[#This Row],[Order Date]])</f>
        <v>11</v>
      </c>
      <c r="F2494" s="10" t="str">
        <f>TEXT(SalesDataTable[[#This Row],[Order Date]],"MMM")</f>
        <v>Nov</v>
      </c>
      <c r="G2494" s="4" t="s">
        <v>27</v>
      </c>
      <c r="H2494" s="4" t="s">
        <v>41</v>
      </c>
      <c r="I2494" s="4" t="s">
        <v>18</v>
      </c>
      <c r="J2494" s="4" t="s">
        <v>19</v>
      </c>
      <c r="K2494" s="4" t="s">
        <v>20</v>
      </c>
      <c r="L2494" s="4" t="s">
        <v>21</v>
      </c>
      <c r="M2494" s="5">
        <v>1</v>
      </c>
      <c r="N2494" s="6">
        <v>80.97</v>
      </c>
      <c r="O2494" s="7">
        <v>0</v>
      </c>
      <c r="P2494" s="6">
        <v>43.64</v>
      </c>
      <c r="Q2494" s="6">
        <f>M2494*N2494*(1-O2494)</f>
        <v>80.97</v>
      </c>
      <c r="R2494" s="6">
        <f>M2494*P2494</f>
        <v>43.64</v>
      </c>
      <c r="S2494" s="6">
        <f>Q2494-R2494</f>
        <v>37.33</v>
      </c>
      <c r="T2494" s="8">
        <f>IFERROR(S2494/Q2494,0)</f>
        <v>0.4610349512164999</v>
      </c>
    </row>
    <row r="2495" spans="1:20" ht="15.75" x14ac:dyDescent="0.25">
      <c r="A2495" s="2">
        <v>3589</v>
      </c>
      <c r="B2495" s="3">
        <v>46356</v>
      </c>
      <c r="C2495" s="10">
        <f>YEAR(SalesDataTable[[#This Row],[Order Date]])</f>
        <v>2026</v>
      </c>
      <c r="D2495" s="13" t="str">
        <f>"Q"&amp;ROUNDUP(MONTH(SalesDataTable[[#This Row],[Order Date]])/3,0)</f>
        <v>Q4</v>
      </c>
      <c r="E2495" s="13">
        <f>MONTH(SalesDataTable[[#This Row],[Order Date]])</f>
        <v>11</v>
      </c>
      <c r="F2495" s="10" t="str">
        <f>TEXT(SalesDataTable[[#This Row],[Order Date]],"MMM")</f>
        <v>Nov</v>
      </c>
      <c r="G2495" s="4" t="s">
        <v>16</v>
      </c>
      <c r="H2495" s="4" t="s">
        <v>52</v>
      </c>
      <c r="I2495" s="4" t="s">
        <v>18</v>
      </c>
      <c r="J2495" s="4" t="s">
        <v>29</v>
      </c>
      <c r="K2495" s="4" t="s">
        <v>25</v>
      </c>
      <c r="L2495" s="4" t="s">
        <v>62</v>
      </c>
      <c r="M2495" s="5">
        <v>1</v>
      </c>
      <c r="N2495" s="6">
        <v>73.03</v>
      </c>
      <c r="O2495" s="7">
        <v>0</v>
      </c>
      <c r="P2495" s="6">
        <v>32.71</v>
      </c>
      <c r="Q2495" s="6">
        <f>M2495*N2495*(1-O2495)</f>
        <v>73.03</v>
      </c>
      <c r="R2495" s="6">
        <f>M2495*P2495</f>
        <v>32.71</v>
      </c>
      <c r="S2495" s="6">
        <f>Q2495-R2495</f>
        <v>40.32</v>
      </c>
      <c r="T2495" s="8">
        <f>IFERROR(S2495/Q2495,0)</f>
        <v>0.55210187594139393</v>
      </c>
    </row>
    <row r="2496" spans="1:20" ht="15.75" x14ac:dyDescent="0.25">
      <c r="A2496" s="2">
        <v>4689</v>
      </c>
      <c r="B2496" s="3">
        <v>46356</v>
      </c>
      <c r="C2496" s="10">
        <f>YEAR(SalesDataTable[[#This Row],[Order Date]])</f>
        <v>2026</v>
      </c>
      <c r="D2496" s="13" t="str">
        <f>"Q"&amp;ROUNDUP(MONTH(SalesDataTable[[#This Row],[Order Date]])/3,0)</f>
        <v>Q4</v>
      </c>
      <c r="E2496" s="13">
        <f>MONTH(SalesDataTable[[#This Row],[Order Date]])</f>
        <v>11</v>
      </c>
      <c r="F2496" s="10" t="str">
        <f>TEXT(SalesDataTable[[#This Row],[Order Date]],"MMM")</f>
        <v>Nov</v>
      </c>
      <c r="G2496" s="4" t="s">
        <v>27</v>
      </c>
      <c r="H2496" s="4" t="s">
        <v>34</v>
      </c>
      <c r="I2496" s="4" t="s">
        <v>18</v>
      </c>
      <c r="J2496" s="4" t="s">
        <v>19</v>
      </c>
      <c r="K2496" s="4" t="s">
        <v>30</v>
      </c>
      <c r="L2496" s="4" t="s">
        <v>48</v>
      </c>
      <c r="M2496" s="5">
        <v>1</v>
      </c>
      <c r="N2496" s="6">
        <v>46.81</v>
      </c>
      <c r="O2496" s="7">
        <v>0.05</v>
      </c>
      <c r="P2496" s="6">
        <v>17.87</v>
      </c>
      <c r="Q2496" s="6">
        <f>M2496*N2496*(1-O2496)</f>
        <v>44.469500000000004</v>
      </c>
      <c r="R2496" s="6">
        <f>M2496*P2496</f>
        <v>17.87</v>
      </c>
      <c r="S2496" s="6">
        <f>Q2496-R2496</f>
        <v>26.599500000000003</v>
      </c>
      <c r="T2496" s="8">
        <f>IFERROR(S2496/Q2496,0)</f>
        <v>0.59815154206815913</v>
      </c>
    </row>
    <row r="2497" spans="1:20" ht="15.75" x14ac:dyDescent="0.25">
      <c r="A2497" s="2">
        <v>4819</v>
      </c>
      <c r="B2497" s="3">
        <v>46356</v>
      </c>
      <c r="C2497" s="10">
        <f>YEAR(SalesDataTable[[#This Row],[Order Date]])</f>
        <v>2026</v>
      </c>
      <c r="D2497" s="13" t="str">
        <f>"Q"&amp;ROUNDUP(MONTH(SalesDataTable[[#This Row],[Order Date]])/3,0)</f>
        <v>Q4</v>
      </c>
      <c r="E2497" s="13">
        <f>MONTH(SalesDataTable[[#This Row],[Order Date]])</f>
        <v>11</v>
      </c>
      <c r="F2497" s="10" t="str">
        <f>TEXT(SalesDataTable[[#This Row],[Order Date]],"MMM")</f>
        <v>Nov</v>
      </c>
      <c r="G2497" s="4" t="s">
        <v>36</v>
      </c>
      <c r="H2497" s="4" t="s">
        <v>47</v>
      </c>
      <c r="I2497" s="4" t="s">
        <v>44</v>
      </c>
      <c r="J2497" s="4" t="s">
        <v>29</v>
      </c>
      <c r="K2497" s="4" t="s">
        <v>25</v>
      </c>
      <c r="L2497" s="4" t="s">
        <v>53</v>
      </c>
      <c r="M2497" s="5">
        <v>2</v>
      </c>
      <c r="N2497" s="6">
        <v>153.51</v>
      </c>
      <c r="O2497" s="7">
        <v>0.15</v>
      </c>
      <c r="P2497" s="6">
        <v>81.290000000000006</v>
      </c>
      <c r="Q2497" s="6">
        <f>M2497*N2497*(1-O2497)</f>
        <v>260.96699999999998</v>
      </c>
      <c r="R2497" s="6">
        <f>M2497*P2497</f>
        <v>162.58000000000001</v>
      </c>
      <c r="S2497" s="6">
        <f>Q2497-R2497</f>
        <v>98.386999999999972</v>
      </c>
      <c r="T2497" s="8">
        <f>IFERROR(S2497/Q2497,0)</f>
        <v>0.3770093536730697</v>
      </c>
    </row>
    <row r="2498" spans="1:20" ht="15.75" x14ac:dyDescent="0.25">
      <c r="A2498" s="2">
        <v>5167</v>
      </c>
      <c r="B2498" s="3">
        <v>46356</v>
      </c>
      <c r="C2498" s="10">
        <f>YEAR(SalesDataTable[[#This Row],[Order Date]])</f>
        <v>2026</v>
      </c>
      <c r="D2498" s="13" t="str">
        <f>"Q"&amp;ROUNDUP(MONTH(SalesDataTable[[#This Row],[Order Date]])/3,0)</f>
        <v>Q4</v>
      </c>
      <c r="E2498" s="13">
        <f>MONTH(SalesDataTable[[#This Row],[Order Date]])</f>
        <v>11</v>
      </c>
      <c r="F2498" s="10" t="str">
        <f>TEXT(SalesDataTable[[#This Row],[Order Date]],"MMM")</f>
        <v>Nov</v>
      </c>
      <c r="G2498" s="4" t="s">
        <v>27</v>
      </c>
      <c r="H2498" s="4" t="s">
        <v>41</v>
      </c>
      <c r="I2498" s="4" t="s">
        <v>44</v>
      </c>
      <c r="J2498" s="4" t="s">
        <v>29</v>
      </c>
      <c r="K2498" s="4" t="s">
        <v>39</v>
      </c>
      <c r="L2498" s="4" t="s">
        <v>45</v>
      </c>
      <c r="M2498" s="5">
        <v>2</v>
      </c>
      <c r="N2498" s="6">
        <v>197.5</v>
      </c>
      <c r="O2498" s="7">
        <v>0</v>
      </c>
      <c r="P2498" s="6">
        <v>104.47</v>
      </c>
      <c r="Q2498" s="6">
        <f>M2498*N2498*(1-O2498)</f>
        <v>395</v>
      </c>
      <c r="R2498" s="6">
        <f>M2498*P2498</f>
        <v>208.94</v>
      </c>
      <c r="S2498" s="6">
        <f>Q2498-R2498</f>
        <v>186.06</v>
      </c>
      <c r="T2498" s="8">
        <f>IFERROR(S2498/Q2498,0)</f>
        <v>0.4710379746835443</v>
      </c>
    </row>
    <row r="2499" spans="1:20" ht="15.75" x14ac:dyDescent="0.25">
      <c r="A2499" s="2">
        <v>38</v>
      </c>
      <c r="B2499" s="3">
        <v>46357</v>
      </c>
      <c r="C2499" s="10">
        <f>YEAR(SalesDataTable[[#This Row],[Order Date]])</f>
        <v>2026</v>
      </c>
      <c r="D2499" s="13" t="str">
        <f>"Q"&amp;ROUNDUP(MONTH(SalesDataTable[[#This Row],[Order Date]])/3,0)</f>
        <v>Q4</v>
      </c>
      <c r="E2499" s="13">
        <f>MONTH(SalesDataTable[[#This Row],[Order Date]])</f>
        <v>12</v>
      </c>
      <c r="F2499" s="10" t="str">
        <f>TEXT(SalesDataTable[[#This Row],[Order Date]],"MMM")</f>
        <v>Dec</v>
      </c>
      <c r="G2499" s="4" t="s">
        <v>36</v>
      </c>
      <c r="H2499" s="4" t="s">
        <v>49</v>
      </c>
      <c r="I2499" s="4" t="s">
        <v>24</v>
      </c>
      <c r="J2499" s="4" t="s">
        <v>32</v>
      </c>
      <c r="K2499" s="4" t="s">
        <v>25</v>
      </c>
      <c r="L2499" s="4" t="s">
        <v>33</v>
      </c>
      <c r="M2499" s="5">
        <v>8</v>
      </c>
      <c r="N2499" s="6">
        <v>146.55000000000001</v>
      </c>
      <c r="O2499" s="7">
        <v>0.1</v>
      </c>
      <c r="P2499" s="6">
        <v>78.03</v>
      </c>
      <c r="Q2499" s="6">
        <f>M2499*N2499*(1-O2499)</f>
        <v>1055.1600000000001</v>
      </c>
      <c r="R2499" s="6">
        <f>M2499*P2499</f>
        <v>624.24</v>
      </c>
      <c r="S2499" s="6">
        <f>Q2499-R2499</f>
        <v>430.92000000000007</v>
      </c>
      <c r="T2499" s="8">
        <f>IFERROR(S2499/Q2499,0)</f>
        <v>0.40839303991811671</v>
      </c>
    </row>
    <row r="2500" spans="1:20" ht="15.75" x14ac:dyDescent="0.25">
      <c r="A2500" s="2">
        <v>364</v>
      </c>
      <c r="B2500" s="3">
        <v>46357</v>
      </c>
      <c r="C2500" s="10">
        <f>YEAR(SalesDataTable[[#This Row],[Order Date]])</f>
        <v>2026</v>
      </c>
      <c r="D2500" s="13" t="str">
        <f>"Q"&amp;ROUNDUP(MONTH(SalesDataTable[[#This Row],[Order Date]])/3,0)</f>
        <v>Q4</v>
      </c>
      <c r="E2500" s="13">
        <f>MONTH(SalesDataTable[[#This Row],[Order Date]])</f>
        <v>12</v>
      </c>
      <c r="F2500" s="10" t="str">
        <f>TEXT(SalesDataTable[[#This Row],[Order Date]],"MMM")</f>
        <v>Dec</v>
      </c>
      <c r="G2500" s="4" t="s">
        <v>36</v>
      </c>
      <c r="H2500" s="4" t="s">
        <v>63</v>
      </c>
      <c r="I2500" s="4" t="s">
        <v>18</v>
      </c>
      <c r="J2500" s="4" t="s">
        <v>32</v>
      </c>
      <c r="K2500" s="4" t="s">
        <v>20</v>
      </c>
      <c r="L2500" s="4" t="s">
        <v>38</v>
      </c>
      <c r="M2500" s="5">
        <v>2</v>
      </c>
      <c r="N2500" s="6">
        <v>51.83</v>
      </c>
      <c r="O2500" s="7">
        <v>0.15</v>
      </c>
      <c r="P2500" s="6">
        <v>22.02</v>
      </c>
      <c r="Q2500" s="6">
        <f>M2500*N2500*(1-O2500)</f>
        <v>88.11099999999999</v>
      </c>
      <c r="R2500" s="6">
        <f>M2500*P2500</f>
        <v>44.04</v>
      </c>
      <c r="S2500" s="6">
        <f>Q2500-R2500</f>
        <v>44.070999999999991</v>
      </c>
      <c r="T2500" s="8">
        <f>IFERROR(S2500/Q2500,0)</f>
        <v>0.50017591447151888</v>
      </c>
    </row>
    <row r="2501" spans="1:20" ht="15.75" x14ac:dyDescent="0.25">
      <c r="A2501" s="2">
        <v>2040</v>
      </c>
      <c r="B2501" s="3">
        <v>46357</v>
      </c>
      <c r="C2501" s="10">
        <f>YEAR(SalesDataTable[[#This Row],[Order Date]])</f>
        <v>2026</v>
      </c>
      <c r="D2501" s="13" t="str">
        <f>"Q"&amp;ROUNDUP(MONTH(SalesDataTable[[#This Row],[Order Date]])/3,0)</f>
        <v>Q4</v>
      </c>
      <c r="E2501" s="13">
        <f>MONTH(SalesDataTable[[#This Row],[Order Date]])</f>
        <v>12</v>
      </c>
      <c r="F2501" s="10" t="str">
        <f>TEXT(SalesDataTable[[#This Row],[Order Date]],"MMM")</f>
        <v>Dec</v>
      </c>
      <c r="G2501" s="4" t="s">
        <v>22</v>
      </c>
      <c r="H2501" s="4" t="s">
        <v>59</v>
      </c>
      <c r="I2501" s="4" t="s">
        <v>18</v>
      </c>
      <c r="J2501" s="4" t="s">
        <v>29</v>
      </c>
      <c r="K2501" s="4" t="s">
        <v>25</v>
      </c>
      <c r="L2501" s="4" t="s">
        <v>33</v>
      </c>
      <c r="M2501" s="5">
        <v>1</v>
      </c>
      <c r="N2501" s="6">
        <v>140.34</v>
      </c>
      <c r="O2501" s="7">
        <v>0.15</v>
      </c>
      <c r="P2501" s="6">
        <v>79.92</v>
      </c>
      <c r="Q2501" s="6">
        <f>M2501*N2501*(1-O2501)</f>
        <v>119.289</v>
      </c>
      <c r="R2501" s="6">
        <f>M2501*P2501</f>
        <v>79.92</v>
      </c>
      <c r="S2501" s="6">
        <f>Q2501-R2501</f>
        <v>39.369</v>
      </c>
      <c r="T2501" s="8">
        <f>IFERROR(S2501/Q2501,0)</f>
        <v>0.33003043029952467</v>
      </c>
    </row>
    <row r="2502" spans="1:20" ht="15.75" x14ac:dyDescent="0.25">
      <c r="A2502" s="2">
        <v>2899</v>
      </c>
      <c r="B2502" s="3">
        <v>46357</v>
      </c>
      <c r="C2502" s="10">
        <f>YEAR(SalesDataTable[[#This Row],[Order Date]])</f>
        <v>2026</v>
      </c>
      <c r="D2502" s="13" t="str">
        <f>"Q"&amp;ROUNDUP(MONTH(SalesDataTable[[#This Row],[Order Date]])/3,0)</f>
        <v>Q4</v>
      </c>
      <c r="E2502" s="13">
        <f>MONTH(SalesDataTable[[#This Row],[Order Date]])</f>
        <v>12</v>
      </c>
      <c r="F2502" s="10" t="str">
        <f>TEXT(SalesDataTable[[#This Row],[Order Date]],"MMM")</f>
        <v>Dec</v>
      </c>
      <c r="G2502" s="4" t="s">
        <v>16</v>
      </c>
      <c r="H2502" s="4" t="s">
        <v>17</v>
      </c>
      <c r="I2502" s="4" t="s">
        <v>18</v>
      </c>
      <c r="J2502" s="4" t="s">
        <v>29</v>
      </c>
      <c r="K2502" s="4" t="s">
        <v>25</v>
      </c>
      <c r="L2502" s="4" t="s">
        <v>53</v>
      </c>
      <c r="M2502" s="5">
        <v>1</v>
      </c>
      <c r="N2502" s="6">
        <v>156.44999999999999</v>
      </c>
      <c r="O2502" s="7">
        <v>0</v>
      </c>
      <c r="P2502" s="6">
        <v>80.56</v>
      </c>
      <c r="Q2502" s="6">
        <f>M2502*N2502*(1-O2502)</f>
        <v>156.44999999999999</v>
      </c>
      <c r="R2502" s="6">
        <f>M2502*P2502</f>
        <v>80.56</v>
      </c>
      <c r="S2502" s="6">
        <f>Q2502-R2502</f>
        <v>75.889999999999986</v>
      </c>
      <c r="T2502" s="8">
        <f>IFERROR(S2502/Q2502,0)</f>
        <v>0.48507510386705011</v>
      </c>
    </row>
    <row r="2503" spans="1:20" ht="15.75" x14ac:dyDescent="0.25">
      <c r="A2503" s="2">
        <v>3199</v>
      </c>
      <c r="B2503" s="3">
        <v>46357</v>
      </c>
      <c r="C2503" s="10">
        <f>YEAR(SalesDataTable[[#This Row],[Order Date]])</f>
        <v>2026</v>
      </c>
      <c r="D2503" s="13" t="str">
        <f>"Q"&amp;ROUNDUP(MONTH(SalesDataTable[[#This Row],[Order Date]])/3,0)</f>
        <v>Q4</v>
      </c>
      <c r="E2503" s="13">
        <f>MONTH(SalesDataTable[[#This Row],[Order Date]])</f>
        <v>12</v>
      </c>
      <c r="F2503" s="10" t="str">
        <f>TEXT(SalesDataTable[[#This Row],[Order Date]],"MMM")</f>
        <v>Dec</v>
      </c>
      <c r="G2503" s="4" t="s">
        <v>27</v>
      </c>
      <c r="H2503" s="4" t="s">
        <v>68</v>
      </c>
      <c r="I2503" s="4" t="s">
        <v>44</v>
      </c>
      <c r="J2503" s="4" t="s">
        <v>19</v>
      </c>
      <c r="K2503" s="4" t="s">
        <v>50</v>
      </c>
      <c r="L2503" s="4" t="s">
        <v>51</v>
      </c>
      <c r="M2503" s="5">
        <v>1</v>
      </c>
      <c r="N2503" s="6">
        <v>41.33</v>
      </c>
      <c r="O2503" s="7">
        <v>0</v>
      </c>
      <c r="P2503" s="6">
        <v>15.03</v>
      </c>
      <c r="Q2503" s="6">
        <f>M2503*N2503*(1-O2503)</f>
        <v>41.33</v>
      </c>
      <c r="R2503" s="6">
        <f>M2503*P2503</f>
        <v>15.03</v>
      </c>
      <c r="S2503" s="6">
        <f>Q2503-R2503</f>
        <v>26.299999999999997</v>
      </c>
      <c r="T2503" s="8">
        <f>IFERROR(S2503/Q2503,0)</f>
        <v>0.6363416404548754</v>
      </c>
    </row>
    <row r="2504" spans="1:20" ht="15.75" x14ac:dyDescent="0.25">
      <c r="A2504" s="2">
        <v>4722</v>
      </c>
      <c r="B2504" s="3">
        <v>46357</v>
      </c>
      <c r="C2504" s="10">
        <f>YEAR(SalesDataTable[[#This Row],[Order Date]])</f>
        <v>2026</v>
      </c>
      <c r="D2504" s="13" t="str">
        <f>"Q"&amp;ROUNDUP(MONTH(SalesDataTable[[#This Row],[Order Date]])/3,0)</f>
        <v>Q4</v>
      </c>
      <c r="E2504" s="13">
        <f>MONTH(SalesDataTable[[#This Row],[Order Date]])</f>
        <v>12</v>
      </c>
      <c r="F2504" s="10" t="str">
        <f>TEXT(SalesDataTable[[#This Row],[Order Date]],"MMM")</f>
        <v>Dec</v>
      </c>
      <c r="G2504" s="4" t="s">
        <v>22</v>
      </c>
      <c r="H2504" s="4" t="s">
        <v>57</v>
      </c>
      <c r="I2504" s="4" t="s">
        <v>35</v>
      </c>
      <c r="J2504" s="4" t="s">
        <v>29</v>
      </c>
      <c r="K2504" s="4" t="s">
        <v>20</v>
      </c>
      <c r="L2504" s="4" t="s">
        <v>42</v>
      </c>
      <c r="M2504" s="5">
        <v>1</v>
      </c>
      <c r="N2504" s="6">
        <v>39.479999999999997</v>
      </c>
      <c r="O2504" s="7">
        <v>0.05</v>
      </c>
      <c r="P2504" s="6">
        <v>16.78</v>
      </c>
      <c r="Q2504" s="6">
        <f>M2504*N2504*(1-O2504)</f>
        <v>37.505999999999993</v>
      </c>
      <c r="R2504" s="6">
        <f>M2504*P2504</f>
        <v>16.78</v>
      </c>
      <c r="S2504" s="6">
        <f>Q2504-R2504</f>
        <v>20.725999999999992</v>
      </c>
      <c r="T2504" s="8">
        <f>IFERROR(S2504/Q2504,0)</f>
        <v>0.55260491654668575</v>
      </c>
    </row>
    <row r="2505" spans="1:20" ht="15.75" x14ac:dyDescent="0.25">
      <c r="A2505" s="2">
        <v>1423</v>
      </c>
      <c r="B2505" s="3">
        <v>46358</v>
      </c>
      <c r="C2505" s="10">
        <f>YEAR(SalesDataTable[[#This Row],[Order Date]])</f>
        <v>2026</v>
      </c>
      <c r="D2505" s="13" t="str">
        <f>"Q"&amp;ROUNDUP(MONTH(SalesDataTable[[#This Row],[Order Date]])/3,0)</f>
        <v>Q4</v>
      </c>
      <c r="E2505" s="13">
        <f>MONTH(SalesDataTable[[#This Row],[Order Date]])</f>
        <v>12</v>
      </c>
      <c r="F2505" s="10" t="str">
        <f>TEXT(SalesDataTable[[#This Row],[Order Date]],"MMM")</f>
        <v>Dec</v>
      </c>
      <c r="G2505" s="4" t="s">
        <v>27</v>
      </c>
      <c r="H2505" s="4" t="s">
        <v>34</v>
      </c>
      <c r="I2505" s="4" t="s">
        <v>18</v>
      </c>
      <c r="J2505" s="4" t="s">
        <v>32</v>
      </c>
      <c r="K2505" s="4" t="s">
        <v>25</v>
      </c>
      <c r="L2505" s="4" t="s">
        <v>62</v>
      </c>
      <c r="M2505" s="5">
        <v>1</v>
      </c>
      <c r="N2505" s="6">
        <v>73.010000000000005</v>
      </c>
      <c r="O2505" s="7">
        <v>0.1</v>
      </c>
      <c r="P2505" s="6">
        <v>31.51</v>
      </c>
      <c r="Q2505" s="6">
        <f>M2505*N2505*(1-O2505)</f>
        <v>65.709000000000003</v>
      </c>
      <c r="R2505" s="6">
        <f>M2505*P2505</f>
        <v>31.51</v>
      </c>
      <c r="S2505" s="6">
        <f>Q2505-R2505</f>
        <v>34.198999999999998</v>
      </c>
      <c r="T2505" s="8">
        <f>IFERROR(S2505/Q2505,0)</f>
        <v>0.52046142841924237</v>
      </c>
    </row>
    <row r="2506" spans="1:20" ht="15.75" x14ac:dyDescent="0.25">
      <c r="A2506" s="2">
        <v>1505</v>
      </c>
      <c r="B2506" s="3">
        <v>46358</v>
      </c>
      <c r="C2506" s="10">
        <f>YEAR(SalesDataTable[[#This Row],[Order Date]])</f>
        <v>2026</v>
      </c>
      <c r="D2506" s="13" t="str">
        <f>"Q"&amp;ROUNDUP(MONTH(SalesDataTable[[#This Row],[Order Date]])/3,0)</f>
        <v>Q4</v>
      </c>
      <c r="E2506" s="13">
        <f>MONTH(SalesDataTable[[#This Row],[Order Date]])</f>
        <v>12</v>
      </c>
      <c r="F2506" s="10" t="str">
        <f>TEXT(SalesDataTable[[#This Row],[Order Date]],"MMM")</f>
        <v>Dec</v>
      </c>
      <c r="G2506" s="4" t="s">
        <v>16</v>
      </c>
      <c r="H2506" s="4" t="s">
        <v>66</v>
      </c>
      <c r="I2506" s="4" t="s">
        <v>18</v>
      </c>
      <c r="J2506" s="4" t="s">
        <v>32</v>
      </c>
      <c r="K2506" s="4" t="s">
        <v>50</v>
      </c>
      <c r="L2506" s="4" t="s">
        <v>51</v>
      </c>
      <c r="M2506" s="5">
        <v>2</v>
      </c>
      <c r="N2506" s="6">
        <v>40.86</v>
      </c>
      <c r="O2506" s="7">
        <v>0.05</v>
      </c>
      <c r="P2506" s="6">
        <v>15.06</v>
      </c>
      <c r="Q2506" s="6">
        <f>M2506*N2506*(1-O2506)</f>
        <v>77.634</v>
      </c>
      <c r="R2506" s="6">
        <f>M2506*P2506</f>
        <v>30.12</v>
      </c>
      <c r="S2506" s="6">
        <f>Q2506-R2506</f>
        <v>47.513999999999996</v>
      </c>
      <c r="T2506" s="8">
        <f>IFERROR(S2506/Q2506,0)</f>
        <v>0.6120256588608084</v>
      </c>
    </row>
    <row r="2507" spans="1:20" ht="15.75" x14ac:dyDescent="0.25">
      <c r="A2507" s="2">
        <v>1664</v>
      </c>
      <c r="B2507" s="3">
        <v>46358</v>
      </c>
      <c r="C2507" s="10">
        <f>YEAR(SalesDataTable[[#This Row],[Order Date]])</f>
        <v>2026</v>
      </c>
      <c r="D2507" s="13" t="str">
        <f>"Q"&amp;ROUNDUP(MONTH(SalesDataTable[[#This Row],[Order Date]])/3,0)</f>
        <v>Q4</v>
      </c>
      <c r="E2507" s="13">
        <f>MONTH(SalesDataTable[[#This Row],[Order Date]])</f>
        <v>12</v>
      </c>
      <c r="F2507" s="10" t="str">
        <f>TEXT(SalesDataTable[[#This Row],[Order Date]],"MMM")</f>
        <v>Dec</v>
      </c>
      <c r="G2507" s="4" t="s">
        <v>27</v>
      </c>
      <c r="H2507" s="4" t="s">
        <v>41</v>
      </c>
      <c r="I2507" s="4" t="s">
        <v>44</v>
      </c>
      <c r="J2507" s="4" t="s">
        <v>19</v>
      </c>
      <c r="K2507" s="4" t="s">
        <v>39</v>
      </c>
      <c r="L2507" s="4" t="s">
        <v>45</v>
      </c>
      <c r="M2507" s="5">
        <v>6</v>
      </c>
      <c r="N2507" s="6">
        <v>194.79</v>
      </c>
      <c r="O2507" s="7">
        <v>0</v>
      </c>
      <c r="P2507" s="6">
        <v>105.73</v>
      </c>
      <c r="Q2507" s="6">
        <f>M2507*N2507*(1-O2507)</f>
        <v>1168.74</v>
      </c>
      <c r="R2507" s="6">
        <f>M2507*P2507</f>
        <v>634.38</v>
      </c>
      <c r="S2507" s="6">
        <f>Q2507-R2507</f>
        <v>534.36</v>
      </c>
      <c r="T2507" s="8">
        <f>IFERROR(S2507/Q2507,0)</f>
        <v>0.45721032907233433</v>
      </c>
    </row>
    <row r="2508" spans="1:20" ht="15.75" x14ac:dyDescent="0.25">
      <c r="A2508" s="2">
        <v>2035</v>
      </c>
      <c r="B2508" s="3">
        <v>46358</v>
      </c>
      <c r="C2508" s="10">
        <f>YEAR(SalesDataTable[[#This Row],[Order Date]])</f>
        <v>2026</v>
      </c>
      <c r="D2508" s="13" t="str">
        <f>"Q"&amp;ROUNDUP(MONTH(SalesDataTable[[#This Row],[Order Date]])/3,0)</f>
        <v>Q4</v>
      </c>
      <c r="E2508" s="13">
        <f>MONTH(SalesDataTable[[#This Row],[Order Date]])</f>
        <v>12</v>
      </c>
      <c r="F2508" s="10" t="str">
        <f>TEXT(SalesDataTable[[#This Row],[Order Date]],"MMM")</f>
        <v>Dec</v>
      </c>
      <c r="G2508" s="4" t="s">
        <v>36</v>
      </c>
      <c r="H2508" s="4" t="s">
        <v>63</v>
      </c>
      <c r="I2508" s="4" t="s">
        <v>18</v>
      </c>
      <c r="J2508" s="4" t="s">
        <v>29</v>
      </c>
      <c r="K2508" s="4" t="s">
        <v>39</v>
      </c>
      <c r="L2508" s="4" t="s">
        <v>56</v>
      </c>
      <c r="M2508" s="5">
        <v>4</v>
      </c>
      <c r="N2508" s="6">
        <v>80.98</v>
      </c>
      <c r="O2508" s="7">
        <v>0.2</v>
      </c>
      <c r="P2508" s="6">
        <v>38.6</v>
      </c>
      <c r="Q2508" s="6">
        <f>M2508*N2508*(1-O2508)</f>
        <v>259.13600000000002</v>
      </c>
      <c r="R2508" s="6">
        <f>M2508*P2508</f>
        <v>154.4</v>
      </c>
      <c r="S2508" s="6">
        <f>Q2508-R2508</f>
        <v>104.73600000000002</v>
      </c>
      <c r="T2508" s="8">
        <f>IFERROR(S2508/Q2508,0)</f>
        <v>0.40417387009138062</v>
      </c>
    </row>
    <row r="2509" spans="1:20" ht="15.75" x14ac:dyDescent="0.25">
      <c r="A2509" s="2">
        <v>2094</v>
      </c>
      <c r="B2509" s="3">
        <v>46358</v>
      </c>
      <c r="C2509" s="10">
        <f>YEAR(SalesDataTable[[#This Row],[Order Date]])</f>
        <v>2026</v>
      </c>
      <c r="D2509" s="13" t="str">
        <f>"Q"&amp;ROUNDUP(MONTH(SalesDataTable[[#This Row],[Order Date]])/3,0)</f>
        <v>Q4</v>
      </c>
      <c r="E2509" s="13">
        <f>MONTH(SalesDataTable[[#This Row],[Order Date]])</f>
        <v>12</v>
      </c>
      <c r="F2509" s="10" t="str">
        <f>TEXT(SalesDataTable[[#This Row],[Order Date]],"MMM")</f>
        <v>Dec</v>
      </c>
      <c r="G2509" s="4" t="s">
        <v>16</v>
      </c>
      <c r="H2509" s="4" t="s">
        <v>66</v>
      </c>
      <c r="I2509" s="4" t="s">
        <v>18</v>
      </c>
      <c r="J2509" s="4" t="s">
        <v>29</v>
      </c>
      <c r="K2509" s="4" t="s">
        <v>39</v>
      </c>
      <c r="L2509" s="4" t="s">
        <v>45</v>
      </c>
      <c r="M2509" s="5">
        <v>3</v>
      </c>
      <c r="N2509" s="6">
        <v>196.48</v>
      </c>
      <c r="O2509" s="7">
        <v>0.05</v>
      </c>
      <c r="P2509" s="6">
        <v>107.2</v>
      </c>
      <c r="Q2509" s="6">
        <f>M2509*N2509*(1-O2509)</f>
        <v>559.96799999999996</v>
      </c>
      <c r="R2509" s="6">
        <f>M2509*P2509</f>
        <v>321.60000000000002</v>
      </c>
      <c r="S2509" s="6">
        <f>Q2509-R2509</f>
        <v>238.36799999999994</v>
      </c>
      <c r="T2509" s="8">
        <f>IFERROR(S2509/Q2509,0)</f>
        <v>0.42568146751242919</v>
      </c>
    </row>
    <row r="2510" spans="1:20" ht="15.75" x14ac:dyDescent="0.25">
      <c r="A2510" s="2">
        <v>2204</v>
      </c>
      <c r="B2510" s="3">
        <v>46358</v>
      </c>
      <c r="C2510" s="10">
        <f>YEAR(SalesDataTable[[#This Row],[Order Date]])</f>
        <v>2026</v>
      </c>
      <c r="D2510" s="13" t="str">
        <f>"Q"&amp;ROUNDUP(MONTH(SalesDataTable[[#This Row],[Order Date]])/3,0)</f>
        <v>Q4</v>
      </c>
      <c r="E2510" s="13">
        <f>MONTH(SalesDataTable[[#This Row],[Order Date]])</f>
        <v>12</v>
      </c>
      <c r="F2510" s="10" t="str">
        <f>TEXT(SalesDataTable[[#This Row],[Order Date]],"MMM")</f>
        <v>Dec</v>
      </c>
      <c r="G2510" s="4" t="s">
        <v>16</v>
      </c>
      <c r="H2510" s="4" t="s">
        <v>52</v>
      </c>
      <c r="I2510" s="4" t="s">
        <v>35</v>
      </c>
      <c r="J2510" s="4" t="s">
        <v>29</v>
      </c>
      <c r="K2510" s="4" t="s">
        <v>30</v>
      </c>
      <c r="L2510" s="4" t="s">
        <v>48</v>
      </c>
      <c r="M2510" s="5">
        <v>2</v>
      </c>
      <c r="N2510" s="6">
        <v>46.63</v>
      </c>
      <c r="O2510" s="7">
        <v>0</v>
      </c>
      <c r="P2510" s="6">
        <v>18.68</v>
      </c>
      <c r="Q2510" s="6">
        <f>M2510*N2510*(1-O2510)</f>
        <v>93.26</v>
      </c>
      <c r="R2510" s="6">
        <f>M2510*P2510</f>
        <v>37.36</v>
      </c>
      <c r="S2510" s="6">
        <f>Q2510-R2510</f>
        <v>55.900000000000006</v>
      </c>
      <c r="T2510" s="8">
        <f>IFERROR(S2510/Q2510,0)</f>
        <v>0.59939952820072917</v>
      </c>
    </row>
    <row r="2511" spans="1:20" ht="15.75" x14ac:dyDescent="0.25">
      <c r="A2511" s="2">
        <v>3921</v>
      </c>
      <c r="B2511" s="3">
        <v>46358</v>
      </c>
      <c r="C2511" s="10">
        <f>YEAR(SalesDataTable[[#This Row],[Order Date]])</f>
        <v>2026</v>
      </c>
      <c r="D2511" s="13" t="str">
        <f>"Q"&amp;ROUNDUP(MONTH(SalesDataTable[[#This Row],[Order Date]])/3,0)</f>
        <v>Q4</v>
      </c>
      <c r="E2511" s="13">
        <f>MONTH(SalesDataTable[[#This Row],[Order Date]])</f>
        <v>12</v>
      </c>
      <c r="F2511" s="10" t="str">
        <f>TEXT(SalesDataTable[[#This Row],[Order Date]],"MMM")</f>
        <v>Dec</v>
      </c>
      <c r="G2511" s="4" t="s">
        <v>27</v>
      </c>
      <c r="H2511" s="4" t="s">
        <v>41</v>
      </c>
      <c r="I2511" s="4" t="s">
        <v>24</v>
      </c>
      <c r="J2511" s="4" t="s">
        <v>32</v>
      </c>
      <c r="K2511" s="4" t="s">
        <v>25</v>
      </c>
      <c r="L2511" s="4" t="s">
        <v>33</v>
      </c>
      <c r="M2511" s="5">
        <v>12</v>
      </c>
      <c r="N2511" s="6">
        <v>142.93</v>
      </c>
      <c r="O2511" s="7">
        <v>0.1</v>
      </c>
      <c r="P2511" s="6">
        <v>79.81</v>
      </c>
      <c r="Q2511" s="6">
        <f>M2511*N2511*(1-O2511)</f>
        <v>1543.644</v>
      </c>
      <c r="R2511" s="6">
        <f>M2511*P2511</f>
        <v>957.72</v>
      </c>
      <c r="S2511" s="6">
        <f>Q2511-R2511</f>
        <v>585.92399999999998</v>
      </c>
      <c r="T2511" s="8">
        <f>IFERROR(S2511/Q2511,0)</f>
        <v>0.37957197384889263</v>
      </c>
    </row>
    <row r="2512" spans="1:20" ht="15.75" x14ac:dyDescent="0.25">
      <c r="A2512" s="2">
        <v>3999</v>
      </c>
      <c r="B2512" s="3">
        <v>46358</v>
      </c>
      <c r="C2512" s="10">
        <f>YEAR(SalesDataTable[[#This Row],[Order Date]])</f>
        <v>2026</v>
      </c>
      <c r="D2512" s="13" t="str">
        <f>"Q"&amp;ROUNDUP(MONTH(SalesDataTable[[#This Row],[Order Date]])/3,0)</f>
        <v>Q4</v>
      </c>
      <c r="E2512" s="13">
        <f>MONTH(SalesDataTable[[#This Row],[Order Date]])</f>
        <v>12</v>
      </c>
      <c r="F2512" s="10" t="str">
        <f>TEXT(SalesDataTable[[#This Row],[Order Date]],"MMM")</f>
        <v>Dec</v>
      </c>
      <c r="G2512" s="4" t="s">
        <v>22</v>
      </c>
      <c r="H2512" s="4" t="s">
        <v>59</v>
      </c>
      <c r="I2512" s="4" t="s">
        <v>35</v>
      </c>
      <c r="J2512" s="4" t="s">
        <v>19</v>
      </c>
      <c r="K2512" s="4" t="s">
        <v>25</v>
      </c>
      <c r="L2512" s="4" t="s">
        <v>53</v>
      </c>
      <c r="M2512" s="5">
        <v>2</v>
      </c>
      <c r="N2512" s="6">
        <v>153.97</v>
      </c>
      <c r="O2512" s="7">
        <v>0</v>
      </c>
      <c r="P2512" s="6">
        <v>79.45</v>
      </c>
      <c r="Q2512" s="6">
        <f>M2512*N2512*(1-O2512)</f>
        <v>307.94</v>
      </c>
      <c r="R2512" s="6">
        <f>M2512*P2512</f>
        <v>158.9</v>
      </c>
      <c r="S2512" s="6">
        <f>Q2512-R2512</f>
        <v>149.04</v>
      </c>
      <c r="T2512" s="8">
        <f>IFERROR(S2512/Q2512,0)</f>
        <v>0.48399038773787101</v>
      </c>
    </row>
    <row r="2513" spans="1:20" ht="15.75" x14ac:dyDescent="0.25">
      <c r="A2513" s="2">
        <v>4546</v>
      </c>
      <c r="B2513" s="3">
        <v>46358</v>
      </c>
      <c r="C2513" s="10">
        <f>YEAR(SalesDataTable[[#This Row],[Order Date]])</f>
        <v>2026</v>
      </c>
      <c r="D2513" s="13" t="str">
        <f>"Q"&amp;ROUNDUP(MONTH(SalesDataTable[[#This Row],[Order Date]])/3,0)</f>
        <v>Q4</v>
      </c>
      <c r="E2513" s="13">
        <f>MONTH(SalesDataTable[[#This Row],[Order Date]])</f>
        <v>12</v>
      </c>
      <c r="F2513" s="10" t="str">
        <f>TEXT(SalesDataTable[[#This Row],[Order Date]],"MMM")</f>
        <v>Dec</v>
      </c>
      <c r="G2513" s="4" t="s">
        <v>36</v>
      </c>
      <c r="H2513" s="4" t="s">
        <v>63</v>
      </c>
      <c r="I2513" s="4" t="s">
        <v>18</v>
      </c>
      <c r="J2513" s="4" t="s">
        <v>19</v>
      </c>
      <c r="K2513" s="4" t="s">
        <v>39</v>
      </c>
      <c r="L2513" s="4" t="s">
        <v>40</v>
      </c>
      <c r="M2513" s="5">
        <v>1</v>
      </c>
      <c r="N2513" s="6">
        <v>344.63</v>
      </c>
      <c r="O2513" s="7">
        <v>0.05</v>
      </c>
      <c r="P2513" s="6">
        <v>189.22</v>
      </c>
      <c r="Q2513" s="6">
        <f>M2513*N2513*(1-O2513)</f>
        <v>327.39849999999996</v>
      </c>
      <c r="R2513" s="6">
        <f>M2513*P2513</f>
        <v>189.22</v>
      </c>
      <c r="S2513" s="6">
        <f>Q2513-R2513</f>
        <v>138.17849999999996</v>
      </c>
      <c r="T2513" s="8">
        <f>IFERROR(S2513/Q2513,0)</f>
        <v>0.42204988721695419</v>
      </c>
    </row>
    <row r="2514" spans="1:20" ht="15.75" x14ac:dyDescent="0.25">
      <c r="A2514" s="2">
        <v>158</v>
      </c>
      <c r="B2514" s="3">
        <v>46359</v>
      </c>
      <c r="C2514" s="10">
        <f>YEAR(SalesDataTable[[#This Row],[Order Date]])</f>
        <v>2026</v>
      </c>
      <c r="D2514" s="13" t="str">
        <f>"Q"&amp;ROUNDUP(MONTH(SalesDataTable[[#This Row],[Order Date]])/3,0)</f>
        <v>Q4</v>
      </c>
      <c r="E2514" s="13">
        <f>MONTH(SalesDataTable[[#This Row],[Order Date]])</f>
        <v>12</v>
      </c>
      <c r="F2514" s="10" t="str">
        <f>TEXT(SalesDataTable[[#This Row],[Order Date]],"MMM")</f>
        <v>Dec</v>
      </c>
      <c r="G2514" s="4" t="s">
        <v>36</v>
      </c>
      <c r="H2514" s="4" t="s">
        <v>63</v>
      </c>
      <c r="I2514" s="4" t="s">
        <v>18</v>
      </c>
      <c r="J2514" s="4" t="s">
        <v>29</v>
      </c>
      <c r="K2514" s="4" t="s">
        <v>30</v>
      </c>
      <c r="L2514" s="4" t="s">
        <v>48</v>
      </c>
      <c r="M2514" s="5">
        <v>2</v>
      </c>
      <c r="N2514" s="6">
        <v>46.51</v>
      </c>
      <c r="O2514" s="7">
        <v>0.05</v>
      </c>
      <c r="P2514" s="6">
        <v>18.73</v>
      </c>
      <c r="Q2514" s="6">
        <f>M2514*N2514*(1-O2514)</f>
        <v>88.368999999999986</v>
      </c>
      <c r="R2514" s="6">
        <f>M2514*P2514</f>
        <v>37.46</v>
      </c>
      <c r="S2514" s="6">
        <f>Q2514-R2514</f>
        <v>50.908999999999985</v>
      </c>
      <c r="T2514" s="8">
        <f>IFERROR(S2514/Q2514,0)</f>
        <v>0.57609568966492763</v>
      </c>
    </row>
    <row r="2515" spans="1:20" ht="15.75" x14ac:dyDescent="0.25">
      <c r="A2515" s="2">
        <v>1972</v>
      </c>
      <c r="B2515" s="3">
        <v>46359</v>
      </c>
      <c r="C2515" s="10">
        <f>YEAR(SalesDataTable[[#This Row],[Order Date]])</f>
        <v>2026</v>
      </c>
      <c r="D2515" s="13" t="str">
        <f>"Q"&amp;ROUNDUP(MONTH(SalesDataTable[[#This Row],[Order Date]])/3,0)</f>
        <v>Q4</v>
      </c>
      <c r="E2515" s="13">
        <f>MONTH(SalesDataTable[[#This Row],[Order Date]])</f>
        <v>12</v>
      </c>
      <c r="F2515" s="10" t="str">
        <f>TEXT(SalesDataTable[[#This Row],[Order Date]],"MMM")</f>
        <v>Dec</v>
      </c>
      <c r="G2515" s="4" t="s">
        <v>16</v>
      </c>
      <c r="H2515" s="4" t="s">
        <v>52</v>
      </c>
      <c r="I2515" s="4" t="s">
        <v>24</v>
      </c>
      <c r="J2515" s="4" t="s">
        <v>32</v>
      </c>
      <c r="K2515" s="4" t="s">
        <v>20</v>
      </c>
      <c r="L2515" s="4" t="s">
        <v>21</v>
      </c>
      <c r="M2515" s="5">
        <v>6</v>
      </c>
      <c r="N2515" s="6">
        <v>80.17</v>
      </c>
      <c r="O2515" s="7">
        <v>0.1</v>
      </c>
      <c r="P2515" s="6">
        <v>42.67</v>
      </c>
      <c r="Q2515" s="6">
        <f>M2515*N2515*(1-O2515)</f>
        <v>432.91800000000001</v>
      </c>
      <c r="R2515" s="6">
        <f>M2515*P2515</f>
        <v>256.02</v>
      </c>
      <c r="S2515" s="6">
        <f>Q2515-R2515</f>
        <v>176.89800000000002</v>
      </c>
      <c r="T2515" s="8">
        <f>IFERROR(S2515/Q2515,0)</f>
        <v>0.40861779828974543</v>
      </c>
    </row>
    <row r="2516" spans="1:20" ht="15.75" x14ac:dyDescent="0.25">
      <c r="A2516" s="2">
        <v>3196</v>
      </c>
      <c r="B2516" s="3">
        <v>46359</v>
      </c>
      <c r="C2516" s="10">
        <f>YEAR(SalesDataTable[[#This Row],[Order Date]])</f>
        <v>2026</v>
      </c>
      <c r="D2516" s="13" t="str">
        <f>"Q"&amp;ROUNDUP(MONTH(SalesDataTable[[#This Row],[Order Date]])/3,0)</f>
        <v>Q4</v>
      </c>
      <c r="E2516" s="13">
        <f>MONTH(SalesDataTable[[#This Row],[Order Date]])</f>
        <v>12</v>
      </c>
      <c r="F2516" s="10" t="str">
        <f>TEXT(SalesDataTable[[#This Row],[Order Date]],"MMM")</f>
        <v>Dec</v>
      </c>
      <c r="G2516" s="4" t="s">
        <v>36</v>
      </c>
      <c r="H2516" s="4" t="s">
        <v>63</v>
      </c>
      <c r="I2516" s="4" t="s">
        <v>18</v>
      </c>
      <c r="J2516" s="4" t="s">
        <v>29</v>
      </c>
      <c r="K2516" s="4" t="s">
        <v>39</v>
      </c>
      <c r="L2516" s="4" t="s">
        <v>67</v>
      </c>
      <c r="M2516" s="5">
        <v>2</v>
      </c>
      <c r="N2516" s="6">
        <v>124.62</v>
      </c>
      <c r="O2516" s="7">
        <v>0.1</v>
      </c>
      <c r="P2516" s="6">
        <v>58.91</v>
      </c>
      <c r="Q2516" s="6">
        <f>M2516*N2516*(1-O2516)</f>
        <v>224.316</v>
      </c>
      <c r="R2516" s="6">
        <f>M2516*P2516</f>
        <v>117.82</v>
      </c>
      <c r="S2516" s="6">
        <f>Q2516-R2516</f>
        <v>106.49600000000001</v>
      </c>
      <c r="T2516" s="8">
        <f>IFERROR(S2516/Q2516,0)</f>
        <v>0.47475882237557737</v>
      </c>
    </row>
    <row r="2517" spans="1:20" ht="15.75" x14ac:dyDescent="0.25">
      <c r="A2517" s="2">
        <v>3722</v>
      </c>
      <c r="B2517" s="3">
        <v>46359</v>
      </c>
      <c r="C2517" s="10">
        <f>YEAR(SalesDataTable[[#This Row],[Order Date]])</f>
        <v>2026</v>
      </c>
      <c r="D2517" s="13" t="str">
        <f>"Q"&amp;ROUNDUP(MONTH(SalesDataTable[[#This Row],[Order Date]])/3,0)</f>
        <v>Q4</v>
      </c>
      <c r="E2517" s="13">
        <f>MONTH(SalesDataTable[[#This Row],[Order Date]])</f>
        <v>12</v>
      </c>
      <c r="F2517" s="10" t="str">
        <f>TEXT(SalesDataTable[[#This Row],[Order Date]],"MMM")</f>
        <v>Dec</v>
      </c>
      <c r="G2517" s="4" t="s">
        <v>27</v>
      </c>
      <c r="H2517" s="4" t="s">
        <v>34</v>
      </c>
      <c r="I2517" s="4" t="s">
        <v>18</v>
      </c>
      <c r="J2517" s="4" t="s">
        <v>19</v>
      </c>
      <c r="K2517" s="4" t="s">
        <v>25</v>
      </c>
      <c r="L2517" s="4" t="s">
        <v>33</v>
      </c>
      <c r="M2517" s="5">
        <v>1</v>
      </c>
      <c r="N2517" s="6">
        <v>144.78</v>
      </c>
      <c r="O2517" s="7">
        <v>0.15</v>
      </c>
      <c r="P2517" s="6">
        <v>81.53</v>
      </c>
      <c r="Q2517" s="6">
        <f>M2517*N2517*(1-O2517)</f>
        <v>123.063</v>
      </c>
      <c r="R2517" s="6">
        <f>M2517*P2517</f>
        <v>81.53</v>
      </c>
      <c r="S2517" s="6">
        <f>Q2517-R2517</f>
        <v>41.533000000000001</v>
      </c>
      <c r="T2517" s="8">
        <f>IFERROR(S2517/Q2517,0)</f>
        <v>0.33749380398657597</v>
      </c>
    </row>
    <row r="2518" spans="1:20" ht="15.75" x14ac:dyDescent="0.25">
      <c r="A2518" s="2">
        <v>4201</v>
      </c>
      <c r="B2518" s="3">
        <v>46359</v>
      </c>
      <c r="C2518" s="10">
        <f>YEAR(SalesDataTable[[#This Row],[Order Date]])</f>
        <v>2026</v>
      </c>
      <c r="D2518" s="13" t="str">
        <f>"Q"&amp;ROUNDUP(MONTH(SalesDataTable[[#This Row],[Order Date]])/3,0)</f>
        <v>Q4</v>
      </c>
      <c r="E2518" s="13">
        <f>MONTH(SalesDataTable[[#This Row],[Order Date]])</f>
        <v>12</v>
      </c>
      <c r="F2518" s="10" t="str">
        <f>TEXT(SalesDataTable[[#This Row],[Order Date]],"MMM")</f>
        <v>Dec</v>
      </c>
      <c r="G2518" s="4" t="s">
        <v>36</v>
      </c>
      <c r="H2518" s="4" t="s">
        <v>47</v>
      </c>
      <c r="I2518" s="4" t="s">
        <v>18</v>
      </c>
      <c r="J2518" s="4" t="s">
        <v>32</v>
      </c>
      <c r="K2518" s="4" t="s">
        <v>30</v>
      </c>
      <c r="L2518" s="4" t="s">
        <v>60</v>
      </c>
      <c r="M2518" s="5">
        <v>1</v>
      </c>
      <c r="N2518" s="6">
        <v>133.80000000000001</v>
      </c>
      <c r="O2518" s="7">
        <v>0</v>
      </c>
      <c r="P2518" s="6">
        <v>66.349999999999994</v>
      </c>
      <c r="Q2518" s="6">
        <f>M2518*N2518*(1-O2518)</f>
        <v>133.80000000000001</v>
      </c>
      <c r="R2518" s="6">
        <f>M2518*P2518</f>
        <v>66.349999999999994</v>
      </c>
      <c r="S2518" s="6">
        <f>Q2518-R2518</f>
        <v>67.450000000000017</v>
      </c>
      <c r="T2518" s="8">
        <f>IFERROR(S2518/Q2518,0)</f>
        <v>0.50411061285500758</v>
      </c>
    </row>
    <row r="2519" spans="1:20" ht="15.75" x14ac:dyDescent="0.25">
      <c r="A2519" s="2">
        <v>4498</v>
      </c>
      <c r="B2519" s="3">
        <v>46359</v>
      </c>
      <c r="C2519" s="10">
        <f>YEAR(SalesDataTable[[#This Row],[Order Date]])</f>
        <v>2026</v>
      </c>
      <c r="D2519" s="13" t="str">
        <f>"Q"&amp;ROUNDUP(MONTH(SalesDataTable[[#This Row],[Order Date]])/3,0)</f>
        <v>Q4</v>
      </c>
      <c r="E2519" s="13">
        <f>MONTH(SalesDataTable[[#This Row],[Order Date]])</f>
        <v>12</v>
      </c>
      <c r="F2519" s="10" t="str">
        <f>TEXT(SalesDataTable[[#This Row],[Order Date]],"MMM")</f>
        <v>Dec</v>
      </c>
      <c r="G2519" s="4" t="s">
        <v>36</v>
      </c>
      <c r="H2519" s="4" t="s">
        <v>47</v>
      </c>
      <c r="I2519" s="4" t="s">
        <v>35</v>
      </c>
      <c r="J2519" s="4" t="s">
        <v>29</v>
      </c>
      <c r="K2519" s="4" t="s">
        <v>39</v>
      </c>
      <c r="L2519" s="4" t="s">
        <v>67</v>
      </c>
      <c r="M2519" s="5">
        <v>1</v>
      </c>
      <c r="N2519" s="6">
        <v>124.93</v>
      </c>
      <c r="O2519" s="7">
        <v>0</v>
      </c>
      <c r="P2519" s="6">
        <v>59.41</v>
      </c>
      <c r="Q2519" s="6">
        <f>M2519*N2519*(1-O2519)</f>
        <v>124.93</v>
      </c>
      <c r="R2519" s="6">
        <f>M2519*P2519</f>
        <v>59.41</v>
      </c>
      <c r="S2519" s="6">
        <f>Q2519-R2519</f>
        <v>65.52000000000001</v>
      </c>
      <c r="T2519" s="8">
        <f>IFERROR(S2519/Q2519,0)</f>
        <v>0.52445369406867848</v>
      </c>
    </row>
    <row r="2520" spans="1:20" ht="15.75" x14ac:dyDescent="0.25">
      <c r="A2520" s="2">
        <v>4791</v>
      </c>
      <c r="B2520" s="3">
        <v>46359</v>
      </c>
      <c r="C2520" s="10">
        <f>YEAR(SalesDataTable[[#This Row],[Order Date]])</f>
        <v>2026</v>
      </c>
      <c r="D2520" s="13" t="str">
        <f>"Q"&amp;ROUNDUP(MONTH(SalesDataTable[[#This Row],[Order Date]])/3,0)</f>
        <v>Q4</v>
      </c>
      <c r="E2520" s="13">
        <f>MONTH(SalesDataTable[[#This Row],[Order Date]])</f>
        <v>12</v>
      </c>
      <c r="F2520" s="10" t="str">
        <f>TEXT(SalesDataTable[[#This Row],[Order Date]],"MMM")</f>
        <v>Dec</v>
      </c>
      <c r="G2520" s="4" t="s">
        <v>22</v>
      </c>
      <c r="H2520" s="4" t="s">
        <v>59</v>
      </c>
      <c r="I2520" s="4" t="s">
        <v>18</v>
      </c>
      <c r="J2520" s="4" t="s">
        <v>29</v>
      </c>
      <c r="K2520" s="4" t="s">
        <v>25</v>
      </c>
      <c r="L2520" s="4" t="s">
        <v>62</v>
      </c>
      <c r="M2520" s="5">
        <v>2</v>
      </c>
      <c r="N2520" s="6">
        <v>70.59</v>
      </c>
      <c r="O2520" s="7">
        <v>0.1</v>
      </c>
      <c r="P2520" s="6">
        <v>32.68</v>
      </c>
      <c r="Q2520" s="6">
        <f>M2520*N2520*(1-O2520)</f>
        <v>127.06200000000001</v>
      </c>
      <c r="R2520" s="6">
        <f>M2520*P2520</f>
        <v>65.36</v>
      </c>
      <c r="S2520" s="6">
        <f>Q2520-R2520</f>
        <v>61.702000000000012</v>
      </c>
      <c r="T2520" s="8">
        <f>IFERROR(S2520/Q2520,0)</f>
        <v>0.48560545245628123</v>
      </c>
    </row>
    <row r="2521" spans="1:20" ht="15.75" x14ac:dyDescent="0.25">
      <c r="A2521" s="2">
        <v>614</v>
      </c>
      <c r="B2521" s="3">
        <v>46360</v>
      </c>
      <c r="C2521" s="10">
        <f>YEAR(SalesDataTable[[#This Row],[Order Date]])</f>
        <v>2026</v>
      </c>
      <c r="D2521" s="13" t="str">
        <f>"Q"&amp;ROUNDUP(MONTH(SalesDataTable[[#This Row],[Order Date]])/3,0)</f>
        <v>Q4</v>
      </c>
      <c r="E2521" s="13">
        <f>MONTH(SalesDataTable[[#This Row],[Order Date]])</f>
        <v>12</v>
      </c>
      <c r="F2521" s="10" t="str">
        <f>TEXT(SalesDataTable[[#This Row],[Order Date]],"MMM")</f>
        <v>Dec</v>
      </c>
      <c r="G2521" s="4" t="s">
        <v>36</v>
      </c>
      <c r="H2521" s="4" t="s">
        <v>47</v>
      </c>
      <c r="I2521" s="4" t="s">
        <v>18</v>
      </c>
      <c r="J2521" s="4" t="s">
        <v>19</v>
      </c>
      <c r="K2521" s="4" t="s">
        <v>25</v>
      </c>
      <c r="L2521" s="4" t="s">
        <v>53</v>
      </c>
      <c r="M2521" s="5">
        <v>2</v>
      </c>
      <c r="N2521" s="6">
        <v>151.05000000000001</v>
      </c>
      <c r="O2521" s="7">
        <v>0.15</v>
      </c>
      <c r="P2521" s="6">
        <v>80.36</v>
      </c>
      <c r="Q2521" s="6">
        <f>M2521*N2521*(1-O2521)</f>
        <v>256.78500000000003</v>
      </c>
      <c r="R2521" s="6">
        <f>M2521*P2521</f>
        <v>160.72</v>
      </c>
      <c r="S2521" s="6">
        <f>Q2521-R2521</f>
        <v>96.065000000000026</v>
      </c>
      <c r="T2521" s="8">
        <f>IFERROR(S2521/Q2521,0)</f>
        <v>0.37410674299511271</v>
      </c>
    </row>
    <row r="2522" spans="1:20" ht="15.75" x14ac:dyDescent="0.25">
      <c r="A2522" s="2">
        <v>2301</v>
      </c>
      <c r="B2522" s="3">
        <v>46360</v>
      </c>
      <c r="C2522" s="10">
        <f>YEAR(SalesDataTable[[#This Row],[Order Date]])</f>
        <v>2026</v>
      </c>
      <c r="D2522" s="13" t="str">
        <f>"Q"&amp;ROUNDUP(MONTH(SalesDataTable[[#This Row],[Order Date]])/3,0)</f>
        <v>Q4</v>
      </c>
      <c r="E2522" s="13">
        <f>MONTH(SalesDataTable[[#This Row],[Order Date]])</f>
        <v>12</v>
      </c>
      <c r="F2522" s="10" t="str">
        <f>TEXT(SalesDataTable[[#This Row],[Order Date]],"MMM")</f>
        <v>Dec</v>
      </c>
      <c r="G2522" s="4" t="s">
        <v>36</v>
      </c>
      <c r="H2522" s="4" t="s">
        <v>47</v>
      </c>
      <c r="I2522" s="4" t="s">
        <v>18</v>
      </c>
      <c r="J2522" s="4" t="s">
        <v>19</v>
      </c>
      <c r="K2522" s="4" t="s">
        <v>39</v>
      </c>
      <c r="L2522" s="4" t="s">
        <v>67</v>
      </c>
      <c r="M2522" s="5">
        <v>2</v>
      </c>
      <c r="N2522" s="6">
        <v>120.37</v>
      </c>
      <c r="O2522" s="7">
        <v>0.2</v>
      </c>
      <c r="P2522" s="6">
        <v>59.39</v>
      </c>
      <c r="Q2522" s="6">
        <f>M2522*N2522*(1-O2522)</f>
        <v>192.59200000000001</v>
      </c>
      <c r="R2522" s="6">
        <f>M2522*P2522</f>
        <v>118.78</v>
      </c>
      <c r="S2522" s="6">
        <f>Q2522-R2522</f>
        <v>73.812000000000012</v>
      </c>
      <c r="T2522" s="8">
        <f>IFERROR(S2522/Q2522,0)</f>
        <v>0.3832557946332143</v>
      </c>
    </row>
    <row r="2523" spans="1:20" ht="15.75" x14ac:dyDescent="0.25">
      <c r="A2523" s="2">
        <v>4430</v>
      </c>
      <c r="B2523" s="3">
        <v>46360</v>
      </c>
      <c r="C2523" s="10">
        <f>YEAR(SalesDataTable[[#This Row],[Order Date]])</f>
        <v>2026</v>
      </c>
      <c r="D2523" s="13" t="str">
        <f>"Q"&amp;ROUNDUP(MONTH(SalesDataTable[[#This Row],[Order Date]])/3,0)</f>
        <v>Q4</v>
      </c>
      <c r="E2523" s="13">
        <f>MONTH(SalesDataTable[[#This Row],[Order Date]])</f>
        <v>12</v>
      </c>
      <c r="F2523" s="10" t="str">
        <f>TEXT(SalesDataTable[[#This Row],[Order Date]],"MMM")</f>
        <v>Dec</v>
      </c>
      <c r="G2523" s="4" t="s">
        <v>22</v>
      </c>
      <c r="H2523" s="4" t="s">
        <v>23</v>
      </c>
      <c r="I2523" s="4" t="s">
        <v>18</v>
      </c>
      <c r="J2523" s="4" t="s">
        <v>19</v>
      </c>
      <c r="K2523" s="4" t="s">
        <v>39</v>
      </c>
      <c r="L2523" s="4" t="s">
        <v>45</v>
      </c>
      <c r="M2523" s="5">
        <v>3</v>
      </c>
      <c r="N2523" s="6">
        <v>193.8</v>
      </c>
      <c r="O2523" s="7">
        <v>0</v>
      </c>
      <c r="P2523" s="6">
        <v>104.55</v>
      </c>
      <c r="Q2523" s="6">
        <f>M2523*N2523*(1-O2523)</f>
        <v>581.40000000000009</v>
      </c>
      <c r="R2523" s="6">
        <f>M2523*P2523</f>
        <v>313.64999999999998</v>
      </c>
      <c r="S2523" s="6">
        <f>Q2523-R2523</f>
        <v>267.75000000000011</v>
      </c>
      <c r="T2523" s="8">
        <f>IFERROR(S2523/Q2523,0)</f>
        <v>0.46052631578947378</v>
      </c>
    </row>
    <row r="2524" spans="1:20" ht="15.75" x14ac:dyDescent="0.25">
      <c r="A2524" s="2">
        <v>318</v>
      </c>
      <c r="B2524" s="3">
        <v>46361</v>
      </c>
      <c r="C2524" s="10">
        <f>YEAR(SalesDataTable[[#This Row],[Order Date]])</f>
        <v>2026</v>
      </c>
      <c r="D2524" s="13" t="str">
        <f>"Q"&amp;ROUNDUP(MONTH(SalesDataTable[[#This Row],[Order Date]])/3,0)</f>
        <v>Q4</v>
      </c>
      <c r="E2524" s="13">
        <f>MONTH(SalesDataTable[[#This Row],[Order Date]])</f>
        <v>12</v>
      </c>
      <c r="F2524" s="10" t="str">
        <f>TEXT(SalesDataTable[[#This Row],[Order Date]],"MMM")</f>
        <v>Dec</v>
      </c>
      <c r="G2524" s="4" t="s">
        <v>36</v>
      </c>
      <c r="H2524" s="4" t="s">
        <v>63</v>
      </c>
      <c r="I2524" s="4" t="s">
        <v>18</v>
      </c>
      <c r="J2524" s="4" t="s">
        <v>32</v>
      </c>
      <c r="K2524" s="4" t="s">
        <v>25</v>
      </c>
      <c r="L2524" s="4" t="s">
        <v>33</v>
      </c>
      <c r="M2524" s="5">
        <v>1</v>
      </c>
      <c r="N2524" s="6">
        <v>146.08000000000001</v>
      </c>
      <c r="O2524" s="7">
        <v>0.1</v>
      </c>
      <c r="P2524" s="6">
        <v>81.540000000000006</v>
      </c>
      <c r="Q2524" s="6">
        <f>M2524*N2524*(1-O2524)</f>
        <v>131.47200000000001</v>
      </c>
      <c r="R2524" s="6">
        <f>M2524*P2524</f>
        <v>81.540000000000006</v>
      </c>
      <c r="S2524" s="6">
        <f>Q2524-R2524</f>
        <v>49.932000000000002</v>
      </c>
      <c r="T2524" s="8">
        <f>IFERROR(S2524/Q2524,0)</f>
        <v>0.37979189485213583</v>
      </c>
    </row>
    <row r="2525" spans="1:20" ht="15.75" x14ac:dyDescent="0.25">
      <c r="A2525" s="2">
        <v>782</v>
      </c>
      <c r="B2525" s="3">
        <v>46361</v>
      </c>
      <c r="C2525" s="10">
        <f>YEAR(SalesDataTable[[#This Row],[Order Date]])</f>
        <v>2026</v>
      </c>
      <c r="D2525" s="13" t="str">
        <f>"Q"&amp;ROUNDUP(MONTH(SalesDataTable[[#This Row],[Order Date]])/3,0)</f>
        <v>Q4</v>
      </c>
      <c r="E2525" s="13">
        <f>MONTH(SalesDataTable[[#This Row],[Order Date]])</f>
        <v>12</v>
      </c>
      <c r="F2525" s="10" t="str">
        <f>TEXT(SalesDataTable[[#This Row],[Order Date]],"MMM")</f>
        <v>Dec</v>
      </c>
      <c r="G2525" s="4" t="s">
        <v>36</v>
      </c>
      <c r="H2525" s="4" t="s">
        <v>47</v>
      </c>
      <c r="I2525" s="4" t="s">
        <v>24</v>
      </c>
      <c r="J2525" s="4" t="s">
        <v>32</v>
      </c>
      <c r="K2525" s="4" t="s">
        <v>20</v>
      </c>
      <c r="L2525" s="4" t="s">
        <v>46</v>
      </c>
      <c r="M2525" s="5">
        <v>4</v>
      </c>
      <c r="N2525" s="6">
        <v>101.17</v>
      </c>
      <c r="O2525" s="7">
        <v>0.15</v>
      </c>
      <c r="P2525" s="6">
        <v>50.48</v>
      </c>
      <c r="Q2525" s="6">
        <f>M2525*N2525*(1-O2525)</f>
        <v>343.97800000000001</v>
      </c>
      <c r="R2525" s="6">
        <f>M2525*P2525</f>
        <v>201.92</v>
      </c>
      <c r="S2525" s="6">
        <f>Q2525-R2525</f>
        <v>142.05800000000002</v>
      </c>
      <c r="T2525" s="8">
        <f>IFERROR(S2525/Q2525,0)</f>
        <v>0.41298571420265257</v>
      </c>
    </row>
    <row r="2526" spans="1:20" ht="15.75" x14ac:dyDescent="0.25">
      <c r="A2526" s="2">
        <v>1402</v>
      </c>
      <c r="B2526" s="3">
        <v>46361</v>
      </c>
      <c r="C2526" s="10">
        <f>YEAR(SalesDataTable[[#This Row],[Order Date]])</f>
        <v>2026</v>
      </c>
      <c r="D2526" s="13" t="str">
        <f>"Q"&amp;ROUNDUP(MONTH(SalesDataTable[[#This Row],[Order Date]])/3,0)</f>
        <v>Q4</v>
      </c>
      <c r="E2526" s="13">
        <f>MONTH(SalesDataTable[[#This Row],[Order Date]])</f>
        <v>12</v>
      </c>
      <c r="F2526" s="10" t="str">
        <f>TEXT(SalesDataTable[[#This Row],[Order Date]],"MMM")</f>
        <v>Dec</v>
      </c>
      <c r="G2526" s="4" t="s">
        <v>22</v>
      </c>
      <c r="H2526" s="4" t="s">
        <v>43</v>
      </c>
      <c r="I2526" s="4" t="s">
        <v>35</v>
      </c>
      <c r="J2526" s="4" t="s">
        <v>29</v>
      </c>
      <c r="K2526" s="4" t="s">
        <v>39</v>
      </c>
      <c r="L2526" s="4" t="s">
        <v>67</v>
      </c>
      <c r="M2526" s="5">
        <v>2</v>
      </c>
      <c r="N2526" s="6">
        <v>121.64</v>
      </c>
      <c r="O2526" s="7">
        <v>0</v>
      </c>
      <c r="P2526" s="6">
        <v>61.94</v>
      </c>
      <c r="Q2526" s="6">
        <f>M2526*N2526*(1-O2526)</f>
        <v>243.28</v>
      </c>
      <c r="R2526" s="6">
        <f>M2526*P2526</f>
        <v>123.88</v>
      </c>
      <c r="S2526" s="6">
        <f>Q2526-R2526</f>
        <v>119.4</v>
      </c>
      <c r="T2526" s="8">
        <f>IFERROR(S2526/Q2526,0)</f>
        <v>0.49079250246629402</v>
      </c>
    </row>
    <row r="2527" spans="1:20" ht="15.75" x14ac:dyDescent="0.25">
      <c r="A2527" s="2">
        <v>1824</v>
      </c>
      <c r="B2527" s="3">
        <v>46361</v>
      </c>
      <c r="C2527" s="10">
        <f>YEAR(SalesDataTable[[#This Row],[Order Date]])</f>
        <v>2026</v>
      </c>
      <c r="D2527" s="13" t="str">
        <f>"Q"&amp;ROUNDUP(MONTH(SalesDataTable[[#This Row],[Order Date]])/3,0)</f>
        <v>Q4</v>
      </c>
      <c r="E2527" s="13">
        <f>MONTH(SalesDataTable[[#This Row],[Order Date]])</f>
        <v>12</v>
      </c>
      <c r="F2527" s="10" t="str">
        <f>TEXT(SalesDataTable[[#This Row],[Order Date]],"MMM")</f>
        <v>Dec</v>
      </c>
      <c r="G2527" s="4" t="s">
        <v>22</v>
      </c>
      <c r="H2527" s="4" t="s">
        <v>23</v>
      </c>
      <c r="I2527" s="4" t="s">
        <v>18</v>
      </c>
      <c r="J2527" s="4" t="s">
        <v>19</v>
      </c>
      <c r="K2527" s="4" t="s">
        <v>30</v>
      </c>
      <c r="L2527" s="4" t="s">
        <v>64</v>
      </c>
      <c r="M2527" s="5">
        <v>1</v>
      </c>
      <c r="N2527" s="6">
        <v>165.1</v>
      </c>
      <c r="O2527" s="7">
        <v>0.05</v>
      </c>
      <c r="P2527" s="6">
        <v>85.23</v>
      </c>
      <c r="Q2527" s="6">
        <f>M2527*N2527*(1-O2527)</f>
        <v>156.845</v>
      </c>
      <c r="R2527" s="6">
        <f>M2527*P2527</f>
        <v>85.23</v>
      </c>
      <c r="S2527" s="6">
        <f>Q2527-R2527</f>
        <v>71.614999999999995</v>
      </c>
      <c r="T2527" s="8">
        <f>IFERROR(S2527/Q2527,0)</f>
        <v>0.45659727756702473</v>
      </c>
    </row>
    <row r="2528" spans="1:20" ht="15.75" x14ac:dyDescent="0.25">
      <c r="A2528" s="2">
        <v>2141</v>
      </c>
      <c r="B2528" s="3">
        <v>46361</v>
      </c>
      <c r="C2528" s="10">
        <f>YEAR(SalesDataTable[[#This Row],[Order Date]])</f>
        <v>2026</v>
      </c>
      <c r="D2528" s="13" t="str">
        <f>"Q"&amp;ROUNDUP(MONTH(SalesDataTable[[#This Row],[Order Date]])/3,0)</f>
        <v>Q4</v>
      </c>
      <c r="E2528" s="13">
        <f>MONTH(SalesDataTable[[#This Row],[Order Date]])</f>
        <v>12</v>
      </c>
      <c r="F2528" s="10" t="str">
        <f>TEXT(SalesDataTable[[#This Row],[Order Date]],"MMM")</f>
        <v>Dec</v>
      </c>
      <c r="G2528" s="4" t="s">
        <v>36</v>
      </c>
      <c r="H2528" s="4" t="s">
        <v>63</v>
      </c>
      <c r="I2528" s="4" t="s">
        <v>18</v>
      </c>
      <c r="J2528" s="4" t="s">
        <v>29</v>
      </c>
      <c r="K2528" s="4" t="s">
        <v>39</v>
      </c>
      <c r="L2528" s="4" t="s">
        <v>45</v>
      </c>
      <c r="M2528" s="5">
        <v>3</v>
      </c>
      <c r="N2528" s="6">
        <v>194.07</v>
      </c>
      <c r="O2528" s="7">
        <v>0.1</v>
      </c>
      <c r="P2528" s="6">
        <v>102.37</v>
      </c>
      <c r="Q2528" s="6">
        <f>M2528*N2528*(1-O2528)</f>
        <v>523.98900000000003</v>
      </c>
      <c r="R2528" s="6">
        <f>M2528*P2528</f>
        <v>307.11</v>
      </c>
      <c r="S2528" s="6">
        <f>Q2528-R2528</f>
        <v>216.87900000000002</v>
      </c>
      <c r="T2528" s="8">
        <f>IFERROR(S2528/Q2528,0)</f>
        <v>0.4138999101126169</v>
      </c>
    </row>
    <row r="2529" spans="1:20" ht="15.75" x14ac:dyDescent="0.25">
      <c r="A2529" s="2">
        <v>3517</v>
      </c>
      <c r="B2529" s="3">
        <v>46361</v>
      </c>
      <c r="C2529" s="10">
        <f>YEAR(SalesDataTable[[#This Row],[Order Date]])</f>
        <v>2026</v>
      </c>
      <c r="D2529" s="13" t="str">
        <f>"Q"&amp;ROUNDUP(MONTH(SalesDataTable[[#This Row],[Order Date]])/3,0)</f>
        <v>Q4</v>
      </c>
      <c r="E2529" s="13">
        <f>MONTH(SalesDataTable[[#This Row],[Order Date]])</f>
        <v>12</v>
      </c>
      <c r="F2529" s="10" t="str">
        <f>TEXT(SalesDataTable[[#This Row],[Order Date]],"MMM")</f>
        <v>Dec</v>
      </c>
      <c r="G2529" s="4" t="s">
        <v>36</v>
      </c>
      <c r="H2529" s="4" t="s">
        <v>63</v>
      </c>
      <c r="I2529" s="4" t="s">
        <v>44</v>
      </c>
      <c r="J2529" s="4" t="s">
        <v>29</v>
      </c>
      <c r="K2529" s="4" t="s">
        <v>25</v>
      </c>
      <c r="L2529" s="4" t="s">
        <v>53</v>
      </c>
      <c r="M2529" s="5">
        <v>1</v>
      </c>
      <c r="N2529" s="6">
        <v>152.44</v>
      </c>
      <c r="O2529" s="7">
        <v>0.1</v>
      </c>
      <c r="P2529" s="6">
        <v>76.91</v>
      </c>
      <c r="Q2529" s="6">
        <f>M2529*N2529*(1-O2529)</f>
        <v>137.196</v>
      </c>
      <c r="R2529" s="6">
        <f>M2529*P2529</f>
        <v>76.91</v>
      </c>
      <c r="S2529" s="6">
        <f>Q2529-R2529</f>
        <v>60.286000000000001</v>
      </c>
      <c r="T2529" s="8">
        <f>IFERROR(S2529/Q2529,0)</f>
        <v>0.43941514329863846</v>
      </c>
    </row>
    <row r="2530" spans="1:20" ht="15.75" x14ac:dyDescent="0.25">
      <c r="A2530" s="2">
        <v>4055</v>
      </c>
      <c r="B2530" s="3">
        <v>46361</v>
      </c>
      <c r="C2530" s="10">
        <f>YEAR(SalesDataTable[[#This Row],[Order Date]])</f>
        <v>2026</v>
      </c>
      <c r="D2530" s="13" t="str">
        <f>"Q"&amp;ROUNDUP(MONTH(SalesDataTable[[#This Row],[Order Date]])/3,0)</f>
        <v>Q4</v>
      </c>
      <c r="E2530" s="13">
        <f>MONTH(SalesDataTable[[#This Row],[Order Date]])</f>
        <v>12</v>
      </c>
      <c r="F2530" s="10" t="str">
        <f>TEXT(SalesDataTable[[#This Row],[Order Date]],"MMM")</f>
        <v>Dec</v>
      </c>
      <c r="G2530" s="4" t="s">
        <v>22</v>
      </c>
      <c r="H2530" s="4" t="s">
        <v>59</v>
      </c>
      <c r="I2530" s="4" t="s">
        <v>18</v>
      </c>
      <c r="J2530" s="4" t="s">
        <v>19</v>
      </c>
      <c r="K2530" s="4" t="s">
        <v>39</v>
      </c>
      <c r="L2530" s="4" t="s">
        <v>67</v>
      </c>
      <c r="M2530" s="5">
        <v>1</v>
      </c>
      <c r="N2530" s="6">
        <v>123.82</v>
      </c>
      <c r="O2530" s="7">
        <v>0.05</v>
      </c>
      <c r="P2530" s="6">
        <v>59.19</v>
      </c>
      <c r="Q2530" s="6">
        <f>M2530*N2530*(1-O2530)</f>
        <v>117.62899999999999</v>
      </c>
      <c r="R2530" s="6">
        <f>M2530*P2530</f>
        <v>59.19</v>
      </c>
      <c r="S2530" s="6">
        <f>Q2530-R2530</f>
        <v>58.438999999999993</v>
      </c>
      <c r="T2530" s="8">
        <f>IFERROR(S2530/Q2530,0)</f>
        <v>0.49680775999115862</v>
      </c>
    </row>
    <row r="2531" spans="1:20" ht="15.75" x14ac:dyDescent="0.25">
      <c r="A2531" s="2">
        <v>4168</v>
      </c>
      <c r="B2531" s="3">
        <v>46361</v>
      </c>
      <c r="C2531" s="10">
        <f>YEAR(SalesDataTable[[#This Row],[Order Date]])</f>
        <v>2026</v>
      </c>
      <c r="D2531" s="13" t="str">
        <f>"Q"&amp;ROUNDUP(MONTH(SalesDataTable[[#This Row],[Order Date]])/3,0)</f>
        <v>Q4</v>
      </c>
      <c r="E2531" s="13">
        <f>MONTH(SalesDataTable[[#This Row],[Order Date]])</f>
        <v>12</v>
      </c>
      <c r="F2531" s="10" t="str">
        <f>TEXT(SalesDataTable[[#This Row],[Order Date]],"MMM")</f>
        <v>Dec</v>
      </c>
      <c r="G2531" s="4" t="s">
        <v>16</v>
      </c>
      <c r="H2531" s="4" t="s">
        <v>17</v>
      </c>
      <c r="I2531" s="4" t="s">
        <v>18</v>
      </c>
      <c r="J2531" s="4" t="s">
        <v>29</v>
      </c>
      <c r="K2531" s="4" t="s">
        <v>25</v>
      </c>
      <c r="L2531" s="4" t="s">
        <v>62</v>
      </c>
      <c r="M2531" s="5">
        <v>4</v>
      </c>
      <c r="N2531" s="6">
        <v>71.12</v>
      </c>
      <c r="O2531" s="7">
        <v>0.05</v>
      </c>
      <c r="P2531" s="6">
        <v>31.93</v>
      </c>
      <c r="Q2531" s="6">
        <f>M2531*N2531*(1-O2531)</f>
        <v>270.25600000000003</v>
      </c>
      <c r="R2531" s="6">
        <f>M2531*P2531</f>
        <v>127.72</v>
      </c>
      <c r="S2531" s="6">
        <f>Q2531-R2531</f>
        <v>142.53600000000003</v>
      </c>
      <c r="T2531" s="8">
        <f>IFERROR(S2531/Q2531,0)</f>
        <v>0.52741104730329769</v>
      </c>
    </row>
    <row r="2532" spans="1:20" ht="15.75" x14ac:dyDescent="0.25">
      <c r="A2532" s="2">
        <v>4317</v>
      </c>
      <c r="B2532" s="3">
        <v>46361</v>
      </c>
      <c r="C2532" s="10">
        <f>YEAR(SalesDataTable[[#This Row],[Order Date]])</f>
        <v>2026</v>
      </c>
      <c r="D2532" s="13" t="str">
        <f>"Q"&amp;ROUNDUP(MONTH(SalesDataTable[[#This Row],[Order Date]])/3,0)</f>
        <v>Q4</v>
      </c>
      <c r="E2532" s="13">
        <f>MONTH(SalesDataTable[[#This Row],[Order Date]])</f>
        <v>12</v>
      </c>
      <c r="F2532" s="10" t="str">
        <f>TEXT(SalesDataTable[[#This Row],[Order Date]],"MMM")</f>
        <v>Dec</v>
      </c>
      <c r="G2532" s="4" t="s">
        <v>27</v>
      </c>
      <c r="H2532" s="4" t="s">
        <v>68</v>
      </c>
      <c r="I2532" s="4" t="s">
        <v>44</v>
      </c>
      <c r="J2532" s="4" t="s">
        <v>19</v>
      </c>
      <c r="K2532" s="4" t="s">
        <v>25</v>
      </c>
      <c r="L2532" s="4" t="s">
        <v>62</v>
      </c>
      <c r="M2532" s="5">
        <v>1</v>
      </c>
      <c r="N2532" s="6">
        <v>71.55</v>
      </c>
      <c r="O2532" s="7">
        <v>0.1</v>
      </c>
      <c r="P2532" s="6">
        <v>32.07</v>
      </c>
      <c r="Q2532" s="6">
        <f>M2532*N2532*(1-O2532)</f>
        <v>64.394999999999996</v>
      </c>
      <c r="R2532" s="6">
        <f>M2532*P2532</f>
        <v>32.07</v>
      </c>
      <c r="S2532" s="6">
        <f>Q2532-R2532</f>
        <v>32.324999999999996</v>
      </c>
      <c r="T2532" s="8">
        <f>IFERROR(S2532/Q2532,0)</f>
        <v>0.50197996738877237</v>
      </c>
    </row>
    <row r="2533" spans="1:20" ht="15.75" x14ac:dyDescent="0.25">
      <c r="A2533" s="2">
        <v>4879</v>
      </c>
      <c r="B2533" s="3">
        <v>46361</v>
      </c>
      <c r="C2533" s="10">
        <f>YEAR(SalesDataTable[[#This Row],[Order Date]])</f>
        <v>2026</v>
      </c>
      <c r="D2533" s="13" t="str">
        <f>"Q"&amp;ROUNDUP(MONTH(SalesDataTable[[#This Row],[Order Date]])/3,0)</f>
        <v>Q4</v>
      </c>
      <c r="E2533" s="13">
        <f>MONTH(SalesDataTable[[#This Row],[Order Date]])</f>
        <v>12</v>
      </c>
      <c r="F2533" s="10" t="str">
        <f>TEXT(SalesDataTable[[#This Row],[Order Date]],"MMM")</f>
        <v>Dec</v>
      </c>
      <c r="G2533" s="4" t="s">
        <v>27</v>
      </c>
      <c r="H2533" s="4" t="s">
        <v>28</v>
      </c>
      <c r="I2533" s="4" t="s">
        <v>44</v>
      </c>
      <c r="J2533" s="4" t="s">
        <v>19</v>
      </c>
      <c r="K2533" s="4" t="s">
        <v>25</v>
      </c>
      <c r="L2533" s="4" t="s">
        <v>62</v>
      </c>
      <c r="M2533" s="5">
        <v>2</v>
      </c>
      <c r="N2533" s="6">
        <v>70.239999999999995</v>
      </c>
      <c r="O2533" s="7">
        <v>0.1</v>
      </c>
      <c r="P2533" s="6">
        <v>33.29</v>
      </c>
      <c r="Q2533" s="6">
        <f>M2533*N2533*(1-O2533)</f>
        <v>126.43199999999999</v>
      </c>
      <c r="R2533" s="6">
        <f>M2533*P2533</f>
        <v>66.58</v>
      </c>
      <c r="S2533" s="6">
        <f>Q2533-R2533</f>
        <v>59.85199999999999</v>
      </c>
      <c r="T2533" s="8">
        <f>IFERROR(S2533/Q2533,0)</f>
        <v>0.47339281194634264</v>
      </c>
    </row>
    <row r="2534" spans="1:20" ht="15.75" x14ac:dyDescent="0.25">
      <c r="A2534" s="2">
        <v>467</v>
      </c>
      <c r="B2534" s="3">
        <v>46362</v>
      </c>
      <c r="C2534" s="10">
        <f>YEAR(SalesDataTable[[#This Row],[Order Date]])</f>
        <v>2026</v>
      </c>
      <c r="D2534" s="13" t="str">
        <f>"Q"&amp;ROUNDUP(MONTH(SalesDataTable[[#This Row],[Order Date]])/3,0)</f>
        <v>Q4</v>
      </c>
      <c r="E2534" s="13">
        <f>MONTH(SalesDataTable[[#This Row],[Order Date]])</f>
        <v>12</v>
      </c>
      <c r="F2534" s="10" t="str">
        <f>TEXT(SalesDataTable[[#This Row],[Order Date]],"MMM")</f>
        <v>Dec</v>
      </c>
      <c r="G2534" s="4" t="s">
        <v>16</v>
      </c>
      <c r="H2534" s="4" t="s">
        <v>17</v>
      </c>
      <c r="I2534" s="4" t="s">
        <v>44</v>
      </c>
      <c r="J2534" s="4" t="s">
        <v>19</v>
      </c>
      <c r="K2534" s="4" t="s">
        <v>20</v>
      </c>
      <c r="L2534" s="4" t="s">
        <v>38</v>
      </c>
      <c r="M2534" s="5">
        <v>2</v>
      </c>
      <c r="N2534" s="6">
        <v>50.68</v>
      </c>
      <c r="O2534" s="7">
        <v>0.15</v>
      </c>
      <c r="P2534" s="6">
        <v>22.41</v>
      </c>
      <c r="Q2534" s="6">
        <f>M2534*N2534*(1-O2534)</f>
        <v>86.155999999999992</v>
      </c>
      <c r="R2534" s="6">
        <f>M2534*P2534</f>
        <v>44.82</v>
      </c>
      <c r="S2534" s="6">
        <f>Q2534-R2534</f>
        <v>41.335999999999991</v>
      </c>
      <c r="T2534" s="8">
        <f>IFERROR(S2534/Q2534,0)</f>
        <v>0.47978086262129155</v>
      </c>
    </row>
    <row r="2535" spans="1:20" ht="15.75" x14ac:dyDescent="0.25">
      <c r="A2535" s="2">
        <v>825</v>
      </c>
      <c r="B2535" s="3">
        <v>46362</v>
      </c>
      <c r="C2535" s="10">
        <f>YEAR(SalesDataTable[[#This Row],[Order Date]])</f>
        <v>2026</v>
      </c>
      <c r="D2535" s="13" t="str">
        <f>"Q"&amp;ROUNDUP(MONTH(SalesDataTable[[#This Row],[Order Date]])/3,0)</f>
        <v>Q4</v>
      </c>
      <c r="E2535" s="13">
        <f>MONTH(SalesDataTable[[#This Row],[Order Date]])</f>
        <v>12</v>
      </c>
      <c r="F2535" s="10" t="str">
        <f>TEXT(SalesDataTable[[#This Row],[Order Date]],"MMM")</f>
        <v>Dec</v>
      </c>
      <c r="G2535" s="4" t="s">
        <v>36</v>
      </c>
      <c r="H2535" s="4" t="s">
        <v>47</v>
      </c>
      <c r="I2535" s="4" t="s">
        <v>18</v>
      </c>
      <c r="J2535" s="4" t="s">
        <v>29</v>
      </c>
      <c r="K2535" s="4" t="s">
        <v>20</v>
      </c>
      <c r="L2535" s="4" t="s">
        <v>46</v>
      </c>
      <c r="M2535" s="5">
        <v>1</v>
      </c>
      <c r="N2535" s="6">
        <v>101.26</v>
      </c>
      <c r="O2535" s="7">
        <v>0</v>
      </c>
      <c r="P2535" s="6">
        <v>51.7</v>
      </c>
      <c r="Q2535" s="6">
        <f>M2535*N2535*(1-O2535)</f>
        <v>101.26</v>
      </c>
      <c r="R2535" s="6">
        <f>M2535*P2535</f>
        <v>51.7</v>
      </c>
      <c r="S2535" s="6">
        <f>Q2535-R2535</f>
        <v>49.56</v>
      </c>
      <c r="T2535" s="8">
        <f>IFERROR(S2535/Q2535,0)</f>
        <v>0.4894331424056883</v>
      </c>
    </row>
    <row r="2536" spans="1:20" ht="15.75" x14ac:dyDescent="0.25">
      <c r="A2536" s="2">
        <v>2346</v>
      </c>
      <c r="B2536" s="3">
        <v>46362</v>
      </c>
      <c r="C2536" s="10">
        <f>YEAR(SalesDataTable[[#This Row],[Order Date]])</f>
        <v>2026</v>
      </c>
      <c r="D2536" s="13" t="str">
        <f>"Q"&amp;ROUNDUP(MONTH(SalesDataTable[[#This Row],[Order Date]])/3,0)</f>
        <v>Q4</v>
      </c>
      <c r="E2536" s="13">
        <f>MONTH(SalesDataTable[[#This Row],[Order Date]])</f>
        <v>12</v>
      </c>
      <c r="F2536" s="10" t="str">
        <f>TEXT(SalesDataTable[[#This Row],[Order Date]],"MMM")</f>
        <v>Dec</v>
      </c>
      <c r="G2536" s="4" t="s">
        <v>16</v>
      </c>
      <c r="H2536" s="4" t="s">
        <v>17</v>
      </c>
      <c r="I2536" s="4" t="s">
        <v>44</v>
      </c>
      <c r="J2536" s="4" t="s">
        <v>32</v>
      </c>
      <c r="K2536" s="4" t="s">
        <v>30</v>
      </c>
      <c r="L2536" s="4" t="s">
        <v>48</v>
      </c>
      <c r="M2536" s="5">
        <v>2</v>
      </c>
      <c r="N2536" s="6">
        <v>46.01</v>
      </c>
      <c r="O2536" s="7">
        <v>0.05</v>
      </c>
      <c r="P2536" s="6">
        <v>18.399999999999999</v>
      </c>
      <c r="Q2536" s="6">
        <f>M2536*N2536*(1-O2536)</f>
        <v>87.418999999999997</v>
      </c>
      <c r="R2536" s="6">
        <f>M2536*P2536</f>
        <v>36.799999999999997</v>
      </c>
      <c r="S2536" s="6">
        <f>Q2536-R2536</f>
        <v>50.619</v>
      </c>
      <c r="T2536" s="8">
        <f>IFERROR(S2536/Q2536,0)</f>
        <v>0.57903888170763795</v>
      </c>
    </row>
    <row r="2537" spans="1:20" ht="15.75" x14ac:dyDescent="0.25">
      <c r="A2537" s="2">
        <v>3095</v>
      </c>
      <c r="B2537" s="3">
        <v>46362</v>
      </c>
      <c r="C2537" s="10">
        <f>YEAR(SalesDataTable[[#This Row],[Order Date]])</f>
        <v>2026</v>
      </c>
      <c r="D2537" s="13" t="str">
        <f>"Q"&amp;ROUNDUP(MONTH(SalesDataTable[[#This Row],[Order Date]])/3,0)</f>
        <v>Q4</v>
      </c>
      <c r="E2537" s="13">
        <f>MONTH(SalesDataTable[[#This Row],[Order Date]])</f>
        <v>12</v>
      </c>
      <c r="F2537" s="10" t="str">
        <f>TEXT(SalesDataTable[[#This Row],[Order Date]],"MMM")</f>
        <v>Dec</v>
      </c>
      <c r="G2537" s="4" t="s">
        <v>22</v>
      </c>
      <c r="H2537" s="4" t="s">
        <v>59</v>
      </c>
      <c r="I2537" s="4" t="s">
        <v>18</v>
      </c>
      <c r="J2537" s="4" t="s">
        <v>29</v>
      </c>
      <c r="K2537" s="4" t="s">
        <v>30</v>
      </c>
      <c r="L2537" s="4" t="s">
        <v>60</v>
      </c>
      <c r="M2537" s="5">
        <v>2</v>
      </c>
      <c r="N2537" s="6">
        <v>131.97999999999999</v>
      </c>
      <c r="O2537" s="7">
        <v>0.1</v>
      </c>
      <c r="P2537" s="6">
        <v>68.02</v>
      </c>
      <c r="Q2537" s="6">
        <f>M2537*N2537*(1-O2537)</f>
        <v>237.56399999999999</v>
      </c>
      <c r="R2537" s="6">
        <f>M2537*P2537</f>
        <v>136.04</v>
      </c>
      <c r="S2537" s="6">
        <f>Q2537-R2537</f>
        <v>101.524</v>
      </c>
      <c r="T2537" s="8">
        <f>IFERROR(S2537/Q2537,0)</f>
        <v>0.42735431294303855</v>
      </c>
    </row>
    <row r="2538" spans="1:20" ht="15.75" x14ac:dyDescent="0.25">
      <c r="A2538" s="2">
        <v>3580</v>
      </c>
      <c r="B2538" s="3">
        <v>46362</v>
      </c>
      <c r="C2538" s="10">
        <f>YEAR(SalesDataTable[[#This Row],[Order Date]])</f>
        <v>2026</v>
      </c>
      <c r="D2538" s="13" t="str">
        <f>"Q"&amp;ROUNDUP(MONTH(SalesDataTable[[#This Row],[Order Date]])/3,0)</f>
        <v>Q4</v>
      </c>
      <c r="E2538" s="13">
        <f>MONTH(SalesDataTable[[#This Row],[Order Date]])</f>
        <v>12</v>
      </c>
      <c r="F2538" s="10" t="str">
        <f>TEXT(SalesDataTable[[#This Row],[Order Date]],"MMM")</f>
        <v>Dec</v>
      </c>
      <c r="G2538" s="4" t="s">
        <v>36</v>
      </c>
      <c r="H2538" s="4" t="s">
        <v>47</v>
      </c>
      <c r="I2538" s="4" t="s">
        <v>35</v>
      </c>
      <c r="J2538" s="4" t="s">
        <v>29</v>
      </c>
      <c r="K2538" s="4" t="s">
        <v>25</v>
      </c>
      <c r="L2538" s="4" t="s">
        <v>62</v>
      </c>
      <c r="M2538" s="5">
        <v>2</v>
      </c>
      <c r="N2538" s="6">
        <v>73.16</v>
      </c>
      <c r="O2538" s="7">
        <v>0.15</v>
      </c>
      <c r="P2538" s="6">
        <v>32.64</v>
      </c>
      <c r="Q2538" s="6">
        <f>M2538*N2538*(1-O2538)</f>
        <v>124.37199999999999</v>
      </c>
      <c r="R2538" s="6">
        <f>M2538*P2538</f>
        <v>65.28</v>
      </c>
      <c r="S2538" s="6">
        <f>Q2538-R2538</f>
        <v>59.091999999999985</v>
      </c>
      <c r="T2538" s="8">
        <f>IFERROR(S2538/Q2538,0)</f>
        <v>0.47512301804264617</v>
      </c>
    </row>
    <row r="2539" spans="1:20" ht="15.75" x14ac:dyDescent="0.25">
      <c r="A2539" s="2">
        <v>4672</v>
      </c>
      <c r="B2539" s="3">
        <v>46362</v>
      </c>
      <c r="C2539" s="10">
        <f>YEAR(SalesDataTable[[#This Row],[Order Date]])</f>
        <v>2026</v>
      </c>
      <c r="D2539" s="13" t="str">
        <f>"Q"&amp;ROUNDUP(MONTH(SalesDataTable[[#This Row],[Order Date]])/3,0)</f>
        <v>Q4</v>
      </c>
      <c r="E2539" s="13">
        <f>MONTH(SalesDataTable[[#This Row],[Order Date]])</f>
        <v>12</v>
      </c>
      <c r="F2539" s="10" t="str">
        <f>TEXT(SalesDataTable[[#This Row],[Order Date]],"MMM")</f>
        <v>Dec</v>
      </c>
      <c r="G2539" s="4" t="s">
        <v>22</v>
      </c>
      <c r="H2539" s="4" t="s">
        <v>43</v>
      </c>
      <c r="I2539" s="4" t="s">
        <v>18</v>
      </c>
      <c r="J2539" s="4" t="s">
        <v>32</v>
      </c>
      <c r="K2539" s="4" t="s">
        <v>30</v>
      </c>
      <c r="L2539" s="4" t="s">
        <v>48</v>
      </c>
      <c r="M2539" s="5">
        <v>2</v>
      </c>
      <c r="N2539" s="6">
        <v>47.43</v>
      </c>
      <c r="O2539" s="7">
        <v>0.05</v>
      </c>
      <c r="P2539" s="6">
        <v>18.63</v>
      </c>
      <c r="Q2539" s="6">
        <f>M2539*N2539*(1-O2539)</f>
        <v>90.11699999999999</v>
      </c>
      <c r="R2539" s="6">
        <f>M2539*P2539</f>
        <v>37.26</v>
      </c>
      <c r="S2539" s="6">
        <f>Q2539-R2539</f>
        <v>52.856999999999992</v>
      </c>
      <c r="T2539" s="8">
        <f>IFERROR(S2539/Q2539,0)</f>
        <v>0.58653750124837711</v>
      </c>
    </row>
    <row r="2540" spans="1:20" ht="15.75" x14ac:dyDescent="0.25">
      <c r="A2540" s="2">
        <v>533</v>
      </c>
      <c r="B2540" s="3">
        <v>46363</v>
      </c>
      <c r="C2540" s="10">
        <f>YEAR(SalesDataTable[[#This Row],[Order Date]])</f>
        <v>2026</v>
      </c>
      <c r="D2540" s="13" t="str">
        <f>"Q"&amp;ROUNDUP(MONTH(SalesDataTable[[#This Row],[Order Date]])/3,0)</f>
        <v>Q4</v>
      </c>
      <c r="E2540" s="13">
        <f>MONTH(SalesDataTable[[#This Row],[Order Date]])</f>
        <v>12</v>
      </c>
      <c r="F2540" s="10" t="str">
        <f>TEXT(SalesDataTable[[#This Row],[Order Date]],"MMM")</f>
        <v>Dec</v>
      </c>
      <c r="G2540" s="4" t="s">
        <v>16</v>
      </c>
      <c r="H2540" s="4" t="s">
        <v>52</v>
      </c>
      <c r="I2540" s="4" t="s">
        <v>18</v>
      </c>
      <c r="J2540" s="4" t="s">
        <v>29</v>
      </c>
      <c r="K2540" s="4" t="s">
        <v>30</v>
      </c>
      <c r="L2540" s="4" t="s">
        <v>31</v>
      </c>
      <c r="M2540" s="5">
        <v>1</v>
      </c>
      <c r="N2540" s="6">
        <v>35.93</v>
      </c>
      <c r="O2540" s="7">
        <v>0.05</v>
      </c>
      <c r="P2540" s="6">
        <v>13.23</v>
      </c>
      <c r="Q2540" s="6">
        <f>M2540*N2540*(1-O2540)</f>
        <v>34.133499999999998</v>
      </c>
      <c r="R2540" s="6">
        <f>M2540*P2540</f>
        <v>13.23</v>
      </c>
      <c r="S2540" s="6">
        <f>Q2540-R2540</f>
        <v>20.903499999999998</v>
      </c>
      <c r="T2540" s="8">
        <f>IFERROR(S2540/Q2540,0)</f>
        <v>0.6124042363074399</v>
      </c>
    </row>
    <row r="2541" spans="1:20" ht="15.75" x14ac:dyDescent="0.25">
      <c r="A2541" s="2">
        <v>2160</v>
      </c>
      <c r="B2541" s="3">
        <v>46363</v>
      </c>
      <c r="C2541" s="10">
        <f>YEAR(SalesDataTable[[#This Row],[Order Date]])</f>
        <v>2026</v>
      </c>
      <c r="D2541" s="13" t="str">
        <f>"Q"&amp;ROUNDUP(MONTH(SalesDataTable[[#This Row],[Order Date]])/3,0)</f>
        <v>Q4</v>
      </c>
      <c r="E2541" s="13">
        <f>MONTH(SalesDataTable[[#This Row],[Order Date]])</f>
        <v>12</v>
      </c>
      <c r="F2541" s="10" t="str">
        <f>TEXT(SalesDataTable[[#This Row],[Order Date]],"MMM")</f>
        <v>Dec</v>
      </c>
      <c r="G2541" s="4" t="s">
        <v>16</v>
      </c>
      <c r="H2541" s="4" t="s">
        <v>66</v>
      </c>
      <c r="I2541" s="4" t="s">
        <v>44</v>
      </c>
      <c r="J2541" s="4" t="s">
        <v>19</v>
      </c>
      <c r="K2541" s="4" t="s">
        <v>30</v>
      </c>
      <c r="L2541" s="4" t="s">
        <v>31</v>
      </c>
      <c r="M2541" s="5">
        <v>1</v>
      </c>
      <c r="N2541" s="6">
        <v>35.53</v>
      </c>
      <c r="O2541" s="7">
        <v>0.05</v>
      </c>
      <c r="P2541" s="6">
        <v>13.28</v>
      </c>
      <c r="Q2541" s="6">
        <f>M2541*N2541*(1-O2541)</f>
        <v>33.753500000000003</v>
      </c>
      <c r="R2541" s="6">
        <f>M2541*P2541</f>
        <v>13.28</v>
      </c>
      <c r="S2541" s="6">
        <f>Q2541-R2541</f>
        <v>20.473500000000001</v>
      </c>
      <c r="T2541" s="8">
        <f>IFERROR(S2541/Q2541,0)</f>
        <v>0.6065593197742456</v>
      </c>
    </row>
    <row r="2542" spans="1:20" ht="15.75" x14ac:dyDescent="0.25">
      <c r="A2542" s="2">
        <v>2841</v>
      </c>
      <c r="B2542" s="3">
        <v>46363</v>
      </c>
      <c r="C2542" s="10">
        <f>YEAR(SalesDataTable[[#This Row],[Order Date]])</f>
        <v>2026</v>
      </c>
      <c r="D2542" s="13" t="str">
        <f>"Q"&amp;ROUNDUP(MONTH(SalesDataTable[[#This Row],[Order Date]])/3,0)</f>
        <v>Q4</v>
      </c>
      <c r="E2542" s="13">
        <f>MONTH(SalesDataTable[[#This Row],[Order Date]])</f>
        <v>12</v>
      </c>
      <c r="F2542" s="10" t="str">
        <f>TEXT(SalesDataTable[[#This Row],[Order Date]],"MMM")</f>
        <v>Dec</v>
      </c>
      <c r="G2542" s="4" t="s">
        <v>22</v>
      </c>
      <c r="H2542" s="4" t="s">
        <v>65</v>
      </c>
      <c r="I2542" s="4" t="s">
        <v>18</v>
      </c>
      <c r="J2542" s="4" t="s">
        <v>29</v>
      </c>
      <c r="K2542" s="4" t="s">
        <v>39</v>
      </c>
      <c r="L2542" s="4" t="s">
        <v>45</v>
      </c>
      <c r="M2542" s="5">
        <v>3</v>
      </c>
      <c r="N2542" s="6">
        <v>196.97</v>
      </c>
      <c r="O2542" s="7">
        <v>0.15</v>
      </c>
      <c r="P2542" s="6">
        <v>101.88</v>
      </c>
      <c r="Q2542" s="6">
        <f>M2542*N2542*(1-O2542)</f>
        <v>502.27349999999996</v>
      </c>
      <c r="R2542" s="6">
        <f>M2542*P2542</f>
        <v>305.64</v>
      </c>
      <c r="S2542" s="6">
        <f>Q2542-R2542</f>
        <v>196.63349999999997</v>
      </c>
      <c r="T2542" s="8">
        <f>IFERROR(S2542/Q2542,0)</f>
        <v>0.39148690902466482</v>
      </c>
    </row>
    <row r="2543" spans="1:20" ht="15.75" x14ac:dyDescent="0.25">
      <c r="A2543" s="2">
        <v>3433</v>
      </c>
      <c r="B2543" s="3">
        <v>46363</v>
      </c>
      <c r="C2543" s="10">
        <f>YEAR(SalesDataTable[[#This Row],[Order Date]])</f>
        <v>2026</v>
      </c>
      <c r="D2543" s="13" t="str">
        <f>"Q"&amp;ROUNDUP(MONTH(SalesDataTable[[#This Row],[Order Date]])/3,0)</f>
        <v>Q4</v>
      </c>
      <c r="E2543" s="13">
        <f>MONTH(SalesDataTable[[#This Row],[Order Date]])</f>
        <v>12</v>
      </c>
      <c r="F2543" s="10" t="str">
        <f>TEXT(SalesDataTable[[#This Row],[Order Date]],"MMM")</f>
        <v>Dec</v>
      </c>
      <c r="G2543" s="4" t="s">
        <v>16</v>
      </c>
      <c r="H2543" s="4" t="s">
        <v>17</v>
      </c>
      <c r="I2543" s="4" t="s">
        <v>18</v>
      </c>
      <c r="J2543" s="4" t="s">
        <v>29</v>
      </c>
      <c r="K2543" s="4" t="s">
        <v>30</v>
      </c>
      <c r="L2543" s="4" t="s">
        <v>31</v>
      </c>
      <c r="M2543" s="5">
        <v>2</v>
      </c>
      <c r="N2543" s="6">
        <v>37.020000000000003</v>
      </c>
      <c r="O2543" s="7">
        <v>0.2</v>
      </c>
      <c r="P2543" s="6">
        <v>13.39</v>
      </c>
      <c r="Q2543" s="6">
        <f>M2543*N2543*(1-O2543)</f>
        <v>59.232000000000006</v>
      </c>
      <c r="R2543" s="6">
        <f>M2543*P2543</f>
        <v>26.78</v>
      </c>
      <c r="S2543" s="6">
        <f>Q2543-R2543</f>
        <v>32.452000000000005</v>
      </c>
      <c r="T2543" s="8">
        <f>IFERROR(S2543/Q2543,0)</f>
        <v>0.5478795245813074</v>
      </c>
    </row>
    <row r="2544" spans="1:20" ht="15.75" x14ac:dyDescent="0.25">
      <c r="A2544" s="2">
        <v>3763</v>
      </c>
      <c r="B2544" s="3">
        <v>46363</v>
      </c>
      <c r="C2544" s="10">
        <f>YEAR(SalesDataTable[[#This Row],[Order Date]])</f>
        <v>2026</v>
      </c>
      <c r="D2544" s="13" t="str">
        <f>"Q"&amp;ROUNDUP(MONTH(SalesDataTable[[#This Row],[Order Date]])/3,0)</f>
        <v>Q4</v>
      </c>
      <c r="E2544" s="13">
        <f>MONTH(SalesDataTable[[#This Row],[Order Date]])</f>
        <v>12</v>
      </c>
      <c r="F2544" s="10" t="str">
        <f>TEXT(SalesDataTable[[#This Row],[Order Date]],"MMM")</f>
        <v>Dec</v>
      </c>
      <c r="G2544" s="4" t="s">
        <v>22</v>
      </c>
      <c r="H2544" s="4" t="s">
        <v>65</v>
      </c>
      <c r="I2544" s="4" t="s">
        <v>18</v>
      </c>
      <c r="J2544" s="4" t="s">
        <v>29</v>
      </c>
      <c r="K2544" s="4" t="s">
        <v>30</v>
      </c>
      <c r="L2544" s="4" t="s">
        <v>48</v>
      </c>
      <c r="M2544" s="5">
        <v>4</v>
      </c>
      <c r="N2544" s="6">
        <v>47.22</v>
      </c>
      <c r="O2544" s="7">
        <v>0</v>
      </c>
      <c r="P2544" s="6">
        <v>18.420000000000002</v>
      </c>
      <c r="Q2544" s="6">
        <f>M2544*N2544*(1-O2544)</f>
        <v>188.88</v>
      </c>
      <c r="R2544" s="6">
        <f>M2544*P2544</f>
        <v>73.680000000000007</v>
      </c>
      <c r="S2544" s="6">
        <f>Q2544-R2544</f>
        <v>115.19999999999999</v>
      </c>
      <c r="T2544" s="8">
        <f>IFERROR(S2544/Q2544,0)</f>
        <v>0.60991105463786521</v>
      </c>
    </row>
    <row r="2545" spans="1:20" ht="15.75" x14ac:dyDescent="0.25">
      <c r="A2545" s="2">
        <v>706</v>
      </c>
      <c r="B2545" s="3">
        <v>46364</v>
      </c>
      <c r="C2545" s="10">
        <f>YEAR(SalesDataTable[[#This Row],[Order Date]])</f>
        <v>2026</v>
      </c>
      <c r="D2545" s="13" t="str">
        <f>"Q"&amp;ROUNDUP(MONTH(SalesDataTable[[#This Row],[Order Date]])/3,0)</f>
        <v>Q4</v>
      </c>
      <c r="E2545" s="13">
        <f>MONTH(SalesDataTable[[#This Row],[Order Date]])</f>
        <v>12</v>
      </c>
      <c r="F2545" s="10" t="str">
        <f>TEXT(SalesDataTable[[#This Row],[Order Date]],"MMM")</f>
        <v>Dec</v>
      </c>
      <c r="G2545" s="4" t="s">
        <v>22</v>
      </c>
      <c r="H2545" s="4" t="s">
        <v>59</v>
      </c>
      <c r="I2545" s="4" t="s">
        <v>35</v>
      </c>
      <c r="J2545" s="4" t="s">
        <v>19</v>
      </c>
      <c r="K2545" s="4" t="s">
        <v>30</v>
      </c>
      <c r="L2545" s="4" t="s">
        <v>48</v>
      </c>
      <c r="M2545" s="5">
        <v>4</v>
      </c>
      <c r="N2545" s="6">
        <v>46.48</v>
      </c>
      <c r="O2545" s="7">
        <v>0.1</v>
      </c>
      <c r="P2545" s="6">
        <v>18.66</v>
      </c>
      <c r="Q2545" s="6">
        <f>M2545*N2545*(1-O2545)</f>
        <v>167.328</v>
      </c>
      <c r="R2545" s="6">
        <f>M2545*P2545</f>
        <v>74.64</v>
      </c>
      <c r="S2545" s="6">
        <f>Q2545-R2545</f>
        <v>92.688000000000002</v>
      </c>
      <c r="T2545" s="8">
        <f>IFERROR(S2545/Q2545,0)</f>
        <v>0.55393000573723461</v>
      </c>
    </row>
    <row r="2546" spans="1:20" ht="15.75" x14ac:dyDescent="0.25">
      <c r="A2546" s="2">
        <v>1086</v>
      </c>
      <c r="B2546" s="3">
        <v>46364</v>
      </c>
      <c r="C2546" s="10">
        <f>YEAR(SalesDataTable[[#This Row],[Order Date]])</f>
        <v>2026</v>
      </c>
      <c r="D2546" s="13" t="str">
        <f>"Q"&amp;ROUNDUP(MONTH(SalesDataTable[[#This Row],[Order Date]])/3,0)</f>
        <v>Q4</v>
      </c>
      <c r="E2546" s="13">
        <f>MONTH(SalesDataTable[[#This Row],[Order Date]])</f>
        <v>12</v>
      </c>
      <c r="F2546" s="10" t="str">
        <f>TEXT(SalesDataTable[[#This Row],[Order Date]],"MMM")</f>
        <v>Dec</v>
      </c>
      <c r="G2546" s="4" t="s">
        <v>36</v>
      </c>
      <c r="H2546" s="4" t="s">
        <v>63</v>
      </c>
      <c r="I2546" s="4" t="s">
        <v>24</v>
      </c>
      <c r="J2546" s="4" t="s">
        <v>32</v>
      </c>
      <c r="K2546" s="4" t="s">
        <v>25</v>
      </c>
      <c r="L2546" s="4" t="s">
        <v>33</v>
      </c>
      <c r="M2546" s="5">
        <v>12</v>
      </c>
      <c r="N2546" s="6">
        <v>146.99</v>
      </c>
      <c r="O2546" s="7">
        <v>0.15</v>
      </c>
      <c r="P2546" s="6">
        <v>79.239999999999995</v>
      </c>
      <c r="Q2546" s="6">
        <f>M2546*N2546*(1-O2546)</f>
        <v>1499.298</v>
      </c>
      <c r="R2546" s="6">
        <f>M2546*P2546</f>
        <v>950.87999999999988</v>
      </c>
      <c r="S2546" s="6">
        <f>Q2546-R2546</f>
        <v>548.41800000000012</v>
      </c>
      <c r="T2546" s="8">
        <f>IFERROR(S2546/Q2546,0)</f>
        <v>0.36578318653129671</v>
      </c>
    </row>
    <row r="2547" spans="1:20" ht="15.75" x14ac:dyDescent="0.25">
      <c r="A2547" s="2">
        <v>1204</v>
      </c>
      <c r="B2547" s="3">
        <v>46364</v>
      </c>
      <c r="C2547" s="10">
        <f>YEAR(SalesDataTable[[#This Row],[Order Date]])</f>
        <v>2026</v>
      </c>
      <c r="D2547" s="13" t="str">
        <f>"Q"&amp;ROUNDUP(MONTH(SalesDataTable[[#This Row],[Order Date]])/3,0)</f>
        <v>Q4</v>
      </c>
      <c r="E2547" s="13">
        <f>MONTH(SalesDataTable[[#This Row],[Order Date]])</f>
        <v>12</v>
      </c>
      <c r="F2547" s="10" t="str">
        <f>TEXT(SalesDataTable[[#This Row],[Order Date]],"MMM")</f>
        <v>Dec</v>
      </c>
      <c r="G2547" s="4" t="s">
        <v>27</v>
      </c>
      <c r="H2547" s="4" t="s">
        <v>55</v>
      </c>
      <c r="I2547" s="4" t="s">
        <v>18</v>
      </c>
      <c r="J2547" s="4" t="s">
        <v>29</v>
      </c>
      <c r="K2547" s="4" t="s">
        <v>50</v>
      </c>
      <c r="L2547" s="4" t="s">
        <v>51</v>
      </c>
      <c r="M2547" s="5">
        <v>1</v>
      </c>
      <c r="N2547" s="6">
        <v>40.29</v>
      </c>
      <c r="O2547" s="7">
        <v>0</v>
      </c>
      <c r="P2547" s="6">
        <v>15.07</v>
      </c>
      <c r="Q2547" s="6">
        <f>M2547*N2547*(1-O2547)</f>
        <v>40.29</v>
      </c>
      <c r="R2547" s="6">
        <f>M2547*P2547</f>
        <v>15.07</v>
      </c>
      <c r="S2547" s="6">
        <f>Q2547-R2547</f>
        <v>25.22</v>
      </c>
      <c r="T2547" s="8">
        <f>IFERROR(S2547/Q2547,0)</f>
        <v>0.62596177711590961</v>
      </c>
    </row>
    <row r="2548" spans="1:20" ht="15.75" x14ac:dyDescent="0.25">
      <c r="A2548" s="2">
        <v>1451</v>
      </c>
      <c r="B2548" s="3">
        <v>46364</v>
      </c>
      <c r="C2548" s="10">
        <f>YEAR(SalesDataTable[[#This Row],[Order Date]])</f>
        <v>2026</v>
      </c>
      <c r="D2548" s="13" t="str">
        <f>"Q"&amp;ROUNDUP(MONTH(SalesDataTable[[#This Row],[Order Date]])/3,0)</f>
        <v>Q4</v>
      </c>
      <c r="E2548" s="13">
        <f>MONTH(SalesDataTable[[#This Row],[Order Date]])</f>
        <v>12</v>
      </c>
      <c r="F2548" s="10" t="str">
        <f>TEXT(SalesDataTable[[#This Row],[Order Date]],"MMM")</f>
        <v>Dec</v>
      </c>
      <c r="G2548" s="4" t="s">
        <v>16</v>
      </c>
      <c r="H2548" s="4" t="s">
        <v>17</v>
      </c>
      <c r="I2548" s="4" t="s">
        <v>24</v>
      </c>
      <c r="J2548" s="4" t="s">
        <v>32</v>
      </c>
      <c r="K2548" s="4" t="s">
        <v>39</v>
      </c>
      <c r="L2548" s="4" t="s">
        <v>67</v>
      </c>
      <c r="M2548" s="5">
        <v>4</v>
      </c>
      <c r="N2548" s="6">
        <v>125.82</v>
      </c>
      <c r="O2548" s="7">
        <v>0.15</v>
      </c>
      <c r="P2548" s="6">
        <v>61.39</v>
      </c>
      <c r="Q2548" s="6">
        <f>M2548*N2548*(1-O2548)</f>
        <v>427.78799999999995</v>
      </c>
      <c r="R2548" s="6">
        <f>M2548*P2548</f>
        <v>245.56</v>
      </c>
      <c r="S2548" s="6">
        <f>Q2548-R2548</f>
        <v>182.22799999999995</v>
      </c>
      <c r="T2548" s="8">
        <f>IFERROR(S2548/Q2548,0)</f>
        <v>0.42597735326844133</v>
      </c>
    </row>
    <row r="2549" spans="1:20" ht="15.75" x14ac:dyDescent="0.25">
      <c r="A2549" s="2">
        <v>1650</v>
      </c>
      <c r="B2549" s="3">
        <v>46364</v>
      </c>
      <c r="C2549" s="10">
        <f>YEAR(SalesDataTable[[#This Row],[Order Date]])</f>
        <v>2026</v>
      </c>
      <c r="D2549" s="13" t="str">
        <f>"Q"&amp;ROUNDUP(MONTH(SalesDataTable[[#This Row],[Order Date]])/3,0)</f>
        <v>Q4</v>
      </c>
      <c r="E2549" s="13">
        <f>MONTH(SalesDataTable[[#This Row],[Order Date]])</f>
        <v>12</v>
      </c>
      <c r="F2549" s="10" t="str">
        <f>TEXT(SalesDataTable[[#This Row],[Order Date]],"MMM")</f>
        <v>Dec</v>
      </c>
      <c r="G2549" s="4" t="s">
        <v>22</v>
      </c>
      <c r="H2549" s="4" t="s">
        <v>23</v>
      </c>
      <c r="I2549" s="4" t="s">
        <v>18</v>
      </c>
      <c r="J2549" s="4" t="s">
        <v>29</v>
      </c>
      <c r="K2549" s="4" t="s">
        <v>30</v>
      </c>
      <c r="L2549" s="4" t="s">
        <v>31</v>
      </c>
      <c r="M2549" s="5">
        <v>3</v>
      </c>
      <c r="N2549" s="6">
        <v>36.25</v>
      </c>
      <c r="O2549" s="7">
        <v>0</v>
      </c>
      <c r="P2549" s="6">
        <v>13.67</v>
      </c>
      <c r="Q2549" s="6">
        <f>M2549*N2549*(1-O2549)</f>
        <v>108.75</v>
      </c>
      <c r="R2549" s="6">
        <f>M2549*P2549</f>
        <v>41.01</v>
      </c>
      <c r="S2549" s="6">
        <f>Q2549-R2549</f>
        <v>67.740000000000009</v>
      </c>
      <c r="T2549" s="8">
        <f>IFERROR(S2549/Q2549,0)</f>
        <v>0.62289655172413805</v>
      </c>
    </row>
    <row r="2550" spans="1:20" ht="15.75" x14ac:dyDescent="0.25">
      <c r="A2550" s="2">
        <v>1740</v>
      </c>
      <c r="B2550" s="3">
        <v>46364</v>
      </c>
      <c r="C2550" s="10">
        <f>YEAR(SalesDataTable[[#This Row],[Order Date]])</f>
        <v>2026</v>
      </c>
      <c r="D2550" s="13" t="str">
        <f>"Q"&amp;ROUNDUP(MONTH(SalesDataTable[[#This Row],[Order Date]])/3,0)</f>
        <v>Q4</v>
      </c>
      <c r="E2550" s="13">
        <f>MONTH(SalesDataTable[[#This Row],[Order Date]])</f>
        <v>12</v>
      </c>
      <c r="F2550" s="10" t="str">
        <f>TEXT(SalesDataTable[[#This Row],[Order Date]],"MMM")</f>
        <v>Dec</v>
      </c>
      <c r="G2550" s="4" t="s">
        <v>27</v>
      </c>
      <c r="H2550" s="4" t="s">
        <v>55</v>
      </c>
      <c r="I2550" s="4" t="s">
        <v>44</v>
      </c>
      <c r="J2550" s="4" t="s">
        <v>19</v>
      </c>
      <c r="K2550" s="4" t="s">
        <v>30</v>
      </c>
      <c r="L2550" s="4" t="s">
        <v>64</v>
      </c>
      <c r="M2550" s="5">
        <v>1</v>
      </c>
      <c r="N2550" s="6">
        <v>165.29</v>
      </c>
      <c r="O2550" s="7">
        <v>0.05</v>
      </c>
      <c r="P2550" s="6">
        <v>89.92</v>
      </c>
      <c r="Q2550" s="6">
        <f>M2550*N2550*(1-O2550)</f>
        <v>157.02549999999999</v>
      </c>
      <c r="R2550" s="6">
        <f>M2550*P2550</f>
        <v>89.92</v>
      </c>
      <c r="S2550" s="6">
        <f>Q2550-R2550</f>
        <v>67.105499999999992</v>
      </c>
      <c r="T2550" s="8">
        <f>IFERROR(S2550/Q2550,0)</f>
        <v>0.42735415585366704</v>
      </c>
    </row>
    <row r="2551" spans="1:20" ht="15.75" x14ac:dyDescent="0.25">
      <c r="A2551" s="2">
        <v>3191</v>
      </c>
      <c r="B2551" s="3">
        <v>46364</v>
      </c>
      <c r="C2551" s="10">
        <f>YEAR(SalesDataTable[[#This Row],[Order Date]])</f>
        <v>2026</v>
      </c>
      <c r="D2551" s="13" t="str">
        <f>"Q"&amp;ROUNDUP(MONTH(SalesDataTable[[#This Row],[Order Date]])/3,0)</f>
        <v>Q4</v>
      </c>
      <c r="E2551" s="13">
        <f>MONTH(SalesDataTable[[#This Row],[Order Date]])</f>
        <v>12</v>
      </c>
      <c r="F2551" s="10" t="str">
        <f>TEXT(SalesDataTable[[#This Row],[Order Date]],"MMM")</f>
        <v>Dec</v>
      </c>
      <c r="G2551" s="4" t="s">
        <v>36</v>
      </c>
      <c r="H2551" s="4" t="s">
        <v>49</v>
      </c>
      <c r="I2551" s="4" t="s">
        <v>18</v>
      </c>
      <c r="J2551" s="4" t="s">
        <v>29</v>
      </c>
      <c r="K2551" s="4" t="s">
        <v>39</v>
      </c>
      <c r="L2551" s="4" t="s">
        <v>56</v>
      </c>
      <c r="M2551" s="5">
        <v>1</v>
      </c>
      <c r="N2551" s="6">
        <v>82.89</v>
      </c>
      <c r="O2551" s="7">
        <v>0.15</v>
      </c>
      <c r="P2551" s="6">
        <v>38.51</v>
      </c>
      <c r="Q2551" s="6">
        <f>M2551*N2551*(1-O2551)</f>
        <v>70.456500000000005</v>
      </c>
      <c r="R2551" s="6">
        <f>M2551*P2551</f>
        <v>38.51</v>
      </c>
      <c r="S2551" s="6">
        <f>Q2551-R2551</f>
        <v>31.946500000000007</v>
      </c>
      <c r="T2551" s="8">
        <f>IFERROR(S2551/Q2551,0)</f>
        <v>0.45342161475520365</v>
      </c>
    </row>
    <row r="2552" spans="1:20" ht="15.75" x14ac:dyDescent="0.25">
      <c r="A2552" s="2">
        <v>3662</v>
      </c>
      <c r="B2552" s="3">
        <v>46364</v>
      </c>
      <c r="C2552" s="10">
        <f>YEAR(SalesDataTable[[#This Row],[Order Date]])</f>
        <v>2026</v>
      </c>
      <c r="D2552" s="13" t="str">
        <f>"Q"&amp;ROUNDUP(MONTH(SalesDataTable[[#This Row],[Order Date]])/3,0)</f>
        <v>Q4</v>
      </c>
      <c r="E2552" s="13">
        <f>MONTH(SalesDataTable[[#This Row],[Order Date]])</f>
        <v>12</v>
      </c>
      <c r="F2552" s="10" t="str">
        <f>TEXT(SalesDataTable[[#This Row],[Order Date]],"MMM")</f>
        <v>Dec</v>
      </c>
      <c r="G2552" s="4" t="s">
        <v>22</v>
      </c>
      <c r="H2552" s="4" t="s">
        <v>43</v>
      </c>
      <c r="I2552" s="4" t="s">
        <v>18</v>
      </c>
      <c r="J2552" s="4" t="s">
        <v>32</v>
      </c>
      <c r="K2552" s="4" t="s">
        <v>39</v>
      </c>
      <c r="L2552" s="4" t="s">
        <v>45</v>
      </c>
      <c r="M2552" s="5">
        <v>1</v>
      </c>
      <c r="N2552" s="6">
        <v>199.66</v>
      </c>
      <c r="O2552" s="7">
        <v>0</v>
      </c>
      <c r="P2552" s="6">
        <v>103.15</v>
      </c>
      <c r="Q2552" s="6">
        <f>M2552*N2552*(1-O2552)</f>
        <v>199.66</v>
      </c>
      <c r="R2552" s="6">
        <f>M2552*P2552</f>
        <v>103.15</v>
      </c>
      <c r="S2552" s="6">
        <f>Q2552-R2552</f>
        <v>96.509999999999991</v>
      </c>
      <c r="T2552" s="8">
        <f>IFERROR(S2552/Q2552,0)</f>
        <v>0.48337173194430527</v>
      </c>
    </row>
    <row r="2553" spans="1:20" ht="15.75" x14ac:dyDescent="0.25">
      <c r="A2553" s="2">
        <v>3922</v>
      </c>
      <c r="B2553" s="3">
        <v>46364</v>
      </c>
      <c r="C2553" s="10">
        <f>YEAR(SalesDataTable[[#This Row],[Order Date]])</f>
        <v>2026</v>
      </c>
      <c r="D2553" s="13" t="str">
        <f>"Q"&amp;ROUNDUP(MONTH(SalesDataTable[[#This Row],[Order Date]])/3,0)</f>
        <v>Q4</v>
      </c>
      <c r="E2553" s="13">
        <f>MONTH(SalesDataTable[[#This Row],[Order Date]])</f>
        <v>12</v>
      </c>
      <c r="F2553" s="10" t="str">
        <f>TEXT(SalesDataTable[[#This Row],[Order Date]],"MMM")</f>
        <v>Dec</v>
      </c>
      <c r="G2553" s="4" t="s">
        <v>36</v>
      </c>
      <c r="H2553" s="4" t="s">
        <v>49</v>
      </c>
      <c r="I2553" s="4" t="s">
        <v>35</v>
      </c>
      <c r="J2553" s="4" t="s">
        <v>29</v>
      </c>
      <c r="K2553" s="4" t="s">
        <v>25</v>
      </c>
      <c r="L2553" s="4" t="s">
        <v>33</v>
      </c>
      <c r="M2553" s="5">
        <v>2</v>
      </c>
      <c r="N2553" s="6">
        <v>146.25</v>
      </c>
      <c r="O2553" s="7">
        <v>0.05</v>
      </c>
      <c r="P2553" s="6">
        <v>77.3</v>
      </c>
      <c r="Q2553" s="6">
        <f>M2553*N2553*(1-O2553)</f>
        <v>277.875</v>
      </c>
      <c r="R2553" s="6">
        <f>M2553*P2553</f>
        <v>154.6</v>
      </c>
      <c r="S2553" s="6">
        <f>Q2553-R2553</f>
        <v>123.27500000000001</v>
      </c>
      <c r="T2553" s="8">
        <f>IFERROR(S2553/Q2553,0)</f>
        <v>0.44363472784525421</v>
      </c>
    </row>
    <row r="2554" spans="1:20" ht="15.75" x14ac:dyDescent="0.25">
      <c r="A2554" s="2">
        <v>4022</v>
      </c>
      <c r="B2554" s="3">
        <v>46364</v>
      </c>
      <c r="C2554" s="10">
        <f>YEAR(SalesDataTable[[#This Row],[Order Date]])</f>
        <v>2026</v>
      </c>
      <c r="D2554" s="13" t="str">
        <f>"Q"&amp;ROUNDUP(MONTH(SalesDataTable[[#This Row],[Order Date]])/3,0)</f>
        <v>Q4</v>
      </c>
      <c r="E2554" s="13">
        <f>MONTH(SalesDataTable[[#This Row],[Order Date]])</f>
        <v>12</v>
      </c>
      <c r="F2554" s="10" t="str">
        <f>TEXT(SalesDataTable[[#This Row],[Order Date]],"MMM")</f>
        <v>Dec</v>
      </c>
      <c r="G2554" s="4" t="s">
        <v>16</v>
      </c>
      <c r="H2554" s="4" t="s">
        <v>52</v>
      </c>
      <c r="I2554" s="4" t="s">
        <v>44</v>
      </c>
      <c r="J2554" s="4" t="s">
        <v>19</v>
      </c>
      <c r="K2554" s="4" t="s">
        <v>39</v>
      </c>
      <c r="L2554" s="4" t="s">
        <v>40</v>
      </c>
      <c r="M2554" s="5">
        <v>1</v>
      </c>
      <c r="N2554" s="6">
        <v>333.51</v>
      </c>
      <c r="O2554" s="7">
        <v>0.2</v>
      </c>
      <c r="P2554" s="6">
        <v>199.91</v>
      </c>
      <c r="Q2554" s="6">
        <f>M2554*N2554*(1-O2554)</f>
        <v>266.80799999999999</v>
      </c>
      <c r="R2554" s="6">
        <f>M2554*P2554</f>
        <v>199.91</v>
      </c>
      <c r="S2554" s="6">
        <f>Q2554-R2554</f>
        <v>66.897999999999996</v>
      </c>
      <c r="T2554" s="8">
        <f>IFERROR(S2554/Q2554,0)</f>
        <v>0.25073461065635211</v>
      </c>
    </row>
    <row r="2555" spans="1:20" ht="15.75" x14ac:dyDescent="0.25">
      <c r="A2555" s="2">
        <v>4366</v>
      </c>
      <c r="B2555" s="3">
        <v>46364</v>
      </c>
      <c r="C2555" s="10">
        <f>YEAR(SalesDataTable[[#This Row],[Order Date]])</f>
        <v>2026</v>
      </c>
      <c r="D2555" s="13" t="str">
        <f>"Q"&amp;ROUNDUP(MONTH(SalesDataTable[[#This Row],[Order Date]])/3,0)</f>
        <v>Q4</v>
      </c>
      <c r="E2555" s="13">
        <f>MONTH(SalesDataTable[[#This Row],[Order Date]])</f>
        <v>12</v>
      </c>
      <c r="F2555" s="10" t="str">
        <f>TEXT(SalesDataTable[[#This Row],[Order Date]],"MMM")</f>
        <v>Dec</v>
      </c>
      <c r="G2555" s="4" t="s">
        <v>22</v>
      </c>
      <c r="H2555" s="4" t="s">
        <v>59</v>
      </c>
      <c r="I2555" s="4" t="s">
        <v>35</v>
      </c>
      <c r="J2555" s="4" t="s">
        <v>29</v>
      </c>
      <c r="K2555" s="4" t="s">
        <v>25</v>
      </c>
      <c r="L2555" s="4" t="s">
        <v>53</v>
      </c>
      <c r="M2555" s="5">
        <v>1</v>
      </c>
      <c r="N2555" s="6">
        <v>151.97</v>
      </c>
      <c r="O2555" s="7">
        <v>0.05</v>
      </c>
      <c r="P2555" s="6">
        <v>80.239999999999995</v>
      </c>
      <c r="Q2555" s="6">
        <f>M2555*N2555*(1-O2555)</f>
        <v>144.3715</v>
      </c>
      <c r="R2555" s="6">
        <f>M2555*P2555</f>
        <v>80.239999999999995</v>
      </c>
      <c r="S2555" s="6">
        <f>Q2555-R2555</f>
        <v>64.131500000000003</v>
      </c>
      <c r="T2555" s="8">
        <f>IFERROR(S2555/Q2555,0)</f>
        <v>0.44421163456776441</v>
      </c>
    </row>
    <row r="2556" spans="1:20" ht="15.75" x14ac:dyDescent="0.25">
      <c r="A2556" s="2">
        <v>4880</v>
      </c>
      <c r="B2556" s="3">
        <v>46364</v>
      </c>
      <c r="C2556" s="10">
        <f>YEAR(SalesDataTable[[#This Row],[Order Date]])</f>
        <v>2026</v>
      </c>
      <c r="D2556" s="13" t="str">
        <f>"Q"&amp;ROUNDUP(MONTH(SalesDataTable[[#This Row],[Order Date]])/3,0)</f>
        <v>Q4</v>
      </c>
      <c r="E2556" s="13">
        <f>MONTH(SalesDataTable[[#This Row],[Order Date]])</f>
        <v>12</v>
      </c>
      <c r="F2556" s="10" t="str">
        <f>TEXT(SalesDataTable[[#This Row],[Order Date]],"MMM")</f>
        <v>Dec</v>
      </c>
      <c r="G2556" s="4" t="s">
        <v>36</v>
      </c>
      <c r="H2556" s="4" t="s">
        <v>63</v>
      </c>
      <c r="I2556" s="4" t="s">
        <v>35</v>
      </c>
      <c r="J2556" s="4" t="s">
        <v>29</v>
      </c>
      <c r="K2556" s="4" t="s">
        <v>20</v>
      </c>
      <c r="L2556" s="4" t="s">
        <v>42</v>
      </c>
      <c r="M2556" s="5">
        <v>1</v>
      </c>
      <c r="N2556" s="6">
        <v>41.07</v>
      </c>
      <c r="O2556" s="7">
        <v>0</v>
      </c>
      <c r="P2556" s="6">
        <v>16.600000000000001</v>
      </c>
      <c r="Q2556" s="6">
        <f>M2556*N2556*(1-O2556)</f>
        <v>41.07</v>
      </c>
      <c r="R2556" s="6">
        <f>M2556*P2556</f>
        <v>16.600000000000001</v>
      </c>
      <c r="S2556" s="6">
        <f>Q2556-R2556</f>
        <v>24.47</v>
      </c>
      <c r="T2556" s="8">
        <f>IFERROR(S2556/Q2556,0)</f>
        <v>0.59581202824446067</v>
      </c>
    </row>
    <row r="2557" spans="1:20" ht="15.75" x14ac:dyDescent="0.25">
      <c r="A2557" s="2">
        <v>5127</v>
      </c>
      <c r="B2557" s="3">
        <v>46364</v>
      </c>
      <c r="C2557" s="10">
        <f>YEAR(SalesDataTable[[#This Row],[Order Date]])</f>
        <v>2026</v>
      </c>
      <c r="D2557" s="13" t="str">
        <f>"Q"&amp;ROUNDUP(MONTH(SalesDataTable[[#This Row],[Order Date]])/3,0)</f>
        <v>Q4</v>
      </c>
      <c r="E2557" s="13">
        <f>MONTH(SalesDataTable[[#This Row],[Order Date]])</f>
        <v>12</v>
      </c>
      <c r="F2557" s="10" t="str">
        <f>TEXT(SalesDataTable[[#This Row],[Order Date]],"MMM")</f>
        <v>Dec</v>
      </c>
      <c r="G2557" s="4" t="s">
        <v>22</v>
      </c>
      <c r="H2557" s="4" t="s">
        <v>57</v>
      </c>
      <c r="I2557" s="4" t="s">
        <v>44</v>
      </c>
      <c r="J2557" s="4" t="s">
        <v>19</v>
      </c>
      <c r="K2557" s="4" t="s">
        <v>39</v>
      </c>
      <c r="L2557" s="4" t="s">
        <v>67</v>
      </c>
      <c r="M2557" s="5">
        <v>1</v>
      </c>
      <c r="N2557" s="6">
        <v>122.65</v>
      </c>
      <c r="O2557" s="7">
        <v>0</v>
      </c>
      <c r="P2557" s="6">
        <v>58.9</v>
      </c>
      <c r="Q2557" s="6">
        <f>M2557*N2557*(1-O2557)</f>
        <v>122.65</v>
      </c>
      <c r="R2557" s="6">
        <f>M2557*P2557</f>
        <v>58.9</v>
      </c>
      <c r="S2557" s="6">
        <f>Q2557-R2557</f>
        <v>63.750000000000007</v>
      </c>
      <c r="T2557" s="8">
        <f>IFERROR(S2557/Q2557,0)</f>
        <v>0.51977170811251527</v>
      </c>
    </row>
    <row r="2558" spans="1:20" ht="15.75" x14ac:dyDescent="0.25">
      <c r="A2558" s="2">
        <v>13</v>
      </c>
      <c r="B2558" s="3">
        <v>46365</v>
      </c>
      <c r="C2558" s="10">
        <f>YEAR(SalesDataTable[[#This Row],[Order Date]])</f>
        <v>2026</v>
      </c>
      <c r="D2558" s="13" t="str">
        <f>"Q"&amp;ROUNDUP(MONTH(SalesDataTable[[#This Row],[Order Date]])/3,0)</f>
        <v>Q4</v>
      </c>
      <c r="E2558" s="13">
        <f>MONTH(SalesDataTable[[#This Row],[Order Date]])</f>
        <v>12</v>
      </c>
      <c r="F2558" s="10" t="str">
        <f>TEXT(SalesDataTable[[#This Row],[Order Date]],"MMM")</f>
        <v>Dec</v>
      </c>
      <c r="G2558" s="4" t="s">
        <v>22</v>
      </c>
      <c r="H2558" s="4" t="s">
        <v>43</v>
      </c>
      <c r="I2558" s="4" t="s">
        <v>18</v>
      </c>
      <c r="J2558" s="4" t="s">
        <v>19</v>
      </c>
      <c r="K2558" s="4" t="s">
        <v>25</v>
      </c>
      <c r="L2558" s="4" t="s">
        <v>33</v>
      </c>
      <c r="M2558" s="5">
        <v>6</v>
      </c>
      <c r="N2558" s="6">
        <v>143.16</v>
      </c>
      <c r="O2558" s="7">
        <v>0.15</v>
      </c>
      <c r="P2558" s="6">
        <v>80.349999999999994</v>
      </c>
      <c r="Q2558" s="6">
        <f>M2558*N2558*(1-O2558)</f>
        <v>730.11599999999999</v>
      </c>
      <c r="R2558" s="6">
        <f>M2558*P2558</f>
        <v>482.09999999999997</v>
      </c>
      <c r="S2558" s="6">
        <f>Q2558-R2558</f>
        <v>248.01600000000002</v>
      </c>
      <c r="T2558" s="8">
        <f>IFERROR(S2558/Q2558,0)</f>
        <v>0.33969396643820987</v>
      </c>
    </row>
    <row r="2559" spans="1:20" ht="15.75" x14ac:dyDescent="0.25">
      <c r="A2559" s="2">
        <v>102</v>
      </c>
      <c r="B2559" s="3">
        <v>46365</v>
      </c>
      <c r="C2559" s="10">
        <f>YEAR(SalesDataTable[[#This Row],[Order Date]])</f>
        <v>2026</v>
      </c>
      <c r="D2559" s="13" t="str">
        <f>"Q"&amp;ROUNDUP(MONTH(SalesDataTable[[#This Row],[Order Date]])/3,0)</f>
        <v>Q4</v>
      </c>
      <c r="E2559" s="13">
        <f>MONTH(SalesDataTable[[#This Row],[Order Date]])</f>
        <v>12</v>
      </c>
      <c r="F2559" s="10" t="str">
        <f>TEXT(SalesDataTable[[#This Row],[Order Date]],"MMM")</f>
        <v>Dec</v>
      </c>
      <c r="G2559" s="4" t="s">
        <v>27</v>
      </c>
      <c r="H2559" s="4" t="s">
        <v>41</v>
      </c>
      <c r="I2559" s="4" t="s">
        <v>35</v>
      </c>
      <c r="J2559" s="4" t="s">
        <v>29</v>
      </c>
      <c r="K2559" s="4" t="s">
        <v>25</v>
      </c>
      <c r="L2559" s="4" t="s">
        <v>33</v>
      </c>
      <c r="M2559" s="5">
        <v>3</v>
      </c>
      <c r="N2559" s="6">
        <v>142.75</v>
      </c>
      <c r="O2559" s="7">
        <v>0.1</v>
      </c>
      <c r="P2559" s="6">
        <v>81.739999999999995</v>
      </c>
      <c r="Q2559" s="6">
        <f>M2559*N2559*(1-O2559)</f>
        <v>385.42500000000001</v>
      </c>
      <c r="R2559" s="6">
        <f>M2559*P2559</f>
        <v>245.21999999999997</v>
      </c>
      <c r="S2559" s="6">
        <f>Q2559-R2559</f>
        <v>140.20500000000004</v>
      </c>
      <c r="T2559" s="8">
        <f>IFERROR(S2559/Q2559,0)</f>
        <v>0.3637672698968672</v>
      </c>
    </row>
    <row r="2560" spans="1:20" ht="15.75" x14ac:dyDescent="0.25">
      <c r="A2560" s="2">
        <v>519</v>
      </c>
      <c r="B2560" s="3">
        <v>46365</v>
      </c>
      <c r="C2560" s="10">
        <f>YEAR(SalesDataTable[[#This Row],[Order Date]])</f>
        <v>2026</v>
      </c>
      <c r="D2560" s="13" t="str">
        <f>"Q"&amp;ROUNDUP(MONTH(SalesDataTable[[#This Row],[Order Date]])/3,0)</f>
        <v>Q4</v>
      </c>
      <c r="E2560" s="13">
        <f>MONTH(SalesDataTable[[#This Row],[Order Date]])</f>
        <v>12</v>
      </c>
      <c r="F2560" s="10" t="str">
        <f>TEXT(SalesDataTable[[#This Row],[Order Date]],"MMM")</f>
        <v>Dec</v>
      </c>
      <c r="G2560" s="4" t="s">
        <v>22</v>
      </c>
      <c r="H2560" s="4" t="s">
        <v>59</v>
      </c>
      <c r="I2560" s="4" t="s">
        <v>35</v>
      </c>
      <c r="J2560" s="4" t="s">
        <v>19</v>
      </c>
      <c r="K2560" s="4" t="s">
        <v>50</v>
      </c>
      <c r="L2560" s="4" t="s">
        <v>58</v>
      </c>
      <c r="M2560" s="5">
        <v>2</v>
      </c>
      <c r="N2560" s="6">
        <v>36.03</v>
      </c>
      <c r="O2560" s="7">
        <v>0.1</v>
      </c>
      <c r="P2560" s="6">
        <v>13.54</v>
      </c>
      <c r="Q2560" s="6">
        <f>M2560*N2560*(1-O2560)</f>
        <v>64.853999999999999</v>
      </c>
      <c r="R2560" s="6">
        <f>M2560*P2560</f>
        <v>27.08</v>
      </c>
      <c r="S2560" s="6">
        <f>Q2560-R2560</f>
        <v>37.774000000000001</v>
      </c>
      <c r="T2560" s="8">
        <f>IFERROR(S2560/Q2560,0)</f>
        <v>0.58244672649335427</v>
      </c>
    </row>
    <row r="2561" spans="1:20" ht="15.75" x14ac:dyDescent="0.25">
      <c r="A2561" s="2">
        <v>522</v>
      </c>
      <c r="B2561" s="3">
        <v>46365</v>
      </c>
      <c r="C2561" s="10">
        <f>YEAR(SalesDataTable[[#This Row],[Order Date]])</f>
        <v>2026</v>
      </c>
      <c r="D2561" s="13" t="str">
        <f>"Q"&amp;ROUNDUP(MONTH(SalesDataTable[[#This Row],[Order Date]])/3,0)</f>
        <v>Q4</v>
      </c>
      <c r="E2561" s="13">
        <f>MONTH(SalesDataTable[[#This Row],[Order Date]])</f>
        <v>12</v>
      </c>
      <c r="F2561" s="10" t="str">
        <f>TEXT(SalesDataTable[[#This Row],[Order Date]],"MMM")</f>
        <v>Dec</v>
      </c>
      <c r="G2561" s="4" t="s">
        <v>16</v>
      </c>
      <c r="H2561" s="4" t="s">
        <v>66</v>
      </c>
      <c r="I2561" s="4" t="s">
        <v>35</v>
      </c>
      <c r="J2561" s="4" t="s">
        <v>19</v>
      </c>
      <c r="K2561" s="4" t="s">
        <v>30</v>
      </c>
      <c r="L2561" s="4" t="s">
        <v>60</v>
      </c>
      <c r="M2561" s="5">
        <v>2</v>
      </c>
      <c r="N2561" s="6">
        <v>133.4</v>
      </c>
      <c r="O2561" s="7">
        <v>0</v>
      </c>
      <c r="P2561" s="6">
        <v>67.69</v>
      </c>
      <c r="Q2561" s="6">
        <f>M2561*N2561*(1-O2561)</f>
        <v>266.8</v>
      </c>
      <c r="R2561" s="6">
        <f>M2561*P2561</f>
        <v>135.38</v>
      </c>
      <c r="S2561" s="6">
        <f>Q2561-R2561</f>
        <v>131.42000000000002</v>
      </c>
      <c r="T2561" s="8">
        <f>IFERROR(S2561/Q2561,0)</f>
        <v>0.49257871064467768</v>
      </c>
    </row>
    <row r="2562" spans="1:20" ht="15.75" x14ac:dyDescent="0.25">
      <c r="A2562" s="2">
        <v>798</v>
      </c>
      <c r="B2562" s="3">
        <v>46365</v>
      </c>
      <c r="C2562" s="10">
        <f>YEAR(SalesDataTable[[#This Row],[Order Date]])</f>
        <v>2026</v>
      </c>
      <c r="D2562" s="13" t="str">
        <f>"Q"&amp;ROUNDUP(MONTH(SalesDataTable[[#This Row],[Order Date]])/3,0)</f>
        <v>Q4</v>
      </c>
      <c r="E2562" s="13">
        <f>MONTH(SalesDataTable[[#This Row],[Order Date]])</f>
        <v>12</v>
      </c>
      <c r="F2562" s="10" t="str">
        <f>TEXT(SalesDataTable[[#This Row],[Order Date]],"MMM")</f>
        <v>Dec</v>
      </c>
      <c r="G2562" s="4" t="s">
        <v>27</v>
      </c>
      <c r="H2562" s="4" t="s">
        <v>28</v>
      </c>
      <c r="I2562" s="4" t="s">
        <v>35</v>
      </c>
      <c r="J2562" s="4" t="s">
        <v>19</v>
      </c>
      <c r="K2562" s="4" t="s">
        <v>39</v>
      </c>
      <c r="L2562" s="4" t="s">
        <v>45</v>
      </c>
      <c r="M2562" s="5">
        <v>3</v>
      </c>
      <c r="N2562" s="6">
        <v>199.31</v>
      </c>
      <c r="O2562" s="7">
        <v>0.05</v>
      </c>
      <c r="P2562" s="6">
        <v>101.19</v>
      </c>
      <c r="Q2562" s="6">
        <f>M2562*N2562*(1-O2562)</f>
        <v>568.0335</v>
      </c>
      <c r="R2562" s="6">
        <f>M2562*P2562</f>
        <v>303.57</v>
      </c>
      <c r="S2562" s="6">
        <f>Q2562-R2562</f>
        <v>264.46350000000001</v>
      </c>
      <c r="T2562" s="8">
        <f>IFERROR(S2562/Q2562,0)</f>
        <v>0.46557729429690325</v>
      </c>
    </row>
    <row r="2563" spans="1:20" ht="15.75" x14ac:dyDescent="0.25">
      <c r="A2563" s="2">
        <v>1746</v>
      </c>
      <c r="B2563" s="3">
        <v>46365</v>
      </c>
      <c r="C2563" s="10">
        <f>YEAR(SalesDataTable[[#This Row],[Order Date]])</f>
        <v>2026</v>
      </c>
      <c r="D2563" s="13" t="str">
        <f>"Q"&amp;ROUNDUP(MONTH(SalesDataTable[[#This Row],[Order Date]])/3,0)</f>
        <v>Q4</v>
      </c>
      <c r="E2563" s="13">
        <f>MONTH(SalesDataTable[[#This Row],[Order Date]])</f>
        <v>12</v>
      </c>
      <c r="F2563" s="10" t="str">
        <f>TEXT(SalesDataTable[[#This Row],[Order Date]],"MMM")</f>
        <v>Dec</v>
      </c>
      <c r="G2563" s="4" t="s">
        <v>22</v>
      </c>
      <c r="H2563" s="4" t="s">
        <v>57</v>
      </c>
      <c r="I2563" s="4" t="s">
        <v>18</v>
      </c>
      <c r="J2563" s="4" t="s">
        <v>32</v>
      </c>
      <c r="K2563" s="4" t="s">
        <v>30</v>
      </c>
      <c r="L2563" s="4" t="s">
        <v>48</v>
      </c>
      <c r="M2563" s="5">
        <v>1</v>
      </c>
      <c r="N2563" s="6">
        <v>47.44</v>
      </c>
      <c r="O2563" s="7">
        <v>0.15</v>
      </c>
      <c r="P2563" s="6">
        <v>17.899999999999999</v>
      </c>
      <c r="Q2563" s="6">
        <f>M2563*N2563*(1-O2563)</f>
        <v>40.323999999999998</v>
      </c>
      <c r="R2563" s="6">
        <f>M2563*P2563</f>
        <v>17.899999999999999</v>
      </c>
      <c r="S2563" s="6">
        <f>Q2563-R2563</f>
        <v>22.423999999999999</v>
      </c>
      <c r="T2563" s="8">
        <f>IFERROR(S2563/Q2563,0)</f>
        <v>0.55609562543398472</v>
      </c>
    </row>
    <row r="2564" spans="1:20" ht="15.75" x14ac:dyDescent="0.25">
      <c r="A2564" s="2">
        <v>3412</v>
      </c>
      <c r="B2564" s="3">
        <v>46365</v>
      </c>
      <c r="C2564" s="10">
        <f>YEAR(SalesDataTable[[#This Row],[Order Date]])</f>
        <v>2026</v>
      </c>
      <c r="D2564" s="13" t="str">
        <f>"Q"&amp;ROUNDUP(MONTH(SalesDataTable[[#This Row],[Order Date]])/3,0)</f>
        <v>Q4</v>
      </c>
      <c r="E2564" s="13">
        <f>MONTH(SalesDataTable[[#This Row],[Order Date]])</f>
        <v>12</v>
      </c>
      <c r="F2564" s="10" t="str">
        <f>TEXT(SalesDataTable[[#This Row],[Order Date]],"MMM")</f>
        <v>Dec</v>
      </c>
      <c r="G2564" s="4" t="s">
        <v>16</v>
      </c>
      <c r="H2564" s="4" t="s">
        <v>17</v>
      </c>
      <c r="I2564" s="4" t="s">
        <v>24</v>
      </c>
      <c r="J2564" s="4" t="s">
        <v>32</v>
      </c>
      <c r="K2564" s="4" t="s">
        <v>25</v>
      </c>
      <c r="L2564" s="4" t="s">
        <v>33</v>
      </c>
      <c r="M2564" s="5">
        <v>10</v>
      </c>
      <c r="N2564" s="6">
        <v>145.30000000000001</v>
      </c>
      <c r="O2564" s="7">
        <v>0.1</v>
      </c>
      <c r="P2564" s="6">
        <v>79.7</v>
      </c>
      <c r="Q2564" s="6">
        <f>M2564*N2564*(1-O2564)</f>
        <v>1307.7</v>
      </c>
      <c r="R2564" s="6">
        <f>M2564*P2564</f>
        <v>797</v>
      </c>
      <c r="S2564" s="6">
        <f>Q2564-R2564</f>
        <v>510.70000000000005</v>
      </c>
      <c r="T2564" s="8">
        <f>IFERROR(S2564/Q2564,0)</f>
        <v>0.39053299686472437</v>
      </c>
    </row>
    <row r="2565" spans="1:20" ht="15.75" x14ac:dyDescent="0.25">
      <c r="A2565" s="2">
        <v>175</v>
      </c>
      <c r="B2565" s="3">
        <v>46366</v>
      </c>
      <c r="C2565" s="10">
        <f>YEAR(SalesDataTable[[#This Row],[Order Date]])</f>
        <v>2026</v>
      </c>
      <c r="D2565" s="13" t="str">
        <f>"Q"&amp;ROUNDUP(MONTH(SalesDataTable[[#This Row],[Order Date]])/3,0)</f>
        <v>Q4</v>
      </c>
      <c r="E2565" s="13">
        <f>MONTH(SalesDataTable[[#This Row],[Order Date]])</f>
        <v>12</v>
      </c>
      <c r="F2565" s="10" t="str">
        <f>TEXT(SalesDataTable[[#This Row],[Order Date]],"MMM")</f>
        <v>Dec</v>
      </c>
      <c r="G2565" s="4" t="s">
        <v>16</v>
      </c>
      <c r="H2565" s="4" t="s">
        <v>17</v>
      </c>
      <c r="I2565" s="4" t="s">
        <v>44</v>
      </c>
      <c r="J2565" s="4" t="s">
        <v>29</v>
      </c>
      <c r="K2565" s="4" t="s">
        <v>20</v>
      </c>
      <c r="L2565" s="4" t="s">
        <v>21</v>
      </c>
      <c r="M2565" s="5">
        <v>1</v>
      </c>
      <c r="N2565" s="6">
        <v>81.010000000000005</v>
      </c>
      <c r="O2565" s="7">
        <v>0.2</v>
      </c>
      <c r="P2565" s="6">
        <v>41.51</v>
      </c>
      <c r="Q2565" s="6">
        <f>M2565*N2565*(1-O2565)</f>
        <v>64.808000000000007</v>
      </c>
      <c r="R2565" s="6">
        <f>M2565*P2565</f>
        <v>41.51</v>
      </c>
      <c r="S2565" s="6">
        <f>Q2565-R2565</f>
        <v>23.298000000000009</v>
      </c>
      <c r="T2565" s="8">
        <f>IFERROR(S2565/Q2565,0)</f>
        <v>0.35949265522774976</v>
      </c>
    </row>
    <row r="2566" spans="1:20" ht="15.75" x14ac:dyDescent="0.25">
      <c r="A2566" s="2">
        <v>1014</v>
      </c>
      <c r="B2566" s="3">
        <v>46366</v>
      </c>
      <c r="C2566" s="10">
        <f>YEAR(SalesDataTable[[#This Row],[Order Date]])</f>
        <v>2026</v>
      </c>
      <c r="D2566" s="13" t="str">
        <f>"Q"&amp;ROUNDUP(MONTH(SalesDataTable[[#This Row],[Order Date]])/3,0)</f>
        <v>Q4</v>
      </c>
      <c r="E2566" s="13">
        <f>MONTH(SalesDataTable[[#This Row],[Order Date]])</f>
        <v>12</v>
      </c>
      <c r="F2566" s="10" t="str">
        <f>TEXT(SalesDataTable[[#This Row],[Order Date]],"MMM")</f>
        <v>Dec</v>
      </c>
      <c r="G2566" s="4" t="s">
        <v>36</v>
      </c>
      <c r="H2566" s="4" t="s">
        <v>47</v>
      </c>
      <c r="I2566" s="4" t="s">
        <v>44</v>
      </c>
      <c r="J2566" s="4" t="s">
        <v>29</v>
      </c>
      <c r="K2566" s="4" t="s">
        <v>30</v>
      </c>
      <c r="L2566" s="4" t="s">
        <v>31</v>
      </c>
      <c r="M2566" s="5">
        <v>2</v>
      </c>
      <c r="N2566" s="6">
        <v>35.619999999999997</v>
      </c>
      <c r="O2566" s="7">
        <v>0</v>
      </c>
      <c r="P2566" s="6">
        <v>13.62</v>
      </c>
      <c r="Q2566" s="6">
        <f>M2566*N2566*(1-O2566)</f>
        <v>71.239999999999995</v>
      </c>
      <c r="R2566" s="6">
        <f>M2566*P2566</f>
        <v>27.24</v>
      </c>
      <c r="S2566" s="6">
        <f>Q2566-R2566</f>
        <v>44</v>
      </c>
      <c r="T2566" s="8">
        <f>IFERROR(S2566/Q2566,0)</f>
        <v>0.61763054463784395</v>
      </c>
    </row>
    <row r="2567" spans="1:20" ht="15.75" x14ac:dyDescent="0.25">
      <c r="A2567" s="2">
        <v>1763</v>
      </c>
      <c r="B2567" s="3">
        <v>46366</v>
      </c>
      <c r="C2567" s="10">
        <f>YEAR(SalesDataTable[[#This Row],[Order Date]])</f>
        <v>2026</v>
      </c>
      <c r="D2567" s="13" t="str">
        <f>"Q"&amp;ROUNDUP(MONTH(SalesDataTable[[#This Row],[Order Date]])/3,0)</f>
        <v>Q4</v>
      </c>
      <c r="E2567" s="13">
        <f>MONTH(SalesDataTable[[#This Row],[Order Date]])</f>
        <v>12</v>
      </c>
      <c r="F2567" s="10" t="str">
        <f>TEXT(SalesDataTable[[#This Row],[Order Date]],"MMM")</f>
        <v>Dec</v>
      </c>
      <c r="G2567" s="4" t="s">
        <v>16</v>
      </c>
      <c r="H2567" s="4" t="s">
        <v>17</v>
      </c>
      <c r="I2567" s="4" t="s">
        <v>18</v>
      </c>
      <c r="J2567" s="4" t="s">
        <v>29</v>
      </c>
      <c r="K2567" s="4" t="s">
        <v>20</v>
      </c>
      <c r="L2567" s="4" t="s">
        <v>38</v>
      </c>
      <c r="M2567" s="5">
        <v>2</v>
      </c>
      <c r="N2567" s="6">
        <v>49.88</v>
      </c>
      <c r="O2567" s="7">
        <v>0.05</v>
      </c>
      <c r="P2567" s="6">
        <v>22.31</v>
      </c>
      <c r="Q2567" s="6">
        <f>M2567*N2567*(1-O2567)</f>
        <v>94.772000000000006</v>
      </c>
      <c r="R2567" s="6">
        <f>M2567*P2567</f>
        <v>44.62</v>
      </c>
      <c r="S2567" s="6">
        <f>Q2567-R2567</f>
        <v>50.152000000000008</v>
      </c>
      <c r="T2567" s="8">
        <f>IFERROR(S2567/Q2567,0)</f>
        <v>0.52918583547883347</v>
      </c>
    </row>
    <row r="2568" spans="1:20" ht="15.75" x14ac:dyDescent="0.25">
      <c r="A2568" s="2">
        <v>1863</v>
      </c>
      <c r="B2568" s="3">
        <v>46366</v>
      </c>
      <c r="C2568" s="10">
        <f>YEAR(SalesDataTable[[#This Row],[Order Date]])</f>
        <v>2026</v>
      </c>
      <c r="D2568" s="13" t="str">
        <f>"Q"&amp;ROUNDUP(MONTH(SalesDataTable[[#This Row],[Order Date]])/3,0)</f>
        <v>Q4</v>
      </c>
      <c r="E2568" s="13">
        <f>MONTH(SalesDataTable[[#This Row],[Order Date]])</f>
        <v>12</v>
      </c>
      <c r="F2568" s="10" t="str">
        <f>TEXT(SalesDataTable[[#This Row],[Order Date]],"MMM")</f>
        <v>Dec</v>
      </c>
      <c r="G2568" s="4" t="s">
        <v>36</v>
      </c>
      <c r="H2568" s="4" t="s">
        <v>47</v>
      </c>
      <c r="I2568" s="4" t="s">
        <v>44</v>
      </c>
      <c r="J2568" s="4" t="s">
        <v>19</v>
      </c>
      <c r="K2568" s="4" t="s">
        <v>20</v>
      </c>
      <c r="L2568" s="4" t="s">
        <v>46</v>
      </c>
      <c r="M2568" s="5">
        <v>1</v>
      </c>
      <c r="N2568" s="6">
        <v>101.18</v>
      </c>
      <c r="O2568" s="7">
        <v>0.05</v>
      </c>
      <c r="P2568" s="6">
        <v>49.12</v>
      </c>
      <c r="Q2568" s="6">
        <f>M2568*N2568*(1-O2568)</f>
        <v>96.120999999999995</v>
      </c>
      <c r="R2568" s="6">
        <f>M2568*P2568</f>
        <v>49.12</v>
      </c>
      <c r="S2568" s="6">
        <f>Q2568-R2568</f>
        <v>47.000999999999998</v>
      </c>
      <c r="T2568" s="8">
        <f>IFERROR(S2568/Q2568,0)</f>
        <v>0.48897743469169069</v>
      </c>
    </row>
    <row r="2569" spans="1:20" ht="15.75" x14ac:dyDescent="0.25">
      <c r="A2569" s="2">
        <v>3466</v>
      </c>
      <c r="B2569" s="3">
        <v>46366</v>
      </c>
      <c r="C2569" s="10">
        <f>YEAR(SalesDataTable[[#This Row],[Order Date]])</f>
        <v>2026</v>
      </c>
      <c r="D2569" s="13" t="str">
        <f>"Q"&amp;ROUNDUP(MONTH(SalesDataTable[[#This Row],[Order Date]])/3,0)</f>
        <v>Q4</v>
      </c>
      <c r="E2569" s="13">
        <f>MONTH(SalesDataTable[[#This Row],[Order Date]])</f>
        <v>12</v>
      </c>
      <c r="F2569" s="10" t="str">
        <f>TEXT(SalesDataTable[[#This Row],[Order Date]],"MMM")</f>
        <v>Dec</v>
      </c>
      <c r="G2569" s="4" t="s">
        <v>22</v>
      </c>
      <c r="H2569" s="4" t="s">
        <v>59</v>
      </c>
      <c r="I2569" s="4" t="s">
        <v>35</v>
      </c>
      <c r="J2569" s="4" t="s">
        <v>32</v>
      </c>
      <c r="K2569" s="4" t="s">
        <v>50</v>
      </c>
      <c r="L2569" s="4" t="s">
        <v>58</v>
      </c>
      <c r="M2569" s="5">
        <v>2</v>
      </c>
      <c r="N2569" s="6">
        <v>36.64</v>
      </c>
      <c r="O2569" s="7">
        <v>0</v>
      </c>
      <c r="P2569" s="6">
        <v>13.7</v>
      </c>
      <c r="Q2569" s="6">
        <f>M2569*N2569*(1-O2569)</f>
        <v>73.28</v>
      </c>
      <c r="R2569" s="6">
        <f>M2569*P2569</f>
        <v>27.4</v>
      </c>
      <c r="S2569" s="6">
        <f>Q2569-R2569</f>
        <v>45.88</v>
      </c>
      <c r="T2569" s="8">
        <f>IFERROR(S2569/Q2569,0)</f>
        <v>0.62609170305676853</v>
      </c>
    </row>
    <row r="2570" spans="1:20" ht="15.75" x14ac:dyDescent="0.25">
      <c r="A2570" s="2">
        <v>3630</v>
      </c>
      <c r="B2570" s="3">
        <v>46366</v>
      </c>
      <c r="C2570" s="10">
        <f>YEAR(SalesDataTable[[#This Row],[Order Date]])</f>
        <v>2026</v>
      </c>
      <c r="D2570" s="13" t="str">
        <f>"Q"&amp;ROUNDUP(MONTH(SalesDataTable[[#This Row],[Order Date]])/3,0)</f>
        <v>Q4</v>
      </c>
      <c r="E2570" s="13">
        <f>MONTH(SalesDataTable[[#This Row],[Order Date]])</f>
        <v>12</v>
      </c>
      <c r="F2570" s="10" t="str">
        <f>TEXT(SalesDataTable[[#This Row],[Order Date]],"MMM")</f>
        <v>Dec</v>
      </c>
      <c r="G2570" s="4" t="s">
        <v>22</v>
      </c>
      <c r="H2570" s="4" t="s">
        <v>59</v>
      </c>
      <c r="I2570" s="4" t="s">
        <v>35</v>
      </c>
      <c r="J2570" s="4" t="s">
        <v>19</v>
      </c>
      <c r="K2570" s="4" t="s">
        <v>20</v>
      </c>
      <c r="L2570" s="4" t="s">
        <v>42</v>
      </c>
      <c r="M2570" s="5">
        <v>3</v>
      </c>
      <c r="N2570" s="6">
        <v>39.979999999999997</v>
      </c>
      <c r="O2570" s="7">
        <v>0.1</v>
      </c>
      <c r="P2570" s="6">
        <v>16.989999999999998</v>
      </c>
      <c r="Q2570" s="6">
        <f>M2570*N2570*(1-O2570)</f>
        <v>107.946</v>
      </c>
      <c r="R2570" s="6">
        <f>M2570*P2570</f>
        <v>50.97</v>
      </c>
      <c r="S2570" s="6">
        <f>Q2570-R2570</f>
        <v>56.975999999999999</v>
      </c>
      <c r="T2570" s="8">
        <f>IFERROR(S2570/Q2570,0)</f>
        <v>0.52781946528819967</v>
      </c>
    </row>
    <row r="2571" spans="1:20" ht="15.75" x14ac:dyDescent="0.25">
      <c r="A2571" s="2">
        <v>3633</v>
      </c>
      <c r="B2571" s="3">
        <v>46366</v>
      </c>
      <c r="C2571" s="10">
        <f>YEAR(SalesDataTable[[#This Row],[Order Date]])</f>
        <v>2026</v>
      </c>
      <c r="D2571" s="13" t="str">
        <f>"Q"&amp;ROUNDUP(MONTH(SalesDataTable[[#This Row],[Order Date]])/3,0)</f>
        <v>Q4</v>
      </c>
      <c r="E2571" s="13">
        <f>MONTH(SalesDataTable[[#This Row],[Order Date]])</f>
        <v>12</v>
      </c>
      <c r="F2571" s="10" t="str">
        <f>TEXT(SalesDataTable[[#This Row],[Order Date]],"MMM")</f>
        <v>Dec</v>
      </c>
      <c r="G2571" s="4" t="s">
        <v>36</v>
      </c>
      <c r="H2571" s="4" t="s">
        <v>37</v>
      </c>
      <c r="I2571" s="4" t="s">
        <v>44</v>
      </c>
      <c r="J2571" s="4" t="s">
        <v>32</v>
      </c>
      <c r="K2571" s="4" t="s">
        <v>25</v>
      </c>
      <c r="L2571" s="4" t="s">
        <v>33</v>
      </c>
      <c r="M2571" s="5">
        <v>3</v>
      </c>
      <c r="N2571" s="6">
        <v>144.16</v>
      </c>
      <c r="O2571" s="7">
        <v>0</v>
      </c>
      <c r="P2571" s="6">
        <v>77.36</v>
      </c>
      <c r="Q2571" s="6">
        <f>M2571*N2571*(1-O2571)</f>
        <v>432.48</v>
      </c>
      <c r="R2571" s="6">
        <f>M2571*P2571</f>
        <v>232.07999999999998</v>
      </c>
      <c r="S2571" s="6">
        <f>Q2571-R2571</f>
        <v>200.40000000000003</v>
      </c>
      <c r="T2571" s="8">
        <f>IFERROR(S2571/Q2571,0)</f>
        <v>0.46337402885682583</v>
      </c>
    </row>
    <row r="2572" spans="1:20" ht="15.75" x14ac:dyDescent="0.25">
      <c r="A2572" s="2">
        <v>4</v>
      </c>
      <c r="B2572" s="3">
        <v>46367</v>
      </c>
      <c r="C2572" s="10">
        <f>YEAR(SalesDataTable[[#This Row],[Order Date]])</f>
        <v>2026</v>
      </c>
      <c r="D2572" s="13" t="str">
        <f>"Q"&amp;ROUNDUP(MONTH(SalesDataTable[[#This Row],[Order Date]])/3,0)</f>
        <v>Q4</v>
      </c>
      <c r="E2572" s="13">
        <f>MONTH(SalesDataTable[[#This Row],[Order Date]])</f>
        <v>12</v>
      </c>
      <c r="F2572" s="10" t="str">
        <f>TEXT(SalesDataTable[[#This Row],[Order Date]],"MMM")</f>
        <v>Dec</v>
      </c>
      <c r="G2572" s="4" t="s">
        <v>36</v>
      </c>
      <c r="H2572" s="4" t="s">
        <v>37</v>
      </c>
      <c r="I2572" s="4" t="s">
        <v>18</v>
      </c>
      <c r="J2572" s="4" t="s">
        <v>29</v>
      </c>
      <c r="K2572" s="4" t="s">
        <v>20</v>
      </c>
      <c r="L2572" s="4" t="s">
        <v>46</v>
      </c>
      <c r="M2572" s="5">
        <v>1</v>
      </c>
      <c r="N2572" s="6">
        <v>102.98</v>
      </c>
      <c r="O2572" s="7">
        <v>0.1</v>
      </c>
      <c r="P2572" s="6">
        <v>51.45</v>
      </c>
      <c r="Q2572" s="6">
        <f>M2572*N2572*(1-O2572)</f>
        <v>92.682000000000002</v>
      </c>
      <c r="R2572" s="6">
        <f>M2572*P2572</f>
        <v>51.45</v>
      </c>
      <c r="S2572" s="6">
        <f>Q2572-R2572</f>
        <v>41.231999999999999</v>
      </c>
      <c r="T2572" s="8">
        <f>IFERROR(S2572/Q2572,0)</f>
        <v>0.4448760277076455</v>
      </c>
    </row>
    <row r="2573" spans="1:20" ht="15.75" x14ac:dyDescent="0.25">
      <c r="A2573" s="2">
        <v>70</v>
      </c>
      <c r="B2573" s="3">
        <v>46367</v>
      </c>
      <c r="C2573" s="10">
        <f>YEAR(SalesDataTable[[#This Row],[Order Date]])</f>
        <v>2026</v>
      </c>
      <c r="D2573" s="13" t="str">
        <f>"Q"&amp;ROUNDUP(MONTH(SalesDataTable[[#This Row],[Order Date]])/3,0)</f>
        <v>Q4</v>
      </c>
      <c r="E2573" s="13">
        <f>MONTH(SalesDataTable[[#This Row],[Order Date]])</f>
        <v>12</v>
      </c>
      <c r="F2573" s="10" t="str">
        <f>TEXT(SalesDataTable[[#This Row],[Order Date]],"MMM")</f>
        <v>Dec</v>
      </c>
      <c r="G2573" s="4" t="s">
        <v>36</v>
      </c>
      <c r="H2573" s="4" t="s">
        <v>63</v>
      </c>
      <c r="I2573" s="4" t="s">
        <v>18</v>
      </c>
      <c r="J2573" s="4" t="s">
        <v>29</v>
      </c>
      <c r="K2573" s="4" t="s">
        <v>50</v>
      </c>
      <c r="L2573" s="4" t="s">
        <v>54</v>
      </c>
      <c r="M2573" s="5">
        <v>2</v>
      </c>
      <c r="N2573" s="6">
        <v>122.49</v>
      </c>
      <c r="O2573" s="7">
        <v>0.15</v>
      </c>
      <c r="P2573" s="6">
        <v>70.930000000000007</v>
      </c>
      <c r="Q2573" s="6">
        <f>M2573*N2573*(1-O2573)</f>
        <v>208.23299999999998</v>
      </c>
      <c r="R2573" s="6">
        <f>M2573*P2573</f>
        <v>141.86000000000001</v>
      </c>
      <c r="S2573" s="6">
        <f>Q2573-R2573</f>
        <v>66.372999999999962</v>
      </c>
      <c r="T2573" s="8">
        <f>IFERROR(S2573/Q2573,0)</f>
        <v>0.31874390706564265</v>
      </c>
    </row>
    <row r="2574" spans="1:20" ht="15.75" x14ac:dyDescent="0.25">
      <c r="A2574" s="2">
        <v>948</v>
      </c>
      <c r="B2574" s="3">
        <v>46367</v>
      </c>
      <c r="C2574" s="10">
        <f>YEAR(SalesDataTable[[#This Row],[Order Date]])</f>
        <v>2026</v>
      </c>
      <c r="D2574" s="13" t="str">
        <f>"Q"&amp;ROUNDUP(MONTH(SalesDataTable[[#This Row],[Order Date]])/3,0)</f>
        <v>Q4</v>
      </c>
      <c r="E2574" s="13">
        <f>MONTH(SalesDataTable[[#This Row],[Order Date]])</f>
        <v>12</v>
      </c>
      <c r="F2574" s="10" t="str">
        <f>TEXT(SalesDataTable[[#This Row],[Order Date]],"MMM")</f>
        <v>Dec</v>
      </c>
      <c r="G2574" s="4" t="s">
        <v>22</v>
      </c>
      <c r="H2574" s="4" t="s">
        <v>57</v>
      </c>
      <c r="I2574" s="4" t="s">
        <v>44</v>
      </c>
      <c r="J2574" s="4" t="s">
        <v>29</v>
      </c>
      <c r="K2574" s="4" t="s">
        <v>25</v>
      </c>
      <c r="L2574" s="4" t="s">
        <v>33</v>
      </c>
      <c r="M2574" s="5">
        <v>1</v>
      </c>
      <c r="N2574" s="6">
        <v>141.74</v>
      </c>
      <c r="O2574" s="7">
        <v>0.15</v>
      </c>
      <c r="P2574" s="6">
        <v>78.97</v>
      </c>
      <c r="Q2574" s="6">
        <f>M2574*N2574*(1-O2574)</f>
        <v>120.479</v>
      </c>
      <c r="R2574" s="6">
        <f>M2574*P2574</f>
        <v>78.97</v>
      </c>
      <c r="S2574" s="6">
        <f>Q2574-R2574</f>
        <v>41.509</v>
      </c>
      <c r="T2574" s="8">
        <f>IFERROR(S2574/Q2574,0)</f>
        <v>0.34453307215365336</v>
      </c>
    </row>
    <row r="2575" spans="1:20" ht="15.75" x14ac:dyDescent="0.25">
      <c r="A2575" s="2">
        <v>1957</v>
      </c>
      <c r="B2575" s="3">
        <v>46367</v>
      </c>
      <c r="C2575" s="10">
        <f>YEAR(SalesDataTable[[#This Row],[Order Date]])</f>
        <v>2026</v>
      </c>
      <c r="D2575" s="13" t="str">
        <f>"Q"&amp;ROUNDUP(MONTH(SalesDataTable[[#This Row],[Order Date]])/3,0)</f>
        <v>Q4</v>
      </c>
      <c r="E2575" s="13">
        <f>MONTH(SalesDataTable[[#This Row],[Order Date]])</f>
        <v>12</v>
      </c>
      <c r="F2575" s="10" t="str">
        <f>TEXT(SalesDataTable[[#This Row],[Order Date]],"MMM")</f>
        <v>Dec</v>
      </c>
      <c r="G2575" s="4" t="s">
        <v>36</v>
      </c>
      <c r="H2575" s="4" t="s">
        <v>47</v>
      </c>
      <c r="I2575" s="4" t="s">
        <v>18</v>
      </c>
      <c r="J2575" s="4" t="s">
        <v>19</v>
      </c>
      <c r="K2575" s="4" t="s">
        <v>20</v>
      </c>
      <c r="L2575" s="4" t="s">
        <v>42</v>
      </c>
      <c r="M2575" s="5">
        <v>6</v>
      </c>
      <c r="N2575" s="6">
        <v>39.44</v>
      </c>
      <c r="O2575" s="7">
        <v>0.1</v>
      </c>
      <c r="P2575" s="6">
        <v>16.89</v>
      </c>
      <c r="Q2575" s="6">
        <f>M2575*N2575*(1-O2575)</f>
        <v>212.976</v>
      </c>
      <c r="R2575" s="6">
        <f>M2575*P2575</f>
        <v>101.34</v>
      </c>
      <c r="S2575" s="6">
        <f>Q2575-R2575</f>
        <v>111.636</v>
      </c>
      <c r="T2575" s="8">
        <f>IFERROR(S2575/Q2575,0)</f>
        <v>0.52417173766058145</v>
      </c>
    </row>
    <row r="2576" spans="1:20" ht="15.75" x14ac:dyDescent="0.25">
      <c r="A2576" s="2">
        <v>3097</v>
      </c>
      <c r="B2576" s="3">
        <v>46367</v>
      </c>
      <c r="C2576" s="10">
        <f>YEAR(SalesDataTable[[#This Row],[Order Date]])</f>
        <v>2026</v>
      </c>
      <c r="D2576" s="13" t="str">
        <f>"Q"&amp;ROUNDUP(MONTH(SalesDataTable[[#This Row],[Order Date]])/3,0)</f>
        <v>Q4</v>
      </c>
      <c r="E2576" s="13">
        <f>MONTH(SalesDataTable[[#This Row],[Order Date]])</f>
        <v>12</v>
      </c>
      <c r="F2576" s="10" t="str">
        <f>TEXT(SalesDataTable[[#This Row],[Order Date]],"MMM")</f>
        <v>Dec</v>
      </c>
      <c r="G2576" s="4" t="s">
        <v>27</v>
      </c>
      <c r="H2576" s="4" t="s">
        <v>34</v>
      </c>
      <c r="I2576" s="4" t="s">
        <v>35</v>
      </c>
      <c r="J2576" s="4" t="s">
        <v>19</v>
      </c>
      <c r="K2576" s="4" t="s">
        <v>20</v>
      </c>
      <c r="L2576" s="4" t="s">
        <v>38</v>
      </c>
      <c r="M2576" s="5">
        <v>1</v>
      </c>
      <c r="N2576" s="6">
        <v>49.64</v>
      </c>
      <c r="O2576" s="7">
        <v>0.1</v>
      </c>
      <c r="P2576" s="6">
        <v>22</v>
      </c>
      <c r="Q2576" s="6">
        <f>M2576*N2576*(1-O2576)</f>
        <v>44.676000000000002</v>
      </c>
      <c r="R2576" s="6">
        <f>M2576*P2576</f>
        <v>22</v>
      </c>
      <c r="S2576" s="6">
        <f>Q2576-R2576</f>
        <v>22.676000000000002</v>
      </c>
      <c r="T2576" s="8">
        <f>IFERROR(S2576/Q2576,0)</f>
        <v>0.50756558331094992</v>
      </c>
    </row>
    <row r="2577" spans="1:20" ht="15.75" x14ac:dyDescent="0.25">
      <c r="A2577" s="2">
        <v>3649</v>
      </c>
      <c r="B2577" s="3">
        <v>46367</v>
      </c>
      <c r="C2577" s="10">
        <f>YEAR(SalesDataTable[[#This Row],[Order Date]])</f>
        <v>2026</v>
      </c>
      <c r="D2577" s="13" t="str">
        <f>"Q"&amp;ROUNDUP(MONTH(SalesDataTable[[#This Row],[Order Date]])/3,0)</f>
        <v>Q4</v>
      </c>
      <c r="E2577" s="13">
        <f>MONTH(SalesDataTable[[#This Row],[Order Date]])</f>
        <v>12</v>
      </c>
      <c r="F2577" s="10" t="str">
        <f>TEXT(SalesDataTable[[#This Row],[Order Date]],"MMM")</f>
        <v>Dec</v>
      </c>
      <c r="G2577" s="4" t="s">
        <v>27</v>
      </c>
      <c r="H2577" s="4" t="s">
        <v>28</v>
      </c>
      <c r="I2577" s="4" t="s">
        <v>18</v>
      </c>
      <c r="J2577" s="4" t="s">
        <v>29</v>
      </c>
      <c r="K2577" s="4" t="s">
        <v>30</v>
      </c>
      <c r="L2577" s="4" t="s">
        <v>64</v>
      </c>
      <c r="M2577" s="5">
        <v>1</v>
      </c>
      <c r="N2577" s="6">
        <v>164.29</v>
      </c>
      <c r="O2577" s="7">
        <v>0.05</v>
      </c>
      <c r="P2577" s="6">
        <v>88.66</v>
      </c>
      <c r="Q2577" s="6">
        <f>M2577*N2577*(1-O2577)</f>
        <v>156.07549999999998</v>
      </c>
      <c r="R2577" s="6">
        <f>M2577*P2577</f>
        <v>88.66</v>
      </c>
      <c r="S2577" s="6">
        <f>Q2577-R2577</f>
        <v>67.41549999999998</v>
      </c>
      <c r="T2577" s="8">
        <f>IFERROR(S2577/Q2577,0)</f>
        <v>0.43194159237035917</v>
      </c>
    </row>
    <row r="2578" spans="1:20" ht="15.75" x14ac:dyDescent="0.25">
      <c r="A2578" s="2">
        <v>3963</v>
      </c>
      <c r="B2578" s="3">
        <v>46367</v>
      </c>
      <c r="C2578" s="10">
        <f>YEAR(SalesDataTable[[#This Row],[Order Date]])</f>
        <v>2026</v>
      </c>
      <c r="D2578" s="13" t="str">
        <f>"Q"&amp;ROUNDUP(MONTH(SalesDataTable[[#This Row],[Order Date]])/3,0)</f>
        <v>Q4</v>
      </c>
      <c r="E2578" s="13">
        <f>MONTH(SalesDataTable[[#This Row],[Order Date]])</f>
        <v>12</v>
      </c>
      <c r="F2578" s="10" t="str">
        <f>TEXT(SalesDataTable[[#This Row],[Order Date]],"MMM")</f>
        <v>Dec</v>
      </c>
      <c r="G2578" s="4" t="s">
        <v>36</v>
      </c>
      <c r="H2578" s="4" t="s">
        <v>49</v>
      </c>
      <c r="I2578" s="4" t="s">
        <v>18</v>
      </c>
      <c r="J2578" s="4" t="s">
        <v>19</v>
      </c>
      <c r="K2578" s="4" t="s">
        <v>30</v>
      </c>
      <c r="L2578" s="4" t="s">
        <v>31</v>
      </c>
      <c r="M2578" s="5">
        <v>1</v>
      </c>
      <c r="N2578" s="6">
        <v>35.81</v>
      </c>
      <c r="O2578" s="7">
        <v>0</v>
      </c>
      <c r="P2578" s="6">
        <v>13.28</v>
      </c>
      <c r="Q2578" s="6">
        <f>M2578*N2578*(1-O2578)</f>
        <v>35.81</v>
      </c>
      <c r="R2578" s="6">
        <f>M2578*P2578</f>
        <v>13.28</v>
      </c>
      <c r="S2578" s="6">
        <f>Q2578-R2578</f>
        <v>22.53</v>
      </c>
      <c r="T2578" s="8">
        <f>IFERROR(S2578/Q2578,0)</f>
        <v>0.62915386763473891</v>
      </c>
    </row>
    <row r="2579" spans="1:20" ht="15.75" x14ac:dyDescent="0.25">
      <c r="A2579" s="2">
        <v>4305</v>
      </c>
      <c r="B2579" s="3">
        <v>46367</v>
      </c>
      <c r="C2579" s="10">
        <f>YEAR(SalesDataTable[[#This Row],[Order Date]])</f>
        <v>2026</v>
      </c>
      <c r="D2579" s="13" t="str">
        <f>"Q"&amp;ROUNDUP(MONTH(SalesDataTable[[#This Row],[Order Date]])/3,0)</f>
        <v>Q4</v>
      </c>
      <c r="E2579" s="13">
        <f>MONTH(SalesDataTable[[#This Row],[Order Date]])</f>
        <v>12</v>
      </c>
      <c r="F2579" s="10" t="str">
        <f>TEXT(SalesDataTable[[#This Row],[Order Date]],"MMM")</f>
        <v>Dec</v>
      </c>
      <c r="G2579" s="4" t="s">
        <v>16</v>
      </c>
      <c r="H2579" s="4" t="s">
        <v>52</v>
      </c>
      <c r="I2579" s="4" t="s">
        <v>35</v>
      </c>
      <c r="J2579" s="4" t="s">
        <v>29</v>
      </c>
      <c r="K2579" s="4" t="s">
        <v>50</v>
      </c>
      <c r="L2579" s="4" t="s">
        <v>51</v>
      </c>
      <c r="M2579" s="5">
        <v>1</v>
      </c>
      <c r="N2579" s="6">
        <v>41.31</v>
      </c>
      <c r="O2579" s="7">
        <v>0.05</v>
      </c>
      <c r="P2579" s="6">
        <v>14.56</v>
      </c>
      <c r="Q2579" s="6">
        <f>M2579*N2579*(1-O2579)</f>
        <v>39.244500000000002</v>
      </c>
      <c r="R2579" s="6">
        <f>M2579*P2579</f>
        <v>14.56</v>
      </c>
      <c r="S2579" s="6">
        <f>Q2579-R2579</f>
        <v>24.6845</v>
      </c>
      <c r="T2579" s="8">
        <f>IFERROR(S2579/Q2579,0)</f>
        <v>0.62899259768884808</v>
      </c>
    </row>
    <row r="2580" spans="1:20" ht="15.75" x14ac:dyDescent="0.25">
      <c r="A2580" s="2">
        <v>4942</v>
      </c>
      <c r="B2580" s="3">
        <v>46367</v>
      </c>
      <c r="C2580" s="10">
        <f>YEAR(SalesDataTable[[#This Row],[Order Date]])</f>
        <v>2026</v>
      </c>
      <c r="D2580" s="13" t="str">
        <f>"Q"&amp;ROUNDUP(MONTH(SalesDataTable[[#This Row],[Order Date]])/3,0)</f>
        <v>Q4</v>
      </c>
      <c r="E2580" s="13">
        <f>MONTH(SalesDataTable[[#This Row],[Order Date]])</f>
        <v>12</v>
      </c>
      <c r="F2580" s="10" t="str">
        <f>TEXT(SalesDataTable[[#This Row],[Order Date]],"MMM")</f>
        <v>Dec</v>
      </c>
      <c r="G2580" s="4" t="s">
        <v>36</v>
      </c>
      <c r="H2580" s="4" t="s">
        <v>63</v>
      </c>
      <c r="I2580" s="4" t="s">
        <v>44</v>
      </c>
      <c r="J2580" s="4" t="s">
        <v>29</v>
      </c>
      <c r="K2580" s="4" t="s">
        <v>30</v>
      </c>
      <c r="L2580" s="4" t="s">
        <v>31</v>
      </c>
      <c r="M2580" s="5">
        <v>3</v>
      </c>
      <c r="N2580" s="6">
        <v>36.6</v>
      </c>
      <c r="O2580" s="7">
        <v>0.15</v>
      </c>
      <c r="P2580" s="6">
        <v>13.95</v>
      </c>
      <c r="Q2580" s="6">
        <f>M2580*N2580*(1-O2580)</f>
        <v>93.330000000000013</v>
      </c>
      <c r="R2580" s="6">
        <f>M2580*P2580</f>
        <v>41.849999999999994</v>
      </c>
      <c r="S2580" s="6">
        <f>Q2580-R2580</f>
        <v>51.480000000000018</v>
      </c>
      <c r="T2580" s="8">
        <f>IFERROR(S2580/Q2580,0)</f>
        <v>0.55159112825458068</v>
      </c>
    </row>
    <row r="2581" spans="1:20" ht="15.75" x14ac:dyDescent="0.25">
      <c r="A2581" s="2">
        <v>19</v>
      </c>
      <c r="B2581" s="3">
        <v>46368</v>
      </c>
      <c r="C2581" s="10">
        <f>YEAR(SalesDataTable[[#This Row],[Order Date]])</f>
        <v>2026</v>
      </c>
      <c r="D2581" s="13" t="str">
        <f>"Q"&amp;ROUNDUP(MONTH(SalesDataTable[[#This Row],[Order Date]])/3,0)</f>
        <v>Q4</v>
      </c>
      <c r="E2581" s="13">
        <f>MONTH(SalesDataTable[[#This Row],[Order Date]])</f>
        <v>12</v>
      </c>
      <c r="F2581" s="10" t="str">
        <f>TEXT(SalesDataTable[[#This Row],[Order Date]],"MMM")</f>
        <v>Dec</v>
      </c>
      <c r="G2581" s="4" t="s">
        <v>22</v>
      </c>
      <c r="H2581" s="4" t="s">
        <v>23</v>
      </c>
      <c r="I2581" s="4" t="s">
        <v>18</v>
      </c>
      <c r="J2581" s="4" t="s">
        <v>29</v>
      </c>
      <c r="K2581" s="4" t="s">
        <v>20</v>
      </c>
      <c r="L2581" s="4" t="s">
        <v>38</v>
      </c>
      <c r="M2581" s="5">
        <v>5</v>
      </c>
      <c r="N2581" s="6">
        <v>49.59</v>
      </c>
      <c r="O2581" s="7">
        <v>0</v>
      </c>
      <c r="P2581" s="6">
        <v>22.63</v>
      </c>
      <c r="Q2581" s="6">
        <f>M2581*N2581*(1-O2581)</f>
        <v>247.95000000000002</v>
      </c>
      <c r="R2581" s="6">
        <f>M2581*P2581</f>
        <v>113.14999999999999</v>
      </c>
      <c r="S2581" s="6">
        <f>Q2581-R2581</f>
        <v>134.80000000000001</v>
      </c>
      <c r="T2581" s="8">
        <f>IFERROR(S2581/Q2581,0)</f>
        <v>0.54365799556362171</v>
      </c>
    </row>
    <row r="2582" spans="1:20" ht="15.75" x14ac:dyDescent="0.25">
      <c r="A2582" s="2">
        <v>4963</v>
      </c>
      <c r="B2582" s="3">
        <v>46368</v>
      </c>
      <c r="C2582" s="10">
        <f>YEAR(SalesDataTable[[#This Row],[Order Date]])</f>
        <v>2026</v>
      </c>
      <c r="D2582" s="13" t="str">
        <f>"Q"&amp;ROUNDUP(MONTH(SalesDataTable[[#This Row],[Order Date]])/3,0)</f>
        <v>Q4</v>
      </c>
      <c r="E2582" s="13">
        <f>MONTH(SalesDataTable[[#This Row],[Order Date]])</f>
        <v>12</v>
      </c>
      <c r="F2582" s="10" t="str">
        <f>TEXT(SalesDataTable[[#This Row],[Order Date]],"MMM")</f>
        <v>Dec</v>
      </c>
      <c r="G2582" s="4" t="s">
        <v>16</v>
      </c>
      <c r="H2582" s="4" t="s">
        <v>17</v>
      </c>
      <c r="I2582" s="4" t="s">
        <v>18</v>
      </c>
      <c r="J2582" s="4" t="s">
        <v>29</v>
      </c>
      <c r="K2582" s="4" t="s">
        <v>25</v>
      </c>
      <c r="L2582" s="4" t="s">
        <v>62</v>
      </c>
      <c r="M2582" s="5">
        <v>5</v>
      </c>
      <c r="N2582" s="6">
        <v>72.3</v>
      </c>
      <c r="O2582" s="7">
        <v>0.05</v>
      </c>
      <c r="P2582" s="6">
        <v>31.73</v>
      </c>
      <c r="Q2582" s="6">
        <f>M2582*N2582*(1-O2582)</f>
        <v>343.42500000000001</v>
      </c>
      <c r="R2582" s="6">
        <f>M2582*P2582</f>
        <v>158.65</v>
      </c>
      <c r="S2582" s="6">
        <f>Q2582-R2582</f>
        <v>184.77500000000001</v>
      </c>
      <c r="T2582" s="8">
        <f>IFERROR(S2582/Q2582,0)</f>
        <v>0.53803596127247577</v>
      </c>
    </row>
    <row r="2583" spans="1:20" ht="15.75" x14ac:dyDescent="0.25">
      <c r="A2583" s="2">
        <v>5110</v>
      </c>
      <c r="B2583" s="3">
        <v>46368</v>
      </c>
      <c r="C2583" s="10">
        <f>YEAR(SalesDataTable[[#This Row],[Order Date]])</f>
        <v>2026</v>
      </c>
      <c r="D2583" s="13" t="str">
        <f>"Q"&amp;ROUNDUP(MONTH(SalesDataTable[[#This Row],[Order Date]])/3,0)</f>
        <v>Q4</v>
      </c>
      <c r="E2583" s="13">
        <f>MONTH(SalesDataTable[[#This Row],[Order Date]])</f>
        <v>12</v>
      </c>
      <c r="F2583" s="10" t="str">
        <f>TEXT(SalesDataTable[[#This Row],[Order Date]],"MMM")</f>
        <v>Dec</v>
      </c>
      <c r="G2583" s="4" t="s">
        <v>36</v>
      </c>
      <c r="H2583" s="4" t="s">
        <v>37</v>
      </c>
      <c r="I2583" s="4" t="s">
        <v>18</v>
      </c>
      <c r="J2583" s="4" t="s">
        <v>29</v>
      </c>
      <c r="K2583" s="4" t="s">
        <v>20</v>
      </c>
      <c r="L2583" s="4" t="s">
        <v>38</v>
      </c>
      <c r="M2583" s="5">
        <v>1</v>
      </c>
      <c r="N2583" s="6">
        <v>51.57</v>
      </c>
      <c r="O2583" s="7">
        <v>0.1</v>
      </c>
      <c r="P2583" s="6">
        <v>23.11</v>
      </c>
      <c r="Q2583" s="6">
        <f>M2583*N2583*(1-O2583)</f>
        <v>46.413000000000004</v>
      </c>
      <c r="R2583" s="6">
        <f>M2583*P2583</f>
        <v>23.11</v>
      </c>
      <c r="S2583" s="6">
        <f>Q2583-R2583</f>
        <v>23.303000000000004</v>
      </c>
      <c r="T2583" s="8">
        <f>IFERROR(S2583/Q2583,0)</f>
        <v>0.5020791588563549</v>
      </c>
    </row>
    <row r="2584" spans="1:20" ht="15.75" x14ac:dyDescent="0.25">
      <c r="A2584" s="2">
        <v>10</v>
      </c>
      <c r="B2584" s="3">
        <v>46369</v>
      </c>
      <c r="C2584" s="10">
        <f>YEAR(SalesDataTable[[#This Row],[Order Date]])</f>
        <v>2026</v>
      </c>
      <c r="D2584" s="13" t="str">
        <f>"Q"&amp;ROUNDUP(MONTH(SalesDataTable[[#This Row],[Order Date]])/3,0)</f>
        <v>Q4</v>
      </c>
      <c r="E2584" s="13">
        <f>MONTH(SalesDataTable[[#This Row],[Order Date]])</f>
        <v>12</v>
      </c>
      <c r="F2584" s="10" t="str">
        <f>TEXT(SalesDataTable[[#This Row],[Order Date]],"MMM")</f>
        <v>Dec</v>
      </c>
      <c r="G2584" s="4" t="s">
        <v>16</v>
      </c>
      <c r="H2584" s="4" t="s">
        <v>17</v>
      </c>
      <c r="I2584" s="4" t="s">
        <v>18</v>
      </c>
      <c r="J2584" s="4" t="s">
        <v>19</v>
      </c>
      <c r="K2584" s="4" t="s">
        <v>30</v>
      </c>
      <c r="L2584" s="4" t="s">
        <v>31</v>
      </c>
      <c r="M2584" s="5">
        <v>3</v>
      </c>
      <c r="N2584" s="6">
        <v>35.380000000000003</v>
      </c>
      <c r="O2584" s="7">
        <v>0</v>
      </c>
      <c r="P2584" s="6">
        <v>13.51</v>
      </c>
      <c r="Q2584" s="6">
        <f>M2584*N2584*(1-O2584)</f>
        <v>106.14000000000001</v>
      </c>
      <c r="R2584" s="6">
        <f>M2584*P2584</f>
        <v>40.53</v>
      </c>
      <c r="S2584" s="6">
        <f>Q2584-R2584</f>
        <v>65.610000000000014</v>
      </c>
      <c r="T2584" s="8">
        <f>IFERROR(S2584/Q2584,0)</f>
        <v>0.61814584511023185</v>
      </c>
    </row>
    <row r="2585" spans="1:20" ht="15.75" x14ac:dyDescent="0.25">
      <c r="A2585" s="2">
        <v>216</v>
      </c>
      <c r="B2585" s="3">
        <v>46369</v>
      </c>
      <c r="C2585" s="10">
        <f>YEAR(SalesDataTable[[#This Row],[Order Date]])</f>
        <v>2026</v>
      </c>
      <c r="D2585" s="13" t="str">
        <f>"Q"&amp;ROUNDUP(MONTH(SalesDataTable[[#This Row],[Order Date]])/3,0)</f>
        <v>Q4</v>
      </c>
      <c r="E2585" s="13">
        <f>MONTH(SalesDataTable[[#This Row],[Order Date]])</f>
        <v>12</v>
      </c>
      <c r="F2585" s="10" t="str">
        <f>TEXT(SalesDataTable[[#This Row],[Order Date]],"MMM")</f>
        <v>Dec</v>
      </c>
      <c r="G2585" s="4" t="s">
        <v>27</v>
      </c>
      <c r="H2585" s="4" t="s">
        <v>28</v>
      </c>
      <c r="I2585" s="4" t="s">
        <v>18</v>
      </c>
      <c r="J2585" s="4" t="s">
        <v>32</v>
      </c>
      <c r="K2585" s="4" t="s">
        <v>20</v>
      </c>
      <c r="L2585" s="4" t="s">
        <v>21</v>
      </c>
      <c r="M2585" s="5">
        <v>1</v>
      </c>
      <c r="N2585" s="6">
        <v>83.08</v>
      </c>
      <c r="O2585" s="7">
        <v>0.15</v>
      </c>
      <c r="P2585" s="6">
        <v>42.91</v>
      </c>
      <c r="Q2585" s="6">
        <f>M2585*N2585*(1-O2585)</f>
        <v>70.617999999999995</v>
      </c>
      <c r="R2585" s="6">
        <f>M2585*P2585</f>
        <v>42.91</v>
      </c>
      <c r="S2585" s="6">
        <f>Q2585-R2585</f>
        <v>27.707999999999998</v>
      </c>
      <c r="T2585" s="8">
        <f>IFERROR(S2585/Q2585,0)</f>
        <v>0.39236455294684075</v>
      </c>
    </row>
    <row r="2586" spans="1:20" ht="15.75" x14ac:dyDescent="0.25">
      <c r="A2586" s="2">
        <v>1937</v>
      </c>
      <c r="B2586" s="3">
        <v>46369</v>
      </c>
      <c r="C2586" s="10">
        <f>YEAR(SalesDataTable[[#This Row],[Order Date]])</f>
        <v>2026</v>
      </c>
      <c r="D2586" s="13" t="str">
        <f>"Q"&amp;ROUNDUP(MONTH(SalesDataTable[[#This Row],[Order Date]])/3,0)</f>
        <v>Q4</v>
      </c>
      <c r="E2586" s="13">
        <f>MONTH(SalesDataTable[[#This Row],[Order Date]])</f>
        <v>12</v>
      </c>
      <c r="F2586" s="10" t="str">
        <f>TEXT(SalesDataTable[[#This Row],[Order Date]],"MMM")</f>
        <v>Dec</v>
      </c>
      <c r="G2586" s="4" t="s">
        <v>22</v>
      </c>
      <c r="H2586" s="4" t="s">
        <v>59</v>
      </c>
      <c r="I2586" s="4" t="s">
        <v>24</v>
      </c>
      <c r="J2586" s="4" t="s">
        <v>32</v>
      </c>
      <c r="K2586" s="4" t="s">
        <v>39</v>
      </c>
      <c r="L2586" s="4" t="s">
        <v>67</v>
      </c>
      <c r="M2586" s="5">
        <v>3</v>
      </c>
      <c r="N2586" s="6">
        <v>120.5</v>
      </c>
      <c r="O2586" s="7">
        <v>0.15</v>
      </c>
      <c r="P2586" s="6">
        <v>61.44</v>
      </c>
      <c r="Q2586" s="6">
        <f>M2586*N2586*(1-O2586)</f>
        <v>307.27499999999998</v>
      </c>
      <c r="R2586" s="6">
        <f>M2586*P2586</f>
        <v>184.32</v>
      </c>
      <c r="S2586" s="6">
        <f>Q2586-R2586</f>
        <v>122.95499999999998</v>
      </c>
      <c r="T2586" s="8">
        <f>IFERROR(S2586/Q2586,0)</f>
        <v>0.40014644862094212</v>
      </c>
    </row>
    <row r="2587" spans="1:20" ht="15.75" x14ac:dyDescent="0.25">
      <c r="A2587" s="2">
        <v>4720</v>
      </c>
      <c r="B2587" s="3">
        <v>46369</v>
      </c>
      <c r="C2587" s="10">
        <f>YEAR(SalesDataTable[[#This Row],[Order Date]])</f>
        <v>2026</v>
      </c>
      <c r="D2587" s="13" t="str">
        <f>"Q"&amp;ROUNDUP(MONTH(SalesDataTable[[#This Row],[Order Date]])/3,0)</f>
        <v>Q4</v>
      </c>
      <c r="E2587" s="13">
        <f>MONTH(SalesDataTable[[#This Row],[Order Date]])</f>
        <v>12</v>
      </c>
      <c r="F2587" s="10" t="str">
        <f>TEXT(SalesDataTable[[#This Row],[Order Date]],"MMM")</f>
        <v>Dec</v>
      </c>
      <c r="G2587" s="4" t="s">
        <v>16</v>
      </c>
      <c r="H2587" s="4" t="s">
        <v>17</v>
      </c>
      <c r="I2587" s="4" t="s">
        <v>18</v>
      </c>
      <c r="J2587" s="4" t="s">
        <v>29</v>
      </c>
      <c r="K2587" s="4" t="s">
        <v>25</v>
      </c>
      <c r="L2587" s="4" t="s">
        <v>62</v>
      </c>
      <c r="M2587" s="5">
        <v>3</v>
      </c>
      <c r="N2587" s="6">
        <v>73.040000000000006</v>
      </c>
      <c r="O2587" s="7">
        <v>0.1</v>
      </c>
      <c r="P2587" s="6">
        <v>31.78</v>
      </c>
      <c r="Q2587" s="6">
        <f>M2587*N2587*(1-O2587)</f>
        <v>197.208</v>
      </c>
      <c r="R2587" s="6">
        <f>M2587*P2587</f>
        <v>95.34</v>
      </c>
      <c r="S2587" s="6">
        <f>Q2587-R2587</f>
        <v>101.86799999999999</v>
      </c>
      <c r="T2587" s="8">
        <f>IFERROR(S2587/Q2587,0)</f>
        <v>0.51655105269563095</v>
      </c>
    </row>
    <row r="2588" spans="1:20" ht="15.75" x14ac:dyDescent="0.25">
      <c r="A2588" s="2">
        <v>91</v>
      </c>
      <c r="B2588" s="3">
        <v>46370</v>
      </c>
      <c r="C2588" s="10">
        <f>YEAR(SalesDataTable[[#This Row],[Order Date]])</f>
        <v>2026</v>
      </c>
      <c r="D2588" s="13" t="str">
        <f>"Q"&amp;ROUNDUP(MONTH(SalesDataTable[[#This Row],[Order Date]])/3,0)</f>
        <v>Q4</v>
      </c>
      <c r="E2588" s="13">
        <f>MONTH(SalesDataTable[[#This Row],[Order Date]])</f>
        <v>12</v>
      </c>
      <c r="F2588" s="10" t="str">
        <f>TEXT(SalesDataTable[[#This Row],[Order Date]],"MMM")</f>
        <v>Dec</v>
      </c>
      <c r="G2588" s="4" t="s">
        <v>22</v>
      </c>
      <c r="H2588" s="4" t="s">
        <v>23</v>
      </c>
      <c r="I2588" s="4" t="s">
        <v>18</v>
      </c>
      <c r="J2588" s="4" t="s">
        <v>19</v>
      </c>
      <c r="K2588" s="4" t="s">
        <v>39</v>
      </c>
      <c r="L2588" s="4" t="s">
        <v>40</v>
      </c>
      <c r="M2588" s="5">
        <v>2</v>
      </c>
      <c r="N2588" s="6">
        <v>339.95</v>
      </c>
      <c r="O2588" s="7">
        <v>0</v>
      </c>
      <c r="P2588" s="6">
        <v>195.78</v>
      </c>
      <c r="Q2588" s="6">
        <f>M2588*N2588*(1-O2588)</f>
        <v>679.9</v>
      </c>
      <c r="R2588" s="6">
        <f>M2588*P2588</f>
        <v>391.56</v>
      </c>
      <c r="S2588" s="6">
        <f>Q2588-R2588</f>
        <v>288.33999999999997</v>
      </c>
      <c r="T2588" s="8">
        <f>IFERROR(S2588/Q2588,0)</f>
        <v>0.42409177820267685</v>
      </c>
    </row>
    <row r="2589" spans="1:20" ht="15.75" x14ac:dyDescent="0.25">
      <c r="A2589" s="2">
        <v>505</v>
      </c>
      <c r="B2589" s="3">
        <v>46370</v>
      </c>
      <c r="C2589" s="10">
        <f>YEAR(SalesDataTable[[#This Row],[Order Date]])</f>
        <v>2026</v>
      </c>
      <c r="D2589" s="13" t="str">
        <f>"Q"&amp;ROUNDUP(MONTH(SalesDataTable[[#This Row],[Order Date]])/3,0)</f>
        <v>Q4</v>
      </c>
      <c r="E2589" s="13">
        <f>MONTH(SalesDataTable[[#This Row],[Order Date]])</f>
        <v>12</v>
      </c>
      <c r="F2589" s="10" t="str">
        <f>TEXT(SalesDataTable[[#This Row],[Order Date]],"MMM")</f>
        <v>Dec</v>
      </c>
      <c r="G2589" s="4" t="s">
        <v>16</v>
      </c>
      <c r="H2589" s="4" t="s">
        <v>66</v>
      </c>
      <c r="I2589" s="4" t="s">
        <v>44</v>
      </c>
      <c r="J2589" s="4" t="s">
        <v>19</v>
      </c>
      <c r="K2589" s="4" t="s">
        <v>39</v>
      </c>
      <c r="L2589" s="4" t="s">
        <v>45</v>
      </c>
      <c r="M2589" s="5">
        <v>2</v>
      </c>
      <c r="N2589" s="6">
        <v>199.43</v>
      </c>
      <c r="O2589" s="7">
        <v>0.05</v>
      </c>
      <c r="P2589" s="6">
        <v>106.58</v>
      </c>
      <c r="Q2589" s="6">
        <f>M2589*N2589*(1-O2589)</f>
        <v>378.91699999999997</v>
      </c>
      <c r="R2589" s="6">
        <f>M2589*P2589</f>
        <v>213.16</v>
      </c>
      <c r="S2589" s="6">
        <f>Q2589-R2589</f>
        <v>165.75699999999998</v>
      </c>
      <c r="T2589" s="8">
        <f>IFERROR(S2589/Q2589,0)</f>
        <v>0.4374493622613923</v>
      </c>
    </row>
    <row r="2590" spans="1:20" ht="15.75" x14ac:dyDescent="0.25">
      <c r="A2590" s="2">
        <v>640</v>
      </c>
      <c r="B2590" s="3">
        <v>46370</v>
      </c>
      <c r="C2590" s="10">
        <f>YEAR(SalesDataTable[[#This Row],[Order Date]])</f>
        <v>2026</v>
      </c>
      <c r="D2590" s="13" t="str">
        <f>"Q"&amp;ROUNDUP(MONTH(SalesDataTable[[#This Row],[Order Date]])/3,0)</f>
        <v>Q4</v>
      </c>
      <c r="E2590" s="13">
        <f>MONTH(SalesDataTable[[#This Row],[Order Date]])</f>
        <v>12</v>
      </c>
      <c r="F2590" s="10" t="str">
        <f>TEXT(SalesDataTable[[#This Row],[Order Date]],"MMM")</f>
        <v>Dec</v>
      </c>
      <c r="G2590" s="4" t="s">
        <v>16</v>
      </c>
      <c r="H2590" s="4" t="s">
        <v>66</v>
      </c>
      <c r="I2590" s="4" t="s">
        <v>18</v>
      </c>
      <c r="J2590" s="4" t="s">
        <v>19</v>
      </c>
      <c r="K2590" s="4" t="s">
        <v>50</v>
      </c>
      <c r="L2590" s="4" t="s">
        <v>61</v>
      </c>
      <c r="M2590" s="5">
        <v>2</v>
      </c>
      <c r="N2590" s="6">
        <v>51.77</v>
      </c>
      <c r="O2590" s="7">
        <v>0.05</v>
      </c>
      <c r="P2590" s="6">
        <v>21.76</v>
      </c>
      <c r="Q2590" s="6">
        <f>M2590*N2590*(1-O2590)</f>
        <v>98.363</v>
      </c>
      <c r="R2590" s="6">
        <f>M2590*P2590</f>
        <v>43.52</v>
      </c>
      <c r="S2590" s="6">
        <f>Q2590-R2590</f>
        <v>54.842999999999996</v>
      </c>
      <c r="T2590" s="8">
        <f>IFERROR(S2590/Q2590,0)</f>
        <v>0.55755721155312465</v>
      </c>
    </row>
    <row r="2591" spans="1:20" ht="15.75" x14ac:dyDescent="0.25">
      <c r="A2591" s="2">
        <v>1408</v>
      </c>
      <c r="B2591" s="3">
        <v>46370</v>
      </c>
      <c r="C2591" s="10">
        <f>YEAR(SalesDataTable[[#This Row],[Order Date]])</f>
        <v>2026</v>
      </c>
      <c r="D2591" s="13" t="str">
        <f>"Q"&amp;ROUNDUP(MONTH(SalesDataTable[[#This Row],[Order Date]])/3,0)</f>
        <v>Q4</v>
      </c>
      <c r="E2591" s="13">
        <f>MONTH(SalesDataTable[[#This Row],[Order Date]])</f>
        <v>12</v>
      </c>
      <c r="F2591" s="10" t="str">
        <f>TEXT(SalesDataTable[[#This Row],[Order Date]],"MMM")</f>
        <v>Dec</v>
      </c>
      <c r="G2591" s="4" t="s">
        <v>22</v>
      </c>
      <c r="H2591" s="4" t="s">
        <v>23</v>
      </c>
      <c r="I2591" s="4" t="s">
        <v>18</v>
      </c>
      <c r="J2591" s="4" t="s">
        <v>29</v>
      </c>
      <c r="K2591" s="4" t="s">
        <v>30</v>
      </c>
      <c r="L2591" s="4" t="s">
        <v>64</v>
      </c>
      <c r="M2591" s="5">
        <v>1</v>
      </c>
      <c r="N2591" s="6">
        <v>161.53</v>
      </c>
      <c r="O2591" s="7">
        <v>0</v>
      </c>
      <c r="P2591" s="6">
        <v>87.43</v>
      </c>
      <c r="Q2591" s="6">
        <f>M2591*N2591*(1-O2591)</f>
        <v>161.53</v>
      </c>
      <c r="R2591" s="6">
        <f>M2591*P2591</f>
        <v>87.43</v>
      </c>
      <c r="S2591" s="6">
        <f>Q2591-R2591</f>
        <v>74.099999999999994</v>
      </c>
      <c r="T2591" s="8">
        <f>IFERROR(S2591/Q2591,0)</f>
        <v>0.45873831486411187</v>
      </c>
    </row>
    <row r="2592" spans="1:20" ht="15.75" x14ac:dyDescent="0.25">
      <c r="A2592" s="2">
        <v>2074</v>
      </c>
      <c r="B2592" s="3">
        <v>46370</v>
      </c>
      <c r="C2592" s="10">
        <f>YEAR(SalesDataTable[[#This Row],[Order Date]])</f>
        <v>2026</v>
      </c>
      <c r="D2592" s="13" t="str">
        <f>"Q"&amp;ROUNDUP(MONTH(SalesDataTable[[#This Row],[Order Date]])/3,0)</f>
        <v>Q4</v>
      </c>
      <c r="E2592" s="13">
        <f>MONTH(SalesDataTable[[#This Row],[Order Date]])</f>
        <v>12</v>
      </c>
      <c r="F2592" s="10" t="str">
        <f>TEXT(SalesDataTable[[#This Row],[Order Date]],"MMM")</f>
        <v>Dec</v>
      </c>
      <c r="G2592" s="4" t="s">
        <v>22</v>
      </c>
      <c r="H2592" s="4" t="s">
        <v>59</v>
      </c>
      <c r="I2592" s="4" t="s">
        <v>24</v>
      </c>
      <c r="J2592" s="4" t="s">
        <v>32</v>
      </c>
      <c r="K2592" s="4" t="s">
        <v>25</v>
      </c>
      <c r="L2592" s="4" t="s">
        <v>33</v>
      </c>
      <c r="M2592" s="5">
        <v>4</v>
      </c>
      <c r="N2592" s="6">
        <v>145.85</v>
      </c>
      <c r="O2592" s="7">
        <v>0.1</v>
      </c>
      <c r="P2592" s="6">
        <v>79.47</v>
      </c>
      <c r="Q2592" s="6">
        <f>M2592*N2592*(1-O2592)</f>
        <v>525.05999999999995</v>
      </c>
      <c r="R2592" s="6">
        <f>M2592*P2592</f>
        <v>317.88</v>
      </c>
      <c r="S2592" s="6">
        <f>Q2592-R2592</f>
        <v>207.17999999999995</v>
      </c>
      <c r="T2592" s="8">
        <f>IFERROR(S2592/Q2592,0)</f>
        <v>0.39458347617415146</v>
      </c>
    </row>
    <row r="2593" spans="1:20" ht="15.75" x14ac:dyDescent="0.25">
      <c r="A2593" s="2">
        <v>2639</v>
      </c>
      <c r="B2593" s="3">
        <v>46370</v>
      </c>
      <c r="C2593" s="10">
        <f>YEAR(SalesDataTable[[#This Row],[Order Date]])</f>
        <v>2026</v>
      </c>
      <c r="D2593" s="13" t="str">
        <f>"Q"&amp;ROUNDUP(MONTH(SalesDataTable[[#This Row],[Order Date]])/3,0)</f>
        <v>Q4</v>
      </c>
      <c r="E2593" s="13">
        <f>MONTH(SalesDataTable[[#This Row],[Order Date]])</f>
        <v>12</v>
      </c>
      <c r="F2593" s="10" t="str">
        <f>TEXT(SalesDataTable[[#This Row],[Order Date]],"MMM")</f>
        <v>Dec</v>
      </c>
      <c r="G2593" s="4" t="s">
        <v>36</v>
      </c>
      <c r="H2593" s="4" t="s">
        <v>63</v>
      </c>
      <c r="I2593" s="4" t="s">
        <v>18</v>
      </c>
      <c r="J2593" s="4" t="s">
        <v>19</v>
      </c>
      <c r="K2593" s="4" t="s">
        <v>39</v>
      </c>
      <c r="L2593" s="4" t="s">
        <v>45</v>
      </c>
      <c r="M2593" s="5">
        <v>1</v>
      </c>
      <c r="N2593" s="6">
        <v>197.18</v>
      </c>
      <c r="O2593" s="7">
        <v>0</v>
      </c>
      <c r="P2593" s="6">
        <v>105.28</v>
      </c>
      <c r="Q2593" s="6">
        <f>M2593*N2593*(1-O2593)</f>
        <v>197.18</v>
      </c>
      <c r="R2593" s="6">
        <f>M2593*P2593</f>
        <v>105.28</v>
      </c>
      <c r="S2593" s="6">
        <f>Q2593-R2593</f>
        <v>91.9</v>
      </c>
      <c r="T2593" s="8">
        <f>IFERROR(S2593/Q2593,0)</f>
        <v>0.46607160969672384</v>
      </c>
    </row>
    <row r="2594" spans="1:20" ht="15.75" x14ac:dyDescent="0.25">
      <c r="A2594" s="2">
        <v>2694</v>
      </c>
      <c r="B2594" s="3">
        <v>46370</v>
      </c>
      <c r="C2594" s="10">
        <f>YEAR(SalesDataTable[[#This Row],[Order Date]])</f>
        <v>2026</v>
      </c>
      <c r="D2594" s="13" t="str">
        <f>"Q"&amp;ROUNDUP(MONTH(SalesDataTable[[#This Row],[Order Date]])/3,0)</f>
        <v>Q4</v>
      </c>
      <c r="E2594" s="13">
        <f>MONTH(SalesDataTable[[#This Row],[Order Date]])</f>
        <v>12</v>
      </c>
      <c r="F2594" s="10" t="str">
        <f>TEXT(SalesDataTable[[#This Row],[Order Date]],"MMM")</f>
        <v>Dec</v>
      </c>
      <c r="G2594" s="4" t="s">
        <v>36</v>
      </c>
      <c r="H2594" s="4" t="s">
        <v>47</v>
      </c>
      <c r="I2594" s="4" t="s">
        <v>18</v>
      </c>
      <c r="J2594" s="4" t="s">
        <v>29</v>
      </c>
      <c r="K2594" s="4" t="s">
        <v>39</v>
      </c>
      <c r="L2594" s="4" t="s">
        <v>67</v>
      </c>
      <c r="M2594" s="5">
        <v>1</v>
      </c>
      <c r="N2594" s="6">
        <v>124.9</v>
      </c>
      <c r="O2594" s="7">
        <v>0</v>
      </c>
      <c r="P2594" s="6">
        <v>62.16</v>
      </c>
      <c r="Q2594" s="6">
        <f>M2594*N2594*(1-O2594)</f>
        <v>124.9</v>
      </c>
      <c r="R2594" s="6">
        <f>M2594*P2594</f>
        <v>62.16</v>
      </c>
      <c r="S2594" s="6">
        <f>Q2594-R2594</f>
        <v>62.740000000000009</v>
      </c>
      <c r="T2594" s="8">
        <f>IFERROR(S2594/Q2594,0)</f>
        <v>0.50232185748598879</v>
      </c>
    </row>
    <row r="2595" spans="1:20" ht="15.75" x14ac:dyDescent="0.25">
      <c r="A2595" s="2">
        <v>2797</v>
      </c>
      <c r="B2595" s="3">
        <v>46370</v>
      </c>
      <c r="C2595" s="10">
        <f>YEAR(SalesDataTable[[#This Row],[Order Date]])</f>
        <v>2026</v>
      </c>
      <c r="D2595" s="13" t="str">
        <f>"Q"&amp;ROUNDUP(MONTH(SalesDataTable[[#This Row],[Order Date]])/3,0)</f>
        <v>Q4</v>
      </c>
      <c r="E2595" s="13">
        <f>MONTH(SalesDataTable[[#This Row],[Order Date]])</f>
        <v>12</v>
      </c>
      <c r="F2595" s="10" t="str">
        <f>TEXT(SalesDataTable[[#This Row],[Order Date]],"MMM")</f>
        <v>Dec</v>
      </c>
      <c r="G2595" s="4" t="s">
        <v>27</v>
      </c>
      <c r="H2595" s="4" t="s">
        <v>68</v>
      </c>
      <c r="I2595" s="4" t="s">
        <v>35</v>
      </c>
      <c r="J2595" s="4" t="s">
        <v>29</v>
      </c>
      <c r="K2595" s="4" t="s">
        <v>25</v>
      </c>
      <c r="L2595" s="4" t="s">
        <v>62</v>
      </c>
      <c r="M2595" s="5">
        <v>2</v>
      </c>
      <c r="N2595" s="6">
        <v>70.239999999999995</v>
      </c>
      <c r="O2595" s="7">
        <v>0.1</v>
      </c>
      <c r="P2595" s="6">
        <v>32.130000000000003</v>
      </c>
      <c r="Q2595" s="6">
        <f>M2595*N2595*(1-O2595)</f>
        <v>126.43199999999999</v>
      </c>
      <c r="R2595" s="6">
        <f>M2595*P2595</f>
        <v>64.260000000000005</v>
      </c>
      <c r="S2595" s="6">
        <f>Q2595-R2595</f>
        <v>62.171999999999983</v>
      </c>
      <c r="T2595" s="8">
        <f>IFERROR(S2595/Q2595,0)</f>
        <v>0.49174259681093385</v>
      </c>
    </row>
    <row r="2596" spans="1:20" ht="15.75" x14ac:dyDescent="0.25">
      <c r="A2596" s="2">
        <v>2811</v>
      </c>
      <c r="B2596" s="3">
        <v>46370</v>
      </c>
      <c r="C2596" s="10">
        <f>YEAR(SalesDataTable[[#This Row],[Order Date]])</f>
        <v>2026</v>
      </c>
      <c r="D2596" s="13" t="str">
        <f>"Q"&amp;ROUNDUP(MONTH(SalesDataTable[[#This Row],[Order Date]])/3,0)</f>
        <v>Q4</v>
      </c>
      <c r="E2596" s="13">
        <f>MONTH(SalesDataTable[[#This Row],[Order Date]])</f>
        <v>12</v>
      </c>
      <c r="F2596" s="10" t="str">
        <f>TEXT(SalesDataTable[[#This Row],[Order Date]],"MMM")</f>
        <v>Dec</v>
      </c>
      <c r="G2596" s="4" t="s">
        <v>22</v>
      </c>
      <c r="H2596" s="4" t="s">
        <v>57</v>
      </c>
      <c r="I2596" s="4" t="s">
        <v>35</v>
      </c>
      <c r="J2596" s="4" t="s">
        <v>32</v>
      </c>
      <c r="K2596" s="4" t="s">
        <v>25</v>
      </c>
      <c r="L2596" s="4" t="s">
        <v>33</v>
      </c>
      <c r="M2596" s="5">
        <v>5</v>
      </c>
      <c r="N2596" s="6">
        <v>145.6</v>
      </c>
      <c r="O2596" s="7">
        <v>0.15</v>
      </c>
      <c r="P2596" s="6">
        <v>81.180000000000007</v>
      </c>
      <c r="Q2596" s="6">
        <f>M2596*N2596*(1-O2596)</f>
        <v>618.79999999999995</v>
      </c>
      <c r="R2596" s="6">
        <f>M2596*P2596</f>
        <v>405.90000000000003</v>
      </c>
      <c r="S2596" s="6">
        <f>Q2596-R2596</f>
        <v>212.89999999999992</v>
      </c>
      <c r="T2596" s="8">
        <f>IFERROR(S2596/Q2596,0)</f>
        <v>0.34405300581771159</v>
      </c>
    </row>
    <row r="2597" spans="1:20" ht="15.75" x14ac:dyDescent="0.25">
      <c r="A2597" s="2">
        <v>4037</v>
      </c>
      <c r="B2597" s="3">
        <v>46370</v>
      </c>
      <c r="C2597" s="10">
        <f>YEAR(SalesDataTable[[#This Row],[Order Date]])</f>
        <v>2026</v>
      </c>
      <c r="D2597" s="13" t="str">
        <f>"Q"&amp;ROUNDUP(MONTH(SalesDataTable[[#This Row],[Order Date]])/3,0)</f>
        <v>Q4</v>
      </c>
      <c r="E2597" s="13">
        <f>MONTH(SalesDataTable[[#This Row],[Order Date]])</f>
        <v>12</v>
      </c>
      <c r="F2597" s="10" t="str">
        <f>TEXT(SalesDataTable[[#This Row],[Order Date]],"MMM")</f>
        <v>Dec</v>
      </c>
      <c r="G2597" s="4" t="s">
        <v>36</v>
      </c>
      <c r="H2597" s="4" t="s">
        <v>49</v>
      </c>
      <c r="I2597" s="4" t="s">
        <v>35</v>
      </c>
      <c r="J2597" s="4" t="s">
        <v>19</v>
      </c>
      <c r="K2597" s="4" t="s">
        <v>25</v>
      </c>
      <c r="L2597" s="4" t="s">
        <v>53</v>
      </c>
      <c r="M2597" s="5">
        <v>1</v>
      </c>
      <c r="N2597" s="6">
        <v>152.4</v>
      </c>
      <c r="O2597" s="7">
        <v>0.05</v>
      </c>
      <c r="P2597" s="6">
        <v>77.98</v>
      </c>
      <c r="Q2597" s="6">
        <f>M2597*N2597*(1-O2597)</f>
        <v>144.78</v>
      </c>
      <c r="R2597" s="6">
        <f>M2597*P2597</f>
        <v>77.98</v>
      </c>
      <c r="S2597" s="6">
        <f>Q2597-R2597</f>
        <v>66.8</v>
      </c>
      <c r="T2597" s="8">
        <f>IFERROR(S2597/Q2597,0)</f>
        <v>0.46138969470921398</v>
      </c>
    </row>
    <row r="2598" spans="1:20" ht="15.75" x14ac:dyDescent="0.25">
      <c r="A2598" s="2">
        <v>4629</v>
      </c>
      <c r="B2598" s="3">
        <v>46370</v>
      </c>
      <c r="C2598" s="10">
        <f>YEAR(SalesDataTable[[#This Row],[Order Date]])</f>
        <v>2026</v>
      </c>
      <c r="D2598" s="13" t="str">
        <f>"Q"&amp;ROUNDUP(MONTH(SalesDataTable[[#This Row],[Order Date]])/3,0)</f>
        <v>Q4</v>
      </c>
      <c r="E2598" s="13">
        <f>MONTH(SalesDataTable[[#This Row],[Order Date]])</f>
        <v>12</v>
      </c>
      <c r="F2598" s="10" t="str">
        <f>TEXT(SalesDataTable[[#This Row],[Order Date]],"MMM")</f>
        <v>Dec</v>
      </c>
      <c r="G2598" s="4" t="s">
        <v>27</v>
      </c>
      <c r="H2598" s="4" t="s">
        <v>28</v>
      </c>
      <c r="I2598" s="4" t="s">
        <v>18</v>
      </c>
      <c r="J2598" s="4" t="s">
        <v>29</v>
      </c>
      <c r="K2598" s="4" t="s">
        <v>30</v>
      </c>
      <c r="L2598" s="4" t="s">
        <v>31</v>
      </c>
      <c r="M2598" s="5">
        <v>1</v>
      </c>
      <c r="N2598" s="6">
        <v>36.17</v>
      </c>
      <c r="O2598" s="7">
        <v>0.05</v>
      </c>
      <c r="P2598" s="6">
        <v>13.87</v>
      </c>
      <c r="Q2598" s="6">
        <f>M2598*N2598*(1-O2598)</f>
        <v>34.361499999999999</v>
      </c>
      <c r="R2598" s="6">
        <f>M2598*P2598</f>
        <v>13.87</v>
      </c>
      <c r="S2598" s="6">
        <f>Q2598-R2598</f>
        <v>20.491500000000002</v>
      </c>
      <c r="T2598" s="8">
        <f>IFERROR(S2598/Q2598,0)</f>
        <v>0.59635056676803988</v>
      </c>
    </row>
    <row r="2599" spans="1:20" ht="15.75" x14ac:dyDescent="0.25">
      <c r="A2599" s="2">
        <v>2455</v>
      </c>
      <c r="B2599" s="3">
        <v>46371</v>
      </c>
      <c r="C2599" s="10">
        <f>YEAR(SalesDataTable[[#This Row],[Order Date]])</f>
        <v>2026</v>
      </c>
      <c r="D2599" s="13" t="str">
        <f>"Q"&amp;ROUNDUP(MONTH(SalesDataTable[[#This Row],[Order Date]])/3,0)</f>
        <v>Q4</v>
      </c>
      <c r="E2599" s="13">
        <f>MONTH(SalesDataTable[[#This Row],[Order Date]])</f>
        <v>12</v>
      </c>
      <c r="F2599" s="10" t="str">
        <f>TEXT(SalesDataTable[[#This Row],[Order Date]],"MMM")</f>
        <v>Dec</v>
      </c>
      <c r="G2599" s="4" t="s">
        <v>22</v>
      </c>
      <c r="H2599" s="4" t="s">
        <v>59</v>
      </c>
      <c r="I2599" s="4" t="s">
        <v>18</v>
      </c>
      <c r="J2599" s="4" t="s">
        <v>19</v>
      </c>
      <c r="K2599" s="4" t="s">
        <v>39</v>
      </c>
      <c r="L2599" s="4" t="s">
        <v>67</v>
      </c>
      <c r="M2599" s="5">
        <v>3</v>
      </c>
      <c r="N2599" s="6">
        <v>126.21</v>
      </c>
      <c r="O2599" s="7">
        <v>0.1</v>
      </c>
      <c r="P2599" s="6">
        <v>60.65</v>
      </c>
      <c r="Q2599" s="6">
        <f>M2599*N2599*(1-O2599)</f>
        <v>340.767</v>
      </c>
      <c r="R2599" s="6">
        <f>M2599*P2599</f>
        <v>181.95</v>
      </c>
      <c r="S2599" s="6">
        <f>Q2599-R2599</f>
        <v>158.81700000000001</v>
      </c>
      <c r="T2599" s="8">
        <f>IFERROR(S2599/Q2599,0)</f>
        <v>0.46605745274630467</v>
      </c>
    </row>
    <row r="2600" spans="1:20" ht="15.75" x14ac:dyDescent="0.25">
      <c r="A2600" s="2">
        <v>3184</v>
      </c>
      <c r="B2600" s="3">
        <v>46371</v>
      </c>
      <c r="C2600" s="10">
        <f>YEAR(SalesDataTable[[#This Row],[Order Date]])</f>
        <v>2026</v>
      </c>
      <c r="D2600" s="13" t="str">
        <f>"Q"&amp;ROUNDUP(MONTH(SalesDataTable[[#This Row],[Order Date]])/3,0)</f>
        <v>Q4</v>
      </c>
      <c r="E2600" s="13">
        <f>MONTH(SalesDataTable[[#This Row],[Order Date]])</f>
        <v>12</v>
      </c>
      <c r="F2600" s="10" t="str">
        <f>TEXT(SalesDataTable[[#This Row],[Order Date]],"MMM")</f>
        <v>Dec</v>
      </c>
      <c r="G2600" s="4" t="s">
        <v>36</v>
      </c>
      <c r="H2600" s="4" t="s">
        <v>63</v>
      </c>
      <c r="I2600" s="4" t="s">
        <v>24</v>
      </c>
      <c r="J2600" s="4" t="s">
        <v>19</v>
      </c>
      <c r="K2600" s="4" t="s">
        <v>25</v>
      </c>
      <c r="L2600" s="4" t="s">
        <v>33</v>
      </c>
      <c r="M2600" s="5">
        <v>6</v>
      </c>
      <c r="N2600" s="6">
        <v>143.72999999999999</v>
      </c>
      <c r="O2600" s="7">
        <v>0.15</v>
      </c>
      <c r="P2600" s="6">
        <v>77.27</v>
      </c>
      <c r="Q2600" s="6">
        <f>M2600*N2600*(1-O2600)</f>
        <v>733.02299999999991</v>
      </c>
      <c r="R2600" s="6">
        <f>M2600*P2600</f>
        <v>463.62</v>
      </c>
      <c r="S2600" s="6">
        <f>Q2600-R2600</f>
        <v>269.40299999999991</v>
      </c>
      <c r="T2600" s="8">
        <f>IFERROR(S2600/Q2600,0)</f>
        <v>0.36752325643260847</v>
      </c>
    </row>
    <row r="2601" spans="1:20" ht="15.75" x14ac:dyDescent="0.25">
      <c r="A2601" s="2">
        <v>3363</v>
      </c>
      <c r="B2601" s="3">
        <v>46371</v>
      </c>
      <c r="C2601" s="10">
        <f>YEAR(SalesDataTable[[#This Row],[Order Date]])</f>
        <v>2026</v>
      </c>
      <c r="D2601" s="13" t="str">
        <f>"Q"&amp;ROUNDUP(MONTH(SalesDataTable[[#This Row],[Order Date]])/3,0)</f>
        <v>Q4</v>
      </c>
      <c r="E2601" s="13">
        <f>MONTH(SalesDataTable[[#This Row],[Order Date]])</f>
        <v>12</v>
      </c>
      <c r="F2601" s="10" t="str">
        <f>TEXT(SalesDataTable[[#This Row],[Order Date]],"MMM")</f>
        <v>Dec</v>
      </c>
      <c r="G2601" s="4" t="s">
        <v>22</v>
      </c>
      <c r="H2601" s="4" t="s">
        <v>59</v>
      </c>
      <c r="I2601" s="4" t="s">
        <v>44</v>
      </c>
      <c r="J2601" s="4" t="s">
        <v>29</v>
      </c>
      <c r="K2601" s="4" t="s">
        <v>25</v>
      </c>
      <c r="L2601" s="4" t="s">
        <v>33</v>
      </c>
      <c r="M2601" s="5">
        <v>4</v>
      </c>
      <c r="N2601" s="6">
        <v>146.38999999999999</v>
      </c>
      <c r="O2601" s="7">
        <v>0</v>
      </c>
      <c r="P2601" s="6">
        <v>78.95</v>
      </c>
      <c r="Q2601" s="6">
        <f>M2601*N2601*(1-O2601)</f>
        <v>585.55999999999995</v>
      </c>
      <c r="R2601" s="6">
        <f>M2601*P2601</f>
        <v>315.8</v>
      </c>
      <c r="S2601" s="6">
        <f>Q2601-R2601</f>
        <v>269.75999999999993</v>
      </c>
      <c r="T2601" s="8">
        <f>IFERROR(S2601/Q2601,0)</f>
        <v>0.46068720541020552</v>
      </c>
    </row>
    <row r="2602" spans="1:20" ht="15.75" x14ac:dyDescent="0.25">
      <c r="A2602" s="2">
        <v>3373</v>
      </c>
      <c r="B2602" s="3">
        <v>46371</v>
      </c>
      <c r="C2602" s="10">
        <f>YEAR(SalesDataTable[[#This Row],[Order Date]])</f>
        <v>2026</v>
      </c>
      <c r="D2602" s="13" t="str">
        <f>"Q"&amp;ROUNDUP(MONTH(SalesDataTable[[#This Row],[Order Date]])/3,0)</f>
        <v>Q4</v>
      </c>
      <c r="E2602" s="13">
        <f>MONTH(SalesDataTable[[#This Row],[Order Date]])</f>
        <v>12</v>
      </c>
      <c r="F2602" s="10" t="str">
        <f>TEXT(SalesDataTable[[#This Row],[Order Date]],"MMM")</f>
        <v>Dec</v>
      </c>
      <c r="G2602" s="4" t="s">
        <v>22</v>
      </c>
      <c r="H2602" s="4" t="s">
        <v>59</v>
      </c>
      <c r="I2602" s="4" t="s">
        <v>44</v>
      </c>
      <c r="J2602" s="4" t="s">
        <v>19</v>
      </c>
      <c r="K2602" s="4" t="s">
        <v>25</v>
      </c>
      <c r="L2602" s="4" t="s">
        <v>26</v>
      </c>
      <c r="M2602" s="5">
        <v>2</v>
      </c>
      <c r="N2602" s="6">
        <v>89.84</v>
      </c>
      <c r="O2602" s="7">
        <v>0.05</v>
      </c>
      <c r="P2602" s="6">
        <v>45.17</v>
      </c>
      <c r="Q2602" s="6">
        <f>M2602*N2602*(1-O2602)</f>
        <v>170.696</v>
      </c>
      <c r="R2602" s="6">
        <f>M2602*P2602</f>
        <v>90.34</v>
      </c>
      <c r="S2602" s="6">
        <f>Q2602-R2602</f>
        <v>80.355999999999995</v>
      </c>
      <c r="T2602" s="8">
        <f>IFERROR(S2602/Q2602,0)</f>
        <v>0.47075502647982376</v>
      </c>
    </row>
    <row r="2603" spans="1:20" ht="15.75" x14ac:dyDescent="0.25">
      <c r="A2603" s="2">
        <v>3799</v>
      </c>
      <c r="B2603" s="3">
        <v>46371</v>
      </c>
      <c r="C2603" s="10">
        <f>YEAR(SalesDataTable[[#This Row],[Order Date]])</f>
        <v>2026</v>
      </c>
      <c r="D2603" s="13" t="str">
        <f>"Q"&amp;ROUNDUP(MONTH(SalesDataTable[[#This Row],[Order Date]])/3,0)</f>
        <v>Q4</v>
      </c>
      <c r="E2603" s="13">
        <f>MONTH(SalesDataTable[[#This Row],[Order Date]])</f>
        <v>12</v>
      </c>
      <c r="F2603" s="10" t="str">
        <f>TEXT(SalesDataTable[[#This Row],[Order Date]],"MMM")</f>
        <v>Dec</v>
      </c>
      <c r="G2603" s="4" t="s">
        <v>27</v>
      </c>
      <c r="H2603" s="4" t="s">
        <v>55</v>
      </c>
      <c r="I2603" s="4" t="s">
        <v>35</v>
      </c>
      <c r="J2603" s="4" t="s">
        <v>29</v>
      </c>
      <c r="K2603" s="4" t="s">
        <v>50</v>
      </c>
      <c r="L2603" s="4" t="s">
        <v>61</v>
      </c>
      <c r="M2603" s="5">
        <v>3</v>
      </c>
      <c r="N2603" s="6">
        <v>49.67</v>
      </c>
      <c r="O2603" s="7">
        <v>0.05</v>
      </c>
      <c r="P2603" s="6">
        <v>21.5</v>
      </c>
      <c r="Q2603" s="6">
        <f>M2603*N2603*(1-O2603)</f>
        <v>141.55949999999999</v>
      </c>
      <c r="R2603" s="6">
        <f>M2603*P2603</f>
        <v>64.5</v>
      </c>
      <c r="S2603" s="6">
        <f>Q2603-R2603</f>
        <v>77.059499999999986</v>
      </c>
      <c r="T2603" s="8">
        <f>IFERROR(S2603/Q2603,0)</f>
        <v>0.54436120500566898</v>
      </c>
    </row>
    <row r="2604" spans="1:20" ht="15.75" x14ac:dyDescent="0.25">
      <c r="A2604" s="2">
        <v>5002</v>
      </c>
      <c r="B2604" s="3">
        <v>46371</v>
      </c>
      <c r="C2604" s="10">
        <f>YEAR(SalesDataTable[[#This Row],[Order Date]])</f>
        <v>2026</v>
      </c>
      <c r="D2604" s="13" t="str">
        <f>"Q"&amp;ROUNDUP(MONTH(SalesDataTable[[#This Row],[Order Date]])/3,0)</f>
        <v>Q4</v>
      </c>
      <c r="E2604" s="13">
        <f>MONTH(SalesDataTable[[#This Row],[Order Date]])</f>
        <v>12</v>
      </c>
      <c r="F2604" s="10" t="str">
        <f>TEXT(SalesDataTable[[#This Row],[Order Date]],"MMM")</f>
        <v>Dec</v>
      </c>
      <c r="G2604" s="4" t="s">
        <v>22</v>
      </c>
      <c r="H2604" s="4" t="s">
        <v>65</v>
      </c>
      <c r="I2604" s="4" t="s">
        <v>24</v>
      </c>
      <c r="J2604" s="4" t="s">
        <v>32</v>
      </c>
      <c r="K2604" s="4" t="s">
        <v>25</v>
      </c>
      <c r="L2604" s="4" t="s">
        <v>26</v>
      </c>
      <c r="M2604" s="5">
        <v>4</v>
      </c>
      <c r="N2604" s="6">
        <v>94.3</v>
      </c>
      <c r="O2604" s="7">
        <v>0.1</v>
      </c>
      <c r="P2604" s="6">
        <v>44.36</v>
      </c>
      <c r="Q2604" s="6">
        <f>M2604*N2604*(1-O2604)</f>
        <v>339.48</v>
      </c>
      <c r="R2604" s="6">
        <f>M2604*P2604</f>
        <v>177.44</v>
      </c>
      <c r="S2604" s="6">
        <f>Q2604-R2604</f>
        <v>162.04000000000002</v>
      </c>
      <c r="T2604" s="8">
        <f>IFERROR(S2604/Q2604,0)</f>
        <v>0.47731825144338402</v>
      </c>
    </row>
    <row r="2605" spans="1:20" ht="15.75" x14ac:dyDescent="0.25">
      <c r="A2605" s="2">
        <v>2896</v>
      </c>
      <c r="B2605" s="3">
        <v>46372</v>
      </c>
      <c r="C2605" s="10">
        <f>YEAR(SalesDataTable[[#This Row],[Order Date]])</f>
        <v>2026</v>
      </c>
      <c r="D2605" s="13" t="str">
        <f>"Q"&amp;ROUNDUP(MONTH(SalesDataTable[[#This Row],[Order Date]])/3,0)</f>
        <v>Q4</v>
      </c>
      <c r="E2605" s="13">
        <f>MONTH(SalesDataTable[[#This Row],[Order Date]])</f>
        <v>12</v>
      </c>
      <c r="F2605" s="10" t="str">
        <f>TEXT(SalesDataTable[[#This Row],[Order Date]],"MMM")</f>
        <v>Dec</v>
      </c>
      <c r="G2605" s="4" t="s">
        <v>22</v>
      </c>
      <c r="H2605" s="4" t="s">
        <v>59</v>
      </c>
      <c r="I2605" s="4" t="s">
        <v>35</v>
      </c>
      <c r="J2605" s="4" t="s">
        <v>32</v>
      </c>
      <c r="K2605" s="4" t="s">
        <v>50</v>
      </c>
      <c r="L2605" s="4" t="s">
        <v>58</v>
      </c>
      <c r="M2605" s="5">
        <v>2</v>
      </c>
      <c r="N2605" s="6">
        <v>36.020000000000003</v>
      </c>
      <c r="O2605" s="7">
        <v>0.1</v>
      </c>
      <c r="P2605" s="6">
        <v>13.59</v>
      </c>
      <c r="Q2605" s="6">
        <f>M2605*N2605*(1-O2605)</f>
        <v>64.836000000000013</v>
      </c>
      <c r="R2605" s="6">
        <f>M2605*P2605</f>
        <v>27.18</v>
      </c>
      <c r="S2605" s="6">
        <f>Q2605-R2605</f>
        <v>37.656000000000013</v>
      </c>
      <c r="T2605" s="8">
        <f>IFERROR(S2605/Q2605,0)</f>
        <v>0.58078845086063302</v>
      </c>
    </row>
    <row r="2606" spans="1:20" ht="15.75" x14ac:dyDescent="0.25">
      <c r="A2606" s="2">
        <v>3334</v>
      </c>
      <c r="B2606" s="3">
        <v>46372</v>
      </c>
      <c r="C2606" s="10">
        <f>YEAR(SalesDataTable[[#This Row],[Order Date]])</f>
        <v>2026</v>
      </c>
      <c r="D2606" s="13" t="str">
        <f>"Q"&amp;ROUNDUP(MONTH(SalesDataTable[[#This Row],[Order Date]])/3,0)</f>
        <v>Q4</v>
      </c>
      <c r="E2606" s="13">
        <f>MONTH(SalesDataTable[[#This Row],[Order Date]])</f>
        <v>12</v>
      </c>
      <c r="F2606" s="10" t="str">
        <f>TEXT(SalesDataTable[[#This Row],[Order Date]],"MMM")</f>
        <v>Dec</v>
      </c>
      <c r="G2606" s="4" t="s">
        <v>22</v>
      </c>
      <c r="H2606" s="4" t="s">
        <v>65</v>
      </c>
      <c r="I2606" s="4" t="s">
        <v>18</v>
      </c>
      <c r="J2606" s="4" t="s">
        <v>19</v>
      </c>
      <c r="K2606" s="4" t="s">
        <v>25</v>
      </c>
      <c r="L2606" s="4" t="s">
        <v>53</v>
      </c>
      <c r="M2606" s="5">
        <v>1</v>
      </c>
      <c r="N2606" s="6">
        <v>154.12</v>
      </c>
      <c r="O2606" s="7">
        <v>0</v>
      </c>
      <c r="P2606" s="6">
        <v>77.45</v>
      </c>
      <c r="Q2606" s="6">
        <f>M2606*N2606*(1-O2606)</f>
        <v>154.12</v>
      </c>
      <c r="R2606" s="6">
        <f>M2606*P2606</f>
        <v>77.45</v>
      </c>
      <c r="S2606" s="6">
        <f>Q2606-R2606</f>
        <v>76.67</v>
      </c>
      <c r="T2606" s="8">
        <f>IFERROR(S2606/Q2606,0)</f>
        <v>0.49746950428237735</v>
      </c>
    </row>
    <row r="2607" spans="1:20" ht="15.75" x14ac:dyDescent="0.25">
      <c r="A2607" s="2">
        <v>3469</v>
      </c>
      <c r="B2607" s="3">
        <v>46372</v>
      </c>
      <c r="C2607" s="10">
        <f>YEAR(SalesDataTable[[#This Row],[Order Date]])</f>
        <v>2026</v>
      </c>
      <c r="D2607" s="13" t="str">
        <f>"Q"&amp;ROUNDUP(MONTH(SalesDataTable[[#This Row],[Order Date]])/3,0)</f>
        <v>Q4</v>
      </c>
      <c r="E2607" s="13">
        <f>MONTH(SalesDataTable[[#This Row],[Order Date]])</f>
        <v>12</v>
      </c>
      <c r="F2607" s="10" t="str">
        <f>TEXT(SalesDataTable[[#This Row],[Order Date]],"MMM")</f>
        <v>Dec</v>
      </c>
      <c r="G2607" s="4" t="s">
        <v>16</v>
      </c>
      <c r="H2607" s="4" t="s">
        <v>52</v>
      </c>
      <c r="I2607" s="4" t="s">
        <v>18</v>
      </c>
      <c r="J2607" s="4" t="s">
        <v>19</v>
      </c>
      <c r="K2607" s="4" t="s">
        <v>25</v>
      </c>
      <c r="L2607" s="4" t="s">
        <v>53</v>
      </c>
      <c r="M2607" s="5">
        <v>1</v>
      </c>
      <c r="N2607" s="6">
        <v>150.88</v>
      </c>
      <c r="O2607" s="7">
        <v>0.05</v>
      </c>
      <c r="P2607" s="6">
        <v>81.02</v>
      </c>
      <c r="Q2607" s="6">
        <f>M2607*N2607*(1-O2607)</f>
        <v>143.33599999999998</v>
      </c>
      <c r="R2607" s="6">
        <f>M2607*P2607</f>
        <v>81.02</v>
      </c>
      <c r="S2607" s="6">
        <f>Q2607-R2607</f>
        <v>62.315999999999988</v>
      </c>
      <c r="T2607" s="8">
        <f>IFERROR(S2607/Q2607,0)</f>
        <v>0.43475470223809787</v>
      </c>
    </row>
    <row r="2608" spans="1:20" ht="15.75" x14ac:dyDescent="0.25">
      <c r="A2608" s="2">
        <v>569</v>
      </c>
      <c r="B2608" s="3">
        <v>46373</v>
      </c>
      <c r="C2608" s="10">
        <f>YEAR(SalesDataTable[[#This Row],[Order Date]])</f>
        <v>2026</v>
      </c>
      <c r="D2608" s="13" t="str">
        <f>"Q"&amp;ROUNDUP(MONTH(SalesDataTable[[#This Row],[Order Date]])/3,0)</f>
        <v>Q4</v>
      </c>
      <c r="E2608" s="13">
        <f>MONTH(SalesDataTable[[#This Row],[Order Date]])</f>
        <v>12</v>
      </c>
      <c r="F2608" s="10" t="str">
        <f>TEXT(SalesDataTable[[#This Row],[Order Date]],"MMM")</f>
        <v>Dec</v>
      </c>
      <c r="G2608" s="4" t="s">
        <v>27</v>
      </c>
      <c r="H2608" s="4" t="s">
        <v>28</v>
      </c>
      <c r="I2608" s="4" t="s">
        <v>44</v>
      </c>
      <c r="J2608" s="4" t="s">
        <v>29</v>
      </c>
      <c r="K2608" s="4" t="s">
        <v>20</v>
      </c>
      <c r="L2608" s="4" t="s">
        <v>42</v>
      </c>
      <c r="M2608" s="5">
        <v>2</v>
      </c>
      <c r="N2608" s="6">
        <v>40.479999999999997</v>
      </c>
      <c r="O2608" s="7">
        <v>0</v>
      </c>
      <c r="P2608" s="6">
        <v>16.23</v>
      </c>
      <c r="Q2608" s="6">
        <f>M2608*N2608*(1-O2608)</f>
        <v>80.959999999999994</v>
      </c>
      <c r="R2608" s="6">
        <f>M2608*P2608</f>
        <v>32.46</v>
      </c>
      <c r="S2608" s="6">
        <f>Q2608-R2608</f>
        <v>48.499999999999993</v>
      </c>
      <c r="T2608" s="8">
        <f>IFERROR(S2608/Q2608,0)</f>
        <v>0.5990612648221344</v>
      </c>
    </row>
    <row r="2609" spans="1:20" ht="15.75" x14ac:dyDescent="0.25">
      <c r="A2609" s="2">
        <v>2404</v>
      </c>
      <c r="B2609" s="3">
        <v>46373</v>
      </c>
      <c r="C2609" s="10">
        <f>YEAR(SalesDataTable[[#This Row],[Order Date]])</f>
        <v>2026</v>
      </c>
      <c r="D2609" s="13" t="str">
        <f>"Q"&amp;ROUNDUP(MONTH(SalesDataTable[[#This Row],[Order Date]])/3,0)</f>
        <v>Q4</v>
      </c>
      <c r="E2609" s="13">
        <f>MONTH(SalesDataTable[[#This Row],[Order Date]])</f>
        <v>12</v>
      </c>
      <c r="F2609" s="10" t="str">
        <f>TEXT(SalesDataTable[[#This Row],[Order Date]],"MMM")</f>
        <v>Dec</v>
      </c>
      <c r="G2609" s="4" t="s">
        <v>27</v>
      </c>
      <c r="H2609" s="4" t="s">
        <v>55</v>
      </c>
      <c r="I2609" s="4" t="s">
        <v>44</v>
      </c>
      <c r="J2609" s="4" t="s">
        <v>32</v>
      </c>
      <c r="K2609" s="4" t="s">
        <v>30</v>
      </c>
      <c r="L2609" s="4" t="s">
        <v>64</v>
      </c>
      <c r="M2609" s="5">
        <v>3</v>
      </c>
      <c r="N2609" s="6">
        <v>163.34</v>
      </c>
      <c r="O2609" s="7">
        <v>0.1</v>
      </c>
      <c r="P2609" s="6">
        <v>88.53</v>
      </c>
      <c r="Q2609" s="6">
        <f>M2609*N2609*(1-O2609)</f>
        <v>441.01799999999997</v>
      </c>
      <c r="R2609" s="6">
        <f>M2609*P2609</f>
        <v>265.59000000000003</v>
      </c>
      <c r="S2609" s="6">
        <f>Q2609-R2609</f>
        <v>175.42799999999994</v>
      </c>
      <c r="T2609" s="8">
        <f>IFERROR(S2609/Q2609,0)</f>
        <v>0.39777968246194023</v>
      </c>
    </row>
    <row r="2610" spans="1:20" ht="15.75" x14ac:dyDescent="0.25">
      <c r="A2610" s="2">
        <v>4682</v>
      </c>
      <c r="B2610" s="3">
        <v>46373</v>
      </c>
      <c r="C2610" s="10">
        <f>YEAR(SalesDataTable[[#This Row],[Order Date]])</f>
        <v>2026</v>
      </c>
      <c r="D2610" s="13" t="str">
        <f>"Q"&amp;ROUNDUP(MONTH(SalesDataTable[[#This Row],[Order Date]])/3,0)</f>
        <v>Q4</v>
      </c>
      <c r="E2610" s="13">
        <f>MONTH(SalesDataTable[[#This Row],[Order Date]])</f>
        <v>12</v>
      </c>
      <c r="F2610" s="10" t="str">
        <f>TEXT(SalesDataTable[[#This Row],[Order Date]],"MMM")</f>
        <v>Dec</v>
      </c>
      <c r="G2610" s="4" t="s">
        <v>36</v>
      </c>
      <c r="H2610" s="4" t="s">
        <v>37</v>
      </c>
      <c r="I2610" s="4" t="s">
        <v>35</v>
      </c>
      <c r="J2610" s="4" t="s">
        <v>29</v>
      </c>
      <c r="K2610" s="4" t="s">
        <v>50</v>
      </c>
      <c r="L2610" s="4" t="s">
        <v>51</v>
      </c>
      <c r="M2610" s="5">
        <v>2</v>
      </c>
      <c r="N2610" s="6">
        <v>40.89</v>
      </c>
      <c r="O2610" s="7">
        <v>0</v>
      </c>
      <c r="P2610" s="6">
        <v>14.95</v>
      </c>
      <c r="Q2610" s="6">
        <f>M2610*N2610*(1-O2610)</f>
        <v>81.78</v>
      </c>
      <c r="R2610" s="6">
        <f>M2610*P2610</f>
        <v>29.9</v>
      </c>
      <c r="S2610" s="6">
        <f>Q2610-R2610</f>
        <v>51.88</v>
      </c>
      <c r="T2610" s="8">
        <f>IFERROR(S2610/Q2610,0)</f>
        <v>0.63438493519197847</v>
      </c>
    </row>
    <row r="2611" spans="1:20" ht="15.75" x14ac:dyDescent="0.25">
      <c r="A2611" s="2">
        <v>4888</v>
      </c>
      <c r="B2611" s="3">
        <v>46373</v>
      </c>
      <c r="C2611" s="10">
        <f>YEAR(SalesDataTable[[#This Row],[Order Date]])</f>
        <v>2026</v>
      </c>
      <c r="D2611" s="13" t="str">
        <f>"Q"&amp;ROUNDUP(MONTH(SalesDataTable[[#This Row],[Order Date]])/3,0)</f>
        <v>Q4</v>
      </c>
      <c r="E2611" s="13">
        <f>MONTH(SalesDataTable[[#This Row],[Order Date]])</f>
        <v>12</v>
      </c>
      <c r="F2611" s="10" t="str">
        <f>TEXT(SalesDataTable[[#This Row],[Order Date]],"MMM")</f>
        <v>Dec</v>
      </c>
      <c r="G2611" s="4" t="s">
        <v>27</v>
      </c>
      <c r="H2611" s="4" t="s">
        <v>28</v>
      </c>
      <c r="I2611" s="4" t="s">
        <v>44</v>
      </c>
      <c r="J2611" s="4" t="s">
        <v>29</v>
      </c>
      <c r="K2611" s="4" t="s">
        <v>50</v>
      </c>
      <c r="L2611" s="4" t="s">
        <v>51</v>
      </c>
      <c r="M2611" s="5">
        <v>1</v>
      </c>
      <c r="N2611" s="6">
        <v>40.159999999999997</v>
      </c>
      <c r="O2611" s="7">
        <v>0.15</v>
      </c>
      <c r="P2611" s="6">
        <v>14.46</v>
      </c>
      <c r="Q2611" s="6">
        <f>M2611*N2611*(1-O2611)</f>
        <v>34.135999999999996</v>
      </c>
      <c r="R2611" s="6">
        <f>M2611*P2611</f>
        <v>14.46</v>
      </c>
      <c r="S2611" s="6">
        <f>Q2611-R2611</f>
        <v>19.675999999999995</v>
      </c>
      <c r="T2611" s="8">
        <f>IFERROR(S2611/Q2611,0)</f>
        <v>0.576400281228029</v>
      </c>
    </row>
    <row r="2612" spans="1:20" ht="15.75" x14ac:dyDescent="0.25">
      <c r="A2612" s="2">
        <v>4923</v>
      </c>
      <c r="B2612" s="3">
        <v>46373</v>
      </c>
      <c r="C2612" s="10">
        <f>YEAR(SalesDataTable[[#This Row],[Order Date]])</f>
        <v>2026</v>
      </c>
      <c r="D2612" s="13" t="str">
        <f>"Q"&amp;ROUNDUP(MONTH(SalesDataTable[[#This Row],[Order Date]])/3,0)</f>
        <v>Q4</v>
      </c>
      <c r="E2612" s="13">
        <f>MONTH(SalesDataTable[[#This Row],[Order Date]])</f>
        <v>12</v>
      </c>
      <c r="F2612" s="10" t="str">
        <f>TEXT(SalesDataTable[[#This Row],[Order Date]],"MMM")</f>
        <v>Dec</v>
      </c>
      <c r="G2612" s="4" t="s">
        <v>36</v>
      </c>
      <c r="H2612" s="4" t="s">
        <v>63</v>
      </c>
      <c r="I2612" s="4" t="s">
        <v>18</v>
      </c>
      <c r="J2612" s="4" t="s">
        <v>29</v>
      </c>
      <c r="K2612" s="4" t="s">
        <v>39</v>
      </c>
      <c r="L2612" s="4" t="s">
        <v>56</v>
      </c>
      <c r="M2612" s="5">
        <v>2</v>
      </c>
      <c r="N2612" s="6">
        <v>79.86</v>
      </c>
      <c r="O2612" s="7">
        <v>0</v>
      </c>
      <c r="P2612" s="6">
        <v>39.049999999999997</v>
      </c>
      <c r="Q2612" s="6">
        <f>M2612*N2612*(1-O2612)</f>
        <v>159.72</v>
      </c>
      <c r="R2612" s="6">
        <f>M2612*P2612</f>
        <v>78.099999999999994</v>
      </c>
      <c r="S2612" s="6">
        <f>Q2612-R2612</f>
        <v>81.62</v>
      </c>
      <c r="T2612" s="8">
        <f>IFERROR(S2612/Q2612,0)</f>
        <v>0.51101928374655647</v>
      </c>
    </row>
    <row r="2613" spans="1:20" ht="15.75" x14ac:dyDescent="0.25">
      <c r="A2613" s="2">
        <v>131</v>
      </c>
      <c r="B2613" s="3">
        <v>46374</v>
      </c>
      <c r="C2613" s="10">
        <f>YEAR(SalesDataTable[[#This Row],[Order Date]])</f>
        <v>2026</v>
      </c>
      <c r="D2613" s="13" t="str">
        <f>"Q"&amp;ROUNDUP(MONTH(SalesDataTable[[#This Row],[Order Date]])/3,0)</f>
        <v>Q4</v>
      </c>
      <c r="E2613" s="13">
        <f>MONTH(SalesDataTable[[#This Row],[Order Date]])</f>
        <v>12</v>
      </c>
      <c r="F2613" s="10" t="str">
        <f>TEXT(SalesDataTable[[#This Row],[Order Date]],"MMM")</f>
        <v>Dec</v>
      </c>
      <c r="G2613" s="4" t="s">
        <v>22</v>
      </c>
      <c r="H2613" s="4" t="s">
        <v>57</v>
      </c>
      <c r="I2613" s="4" t="s">
        <v>44</v>
      </c>
      <c r="J2613" s="4" t="s">
        <v>19</v>
      </c>
      <c r="K2613" s="4" t="s">
        <v>39</v>
      </c>
      <c r="L2613" s="4" t="s">
        <v>67</v>
      </c>
      <c r="M2613" s="5">
        <v>2</v>
      </c>
      <c r="N2613" s="6">
        <v>123.42</v>
      </c>
      <c r="O2613" s="7">
        <v>0.1</v>
      </c>
      <c r="P2613" s="6">
        <v>60.03</v>
      </c>
      <c r="Q2613" s="6">
        <f>M2613*N2613*(1-O2613)</f>
        <v>222.15600000000001</v>
      </c>
      <c r="R2613" s="6">
        <f>M2613*P2613</f>
        <v>120.06</v>
      </c>
      <c r="S2613" s="6">
        <f>Q2613-R2613</f>
        <v>102.096</v>
      </c>
      <c r="T2613" s="8">
        <f>IFERROR(S2613/Q2613,0)</f>
        <v>0.45956895154756117</v>
      </c>
    </row>
    <row r="2614" spans="1:20" ht="15.75" x14ac:dyDescent="0.25">
      <c r="A2614" s="2">
        <v>349</v>
      </c>
      <c r="B2614" s="3">
        <v>46374</v>
      </c>
      <c r="C2614" s="10">
        <f>YEAR(SalesDataTable[[#This Row],[Order Date]])</f>
        <v>2026</v>
      </c>
      <c r="D2614" s="13" t="str">
        <f>"Q"&amp;ROUNDUP(MONTH(SalesDataTable[[#This Row],[Order Date]])/3,0)</f>
        <v>Q4</v>
      </c>
      <c r="E2614" s="13">
        <f>MONTH(SalesDataTable[[#This Row],[Order Date]])</f>
        <v>12</v>
      </c>
      <c r="F2614" s="10" t="str">
        <f>TEXT(SalesDataTable[[#This Row],[Order Date]],"MMM")</f>
        <v>Dec</v>
      </c>
      <c r="G2614" s="4" t="s">
        <v>27</v>
      </c>
      <c r="H2614" s="4" t="s">
        <v>28</v>
      </c>
      <c r="I2614" s="4" t="s">
        <v>18</v>
      </c>
      <c r="J2614" s="4" t="s">
        <v>19</v>
      </c>
      <c r="K2614" s="4" t="s">
        <v>30</v>
      </c>
      <c r="L2614" s="4" t="s">
        <v>48</v>
      </c>
      <c r="M2614" s="5">
        <v>1</v>
      </c>
      <c r="N2614" s="6">
        <v>47.61</v>
      </c>
      <c r="O2614" s="7">
        <v>0.05</v>
      </c>
      <c r="P2614" s="6">
        <v>18.18</v>
      </c>
      <c r="Q2614" s="6">
        <f>M2614*N2614*(1-O2614)</f>
        <v>45.229499999999994</v>
      </c>
      <c r="R2614" s="6">
        <f>M2614*P2614</f>
        <v>18.18</v>
      </c>
      <c r="S2614" s="6">
        <f>Q2614-R2614</f>
        <v>27.049499999999995</v>
      </c>
      <c r="T2614" s="8">
        <f>IFERROR(S2614/Q2614,0)</f>
        <v>0.59804994527907662</v>
      </c>
    </row>
    <row r="2615" spans="1:20" ht="15.75" x14ac:dyDescent="0.25">
      <c r="A2615" s="2">
        <v>1131</v>
      </c>
      <c r="B2615" s="3">
        <v>46374</v>
      </c>
      <c r="C2615" s="10">
        <f>YEAR(SalesDataTable[[#This Row],[Order Date]])</f>
        <v>2026</v>
      </c>
      <c r="D2615" s="13" t="str">
        <f>"Q"&amp;ROUNDUP(MONTH(SalesDataTable[[#This Row],[Order Date]])/3,0)</f>
        <v>Q4</v>
      </c>
      <c r="E2615" s="13">
        <f>MONTH(SalesDataTable[[#This Row],[Order Date]])</f>
        <v>12</v>
      </c>
      <c r="F2615" s="10" t="str">
        <f>TEXT(SalesDataTable[[#This Row],[Order Date]],"MMM")</f>
        <v>Dec</v>
      </c>
      <c r="G2615" s="4" t="s">
        <v>36</v>
      </c>
      <c r="H2615" s="4" t="s">
        <v>49</v>
      </c>
      <c r="I2615" s="4" t="s">
        <v>18</v>
      </c>
      <c r="J2615" s="4" t="s">
        <v>19</v>
      </c>
      <c r="K2615" s="4" t="s">
        <v>25</v>
      </c>
      <c r="L2615" s="4" t="s">
        <v>26</v>
      </c>
      <c r="M2615" s="5">
        <v>2</v>
      </c>
      <c r="N2615" s="6">
        <v>93.88</v>
      </c>
      <c r="O2615" s="7">
        <v>0.1</v>
      </c>
      <c r="P2615" s="6">
        <v>45.89</v>
      </c>
      <c r="Q2615" s="6">
        <f>M2615*N2615*(1-O2615)</f>
        <v>168.98400000000001</v>
      </c>
      <c r="R2615" s="6">
        <f>M2615*P2615</f>
        <v>91.78</v>
      </c>
      <c r="S2615" s="6">
        <f>Q2615-R2615</f>
        <v>77.204000000000008</v>
      </c>
      <c r="T2615" s="8">
        <f>IFERROR(S2615/Q2615,0)</f>
        <v>0.45687165648818823</v>
      </c>
    </row>
    <row r="2616" spans="1:20" ht="15.75" x14ac:dyDescent="0.25">
      <c r="A2616" s="2">
        <v>2738</v>
      </c>
      <c r="B2616" s="3">
        <v>46374</v>
      </c>
      <c r="C2616" s="10">
        <f>YEAR(SalesDataTable[[#This Row],[Order Date]])</f>
        <v>2026</v>
      </c>
      <c r="D2616" s="13" t="str">
        <f>"Q"&amp;ROUNDUP(MONTH(SalesDataTable[[#This Row],[Order Date]])/3,0)</f>
        <v>Q4</v>
      </c>
      <c r="E2616" s="13">
        <f>MONTH(SalesDataTable[[#This Row],[Order Date]])</f>
        <v>12</v>
      </c>
      <c r="F2616" s="10" t="str">
        <f>TEXT(SalesDataTable[[#This Row],[Order Date]],"MMM")</f>
        <v>Dec</v>
      </c>
      <c r="G2616" s="4" t="s">
        <v>22</v>
      </c>
      <c r="H2616" s="4" t="s">
        <v>57</v>
      </c>
      <c r="I2616" s="4" t="s">
        <v>18</v>
      </c>
      <c r="J2616" s="4" t="s">
        <v>29</v>
      </c>
      <c r="K2616" s="4" t="s">
        <v>25</v>
      </c>
      <c r="L2616" s="4" t="s">
        <v>33</v>
      </c>
      <c r="M2616" s="5">
        <v>3</v>
      </c>
      <c r="N2616" s="6">
        <v>145.43</v>
      </c>
      <c r="O2616" s="7">
        <v>0.05</v>
      </c>
      <c r="P2616" s="6">
        <v>81.72</v>
      </c>
      <c r="Q2616" s="6">
        <f>M2616*N2616*(1-O2616)</f>
        <v>414.47550000000001</v>
      </c>
      <c r="R2616" s="6">
        <f>M2616*P2616</f>
        <v>245.16</v>
      </c>
      <c r="S2616" s="6">
        <f>Q2616-R2616</f>
        <v>169.31550000000001</v>
      </c>
      <c r="T2616" s="8">
        <f>IFERROR(S2616/Q2616,0)</f>
        <v>0.40850544845232106</v>
      </c>
    </row>
    <row r="2617" spans="1:20" ht="15.75" x14ac:dyDescent="0.25">
      <c r="A2617" s="2">
        <v>4400</v>
      </c>
      <c r="B2617" s="3">
        <v>46374</v>
      </c>
      <c r="C2617" s="10">
        <f>YEAR(SalesDataTable[[#This Row],[Order Date]])</f>
        <v>2026</v>
      </c>
      <c r="D2617" s="13" t="str">
        <f>"Q"&amp;ROUNDUP(MONTH(SalesDataTable[[#This Row],[Order Date]])/3,0)</f>
        <v>Q4</v>
      </c>
      <c r="E2617" s="13">
        <f>MONTH(SalesDataTable[[#This Row],[Order Date]])</f>
        <v>12</v>
      </c>
      <c r="F2617" s="10" t="str">
        <f>TEXT(SalesDataTable[[#This Row],[Order Date]],"MMM")</f>
        <v>Dec</v>
      </c>
      <c r="G2617" s="4" t="s">
        <v>36</v>
      </c>
      <c r="H2617" s="4" t="s">
        <v>37</v>
      </c>
      <c r="I2617" s="4" t="s">
        <v>18</v>
      </c>
      <c r="J2617" s="4" t="s">
        <v>19</v>
      </c>
      <c r="K2617" s="4" t="s">
        <v>30</v>
      </c>
      <c r="L2617" s="4" t="s">
        <v>31</v>
      </c>
      <c r="M2617" s="5">
        <v>2</v>
      </c>
      <c r="N2617" s="6">
        <v>36.89</v>
      </c>
      <c r="O2617" s="7">
        <v>0.1</v>
      </c>
      <c r="P2617" s="6">
        <v>13.74</v>
      </c>
      <c r="Q2617" s="6">
        <f>M2617*N2617*(1-O2617)</f>
        <v>66.402000000000001</v>
      </c>
      <c r="R2617" s="6">
        <f>M2617*P2617</f>
        <v>27.48</v>
      </c>
      <c r="S2617" s="6">
        <f>Q2617-R2617</f>
        <v>38.921999999999997</v>
      </c>
      <c r="T2617" s="8">
        <f>IFERROR(S2617/Q2617,0)</f>
        <v>0.58615704346254627</v>
      </c>
    </row>
    <row r="2618" spans="1:20" ht="15.75" x14ac:dyDescent="0.25">
      <c r="A2618" s="2">
        <v>3122</v>
      </c>
      <c r="B2618" s="3">
        <v>46375</v>
      </c>
      <c r="C2618" s="10">
        <f>YEAR(SalesDataTable[[#This Row],[Order Date]])</f>
        <v>2026</v>
      </c>
      <c r="D2618" s="13" t="str">
        <f>"Q"&amp;ROUNDUP(MONTH(SalesDataTable[[#This Row],[Order Date]])/3,0)</f>
        <v>Q4</v>
      </c>
      <c r="E2618" s="13">
        <f>MONTH(SalesDataTable[[#This Row],[Order Date]])</f>
        <v>12</v>
      </c>
      <c r="F2618" s="10" t="str">
        <f>TEXT(SalesDataTable[[#This Row],[Order Date]],"MMM")</f>
        <v>Dec</v>
      </c>
      <c r="G2618" s="4" t="s">
        <v>16</v>
      </c>
      <c r="H2618" s="4" t="s">
        <v>17</v>
      </c>
      <c r="I2618" s="4" t="s">
        <v>44</v>
      </c>
      <c r="J2618" s="4" t="s">
        <v>19</v>
      </c>
      <c r="K2618" s="4" t="s">
        <v>25</v>
      </c>
      <c r="L2618" s="4" t="s">
        <v>33</v>
      </c>
      <c r="M2618" s="5">
        <v>1</v>
      </c>
      <c r="N2618" s="6">
        <v>145.44</v>
      </c>
      <c r="O2618" s="7">
        <v>0.1</v>
      </c>
      <c r="P2618" s="6">
        <v>80.42</v>
      </c>
      <c r="Q2618" s="6">
        <f>M2618*N2618*(1-O2618)</f>
        <v>130.89600000000002</v>
      </c>
      <c r="R2618" s="6">
        <f>M2618*P2618</f>
        <v>80.42</v>
      </c>
      <c r="S2618" s="6">
        <f>Q2618-R2618</f>
        <v>50.476000000000013</v>
      </c>
      <c r="T2618" s="8">
        <f>IFERROR(S2618/Q2618,0)</f>
        <v>0.38561911746730232</v>
      </c>
    </row>
    <row r="2619" spans="1:20" ht="15.75" x14ac:dyDescent="0.25">
      <c r="A2619" s="2">
        <v>4572</v>
      </c>
      <c r="B2619" s="3">
        <v>46375</v>
      </c>
      <c r="C2619" s="10">
        <f>YEAR(SalesDataTable[[#This Row],[Order Date]])</f>
        <v>2026</v>
      </c>
      <c r="D2619" s="13" t="str">
        <f>"Q"&amp;ROUNDUP(MONTH(SalesDataTable[[#This Row],[Order Date]])/3,0)</f>
        <v>Q4</v>
      </c>
      <c r="E2619" s="13">
        <f>MONTH(SalesDataTable[[#This Row],[Order Date]])</f>
        <v>12</v>
      </c>
      <c r="F2619" s="10" t="str">
        <f>TEXT(SalesDataTable[[#This Row],[Order Date]],"MMM")</f>
        <v>Dec</v>
      </c>
      <c r="G2619" s="4" t="s">
        <v>16</v>
      </c>
      <c r="H2619" s="4" t="s">
        <v>66</v>
      </c>
      <c r="I2619" s="4" t="s">
        <v>18</v>
      </c>
      <c r="J2619" s="4" t="s">
        <v>29</v>
      </c>
      <c r="K2619" s="4" t="s">
        <v>50</v>
      </c>
      <c r="L2619" s="4" t="s">
        <v>61</v>
      </c>
      <c r="M2619" s="5">
        <v>2</v>
      </c>
      <c r="N2619" s="6">
        <v>51.56</v>
      </c>
      <c r="O2619" s="7">
        <v>0</v>
      </c>
      <c r="P2619" s="6">
        <v>21.9</v>
      </c>
      <c r="Q2619" s="6">
        <f>M2619*N2619*(1-O2619)</f>
        <v>103.12</v>
      </c>
      <c r="R2619" s="6">
        <f>M2619*P2619</f>
        <v>43.8</v>
      </c>
      <c r="S2619" s="6">
        <f>Q2619-R2619</f>
        <v>59.320000000000007</v>
      </c>
      <c r="T2619" s="8">
        <f>IFERROR(S2619/Q2619,0)</f>
        <v>0.57525213343677273</v>
      </c>
    </row>
    <row r="2620" spans="1:20" ht="15.75" x14ac:dyDescent="0.25">
      <c r="A2620" s="2">
        <v>4783</v>
      </c>
      <c r="B2620" s="3">
        <v>46375</v>
      </c>
      <c r="C2620" s="10">
        <f>YEAR(SalesDataTable[[#This Row],[Order Date]])</f>
        <v>2026</v>
      </c>
      <c r="D2620" s="13" t="str">
        <f>"Q"&amp;ROUNDUP(MONTH(SalesDataTable[[#This Row],[Order Date]])/3,0)</f>
        <v>Q4</v>
      </c>
      <c r="E2620" s="13">
        <f>MONTH(SalesDataTable[[#This Row],[Order Date]])</f>
        <v>12</v>
      </c>
      <c r="F2620" s="10" t="str">
        <f>TEXT(SalesDataTable[[#This Row],[Order Date]],"MMM")</f>
        <v>Dec</v>
      </c>
      <c r="G2620" s="4" t="s">
        <v>36</v>
      </c>
      <c r="H2620" s="4" t="s">
        <v>47</v>
      </c>
      <c r="I2620" s="4" t="s">
        <v>18</v>
      </c>
      <c r="J2620" s="4" t="s">
        <v>29</v>
      </c>
      <c r="K2620" s="4" t="s">
        <v>39</v>
      </c>
      <c r="L2620" s="4" t="s">
        <v>67</v>
      </c>
      <c r="M2620" s="5">
        <v>2</v>
      </c>
      <c r="N2620" s="6">
        <v>122</v>
      </c>
      <c r="O2620" s="7">
        <v>0.15</v>
      </c>
      <c r="P2620" s="6">
        <v>60.01</v>
      </c>
      <c r="Q2620" s="6">
        <f>M2620*N2620*(1-O2620)</f>
        <v>207.4</v>
      </c>
      <c r="R2620" s="6">
        <f>M2620*P2620</f>
        <v>120.02</v>
      </c>
      <c r="S2620" s="6">
        <f>Q2620-R2620</f>
        <v>87.38000000000001</v>
      </c>
      <c r="T2620" s="8">
        <f>IFERROR(S2620/Q2620,0)</f>
        <v>0.4213114754098361</v>
      </c>
    </row>
    <row r="2621" spans="1:20" ht="15.75" x14ac:dyDescent="0.25">
      <c r="A2621" s="2">
        <v>5055</v>
      </c>
      <c r="B2621" s="3">
        <v>46375</v>
      </c>
      <c r="C2621" s="10">
        <f>YEAR(SalesDataTable[[#This Row],[Order Date]])</f>
        <v>2026</v>
      </c>
      <c r="D2621" s="13" t="str">
        <f>"Q"&amp;ROUNDUP(MONTH(SalesDataTable[[#This Row],[Order Date]])/3,0)</f>
        <v>Q4</v>
      </c>
      <c r="E2621" s="13">
        <f>MONTH(SalesDataTable[[#This Row],[Order Date]])</f>
        <v>12</v>
      </c>
      <c r="F2621" s="10" t="str">
        <f>TEXT(SalesDataTable[[#This Row],[Order Date]],"MMM")</f>
        <v>Dec</v>
      </c>
      <c r="G2621" s="4" t="s">
        <v>27</v>
      </c>
      <c r="H2621" s="4" t="s">
        <v>34</v>
      </c>
      <c r="I2621" s="4" t="s">
        <v>44</v>
      </c>
      <c r="J2621" s="4" t="s">
        <v>29</v>
      </c>
      <c r="K2621" s="4" t="s">
        <v>25</v>
      </c>
      <c r="L2621" s="4" t="s">
        <v>62</v>
      </c>
      <c r="M2621" s="5">
        <v>1</v>
      </c>
      <c r="N2621" s="6">
        <v>71.89</v>
      </c>
      <c r="O2621" s="7">
        <v>0.15</v>
      </c>
      <c r="P2621" s="6">
        <v>32.409999999999997</v>
      </c>
      <c r="Q2621" s="6">
        <f>M2621*N2621*(1-O2621)</f>
        <v>61.106499999999997</v>
      </c>
      <c r="R2621" s="6">
        <f>M2621*P2621</f>
        <v>32.409999999999997</v>
      </c>
      <c r="S2621" s="6">
        <f>Q2621-R2621</f>
        <v>28.6965</v>
      </c>
      <c r="T2621" s="8">
        <f>IFERROR(S2621/Q2621,0)</f>
        <v>0.46961452545964832</v>
      </c>
    </row>
    <row r="2622" spans="1:20" ht="15.75" x14ac:dyDescent="0.25">
      <c r="A2622" s="2">
        <v>5100</v>
      </c>
      <c r="B2622" s="3">
        <v>46375</v>
      </c>
      <c r="C2622" s="10">
        <f>YEAR(SalesDataTable[[#This Row],[Order Date]])</f>
        <v>2026</v>
      </c>
      <c r="D2622" s="13" t="str">
        <f>"Q"&amp;ROUNDUP(MONTH(SalesDataTable[[#This Row],[Order Date]])/3,0)</f>
        <v>Q4</v>
      </c>
      <c r="E2622" s="13">
        <f>MONTH(SalesDataTable[[#This Row],[Order Date]])</f>
        <v>12</v>
      </c>
      <c r="F2622" s="10" t="str">
        <f>TEXT(SalesDataTable[[#This Row],[Order Date]],"MMM")</f>
        <v>Dec</v>
      </c>
      <c r="G2622" s="4" t="s">
        <v>27</v>
      </c>
      <c r="H2622" s="4" t="s">
        <v>41</v>
      </c>
      <c r="I2622" s="4" t="s">
        <v>18</v>
      </c>
      <c r="J2622" s="4" t="s">
        <v>19</v>
      </c>
      <c r="K2622" s="4" t="s">
        <v>25</v>
      </c>
      <c r="L2622" s="4" t="s">
        <v>62</v>
      </c>
      <c r="M2622" s="5">
        <v>2</v>
      </c>
      <c r="N2622" s="6">
        <v>70.59</v>
      </c>
      <c r="O2622" s="7">
        <v>0.15</v>
      </c>
      <c r="P2622" s="6">
        <v>31.56</v>
      </c>
      <c r="Q2622" s="6">
        <f>M2622*N2622*(1-O2622)</f>
        <v>120.003</v>
      </c>
      <c r="R2622" s="6">
        <f>M2622*P2622</f>
        <v>63.12</v>
      </c>
      <c r="S2622" s="6">
        <f>Q2622-R2622</f>
        <v>56.883000000000003</v>
      </c>
      <c r="T2622" s="8">
        <f>IFERROR(S2622/Q2622,0)</f>
        <v>0.47401314967125824</v>
      </c>
    </row>
    <row r="2623" spans="1:20" ht="15.75" x14ac:dyDescent="0.25">
      <c r="A2623" s="2">
        <v>488</v>
      </c>
      <c r="B2623" s="3">
        <v>46376</v>
      </c>
      <c r="C2623" s="10">
        <f>YEAR(SalesDataTable[[#This Row],[Order Date]])</f>
        <v>2026</v>
      </c>
      <c r="D2623" s="13" t="str">
        <f>"Q"&amp;ROUNDUP(MONTH(SalesDataTable[[#This Row],[Order Date]])/3,0)</f>
        <v>Q4</v>
      </c>
      <c r="E2623" s="13">
        <f>MONTH(SalesDataTable[[#This Row],[Order Date]])</f>
        <v>12</v>
      </c>
      <c r="F2623" s="10" t="str">
        <f>TEXT(SalesDataTable[[#This Row],[Order Date]],"MMM")</f>
        <v>Dec</v>
      </c>
      <c r="G2623" s="4" t="s">
        <v>36</v>
      </c>
      <c r="H2623" s="4" t="s">
        <v>47</v>
      </c>
      <c r="I2623" s="4" t="s">
        <v>18</v>
      </c>
      <c r="J2623" s="4" t="s">
        <v>19</v>
      </c>
      <c r="K2623" s="4" t="s">
        <v>25</v>
      </c>
      <c r="L2623" s="4" t="s">
        <v>33</v>
      </c>
      <c r="M2623" s="5">
        <v>4</v>
      </c>
      <c r="N2623" s="6">
        <v>141.91</v>
      </c>
      <c r="O2623" s="7">
        <v>0.05</v>
      </c>
      <c r="P2623" s="6">
        <v>80.260000000000005</v>
      </c>
      <c r="Q2623" s="6">
        <f>M2623*N2623*(1-O2623)</f>
        <v>539.25799999999992</v>
      </c>
      <c r="R2623" s="6">
        <f>M2623*P2623</f>
        <v>321.04000000000002</v>
      </c>
      <c r="S2623" s="6">
        <f>Q2623-R2623</f>
        <v>218.2179999999999</v>
      </c>
      <c r="T2623" s="8">
        <f>IFERROR(S2623/Q2623,0)</f>
        <v>0.40466344495584661</v>
      </c>
    </row>
    <row r="2624" spans="1:20" ht="15.75" x14ac:dyDescent="0.25">
      <c r="A2624" s="2">
        <v>710</v>
      </c>
      <c r="B2624" s="3">
        <v>46376</v>
      </c>
      <c r="C2624" s="10">
        <f>YEAR(SalesDataTable[[#This Row],[Order Date]])</f>
        <v>2026</v>
      </c>
      <c r="D2624" s="13" t="str">
        <f>"Q"&amp;ROUNDUP(MONTH(SalesDataTable[[#This Row],[Order Date]])/3,0)</f>
        <v>Q4</v>
      </c>
      <c r="E2624" s="13">
        <f>MONTH(SalesDataTable[[#This Row],[Order Date]])</f>
        <v>12</v>
      </c>
      <c r="F2624" s="10" t="str">
        <f>TEXT(SalesDataTable[[#This Row],[Order Date]],"MMM")</f>
        <v>Dec</v>
      </c>
      <c r="G2624" s="4" t="s">
        <v>22</v>
      </c>
      <c r="H2624" s="4" t="s">
        <v>43</v>
      </c>
      <c r="I2624" s="4" t="s">
        <v>24</v>
      </c>
      <c r="J2624" s="4" t="s">
        <v>32</v>
      </c>
      <c r="K2624" s="4" t="s">
        <v>25</v>
      </c>
      <c r="L2624" s="4" t="s">
        <v>33</v>
      </c>
      <c r="M2624" s="5">
        <v>3</v>
      </c>
      <c r="N2624" s="6">
        <v>140.4</v>
      </c>
      <c r="O2624" s="7">
        <v>0.2</v>
      </c>
      <c r="P2624" s="6">
        <v>81.760000000000005</v>
      </c>
      <c r="Q2624" s="6">
        <f>M2624*N2624*(1-O2624)</f>
        <v>336.96000000000004</v>
      </c>
      <c r="R2624" s="6">
        <f>M2624*P2624</f>
        <v>245.28000000000003</v>
      </c>
      <c r="S2624" s="6">
        <f>Q2624-R2624</f>
        <v>91.68</v>
      </c>
      <c r="T2624" s="8">
        <f>IFERROR(S2624/Q2624,0)</f>
        <v>0.27207977207977208</v>
      </c>
    </row>
    <row r="2625" spans="1:20" ht="15.75" x14ac:dyDescent="0.25">
      <c r="A2625" s="2">
        <v>1009</v>
      </c>
      <c r="B2625" s="3">
        <v>46376</v>
      </c>
      <c r="C2625" s="10">
        <f>YEAR(SalesDataTable[[#This Row],[Order Date]])</f>
        <v>2026</v>
      </c>
      <c r="D2625" s="13" t="str">
        <f>"Q"&amp;ROUNDUP(MONTH(SalesDataTable[[#This Row],[Order Date]])/3,0)</f>
        <v>Q4</v>
      </c>
      <c r="E2625" s="13">
        <f>MONTH(SalesDataTable[[#This Row],[Order Date]])</f>
        <v>12</v>
      </c>
      <c r="F2625" s="10" t="str">
        <f>TEXT(SalesDataTable[[#This Row],[Order Date]],"MMM")</f>
        <v>Dec</v>
      </c>
      <c r="G2625" s="4" t="s">
        <v>36</v>
      </c>
      <c r="H2625" s="4" t="s">
        <v>63</v>
      </c>
      <c r="I2625" s="4" t="s">
        <v>44</v>
      </c>
      <c r="J2625" s="4" t="s">
        <v>19</v>
      </c>
      <c r="K2625" s="4" t="s">
        <v>25</v>
      </c>
      <c r="L2625" s="4" t="s">
        <v>62</v>
      </c>
      <c r="M2625" s="5">
        <v>2</v>
      </c>
      <c r="N2625" s="6">
        <v>72.349999999999994</v>
      </c>
      <c r="O2625" s="7">
        <v>0.15</v>
      </c>
      <c r="P2625" s="6">
        <v>32.44</v>
      </c>
      <c r="Q2625" s="6">
        <f>M2625*N2625*(1-O2625)</f>
        <v>122.99499999999999</v>
      </c>
      <c r="R2625" s="6">
        <f>M2625*P2625</f>
        <v>64.88</v>
      </c>
      <c r="S2625" s="6">
        <f>Q2625-R2625</f>
        <v>58.114999999999995</v>
      </c>
      <c r="T2625" s="8">
        <f>IFERROR(S2625/Q2625,0)</f>
        <v>0.47249888206837676</v>
      </c>
    </row>
    <row r="2626" spans="1:20" ht="15.75" x14ac:dyDescent="0.25">
      <c r="A2626" s="2">
        <v>1231</v>
      </c>
      <c r="B2626" s="3">
        <v>46376</v>
      </c>
      <c r="C2626" s="10">
        <f>YEAR(SalesDataTable[[#This Row],[Order Date]])</f>
        <v>2026</v>
      </c>
      <c r="D2626" s="13" t="str">
        <f>"Q"&amp;ROUNDUP(MONTH(SalesDataTable[[#This Row],[Order Date]])/3,0)</f>
        <v>Q4</v>
      </c>
      <c r="E2626" s="13">
        <f>MONTH(SalesDataTable[[#This Row],[Order Date]])</f>
        <v>12</v>
      </c>
      <c r="F2626" s="10" t="str">
        <f>TEXT(SalesDataTable[[#This Row],[Order Date]],"MMM")</f>
        <v>Dec</v>
      </c>
      <c r="G2626" s="4" t="s">
        <v>36</v>
      </c>
      <c r="H2626" s="4" t="s">
        <v>49</v>
      </c>
      <c r="I2626" s="4" t="s">
        <v>18</v>
      </c>
      <c r="J2626" s="4" t="s">
        <v>29</v>
      </c>
      <c r="K2626" s="4" t="s">
        <v>39</v>
      </c>
      <c r="L2626" s="4" t="s">
        <v>67</v>
      </c>
      <c r="M2626" s="5">
        <v>4</v>
      </c>
      <c r="N2626" s="6">
        <v>120.8</v>
      </c>
      <c r="O2626" s="7">
        <v>0.1</v>
      </c>
      <c r="P2626" s="6">
        <v>59.93</v>
      </c>
      <c r="Q2626" s="6">
        <f>M2626*N2626*(1-O2626)</f>
        <v>434.88</v>
      </c>
      <c r="R2626" s="6">
        <f>M2626*P2626</f>
        <v>239.72</v>
      </c>
      <c r="S2626" s="6">
        <f>Q2626-R2626</f>
        <v>195.16</v>
      </c>
      <c r="T2626" s="8">
        <f>IFERROR(S2626/Q2626,0)</f>
        <v>0.44876747608535689</v>
      </c>
    </row>
    <row r="2627" spans="1:20" ht="15.75" x14ac:dyDescent="0.25">
      <c r="A2627" s="2">
        <v>1445</v>
      </c>
      <c r="B2627" s="3">
        <v>46376</v>
      </c>
      <c r="C2627" s="10">
        <f>YEAR(SalesDataTable[[#This Row],[Order Date]])</f>
        <v>2026</v>
      </c>
      <c r="D2627" s="13" t="str">
        <f>"Q"&amp;ROUNDUP(MONTH(SalesDataTable[[#This Row],[Order Date]])/3,0)</f>
        <v>Q4</v>
      </c>
      <c r="E2627" s="13">
        <f>MONTH(SalesDataTable[[#This Row],[Order Date]])</f>
        <v>12</v>
      </c>
      <c r="F2627" s="10" t="str">
        <f>TEXT(SalesDataTable[[#This Row],[Order Date]],"MMM")</f>
        <v>Dec</v>
      </c>
      <c r="G2627" s="4" t="s">
        <v>36</v>
      </c>
      <c r="H2627" s="4" t="s">
        <v>47</v>
      </c>
      <c r="I2627" s="4" t="s">
        <v>18</v>
      </c>
      <c r="J2627" s="4" t="s">
        <v>29</v>
      </c>
      <c r="K2627" s="4" t="s">
        <v>25</v>
      </c>
      <c r="L2627" s="4" t="s">
        <v>62</v>
      </c>
      <c r="M2627" s="5">
        <v>1</v>
      </c>
      <c r="N2627" s="6">
        <v>71.23</v>
      </c>
      <c r="O2627" s="7">
        <v>0</v>
      </c>
      <c r="P2627" s="6">
        <v>31.63</v>
      </c>
      <c r="Q2627" s="6">
        <f>M2627*N2627*(1-O2627)</f>
        <v>71.23</v>
      </c>
      <c r="R2627" s="6">
        <f>M2627*P2627</f>
        <v>31.63</v>
      </c>
      <c r="S2627" s="6">
        <f>Q2627-R2627</f>
        <v>39.600000000000009</v>
      </c>
      <c r="T2627" s="8">
        <f>IFERROR(S2627/Q2627,0)</f>
        <v>0.55594552856942303</v>
      </c>
    </row>
    <row r="2628" spans="1:20" ht="15.75" x14ac:dyDescent="0.25">
      <c r="A2628" s="2">
        <v>2842</v>
      </c>
      <c r="B2628" s="3">
        <v>46376</v>
      </c>
      <c r="C2628" s="10">
        <f>YEAR(SalesDataTable[[#This Row],[Order Date]])</f>
        <v>2026</v>
      </c>
      <c r="D2628" s="13" t="str">
        <f>"Q"&amp;ROUNDUP(MONTH(SalesDataTable[[#This Row],[Order Date]])/3,0)</f>
        <v>Q4</v>
      </c>
      <c r="E2628" s="13">
        <f>MONTH(SalesDataTable[[#This Row],[Order Date]])</f>
        <v>12</v>
      </c>
      <c r="F2628" s="10" t="str">
        <f>TEXT(SalesDataTable[[#This Row],[Order Date]],"MMM")</f>
        <v>Dec</v>
      </c>
      <c r="G2628" s="4" t="s">
        <v>27</v>
      </c>
      <c r="H2628" s="4" t="s">
        <v>55</v>
      </c>
      <c r="I2628" s="4" t="s">
        <v>24</v>
      </c>
      <c r="J2628" s="4" t="s">
        <v>32</v>
      </c>
      <c r="K2628" s="4" t="s">
        <v>20</v>
      </c>
      <c r="L2628" s="4" t="s">
        <v>38</v>
      </c>
      <c r="M2628" s="5">
        <v>5</v>
      </c>
      <c r="N2628" s="6">
        <v>51.02</v>
      </c>
      <c r="O2628" s="7">
        <v>0.05</v>
      </c>
      <c r="P2628" s="6">
        <v>22.56</v>
      </c>
      <c r="Q2628" s="6">
        <f>M2628*N2628*(1-O2628)</f>
        <v>242.345</v>
      </c>
      <c r="R2628" s="6">
        <f>M2628*P2628</f>
        <v>112.8</v>
      </c>
      <c r="S2628" s="6">
        <f>Q2628-R2628</f>
        <v>129.54500000000002</v>
      </c>
      <c r="T2628" s="8">
        <f>IFERROR(S2628/Q2628,0)</f>
        <v>0.5345478553302111</v>
      </c>
    </row>
    <row r="2629" spans="1:20" ht="15.75" x14ac:dyDescent="0.25">
      <c r="A2629" s="2">
        <v>3783</v>
      </c>
      <c r="B2629" s="3">
        <v>46376</v>
      </c>
      <c r="C2629" s="10">
        <f>YEAR(SalesDataTable[[#This Row],[Order Date]])</f>
        <v>2026</v>
      </c>
      <c r="D2629" s="13" t="str">
        <f>"Q"&amp;ROUNDUP(MONTH(SalesDataTable[[#This Row],[Order Date]])/3,0)</f>
        <v>Q4</v>
      </c>
      <c r="E2629" s="13">
        <f>MONTH(SalesDataTable[[#This Row],[Order Date]])</f>
        <v>12</v>
      </c>
      <c r="F2629" s="10" t="str">
        <f>TEXT(SalesDataTable[[#This Row],[Order Date]],"MMM")</f>
        <v>Dec</v>
      </c>
      <c r="G2629" s="4" t="s">
        <v>27</v>
      </c>
      <c r="H2629" s="4" t="s">
        <v>28</v>
      </c>
      <c r="I2629" s="4" t="s">
        <v>44</v>
      </c>
      <c r="J2629" s="4" t="s">
        <v>29</v>
      </c>
      <c r="K2629" s="4" t="s">
        <v>30</v>
      </c>
      <c r="L2629" s="4" t="s">
        <v>60</v>
      </c>
      <c r="M2629" s="5">
        <v>1</v>
      </c>
      <c r="N2629" s="6">
        <v>130.52000000000001</v>
      </c>
      <c r="O2629" s="7">
        <v>0.1</v>
      </c>
      <c r="P2629" s="6">
        <v>66.09</v>
      </c>
      <c r="Q2629" s="6">
        <f>M2629*N2629*(1-O2629)</f>
        <v>117.46800000000002</v>
      </c>
      <c r="R2629" s="6">
        <f>M2629*P2629</f>
        <v>66.09</v>
      </c>
      <c r="S2629" s="6">
        <f>Q2629-R2629</f>
        <v>51.378000000000014</v>
      </c>
      <c r="T2629" s="8">
        <f>IFERROR(S2629/Q2629,0)</f>
        <v>0.43737869036673821</v>
      </c>
    </row>
    <row r="2630" spans="1:20" ht="15.75" x14ac:dyDescent="0.25">
      <c r="A2630" s="2">
        <v>4484</v>
      </c>
      <c r="B2630" s="3">
        <v>46376</v>
      </c>
      <c r="C2630" s="10">
        <f>YEAR(SalesDataTable[[#This Row],[Order Date]])</f>
        <v>2026</v>
      </c>
      <c r="D2630" s="13" t="str">
        <f>"Q"&amp;ROUNDUP(MONTH(SalesDataTable[[#This Row],[Order Date]])/3,0)</f>
        <v>Q4</v>
      </c>
      <c r="E2630" s="13">
        <f>MONTH(SalesDataTable[[#This Row],[Order Date]])</f>
        <v>12</v>
      </c>
      <c r="F2630" s="10" t="str">
        <f>TEXT(SalesDataTable[[#This Row],[Order Date]],"MMM")</f>
        <v>Dec</v>
      </c>
      <c r="G2630" s="4" t="s">
        <v>22</v>
      </c>
      <c r="H2630" s="4" t="s">
        <v>65</v>
      </c>
      <c r="I2630" s="4" t="s">
        <v>18</v>
      </c>
      <c r="J2630" s="4" t="s">
        <v>19</v>
      </c>
      <c r="K2630" s="4" t="s">
        <v>20</v>
      </c>
      <c r="L2630" s="4" t="s">
        <v>21</v>
      </c>
      <c r="M2630" s="5">
        <v>2</v>
      </c>
      <c r="N2630" s="6">
        <v>79.87</v>
      </c>
      <c r="O2630" s="7">
        <v>0.15</v>
      </c>
      <c r="P2630" s="6">
        <v>41.9</v>
      </c>
      <c r="Q2630" s="6">
        <f>M2630*N2630*(1-O2630)</f>
        <v>135.779</v>
      </c>
      <c r="R2630" s="6">
        <f>M2630*P2630</f>
        <v>83.8</v>
      </c>
      <c r="S2630" s="6">
        <f>Q2630-R2630</f>
        <v>51.978999999999999</v>
      </c>
      <c r="T2630" s="8">
        <f>IFERROR(S2630/Q2630,0)</f>
        <v>0.38282061290773978</v>
      </c>
    </row>
    <row r="2631" spans="1:20" ht="15.75" x14ac:dyDescent="0.25">
      <c r="A2631" s="2">
        <v>4597</v>
      </c>
      <c r="B2631" s="3">
        <v>46376</v>
      </c>
      <c r="C2631" s="10">
        <f>YEAR(SalesDataTable[[#This Row],[Order Date]])</f>
        <v>2026</v>
      </c>
      <c r="D2631" s="13" t="str">
        <f>"Q"&amp;ROUNDUP(MONTH(SalesDataTable[[#This Row],[Order Date]])/3,0)</f>
        <v>Q4</v>
      </c>
      <c r="E2631" s="13">
        <f>MONTH(SalesDataTable[[#This Row],[Order Date]])</f>
        <v>12</v>
      </c>
      <c r="F2631" s="10" t="str">
        <f>TEXT(SalesDataTable[[#This Row],[Order Date]],"MMM")</f>
        <v>Dec</v>
      </c>
      <c r="G2631" s="4" t="s">
        <v>36</v>
      </c>
      <c r="H2631" s="4" t="s">
        <v>63</v>
      </c>
      <c r="I2631" s="4" t="s">
        <v>18</v>
      </c>
      <c r="J2631" s="4" t="s">
        <v>19</v>
      </c>
      <c r="K2631" s="4" t="s">
        <v>25</v>
      </c>
      <c r="L2631" s="4" t="s">
        <v>62</v>
      </c>
      <c r="M2631" s="5">
        <v>3</v>
      </c>
      <c r="N2631" s="6">
        <v>71.3</v>
      </c>
      <c r="O2631" s="7">
        <v>0.1</v>
      </c>
      <c r="P2631" s="6">
        <v>32.93</v>
      </c>
      <c r="Q2631" s="6">
        <f>M2631*N2631*(1-O2631)</f>
        <v>192.51</v>
      </c>
      <c r="R2631" s="6">
        <f>M2631*P2631</f>
        <v>98.789999999999992</v>
      </c>
      <c r="S2631" s="6">
        <f>Q2631-R2631</f>
        <v>93.72</v>
      </c>
      <c r="T2631" s="8">
        <f>IFERROR(S2631/Q2631,0)</f>
        <v>0.48683185289075892</v>
      </c>
    </row>
    <row r="2632" spans="1:20" ht="15.75" x14ac:dyDescent="0.25">
      <c r="A2632" s="2">
        <v>4917</v>
      </c>
      <c r="B2632" s="3">
        <v>46376</v>
      </c>
      <c r="C2632" s="10">
        <f>YEAR(SalesDataTable[[#This Row],[Order Date]])</f>
        <v>2026</v>
      </c>
      <c r="D2632" s="13" t="str">
        <f>"Q"&amp;ROUNDUP(MONTH(SalesDataTable[[#This Row],[Order Date]])/3,0)</f>
        <v>Q4</v>
      </c>
      <c r="E2632" s="13">
        <f>MONTH(SalesDataTable[[#This Row],[Order Date]])</f>
        <v>12</v>
      </c>
      <c r="F2632" s="10" t="str">
        <f>TEXT(SalesDataTable[[#This Row],[Order Date]],"MMM")</f>
        <v>Dec</v>
      </c>
      <c r="G2632" s="4" t="s">
        <v>16</v>
      </c>
      <c r="H2632" s="4" t="s">
        <v>52</v>
      </c>
      <c r="I2632" s="4" t="s">
        <v>18</v>
      </c>
      <c r="J2632" s="4" t="s">
        <v>19</v>
      </c>
      <c r="K2632" s="4" t="s">
        <v>39</v>
      </c>
      <c r="L2632" s="4" t="s">
        <v>67</v>
      </c>
      <c r="M2632" s="5">
        <v>2</v>
      </c>
      <c r="N2632" s="6">
        <v>122.95</v>
      </c>
      <c r="O2632" s="7">
        <v>0.1</v>
      </c>
      <c r="P2632" s="6">
        <v>59.79</v>
      </c>
      <c r="Q2632" s="6">
        <f>M2632*N2632*(1-O2632)</f>
        <v>221.31</v>
      </c>
      <c r="R2632" s="6">
        <f>M2632*P2632</f>
        <v>119.58</v>
      </c>
      <c r="S2632" s="6">
        <f>Q2632-R2632</f>
        <v>101.73</v>
      </c>
      <c r="T2632" s="8">
        <f>IFERROR(S2632/Q2632,0)</f>
        <v>0.45967195336857802</v>
      </c>
    </row>
    <row r="2633" spans="1:20" ht="15.75" x14ac:dyDescent="0.25">
      <c r="A2633" s="2">
        <v>629</v>
      </c>
      <c r="B2633" s="3">
        <v>46377</v>
      </c>
      <c r="C2633" s="10">
        <f>YEAR(SalesDataTable[[#This Row],[Order Date]])</f>
        <v>2026</v>
      </c>
      <c r="D2633" s="13" t="str">
        <f>"Q"&amp;ROUNDUP(MONTH(SalesDataTable[[#This Row],[Order Date]])/3,0)</f>
        <v>Q4</v>
      </c>
      <c r="E2633" s="13">
        <f>MONTH(SalesDataTable[[#This Row],[Order Date]])</f>
        <v>12</v>
      </c>
      <c r="F2633" s="10" t="str">
        <f>TEXT(SalesDataTable[[#This Row],[Order Date]],"MMM")</f>
        <v>Dec</v>
      </c>
      <c r="G2633" s="4" t="s">
        <v>36</v>
      </c>
      <c r="H2633" s="4" t="s">
        <v>63</v>
      </c>
      <c r="I2633" s="4" t="s">
        <v>18</v>
      </c>
      <c r="J2633" s="4" t="s">
        <v>32</v>
      </c>
      <c r="K2633" s="4" t="s">
        <v>50</v>
      </c>
      <c r="L2633" s="4" t="s">
        <v>61</v>
      </c>
      <c r="M2633" s="5">
        <v>2</v>
      </c>
      <c r="N2633" s="6">
        <v>50.04</v>
      </c>
      <c r="O2633" s="7">
        <v>0.05</v>
      </c>
      <c r="P2633" s="6">
        <v>22.43</v>
      </c>
      <c r="Q2633" s="6">
        <f>M2633*N2633*(1-O2633)</f>
        <v>95.075999999999993</v>
      </c>
      <c r="R2633" s="6">
        <f>M2633*P2633</f>
        <v>44.86</v>
      </c>
      <c r="S2633" s="6">
        <f>Q2633-R2633</f>
        <v>50.215999999999994</v>
      </c>
      <c r="T2633" s="8">
        <f>IFERROR(S2633/Q2633,0)</f>
        <v>0.52816694013210486</v>
      </c>
    </row>
    <row r="2634" spans="1:20" ht="15.75" x14ac:dyDescent="0.25">
      <c r="A2634" s="2">
        <v>1373</v>
      </c>
      <c r="B2634" s="3">
        <v>46377</v>
      </c>
      <c r="C2634" s="10">
        <f>YEAR(SalesDataTable[[#This Row],[Order Date]])</f>
        <v>2026</v>
      </c>
      <c r="D2634" s="13" t="str">
        <f>"Q"&amp;ROUNDUP(MONTH(SalesDataTable[[#This Row],[Order Date]])/3,0)</f>
        <v>Q4</v>
      </c>
      <c r="E2634" s="13">
        <f>MONTH(SalesDataTable[[#This Row],[Order Date]])</f>
        <v>12</v>
      </c>
      <c r="F2634" s="10" t="str">
        <f>TEXT(SalesDataTable[[#This Row],[Order Date]],"MMM")</f>
        <v>Dec</v>
      </c>
      <c r="G2634" s="4" t="s">
        <v>22</v>
      </c>
      <c r="H2634" s="4" t="s">
        <v>23</v>
      </c>
      <c r="I2634" s="4" t="s">
        <v>44</v>
      </c>
      <c r="J2634" s="4" t="s">
        <v>19</v>
      </c>
      <c r="K2634" s="4" t="s">
        <v>39</v>
      </c>
      <c r="L2634" s="4" t="s">
        <v>56</v>
      </c>
      <c r="M2634" s="5">
        <v>1</v>
      </c>
      <c r="N2634" s="6">
        <v>80.92</v>
      </c>
      <c r="O2634" s="7">
        <v>0.05</v>
      </c>
      <c r="P2634" s="6">
        <v>40.14</v>
      </c>
      <c r="Q2634" s="6">
        <f>M2634*N2634*(1-O2634)</f>
        <v>76.873999999999995</v>
      </c>
      <c r="R2634" s="6">
        <f>M2634*P2634</f>
        <v>40.14</v>
      </c>
      <c r="S2634" s="6">
        <f>Q2634-R2634</f>
        <v>36.733999999999995</v>
      </c>
      <c r="T2634" s="8">
        <f>IFERROR(S2634/Q2634,0)</f>
        <v>0.47784686630069978</v>
      </c>
    </row>
    <row r="2635" spans="1:20" ht="15.75" x14ac:dyDescent="0.25">
      <c r="A2635" s="2">
        <v>1668</v>
      </c>
      <c r="B2635" s="3">
        <v>46377</v>
      </c>
      <c r="C2635" s="10">
        <f>YEAR(SalesDataTable[[#This Row],[Order Date]])</f>
        <v>2026</v>
      </c>
      <c r="D2635" s="13" t="str">
        <f>"Q"&amp;ROUNDUP(MONTH(SalesDataTable[[#This Row],[Order Date]])/3,0)</f>
        <v>Q4</v>
      </c>
      <c r="E2635" s="13">
        <f>MONTH(SalesDataTable[[#This Row],[Order Date]])</f>
        <v>12</v>
      </c>
      <c r="F2635" s="10" t="str">
        <f>TEXT(SalesDataTable[[#This Row],[Order Date]],"MMM")</f>
        <v>Dec</v>
      </c>
      <c r="G2635" s="4" t="s">
        <v>27</v>
      </c>
      <c r="H2635" s="4" t="s">
        <v>41</v>
      </c>
      <c r="I2635" s="4" t="s">
        <v>18</v>
      </c>
      <c r="J2635" s="4" t="s">
        <v>32</v>
      </c>
      <c r="K2635" s="4" t="s">
        <v>20</v>
      </c>
      <c r="L2635" s="4" t="s">
        <v>38</v>
      </c>
      <c r="M2635" s="5">
        <v>6</v>
      </c>
      <c r="N2635" s="6">
        <v>50.35</v>
      </c>
      <c r="O2635" s="7">
        <v>0.15</v>
      </c>
      <c r="P2635" s="6">
        <v>22.91</v>
      </c>
      <c r="Q2635" s="6">
        <f>M2635*N2635*(1-O2635)</f>
        <v>256.78500000000003</v>
      </c>
      <c r="R2635" s="6">
        <f>M2635*P2635</f>
        <v>137.46</v>
      </c>
      <c r="S2635" s="6">
        <f>Q2635-R2635</f>
        <v>119.32500000000002</v>
      </c>
      <c r="T2635" s="8">
        <f>IFERROR(S2635/Q2635,0)</f>
        <v>0.46468835796483443</v>
      </c>
    </row>
    <row r="2636" spans="1:20" ht="15.75" x14ac:dyDescent="0.25">
      <c r="A2636" s="2">
        <v>2646</v>
      </c>
      <c r="B2636" s="3">
        <v>46377</v>
      </c>
      <c r="C2636" s="10">
        <f>YEAR(SalesDataTable[[#This Row],[Order Date]])</f>
        <v>2026</v>
      </c>
      <c r="D2636" s="13" t="str">
        <f>"Q"&amp;ROUNDUP(MONTH(SalesDataTable[[#This Row],[Order Date]])/3,0)</f>
        <v>Q4</v>
      </c>
      <c r="E2636" s="13">
        <f>MONTH(SalesDataTable[[#This Row],[Order Date]])</f>
        <v>12</v>
      </c>
      <c r="F2636" s="10" t="str">
        <f>TEXT(SalesDataTable[[#This Row],[Order Date]],"MMM")</f>
        <v>Dec</v>
      </c>
      <c r="G2636" s="4" t="s">
        <v>22</v>
      </c>
      <c r="H2636" s="4" t="s">
        <v>23</v>
      </c>
      <c r="I2636" s="4" t="s">
        <v>18</v>
      </c>
      <c r="J2636" s="4" t="s">
        <v>19</v>
      </c>
      <c r="K2636" s="4" t="s">
        <v>50</v>
      </c>
      <c r="L2636" s="4" t="s">
        <v>58</v>
      </c>
      <c r="M2636" s="5">
        <v>1</v>
      </c>
      <c r="N2636" s="6">
        <v>35.799999999999997</v>
      </c>
      <c r="O2636" s="7">
        <v>0.05</v>
      </c>
      <c r="P2636" s="6">
        <v>14.12</v>
      </c>
      <c r="Q2636" s="6">
        <f>M2636*N2636*(1-O2636)</f>
        <v>34.01</v>
      </c>
      <c r="R2636" s="6">
        <f>M2636*P2636</f>
        <v>14.12</v>
      </c>
      <c r="S2636" s="6">
        <f>Q2636-R2636</f>
        <v>19.89</v>
      </c>
      <c r="T2636" s="8">
        <f>IFERROR(S2636/Q2636,0)</f>
        <v>0.58482799176712741</v>
      </c>
    </row>
    <row r="2637" spans="1:20" ht="15.75" x14ac:dyDescent="0.25">
      <c r="A2637" s="2">
        <v>3044</v>
      </c>
      <c r="B2637" s="3">
        <v>46377</v>
      </c>
      <c r="C2637" s="10">
        <f>YEAR(SalesDataTable[[#This Row],[Order Date]])</f>
        <v>2026</v>
      </c>
      <c r="D2637" s="13" t="str">
        <f>"Q"&amp;ROUNDUP(MONTH(SalesDataTable[[#This Row],[Order Date]])/3,0)</f>
        <v>Q4</v>
      </c>
      <c r="E2637" s="13">
        <f>MONTH(SalesDataTable[[#This Row],[Order Date]])</f>
        <v>12</v>
      </c>
      <c r="F2637" s="10" t="str">
        <f>TEXT(SalesDataTable[[#This Row],[Order Date]],"MMM")</f>
        <v>Dec</v>
      </c>
      <c r="G2637" s="4" t="s">
        <v>22</v>
      </c>
      <c r="H2637" s="4" t="s">
        <v>43</v>
      </c>
      <c r="I2637" s="4" t="s">
        <v>24</v>
      </c>
      <c r="J2637" s="4" t="s">
        <v>32</v>
      </c>
      <c r="K2637" s="4" t="s">
        <v>20</v>
      </c>
      <c r="L2637" s="4" t="s">
        <v>42</v>
      </c>
      <c r="M2637" s="5">
        <v>4</v>
      </c>
      <c r="N2637" s="6">
        <v>40.64</v>
      </c>
      <c r="O2637" s="7">
        <v>0.1</v>
      </c>
      <c r="P2637" s="6">
        <v>16.260000000000002</v>
      </c>
      <c r="Q2637" s="6">
        <f>M2637*N2637*(1-O2637)</f>
        <v>146.304</v>
      </c>
      <c r="R2637" s="6">
        <f>M2637*P2637</f>
        <v>65.040000000000006</v>
      </c>
      <c r="S2637" s="6">
        <f>Q2637-R2637</f>
        <v>81.263999999999996</v>
      </c>
      <c r="T2637" s="8">
        <f>IFERROR(S2637/Q2637,0)</f>
        <v>0.55544619422572172</v>
      </c>
    </row>
    <row r="2638" spans="1:20" ht="15.75" x14ac:dyDescent="0.25">
      <c r="A2638" s="2">
        <v>3065</v>
      </c>
      <c r="B2638" s="3">
        <v>46377</v>
      </c>
      <c r="C2638" s="10">
        <f>YEAR(SalesDataTable[[#This Row],[Order Date]])</f>
        <v>2026</v>
      </c>
      <c r="D2638" s="13" t="str">
        <f>"Q"&amp;ROUNDUP(MONTH(SalesDataTable[[#This Row],[Order Date]])/3,0)</f>
        <v>Q4</v>
      </c>
      <c r="E2638" s="13">
        <f>MONTH(SalesDataTable[[#This Row],[Order Date]])</f>
        <v>12</v>
      </c>
      <c r="F2638" s="10" t="str">
        <f>TEXT(SalesDataTable[[#This Row],[Order Date]],"MMM")</f>
        <v>Dec</v>
      </c>
      <c r="G2638" s="4" t="s">
        <v>27</v>
      </c>
      <c r="H2638" s="4" t="s">
        <v>55</v>
      </c>
      <c r="I2638" s="4" t="s">
        <v>18</v>
      </c>
      <c r="J2638" s="4" t="s">
        <v>29</v>
      </c>
      <c r="K2638" s="4" t="s">
        <v>39</v>
      </c>
      <c r="L2638" s="4" t="s">
        <v>56</v>
      </c>
      <c r="M2638" s="5">
        <v>3</v>
      </c>
      <c r="N2638" s="6">
        <v>81.510000000000005</v>
      </c>
      <c r="O2638" s="7">
        <v>0.05</v>
      </c>
      <c r="P2638" s="6">
        <v>39.9</v>
      </c>
      <c r="Q2638" s="6">
        <f>M2638*N2638*(1-O2638)</f>
        <v>232.30350000000001</v>
      </c>
      <c r="R2638" s="6">
        <f>M2638*P2638</f>
        <v>119.69999999999999</v>
      </c>
      <c r="S2638" s="6">
        <f>Q2638-R2638</f>
        <v>112.60350000000003</v>
      </c>
      <c r="T2638" s="8">
        <f>IFERROR(S2638/Q2638,0)</f>
        <v>0.48472580051527425</v>
      </c>
    </row>
    <row r="2639" spans="1:20" ht="15.75" x14ac:dyDescent="0.25">
      <c r="A2639" s="2">
        <v>3365</v>
      </c>
      <c r="B2639" s="3">
        <v>46377</v>
      </c>
      <c r="C2639" s="10">
        <f>YEAR(SalesDataTable[[#This Row],[Order Date]])</f>
        <v>2026</v>
      </c>
      <c r="D2639" s="13" t="str">
        <f>"Q"&amp;ROUNDUP(MONTH(SalesDataTable[[#This Row],[Order Date]])/3,0)</f>
        <v>Q4</v>
      </c>
      <c r="E2639" s="13">
        <f>MONTH(SalesDataTable[[#This Row],[Order Date]])</f>
        <v>12</v>
      </c>
      <c r="F2639" s="10" t="str">
        <f>TEXT(SalesDataTable[[#This Row],[Order Date]],"MMM")</f>
        <v>Dec</v>
      </c>
      <c r="G2639" s="4" t="s">
        <v>36</v>
      </c>
      <c r="H2639" s="4" t="s">
        <v>47</v>
      </c>
      <c r="I2639" s="4" t="s">
        <v>35</v>
      </c>
      <c r="J2639" s="4" t="s">
        <v>29</v>
      </c>
      <c r="K2639" s="4" t="s">
        <v>50</v>
      </c>
      <c r="L2639" s="4" t="s">
        <v>54</v>
      </c>
      <c r="M2639" s="5">
        <v>2</v>
      </c>
      <c r="N2639" s="6">
        <v>122.4</v>
      </c>
      <c r="O2639" s="7">
        <v>0.1</v>
      </c>
      <c r="P2639" s="6">
        <v>71.09</v>
      </c>
      <c r="Q2639" s="6">
        <f>M2639*N2639*(1-O2639)</f>
        <v>220.32000000000002</v>
      </c>
      <c r="R2639" s="6">
        <f>M2639*P2639</f>
        <v>142.18</v>
      </c>
      <c r="S2639" s="6">
        <f>Q2639-R2639</f>
        <v>78.140000000000015</v>
      </c>
      <c r="T2639" s="8">
        <f>IFERROR(S2639/Q2639,0)</f>
        <v>0.35466594045025424</v>
      </c>
    </row>
    <row r="2640" spans="1:20" ht="15.75" x14ac:dyDescent="0.25">
      <c r="A2640" s="2">
        <v>4042</v>
      </c>
      <c r="B2640" s="3">
        <v>46377</v>
      </c>
      <c r="C2640" s="10">
        <f>YEAR(SalesDataTable[[#This Row],[Order Date]])</f>
        <v>2026</v>
      </c>
      <c r="D2640" s="13" t="str">
        <f>"Q"&amp;ROUNDUP(MONTH(SalesDataTable[[#This Row],[Order Date]])/3,0)</f>
        <v>Q4</v>
      </c>
      <c r="E2640" s="13">
        <f>MONTH(SalesDataTable[[#This Row],[Order Date]])</f>
        <v>12</v>
      </c>
      <c r="F2640" s="10" t="str">
        <f>TEXT(SalesDataTable[[#This Row],[Order Date]],"MMM")</f>
        <v>Dec</v>
      </c>
      <c r="G2640" s="4" t="s">
        <v>16</v>
      </c>
      <c r="H2640" s="4" t="s">
        <v>52</v>
      </c>
      <c r="I2640" s="4" t="s">
        <v>44</v>
      </c>
      <c r="J2640" s="4" t="s">
        <v>19</v>
      </c>
      <c r="K2640" s="4" t="s">
        <v>30</v>
      </c>
      <c r="L2640" s="4" t="s">
        <v>48</v>
      </c>
      <c r="M2640" s="5">
        <v>1</v>
      </c>
      <c r="N2640" s="6">
        <v>45.94</v>
      </c>
      <c r="O2640" s="7">
        <v>0.05</v>
      </c>
      <c r="P2640" s="6">
        <v>18.100000000000001</v>
      </c>
      <c r="Q2640" s="6">
        <f>M2640*N2640*(1-O2640)</f>
        <v>43.642999999999994</v>
      </c>
      <c r="R2640" s="6">
        <f>M2640*P2640</f>
        <v>18.100000000000001</v>
      </c>
      <c r="S2640" s="6">
        <f>Q2640-R2640</f>
        <v>25.542999999999992</v>
      </c>
      <c r="T2640" s="8">
        <f>IFERROR(S2640/Q2640,0)</f>
        <v>0.58527140664024002</v>
      </c>
    </row>
    <row r="2641" spans="1:20" ht="15.75" x14ac:dyDescent="0.25">
      <c r="A2641" s="2">
        <v>4635</v>
      </c>
      <c r="B2641" s="3">
        <v>46377</v>
      </c>
      <c r="C2641" s="10">
        <f>YEAR(SalesDataTable[[#This Row],[Order Date]])</f>
        <v>2026</v>
      </c>
      <c r="D2641" s="13" t="str">
        <f>"Q"&amp;ROUNDUP(MONTH(SalesDataTable[[#This Row],[Order Date]])/3,0)</f>
        <v>Q4</v>
      </c>
      <c r="E2641" s="13">
        <f>MONTH(SalesDataTable[[#This Row],[Order Date]])</f>
        <v>12</v>
      </c>
      <c r="F2641" s="10" t="str">
        <f>TEXT(SalesDataTable[[#This Row],[Order Date]],"MMM")</f>
        <v>Dec</v>
      </c>
      <c r="G2641" s="4" t="s">
        <v>36</v>
      </c>
      <c r="H2641" s="4" t="s">
        <v>63</v>
      </c>
      <c r="I2641" s="4" t="s">
        <v>24</v>
      </c>
      <c r="J2641" s="4" t="s">
        <v>19</v>
      </c>
      <c r="K2641" s="4" t="s">
        <v>39</v>
      </c>
      <c r="L2641" s="4" t="s">
        <v>45</v>
      </c>
      <c r="M2641" s="5">
        <v>15</v>
      </c>
      <c r="N2641" s="6">
        <v>196.89</v>
      </c>
      <c r="O2641" s="7">
        <v>0.15</v>
      </c>
      <c r="P2641" s="6">
        <v>105.09</v>
      </c>
      <c r="Q2641" s="6">
        <f>M2641*N2641*(1-O2641)</f>
        <v>2510.3474999999999</v>
      </c>
      <c r="R2641" s="6">
        <f>M2641*P2641</f>
        <v>1576.3500000000001</v>
      </c>
      <c r="S2641" s="6">
        <f>Q2641-R2641</f>
        <v>933.99749999999972</v>
      </c>
      <c r="T2641" s="8">
        <f>IFERROR(S2641/Q2641,0)</f>
        <v>0.37205904760197533</v>
      </c>
    </row>
    <row r="2642" spans="1:20" ht="15.75" x14ac:dyDescent="0.25">
      <c r="A2642" s="2">
        <v>4748</v>
      </c>
      <c r="B2642" s="3">
        <v>46377</v>
      </c>
      <c r="C2642" s="10">
        <f>YEAR(SalesDataTable[[#This Row],[Order Date]])</f>
        <v>2026</v>
      </c>
      <c r="D2642" s="13" t="str">
        <f>"Q"&amp;ROUNDUP(MONTH(SalesDataTable[[#This Row],[Order Date]])/3,0)</f>
        <v>Q4</v>
      </c>
      <c r="E2642" s="13">
        <f>MONTH(SalesDataTable[[#This Row],[Order Date]])</f>
        <v>12</v>
      </c>
      <c r="F2642" s="10" t="str">
        <f>TEXT(SalesDataTable[[#This Row],[Order Date]],"MMM")</f>
        <v>Dec</v>
      </c>
      <c r="G2642" s="4" t="s">
        <v>36</v>
      </c>
      <c r="H2642" s="4" t="s">
        <v>63</v>
      </c>
      <c r="I2642" s="4" t="s">
        <v>35</v>
      </c>
      <c r="J2642" s="4" t="s">
        <v>32</v>
      </c>
      <c r="K2642" s="4" t="s">
        <v>20</v>
      </c>
      <c r="L2642" s="4" t="s">
        <v>38</v>
      </c>
      <c r="M2642" s="5">
        <v>1</v>
      </c>
      <c r="N2642" s="6">
        <v>51.18</v>
      </c>
      <c r="O2642" s="7">
        <v>0.05</v>
      </c>
      <c r="P2642" s="6">
        <v>22.98</v>
      </c>
      <c r="Q2642" s="6">
        <f>M2642*N2642*(1-O2642)</f>
        <v>48.620999999999995</v>
      </c>
      <c r="R2642" s="6">
        <f>M2642*P2642</f>
        <v>22.98</v>
      </c>
      <c r="S2642" s="6">
        <f>Q2642-R2642</f>
        <v>25.640999999999995</v>
      </c>
      <c r="T2642" s="8">
        <f>IFERROR(S2642/Q2642,0)</f>
        <v>0.52736471894860237</v>
      </c>
    </row>
    <row r="2643" spans="1:20" ht="15.75" x14ac:dyDescent="0.25">
      <c r="A2643" s="2">
        <v>342</v>
      </c>
      <c r="B2643" s="3">
        <v>46378</v>
      </c>
      <c r="C2643" s="10">
        <f>YEAR(SalesDataTable[[#This Row],[Order Date]])</f>
        <v>2026</v>
      </c>
      <c r="D2643" s="13" t="str">
        <f>"Q"&amp;ROUNDUP(MONTH(SalesDataTable[[#This Row],[Order Date]])/3,0)</f>
        <v>Q4</v>
      </c>
      <c r="E2643" s="13">
        <f>MONTH(SalesDataTable[[#This Row],[Order Date]])</f>
        <v>12</v>
      </c>
      <c r="F2643" s="10" t="str">
        <f>TEXT(SalesDataTable[[#This Row],[Order Date]],"MMM")</f>
        <v>Dec</v>
      </c>
      <c r="G2643" s="4" t="s">
        <v>22</v>
      </c>
      <c r="H2643" s="4" t="s">
        <v>43</v>
      </c>
      <c r="I2643" s="4" t="s">
        <v>35</v>
      </c>
      <c r="J2643" s="4" t="s">
        <v>29</v>
      </c>
      <c r="K2643" s="4" t="s">
        <v>20</v>
      </c>
      <c r="L2643" s="4" t="s">
        <v>42</v>
      </c>
      <c r="M2643" s="5">
        <v>3</v>
      </c>
      <c r="N2643" s="6">
        <v>40.78</v>
      </c>
      <c r="O2643" s="7">
        <v>0.15</v>
      </c>
      <c r="P2643" s="6">
        <v>16.73</v>
      </c>
      <c r="Q2643" s="6">
        <f>M2643*N2643*(1-O2643)</f>
        <v>103.989</v>
      </c>
      <c r="R2643" s="6">
        <f>M2643*P2643</f>
        <v>50.19</v>
      </c>
      <c r="S2643" s="6">
        <f>Q2643-R2643</f>
        <v>53.799000000000007</v>
      </c>
      <c r="T2643" s="8">
        <f>IFERROR(S2643/Q2643,0)</f>
        <v>0.51735279693044456</v>
      </c>
    </row>
    <row r="2644" spans="1:20" ht="15.75" x14ac:dyDescent="0.25">
      <c r="A2644" s="2">
        <v>676</v>
      </c>
      <c r="B2644" s="3">
        <v>46378</v>
      </c>
      <c r="C2644" s="10">
        <f>YEAR(SalesDataTable[[#This Row],[Order Date]])</f>
        <v>2026</v>
      </c>
      <c r="D2644" s="13" t="str">
        <f>"Q"&amp;ROUNDUP(MONTH(SalesDataTable[[#This Row],[Order Date]])/3,0)</f>
        <v>Q4</v>
      </c>
      <c r="E2644" s="13">
        <f>MONTH(SalesDataTable[[#This Row],[Order Date]])</f>
        <v>12</v>
      </c>
      <c r="F2644" s="10" t="str">
        <f>TEXT(SalesDataTable[[#This Row],[Order Date]],"MMM")</f>
        <v>Dec</v>
      </c>
      <c r="G2644" s="4" t="s">
        <v>27</v>
      </c>
      <c r="H2644" s="4" t="s">
        <v>34</v>
      </c>
      <c r="I2644" s="4" t="s">
        <v>44</v>
      </c>
      <c r="J2644" s="4" t="s">
        <v>19</v>
      </c>
      <c r="K2644" s="4" t="s">
        <v>39</v>
      </c>
      <c r="L2644" s="4" t="s">
        <v>45</v>
      </c>
      <c r="M2644" s="5">
        <v>1</v>
      </c>
      <c r="N2644" s="6">
        <v>195.63</v>
      </c>
      <c r="O2644" s="7">
        <v>0.05</v>
      </c>
      <c r="P2644" s="6">
        <v>102.13</v>
      </c>
      <c r="Q2644" s="6">
        <f>M2644*N2644*(1-O2644)</f>
        <v>185.84849999999997</v>
      </c>
      <c r="R2644" s="6">
        <f>M2644*P2644</f>
        <v>102.13</v>
      </c>
      <c r="S2644" s="6">
        <f>Q2644-R2644</f>
        <v>83.718499999999977</v>
      </c>
      <c r="T2644" s="8">
        <f>IFERROR(S2644/Q2644,0)</f>
        <v>0.45046637449320276</v>
      </c>
    </row>
    <row r="2645" spans="1:20" ht="15.75" x14ac:dyDescent="0.25">
      <c r="A2645" s="2">
        <v>1912</v>
      </c>
      <c r="B2645" s="3">
        <v>46378</v>
      </c>
      <c r="C2645" s="10">
        <f>YEAR(SalesDataTable[[#This Row],[Order Date]])</f>
        <v>2026</v>
      </c>
      <c r="D2645" s="13" t="str">
        <f>"Q"&amp;ROUNDUP(MONTH(SalesDataTable[[#This Row],[Order Date]])/3,0)</f>
        <v>Q4</v>
      </c>
      <c r="E2645" s="13">
        <f>MONTH(SalesDataTable[[#This Row],[Order Date]])</f>
        <v>12</v>
      </c>
      <c r="F2645" s="10" t="str">
        <f>TEXT(SalesDataTable[[#This Row],[Order Date]],"MMM")</f>
        <v>Dec</v>
      </c>
      <c r="G2645" s="4" t="s">
        <v>27</v>
      </c>
      <c r="H2645" s="4" t="s">
        <v>41</v>
      </c>
      <c r="I2645" s="4" t="s">
        <v>24</v>
      </c>
      <c r="J2645" s="4" t="s">
        <v>19</v>
      </c>
      <c r="K2645" s="4" t="s">
        <v>30</v>
      </c>
      <c r="L2645" s="4" t="s">
        <v>60</v>
      </c>
      <c r="M2645" s="5">
        <v>10</v>
      </c>
      <c r="N2645" s="6">
        <v>134.86000000000001</v>
      </c>
      <c r="O2645" s="7">
        <v>0.1</v>
      </c>
      <c r="P2645" s="6">
        <v>65.3</v>
      </c>
      <c r="Q2645" s="6">
        <f>M2645*N2645*(1-O2645)</f>
        <v>1213.7400000000002</v>
      </c>
      <c r="R2645" s="6">
        <f>M2645*P2645</f>
        <v>653</v>
      </c>
      <c r="S2645" s="6">
        <f>Q2645-R2645</f>
        <v>560.74000000000024</v>
      </c>
      <c r="T2645" s="8">
        <f>IFERROR(S2645/Q2645,0)</f>
        <v>0.46199350767050612</v>
      </c>
    </row>
    <row r="2646" spans="1:20" ht="15.75" x14ac:dyDescent="0.25">
      <c r="A2646" s="2">
        <v>2065</v>
      </c>
      <c r="B2646" s="3">
        <v>46378</v>
      </c>
      <c r="C2646" s="10">
        <f>YEAR(SalesDataTable[[#This Row],[Order Date]])</f>
        <v>2026</v>
      </c>
      <c r="D2646" s="13" t="str">
        <f>"Q"&amp;ROUNDUP(MONTH(SalesDataTable[[#This Row],[Order Date]])/3,0)</f>
        <v>Q4</v>
      </c>
      <c r="E2646" s="13">
        <f>MONTH(SalesDataTable[[#This Row],[Order Date]])</f>
        <v>12</v>
      </c>
      <c r="F2646" s="10" t="str">
        <f>TEXT(SalesDataTable[[#This Row],[Order Date]],"MMM")</f>
        <v>Dec</v>
      </c>
      <c r="G2646" s="4" t="s">
        <v>36</v>
      </c>
      <c r="H2646" s="4" t="s">
        <v>37</v>
      </c>
      <c r="I2646" s="4" t="s">
        <v>18</v>
      </c>
      <c r="J2646" s="4" t="s">
        <v>29</v>
      </c>
      <c r="K2646" s="4" t="s">
        <v>20</v>
      </c>
      <c r="L2646" s="4" t="s">
        <v>21</v>
      </c>
      <c r="M2646" s="5">
        <v>1</v>
      </c>
      <c r="N2646" s="6">
        <v>83.15</v>
      </c>
      <c r="O2646" s="7">
        <v>0</v>
      </c>
      <c r="P2646" s="6">
        <v>42.3</v>
      </c>
      <c r="Q2646" s="6">
        <f>M2646*N2646*(1-O2646)</f>
        <v>83.15</v>
      </c>
      <c r="R2646" s="6">
        <f>M2646*P2646</f>
        <v>42.3</v>
      </c>
      <c r="S2646" s="6">
        <f>Q2646-R2646</f>
        <v>40.850000000000009</v>
      </c>
      <c r="T2646" s="8">
        <f>IFERROR(S2646/Q2646,0)</f>
        <v>0.49128081779915822</v>
      </c>
    </row>
    <row r="2647" spans="1:20" ht="15.75" x14ac:dyDescent="0.25">
      <c r="A2647" s="2">
        <v>3136</v>
      </c>
      <c r="B2647" s="3">
        <v>46378</v>
      </c>
      <c r="C2647" s="10">
        <f>YEAR(SalesDataTable[[#This Row],[Order Date]])</f>
        <v>2026</v>
      </c>
      <c r="D2647" s="13" t="str">
        <f>"Q"&amp;ROUNDUP(MONTH(SalesDataTable[[#This Row],[Order Date]])/3,0)</f>
        <v>Q4</v>
      </c>
      <c r="E2647" s="13">
        <f>MONTH(SalesDataTable[[#This Row],[Order Date]])</f>
        <v>12</v>
      </c>
      <c r="F2647" s="10" t="str">
        <f>TEXT(SalesDataTable[[#This Row],[Order Date]],"MMM")</f>
        <v>Dec</v>
      </c>
      <c r="G2647" s="4" t="s">
        <v>22</v>
      </c>
      <c r="H2647" s="4" t="s">
        <v>43</v>
      </c>
      <c r="I2647" s="4" t="s">
        <v>44</v>
      </c>
      <c r="J2647" s="4" t="s">
        <v>32</v>
      </c>
      <c r="K2647" s="4" t="s">
        <v>20</v>
      </c>
      <c r="L2647" s="4" t="s">
        <v>21</v>
      </c>
      <c r="M2647" s="5">
        <v>1</v>
      </c>
      <c r="N2647" s="6">
        <v>81.599999999999994</v>
      </c>
      <c r="O2647" s="7">
        <v>0.15</v>
      </c>
      <c r="P2647" s="6">
        <v>42</v>
      </c>
      <c r="Q2647" s="6">
        <f>M2647*N2647*(1-O2647)</f>
        <v>69.36</v>
      </c>
      <c r="R2647" s="6">
        <f>M2647*P2647</f>
        <v>42</v>
      </c>
      <c r="S2647" s="6">
        <f>Q2647-R2647</f>
        <v>27.36</v>
      </c>
      <c r="T2647" s="8">
        <f>IFERROR(S2647/Q2647,0)</f>
        <v>0.3944636678200692</v>
      </c>
    </row>
    <row r="2648" spans="1:20" ht="15.75" x14ac:dyDescent="0.25">
      <c r="A2648" s="2">
        <v>3423</v>
      </c>
      <c r="B2648" s="3">
        <v>46378</v>
      </c>
      <c r="C2648" s="10">
        <f>YEAR(SalesDataTable[[#This Row],[Order Date]])</f>
        <v>2026</v>
      </c>
      <c r="D2648" s="13" t="str">
        <f>"Q"&amp;ROUNDUP(MONTH(SalesDataTable[[#This Row],[Order Date]])/3,0)</f>
        <v>Q4</v>
      </c>
      <c r="E2648" s="13">
        <f>MONTH(SalesDataTable[[#This Row],[Order Date]])</f>
        <v>12</v>
      </c>
      <c r="F2648" s="10" t="str">
        <f>TEXT(SalesDataTable[[#This Row],[Order Date]],"MMM")</f>
        <v>Dec</v>
      </c>
      <c r="G2648" s="4" t="s">
        <v>36</v>
      </c>
      <c r="H2648" s="4" t="s">
        <v>47</v>
      </c>
      <c r="I2648" s="4" t="s">
        <v>35</v>
      </c>
      <c r="J2648" s="4" t="s">
        <v>32</v>
      </c>
      <c r="K2648" s="4" t="s">
        <v>30</v>
      </c>
      <c r="L2648" s="4" t="s">
        <v>48</v>
      </c>
      <c r="M2648" s="5">
        <v>5</v>
      </c>
      <c r="N2648" s="6">
        <v>47.67</v>
      </c>
      <c r="O2648" s="7">
        <v>0.1</v>
      </c>
      <c r="P2648" s="6">
        <v>17.84</v>
      </c>
      <c r="Q2648" s="6">
        <f>M2648*N2648*(1-O2648)</f>
        <v>214.51500000000001</v>
      </c>
      <c r="R2648" s="6">
        <f>M2648*P2648</f>
        <v>89.2</v>
      </c>
      <c r="S2648" s="6">
        <f>Q2648-R2648</f>
        <v>125.31500000000001</v>
      </c>
      <c r="T2648" s="8">
        <f>IFERROR(S2648/Q2648,0)</f>
        <v>0.5841782625923595</v>
      </c>
    </row>
    <row r="2649" spans="1:20" ht="15.75" x14ac:dyDescent="0.25">
      <c r="A2649" s="2">
        <v>3746</v>
      </c>
      <c r="B2649" s="3">
        <v>46378</v>
      </c>
      <c r="C2649" s="10">
        <f>YEAR(SalesDataTable[[#This Row],[Order Date]])</f>
        <v>2026</v>
      </c>
      <c r="D2649" s="13" t="str">
        <f>"Q"&amp;ROUNDUP(MONTH(SalesDataTable[[#This Row],[Order Date]])/3,0)</f>
        <v>Q4</v>
      </c>
      <c r="E2649" s="13">
        <f>MONTH(SalesDataTable[[#This Row],[Order Date]])</f>
        <v>12</v>
      </c>
      <c r="F2649" s="10" t="str">
        <f>TEXT(SalesDataTable[[#This Row],[Order Date]],"MMM")</f>
        <v>Dec</v>
      </c>
      <c r="G2649" s="4" t="s">
        <v>36</v>
      </c>
      <c r="H2649" s="4" t="s">
        <v>47</v>
      </c>
      <c r="I2649" s="4" t="s">
        <v>35</v>
      </c>
      <c r="J2649" s="4" t="s">
        <v>32</v>
      </c>
      <c r="K2649" s="4" t="s">
        <v>20</v>
      </c>
      <c r="L2649" s="4" t="s">
        <v>38</v>
      </c>
      <c r="M2649" s="5">
        <v>2</v>
      </c>
      <c r="N2649" s="6">
        <v>50.96</v>
      </c>
      <c r="O2649" s="7">
        <v>0.15</v>
      </c>
      <c r="P2649" s="6">
        <v>22.59</v>
      </c>
      <c r="Q2649" s="6">
        <f>M2649*N2649*(1-O2649)</f>
        <v>86.632000000000005</v>
      </c>
      <c r="R2649" s="6">
        <f>M2649*P2649</f>
        <v>45.18</v>
      </c>
      <c r="S2649" s="6">
        <f>Q2649-R2649</f>
        <v>41.452000000000005</v>
      </c>
      <c r="T2649" s="8">
        <f>IFERROR(S2649/Q2649,0)</f>
        <v>0.47848370117277683</v>
      </c>
    </row>
    <row r="2650" spans="1:20" ht="15.75" x14ac:dyDescent="0.25">
      <c r="A2650" s="2">
        <v>1198</v>
      </c>
      <c r="B2650" s="3">
        <v>46379</v>
      </c>
      <c r="C2650" s="10">
        <f>YEAR(SalesDataTable[[#This Row],[Order Date]])</f>
        <v>2026</v>
      </c>
      <c r="D2650" s="13" t="str">
        <f>"Q"&amp;ROUNDUP(MONTH(SalesDataTable[[#This Row],[Order Date]])/3,0)</f>
        <v>Q4</v>
      </c>
      <c r="E2650" s="13">
        <f>MONTH(SalesDataTable[[#This Row],[Order Date]])</f>
        <v>12</v>
      </c>
      <c r="F2650" s="10" t="str">
        <f>TEXT(SalesDataTable[[#This Row],[Order Date]],"MMM")</f>
        <v>Dec</v>
      </c>
      <c r="G2650" s="4" t="s">
        <v>36</v>
      </c>
      <c r="H2650" s="4" t="s">
        <v>47</v>
      </c>
      <c r="I2650" s="4" t="s">
        <v>35</v>
      </c>
      <c r="J2650" s="4" t="s">
        <v>29</v>
      </c>
      <c r="K2650" s="4" t="s">
        <v>30</v>
      </c>
      <c r="L2650" s="4" t="s">
        <v>48</v>
      </c>
      <c r="M2650" s="5">
        <v>5</v>
      </c>
      <c r="N2650" s="6">
        <v>47.69</v>
      </c>
      <c r="O2650" s="7">
        <v>0.05</v>
      </c>
      <c r="P2650" s="6">
        <v>18.23</v>
      </c>
      <c r="Q2650" s="6">
        <f>M2650*N2650*(1-O2650)</f>
        <v>226.52749999999997</v>
      </c>
      <c r="R2650" s="6">
        <f>M2650*P2650</f>
        <v>91.15</v>
      </c>
      <c r="S2650" s="6">
        <f>Q2650-R2650</f>
        <v>135.37749999999997</v>
      </c>
      <c r="T2650" s="8">
        <f>IFERROR(S2650/Q2650,0)</f>
        <v>0.59762059794064726</v>
      </c>
    </row>
    <row r="2651" spans="1:20" ht="15.75" x14ac:dyDescent="0.25">
      <c r="A2651" s="2">
        <v>2123</v>
      </c>
      <c r="B2651" s="3">
        <v>46379</v>
      </c>
      <c r="C2651" s="10">
        <f>YEAR(SalesDataTable[[#This Row],[Order Date]])</f>
        <v>2026</v>
      </c>
      <c r="D2651" s="13" t="str">
        <f>"Q"&amp;ROUNDUP(MONTH(SalesDataTable[[#This Row],[Order Date]])/3,0)</f>
        <v>Q4</v>
      </c>
      <c r="E2651" s="13">
        <f>MONTH(SalesDataTable[[#This Row],[Order Date]])</f>
        <v>12</v>
      </c>
      <c r="F2651" s="10" t="str">
        <f>TEXT(SalesDataTable[[#This Row],[Order Date]],"MMM")</f>
        <v>Dec</v>
      </c>
      <c r="G2651" s="4" t="s">
        <v>36</v>
      </c>
      <c r="H2651" s="4" t="s">
        <v>49</v>
      </c>
      <c r="I2651" s="4" t="s">
        <v>18</v>
      </c>
      <c r="J2651" s="4" t="s">
        <v>19</v>
      </c>
      <c r="K2651" s="4" t="s">
        <v>25</v>
      </c>
      <c r="L2651" s="4" t="s">
        <v>26</v>
      </c>
      <c r="M2651" s="5">
        <v>1</v>
      </c>
      <c r="N2651" s="6">
        <v>91.08</v>
      </c>
      <c r="O2651" s="7">
        <v>0.2</v>
      </c>
      <c r="P2651" s="6">
        <v>46.14</v>
      </c>
      <c r="Q2651" s="6">
        <f>M2651*N2651*(1-O2651)</f>
        <v>72.864000000000004</v>
      </c>
      <c r="R2651" s="6">
        <f>M2651*P2651</f>
        <v>46.14</v>
      </c>
      <c r="S2651" s="6">
        <f>Q2651-R2651</f>
        <v>26.724000000000004</v>
      </c>
      <c r="T2651" s="8">
        <f>IFERROR(S2651/Q2651,0)</f>
        <v>0.36676548089591571</v>
      </c>
    </row>
    <row r="2652" spans="1:20" ht="15.75" x14ac:dyDescent="0.25">
      <c r="A2652" s="2">
        <v>2586</v>
      </c>
      <c r="B2652" s="3">
        <v>46379</v>
      </c>
      <c r="C2652" s="10">
        <f>YEAR(SalesDataTable[[#This Row],[Order Date]])</f>
        <v>2026</v>
      </c>
      <c r="D2652" s="13" t="str">
        <f>"Q"&amp;ROUNDUP(MONTH(SalesDataTable[[#This Row],[Order Date]])/3,0)</f>
        <v>Q4</v>
      </c>
      <c r="E2652" s="13">
        <f>MONTH(SalesDataTable[[#This Row],[Order Date]])</f>
        <v>12</v>
      </c>
      <c r="F2652" s="10" t="str">
        <f>TEXT(SalesDataTable[[#This Row],[Order Date]],"MMM")</f>
        <v>Dec</v>
      </c>
      <c r="G2652" s="4" t="s">
        <v>22</v>
      </c>
      <c r="H2652" s="4" t="s">
        <v>65</v>
      </c>
      <c r="I2652" s="4" t="s">
        <v>35</v>
      </c>
      <c r="J2652" s="4" t="s">
        <v>29</v>
      </c>
      <c r="K2652" s="4" t="s">
        <v>25</v>
      </c>
      <c r="L2652" s="4" t="s">
        <v>33</v>
      </c>
      <c r="M2652" s="5">
        <v>1</v>
      </c>
      <c r="N2652" s="6">
        <v>143.84</v>
      </c>
      <c r="O2652" s="7">
        <v>0.15</v>
      </c>
      <c r="P2652" s="6">
        <v>78.17</v>
      </c>
      <c r="Q2652" s="6">
        <f>M2652*N2652*(1-O2652)</f>
        <v>122.264</v>
      </c>
      <c r="R2652" s="6">
        <f>M2652*P2652</f>
        <v>78.17</v>
      </c>
      <c r="S2652" s="6">
        <f>Q2652-R2652</f>
        <v>44.093999999999994</v>
      </c>
      <c r="T2652" s="8">
        <f>IFERROR(S2652/Q2652,0)</f>
        <v>0.360645815612118</v>
      </c>
    </row>
    <row r="2653" spans="1:20" ht="15.75" x14ac:dyDescent="0.25">
      <c r="A2653" s="2">
        <v>3048</v>
      </c>
      <c r="B2653" s="3">
        <v>46379</v>
      </c>
      <c r="C2653" s="10">
        <f>YEAR(SalesDataTable[[#This Row],[Order Date]])</f>
        <v>2026</v>
      </c>
      <c r="D2653" s="13" t="str">
        <f>"Q"&amp;ROUNDUP(MONTH(SalesDataTable[[#This Row],[Order Date]])/3,0)</f>
        <v>Q4</v>
      </c>
      <c r="E2653" s="13">
        <f>MONTH(SalesDataTable[[#This Row],[Order Date]])</f>
        <v>12</v>
      </c>
      <c r="F2653" s="10" t="str">
        <f>TEXT(SalesDataTable[[#This Row],[Order Date]],"MMM")</f>
        <v>Dec</v>
      </c>
      <c r="G2653" s="4" t="s">
        <v>22</v>
      </c>
      <c r="H2653" s="4" t="s">
        <v>43</v>
      </c>
      <c r="I2653" s="4" t="s">
        <v>18</v>
      </c>
      <c r="J2653" s="4" t="s">
        <v>29</v>
      </c>
      <c r="K2653" s="4" t="s">
        <v>20</v>
      </c>
      <c r="L2653" s="4" t="s">
        <v>46</v>
      </c>
      <c r="M2653" s="5">
        <v>1</v>
      </c>
      <c r="N2653" s="6">
        <v>102.66</v>
      </c>
      <c r="O2653" s="7">
        <v>0.05</v>
      </c>
      <c r="P2653" s="6">
        <v>49.2</v>
      </c>
      <c r="Q2653" s="6">
        <f>M2653*N2653*(1-O2653)</f>
        <v>97.526999999999987</v>
      </c>
      <c r="R2653" s="6">
        <f>M2653*P2653</f>
        <v>49.2</v>
      </c>
      <c r="S2653" s="6">
        <f>Q2653-R2653</f>
        <v>48.326999999999984</v>
      </c>
      <c r="T2653" s="8">
        <f>IFERROR(S2653/Q2653,0)</f>
        <v>0.4955243163431664</v>
      </c>
    </row>
    <row r="2654" spans="1:20" ht="15.75" x14ac:dyDescent="0.25">
      <c r="A2654" s="2">
        <v>3838</v>
      </c>
      <c r="B2654" s="3">
        <v>46379</v>
      </c>
      <c r="C2654" s="10">
        <f>YEAR(SalesDataTable[[#This Row],[Order Date]])</f>
        <v>2026</v>
      </c>
      <c r="D2654" s="13" t="str">
        <f>"Q"&amp;ROUNDUP(MONTH(SalesDataTable[[#This Row],[Order Date]])/3,0)</f>
        <v>Q4</v>
      </c>
      <c r="E2654" s="13">
        <f>MONTH(SalesDataTable[[#This Row],[Order Date]])</f>
        <v>12</v>
      </c>
      <c r="F2654" s="10" t="str">
        <f>TEXT(SalesDataTable[[#This Row],[Order Date]],"MMM")</f>
        <v>Dec</v>
      </c>
      <c r="G2654" s="4" t="s">
        <v>22</v>
      </c>
      <c r="H2654" s="4" t="s">
        <v>57</v>
      </c>
      <c r="I2654" s="4" t="s">
        <v>35</v>
      </c>
      <c r="J2654" s="4" t="s">
        <v>29</v>
      </c>
      <c r="K2654" s="4" t="s">
        <v>50</v>
      </c>
      <c r="L2654" s="4" t="s">
        <v>51</v>
      </c>
      <c r="M2654" s="5">
        <v>2</v>
      </c>
      <c r="N2654" s="6">
        <v>40.32</v>
      </c>
      <c r="O2654" s="7">
        <v>0</v>
      </c>
      <c r="P2654" s="6">
        <v>14.39</v>
      </c>
      <c r="Q2654" s="6">
        <f>M2654*N2654*(1-O2654)</f>
        <v>80.64</v>
      </c>
      <c r="R2654" s="6">
        <f>M2654*P2654</f>
        <v>28.78</v>
      </c>
      <c r="S2654" s="6">
        <f>Q2654-R2654</f>
        <v>51.86</v>
      </c>
      <c r="T2654" s="8">
        <f>IFERROR(S2654/Q2654,0)</f>
        <v>0.64310515873015872</v>
      </c>
    </row>
    <row r="2655" spans="1:20" ht="15.75" x14ac:dyDescent="0.25">
      <c r="A2655" s="2">
        <v>4718</v>
      </c>
      <c r="B2655" s="3">
        <v>46379</v>
      </c>
      <c r="C2655" s="10">
        <f>YEAR(SalesDataTable[[#This Row],[Order Date]])</f>
        <v>2026</v>
      </c>
      <c r="D2655" s="13" t="str">
        <f>"Q"&amp;ROUNDUP(MONTH(SalesDataTable[[#This Row],[Order Date]])/3,0)</f>
        <v>Q4</v>
      </c>
      <c r="E2655" s="13">
        <f>MONTH(SalesDataTable[[#This Row],[Order Date]])</f>
        <v>12</v>
      </c>
      <c r="F2655" s="10" t="str">
        <f>TEXT(SalesDataTable[[#This Row],[Order Date]],"MMM")</f>
        <v>Dec</v>
      </c>
      <c r="G2655" s="4" t="s">
        <v>16</v>
      </c>
      <c r="H2655" s="4" t="s">
        <v>17</v>
      </c>
      <c r="I2655" s="4" t="s">
        <v>35</v>
      </c>
      <c r="J2655" s="4" t="s">
        <v>19</v>
      </c>
      <c r="K2655" s="4" t="s">
        <v>25</v>
      </c>
      <c r="L2655" s="4" t="s">
        <v>53</v>
      </c>
      <c r="M2655" s="5">
        <v>1</v>
      </c>
      <c r="N2655" s="6">
        <v>157.58000000000001</v>
      </c>
      <c r="O2655" s="7">
        <v>0.1</v>
      </c>
      <c r="P2655" s="6">
        <v>80.37</v>
      </c>
      <c r="Q2655" s="6">
        <f>M2655*N2655*(1-O2655)</f>
        <v>141.822</v>
      </c>
      <c r="R2655" s="6">
        <f>M2655*P2655</f>
        <v>80.37</v>
      </c>
      <c r="S2655" s="6">
        <f>Q2655-R2655</f>
        <v>61.451999999999998</v>
      </c>
      <c r="T2655" s="8">
        <f>IFERROR(S2655/Q2655,0)</f>
        <v>0.43330371874603374</v>
      </c>
    </row>
    <row r="2656" spans="1:20" ht="15.75" x14ac:dyDescent="0.25">
      <c r="A2656" s="2">
        <v>4844</v>
      </c>
      <c r="B2656" s="3">
        <v>46379</v>
      </c>
      <c r="C2656" s="10">
        <f>YEAR(SalesDataTable[[#This Row],[Order Date]])</f>
        <v>2026</v>
      </c>
      <c r="D2656" s="13" t="str">
        <f>"Q"&amp;ROUNDUP(MONTH(SalesDataTable[[#This Row],[Order Date]])/3,0)</f>
        <v>Q4</v>
      </c>
      <c r="E2656" s="13">
        <f>MONTH(SalesDataTable[[#This Row],[Order Date]])</f>
        <v>12</v>
      </c>
      <c r="F2656" s="10" t="str">
        <f>TEXT(SalesDataTable[[#This Row],[Order Date]],"MMM")</f>
        <v>Dec</v>
      </c>
      <c r="G2656" s="4" t="s">
        <v>22</v>
      </c>
      <c r="H2656" s="4" t="s">
        <v>65</v>
      </c>
      <c r="I2656" s="4" t="s">
        <v>18</v>
      </c>
      <c r="J2656" s="4" t="s">
        <v>29</v>
      </c>
      <c r="K2656" s="4" t="s">
        <v>50</v>
      </c>
      <c r="L2656" s="4" t="s">
        <v>58</v>
      </c>
      <c r="M2656" s="5">
        <v>1</v>
      </c>
      <c r="N2656" s="6">
        <v>36.4</v>
      </c>
      <c r="O2656" s="7">
        <v>0</v>
      </c>
      <c r="P2656" s="6">
        <v>14.22</v>
      </c>
      <c r="Q2656" s="6">
        <f>M2656*N2656*(1-O2656)</f>
        <v>36.4</v>
      </c>
      <c r="R2656" s="6">
        <f>M2656*P2656</f>
        <v>14.22</v>
      </c>
      <c r="S2656" s="6">
        <f>Q2656-R2656</f>
        <v>22.18</v>
      </c>
      <c r="T2656" s="8">
        <f>IFERROR(S2656/Q2656,0)</f>
        <v>0.6093406593406594</v>
      </c>
    </row>
    <row r="2657" spans="1:20" ht="15.75" x14ac:dyDescent="0.25">
      <c r="A2657" s="2">
        <v>678</v>
      </c>
      <c r="B2657" s="3">
        <v>46380</v>
      </c>
      <c r="C2657" s="10">
        <f>YEAR(SalesDataTable[[#This Row],[Order Date]])</f>
        <v>2026</v>
      </c>
      <c r="D2657" s="13" t="str">
        <f>"Q"&amp;ROUNDUP(MONTH(SalesDataTable[[#This Row],[Order Date]])/3,0)</f>
        <v>Q4</v>
      </c>
      <c r="E2657" s="13">
        <f>MONTH(SalesDataTable[[#This Row],[Order Date]])</f>
        <v>12</v>
      </c>
      <c r="F2657" s="10" t="str">
        <f>TEXT(SalesDataTable[[#This Row],[Order Date]],"MMM")</f>
        <v>Dec</v>
      </c>
      <c r="G2657" s="4" t="s">
        <v>22</v>
      </c>
      <c r="H2657" s="4" t="s">
        <v>57</v>
      </c>
      <c r="I2657" s="4" t="s">
        <v>18</v>
      </c>
      <c r="J2657" s="4" t="s">
        <v>32</v>
      </c>
      <c r="K2657" s="4" t="s">
        <v>25</v>
      </c>
      <c r="L2657" s="4" t="s">
        <v>33</v>
      </c>
      <c r="M2657" s="5">
        <v>1</v>
      </c>
      <c r="N2657" s="6">
        <v>142.15</v>
      </c>
      <c r="O2657" s="7">
        <v>0.05</v>
      </c>
      <c r="P2657" s="6">
        <v>80.5</v>
      </c>
      <c r="Q2657" s="6">
        <f>M2657*N2657*(1-O2657)</f>
        <v>135.04249999999999</v>
      </c>
      <c r="R2657" s="6">
        <f>M2657*P2657</f>
        <v>80.5</v>
      </c>
      <c r="S2657" s="6">
        <f>Q2657-R2657</f>
        <v>54.54249999999999</v>
      </c>
      <c r="T2657" s="8">
        <f>IFERROR(S2657/Q2657,0)</f>
        <v>0.40389136753244342</v>
      </c>
    </row>
    <row r="2658" spans="1:20" ht="15.75" x14ac:dyDescent="0.25">
      <c r="A2658" s="2">
        <v>1706</v>
      </c>
      <c r="B2658" s="3">
        <v>46380</v>
      </c>
      <c r="C2658" s="10">
        <f>YEAR(SalesDataTable[[#This Row],[Order Date]])</f>
        <v>2026</v>
      </c>
      <c r="D2658" s="13" t="str">
        <f>"Q"&amp;ROUNDUP(MONTH(SalesDataTable[[#This Row],[Order Date]])/3,0)</f>
        <v>Q4</v>
      </c>
      <c r="E2658" s="13">
        <f>MONTH(SalesDataTable[[#This Row],[Order Date]])</f>
        <v>12</v>
      </c>
      <c r="F2658" s="10" t="str">
        <f>TEXT(SalesDataTable[[#This Row],[Order Date]],"MMM")</f>
        <v>Dec</v>
      </c>
      <c r="G2658" s="4" t="s">
        <v>16</v>
      </c>
      <c r="H2658" s="4" t="s">
        <v>17</v>
      </c>
      <c r="I2658" s="4" t="s">
        <v>18</v>
      </c>
      <c r="J2658" s="4" t="s">
        <v>19</v>
      </c>
      <c r="K2658" s="4" t="s">
        <v>39</v>
      </c>
      <c r="L2658" s="4" t="s">
        <v>40</v>
      </c>
      <c r="M2658" s="5">
        <v>2</v>
      </c>
      <c r="N2658" s="6">
        <v>332.38</v>
      </c>
      <c r="O2658" s="7">
        <v>0.05</v>
      </c>
      <c r="P2658" s="6">
        <v>192.16</v>
      </c>
      <c r="Q2658" s="6">
        <f>M2658*N2658*(1-O2658)</f>
        <v>631.52199999999993</v>
      </c>
      <c r="R2658" s="6">
        <f>M2658*P2658</f>
        <v>384.32</v>
      </c>
      <c r="S2658" s="6">
        <f>Q2658-R2658</f>
        <v>247.20199999999994</v>
      </c>
      <c r="T2658" s="8">
        <f>IFERROR(S2658/Q2658,0)</f>
        <v>0.39143846136793331</v>
      </c>
    </row>
    <row r="2659" spans="1:20" ht="15.75" x14ac:dyDescent="0.25">
      <c r="A2659" s="2">
        <v>3034</v>
      </c>
      <c r="B2659" s="3">
        <v>46380</v>
      </c>
      <c r="C2659" s="10">
        <f>YEAR(SalesDataTable[[#This Row],[Order Date]])</f>
        <v>2026</v>
      </c>
      <c r="D2659" s="13" t="str">
        <f>"Q"&amp;ROUNDUP(MONTH(SalesDataTable[[#This Row],[Order Date]])/3,0)</f>
        <v>Q4</v>
      </c>
      <c r="E2659" s="13">
        <f>MONTH(SalesDataTable[[#This Row],[Order Date]])</f>
        <v>12</v>
      </c>
      <c r="F2659" s="10" t="str">
        <f>TEXT(SalesDataTable[[#This Row],[Order Date]],"MMM")</f>
        <v>Dec</v>
      </c>
      <c r="G2659" s="4" t="s">
        <v>22</v>
      </c>
      <c r="H2659" s="4" t="s">
        <v>23</v>
      </c>
      <c r="I2659" s="4" t="s">
        <v>35</v>
      </c>
      <c r="J2659" s="4" t="s">
        <v>29</v>
      </c>
      <c r="K2659" s="4" t="s">
        <v>39</v>
      </c>
      <c r="L2659" s="4" t="s">
        <v>67</v>
      </c>
      <c r="M2659" s="5">
        <v>1</v>
      </c>
      <c r="N2659" s="6">
        <v>122.18</v>
      </c>
      <c r="O2659" s="7">
        <v>0.15</v>
      </c>
      <c r="P2659" s="6">
        <v>61.28</v>
      </c>
      <c r="Q2659" s="6">
        <f>M2659*N2659*(1-O2659)</f>
        <v>103.85300000000001</v>
      </c>
      <c r="R2659" s="6">
        <f>M2659*P2659</f>
        <v>61.28</v>
      </c>
      <c r="S2659" s="6">
        <f>Q2659-R2659</f>
        <v>42.573000000000008</v>
      </c>
      <c r="T2659" s="8">
        <f>IFERROR(S2659/Q2659,0)</f>
        <v>0.40993519686479934</v>
      </c>
    </row>
    <row r="2660" spans="1:20" ht="15.75" x14ac:dyDescent="0.25">
      <c r="A2660" s="2">
        <v>3883</v>
      </c>
      <c r="B2660" s="3">
        <v>46380</v>
      </c>
      <c r="C2660" s="10">
        <f>YEAR(SalesDataTable[[#This Row],[Order Date]])</f>
        <v>2026</v>
      </c>
      <c r="D2660" s="13" t="str">
        <f>"Q"&amp;ROUNDUP(MONTH(SalesDataTable[[#This Row],[Order Date]])/3,0)</f>
        <v>Q4</v>
      </c>
      <c r="E2660" s="13">
        <f>MONTH(SalesDataTable[[#This Row],[Order Date]])</f>
        <v>12</v>
      </c>
      <c r="F2660" s="10" t="str">
        <f>TEXT(SalesDataTable[[#This Row],[Order Date]],"MMM")</f>
        <v>Dec</v>
      </c>
      <c r="G2660" s="4" t="s">
        <v>16</v>
      </c>
      <c r="H2660" s="4" t="s">
        <v>17</v>
      </c>
      <c r="I2660" s="4" t="s">
        <v>18</v>
      </c>
      <c r="J2660" s="4" t="s">
        <v>29</v>
      </c>
      <c r="K2660" s="4" t="s">
        <v>39</v>
      </c>
      <c r="L2660" s="4" t="s">
        <v>67</v>
      </c>
      <c r="M2660" s="5">
        <v>1</v>
      </c>
      <c r="N2660" s="6">
        <v>125.66</v>
      </c>
      <c r="O2660" s="7">
        <v>0.15</v>
      </c>
      <c r="P2660" s="6">
        <v>60.6</v>
      </c>
      <c r="Q2660" s="6">
        <f>M2660*N2660*(1-O2660)</f>
        <v>106.81099999999999</v>
      </c>
      <c r="R2660" s="6">
        <f>M2660*P2660</f>
        <v>60.6</v>
      </c>
      <c r="S2660" s="6">
        <f>Q2660-R2660</f>
        <v>46.210999999999991</v>
      </c>
      <c r="T2660" s="8">
        <f>IFERROR(S2660/Q2660,0)</f>
        <v>0.43264270533933763</v>
      </c>
    </row>
    <row r="2661" spans="1:20" ht="15.75" x14ac:dyDescent="0.25">
      <c r="A2661" s="2">
        <v>4342</v>
      </c>
      <c r="B2661" s="3">
        <v>46380</v>
      </c>
      <c r="C2661" s="10">
        <f>YEAR(SalesDataTable[[#This Row],[Order Date]])</f>
        <v>2026</v>
      </c>
      <c r="D2661" s="13" t="str">
        <f>"Q"&amp;ROUNDUP(MONTH(SalesDataTable[[#This Row],[Order Date]])/3,0)</f>
        <v>Q4</v>
      </c>
      <c r="E2661" s="13">
        <f>MONTH(SalesDataTable[[#This Row],[Order Date]])</f>
        <v>12</v>
      </c>
      <c r="F2661" s="10" t="str">
        <f>TEXT(SalesDataTable[[#This Row],[Order Date]],"MMM")</f>
        <v>Dec</v>
      </c>
      <c r="G2661" s="4" t="s">
        <v>36</v>
      </c>
      <c r="H2661" s="4" t="s">
        <v>37</v>
      </c>
      <c r="I2661" s="4" t="s">
        <v>18</v>
      </c>
      <c r="J2661" s="4" t="s">
        <v>19</v>
      </c>
      <c r="K2661" s="4" t="s">
        <v>30</v>
      </c>
      <c r="L2661" s="4" t="s">
        <v>48</v>
      </c>
      <c r="M2661" s="5">
        <v>2</v>
      </c>
      <c r="N2661" s="6">
        <v>47.38</v>
      </c>
      <c r="O2661" s="7">
        <v>0.05</v>
      </c>
      <c r="P2661" s="6">
        <v>18.850000000000001</v>
      </c>
      <c r="Q2661" s="6">
        <f>M2661*N2661*(1-O2661)</f>
        <v>90.022000000000006</v>
      </c>
      <c r="R2661" s="6">
        <f>M2661*P2661</f>
        <v>37.700000000000003</v>
      </c>
      <c r="S2661" s="6">
        <f>Q2661-R2661</f>
        <v>52.322000000000003</v>
      </c>
      <c r="T2661" s="8">
        <f>IFERROR(S2661/Q2661,0)</f>
        <v>0.58121348114905247</v>
      </c>
    </row>
    <row r="2662" spans="1:20" ht="15.75" x14ac:dyDescent="0.25">
      <c r="A2662" s="2">
        <v>4468</v>
      </c>
      <c r="B2662" s="3">
        <v>46380</v>
      </c>
      <c r="C2662" s="10">
        <f>YEAR(SalesDataTable[[#This Row],[Order Date]])</f>
        <v>2026</v>
      </c>
      <c r="D2662" s="13" t="str">
        <f>"Q"&amp;ROUNDUP(MONTH(SalesDataTable[[#This Row],[Order Date]])/3,0)</f>
        <v>Q4</v>
      </c>
      <c r="E2662" s="13">
        <f>MONTH(SalesDataTable[[#This Row],[Order Date]])</f>
        <v>12</v>
      </c>
      <c r="F2662" s="10" t="str">
        <f>TEXT(SalesDataTable[[#This Row],[Order Date]],"MMM")</f>
        <v>Dec</v>
      </c>
      <c r="G2662" s="4" t="s">
        <v>16</v>
      </c>
      <c r="H2662" s="4" t="s">
        <v>17</v>
      </c>
      <c r="I2662" s="4" t="s">
        <v>18</v>
      </c>
      <c r="J2662" s="4" t="s">
        <v>32</v>
      </c>
      <c r="K2662" s="4" t="s">
        <v>39</v>
      </c>
      <c r="L2662" s="4" t="s">
        <v>56</v>
      </c>
      <c r="M2662" s="5">
        <v>1</v>
      </c>
      <c r="N2662" s="6">
        <v>80.8</v>
      </c>
      <c r="O2662" s="7">
        <v>0.05</v>
      </c>
      <c r="P2662" s="6">
        <v>38.33</v>
      </c>
      <c r="Q2662" s="6">
        <f>M2662*N2662*(1-O2662)</f>
        <v>76.759999999999991</v>
      </c>
      <c r="R2662" s="6">
        <f>M2662*P2662</f>
        <v>38.33</v>
      </c>
      <c r="S2662" s="6">
        <f>Q2662-R2662</f>
        <v>38.429999999999993</v>
      </c>
      <c r="T2662" s="8">
        <f>IFERROR(S2662/Q2662,0)</f>
        <v>0.50065138092756645</v>
      </c>
    </row>
    <row r="2663" spans="1:20" ht="15.75" x14ac:dyDescent="0.25">
      <c r="A2663" s="2">
        <v>7</v>
      </c>
      <c r="B2663" s="3">
        <v>46381</v>
      </c>
      <c r="C2663" s="10">
        <f>YEAR(SalesDataTable[[#This Row],[Order Date]])</f>
        <v>2026</v>
      </c>
      <c r="D2663" s="13" t="str">
        <f>"Q"&amp;ROUNDUP(MONTH(SalesDataTable[[#This Row],[Order Date]])/3,0)</f>
        <v>Q4</v>
      </c>
      <c r="E2663" s="13">
        <f>MONTH(SalesDataTable[[#This Row],[Order Date]])</f>
        <v>12</v>
      </c>
      <c r="F2663" s="10" t="str">
        <f>TEXT(SalesDataTable[[#This Row],[Order Date]],"MMM")</f>
        <v>Dec</v>
      </c>
      <c r="G2663" s="4" t="s">
        <v>36</v>
      </c>
      <c r="H2663" s="4" t="s">
        <v>49</v>
      </c>
      <c r="I2663" s="4" t="s">
        <v>18</v>
      </c>
      <c r="J2663" s="4" t="s">
        <v>19</v>
      </c>
      <c r="K2663" s="4" t="s">
        <v>20</v>
      </c>
      <c r="L2663" s="4" t="s">
        <v>46</v>
      </c>
      <c r="M2663" s="5">
        <v>5</v>
      </c>
      <c r="N2663" s="6">
        <v>103.52</v>
      </c>
      <c r="O2663" s="7">
        <v>0.1</v>
      </c>
      <c r="P2663" s="6">
        <v>49.1</v>
      </c>
      <c r="Q2663" s="6">
        <f>M2663*N2663*(1-O2663)</f>
        <v>465.84000000000003</v>
      </c>
      <c r="R2663" s="6">
        <f>M2663*P2663</f>
        <v>245.5</v>
      </c>
      <c r="S2663" s="6">
        <f>Q2663-R2663</f>
        <v>220.34000000000003</v>
      </c>
      <c r="T2663" s="8">
        <f>IFERROR(S2663/Q2663,0)</f>
        <v>0.47299501974927016</v>
      </c>
    </row>
    <row r="2664" spans="1:20" ht="15.75" x14ac:dyDescent="0.25">
      <c r="A2664" s="2">
        <v>658</v>
      </c>
      <c r="B2664" s="3">
        <v>46381</v>
      </c>
      <c r="C2664" s="10">
        <f>YEAR(SalesDataTable[[#This Row],[Order Date]])</f>
        <v>2026</v>
      </c>
      <c r="D2664" s="13" t="str">
        <f>"Q"&amp;ROUNDUP(MONTH(SalesDataTable[[#This Row],[Order Date]])/3,0)</f>
        <v>Q4</v>
      </c>
      <c r="E2664" s="13">
        <f>MONTH(SalesDataTable[[#This Row],[Order Date]])</f>
        <v>12</v>
      </c>
      <c r="F2664" s="10" t="str">
        <f>TEXT(SalesDataTable[[#This Row],[Order Date]],"MMM")</f>
        <v>Dec</v>
      </c>
      <c r="G2664" s="4" t="s">
        <v>22</v>
      </c>
      <c r="H2664" s="4" t="s">
        <v>43</v>
      </c>
      <c r="I2664" s="4" t="s">
        <v>35</v>
      </c>
      <c r="J2664" s="4" t="s">
        <v>32</v>
      </c>
      <c r="K2664" s="4" t="s">
        <v>25</v>
      </c>
      <c r="L2664" s="4" t="s">
        <v>53</v>
      </c>
      <c r="M2664" s="5">
        <v>2</v>
      </c>
      <c r="N2664" s="6">
        <v>153.38999999999999</v>
      </c>
      <c r="O2664" s="7">
        <v>0.05</v>
      </c>
      <c r="P2664" s="6">
        <v>78.06</v>
      </c>
      <c r="Q2664" s="6">
        <f>M2664*N2664*(1-O2664)</f>
        <v>291.44099999999997</v>
      </c>
      <c r="R2664" s="6">
        <f>M2664*P2664</f>
        <v>156.12</v>
      </c>
      <c r="S2664" s="6">
        <f>Q2664-R2664</f>
        <v>135.32099999999997</v>
      </c>
      <c r="T2664" s="8">
        <f>IFERROR(S2664/Q2664,0)</f>
        <v>0.46431696295305047</v>
      </c>
    </row>
    <row r="2665" spans="1:20" ht="15.75" x14ac:dyDescent="0.25">
      <c r="A2665" s="2">
        <v>1192</v>
      </c>
      <c r="B2665" s="3">
        <v>46381</v>
      </c>
      <c r="C2665" s="10">
        <f>YEAR(SalesDataTable[[#This Row],[Order Date]])</f>
        <v>2026</v>
      </c>
      <c r="D2665" s="13" t="str">
        <f>"Q"&amp;ROUNDUP(MONTH(SalesDataTable[[#This Row],[Order Date]])/3,0)</f>
        <v>Q4</v>
      </c>
      <c r="E2665" s="13">
        <f>MONTH(SalesDataTable[[#This Row],[Order Date]])</f>
        <v>12</v>
      </c>
      <c r="F2665" s="10" t="str">
        <f>TEXT(SalesDataTable[[#This Row],[Order Date]],"MMM")</f>
        <v>Dec</v>
      </c>
      <c r="G2665" s="4" t="s">
        <v>36</v>
      </c>
      <c r="H2665" s="4" t="s">
        <v>63</v>
      </c>
      <c r="I2665" s="4" t="s">
        <v>24</v>
      </c>
      <c r="J2665" s="4" t="s">
        <v>32</v>
      </c>
      <c r="K2665" s="4" t="s">
        <v>50</v>
      </c>
      <c r="L2665" s="4" t="s">
        <v>51</v>
      </c>
      <c r="M2665" s="5">
        <v>6</v>
      </c>
      <c r="N2665" s="6">
        <v>39.49</v>
      </c>
      <c r="O2665" s="7">
        <v>0.05</v>
      </c>
      <c r="P2665" s="6">
        <v>14.49</v>
      </c>
      <c r="Q2665" s="6">
        <f>M2665*N2665*(1-O2665)</f>
        <v>225.09299999999999</v>
      </c>
      <c r="R2665" s="6">
        <f>M2665*P2665</f>
        <v>86.94</v>
      </c>
      <c r="S2665" s="6">
        <f>Q2665-R2665</f>
        <v>138.15299999999999</v>
      </c>
      <c r="T2665" s="8">
        <f>IFERROR(S2665/Q2665,0)</f>
        <v>0.61375964601298127</v>
      </c>
    </row>
    <row r="2666" spans="1:20" ht="15.75" x14ac:dyDescent="0.25">
      <c r="A2666" s="2">
        <v>3852</v>
      </c>
      <c r="B2666" s="3">
        <v>46381</v>
      </c>
      <c r="C2666" s="10">
        <f>YEAR(SalesDataTable[[#This Row],[Order Date]])</f>
        <v>2026</v>
      </c>
      <c r="D2666" s="13" t="str">
        <f>"Q"&amp;ROUNDUP(MONTH(SalesDataTable[[#This Row],[Order Date]])/3,0)</f>
        <v>Q4</v>
      </c>
      <c r="E2666" s="13">
        <f>MONTH(SalesDataTable[[#This Row],[Order Date]])</f>
        <v>12</v>
      </c>
      <c r="F2666" s="10" t="str">
        <f>TEXT(SalesDataTable[[#This Row],[Order Date]],"MMM")</f>
        <v>Dec</v>
      </c>
      <c r="G2666" s="4" t="s">
        <v>27</v>
      </c>
      <c r="H2666" s="4" t="s">
        <v>28</v>
      </c>
      <c r="I2666" s="4" t="s">
        <v>35</v>
      </c>
      <c r="J2666" s="4" t="s">
        <v>32</v>
      </c>
      <c r="K2666" s="4" t="s">
        <v>50</v>
      </c>
      <c r="L2666" s="4" t="s">
        <v>58</v>
      </c>
      <c r="M2666" s="5">
        <v>1</v>
      </c>
      <c r="N2666" s="6">
        <v>35.54</v>
      </c>
      <c r="O2666" s="7">
        <v>0.1</v>
      </c>
      <c r="P2666" s="6">
        <v>13.63</v>
      </c>
      <c r="Q2666" s="6">
        <f>M2666*N2666*(1-O2666)</f>
        <v>31.986000000000001</v>
      </c>
      <c r="R2666" s="6">
        <f>M2666*P2666</f>
        <v>13.63</v>
      </c>
      <c r="S2666" s="6">
        <f>Q2666-R2666</f>
        <v>18.356000000000002</v>
      </c>
      <c r="T2666" s="8">
        <f>IFERROR(S2666/Q2666,0)</f>
        <v>0.5738760707809667</v>
      </c>
    </row>
    <row r="2667" spans="1:20" ht="15.75" x14ac:dyDescent="0.25">
      <c r="A2667" s="2">
        <v>4507</v>
      </c>
      <c r="B2667" s="3">
        <v>46381</v>
      </c>
      <c r="C2667" s="10">
        <f>YEAR(SalesDataTable[[#This Row],[Order Date]])</f>
        <v>2026</v>
      </c>
      <c r="D2667" s="13" t="str">
        <f>"Q"&amp;ROUNDUP(MONTH(SalesDataTable[[#This Row],[Order Date]])/3,0)</f>
        <v>Q4</v>
      </c>
      <c r="E2667" s="13">
        <f>MONTH(SalesDataTable[[#This Row],[Order Date]])</f>
        <v>12</v>
      </c>
      <c r="F2667" s="10" t="str">
        <f>TEXT(SalesDataTable[[#This Row],[Order Date]],"MMM")</f>
        <v>Dec</v>
      </c>
      <c r="G2667" s="4" t="s">
        <v>22</v>
      </c>
      <c r="H2667" s="4" t="s">
        <v>59</v>
      </c>
      <c r="I2667" s="4" t="s">
        <v>44</v>
      </c>
      <c r="J2667" s="4" t="s">
        <v>19</v>
      </c>
      <c r="K2667" s="4" t="s">
        <v>30</v>
      </c>
      <c r="L2667" s="4" t="s">
        <v>64</v>
      </c>
      <c r="M2667" s="5">
        <v>2</v>
      </c>
      <c r="N2667" s="6">
        <v>167.21</v>
      </c>
      <c r="O2667" s="7">
        <v>0.05</v>
      </c>
      <c r="P2667" s="6">
        <v>88.23</v>
      </c>
      <c r="Q2667" s="6">
        <f>M2667*N2667*(1-O2667)</f>
        <v>317.69900000000001</v>
      </c>
      <c r="R2667" s="6">
        <f>M2667*P2667</f>
        <v>176.46</v>
      </c>
      <c r="S2667" s="6">
        <f>Q2667-R2667</f>
        <v>141.239</v>
      </c>
      <c r="T2667" s="8">
        <f>IFERROR(S2667/Q2667,0)</f>
        <v>0.44456860109726504</v>
      </c>
    </row>
    <row r="2668" spans="1:20" ht="15.75" x14ac:dyDescent="0.25">
      <c r="A2668" s="2">
        <v>260</v>
      </c>
      <c r="B2668" s="3">
        <v>46382</v>
      </c>
      <c r="C2668" s="10">
        <f>YEAR(SalesDataTable[[#This Row],[Order Date]])</f>
        <v>2026</v>
      </c>
      <c r="D2668" s="13" t="str">
        <f>"Q"&amp;ROUNDUP(MONTH(SalesDataTable[[#This Row],[Order Date]])/3,0)</f>
        <v>Q4</v>
      </c>
      <c r="E2668" s="13">
        <f>MONTH(SalesDataTable[[#This Row],[Order Date]])</f>
        <v>12</v>
      </c>
      <c r="F2668" s="10" t="str">
        <f>TEXT(SalesDataTable[[#This Row],[Order Date]],"MMM")</f>
        <v>Dec</v>
      </c>
      <c r="G2668" s="4" t="s">
        <v>27</v>
      </c>
      <c r="H2668" s="4" t="s">
        <v>28</v>
      </c>
      <c r="I2668" s="4" t="s">
        <v>18</v>
      </c>
      <c r="J2668" s="4" t="s">
        <v>32</v>
      </c>
      <c r="K2668" s="4" t="s">
        <v>25</v>
      </c>
      <c r="L2668" s="4" t="s">
        <v>62</v>
      </c>
      <c r="M2668" s="5">
        <v>1</v>
      </c>
      <c r="N2668" s="6">
        <v>71.89</v>
      </c>
      <c r="O2668" s="7">
        <v>0.1</v>
      </c>
      <c r="P2668" s="6">
        <v>31.88</v>
      </c>
      <c r="Q2668" s="6">
        <f>M2668*N2668*(1-O2668)</f>
        <v>64.701000000000008</v>
      </c>
      <c r="R2668" s="6">
        <f>M2668*P2668</f>
        <v>31.88</v>
      </c>
      <c r="S2668" s="6">
        <f>Q2668-R2668</f>
        <v>32.821000000000012</v>
      </c>
      <c r="T2668" s="8">
        <f>IFERROR(S2668/Q2668,0)</f>
        <v>0.50727191233520363</v>
      </c>
    </row>
    <row r="2669" spans="1:20" ht="15.75" x14ac:dyDescent="0.25">
      <c r="A2669" s="2">
        <v>1659</v>
      </c>
      <c r="B2669" s="3">
        <v>46382</v>
      </c>
      <c r="C2669" s="10">
        <f>YEAR(SalesDataTable[[#This Row],[Order Date]])</f>
        <v>2026</v>
      </c>
      <c r="D2669" s="13" t="str">
        <f>"Q"&amp;ROUNDUP(MONTH(SalesDataTable[[#This Row],[Order Date]])/3,0)</f>
        <v>Q4</v>
      </c>
      <c r="E2669" s="13">
        <f>MONTH(SalesDataTable[[#This Row],[Order Date]])</f>
        <v>12</v>
      </c>
      <c r="F2669" s="10" t="str">
        <f>TEXT(SalesDataTable[[#This Row],[Order Date]],"MMM")</f>
        <v>Dec</v>
      </c>
      <c r="G2669" s="4" t="s">
        <v>16</v>
      </c>
      <c r="H2669" s="4" t="s">
        <v>66</v>
      </c>
      <c r="I2669" s="4" t="s">
        <v>35</v>
      </c>
      <c r="J2669" s="4" t="s">
        <v>29</v>
      </c>
      <c r="K2669" s="4" t="s">
        <v>30</v>
      </c>
      <c r="L2669" s="4" t="s">
        <v>60</v>
      </c>
      <c r="M2669" s="5">
        <v>1</v>
      </c>
      <c r="N2669" s="6">
        <v>133.56</v>
      </c>
      <c r="O2669" s="7">
        <v>0.05</v>
      </c>
      <c r="P2669" s="6">
        <v>68.739999999999995</v>
      </c>
      <c r="Q2669" s="6">
        <f>M2669*N2669*(1-O2669)</f>
        <v>126.88199999999999</v>
      </c>
      <c r="R2669" s="6">
        <f>M2669*P2669</f>
        <v>68.739999999999995</v>
      </c>
      <c r="S2669" s="6">
        <f>Q2669-R2669</f>
        <v>58.141999999999996</v>
      </c>
      <c r="T2669" s="8">
        <f>IFERROR(S2669/Q2669,0)</f>
        <v>0.4582367869358932</v>
      </c>
    </row>
    <row r="2670" spans="1:20" ht="15.75" x14ac:dyDescent="0.25">
      <c r="A2670" s="2">
        <v>3188</v>
      </c>
      <c r="B2670" s="3">
        <v>46382</v>
      </c>
      <c r="C2670" s="10">
        <f>YEAR(SalesDataTable[[#This Row],[Order Date]])</f>
        <v>2026</v>
      </c>
      <c r="D2670" s="13" t="str">
        <f>"Q"&amp;ROUNDUP(MONTH(SalesDataTable[[#This Row],[Order Date]])/3,0)</f>
        <v>Q4</v>
      </c>
      <c r="E2670" s="13">
        <f>MONTH(SalesDataTable[[#This Row],[Order Date]])</f>
        <v>12</v>
      </c>
      <c r="F2670" s="10" t="str">
        <f>TEXT(SalesDataTable[[#This Row],[Order Date]],"MMM")</f>
        <v>Dec</v>
      </c>
      <c r="G2670" s="4" t="s">
        <v>36</v>
      </c>
      <c r="H2670" s="4" t="s">
        <v>47</v>
      </c>
      <c r="I2670" s="4" t="s">
        <v>44</v>
      </c>
      <c r="J2670" s="4" t="s">
        <v>29</v>
      </c>
      <c r="K2670" s="4" t="s">
        <v>39</v>
      </c>
      <c r="L2670" s="4" t="s">
        <v>67</v>
      </c>
      <c r="M2670" s="5">
        <v>2</v>
      </c>
      <c r="N2670" s="6">
        <v>122.28</v>
      </c>
      <c r="O2670" s="7">
        <v>0.1</v>
      </c>
      <c r="P2670" s="6">
        <v>61.64</v>
      </c>
      <c r="Q2670" s="6">
        <f>M2670*N2670*(1-O2670)</f>
        <v>220.10400000000001</v>
      </c>
      <c r="R2670" s="6">
        <f>M2670*P2670</f>
        <v>123.28</v>
      </c>
      <c r="S2670" s="6">
        <f>Q2670-R2670</f>
        <v>96.824000000000012</v>
      </c>
      <c r="T2670" s="8">
        <f>IFERROR(S2670/Q2670,0)</f>
        <v>0.43990113764402283</v>
      </c>
    </row>
    <row r="2671" spans="1:20" ht="15.75" x14ac:dyDescent="0.25">
      <c r="A2671" s="2">
        <v>3673</v>
      </c>
      <c r="B2671" s="3">
        <v>46382</v>
      </c>
      <c r="C2671" s="10">
        <f>YEAR(SalesDataTable[[#This Row],[Order Date]])</f>
        <v>2026</v>
      </c>
      <c r="D2671" s="13" t="str">
        <f>"Q"&amp;ROUNDUP(MONTH(SalesDataTable[[#This Row],[Order Date]])/3,0)</f>
        <v>Q4</v>
      </c>
      <c r="E2671" s="13">
        <f>MONTH(SalesDataTable[[#This Row],[Order Date]])</f>
        <v>12</v>
      </c>
      <c r="F2671" s="10" t="str">
        <f>TEXT(SalesDataTable[[#This Row],[Order Date]],"MMM")</f>
        <v>Dec</v>
      </c>
      <c r="G2671" s="4" t="s">
        <v>16</v>
      </c>
      <c r="H2671" s="4" t="s">
        <v>66</v>
      </c>
      <c r="I2671" s="4" t="s">
        <v>18</v>
      </c>
      <c r="J2671" s="4" t="s">
        <v>32</v>
      </c>
      <c r="K2671" s="4" t="s">
        <v>50</v>
      </c>
      <c r="L2671" s="4" t="s">
        <v>51</v>
      </c>
      <c r="M2671" s="5">
        <v>1</v>
      </c>
      <c r="N2671" s="6">
        <v>40.619999999999997</v>
      </c>
      <c r="O2671" s="7">
        <v>0</v>
      </c>
      <c r="P2671" s="6">
        <v>14.62</v>
      </c>
      <c r="Q2671" s="6">
        <f>M2671*N2671*(1-O2671)</f>
        <v>40.619999999999997</v>
      </c>
      <c r="R2671" s="6">
        <f>M2671*P2671</f>
        <v>14.62</v>
      </c>
      <c r="S2671" s="6">
        <f>Q2671-R2671</f>
        <v>26</v>
      </c>
      <c r="T2671" s="8">
        <f>IFERROR(S2671/Q2671,0)</f>
        <v>0.64007877892663712</v>
      </c>
    </row>
    <row r="2672" spans="1:20" ht="15.75" x14ac:dyDescent="0.25">
      <c r="A2672" s="2">
        <v>3805</v>
      </c>
      <c r="B2672" s="3">
        <v>46382</v>
      </c>
      <c r="C2672" s="10">
        <f>YEAR(SalesDataTable[[#This Row],[Order Date]])</f>
        <v>2026</v>
      </c>
      <c r="D2672" s="13" t="str">
        <f>"Q"&amp;ROUNDUP(MONTH(SalesDataTable[[#This Row],[Order Date]])/3,0)</f>
        <v>Q4</v>
      </c>
      <c r="E2672" s="13">
        <f>MONTH(SalesDataTable[[#This Row],[Order Date]])</f>
        <v>12</v>
      </c>
      <c r="F2672" s="10" t="str">
        <f>TEXT(SalesDataTable[[#This Row],[Order Date]],"MMM")</f>
        <v>Dec</v>
      </c>
      <c r="G2672" s="4" t="s">
        <v>36</v>
      </c>
      <c r="H2672" s="4" t="s">
        <v>37</v>
      </c>
      <c r="I2672" s="4" t="s">
        <v>24</v>
      </c>
      <c r="J2672" s="4" t="s">
        <v>32</v>
      </c>
      <c r="K2672" s="4" t="s">
        <v>30</v>
      </c>
      <c r="L2672" s="4" t="s">
        <v>48</v>
      </c>
      <c r="M2672" s="5">
        <v>8</v>
      </c>
      <c r="N2672" s="6">
        <v>45.54</v>
      </c>
      <c r="O2672" s="7">
        <v>0.15</v>
      </c>
      <c r="P2672" s="6">
        <v>18.54</v>
      </c>
      <c r="Q2672" s="6">
        <f>M2672*N2672*(1-O2672)</f>
        <v>309.67199999999997</v>
      </c>
      <c r="R2672" s="6">
        <f>M2672*P2672</f>
        <v>148.32</v>
      </c>
      <c r="S2672" s="6">
        <f>Q2672-R2672</f>
        <v>161.35199999999998</v>
      </c>
      <c r="T2672" s="8">
        <f>IFERROR(S2672/Q2672,0)</f>
        <v>0.52104161822831896</v>
      </c>
    </row>
    <row r="2673" spans="1:20" ht="15.75" x14ac:dyDescent="0.25">
      <c r="A2673" s="2">
        <v>3945</v>
      </c>
      <c r="B2673" s="3">
        <v>46382</v>
      </c>
      <c r="C2673" s="10">
        <f>YEAR(SalesDataTable[[#This Row],[Order Date]])</f>
        <v>2026</v>
      </c>
      <c r="D2673" s="13" t="str">
        <f>"Q"&amp;ROUNDUP(MONTH(SalesDataTable[[#This Row],[Order Date]])/3,0)</f>
        <v>Q4</v>
      </c>
      <c r="E2673" s="13">
        <f>MONTH(SalesDataTable[[#This Row],[Order Date]])</f>
        <v>12</v>
      </c>
      <c r="F2673" s="10" t="str">
        <f>TEXT(SalesDataTable[[#This Row],[Order Date]],"MMM")</f>
        <v>Dec</v>
      </c>
      <c r="G2673" s="4" t="s">
        <v>36</v>
      </c>
      <c r="H2673" s="4" t="s">
        <v>63</v>
      </c>
      <c r="I2673" s="4" t="s">
        <v>24</v>
      </c>
      <c r="J2673" s="4" t="s">
        <v>32</v>
      </c>
      <c r="K2673" s="4" t="s">
        <v>20</v>
      </c>
      <c r="L2673" s="4" t="s">
        <v>38</v>
      </c>
      <c r="M2673" s="5">
        <v>4</v>
      </c>
      <c r="N2673" s="6">
        <v>50.96</v>
      </c>
      <c r="O2673" s="7">
        <v>0.1</v>
      </c>
      <c r="P2673" s="6">
        <v>22.14</v>
      </c>
      <c r="Q2673" s="6">
        <f>M2673*N2673*(1-O2673)</f>
        <v>183.45600000000002</v>
      </c>
      <c r="R2673" s="6">
        <f>M2673*P2673</f>
        <v>88.56</v>
      </c>
      <c r="S2673" s="6">
        <f>Q2673-R2673</f>
        <v>94.896000000000015</v>
      </c>
      <c r="T2673" s="8">
        <f>IFERROR(S2673/Q2673,0)</f>
        <v>0.51726844583987441</v>
      </c>
    </row>
    <row r="2674" spans="1:20" ht="15.75" x14ac:dyDescent="0.25">
      <c r="A2674" s="2">
        <v>4266</v>
      </c>
      <c r="B2674" s="3">
        <v>46382</v>
      </c>
      <c r="C2674" s="10">
        <f>YEAR(SalesDataTable[[#This Row],[Order Date]])</f>
        <v>2026</v>
      </c>
      <c r="D2674" s="13" t="str">
        <f>"Q"&amp;ROUNDUP(MONTH(SalesDataTable[[#This Row],[Order Date]])/3,0)</f>
        <v>Q4</v>
      </c>
      <c r="E2674" s="13">
        <f>MONTH(SalesDataTable[[#This Row],[Order Date]])</f>
        <v>12</v>
      </c>
      <c r="F2674" s="10" t="str">
        <f>TEXT(SalesDataTable[[#This Row],[Order Date]],"MMM")</f>
        <v>Dec</v>
      </c>
      <c r="G2674" s="4" t="s">
        <v>22</v>
      </c>
      <c r="H2674" s="4" t="s">
        <v>23</v>
      </c>
      <c r="I2674" s="4" t="s">
        <v>18</v>
      </c>
      <c r="J2674" s="4" t="s">
        <v>29</v>
      </c>
      <c r="K2674" s="4" t="s">
        <v>20</v>
      </c>
      <c r="L2674" s="4" t="s">
        <v>42</v>
      </c>
      <c r="M2674" s="5">
        <v>4</v>
      </c>
      <c r="N2674" s="6">
        <v>40.19</v>
      </c>
      <c r="O2674" s="7">
        <v>0.15</v>
      </c>
      <c r="P2674" s="6">
        <v>16.55</v>
      </c>
      <c r="Q2674" s="6">
        <f>M2674*N2674*(1-O2674)</f>
        <v>136.64599999999999</v>
      </c>
      <c r="R2674" s="6">
        <f>M2674*P2674</f>
        <v>66.2</v>
      </c>
      <c r="S2674" s="6">
        <f>Q2674-R2674</f>
        <v>70.445999999999984</v>
      </c>
      <c r="T2674" s="8">
        <f>IFERROR(S2674/Q2674,0)</f>
        <v>0.51553649576277383</v>
      </c>
    </row>
    <row r="2675" spans="1:20" ht="15.75" x14ac:dyDescent="0.25">
      <c r="A2675" s="2">
        <v>606</v>
      </c>
      <c r="B2675" s="3">
        <v>46383</v>
      </c>
      <c r="C2675" s="10">
        <f>YEAR(SalesDataTable[[#This Row],[Order Date]])</f>
        <v>2026</v>
      </c>
      <c r="D2675" s="13" t="str">
        <f>"Q"&amp;ROUNDUP(MONTH(SalesDataTable[[#This Row],[Order Date]])/3,0)</f>
        <v>Q4</v>
      </c>
      <c r="E2675" s="13">
        <f>MONTH(SalesDataTable[[#This Row],[Order Date]])</f>
        <v>12</v>
      </c>
      <c r="F2675" s="10" t="str">
        <f>TEXT(SalesDataTable[[#This Row],[Order Date]],"MMM")</f>
        <v>Dec</v>
      </c>
      <c r="G2675" s="4" t="s">
        <v>22</v>
      </c>
      <c r="H2675" s="4" t="s">
        <v>59</v>
      </c>
      <c r="I2675" s="4" t="s">
        <v>18</v>
      </c>
      <c r="J2675" s="4" t="s">
        <v>29</v>
      </c>
      <c r="K2675" s="4" t="s">
        <v>39</v>
      </c>
      <c r="L2675" s="4" t="s">
        <v>40</v>
      </c>
      <c r="M2675" s="5">
        <v>3</v>
      </c>
      <c r="N2675" s="6">
        <v>333.84</v>
      </c>
      <c r="O2675" s="7">
        <v>0</v>
      </c>
      <c r="P2675" s="6">
        <v>193.05</v>
      </c>
      <c r="Q2675" s="6">
        <f>M2675*N2675*(1-O2675)</f>
        <v>1001.52</v>
      </c>
      <c r="R2675" s="6">
        <f>M2675*P2675</f>
        <v>579.15000000000009</v>
      </c>
      <c r="S2675" s="6">
        <f>Q2675-R2675</f>
        <v>422.36999999999989</v>
      </c>
      <c r="T2675" s="8">
        <f>IFERROR(S2675/Q2675,0)</f>
        <v>0.42172897196261672</v>
      </c>
    </row>
    <row r="2676" spans="1:20" ht="15.75" x14ac:dyDescent="0.25">
      <c r="A2676" s="2">
        <v>1166</v>
      </c>
      <c r="B2676" s="3">
        <v>46383</v>
      </c>
      <c r="C2676" s="10">
        <f>YEAR(SalesDataTable[[#This Row],[Order Date]])</f>
        <v>2026</v>
      </c>
      <c r="D2676" s="13" t="str">
        <f>"Q"&amp;ROUNDUP(MONTH(SalesDataTable[[#This Row],[Order Date]])/3,0)</f>
        <v>Q4</v>
      </c>
      <c r="E2676" s="13">
        <f>MONTH(SalesDataTable[[#This Row],[Order Date]])</f>
        <v>12</v>
      </c>
      <c r="F2676" s="10" t="str">
        <f>TEXT(SalesDataTable[[#This Row],[Order Date]],"MMM")</f>
        <v>Dec</v>
      </c>
      <c r="G2676" s="4" t="s">
        <v>27</v>
      </c>
      <c r="H2676" s="4" t="s">
        <v>68</v>
      </c>
      <c r="I2676" s="4" t="s">
        <v>44</v>
      </c>
      <c r="J2676" s="4" t="s">
        <v>19</v>
      </c>
      <c r="K2676" s="4" t="s">
        <v>39</v>
      </c>
      <c r="L2676" s="4" t="s">
        <v>45</v>
      </c>
      <c r="M2676" s="5">
        <v>2</v>
      </c>
      <c r="N2676" s="6">
        <v>198.94</v>
      </c>
      <c r="O2676" s="7">
        <v>0.15</v>
      </c>
      <c r="P2676" s="6">
        <v>102.32</v>
      </c>
      <c r="Q2676" s="6">
        <f>M2676*N2676*(1-O2676)</f>
        <v>338.19799999999998</v>
      </c>
      <c r="R2676" s="6">
        <f>M2676*P2676</f>
        <v>204.64</v>
      </c>
      <c r="S2676" s="6">
        <f>Q2676-R2676</f>
        <v>133.55799999999999</v>
      </c>
      <c r="T2676" s="8">
        <f>IFERROR(S2676/Q2676,0)</f>
        <v>0.39491067362905752</v>
      </c>
    </row>
    <row r="2677" spans="1:20" ht="15.75" x14ac:dyDescent="0.25">
      <c r="A2677" s="2">
        <v>1913</v>
      </c>
      <c r="B2677" s="3">
        <v>46383</v>
      </c>
      <c r="C2677" s="10">
        <f>YEAR(SalesDataTable[[#This Row],[Order Date]])</f>
        <v>2026</v>
      </c>
      <c r="D2677" s="13" t="str">
        <f>"Q"&amp;ROUNDUP(MONTH(SalesDataTable[[#This Row],[Order Date]])/3,0)</f>
        <v>Q4</v>
      </c>
      <c r="E2677" s="13">
        <f>MONTH(SalesDataTable[[#This Row],[Order Date]])</f>
        <v>12</v>
      </c>
      <c r="F2677" s="10" t="str">
        <f>TEXT(SalesDataTable[[#This Row],[Order Date]],"MMM")</f>
        <v>Dec</v>
      </c>
      <c r="G2677" s="4" t="s">
        <v>27</v>
      </c>
      <c r="H2677" s="4" t="s">
        <v>41</v>
      </c>
      <c r="I2677" s="4" t="s">
        <v>44</v>
      </c>
      <c r="J2677" s="4" t="s">
        <v>29</v>
      </c>
      <c r="K2677" s="4" t="s">
        <v>50</v>
      </c>
      <c r="L2677" s="4" t="s">
        <v>58</v>
      </c>
      <c r="M2677" s="5">
        <v>3</v>
      </c>
      <c r="N2677" s="6">
        <v>35.979999999999997</v>
      </c>
      <c r="O2677" s="7">
        <v>0</v>
      </c>
      <c r="P2677" s="6">
        <v>13.6</v>
      </c>
      <c r="Q2677" s="6">
        <f>M2677*N2677*(1-O2677)</f>
        <v>107.94</v>
      </c>
      <c r="R2677" s="6">
        <f>M2677*P2677</f>
        <v>40.799999999999997</v>
      </c>
      <c r="S2677" s="6">
        <f>Q2677-R2677</f>
        <v>67.14</v>
      </c>
      <c r="T2677" s="8">
        <f>IFERROR(S2677/Q2677,0)</f>
        <v>0.62201222901612008</v>
      </c>
    </row>
    <row r="2678" spans="1:20" ht="15.75" x14ac:dyDescent="0.25">
      <c r="A2678" s="2">
        <v>2402</v>
      </c>
      <c r="B2678" s="3">
        <v>46383</v>
      </c>
      <c r="C2678" s="10">
        <f>YEAR(SalesDataTable[[#This Row],[Order Date]])</f>
        <v>2026</v>
      </c>
      <c r="D2678" s="13" t="str">
        <f>"Q"&amp;ROUNDUP(MONTH(SalesDataTable[[#This Row],[Order Date]])/3,0)</f>
        <v>Q4</v>
      </c>
      <c r="E2678" s="13">
        <f>MONTH(SalesDataTable[[#This Row],[Order Date]])</f>
        <v>12</v>
      </c>
      <c r="F2678" s="10" t="str">
        <f>TEXT(SalesDataTable[[#This Row],[Order Date]],"MMM")</f>
        <v>Dec</v>
      </c>
      <c r="G2678" s="4" t="s">
        <v>22</v>
      </c>
      <c r="H2678" s="4" t="s">
        <v>65</v>
      </c>
      <c r="I2678" s="4" t="s">
        <v>44</v>
      </c>
      <c r="J2678" s="4" t="s">
        <v>29</v>
      </c>
      <c r="K2678" s="4" t="s">
        <v>30</v>
      </c>
      <c r="L2678" s="4" t="s">
        <v>60</v>
      </c>
      <c r="M2678" s="5">
        <v>6</v>
      </c>
      <c r="N2678" s="6">
        <v>133.4</v>
      </c>
      <c r="O2678" s="7">
        <v>0.1</v>
      </c>
      <c r="P2678" s="6">
        <v>66.3</v>
      </c>
      <c r="Q2678" s="6">
        <f>M2678*N2678*(1-O2678)</f>
        <v>720.36000000000013</v>
      </c>
      <c r="R2678" s="6">
        <f>M2678*P2678</f>
        <v>397.79999999999995</v>
      </c>
      <c r="S2678" s="6">
        <f>Q2678-R2678</f>
        <v>322.56000000000017</v>
      </c>
      <c r="T2678" s="8">
        <f>IFERROR(S2678/Q2678,0)</f>
        <v>0.44777611194402817</v>
      </c>
    </row>
    <row r="2679" spans="1:20" ht="15.75" x14ac:dyDescent="0.25">
      <c r="A2679" s="2">
        <v>3192</v>
      </c>
      <c r="B2679" s="3">
        <v>46383</v>
      </c>
      <c r="C2679" s="10">
        <f>YEAR(SalesDataTable[[#This Row],[Order Date]])</f>
        <v>2026</v>
      </c>
      <c r="D2679" s="13" t="str">
        <f>"Q"&amp;ROUNDUP(MONTH(SalesDataTable[[#This Row],[Order Date]])/3,0)</f>
        <v>Q4</v>
      </c>
      <c r="E2679" s="13">
        <f>MONTH(SalesDataTable[[#This Row],[Order Date]])</f>
        <v>12</v>
      </c>
      <c r="F2679" s="10" t="str">
        <f>TEXT(SalesDataTable[[#This Row],[Order Date]],"MMM")</f>
        <v>Dec</v>
      </c>
      <c r="G2679" s="4" t="s">
        <v>36</v>
      </c>
      <c r="H2679" s="4" t="s">
        <v>47</v>
      </c>
      <c r="I2679" s="4" t="s">
        <v>18</v>
      </c>
      <c r="J2679" s="4" t="s">
        <v>19</v>
      </c>
      <c r="K2679" s="4" t="s">
        <v>25</v>
      </c>
      <c r="L2679" s="4" t="s">
        <v>26</v>
      </c>
      <c r="M2679" s="5">
        <v>2</v>
      </c>
      <c r="N2679" s="6">
        <v>93.45</v>
      </c>
      <c r="O2679" s="7">
        <v>0</v>
      </c>
      <c r="P2679" s="6">
        <v>45.75</v>
      </c>
      <c r="Q2679" s="6">
        <f>M2679*N2679*(1-O2679)</f>
        <v>186.9</v>
      </c>
      <c r="R2679" s="6">
        <f>M2679*P2679</f>
        <v>91.5</v>
      </c>
      <c r="S2679" s="6">
        <f>Q2679-R2679</f>
        <v>95.4</v>
      </c>
      <c r="T2679" s="8">
        <f>IFERROR(S2679/Q2679,0)</f>
        <v>0.5104333868378812</v>
      </c>
    </row>
    <row r="2680" spans="1:20" ht="15.75" x14ac:dyDescent="0.25">
      <c r="A2680" s="2">
        <v>3721</v>
      </c>
      <c r="B2680" s="3">
        <v>46383</v>
      </c>
      <c r="C2680" s="10">
        <f>YEAR(SalesDataTable[[#This Row],[Order Date]])</f>
        <v>2026</v>
      </c>
      <c r="D2680" s="13" t="str">
        <f>"Q"&amp;ROUNDUP(MONTH(SalesDataTable[[#This Row],[Order Date]])/3,0)</f>
        <v>Q4</v>
      </c>
      <c r="E2680" s="13">
        <f>MONTH(SalesDataTable[[#This Row],[Order Date]])</f>
        <v>12</v>
      </c>
      <c r="F2680" s="10" t="str">
        <f>TEXT(SalesDataTable[[#This Row],[Order Date]],"MMM")</f>
        <v>Dec</v>
      </c>
      <c r="G2680" s="4" t="s">
        <v>27</v>
      </c>
      <c r="H2680" s="4" t="s">
        <v>41</v>
      </c>
      <c r="I2680" s="4" t="s">
        <v>44</v>
      </c>
      <c r="J2680" s="4" t="s">
        <v>29</v>
      </c>
      <c r="K2680" s="4" t="s">
        <v>50</v>
      </c>
      <c r="L2680" s="4" t="s">
        <v>61</v>
      </c>
      <c r="M2680" s="5">
        <v>1</v>
      </c>
      <c r="N2680" s="6">
        <v>49.79</v>
      </c>
      <c r="O2680" s="7">
        <v>0.2</v>
      </c>
      <c r="P2680" s="6">
        <v>21.87</v>
      </c>
      <c r="Q2680" s="6">
        <f>M2680*N2680*(1-O2680)</f>
        <v>39.832000000000001</v>
      </c>
      <c r="R2680" s="6">
        <f>M2680*P2680</f>
        <v>21.87</v>
      </c>
      <c r="S2680" s="6">
        <f>Q2680-R2680</f>
        <v>17.962</v>
      </c>
      <c r="T2680" s="8">
        <f>IFERROR(S2680/Q2680,0)</f>
        <v>0.45094396465153641</v>
      </c>
    </row>
    <row r="2681" spans="1:20" ht="15.75" x14ac:dyDescent="0.25">
      <c r="A2681" s="2">
        <v>3882</v>
      </c>
      <c r="B2681" s="3">
        <v>46383</v>
      </c>
      <c r="C2681" s="10">
        <f>YEAR(SalesDataTable[[#This Row],[Order Date]])</f>
        <v>2026</v>
      </c>
      <c r="D2681" s="13" t="str">
        <f>"Q"&amp;ROUNDUP(MONTH(SalesDataTable[[#This Row],[Order Date]])/3,0)</f>
        <v>Q4</v>
      </c>
      <c r="E2681" s="13">
        <f>MONTH(SalesDataTable[[#This Row],[Order Date]])</f>
        <v>12</v>
      </c>
      <c r="F2681" s="10" t="str">
        <f>TEXT(SalesDataTable[[#This Row],[Order Date]],"MMM")</f>
        <v>Dec</v>
      </c>
      <c r="G2681" s="4" t="s">
        <v>36</v>
      </c>
      <c r="H2681" s="4" t="s">
        <v>49</v>
      </c>
      <c r="I2681" s="4" t="s">
        <v>44</v>
      </c>
      <c r="J2681" s="4" t="s">
        <v>19</v>
      </c>
      <c r="K2681" s="4" t="s">
        <v>25</v>
      </c>
      <c r="L2681" s="4" t="s">
        <v>62</v>
      </c>
      <c r="M2681" s="5">
        <v>3</v>
      </c>
      <c r="N2681" s="6">
        <v>70.430000000000007</v>
      </c>
      <c r="O2681" s="7">
        <v>0.1</v>
      </c>
      <c r="P2681" s="6">
        <v>32.869999999999997</v>
      </c>
      <c r="Q2681" s="6">
        <f>M2681*N2681*(1-O2681)</f>
        <v>190.16100000000003</v>
      </c>
      <c r="R2681" s="6">
        <f>M2681*P2681</f>
        <v>98.609999999999985</v>
      </c>
      <c r="S2681" s="6">
        <f>Q2681-R2681</f>
        <v>91.551000000000045</v>
      </c>
      <c r="T2681" s="8">
        <f>IFERROR(S2681/Q2681,0)</f>
        <v>0.48143941186678674</v>
      </c>
    </row>
    <row r="2682" spans="1:20" ht="15.75" x14ac:dyDescent="0.25">
      <c r="A2682" s="2">
        <v>4945</v>
      </c>
      <c r="B2682" s="3">
        <v>46383</v>
      </c>
      <c r="C2682" s="10">
        <f>YEAR(SalesDataTable[[#This Row],[Order Date]])</f>
        <v>2026</v>
      </c>
      <c r="D2682" s="13" t="str">
        <f>"Q"&amp;ROUNDUP(MONTH(SalesDataTable[[#This Row],[Order Date]])/3,0)</f>
        <v>Q4</v>
      </c>
      <c r="E2682" s="13">
        <f>MONTH(SalesDataTable[[#This Row],[Order Date]])</f>
        <v>12</v>
      </c>
      <c r="F2682" s="10" t="str">
        <f>TEXT(SalesDataTable[[#This Row],[Order Date]],"MMM")</f>
        <v>Dec</v>
      </c>
      <c r="G2682" s="4" t="s">
        <v>27</v>
      </c>
      <c r="H2682" s="4" t="s">
        <v>28</v>
      </c>
      <c r="I2682" s="4" t="s">
        <v>18</v>
      </c>
      <c r="J2682" s="4" t="s">
        <v>32</v>
      </c>
      <c r="K2682" s="4" t="s">
        <v>39</v>
      </c>
      <c r="L2682" s="4" t="s">
        <v>56</v>
      </c>
      <c r="M2682" s="5">
        <v>2</v>
      </c>
      <c r="N2682" s="6">
        <v>82.04</v>
      </c>
      <c r="O2682" s="7">
        <v>0.1</v>
      </c>
      <c r="P2682" s="6">
        <v>38.880000000000003</v>
      </c>
      <c r="Q2682" s="6">
        <f>M2682*N2682*(1-O2682)</f>
        <v>147.67200000000003</v>
      </c>
      <c r="R2682" s="6">
        <f>M2682*P2682</f>
        <v>77.760000000000005</v>
      </c>
      <c r="S2682" s="6">
        <f>Q2682-R2682</f>
        <v>69.91200000000002</v>
      </c>
      <c r="T2682" s="8">
        <f>IFERROR(S2682/Q2682,0)</f>
        <v>0.47342759629449055</v>
      </c>
    </row>
    <row r="2683" spans="1:20" ht="15.75" x14ac:dyDescent="0.25">
      <c r="A2683" s="2">
        <v>5084</v>
      </c>
      <c r="B2683" s="3">
        <v>46383</v>
      </c>
      <c r="C2683" s="10">
        <f>YEAR(SalesDataTable[[#This Row],[Order Date]])</f>
        <v>2026</v>
      </c>
      <c r="D2683" s="13" t="str">
        <f>"Q"&amp;ROUNDUP(MONTH(SalesDataTable[[#This Row],[Order Date]])/3,0)</f>
        <v>Q4</v>
      </c>
      <c r="E2683" s="13">
        <f>MONTH(SalesDataTable[[#This Row],[Order Date]])</f>
        <v>12</v>
      </c>
      <c r="F2683" s="10" t="str">
        <f>TEXT(SalesDataTable[[#This Row],[Order Date]],"MMM")</f>
        <v>Dec</v>
      </c>
      <c r="G2683" s="4" t="s">
        <v>22</v>
      </c>
      <c r="H2683" s="4" t="s">
        <v>57</v>
      </c>
      <c r="I2683" s="4" t="s">
        <v>44</v>
      </c>
      <c r="J2683" s="4" t="s">
        <v>19</v>
      </c>
      <c r="K2683" s="4" t="s">
        <v>30</v>
      </c>
      <c r="L2683" s="4" t="s">
        <v>31</v>
      </c>
      <c r="M2683" s="5">
        <v>1</v>
      </c>
      <c r="N2683" s="6">
        <v>35.409999999999997</v>
      </c>
      <c r="O2683" s="7">
        <v>0.2</v>
      </c>
      <c r="P2683" s="6">
        <v>13.54</v>
      </c>
      <c r="Q2683" s="6">
        <f>M2683*N2683*(1-O2683)</f>
        <v>28.327999999999999</v>
      </c>
      <c r="R2683" s="6">
        <f>M2683*P2683</f>
        <v>13.54</v>
      </c>
      <c r="S2683" s="6">
        <f>Q2683-R2683</f>
        <v>14.788</v>
      </c>
      <c r="T2683" s="8">
        <f>IFERROR(S2683/Q2683,0)</f>
        <v>0.5220276757977973</v>
      </c>
    </row>
    <row r="2684" spans="1:20" ht="15.75" x14ac:dyDescent="0.25">
      <c r="A2684" s="2">
        <v>246</v>
      </c>
      <c r="B2684" s="3">
        <v>46384</v>
      </c>
      <c r="C2684" s="10">
        <f>YEAR(SalesDataTable[[#This Row],[Order Date]])</f>
        <v>2026</v>
      </c>
      <c r="D2684" s="13" t="str">
        <f>"Q"&amp;ROUNDUP(MONTH(SalesDataTable[[#This Row],[Order Date]])/3,0)</f>
        <v>Q4</v>
      </c>
      <c r="E2684" s="13">
        <f>MONTH(SalesDataTable[[#This Row],[Order Date]])</f>
        <v>12</v>
      </c>
      <c r="F2684" s="10" t="str">
        <f>TEXT(SalesDataTable[[#This Row],[Order Date]],"MMM")</f>
        <v>Dec</v>
      </c>
      <c r="G2684" s="4" t="s">
        <v>36</v>
      </c>
      <c r="H2684" s="4" t="s">
        <v>47</v>
      </c>
      <c r="I2684" s="4" t="s">
        <v>44</v>
      </c>
      <c r="J2684" s="4" t="s">
        <v>32</v>
      </c>
      <c r="K2684" s="4" t="s">
        <v>20</v>
      </c>
      <c r="L2684" s="4" t="s">
        <v>42</v>
      </c>
      <c r="M2684" s="5">
        <v>1</v>
      </c>
      <c r="N2684" s="6">
        <v>41.06</v>
      </c>
      <c r="O2684" s="7">
        <v>0.1</v>
      </c>
      <c r="P2684" s="6">
        <v>16.23</v>
      </c>
      <c r="Q2684" s="6">
        <f>M2684*N2684*(1-O2684)</f>
        <v>36.954000000000001</v>
      </c>
      <c r="R2684" s="6">
        <f>M2684*P2684</f>
        <v>16.23</v>
      </c>
      <c r="S2684" s="6">
        <f>Q2684-R2684</f>
        <v>20.724</v>
      </c>
      <c r="T2684" s="8">
        <f>IFERROR(S2684/Q2684,0)</f>
        <v>0.5608053255398604</v>
      </c>
    </row>
    <row r="2685" spans="1:20" ht="15.75" x14ac:dyDescent="0.25">
      <c r="A2685" s="2">
        <v>537</v>
      </c>
      <c r="B2685" s="3">
        <v>46384</v>
      </c>
      <c r="C2685" s="10">
        <f>YEAR(SalesDataTable[[#This Row],[Order Date]])</f>
        <v>2026</v>
      </c>
      <c r="D2685" s="13" t="str">
        <f>"Q"&amp;ROUNDUP(MONTH(SalesDataTable[[#This Row],[Order Date]])/3,0)</f>
        <v>Q4</v>
      </c>
      <c r="E2685" s="13">
        <f>MONTH(SalesDataTable[[#This Row],[Order Date]])</f>
        <v>12</v>
      </c>
      <c r="F2685" s="10" t="str">
        <f>TEXT(SalesDataTable[[#This Row],[Order Date]],"MMM")</f>
        <v>Dec</v>
      </c>
      <c r="G2685" s="4" t="s">
        <v>36</v>
      </c>
      <c r="H2685" s="4" t="s">
        <v>49</v>
      </c>
      <c r="I2685" s="4" t="s">
        <v>24</v>
      </c>
      <c r="J2685" s="4" t="s">
        <v>32</v>
      </c>
      <c r="K2685" s="4" t="s">
        <v>25</v>
      </c>
      <c r="L2685" s="4" t="s">
        <v>26</v>
      </c>
      <c r="M2685" s="5">
        <v>12</v>
      </c>
      <c r="N2685" s="6">
        <v>90.29</v>
      </c>
      <c r="O2685" s="7">
        <v>0.1</v>
      </c>
      <c r="P2685" s="6">
        <v>45.76</v>
      </c>
      <c r="Q2685" s="6">
        <f>M2685*N2685*(1-O2685)</f>
        <v>975.13200000000006</v>
      </c>
      <c r="R2685" s="6">
        <f>M2685*P2685</f>
        <v>549.12</v>
      </c>
      <c r="S2685" s="6">
        <f>Q2685-R2685</f>
        <v>426.01200000000006</v>
      </c>
      <c r="T2685" s="8">
        <f>IFERROR(S2685/Q2685,0)</f>
        <v>0.43687623829389255</v>
      </c>
    </row>
    <row r="2686" spans="1:20" ht="15.75" x14ac:dyDescent="0.25">
      <c r="A2686" s="2">
        <v>968</v>
      </c>
      <c r="B2686" s="3">
        <v>46384</v>
      </c>
      <c r="C2686" s="10">
        <f>YEAR(SalesDataTable[[#This Row],[Order Date]])</f>
        <v>2026</v>
      </c>
      <c r="D2686" s="13" t="str">
        <f>"Q"&amp;ROUNDUP(MONTH(SalesDataTable[[#This Row],[Order Date]])/3,0)</f>
        <v>Q4</v>
      </c>
      <c r="E2686" s="13">
        <f>MONTH(SalesDataTable[[#This Row],[Order Date]])</f>
        <v>12</v>
      </c>
      <c r="F2686" s="10" t="str">
        <f>TEXT(SalesDataTable[[#This Row],[Order Date]],"MMM")</f>
        <v>Dec</v>
      </c>
      <c r="G2686" s="4" t="s">
        <v>22</v>
      </c>
      <c r="H2686" s="4" t="s">
        <v>59</v>
      </c>
      <c r="I2686" s="4" t="s">
        <v>35</v>
      </c>
      <c r="J2686" s="4" t="s">
        <v>29</v>
      </c>
      <c r="K2686" s="4" t="s">
        <v>20</v>
      </c>
      <c r="L2686" s="4" t="s">
        <v>46</v>
      </c>
      <c r="M2686" s="5">
        <v>1</v>
      </c>
      <c r="N2686" s="6">
        <v>103.13</v>
      </c>
      <c r="O2686" s="7">
        <v>0.15</v>
      </c>
      <c r="P2686" s="6">
        <v>50.06</v>
      </c>
      <c r="Q2686" s="6">
        <f>M2686*N2686*(1-O2686)</f>
        <v>87.660499999999999</v>
      </c>
      <c r="R2686" s="6">
        <f>M2686*P2686</f>
        <v>50.06</v>
      </c>
      <c r="S2686" s="6">
        <f>Q2686-R2686</f>
        <v>37.600499999999997</v>
      </c>
      <c r="T2686" s="8">
        <f>IFERROR(S2686/Q2686,0)</f>
        <v>0.42893321393329947</v>
      </c>
    </row>
    <row r="2687" spans="1:20" ht="15.75" x14ac:dyDescent="0.25">
      <c r="A2687" s="2">
        <v>1234</v>
      </c>
      <c r="B2687" s="3">
        <v>46384</v>
      </c>
      <c r="C2687" s="10">
        <f>YEAR(SalesDataTable[[#This Row],[Order Date]])</f>
        <v>2026</v>
      </c>
      <c r="D2687" s="13" t="str">
        <f>"Q"&amp;ROUNDUP(MONTH(SalesDataTable[[#This Row],[Order Date]])/3,0)</f>
        <v>Q4</v>
      </c>
      <c r="E2687" s="13">
        <f>MONTH(SalesDataTable[[#This Row],[Order Date]])</f>
        <v>12</v>
      </c>
      <c r="F2687" s="10" t="str">
        <f>TEXT(SalesDataTable[[#This Row],[Order Date]],"MMM")</f>
        <v>Dec</v>
      </c>
      <c r="G2687" s="4" t="s">
        <v>36</v>
      </c>
      <c r="H2687" s="4" t="s">
        <v>63</v>
      </c>
      <c r="I2687" s="4" t="s">
        <v>18</v>
      </c>
      <c r="J2687" s="4" t="s">
        <v>19</v>
      </c>
      <c r="K2687" s="4" t="s">
        <v>20</v>
      </c>
      <c r="L2687" s="4" t="s">
        <v>21</v>
      </c>
      <c r="M2687" s="5">
        <v>1</v>
      </c>
      <c r="N2687" s="6">
        <v>81.39</v>
      </c>
      <c r="O2687" s="7">
        <v>0.05</v>
      </c>
      <c r="P2687" s="6">
        <v>43.54</v>
      </c>
      <c r="Q2687" s="6">
        <f>M2687*N2687*(1-O2687)</f>
        <v>77.320499999999996</v>
      </c>
      <c r="R2687" s="6">
        <f>M2687*P2687</f>
        <v>43.54</v>
      </c>
      <c r="S2687" s="6">
        <f>Q2687-R2687</f>
        <v>33.780499999999996</v>
      </c>
      <c r="T2687" s="8">
        <f>IFERROR(S2687/Q2687,0)</f>
        <v>0.43688931137279247</v>
      </c>
    </row>
    <row r="2688" spans="1:20" ht="15.75" x14ac:dyDescent="0.25">
      <c r="A2688" s="2">
        <v>2061</v>
      </c>
      <c r="B2688" s="3">
        <v>46384</v>
      </c>
      <c r="C2688" s="10">
        <f>YEAR(SalesDataTable[[#This Row],[Order Date]])</f>
        <v>2026</v>
      </c>
      <c r="D2688" s="13" t="str">
        <f>"Q"&amp;ROUNDUP(MONTH(SalesDataTable[[#This Row],[Order Date]])/3,0)</f>
        <v>Q4</v>
      </c>
      <c r="E2688" s="13">
        <f>MONTH(SalesDataTable[[#This Row],[Order Date]])</f>
        <v>12</v>
      </c>
      <c r="F2688" s="10" t="str">
        <f>TEXT(SalesDataTable[[#This Row],[Order Date]],"MMM")</f>
        <v>Dec</v>
      </c>
      <c r="G2688" s="4" t="s">
        <v>16</v>
      </c>
      <c r="H2688" s="4" t="s">
        <v>66</v>
      </c>
      <c r="I2688" s="4" t="s">
        <v>44</v>
      </c>
      <c r="J2688" s="4" t="s">
        <v>19</v>
      </c>
      <c r="K2688" s="4" t="s">
        <v>39</v>
      </c>
      <c r="L2688" s="4" t="s">
        <v>40</v>
      </c>
      <c r="M2688" s="5">
        <v>2</v>
      </c>
      <c r="N2688" s="6">
        <v>342.78</v>
      </c>
      <c r="O2688" s="7">
        <v>0</v>
      </c>
      <c r="P2688" s="6">
        <v>197.89</v>
      </c>
      <c r="Q2688" s="6">
        <f>M2688*N2688*(1-O2688)</f>
        <v>685.56</v>
      </c>
      <c r="R2688" s="6">
        <f>M2688*P2688</f>
        <v>395.78</v>
      </c>
      <c r="S2688" s="6">
        <f>Q2688-R2688</f>
        <v>289.77999999999997</v>
      </c>
      <c r="T2688" s="8">
        <f>IFERROR(S2688/Q2688,0)</f>
        <v>0.4226909387945621</v>
      </c>
    </row>
    <row r="2689" spans="1:20" ht="15.75" x14ac:dyDescent="0.25">
      <c r="A2689" s="2">
        <v>2219</v>
      </c>
      <c r="B2689" s="3">
        <v>46384</v>
      </c>
      <c r="C2689" s="10">
        <f>YEAR(SalesDataTable[[#This Row],[Order Date]])</f>
        <v>2026</v>
      </c>
      <c r="D2689" s="13" t="str">
        <f>"Q"&amp;ROUNDUP(MONTH(SalesDataTable[[#This Row],[Order Date]])/3,0)</f>
        <v>Q4</v>
      </c>
      <c r="E2689" s="13">
        <f>MONTH(SalesDataTable[[#This Row],[Order Date]])</f>
        <v>12</v>
      </c>
      <c r="F2689" s="10" t="str">
        <f>TEXT(SalesDataTable[[#This Row],[Order Date]],"MMM")</f>
        <v>Dec</v>
      </c>
      <c r="G2689" s="4" t="s">
        <v>22</v>
      </c>
      <c r="H2689" s="4" t="s">
        <v>65</v>
      </c>
      <c r="I2689" s="4" t="s">
        <v>18</v>
      </c>
      <c r="J2689" s="4" t="s">
        <v>19</v>
      </c>
      <c r="K2689" s="4" t="s">
        <v>25</v>
      </c>
      <c r="L2689" s="4" t="s">
        <v>33</v>
      </c>
      <c r="M2689" s="5">
        <v>1</v>
      </c>
      <c r="N2689" s="6">
        <v>147</v>
      </c>
      <c r="O2689" s="7">
        <v>0.15</v>
      </c>
      <c r="P2689" s="6">
        <v>79.58</v>
      </c>
      <c r="Q2689" s="6">
        <f>M2689*N2689*(1-O2689)</f>
        <v>124.95</v>
      </c>
      <c r="R2689" s="6">
        <f>M2689*P2689</f>
        <v>79.58</v>
      </c>
      <c r="S2689" s="6">
        <f>Q2689-R2689</f>
        <v>45.370000000000005</v>
      </c>
      <c r="T2689" s="8">
        <f>IFERROR(S2689/Q2689,0)</f>
        <v>0.36310524209683875</v>
      </c>
    </row>
    <row r="2690" spans="1:20" ht="15.75" x14ac:dyDescent="0.25">
      <c r="A2690" s="2">
        <v>2651</v>
      </c>
      <c r="B2690" s="3">
        <v>46384</v>
      </c>
      <c r="C2690" s="10">
        <f>YEAR(SalesDataTable[[#This Row],[Order Date]])</f>
        <v>2026</v>
      </c>
      <c r="D2690" s="13" t="str">
        <f>"Q"&amp;ROUNDUP(MONTH(SalesDataTable[[#This Row],[Order Date]])/3,0)</f>
        <v>Q4</v>
      </c>
      <c r="E2690" s="13">
        <f>MONTH(SalesDataTable[[#This Row],[Order Date]])</f>
        <v>12</v>
      </c>
      <c r="F2690" s="10" t="str">
        <f>TEXT(SalesDataTable[[#This Row],[Order Date]],"MMM")</f>
        <v>Dec</v>
      </c>
      <c r="G2690" s="4" t="s">
        <v>16</v>
      </c>
      <c r="H2690" s="4" t="s">
        <v>66</v>
      </c>
      <c r="I2690" s="4" t="s">
        <v>18</v>
      </c>
      <c r="J2690" s="4" t="s">
        <v>29</v>
      </c>
      <c r="K2690" s="4" t="s">
        <v>30</v>
      </c>
      <c r="L2690" s="4" t="s">
        <v>48</v>
      </c>
      <c r="M2690" s="5">
        <v>1</v>
      </c>
      <c r="N2690" s="6">
        <v>45.69</v>
      </c>
      <c r="O2690" s="7">
        <v>0.2</v>
      </c>
      <c r="P2690" s="6">
        <v>18.829999999999998</v>
      </c>
      <c r="Q2690" s="6">
        <f>M2690*N2690*(1-O2690)</f>
        <v>36.552</v>
      </c>
      <c r="R2690" s="6">
        <f>M2690*P2690</f>
        <v>18.829999999999998</v>
      </c>
      <c r="S2690" s="6">
        <f>Q2690-R2690</f>
        <v>17.722000000000001</v>
      </c>
      <c r="T2690" s="8">
        <f>IFERROR(S2690/Q2690,0)</f>
        <v>0.48484351061501429</v>
      </c>
    </row>
    <row r="2691" spans="1:20" ht="15.75" x14ac:dyDescent="0.25">
      <c r="A2691" s="2">
        <v>3173</v>
      </c>
      <c r="B2691" s="3">
        <v>46384</v>
      </c>
      <c r="C2691" s="10">
        <f>YEAR(SalesDataTable[[#This Row],[Order Date]])</f>
        <v>2026</v>
      </c>
      <c r="D2691" s="13" t="str">
        <f>"Q"&amp;ROUNDUP(MONTH(SalesDataTable[[#This Row],[Order Date]])/3,0)</f>
        <v>Q4</v>
      </c>
      <c r="E2691" s="13">
        <f>MONTH(SalesDataTable[[#This Row],[Order Date]])</f>
        <v>12</v>
      </c>
      <c r="F2691" s="10" t="str">
        <f>TEXT(SalesDataTable[[#This Row],[Order Date]],"MMM")</f>
        <v>Dec</v>
      </c>
      <c r="G2691" s="4" t="s">
        <v>22</v>
      </c>
      <c r="H2691" s="4" t="s">
        <v>59</v>
      </c>
      <c r="I2691" s="4" t="s">
        <v>44</v>
      </c>
      <c r="J2691" s="4" t="s">
        <v>19</v>
      </c>
      <c r="K2691" s="4" t="s">
        <v>20</v>
      </c>
      <c r="L2691" s="4" t="s">
        <v>42</v>
      </c>
      <c r="M2691" s="5">
        <v>1</v>
      </c>
      <c r="N2691" s="6">
        <v>39.69</v>
      </c>
      <c r="O2691" s="7">
        <v>0</v>
      </c>
      <c r="P2691" s="6">
        <v>17.09</v>
      </c>
      <c r="Q2691" s="6">
        <f>M2691*N2691*(1-O2691)</f>
        <v>39.69</v>
      </c>
      <c r="R2691" s="6">
        <f>M2691*P2691</f>
        <v>17.09</v>
      </c>
      <c r="S2691" s="6">
        <f>Q2691-R2691</f>
        <v>22.599999999999998</v>
      </c>
      <c r="T2691" s="8">
        <f>IFERROR(S2691/Q2691,0)</f>
        <v>0.56941295036533135</v>
      </c>
    </row>
    <row r="2692" spans="1:20" ht="15.75" x14ac:dyDescent="0.25">
      <c r="A2692" s="2">
        <v>3409</v>
      </c>
      <c r="B2692" s="3">
        <v>46384</v>
      </c>
      <c r="C2692" s="10">
        <f>YEAR(SalesDataTable[[#This Row],[Order Date]])</f>
        <v>2026</v>
      </c>
      <c r="D2692" s="13" t="str">
        <f>"Q"&amp;ROUNDUP(MONTH(SalesDataTable[[#This Row],[Order Date]])/3,0)</f>
        <v>Q4</v>
      </c>
      <c r="E2692" s="13">
        <f>MONTH(SalesDataTable[[#This Row],[Order Date]])</f>
        <v>12</v>
      </c>
      <c r="F2692" s="10" t="str">
        <f>TEXT(SalesDataTable[[#This Row],[Order Date]],"MMM")</f>
        <v>Dec</v>
      </c>
      <c r="G2692" s="4" t="s">
        <v>36</v>
      </c>
      <c r="H2692" s="4" t="s">
        <v>37</v>
      </c>
      <c r="I2692" s="4" t="s">
        <v>18</v>
      </c>
      <c r="J2692" s="4" t="s">
        <v>29</v>
      </c>
      <c r="K2692" s="4" t="s">
        <v>39</v>
      </c>
      <c r="L2692" s="4" t="s">
        <v>67</v>
      </c>
      <c r="M2692" s="5">
        <v>5</v>
      </c>
      <c r="N2692" s="6">
        <v>122.42</v>
      </c>
      <c r="O2692" s="7">
        <v>0</v>
      </c>
      <c r="P2692" s="6">
        <v>60.8</v>
      </c>
      <c r="Q2692" s="6">
        <f>M2692*N2692*(1-O2692)</f>
        <v>612.1</v>
      </c>
      <c r="R2692" s="6">
        <f>M2692*P2692</f>
        <v>304</v>
      </c>
      <c r="S2692" s="6">
        <f>Q2692-R2692</f>
        <v>308.10000000000002</v>
      </c>
      <c r="T2692" s="8">
        <f>IFERROR(S2692/Q2692,0)</f>
        <v>0.50334912595981052</v>
      </c>
    </row>
    <row r="2693" spans="1:20" ht="15.75" x14ac:dyDescent="0.25">
      <c r="A2693" s="2">
        <v>3535</v>
      </c>
      <c r="B2693" s="3">
        <v>46384</v>
      </c>
      <c r="C2693" s="10">
        <f>YEAR(SalesDataTable[[#This Row],[Order Date]])</f>
        <v>2026</v>
      </c>
      <c r="D2693" s="13" t="str">
        <f>"Q"&amp;ROUNDUP(MONTH(SalesDataTable[[#This Row],[Order Date]])/3,0)</f>
        <v>Q4</v>
      </c>
      <c r="E2693" s="13">
        <f>MONTH(SalesDataTable[[#This Row],[Order Date]])</f>
        <v>12</v>
      </c>
      <c r="F2693" s="10" t="str">
        <f>TEXT(SalesDataTable[[#This Row],[Order Date]],"MMM")</f>
        <v>Dec</v>
      </c>
      <c r="G2693" s="4" t="s">
        <v>22</v>
      </c>
      <c r="H2693" s="4" t="s">
        <v>43</v>
      </c>
      <c r="I2693" s="4" t="s">
        <v>35</v>
      </c>
      <c r="J2693" s="4" t="s">
        <v>29</v>
      </c>
      <c r="K2693" s="4" t="s">
        <v>30</v>
      </c>
      <c r="L2693" s="4" t="s">
        <v>31</v>
      </c>
      <c r="M2693" s="5">
        <v>1</v>
      </c>
      <c r="N2693" s="6">
        <v>37.03</v>
      </c>
      <c r="O2693" s="7">
        <v>0.15</v>
      </c>
      <c r="P2693" s="6">
        <v>13.53</v>
      </c>
      <c r="Q2693" s="6">
        <f>M2693*N2693*(1-O2693)</f>
        <v>31.4755</v>
      </c>
      <c r="R2693" s="6">
        <f>M2693*P2693</f>
        <v>13.53</v>
      </c>
      <c r="S2693" s="6">
        <f>Q2693-R2693</f>
        <v>17.945500000000003</v>
      </c>
      <c r="T2693" s="8">
        <f>IFERROR(S2693/Q2693,0)</f>
        <v>0.57014185636447401</v>
      </c>
    </row>
    <row r="2694" spans="1:20" ht="15.75" x14ac:dyDescent="0.25">
      <c r="A2694" s="2">
        <v>5134</v>
      </c>
      <c r="B2694" s="3">
        <v>46384</v>
      </c>
      <c r="C2694" s="10">
        <f>YEAR(SalesDataTable[[#This Row],[Order Date]])</f>
        <v>2026</v>
      </c>
      <c r="D2694" s="13" t="str">
        <f>"Q"&amp;ROUNDUP(MONTH(SalesDataTable[[#This Row],[Order Date]])/3,0)</f>
        <v>Q4</v>
      </c>
      <c r="E2694" s="13">
        <f>MONTH(SalesDataTable[[#This Row],[Order Date]])</f>
        <v>12</v>
      </c>
      <c r="F2694" s="10" t="str">
        <f>TEXT(SalesDataTable[[#This Row],[Order Date]],"MMM")</f>
        <v>Dec</v>
      </c>
      <c r="G2694" s="4" t="s">
        <v>22</v>
      </c>
      <c r="H2694" s="4" t="s">
        <v>65</v>
      </c>
      <c r="I2694" s="4" t="s">
        <v>35</v>
      </c>
      <c r="J2694" s="4" t="s">
        <v>19</v>
      </c>
      <c r="K2694" s="4" t="s">
        <v>25</v>
      </c>
      <c r="L2694" s="4" t="s">
        <v>26</v>
      </c>
      <c r="M2694" s="5">
        <v>1</v>
      </c>
      <c r="N2694" s="6">
        <v>90.99</v>
      </c>
      <c r="O2694" s="7">
        <v>0.05</v>
      </c>
      <c r="P2694" s="6">
        <v>44.78</v>
      </c>
      <c r="Q2694" s="6">
        <f>M2694*N2694*(1-O2694)</f>
        <v>86.440499999999986</v>
      </c>
      <c r="R2694" s="6">
        <f>M2694*P2694</f>
        <v>44.78</v>
      </c>
      <c r="S2694" s="6">
        <f>Q2694-R2694</f>
        <v>41.660499999999985</v>
      </c>
      <c r="T2694" s="8">
        <f>IFERROR(S2694/Q2694,0)</f>
        <v>0.48195579618350187</v>
      </c>
    </row>
    <row r="2695" spans="1:20" ht="15.75" x14ac:dyDescent="0.25">
      <c r="A2695" s="2">
        <v>2011</v>
      </c>
      <c r="B2695" s="3">
        <v>46385</v>
      </c>
      <c r="C2695" s="10">
        <f>YEAR(SalesDataTable[[#This Row],[Order Date]])</f>
        <v>2026</v>
      </c>
      <c r="D2695" s="13" t="str">
        <f>"Q"&amp;ROUNDUP(MONTH(SalesDataTable[[#This Row],[Order Date]])/3,0)</f>
        <v>Q4</v>
      </c>
      <c r="E2695" s="13">
        <f>MONTH(SalesDataTable[[#This Row],[Order Date]])</f>
        <v>12</v>
      </c>
      <c r="F2695" s="10" t="str">
        <f>TEXT(SalesDataTable[[#This Row],[Order Date]],"MMM")</f>
        <v>Dec</v>
      </c>
      <c r="G2695" s="4" t="s">
        <v>22</v>
      </c>
      <c r="H2695" s="4" t="s">
        <v>57</v>
      </c>
      <c r="I2695" s="4" t="s">
        <v>18</v>
      </c>
      <c r="J2695" s="4" t="s">
        <v>19</v>
      </c>
      <c r="K2695" s="4" t="s">
        <v>25</v>
      </c>
      <c r="L2695" s="4" t="s">
        <v>26</v>
      </c>
      <c r="M2695" s="5">
        <v>1</v>
      </c>
      <c r="N2695" s="6">
        <v>90.81</v>
      </c>
      <c r="O2695" s="7">
        <v>0.1</v>
      </c>
      <c r="P2695" s="6">
        <v>46.53</v>
      </c>
      <c r="Q2695" s="6">
        <f>M2695*N2695*(1-O2695)</f>
        <v>81.728999999999999</v>
      </c>
      <c r="R2695" s="6">
        <f>M2695*P2695</f>
        <v>46.53</v>
      </c>
      <c r="S2695" s="6">
        <f>Q2695-R2695</f>
        <v>35.198999999999998</v>
      </c>
      <c r="T2695" s="8">
        <f>IFERROR(S2695/Q2695,0)</f>
        <v>0.43067944059024332</v>
      </c>
    </row>
    <row r="2696" spans="1:20" ht="15.75" x14ac:dyDescent="0.25">
      <c r="A2696" s="2">
        <v>2477</v>
      </c>
      <c r="B2696" s="3">
        <v>46385</v>
      </c>
      <c r="C2696" s="10">
        <f>YEAR(SalesDataTable[[#This Row],[Order Date]])</f>
        <v>2026</v>
      </c>
      <c r="D2696" s="13" t="str">
        <f>"Q"&amp;ROUNDUP(MONTH(SalesDataTable[[#This Row],[Order Date]])/3,0)</f>
        <v>Q4</v>
      </c>
      <c r="E2696" s="13">
        <f>MONTH(SalesDataTable[[#This Row],[Order Date]])</f>
        <v>12</v>
      </c>
      <c r="F2696" s="10" t="str">
        <f>TEXT(SalesDataTable[[#This Row],[Order Date]],"MMM")</f>
        <v>Dec</v>
      </c>
      <c r="G2696" s="4" t="s">
        <v>16</v>
      </c>
      <c r="H2696" s="4" t="s">
        <v>66</v>
      </c>
      <c r="I2696" s="4" t="s">
        <v>35</v>
      </c>
      <c r="J2696" s="4" t="s">
        <v>29</v>
      </c>
      <c r="K2696" s="4" t="s">
        <v>20</v>
      </c>
      <c r="L2696" s="4" t="s">
        <v>42</v>
      </c>
      <c r="M2696" s="5">
        <v>1</v>
      </c>
      <c r="N2696" s="6">
        <v>41.28</v>
      </c>
      <c r="O2696" s="7">
        <v>0.15</v>
      </c>
      <c r="P2696" s="6">
        <v>16.41</v>
      </c>
      <c r="Q2696" s="6">
        <f>M2696*N2696*(1-O2696)</f>
        <v>35.088000000000001</v>
      </c>
      <c r="R2696" s="6">
        <f>M2696*P2696</f>
        <v>16.41</v>
      </c>
      <c r="S2696" s="6">
        <f>Q2696-R2696</f>
        <v>18.678000000000001</v>
      </c>
      <c r="T2696" s="8">
        <f>IFERROR(S2696/Q2696,0)</f>
        <v>0.53231874145006841</v>
      </c>
    </row>
    <row r="2697" spans="1:20" ht="15.75" x14ac:dyDescent="0.25">
      <c r="A2697" s="2">
        <v>2745</v>
      </c>
      <c r="B2697" s="3">
        <v>46385</v>
      </c>
      <c r="C2697" s="10">
        <f>YEAR(SalesDataTable[[#This Row],[Order Date]])</f>
        <v>2026</v>
      </c>
      <c r="D2697" s="13" t="str">
        <f>"Q"&amp;ROUNDUP(MONTH(SalesDataTable[[#This Row],[Order Date]])/3,0)</f>
        <v>Q4</v>
      </c>
      <c r="E2697" s="13">
        <f>MONTH(SalesDataTable[[#This Row],[Order Date]])</f>
        <v>12</v>
      </c>
      <c r="F2697" s="10" t="str">
        <f>TEXT(SalesDataTable[[#This Row],[Order Date]],"MMM")</f>
        <v>Dec</v>
      </c>
      <c r="G2697" s="4" t="s">
        <v>36</v>
      </c>
      <c r="H2697" s="4" t="s">
        <v>63</v>
      </c>
      <c r="I2697" s="4" t="s">
        <v>44</v>
      </c>
      <c r="J2697" s="4" t="s">
        <v>32</v>
      </c>
      <c r="K2697" s="4" t="s">
        <v>30</v>
      </c>
      <c r="L2697" s="4" t="s">
        <v>48</v>
      </c>
      <c r="M2697" s="5">
        <v>1</v>
      </c>
      <c r="N2697" s="6">
        <v>46.07</v>
      </c>
      <c r="O2697" s="7">
        <v>0</v>
      </c>
      <c r="P2697" s="6">
        <v>18.420000000000002</v>
      </c>
      <c r="Q2697" s="6">
        <f>M2697*N2697*(1-O2697)</f>
        <v>46.07</v>
      </c>
      <c r="R2697" s="6">
        <f>M2697*P2697</f>
        <v>18.420000000000002</v>
      </c>
      <c r="S2697" s="6">
        <f>Q2697-R2697</f>
        <v>27.65</v>
      </c>
      <c r="T2697" s="8">
        <f>IFERROR(S2697/Q2697,0)</f>
        <v>0.60017364879531143</v>
      </c>
    </row>
    <row r="2698" spans="1:20" ht="15.75" x14ac:dyDescent="0.25">
      <c r="A2698" s="2">
        <v>4427</v>
      </c>
      <c r="B2698" s="3">
        <v>46385</v>
      </c>
      <c r="C2698" s="10">
        <f>YEAR(SalesDataTable[[#This Row],[Order Date]])</f>
        <v>2026</v>
      </c>
      <c r="D2698" s="13" t="str">
        <f>"Q"&amp;ROUNDUP(MONTH(SalesDataTable[[#This Row],[Order Date]])/3,0)</f>
        <v>Q4</v>
      </c>
      <c r="E2698" s="13">
        <f>MONTH(SalesDataTable[[#This Row],[Order Date]])</f>
        <v>12</v>
      </c>
      <c r="F2698" s="10" t="str">
        <f>TEXT(SalesDataTable[[#This Row],[Order Date]],"MMM")</f>
        <v>Dec</v>
      </c>
      <c r="G2698" s="4" t="s">
        <v>22</v>
      </c>
      <c r="H2698" s="4" t="s">
        <v>59</v>
      </c>
      <c r="I2698" s="4" t="s">
        <v>35</v>
      </c>
      <c r="J2698" s="4" t="s">
        <v>32</v>
      </c>
      <c r="K2698" s="4" t="s">
        <v>25</v>
      </c>
      <c r="L2698" s="4" t="s">
        <v>33</v>
      </c>
      <c r="M2698" s="5">
        <v>1</v>
      </c>
      <c r="N2698" s="6">
        <v>147.29</v>
      </c>
      <c r="O2698" s="7">
        <v>0.1</v>
      </c>
      <c r="P2698" s="6">
        <v>78.2</v>
      </c>
      <c r="Q2698" s="6">
        <f>M2698*N2698*(1-O2698)</f>
        <v>132.56100000000001</v>
      </c>
      <c r="R2698" s="6">
        <f>M2698*P2698</f>
        <v>78.2</v>
      </c>
      <c r="S2698" s="6">
        <f>Q2698-R2698</f>
        <v>54.361000000000004</v>
      </c>
      <c r="T2698" s="8">
        <f>IFERROR(S2698/Q2698,0)</f>
        <v>0.4100829052285363</v>
      </c>
    </row>
    <row r="2699" spans="1:20" ht="15.75" x14ac:dyDescent="0.25">
      <c r="A2699" s="2">
        <v>377</v>
      </c>
      <c r="B2699" s="3">
        <v>46386</v>
      </c>
      <c r="C2699" s="10">
        <f>YEAR(SalesDataTable[[#This Row],[Order Date]])</f>
        <v>2026</v>
      </c>
      <c r="D2699" s="13" t="str">
        <f>"Q"&amp;ROUNDUP(MONTH(SalesDataTable[[#This Row],[Order Date]])/3,0)</f>
        <v>Q4</v>
      </c>
      <c r="E2699" s="13">
        <f>MONTH(SalesDataTable[[#This Row],[Order Date]])</f>
        <v>12</v>
      </c>
      <c r="F2699" s="10" t="str">
        <f>TEXT(SalesDataTable[[#This Row],[Order Date]],"MMM")</f>
        <v>Dec</v>
      </c>
      <c r="G2699" s="4" t="s">
        <v>36</v>
      </c>
      <c r="H2699" s="4" t="s">
        <v>63</v>
      </c>
      <c r="I2699" s="4" t="s">
        <v>18</v>
      </c>
      <c r="J2699" s="4" t="s">
        <v>29</v>
      </c>
      <c r="K2699" s="4" t="s">
        <v>20</v>
      </c>
      <c r="L2699" s="4" t="s">
        <v>42</v>
      </c>
      <c r="M2699" s="5">
        <v>1</v>
      </c>
      <c r="N2699" s="6">
        <v>40.82</v>
      </c>
      <c r="O2699" s="7">
        <v>0.1</v>
      </c>
      <c r="P2699" s="6">
        <v>17.2</v>
      </c>
      <c r="Q2699" s="6">
        <f>M2699*N2699*(1-O2699)</f>
        <v>36.738</v>
      </c>
      <c r="R2699" s="6">
        <f>M2699*P2699</f>
        <v>17.2</v>
      </c>
      <c r="S2699" s="6">
        <f>Q2699-R2699</f>
        <v>19.538</v>
      </c>
      <c r="T2699" s="8">
        <f>IFERROR(S2699/Q2699,0)</f>
        <v>0.53181991398551909</v>
      </c>
    </row>
    <row r="2700" spans="1:20" ht="15.75" x14ac:dyDescent="0.25">
      <c r="A2700" s="2">
        <v>1530</v>
      </c>
      <c r="B2700" s="3">
        <v>46386</v>
      </c>
      <c r="C2700" s="10">
        <f>YEAR(SalesDataTable[[#This Row],[Order Date]])</f>
        <v>2026</v>
      </c>
      <c r="D2700" s="13" t="str">
        <f>"Q"&amp;ROUNDUP(MONTH(SalesDataTable[[#This Row],[Order Date]])/3,0)</f>
        <v>Q4</v>
      </c>
      <c r="E2700" s="13">
        <f>MONTH(SalesDataTable[[#This Row],[Order Date]])</f>
        <v>12</v>
      </c>
      <c r="F2700" s="10" t="str">
        <f>TEXT(SalesDataTable[[#This Row],[Order Date]],"MMM")</f>
        <v>Dec</v>
      </c>
      <c r="G2700" s="4" t="s">
        <v>36</v>
      </c>
      <c r="H2700" s="4" t="s">
        <v>47</v>
      </c>
      <c r="I2700" s="4" t="s">
        <v>18</v>
      </c>
      <c r="J2700" s="4" t="s">
        <v>29</v>
      </c>
      <c r="K2700" s="4" t="s">
        <v>50</v>
      </c>
      <c r="L2700" s="4" t="s">
        <v>61</v>
      </c>
      <c r="M2700" s="5">
        <v>3</v>
      </c>
      <c r="N2700" s="6">
        <v>50.72</v>
      </c>
      <c r="O2700" s="7">
        <v>0</v>
      </c>
      <c r="P2700" s="6">
        <v>22.3</v>
      </c>
      <c r="Q2700" s="6">
        <f>M2700*N2700*(1-O2700)</f>
        <v>152.16</v>
      </c>
      <c r="R2700" s="6">
        <f>M2700*P2700</f>
        <v>66.900000000000006</v>
      </c>
      <c r="S2700" s="6">
        <f>Q2700-R2700</f>
        <v>85.259999999999991</v>
      </c>
      <c r="T2700" s="8">
        <f>IFERROR(S2700/Q2700,0)</f>
        <v>0.56033123028391163</v>
      </c>
    </row>
    <row r="2701" spans="1:20" ht="15.75" x14ac:dyDescent="0.25">
      <c r="A2701" s="2">
        <v>2135</v>
      </c>
      <c r="B2701" s="3">
        <v>46386</v>
      </c>
      <c r="C2701" s="10">
        <f>YEAR(SalesDataTable[[#This Row],[Order Date]])</f>
        <v>2026</v>
      </c>
      <c r="D2701" s="13" t="str">
        <f>"Q"&amp;ROUNDUP(MONTH(SalesDataTable[[#This Row],[Order Date]])/3,0)</f>
        <v>Q4</v>
      </c>
      <c r="E2701" s="13">
        <f>MONTH(SalesDataTable[[#This Row],[Order Date]])</f>
        <v>12</v>
      </c>
      <c r="F2701" s="10" t="str">
        <f>TEXT(SalesDataTable[[#This Row],[Order Date]],"MMM")</f>
        <v>Dec</v>
      </c>
      <c r="G2701" s="4" t="s">
        <v>22</v>
      </c>
      <c r="H2701" s="4" t="s">
        <v>59</v>
      </c>
      <c r="I2701" s="4" t="s">
        <v>44</v>
      </c>
      <c r="J2701" s="4" t="s">
        <v>32</v>
      </c>
      <c r="K2701" s="4" t="s">
        <v>39</v>
      </c>
      <c r="L2701" s="4" t="s">
        <v>45</v>
      </c>
      <c r="M2701" s="5">
        <v>3</v>
      </c>
      <c r="N2701" s="6">
        <v>194.7</v>
      </c>
      <c r="O2701" s="7">
        <v>0.1</v>
      </c>
      <c r="P2701" s="6">
        <v>102.62</v>
      </c>
      <c r="Q2701" s="6">
        <f>M2701*N2701*(1-O2701)</f>
        <v>525.68999999999994</v>
      </c>
      <c r="R2701" s="6">
        <f>M2701*P2701</f>
        <v>307.86</v>
      </c>
      <c r="S2701" s="6">
        <f>Q2701-R2701</f>
        <v>217.82999999999993</v>
      </c>
      <c r="T2701" s="8">
        <f>IFERROR(S2701/Q2701,0)</f>
        <v>0.41436968555612613</v>
      </c>
    </row>
    <row r="2702" spans="1:20" ht="15.75" x14ac:dyDescent="0.25">
      <c r="A2702" s="2">
        <v>2916</v>
      </c>
      <c r="B2702" s="3">
        <v>46386</v>
      </c>
      <c r="C2702" s="10">
        <f>YEAR(SalesDataTable[[#This Row],[Order Date]])</f>
        <v>2026</v>
      </c>
      <c r="D2702" s="13" t="str">
        <f>"Q"&amp;ROUNDUP(MONTH(SalesDataTable[[#This Row],[Order Date]])/3,0)</f>
        <v>Q4</v>
      </c>
      <c r="E2702" s="13">
        <f>MONTH(SalesDataTable[[#This Row],[Order Date]])</f>
        <v>12</v>
      </c>
      <c r="F2702" s="10" t="str">
        <f>TEXT(SalesDataTable[[#This Row],[Order Date]],"MMM")</f>
        <v>Dec</v>
      </c>
      <c r="G2702" s="4" t="s">
        <v>22</v>
      </c>
      <c r="H2702" s="4" t="s">
        <v>43</v>
      </c>
      <c r="I2702" s="4" t="s">
        <v>35</v>
      </c>
      <c r="J2702" s="4" t="s">
        <v>29</v>
      </c>
      <c r="K2702" s="4" t="s">
        <v>30</v>
      </c>
      <c r="L2702" s="4" t="s">
        <v>31</v>
      </c>
      <c r="M2702" s="5">
        <v>1</v>
      </c>
      <c r="N2702" s="6">
        <v>36.64</v>
      </c>
      <c r="O2702" s="7">
        <v>0.05</v>
      </c>
      <c r="P2702" s="6">
        <v>13.59</v>
      </c>
      <c r="Q2702" s="6">
        <f>M2702*N2702*(1-O2702)</f>
        <v>34.808</v>
      </c>
      <c r="R2702" s="6">
        <f>M2702*P2702</f>
        <v>13.59</v>
      </c>
      <c r="S2702" s="6">
        <f>Q2702-R2702</f>
        <v>21.218</v>
      </c>
      <c r="T2702" s="8">
        <f>IFERROR(S2702/Q2702,0)</f>
        <v>0.60957251206619167</v>
      </c>
    </row>
    <row r="2703" spans="1:20" ht="15.75" x14ac:dyDescent="0.25">
      <c r="A2703" s="2">
        <v>3449</v>
      </c>
      <c r="B2703" s="3">
        <v>46386</v>
      </c>
      <c r="C2703" s="10">
        <f>YEAR(SalesDataTable[[#This Row],[Order Date]])</f>
        <v>2026</v>
      </c>
      <c r="D2703" s="13" t="str">
        <f>"Q"&amp;ROUNDUP(MONTH(SalesDataTable[[#This Row],[Order Date]])/3,0)</f>
        <v>Q4</v>
      </c>
      <c r="E2703" s="13">
        <f>MONTH(SalesDataTable[[#This Row],[Order Date]])</f>
        <v>12</v>
      </c>
      <c r="F2703" s="10" t="str">
        <f>TEXT(SalesDataTable[[#This Row],[Order Date]],"MMM")</f>
        <v>Dec</v>
      </c>
      <c r="G2703" s="4" t="s">
        <v>27</v>
      </c>
      <c r="H2703" s="4" t="s">
        <v>55</v>
      </c>
      <c r="I2703" s="4" t="s">
        <v>44</v>
      </c>
      <c r="J2703" s="4" t="s">
        <v>19</v>
      </c>
      <c r="K2703" s="4" t="s">
        <v>39</v>
      </c>
      <c r="L2703" s="4" t="s">
        <v>45</v>
      </c>
      <c r="M2703" s="5">
        <v>6</v>
      </c>
      <c r="N2703" s="6">
        <v>192.9</v>
      </c>
      <c r="O2703" s="7">
        <v>0.2</v>
      </c>
      <c r="P2703" s="6">
        <v>106.89</v>
      </c>
      <c r="Q2703" s="6">
        <f>M2703*N2703*(1-O2703)</f>
        <v>925.92000000000007</v>
      </c>
      <c r="R2703" s="6">
        <f>M2703*P2703</f>
        <v>641.34</v>
      </c>
      <c r="S2703" s="6">
        <f>Q2703-R2703</f>
        <v>284.58000000000004</v>
      </c>
      <c r="T2703" s="8">
        <f>IFERROR(S2703/Q2703,0)</f>
        <v>0.30734836702954899</v>
      </c>
    </row>
    <row r="2704" spans="1:20" ht="15.75" x14ac:dyDescent="0.25">
      <c r="A2704" s="2">
        <v>3498</v>
      </c>
      <c r="B2704" s="3">
        <v>46386</v>
      </c>
      <c r="C2704" s="10">
        <f>YEAR(SalesDataTable[[#This Row],[Order Date]])</f>
        <v>2026</v>
      </c>
      <c r="D2704" s="13" t="str">
        <f>"Q"&amp;ROUNDUP(MONTH(SalesDataTable[[#This Row],[Order Date]])/3,0)</f>
        <v>Q4</v>
      </c>
      <c r="E2704" s="13">
        <f>MONTH(SalesDataTable[[#This Row],[Order Date]])</f>
        <v>12</v>
      </c>
      <c r="F2704" s="10" t="str">
        <f>TEXT(SalesDataTable[[#This Row],[Order Date]],"MMM")</f>
        <v>Dec</v>
      </c>
      <c r="G2704" s="4" t="s">
        <v>36</v>
      </c>
      <c r="H2704" s="4" t="s">
        <v>47</v>
      </c>
      <c r="I2704" s="4" t="s">
        <v>44</v>
      </c>
      <c r="J2704" s="4" t="s">
        <v>19</v>
      </c>
      <c r="K2704" s="4" t="s">
        <v>25</v>
      </c>
      <c r="L2704" s="4" t="s">
        <v>62</v>
      </c>
      <c r="M2704" s="5">
        <v>2</v>
      </c>
      <c r="N2704" s="6">
        <v>71.56</v>
      </c>
      <c r="O2704" s="7">
        <v>0.1</v>
      </c>
      <c r="P2704" s="6">
        <v>32.99</v>
      </c>
      <c r="Q2704" s="6">
        <f>M2704*N2704*(1-O2704)</f>
        <v>128.80800000000002</v>
      </c>
      <c r="R2704" s="6">
        <f>M2704*P2704</f>
        <v>65.98</v>
      </c>
      <c r="S2704" s="6">
        <f>Q2704-R2704</f>
        <v>62.828000000000017</v>
      </c>
      <c r="T2704" s="8">
        <f>IFERROR(S2704/Q2704,0)</f>
        <v>0.4877647351096206</v>
      </c>
    </row>
    <row r="2705" spans="1:20" ht="15.75" x14ac:dyDescent="0.25">
      <c r="A2705" s="2">
        <v>4851</v>
      </c>
      <c r="B2705" s="3">
        <v>46386</v>
      </c>
      <c r="C2705" s="10">
        <f>YEAR(SalesDataTable[[#This Row],[Order Date]])</f>
        <v>2026</v>
      </c>
      <c r="D2705" s="13" t="str">
        <f>"Q"&amp;ROUNDUP(MONTH(SalesDataTable[[#This Row],[Order Date]])/3,0)</f>
        <v>Q4</v>
      </c>
      <c r="E2705" s="13">
        <f>MONTH(SalesDataTable[[#This Row],[Order Date]])</f>
        <v>12</v>
      </c>
      <c r="F2705" s="10" t="str">
        <f>TEXT(SalesDataTable[[#This Row],[Order Date]],"MMM")</f>
        <v>Dec</v>
      </c>
      <c r="G2705" s="4" t="s">
        <v>36</v>
      </c>
      <c r="H2705" s="4" t="s">
        <v>63</v>
      </c>
      <c r="I2705" s="4" t="s">
        <v>44</v>
      </c>
      <c r="J2705" s="4" t="s">
        <v>29</v>
      </c>
      <c r="K2705" s="4" t="s">
        <v>20</v>
      </c>
      <c r="L2705" s="4" t="s">
        <v>42</v>
      </c>
      <c r="M2705" s="5">
        <v>1</v>
      </c>
      <c r="N2705" s="6">
        <v>40.270000000000003</v>
      </c>
      <c r="O2705" s="7">
        <v>0.1</v>
      </c>
      <c r="P2705" s="6">
        <v>16.63</v>
      </c>
      <c r="Q2705" s="6">
        <f>M2705*N2705*(1-O2705)</f>
        <v>36.243000000000002</v>
      </c>
      <c r="R2705" s="6">
        <f>M2705*P2705</f>
        <v>16.63</v>
      </c>
      <c r="S2705" s="6">
        <f>Q2705-R2705</f>
        <v>19.613000000000003</v>
      </c>
      <c r="T2705" s="8">
        <f>IFERROR(S2705/Q2705,0)</f>
        <v>0.54115277432883602</v>
      </c>
    </row>
    <row r="2706" spans="1:20" ht="15.75" x14ac:dyDescent="0.25">
      <c r="A2706" s="2">
        <v>4926</v>
      </c>
      <c r="B2706" s="3">
        <v>46386</v>
      </c>
      <c r="C2706" s="10">
        <f>YEAR(SalesDataTable[[#This Row],[Order Date]])</f>
        <v>2026</v>
      </c>
      <c r="D2706" s="13" t="str">
        <f>"Q"&amp;ROUNDUP(MONTH(SalesDataTable[[#This Row],[Order Date]])/3,0)</f>
        <v>Q4</v>
      </c>
      <c r="E2706" s="13">
        <f>MONTH(SalesDataTable[[#This Row],[Order Date]])</f>
        <v>12</v>
      </c>
      <c r="F2706" s="10" t="str">
        <f>TEXT(SalesDataTable[[#This Row],[Order Date]],"MMM")</f>
        <v>Dec</v>
      </c>
      <c r="G2706" s="4" t="s">
        <v>36</v>
      </c>
      <c r="H2706" s="4" t="s">
        <v>47</v>
      </c>
      <c r="I2706" s="4" t="s">
        <v>35</v>
      </c>
      <c r="J2706" s="4" t="s">
        <v>32</v>
      </c>
      <c r="K2706" s="4" t="s">
        <v>20</v>
      </c>
      <c r="L2706" s="4" t="s">
        <v>21</v>
      </c>
      <c r="M2706" s="5">
        <v>6</v>
      </c>
      <c r="N2706" s="6">
        <v>81.180000000000007</v>
      </c>
      <c r="O2706" s="7">
        <v>0.05</v>
      </c>
      <c r="P2706" s="6">
        <v>43.3</v>
      </c>
      <c r="Q2706" s="6">
        <f>M2706*N2706*(1-O2706)</f>
        <v>462.726</v>
      </c>
      <c r="R2706" s="6">
        <f>M2706*P2706</f>
        <v>259.79999999999995</v>
      </c>
      <c r="S2706" s="6">
        <f>Q2706-R2706</f>
        <v>202.92600000000004</v>
      </c>
      <c r="T2706" s="8">
        <f>IFERROR(S2706/Q2706,0)</f>
        <v>0.43854462468069666</v>
      </c>
    </row>
    <row r="2707" spans="1:20" ht="15.75" x14ac:dyDescent="0.25">
      <c r="A2707" s="2">
        <v>5035</v>
      </c>
      <c r="B2707" s="3">
        <v>46386</v>
      </c>
      <c r="C2707" s="10">
        <f>YEAR(SalesDataTable[[#This Row],[Order Date]])</f>
        <v>2026</v>
      </c>
      <c r="D2707" s="13" t="str">
        <f>"Q"&amp;ROUNDUP(MONTH(SalesDataTable[[#This Row],[Order Date]])/3,0)</f>
        <v>Q4</v>
      </c>
      <c r="E2707" s="13">
        <f>MONTH(SalesDataTable[[#This Row],[Order Date]])</f>
        <v>12</v>
      </c>
      <c r="F2707" s="10" t="str">
        <f>TEXT(SalesDataTable[[#This Row],[Order Date]],"MMM")</f>
        <v>Dec</v>
      </c>
      <c r="G2707" s="4" t="s">
        <v>22</v>
      </c>
      <c r="H2707" s="4" t="s">
        <v>59</v>
      </c>
      <c r="I2707" s="4" t="s">
        <v>18</v>
      </c>
      <c r="J2707" s="4" t="s">
        <v>29</v>
      </c>
      <c r="K2707" s="4" t="s">
        <v>20</v>
      </c>
      <c r="L2707" s="4" t="s">
        <v>46</v>
      </c>
      <c r="M2707" s="5">
        <v>2</v>
      </c>
      <c r="N2707" s="6">
        <v>101.73</v>
      </c>
      <c r="O2707" s="7">
        <v>0.1</v>
      </c>
      <c r="P2707" s="6">
        <v>49.3</v>
      </c>
      <c r="Q2707" s="6">
        <f>M2707*N2707*(1-O2707)</f>
        <v>183.114</v>
      </c>
      <c r="R2707" s="6">
        <f>M2707*P2707</f>
        <v>98.6</v>
      </c>
      <c r="S2707" s="6">
        <f>Q2707-R2707</f>
        <v>84.51400000000001</v>
      </c>
      <c r="T2707" s="8">
        <f>IFERROR(S2707/Q2707,0)</f>
        <v>0.46153762137247839</v>
      </c>
    </row>
    <row r="2708" spans="1:20" ht="15.75" x14ac:dyDescent="0.25">
      <c r="A2708" s="2">
        <v>5135</v>
      </c>
      <c r="B2708" s="3">
        <v>46386</v>
      </c>
      <c r="C2708" s="10">
        <f>YEAR(SalesDataTable[[#This Row],[Order Date]])</f>
        <v>2026</v>
      </c>
      <c r="D2708" s="13" t="str">
        <f>"Q"&amp;ROUNDUP(MONTH(SalesDataTable[[#This Row],[Order Date]])/3,0)</f>
        <v>Q4</v>
      </c>
      <c r="E2708" s="13">
        <f>MONTH(SalesDataTable[[#This Row],[Order Date]])</f>
        <v>12</v>
      </c>
      <c r="F2708" s="10" t="str">
        <f>TEXT(SalesDataTable[[#This Row],[Order Date]],"MMM")</f>
        <v>Dec</v>
      </c>
      <c r="G2708" s="4" t="s">
        <v>27</v>
      </c>
      <c r="H2708" s="4" t="s">
        <v>55</v>
      </c>
      <c r="I2708" s="4" t="s">
        <v>18</v>
      </c>
      <c r="J2708" s="4" t="s">
        <v>29</v>
      </c>
      <c r="K2708" s="4" t="s">
        <v>20</v>
      </c>
      <c r="L2708" s="4" t="s">
        <v>38</v>
      </c>
      <c r="M2708" s="5">
        <v>5</v>
      </c>
      <c r="N2708" s="6">
        <v>51.78</v>
      </c>
      <c r="O2708" s="7">
        <v>0.15</v>
      </c>
      <c r="P2708" s="6">
        <v>22.37</v>
      </c>
      <c r="Q2708" s="6">
        <f>M2708*N2708*(1-O2708)</f>
        <v>220.06499999999997</v>
      </c>
      <c r="R2708" s="6">
        <f>M2708*P2708</f>
        <v>111.85000000000001</v>
      </c>
      <c r="S2708" s="6">
        <f>Q2708-R2708</f>
        <v>108.21499999999996</v>
      </c>
      <c r="T2708" s="8">
        <f>IFERROR(S2708/Q2708,0)</f>
        <v>0.49174107650012483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2026-10-10T19:00:23Z</dcterms:created>
  <dcterms:modified xsi:type="dcterms:W3CDTF">2026-10-11T20:59:28Z</dcterms:modified>
</cp:coreProperties>
</file>