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6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19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8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66b1b97601999/デスクトップ/Volleyball/"/>
    </mc:Choice>
  </mc:AlternateContent>
  <xr:revisionPtr revIDLastSave="268" documentId="13_ncr:1_{C9D6C6C6-13B4-425C-A34B-80EEE7BEE05C}" xr6:coauthVersionLast="47" xr6:coauthVersionMax="47" xr10:uidLastSave="{A5ECA748-AB8B-4775-9DCD-DD4DD0C05D44}"/>
  <bookViews>
    <workbookView xWindow="-108" yWindow="-108" windowWidth="23256" windowHeight="12456" activeTab="3" xr2:uid="{1FE195F7-3946-494D-81A4-3189989DE827}"/>
  </bookViews>
  <sheets>
    <sheet name="Set (3)" sheetId="18" r:id="rId1"/>
    <sheet name="Set (2)" sheetId="21" r:id="rId2"/>
    <sheet name="Set (1)" sheetId="6" r:id="rId3"/>
    <sheet name="score sheet (3)" sheetId="14" r:id="rId4"/>
    <sheet name="score sheet (2)" sheetId="13" r:id="rId5"/>
    <sheet name="score sheet (1)" sheetId="12" r:id="rId6"/>
  </sheets>
  <externalReferences>
    <externalReference r:id="rId7"/>
  </externalReferences>
  <definedNames>
    <definedName name="_xlnm._FilterDatabase" localSheetId="5" hidden="1">'score sheet (1)'!$A$1:$I$288</definedName>
    <definedName name="_xlnm._FilterDatabase" localSheetId="4" hidden="1">'score sheet (2)'!$A$1:$I$272</definedName>
    <definedName name="_xlnm._FilterDatabase" localSheetId="3" hidden="1">'score sheet (3)'!$A$1:$I$273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18" l="1"/>
  <c r="Z22" i="18"/>
  <c r="X23" i="18"/>
  <c r="Z23" i="18"/>
  <c r="X24" i="18"/>
  <c r="Z24" i="18"/>
  <c r="Z25" i="18" s="1"/>
  <c r="X17" i="18"/>
  <c r="Z17" i="18"/>
  <c r="X18" i="18"/>
  <c r="Z18" i="18"/>
  <c r="X19" i="18"/>
  <c r="Z19" i="18"/>
  <c r="X10" i="18"/>
  <c r="Z10" i="18"/>
  <c r="X11" i="18"/>
  <c r="Z11" i="18"/>
  <c r="X12" i="18"/>
  <c r="Z12" i="18"/>
  <c r="X13" i="18"/>
  <c r="Z13" i="18"/>
  <c r="X4" i="18"/>
  <c r="Z4" i="18"/>
  <c r="X5" i="18"/>
  <c r="Z5" i="18"/>
  <c r="X6" i="18"/>
  <c r="Z6" i="18"/>
  <c r="X7" i="18"/>
  <c r="Z7" i="18"/>
  <c r="P16" i="18"/>
  <c r="Q16" i="18"/>
  <c r="R16" i="18"/>
  <c r="S16" i="18"/>
  <c r="P17" i="18"/>
  <c r="Q17" i="18"/>
  <c r="R17" i="18"/>
  <c r="S17" i="18"/>
  <c r="P18" i="18"/>
  <c r="Q18" i="18"/>
  <c r="R18" i="18"/>
  <c r="S18" i="18"/>
  <c r="P19" i="18"/>
  <c r="Q19" i="18"/>
  <c r="R19" i="18"/>
  <c r="S19" i="18"/>
  <c r="P20" i="18"/>
  <c r="Q20" i="18"/>
  <c r="R20" i="18"/>
  <c r="S20" i="18"/>
  <c r="P6" i="18"/>
  <c r="Q6" i="18"/>
  <c r="R6" i="18"/>
  <c r="S6" i="18"/>
  <c r="P7" i="18"/>
  <c r="Q7" i="18"/>
  <c r="R7" i="18"/>
  <c r="S7" i="18"/>
  <c r="P8" i="18"/>
  <c r="Q8" i="18"/>
  <c r="R8" i="18"/>
  <c r="S8" i="18"/>
  <c r="P9" i="18"/>
  <c r="Q9" i="18"/>
  <c r="R9" i="18"/>
  <c r="S9" i="18"/>
  <c r="P10" i="18"/>
  <c r="Q10" i="18"/>
  <c r="R10" i="18"/>
  <c r="S10" i="18"/>
  <c r="D19" i="18"/>
  <c r="E19" i="18"/>
  <c r="F19" i="18"/>
  <c r="G19" i="18"/>
  <c r="H19" i="18"/>
  <c r="I19" i="18"/>
  <c r="J19" i="18"/>
  <c r="K19" i="18"/>
  <c r="L19" i="18"/>
  <c r="D20" i="18"/>
  <c r="E20" i="18"/>
  <c r="F20" i="18"/>
  <c r="G20" i="18"/>
  <c r="H20" i="18"/>
  <c r="I20" i="18"/>
  <c r="J20" i="18"/>
  <c r="K20" i="18"/>
  <c r="L20" i="18"/>
  <c r="D21" i="18"/>
  <c r="E21" i="18"/>
  <c r="F21" i="18"/>
  <c r="G21" i="18"/>
  <c r="H21" i="18"/>
  <c r="I21" i="18"/>
  <c r="J21" i="18"/>
  <c r="K21" i="18"/>
  <c r="L21" i="18"/>
  <c r="D22" i="18"/>
  <c r="E22" i="18"/>
  <c r="F22" i="18"/>
  <c r="G22" i="18"/>
  <c r="H22" i="18"/>
  <c r="I22" i="18"/>
  <c r="J22" i="18"/>
  <c r="K22" i="18"/>
  <c r="L22" i="18"/>
  <c r="D23" i="18"/>
  <c r="E23" i="18"/>
  <c r="F23" i="18"/>
  <c r="G23" i="18"/>
  <c r="H23" i="18"/>
  <c r="I23" i="18"/>
  <c r="J23" i="18"/>
  <c r="K23" i="18"/>
  <c r="L23" i="18"/>
  <c r="D24" i="18"/>
  <c r="E24" i="18"/>
  <c r="F24" i="18"/>
  <c r="G24" i="18"/>
  <c r="H24" i="18"/>
  <c r="I24" i="18"/>
  <c r="J24" i="18"/>
  <c r="K24" i="18"/>
  <c r="L24" i="18"/>
  <c r="D6" i="18"/>
  <c r="E6" i="18"/>
  <c r="F6" i="18"/>
  <c r="G6" i="18"/>
  <c r="H6" i="18"/>
  <c r="I6" i="18"/>
  <c r="J6" i="18"/>
  <c r="K6" i="18"/>
  <c r="L6" i="18"/>
  <c r="D7" i="18"/>
  <c r="E7" i="18"/>
  <c r="F7" i="18"/>
  <c r="G7" i="18"/>
  <c r="H7" i="18"/>
  <c r="I7" i="18"/>
  <c r="J7" i="18"/>
  <c r="K7" i="18"/>
  <c r="L7" i="18"/>
  <c r="D8" i="18"/>
  <c r="E8" i="18"/>
  <c r="F8" i="18"/>
  <c r="G8" i="18"/>
  <c r="H8" i="18"/>
  <c r="I8" i="18"/>
  <c r="J8" i="18"/>
  <c r="K8" i="18"/>
  <c r="L8" i="18"/>
  <c r="D9" i="18"/>
  <c r="E9" i="18"/>
  <c r="F9" i="18"/>
  <c r="G9" i="18"/>
  <c r="H9" i="18"/>
  <c r="I9" i="18"/>
  <c r="J9" i="18"/>
  <c r="K9" i="18"/>
  <c r="L9" i="18"/>
  <c r="D10" i="18"/>
  <c r="E10" i="18"/>
  <c r="F10" i="18"/>
  <c r="G10" i="18"/>
  <c r="H10" i="18"/>
  <c r="I10" i="18"/>
  <c r="J10" i="18"/>
  <c r="K10" i="18"/>
  <c r="L10" i="18"/>
  <c r="D11" i="18"/>
  <c r="E11" i="18"/>
  <c r="F11" i="18"/>
  <c r="G11" i="18"/>
  <c r="H11" i="18"/>
  <c r="I11" i="18"/>
  <c r="J11" i="18"/>
  <c r="K11" i="18"/>
  <c r="L11" i="18"/>
  <c r="D12" i="18"/>
  <c r="E12" i="18"/>
  <c r="F12" i="18"/>
  <c r="G12" i="18"/>
  <c r="H12" i="18"/>
  <c r="I12" i="18"/>
  <c r="J12" i="18"/>
  <c r="K12" i="18"/>
  <c r="L12" i="18"/>
  <c r="D13" i="18"/>
  <c r="E13" i="18"/>
  <c r="F13" i="18"/>
  <c r="G13" i="18"/>
  <c r="H13" i="18"/>
  <c r="I13" i="18"/>
  <c r="J13" i="18"/>
  <c r="K13" i="18"/>
  <c r="L13" i="18"/>
  <c r="D14" i="18"/>
  <c r="E14" i="18"/>
  <c r="F14" i="18"/>
  <c r="G14" i="18"/>
  <c r="H14" i="18"/>
  <c r="I14" i="18"/>
  <c r="J14" i="18"/>
  <c r="K14" i="18"/>
  <c r="L14" i="18"/>
  <c r="C5" i="6"/>
  <c r="A3" i="14"/>
  <c r="A4" i="14" s="1"/>
  <c r="A5" i="14" s="1"/>
  <c r="A7" i="14"/>
  <c r="A8" i="14" s="1"/>
  <c r="A10" i="14"/>
  <c r="A11" i="14" s="1"/>
  <c r="A12" i="14" s="1"/>
  <c r="A14" i="14"/>
  <c r="A15" i="14" s="1"/>
  <c r="A17" i="14"/>
  <c r="A18" i="14" s="1"/>
  <c r="A19" i="14" s="1"/>
  <c r="A20" i="14" s="1"/>
  <c r="A21" i="14" s="1"/>
  <c r="A22" i="14" s="1"/>
  <c r="A23" i="14" s="1"/>
  <c r="A24" i="14" s="1"/>
  <c r="A25" i="14" s="1"/>
  <c r="A26" i="14" s="1"/>
  <c r="A28" i="14"/>
  <c r="A29" i="14" s="1"/>
  <c r="A30" i="14" s="1"/>
  <c r="A32" i="14"/>
  <c r="A33" i="14" s="1"/>
  <c r="A34" i="14" s="1"/>
  <c r="A35" i="14" s="1"/>
  <c r="A37" i="14"/>
  <c r="A38" i="14" s="1"/>
  <c r="A39" i="14" s="1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3" i="14"/>
  <c r="A55" i="14"/>
  <c r="A57" i="14"/>
  <c r="A58" i="14" s="1"/>
  <c r="A59" i="14" s="1"/>
  <c r="A60" i="14" s="1"/>
  <c r="A61" i="14" s="1"/>
  <c r="A62" i="14" s="1"/>
  <c r="A63" i="14" s="1"/>
  <c r="A64" i="14" s="1"/>
  <c r="A66" i="14"/>
  <c r="A67" i="14" s="1"/>
  <c r="A68" i="14" s="1"/>
  <c r="A70" i="14"/>
  <c r="A72" i="14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8" i="14"/>
  <c r="A89" i="14" s="1"/>
  <c r="A90" i="14" s="1"/>
  <c r="A92" i="14"/>
  <c r="A93" i="14" s="1"/>
  <c r="A94" i="14" s="1"/>
  <c r="A95" i="14" s="1"/>
  <c r="A97" i="14"/>
  <c r="A99" i="14"/>
  <c r="A100" i="14" s="1"/>
  <c r="A101" i="14" s="1"/>
  <c r="A103" i="14"/>
  <c r="A104" i="14" s="1"/>
  <c r="A105" i="14" s="1"/>
  <c r="A106" i="14" s="1"/>
  <c r="A107" i="14" s="1"/>
  <c r="A108" i="14" s="1"/>
  <c r="A109" i="14" s="1"/>
  <c r="A111" i="14"/>
  <c r="A112" i="14" s="1"/>
  <c r="A113" i="14" s="1"/>
  <c r="A115" i="14"/>
  <c r="A117" i="14"/>
  <c r="A119" i="14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1" i="14"/>
  <c r="A132" i="14" s="1"/>
  <c r="A133" i="14" s="1"/>
  <c r="A134" i="14" s="1"/>
  <c r="A135" i="14" s="1"/>
  <c r="A136" i="14" s="1"/>
  <c r="A138" i="14"/>
  <c r="A139" i="14" s="1"/>
  <c r="A140" i="14" s="1"/>
  <c r="A141" i="14" s="1"/>
  <c r="A142" i="14" s="1"/>
  <c r="A143" i="14" s="1"/>
  <c r="A145" i="14"/>
  <c r="A146" i="14" s="1"/>
  <c r="A148" i="14"/>
  <c r="A150" i="14"/>
  <c r="A151" i="14" s="1"/>
  <c r="A152" i="14" s="1"/>
  <c r="A154" i="14"/>
  <c r="A155" i="14" s="1"/>
  <c r="A156" i="14" s="1"/>
  <c r="A158" i="14"/>
  <c r="A159" i="14" s="1"/>
  <c r="A160" i="14" s="1"/>
  <c r="A161" i="14" s="1"/>
  <c r="A163" i="14"/>
  <c r="A165" i="14"/>
  <c r="A166" i="14" s="1"/>
  <c r="A167" i="14" s="1"/>
  <c r="A168" i="14" s="1"/>
  <c r="A169" i="14" s="1"/>
  <c r="A170" i="14" s="1"/>
  <c r="A172" i="14"/>
  <c r="A173" i="14" s="1"/>
  <c r="A174" i="14" s="1"/>
  <c r="A175" i="14" s="1"/>
  <c r="A176" i="14" s="1"/>
  <c r="A177" i="14" s="1"/>
  <c r="A179" i="14"/>
  <c r="A180" i="14" s="1"/>
  <c r="A181" i="14" s="1"/>
  <c r="A183" i="14"/>
  <c r="A184" i="14" s="1"/>
  <c r="A185" i="14" s="1"/>
  <c r="A186" i="14" s="1"/>
  <c r="A187" i="14" s="1"/>
  <c r="A188" i="14" s="1"/>
  <c r="A190" i="14"/>
  <c r="A191" i="14" s="1"/>
  <c r="A192" i="14" s="1"/>
  <c r="A194" i="14"/>
  <c r="A195" i="14" s="1"/>
  <c r="A196" i="14" s="1"/>
  <c r="A197" i="14" s="1"/>
  <c r="A198" i="14" s="1"/>
  <c r="A199" i="14" s="1"/>
  <c r="A200" i="14" s="1"/>
  <c r="A202" i="14"/>
  <c r="A204" i="14"/>
  <c r="A206" i="14"/>
  <c r="A207" i="14" s="1"/>
  <c r="A208" i="14" s="1"/>
  <c r="A210" i="14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8" i="14"/>
  <c r="A229" i="14" s="1"/>
  <c r="A3" i="13"/>
  <c r="A4" i="13" s="1"/>
  <c r="A5" i="13" s="1"/>
  <c r="A7" i="13"/>
  <c r="A8" i="13" s="1"/>
  <c r="A9" i="13" s="1"/>
  <c r="A11" i="13"/>
  <c r="A12" i="13"/>
  <c r="A13" i="13" s="1"/>
  <c r="A15" i="13"/>
  <c r="A17" i="13"/>
  <c r="A18" i="13"/>
  <c r="A19" i="13" s="1"/>
  <c r="A21" i="13"/>
  <c r="A22" i="13" s="1"/>
  <c r="A23" i="13" s="1"/>
  <c r="A25" i="13"/>
  <c r="A26" i="13" s="1"/>
  <c r="A27" i="13" s="1"/>
  <c r="A28" i="13" s="1"/>
  <c r="A29" i="13" s="1"/>
  <c r="A30" i="13" s="1"/>
  <c r="A32" i="13"/>
  <c r="A33" i="13"/>
  <c r="A34" i="13" s="1"/>
  <c r="A35" i="13" s="1"/>
  <c r="A36" i="13" s="1"/>
  <c r="A37" i="13" s="1"/>
  <c r="A39" i="13"/>
  <c r="A41" i="13"/>
  <c r="A42" i="13" s="1"/>
  <c r="A43" i="13" s="1"/>
  <c r="A44" i="13" s="1"/>
  <c r="A46" i="13"/>
  <c r="A47" i="13" s="1"/>
  <c r="A49" i="13"/>
  <c r="A50" i="13" s="1"/>
  <c r="A51" i="13" s="1"/>
  <c r="A52" i="13" s="1"/>
  <c r="A53" i="13" s="1"/>
  <c r="A55" i="13"/>
  <c r="A56" i="13" s="1"/>
  <c r="A57" i="13" s="1"/>
  <c r="A58" i="13" s="1"/>
  <c r="A60" i="13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5" i="13"/>
  <c r="A86" i="13" s="1"/>
  <c r="A87" i="13" s="1"/>
  <c r="A88" i="13" s="1"/>
  <c r="A90" i="13"/>
  <c r="A92" i="13"/>
  <c r="A93" i="13" s="1"/>
  <c r="A94" i="13" s="1"/>
  <c r="A96" i="13"/>
  <c r="A97" i="13" s="1"/>
  <c r="A98" i="13" s="1"/>
  <c r="A100" i="13"/>
  <c r="A101" i="13" s="1"/>
  <c r="A102" i="13" s="1"/>
  <c r="A104" i="13"/>
  <c r="A106" i="13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20" i="13"/>
  <c r="A121" i="13" s="1"/>
  <c r="A122" i="13" s="1"/>
  <c r="A123" i="13" s="1"/>
  <c r="A124" i="13" s="1"/>
  <c r="A126" i="13"/>
  <c r="A127" i="13" s="1"/>
  <c r="A128" i="13" s="1"/>
  <c r="A130" i="13"/>
  <c r="A131" i="13" s="1"/>
  <c r="A132" i="13" s="1"/>
  <c r="A134" i="13"/>
  <c r="A135" i="13" s="1"/>
  <c r="A136" i="13" s="1"/>
  <c r="A138" i="13"/>
  <c r="A139" i="13"/>
  <c r="A140" i="13" s="1"/>
  <c r="A141" i="13" s="1"/>
  <c r="A142" i="13" s="1"/>
  <c r="A143" i="13" s="1"/>
  <c r="A145" i="13"/>
  <c r="A146" i="13" s="1"/>
  <c r="A148" i="13"/>
  <c r="A149" i="13"/>
  <c r="A150" i="13" s="1"/>
  <c r="A152" i="13"/>
  <c r="A154" i="13"/>
  <c r="A155" i="13"/>
  <c r="A156" i="13" s="1"/>
  <c r="A158" i="13"/>
  <c r="A159" i="13" s="1"/>
  <c r="A160" i="13" s="1"/>
  <c r="A161" i="13" s="1"/>
  <c r="A162" i="13" s="1"/>
  <c r="A163" i="13" s="1"/>
  <c r="A164" i="13" s="1"/>
  <c r="A166" i="13"/>
  <c r="A167" i="13" s="1"/>
  <c r="A168" i="13" s="1"/>
  <c r="A169" i="13" s="1"/>
  <c r="A170" i="13" s="1"/>
  <c r="A171" i="13" s="1"/>
  <c r="A172" i="13" s="1"/>
  <c r="A173" i="13" s="1"/>
  <c r="A175" i="13"/>
  <c r="A176" i="13" s="1"/>
  <c r="A177" i="13" s="1"/>
  <c r="A179" i="13"/>
  <c r="A180" i="13" s="1"/>
  <c r="A181" i="13" s="1"/>
  <c r="A182" i="13" s="1"/>
  <c r="A183" i="13" s="1"/>
  <c r="A184" i="13" s="1"/>
  <c r="A186" i="13"/>
  <c r="A187" i="13" s="1"/>
  <c r="A188" i="13" s="1"/>
  <c r="A189" i="13" s="1"/>
  <c r="A190" i="13" s="1"/>
  <c r="A191" i="13" s="1"/>
  <c r="A192" i="13" s="1"/>
  <c r="A194" i="13"/>
  <c r="A195" i="13" s="1"/>
  <c r="A196" i="13" s="1"/>
  <c r="A198" i="13"/>
  <c r="A199" i="13" s="1"/>
  <c r="A200" i="13" s="1"/>
  <c r="A202" i="13"/>
  <c r="A203" i="13"/>
  <c r="A204" i="13" s="1"/>
  <c r="A205" i="13" s="1"/>
  <c r="A207" i="13"/>
  <c r="A208" i="13"/>
  <c r="A209" i="13" s="1"/>
  <c r="A210" i="13" s="1"/>
  <c r="A212" i="13"/>
  <c r="A214" i="13"/>
  <c r="A215" i="13" s="1"/>
  <c r="A216" i="13" s="1"/>
  <c r="A217" i="13" s="1"/>
  <c r="A219" i="13"/>
  <c r="A220" i="13" s="1"/>
  <c r="A221" i="13" s="1"/>
  <c r="A222" i="13" s="1"/>
  <c r="A223" i="13" s="1"/>
  <c r="A225" i="13"/>
  <c r="A226" i="13" s="1"/>
  <c r="A227" i="13" s="1"/>
  <c r="A228" i="13" s="1"/>
  <c r="A229" i="13" s="1"/>
  <c r="A230" i="13" s="1"/>
  <c r="A231" i="13" s="1"/>
  <c r="A232" i="13" s="1"/>
  <c r="A233" i="13" s="1"/>
  <c r="A235" i="13"/>
  <c r="A236" i="13" s="1"/>
  <c r="A237" i="13" s="1"/>
  <c r="A239" i="13"/>
  <c r="A241" i="13"/>
  <c r="A243" i="13"/>
  <c r="A244" i="13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1" i="12"/>
  <c r="A32" i="12" s="1"/>
  <c r="A33" i="12" s="1"/>
  <c r="A34" i="12" s="1"/>
  <c r="A35" i="12" s="1"/>
  <c r="A36" i="12" s="1"/>
  <c r="A37" i="12" s="1"/>
  <c r="A39" i="12"/>
  <c r="A40" i="12" s="1"/>
  <c r="A41" i="12" s="1"/>
  <c r="A43" i="12"/>
  <c r="A44" i="12" s="1"/>
  <c r="A45" i="12" s="1"/>
  <c r="A46" i="12" s="1"/>
  <c r="A47" i="12" s="1"/>
  <c r="A48" i="12" s="1"/>
  <c r="A49" i="12" s="1"/>
  <c r="A51" i="12"/>
  <c r="A52" i="12" s="1"/>
  <c r="A53" i="12" s="1"/>
  <c r="A54" i="12" s="1"/>
  <c r="A55" i="12" s="1"/>
  <c r="A56" i="12" s="1"/>
  <c r="A57" i="12" s="1"/>
  <c r="A58" i="12" s="1"/>
  <c r="A59" i="12" s="1"/>
  <c r="A61" i="12"/>
  <c r="A63" i="12"/>
  <c r="A64" i="12" s="1"/>
  <c r="A65" i="12" s="1"/>
  <c r="A66" i="12" s="1"/>
  <c r="A67" i="12" s="1"/>
  <c r="A69" i="12"/>
  <c r="A70" i="12" s="1"/>
  <c r="A71" i="12" s="1"/>
  <c r="A73" i="12"/>
  <c r="A74" i="12" s="1"/>
  <c r="A75" i="12" s="1"/>
  <c r="A77" i="12"/>
  <c r="A79" i="12"/>
  <c r="A81" i="12"/>
  <c r="A82" i="12" s="1"/>
  <c r="A83" i="12" s="1"/>
  <c r="A84" i="12" s="1"/>
  <c r="A85" i="12" s="1"/>
  <c r="A86" i="12" s="1"/>
  <c r="A88" i="12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5" i="12"/>
  <c r="A106" i="12" s="1"/>
  <c r="A107" i="12" s="1"/>
  <c r="A109" i="12"/>
  <c r="A110" i="12" s="1"/>
  <c r="A111" i="12" s="1"/>
  <c r="A113" i="12"/>
  <c r="A114" i="12" s="1"/>
  <c r="A115" i="12" s="1"/>
  <c r="A117" i="12"/>
  <c r="A118" i="12" s="1"/>
  <c r="A119" i="12" s="1"/>
  <c r="A120" i="12" s="1"/>
  <c r="A122" i="12"/>
  <c r="A123" i="12" s="1"/>
  <c r="A124" i="12" s="1"/>
  <c r="A125" i="12" s="1"/>
  <c r="A126" i="12" s="1"/>
  <c r="A127" i="12" s="1"/>
  <c r="A129" i="12"/>
  <c r="A130" i="12" s="1"/>
  <c r="A131" i="12" s="1"/>
  <c r="A132" i="12" s="1"/>
  <c r="A134" i="12"/>
  <c r="A135" i="12" s="1"/>
  <c r="A136" i="12" s="1"/>
  <c r="A138" i="12"/>
  <c r="A139" i="12" s="1"/>
  <c r="A141" i="12"/>
  <c r="A142" i="12" s="1"/>
  <c r="A143" i="12" s="1"/>
  <c r="A144" i="12" s="1"/>
  <c r="A145" i="12" s="1"/>
  <c r="A146" i="12" s="1"/>
  <c r="A148" i="12"/>
  <c r="A149" i="12" s="1"/>
  <c r="A150" i="12" s="1"/>
  <c r="A151" i="12" s="1"/>
  <c r="A152" i="12" s="1"/>
  <c r="A154" i="12"/>
  <c r="A155" i="12" s="1"/>
  <c r="A156" i="12" s="1"/>
  <c r="A157" i="12" s="1"/>
  <c r="A158" i="12" s="1"/>
  <c r="A160" i="12"/>
  <c r="A161" i="12" s="1"/>
  <c r="A162" i="12" s="1"/>
  <c r="A164" i="12"/>
  <c r="A165" i="12" s="1"/>
  <c r="A166" i="12" s="1"/>
  <c r="A167" i="12" s="1"/>
  <c r="A169" i="12"/>
  <c r="A170" i="12" s="1"/>
  <c r="A171" i="12" s="1"/>
  <c r="A173" i="12"/>
  <c r="A174" i="12" s="1"/>
  <c r="A175" i="12" s="1"/>
  <c r="A177" i="12"/>
  <c r="A178" i="12" s="1"/>
  <c r="A179" i="12" s="1"/>
  <c r="A181" i="12"/>
  <c r="A182" i="12" s="1"/>
  <c r="A183" i="12" s="1"/>
  <c r="A184" i="12" s="1"/>
  <c r="A186" i="12"/>
  <c r="A187" i="12" s="1"/>
  <c r="A189" i="12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1" i="12"/>
  <c r="A202" i="12" s="1"/>
  <c r="A203" i="12" s="1"/>
  <c r="A204" i="12" s="1"/>
  <c r="A205" i="12" s="1"/>
  <c r="A207" i="12"/>
  <c r="A208" i="12" s="1"/>
  <c r="A209" i="12" s="1"/>
  <c r="A211" i="12"/>
  <c r="A212" i="12" s="1"/>
  <c r="A213" i="12" s="1"/>
  <c r="A214" i="12" s="1"/>
  <c r="A215" i="12" s="1"/>
  <c r="A217" i="12"/>
  <c r="A219" i="12"/>
  <c r="A220" i="12" s="1"/>
  <c r="A221" i="12" s="1"/>
  <c r="A223" i="12"/>
  <c r="A224" i="12" s="1"/>
  <c r="A225" i="12" s="1"/>
  <c r="A227" i="12"/>
  <c r="A228" i="12" s="1"/>
  <c r="A230" i="12"/>
  <c r="A231" i="12" s="1"/>
  <c r="C13" i="6"/>
  <c r="D25" i="21"/>
  <c r="E25" i="21"/>
  <c r="F25" i="21"/>
  <c r="G25" i="21"/>
  <c r="H25" i="21"/>
  <c r="I25" i="21"/>
  <c r="J25" i="21"/>
  <c r="K25" i="21"/>
  <c r="L25" i="21"/>
  <c r="L24" i="21"/>
  <c r="K24" i="21"/>
  <c r="J24" i="21"/>
  <c r="I24" i="21"/>
  <c r="H24" i="21"/>
  <c r="G24" i="21"/>
  <c r="F24" i="21"/>
  <c r="E24" i="21"/>
  <c r="D24" i="21"/>
  <c r="L23" i="21"/>
  <c r="K23" i="21"/>
  <c r="J23" i="21"/>
  <c r="I23" i="21"/>
  <c r="H23" i="21"/>
  <c r="G23" i="21"/>
  <c r="F23" i="21"/>
  <c r="E23" i="21"/>
  <c r="D23" i="21"/>
  <c r="Z24" i="21"/>
  <c r="X24" i="21"/>
  <c r="V24" i="21"/>
  <c r="L22" i="21"/>
  <c r="K22" i="21"/>
  <c r="J22" i="21"/>
  <c r="I22" i="21"/>
  <c r="H22" i="21"/>
  <c r="G22" i="21"/>
  <c r="F22" i="21"/>
  <c r="E22" i="21"/>
  <c r="D22" i="21"/>
  <c r="Z23" i="21"/>
  <c r="X23" i="21"/>
  <c r="V23" i="21"/>
  <c r="L21" i="21"/>
  <c r="K21" i="21"/>
  <c r="J21" i="21"/>
  <c r="I21" i="21"/>
  <c r="H21" i="21"/>
  <c r="G21" i="21"/>
  <c r="F21" i="21"/>
  <c r="E21" i="21"/>
  <c r="D21" i="21"/>
  <c r="Z22" i="21"/>
  <c r="X22" i="21"/>
  <c r="V22" i="21"/>
  <c r="S22" i="21"/>
  <c r="R22" i="21"/>
  <c r="Q22" i="21"/>
  <c r="P22" i="21"/>
  <c r="L20" i="21"/>
  <c r="K20" i="21"/>
  <c r="J20" i="21"/>
  <c r="I20" i="21"/>
  <c r="H20" i="21"/>
  <c r="G20" i="21"/>
  <c r="F20" i="21"/>
  <c r="E20" i="21"/>
  <c r="D20" i="21"/>
  <c r="S21" i="21"/>
  <c r="R21" i="21"/>
  <c r="Q21" i="21"/>
  <c r="P21" i="21"/>
  <c r="L19" i="21"/>
  <c r="K19" i="21"/>
  <c r="J19" i="21"/>
  <c r="I19" i="21"/>
  <c r="H19" i="21"/>
  <c r="G19" i="21"/>
  <c r="F19" i="21"/>
  <c r="E19" i="21"/>
  <c r="D19" i="21"/>
  <c r="S20" i="21"/>
  <c r="R20" i="21"/>
  <c r="Q20" i="21"/>
  <c r="P20" i="21"/>
  <c r="L18" i="21"/>
  <c r="K18" i="21"/>
  <c r="J18" i="21"/>
  <c r="I18" i="21"/>
  <c r="H18" i="21"/>
  <c r="G18" i="21"/>
  <c r="F18" i="21"/>
  <c r="E18" i="21"/>
  <c r="D18" i="21"/>
  <c r="Z19" i="21"/>
  <c r="X19" i="21"/>
  <c r="V19" i="21"/>
  <c r="S19" i="21"/>
  <c r="R19" i="21"/>
  <c r="Q19" i="21"/>
  <c r="P19" i="21"/>
  <c r="L17" i="21"/>
  <c r="K17" i="21"/>
  <c r="J17" i="21"/>
  <c r="I17" i="21"/>
  <c r="H17" i="21"/>
  <c r="G17" i="21"/>
  <c r="F17" i="21"/>
  <c r="E17" i="21"/>
  <c r="D17" i="21"/>
  <c r="Z18" i="21"/>
  <c r="X18" i="21"/>
  <c r="V18" i="21"/>
  <c r="S18" i="21"/>
  <c r="R18" i="21"/>
  <c r="Q18" i="21"/>
  <c r="P18" i="21"/>
  <c r="L16" i="21"/>
  <c r="K16" i="21"/>
  <c r="J16" i="21"/>
  <c r="J26" i="21" s="1"/>
  <c r="I16" i="21"/>
  <c r="H16" i="21"/>
  <c r="H26" i="21" s="1"/>
  <c r="G16" i="21"/>
  <c r="F16" i="21"/>
  <c r="F26" i="21" s="1"/>
  <c r="E16" i="21"/>
  <c r="E26" i="21" s="1"/>
  <c r="D16" i="21"/>
  <c r="D26" i="21" s="1"/>
  <c r="Z17" i="21"/>
  <c r="X17" i="21"/>
  <c r="V17" i="21"/>
  <c r="S17" i="21"/>
  <c r="R17" i="21"/>
  <c r="Q17" i="21"/>
  <c r="P17" i="21"/>
  <c r="AB13" i="21"/>
  <c r="Z13" i="21"/>
  <c r="X13" i="21"/>
  <c r="V13" i="21"/>
  <c r="AB12" i="21"/>
  <c r="Z12" i="21"/>
  <c r="X12" i="21"/>
  <c r="V12" i="21"/>
  <c r="L12" i="21"/>
  <c r="K12" i="21"/>
  <c r="J12" i="21"/>
  <c r="I12" i="21"/>
  <c r="H12" i="21"/>
  <c r="G12" i="21"/>
  <c r="F12" i="21"/>
  <c r="E12" i="21"/>
  <c r="D12" i="21"/>
  <c r="AB11" i="21"/>
  <c r="Z11" i="21"/>
  <c r="X11" i="21"/>
  <c r="V11" i="21"/>
  <c r="L11" i="21"/>
  <c r="K11" i="21"/>
  <c r="J11" i="21"/>
  <c r="I11" i="21"/>
  <c r="H11" i="21"/>
  <c r="G11" i="21"/>
  <c r="F11" i="21"/>
  <c r="E11" i="21"/>
  <c r="D11" i="21"/>
  <c r="AB10" i="21"/>
  <c r="Z10" i="21"/>
  <c r="X10" i="21"/>
  <c r="V10" i="21"/>
  <c r="S10" i="21"/>
  <c r="R10" i="21"/>
  <c r="Q10" i="21"/>
  <c r="P10" i="21"/>
  <c r="L10" i="21"/>
  <c r="K10" i="21"/>
  <c r="J10" i="21"/>
  <c r="I10" i="21"/>
  <c r="H10" i="21"/>
  <c r="G10" i="21"/>
  <c r="F10" i="21"/>
  <c r="E10" i="21"/>
  <c r="D10" i="21"/>
  <c r="S9" i="21"/>
  <c r="R9" i="21"/>
  <c r="Q9" i="21"/>
  <c r="P9" i="21"/>
  <c r="L9" i="21"/>
  <c r="K9" i="21"/>
  <c r="J9" i="21"/>
  <c r="I9" i="21"/>
  <c r="H9" i="21"/>
  <c r="G9" i="21"/>
  <c r="F9" i="21"/>
  <c r="E9" i="21"/>
  <c r="D9" i="21"/>
  <c r="S8" i="21"/>
  <c r="R8" i="21"/>
  <c r="Q8" i="21"/>
  <c r="P8" i="21"/>
  <c r="L8" i="21"/>
  <c r="K8" i="21"/>
  <c r="J8" i="21"/>
  <c r="I8" i="21"/>
  <c r="H8" i="21"/>
  <c r="G8" i="21"/>
  <c r="F8" i="21"/>
  <c r="E8" i="21"/>
  <c r="D8" i="21"/>
  <c r="Z7" i="21"/>
  <c r="X7" i="21"/>
  <c r="V7" i="21"/>
  <c r="S7" i="21"/>
  <c r="R7" i="21"/>
  <c r="Q7" i="21"/>
  <c r="P7" i="21"/>
  <c r="L7" i="21"/>
  <c r="K7" i="21"/>
  <c r="J7" i="21"/>
  <c r="I7" i="21"/>
  <c r="H7" i="21"/>
  <c r="G7" i="21"/>
  <c r="F7" i="21"/>
  <c r="E7" i="21"/>
  <c r="D7" i="21"/>
  <c r="Z6" i="21"/>
  <c r="X6" i="21"/>
  <c r="V6" i="21"/>
  <c r="S6" i="21"/>
  <c r="R6" i="21"/>
  <c r="Q6" i="21"/>
  <c r="P6" i="21"/>
  <c r="L6" i="21"/>
  <c r="K6" i="21"/>
  <c r="J6" i="21"/>
  <c r="I6" i="21"/>
  <c r="H6" i="21"/>
  <c r="G6" i="21"/>
  <c r="F6" i="21"/>
  <c r="E6" i="21"/>
  <c r="D6" i="21"/>
  <c r="Z5" i="21"/>
  <c r="X5" i="21"/>
  <c r="V5" i="21"/>
  <c r="S5" i="21"/>
  <c r="R5" i="21"/>
  <c r="Q5" i="21"/>
  <c r="P5" i="21"/>
  <c r="L5" i="21"/>
  <c r="L13" i="21" s="1"/>
  <c r="K5" i="21"/>
  <c r="J5" i="21"/>
  <c r="J13" i="21" s="1"/>
  <c r="I5" i="21"/>
  <c r="H5" i="21"/>
  <c r="H13" i="21" s="1"/>
  <c r="G5" i="21"/>
  <c r="F5" i="21"/>
  <c r="F13" i="21" s="1"/>
  <c r="E5" i="21"/>
  <c r="D5" i="21"/>
  <c r="D13" i="21" s="1"/>
  <c r="Z4" i="21"/>
  <c r="Z8" i="21" s="1"/>
  <c r="X4" i="21"/>
  <c r="X8" i="21" s="1"/>
  <c r="V4" i="21"/>
  <c r="V8" i="21" s="1"/>
  <c r="E2" i="21"/>
  <c r="D2" i="21"/>
  <c r="C14" i="21" s="1"/>
  <c r="E1" i="21"/>
  <c r="D1" i="21"/>
  <c r="C3" i="21" s="1"/>
  <c r="Z25" i="21"/>
  <c r="X25" i="21"/>
  <c r="V25" i="21"/>
  <c r="Z20" i="21"/>
  <c r="X20" i="21"/>
  <c r="V20" i="21"/>
  <c r="L26" i="21"/>
  <c r="K26" i="21"/>
  <c r="I26" i="21"/>
  <c r="G26" i="21"/>
  <c r="AB14" i="21"/>
  <c r="Z14" i="21"/>
  <c r="X14" i="21"/>
  <c r="V14" i="21"/>
  <c r="AB8" i="21"/>
  <c r="C18" i="6"/>
  <c r="C12" i="6"/>
  <c r="C11" i="6"/>
  <c r="C10" i="6"/>
  <c r="C9" i="6"/>
  <c r="C8" i="6"/>
  <c r="C6" i="6"/>
  <c r="X22" i="6"/>
  <c r="Z22" i="6"/>
  <c r="X23" i="6"/>
  <c r="Z23" i="6"/>
  <c r="X24" i="6"/>
  <c r="Z24" i="6"/>
  <c r="X10" i="6"/>
  <c r="Z10" i="6"/>
  <c r="AB10" i="6"/>
  <c r="X11" i="6"/>
  <c r="Z11" i="6"/>
  <c r="AB11" i="6"/>
  <c r="X12" i="6"/>
  <c r="Z12" i="6"/>
  <c r="AB12" i="6"/>
  <c r="X13" i="6"/>
  <c r="Z13" i="6"/>
  <c r="AB13" i="6"/>
  <c r="X4" i="6"/>
  <c r="Z4" i="6"/>
  <c r="X5" i="6"/>
  <c r="Z5" i="6"/>
  <c r="X6" i="6"/>
  <c r="Z6" i="6"/>
  <c r="X7" i="6"/>
  <c r="Z7" i="6"/>
  <c r="X17" i="6"/>
  <c r="Z17" i="6"/>
  <c r="X18" i="6"/>
  <c r="Z18" i="6"/>
  <c r="X19" i="6"/>
  <c r="Z19" i="6"/>
  <c r="L19" i="6"/>
  <c r="L20" i="6"/>
  <c r="L21" i="6"/>
  <c r="L22" i="6"/>
  <c r="L23" i="6"/>
  <c r="L24" i="6"/>
  <c r="L25" i="6"/>
  <c r="L26" i="6"/>
  <c r="L18" i="6"/>
  <c r="L6" i="6"/>
  <c r="L7" i="6"/>
  <c r="L8" i="6"/>
  <c r="L9" i="6"/>
  <c r="L10" i="6"/>
  <c r="L11" i="6"/>
  <c r="L12" i="6"/>
  <c r="L13" i="6"/>
  <c r="L14" i="6"/>
  <c r="L5" i="6"/>
  <c r="D19" i="6"/>
  <c r="E19" i="6"/>
  <c r="F19" i="6"/>
  <c r="G19" i="6"/>
  <c r="H19" i="6"/>
  <c r="I19" i="6"/>
  <c r="J19" i="6"/>
  <c r="K19" i="6"/>
  <c r="D20" i="6"/>
  <c r="E20" i="6"/>
  <c r="F20" i="6"/>
  <c r="G20" i="6"/>
  <c r="H20" i="6"/>
  <c r="I20" i="6"/>
  <c r="J20" i="6"/>
  <c r="K20" i="6"/>
  <c r="D21" i="6"/>
  <c r="E21" i="6"/>
  <c r="F21" i="6"/>
  <c r="G21" i="6"/>
  <c r="H21" i="6"/>
  <c r="I21" i="6"/>
  <c r="J21" i="6"/>
  <c r="K21" i="6"/>
  <c r="D22" i="6"/>
  <c r="E22" i="6"/>
  <c r="F22" i="6"/>
  <c r="G22" i="6"/>
  <c r="H22" i="6"/>
  <c r="I22" i="6"/>
  <c r="J22" i="6"/>
  <c r="K22" i="6"/>
  <c r="D23" i="6"/>
  <c r="E23" i="6"/>
  <c r="F23" i="6"/>
  <c r="G23" i="6"/>
  <c r="H23" i="6"/>
  <c r="I23" i="6"/>
  <c r="J23" i="6"/>
  <c r="K23" i="6"/>
  <c r="D24" i="6"/>
  <c r="E24" i="6"/>
  <c r="F24" i="6"/>
  <c r="G24" i="6"/>
  <c r="H24" i="6"/>
  <c r="I24" i="6"/>
  <c r="J24" i="6"/>
  <c r="K24" i="6"/>
  <c r="D25" i="6"/>
  <c r="E25" i="6"/>
  <c r="F25" i="6"/>
  <c r="G25" i="6"/>
  <c r="H25" i="6"/>
  <c r="I25" i="6"/>
  <c r="J25" i="6"/>
  <c r="K25" i="6"/>
  <c r="D26" i="6"/>
  <c r="E26" i="6"/>
  <c r="F26" i="6"/>
  <c r="G26" i="6"/>
  <c r="H26" i="6"/>
  <c r="I26" i="6"/>
  <c r="J26" i="6"/>
  <c r="K26" i="6"/>
  <c r="D6" i="6"/>
  <c r="E6" i="6"/>
  <c r="F6" i="6"/>
  <c r="G6" i="6"/>
  <c r="H6" i="6"/>
  <c r="I6" i="6"/>
  <c r="J6" i="6"/>
  <c r="K6" i="6"/>
  <c r="D7" i="6"/>
  <c r="E7" i="6"/>
  <c r="F7" i="6"/>
  <c r="G7" i="6"/>
  <c r="H7" i="6"/>
  <c r="I7" i="6"/>
  <c r="J7" i="6"/>
  <c r="K7" i="6"/>
  <c r="D8" i="6"/>
  <c r="E8" i="6"/>
  <c r="F8" i="6"/>
  <c r="G8" i="6"/>
  <c r="H8" i="6"/>
  <c r="I8" i="6"/>
  <c r="J8" i="6"/>
  <c r="K8" i="6"/>
  <c r="D9" i="6"/>
  <c r="E9" i="6"/>
  <c r="F9" i="6"/>
  <c r="G9" i="6"/>
  <c r="H9" i="6"/>
  <c r="I9" i="6"/>
  <c r="J9" i="6"/>
  <c r="K9" i="6"/>
  <c r="D10" i="6"/>
  <c r="E10" i="6"/>
  <c r="F10" i="6"/>
  <c r="G10" i="6"/>
  <c r="H10" i="6"/>
  <c r="I10" i="6"/>
  <c r="J10" i="6"/>
  <c r="K10" i="6"/>
  <c r="D11" i="6"/>
  <c r="E11" i="6"/>
  <c r="F11" i="6"/>
  <c r="G11" i="6"/>
  <c r="H11" i="6"/>
  <c r="I11" i="6"/>
  <c r="J11" i="6"/>
  <c r="K11" i="6"/>
  <c r="D12" i="6"/>
  <c r="E12" i="6"/>
  <c r="F12" i="6"/>
  <c r="G12" i="6"/>
  <c r="H12" i="6"/>
  <c r="I12" i="6"/>
  <c r="J12" i="6"/>
  <c r="K12" i="6"/>
  <c r="D13" i="6"/>
  <c r="E13" i="6"/>
  <c r="F13" i="6"/>
  <c r="G13" i="6"/>
  <c r="H13" i="6"/>
  <c r="I13" i="6"/>
  <c r="J13" i="6"/>
  <c r="K13" i="6"/>
  <c r="D14" i="6"/>
  <c r="E14" i="6"/>
  <c r="F14" i="6"/>
  <c r="G14" i="6"/>
  <c r="H14" i="6"/>
  <c r="I14" i="6"/>
  <c r="J14" i="6"/>
  <c r="K14" i="6"/>
  <c r="C19" i="6"/>
  <c r="C20" i="6"/>
  <c r="C21" i="6"/>
  <c r="C22" i="6"/>
  <c r="C23" i="6"/>
  <c r="C24" i="6"/>
  <c r="C25" i="6"/>
  <c r="C26" i="6"/>
  <c r="C7" i="6"/>
  <c r="C14" i="6"/>
  <c r="V10" i="6"/>
  <c r="P18" i="6"/>
  <c r="Q18" i="6"/>
  <c r="R18" i="6"/>
  <c r="S18" i="6"/>
  <c r="P19" i="6"/>
  <c r="Q19" i="6"/>
  <c r="R19" i="6"/>
  <c r="S19" i="6"/>
  <c r="P20" i="6"/>
  <c r="Q20" i="6"/>
  <c r="R20" i="6"/>
  <c r="S20" i="6"/>
  <c r="P21" i="6"/>
  <c r="Q21" i="6"/>
  <c r="R21" i="6"/>
  <c r="S21" i="6"/>
  <c r="P22" i="6"/>
  <c r="Q22" i="6"/>
  <c r="R22" i="6"/>
  <c r="S22" i="6"/>
  <c r="P6" i="6"/>
  <c r="Q6" i="6"/>
  <c r="R6" i="6"/>
  <c r="S6" i="6"/>
  <c r="P7" i="6"/>
  <c r="Q7" i="6"/>
  <c r="R7" i="6"/>
  <c r="S7" i="6"/>
  <c r="P8" i="6"/>
  <c r="Q8" i="6"/>
  <c r="R8" i="6"/>
  <c r="S8" i="6"/>
  <c r="P9" i="6"/>
  <c r="Q9" i="6"/>
  <c r="R9" i="6"/>
  <c r="S9" i="6"/>
  <c r="P10" i="6"/>
  <c r="Q10" i="6"/>
  <c r="R10" i="6"/>
  <c r="S10" i="6"/>
  <c r="V24" i="18"/>
  <c r="V23" i="18"/>
  <c r="V22" i="18"/>
  <c r="V24" i="6"/>
  <c r="V23" i="6"/>
  <c r="V22" i="6"/>
  <c r="V19" i="18"/>
  <c r="V18" i="18"/>
  <c r="V17" i="18"/>
  <c r="V19" i="6"/>
  <c r="V18" i="6"/>
  <c r="V17" i="6"/>
  <c r="E2" i="6"/>
  <c r="P5" i="6"/>
  <c r="E2" i="18"/>
  <c r="E1" i="18"/>
  <c r="V13" i="6"/>
  <c r="V12" i="6"/>
  <c r="V11" i="6"/>
  <c r="V7" i="6"/>
  <c r="V6" i="6"/>
  <c r="V5" i="6"/>
  <c r="V4" i="6"/>
  <c r="E1" i="6"/>
  <c r="D2" i="6"/>
  <c r="D1" i="6"/>
  <c r="D2" i="18"/>
  <c r="C16" i="18" s="1"/>
  <c r="J1" i="14"/>
  <c r="D1" i="18" s="1"/>
  <c r="C3" i="18" s="1"/>
  <c r="K1" i="13"/>
  <c r="J1" i="13"/>
  <c r="L5" i="18"/>
  <c r="L18" i="18"/>
  <c r="S15" i="18"/>
  <c r="R15" i="18"/>
  <c r="P15" i="18"/>
  <c r="S5" i="18"/>
  <c r="R5" i="18"/>
  <c r="Q5" i="18"/>
  <c r="P5" i="18"/>
  <c r="S17" i="6"/>
  <c r="R17" i="6"/>
  <c r="Q17" i="6"/>
  <c r="P17" i="6"/>
  <c r="S5" i="6"/>
  <c r="R5" i="6"/>
  <c r="Q5" i="6"/>
  <c r="J18" i="18"/>
  <c r="J26" i="18" s="1"/>
  <c r="J5" i="18"/>
  <c r="D5" i="18"/>
  <c r="D15" i="18" s="1"/>
  <c r="J18" i="6"/>
  <c r="J5" i="6"/>
  <c r="K18" i="18"/>
  <c r="I18" i="18"/>
  <c r="H18" i="18"/>
  <c r="H26" i="18" s="1"/>
  <c r="G18" i="18"/>
  <c r="F18" i="18"/>
  <c r="F26" i="18" s="1"/>
  <c r="E18" i="18"/>
  <c r="E26" i="18" s="1"/>
  <c r="D18" i="18"/>
  <c r="D26" i="18" s="1"/>
  <c r="V13" i="18"/>
  <c r="V12" i="18"/>
  <c r="V11" i="18"/>
  <c r="V10" i="18"/>
  <c r="V7" i="18"/>
  <c r="V6" i="18"/>
  <c r="V5" i="18"/>
  <c r="K5" i="18"/>
  <c r="K15" i="18" s="1"/>
  <c r="I5" i="18"/>
  <c r="I15" i="18" s="1"/>
  <c r="H5" i="18"/>
  <c r="G5" i="18"/>
  <c r="G15" i="18" s="1"/>
  <c r="F5" i="18"/>
  <c r="F15" i="18" s="1"/>
  <c r="E5" i="18"/>
  <c r="E15" i="18" s="1"/>
  <c r="V4" i="18"/>
  <c r="AB14" i="18"/>
  <c r="AB8" i="18"/>
  <c r="K18" i="6"/>
  <c r="I18" i="6"/>
  <c r="H18" i="6"/>
  <c r="G18" i="6"/>
  <c r="F18" i="6"/>
  <c r="E18" i="6"/>
  <c r="D18" i="6"/>
  <c r="K5" i="6"/>
  <c r="I5" i="6"/>
  <c r="I15" i="6" s="1"/>
  <c r="H5" i="6"/>
  <c r="H15" i="6" s="1"/>
  <c r="F5" i="6"/>
  <c r="G5" i="6"/>
  <c r="G15" i="6" s="1"/>
  <c r="D5" i="6"/>
  <c r="E5" i="6"/>
  <c r="E15" i="6" s="1"/>
  <c r="X20" i="18" l="1"/>
  <c r="X25" i="18"/>
  <c r="Z14" i="18"/>
  <c r="Z20" i="18"/>
  <c r="I26" i="18"/>
  <c r="Z8" i="18"/>
  <c r="K26" i="18"/>
  <c r="X8" i="18"/>
  <c r="X14" i="18"/>
  <c r="G26" i="18"/>
  <c r="L26" i="18"/>
  <c r="J15" i="18"/>
  <c r="H15" i="18"/>
  <c r="L15" i="18"/>
  <c r="V25" i="18"/>
  <c r="V25" i="6"/>
  <c r="F15" i="6"/>
  <c r="D15" i="6"/>
  <c r="E13" i="21"/>
  <c r="I13" i="21"/>
  <c r="G13" i="21"/>
  <c r="K13" i="21"/>
  <c r="L15" i="6"/>
  <c r="K15" i="6"/>
  <c r="V20" i="18"/>
  <c r="Q15" i="18"/>
  <c r="V8" i="18"/>
  <c r="V14" i="18"/>
  <c r="G27" i="6"/>
  <c r="F27" i="6"/>
  <c r="E27" i="6"/>
  <c r="J15" i="6"/>
  <c r="D27" i="6" l="1"/>
  <c r="I27" i="6"/>
  <c r="H27" i="6"/>
  <c r="K27" i="6"/>
  <c r="V8" i="6"/>
  <c r="Z8" i="6"/>
  <c r="AB8" i="6"/>
  <c r="V14" i="6"/>
  <c r="X14" i="6"/>
  <c r="Z14" i="6"/>
  <c r="AB14" i="6"/>
  <c r="L27" i="6"/>
  <c r="X8" i="6"/>
  <c r="J27" i="6"/>
  <c r="C16" i="6" l="1"/>
  <c r="Z25" i="6"/>
  <c r="X25" i="6"/>
  <c r="Z20" i="6"/>
  <c r="X20" i="6"/>
  <c r="V20" i="6"/>
  <c r="C3" i="6"/>
</calcChain>
</file>

<file path=xl/sharedStrings.xml><?xml version="1.0" encoding="utf-8"?>
<sst xmlns="http://schemas.openxmlformats.org/spreadsheetml/2006/main" count="2062" uniqueCount="267">
  <si>
    <t>Score</t>
    <phoneticPr fontId="2"/>
  </si>
  <si>
    <t>serve</t>
    <phoneticPr fontId="2"/>
  </si>
  <si>
    <t>Break</t>
    <phoneticPr fontId="2"/>
  </si>
  <si>
    <t>Receive</t>
    <phoneticPr fontId="2"/>
  </si>
  <si>
    <t>Player</t>
    <phoneticPr fontId="2"/>
  </si>
  <si>
    <t>Attack</t>
    <phoneticPr fontId="2"/>
  </si>
  <si>
    <t>Serve</t>
    <phoneticPr fontId="2"/>
  </si>
  <si>
    <t>Block</t>
    <phoneticPr fontId="2"/>
  </si>
  <si>
    <t>Miss</t>
    <phoneticPr fontId="2"/>
  </si>
  <si>
    <t>OE</t>
    <phoneticPr fontId="2"/>
  </si>
  <si>
    <t>A</t>
    <phoneticPr fontId="2"/>
  </si>
  <si>
    <t>B</t>
    <phoneticPr fontId="2"/>
  </si>
  <si>
    <t>C or D</t>
    <phoneticPr fontId="2"/>
  </si>
  <si>
    <t>%</t>
    <phoneticPr fontId="2"/>
  </si>
  <si>
    <t>All</t>
    <phoneticPr fontId="2"/>
  </si>
  <si>
    <t>Point</t>
    <phoneticPr fontId="2"/>
  </si>
  <si>
    <t>Total</t>
    <phoneticPr fontId="2"/>
  </si>
  <si>
    <t>No.</t>
    <phoneticPr fontId="2"/>
  </si>
  <si>
    <t>Dig</t>
    <phoneticPr fontId="2"/>
  </si>
  <si>
    <t>#1</t>
    <phoneticPr fontId="2"/>
  </si>
  <si>
    <t>zone</t>
    <phoneticPr fontId="2"/>
  </si>
  <si>
    <t>result</t>
    <phoneticPr fontId="2"/>
  </si>
  <si>
    <t>action</t>
    <phoneticPr fontId="2"/>
  </si>
  <si>
    <t>No.</t>
    <phoneticPr fontId="2"/>
  </si>
  <si>
    <t>action</t>
    <phoneticPr fontId="2"/>
  </si>
  <si>
    <t>result</t>
    <phoneticPr fontId="2"/>
  </si>
  <si>
    <t>zone</t>
    <phoneticPr fontId="2"/>
  </si>
  <si>
    <t>No.</t>
    <phoneticPr fontId="2"/>
  </si>
  <si>
    <t>block</t>
    <phoneticPr fontId="2"/>
  </si>
  <si>
    <t>command</t>
    <phoneticPr fontId="2"/>
  </si>
  <si>
    <t>receive</t>
    <phoneticPr fontId="2"/>
  </si>
  <si>
    <t>attack</t>
    <phoneticPr fontId="2"/>
  </si>
  <si>
    <t>dig</t>
    <phoneticPr fontId="2"/>
  </si>
  <si>
    <t>one-touch</t>
    <phoneticPr fontId="2"/>
  </si>
  <si>
    <t>block-out</t>
    <phoneticPr fontId="2"/>
  </si>
  <si>
    <t>s</t>
    <phoneticPr fontId="2"/>
  </si>
  <si>
    <t>r</t>
    <phoneticPr fontId="2"/>
  </si>
  <si>
    <t>a</t>
    <phoneticPr fontId="2"/>
  </si>
  <si>
    <t>m</t>
    <phoneticPr fontId="2"/>
  </si>
  <si>
    <t>b</t>
    <phoneticPr fontId="2"/>
  </si>
  <si>
    <t>p</t>
    <phoneticPr fontId="2"/>
  </si>
  <si>
    <t>t</t>
    <phoneticPr fontId="2"/>
  </si>
  <si>
    <t>d</t>
    <phoneticPr fontId="2"/>
  </si>
  <si>
    <t>Timeout</t>
    <phoneticPr fontId="2"/>
  </si>
  <si>
    <t>TO</t>
    <phoneticPr fontId="2"/>
  </si>
  <si>
    <t>break</t>
    <phoneticPr fontId="2"/>
  </si>
  <si>
    <t>/attack</t>
    <phoneticPr fontId="2"/>
  </si>
  <si>
    <t>/block</t>
    <phoneticPr fontId="2"/>
  </si>
  <si>
    <t>/serve</t>
    <phoneticPr fontId="2"/>
  </si>
  <si>
    <t>/OE</t>
    <phoneticPr fontId="2"/>
  </si>
  <si>
    <t>ab</t>
    <phoneticPr fontId="2"/>
  </si>
  <si>
    <t>bb</t>
    <phoneticPr fontId="2"/>
  </si>
  <si>
    <t>sb</t>
    <phoneticPr fontId="2"/>
  </si>
  <si>
    <t>ob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</si>
  <si>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</si>
  <si>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</si>
  <si>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</si>
  <si>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</si>
  <si>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</si>
  <si>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</si>
  <si>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Opponent</t>
    <phoneticPr fontId="2"/>
  </si>
  <si>
    <t>#1</t>
    <phoneticPr fontId="2"/>
  </si>
  <si>
    <t>N,p,m</t>
    <phoneticPr fontId="2"/>
  </si>
  <si>
    <t>a,b,c,m</t>
    <phoneticPr fontId="2"/>
  </si>
  <si>
    <t>SUB</t>
    <phoneticPr fontId="2"/>
  </si>
  <si>
    <t>S1,2,…</t>
  </si>
  <si>
    <t>S1,2,…</t>
    <phoneticPr fontId="2"/>
  </si>
  <si>
    <t>S2,3,…</t>
  </si>
  <si>
    <t>S2,3,…</t>
    <phoneticPr fontId="2"/>
  </si>
  <si>
    <t>Substitution</t>
    <phoneticPr fontId="2"/>
  </si>
  <si>
    <t>a,b,c,o</t>
    <phoneticPr fontId="2"/>
  </si>
  <si>
    <t>attack-out</t>
    <phoneticPr fontId="2"/>
  </si>
  <si>
    <t>o</t>
    <phoneticPr fontId="2"/>
  </si>
  <si>
    <t>Rotation</t>
  </si>
  <si>
    <t>SUB</t>
    <phoneticPr fontId="2"/>
  </si>
  <si>
    <t>No.</t>
    <phoneticPr fontId="2"/>
  </si>
  <si>
    <t>JPN</t>
    <phoneticPr fontId="2"/>
  </si>
  <si>
    <t>IRN</t>
    <phoneticPr fontId="2"/>
  </si>
  <si>
    <t>S4</t>
    <phoneticPr fontId="2"/>
  </si>
  <si>
    <t>S5</t>
    <phoneticPr fontId="2"/>
  </si>
  <si>
    <t>S6</t>
    <phoneticPr fontId="2"/>
  </si>
  <si>
    <t>S1</t>
    <phoneticPr fontId="2"/>
  </si>
  <si>
    <t>S2</t>
    <phoneticPr fontId="2"/>
  </si>
  <si>
    <t>S3</t>
    <phoneticPr fontId="2"/>
  </si>
  <si>
    <t>r</t>
    <phoneticPr fontId="2"/>
  </si>
  <si>
    <t>a</t>
    <phoneticPr fontId="2"/>
  </si>
  <si>
    <t>t</t>
    <phoneticPr fontId="2"/>
  </si>
  <si>
    <t>d</t>
    <phoneticPr fontId="2"/>
  </si>
  <si>
    <t>o</t>
    <phoneticPr fontId="2"/>
  </si>
  <si>
    <t>b</t>
    <phoneticPr fontId="2"/>
  </si>
  <si>
    <t>p</t>
    <phoneticPr fontId="2"/>
  </si>
  <si>
    <t>m</t>
    <phoneticPr fontId="2"/>
  </si>
  <si>
    <t>S1</t>
    <phoneticPr fontId="2"/>
  </si>
  <si>
    <t>ab</t>
    <phoneticPr fontId="2"/>
  </si>
  <si>
    <t>S4</t>
    <phoneticPr fontId="2"/>
  </si>
  <si>
    <t>#2</t>
    <phoneticPr fontId="2"/>
  </si>
  <si>
    <t>s</t>
    <phoneticPr fontId="2"/>
  </si>
  <si>
    <t>c</t>
    <phoneticPr fontId="2"/>
  </si>
  <si>
    <t>f</t>
    <phoneticPr fontId="2"/>
  </si>
  <si>
    <t>ob</t>
    <phoneticPr fontId="2"/>
  </si>
  <si>
    <t>#3</t>
    <phoneticPr fontId="2"/>
  </si>
  <si>
    <t>S2</t>
    <phoneticPr fontId="2"/>
  </si>
  <si>
    <t>#4</t>
    <phoneticPr fontId="2"/>
  </si>
  <si>
    <t>TO</t>
    <phoneticPr fontId="2"/>
  </si>
  <si>
    <t>#5</t>
    <phoneticPr fontId="2"/>
  </si>
  <si>
    <t>#6</t>
    <phoneticPr fontId="2"/>
  </si>
  <si>
    <t>S6</t>
    <phoneticPr fontId="2"/>
  </si>
  <si>
    <t>S3</t>
    <phoneticPr fontId="2"/>
  </si>
  <si>
    <t>#7</t>
    <phoneticPr fontId="2"/>
  </si>
  <si>
    <t>#8</t>
    <phoneticPr fontId="2"/>
  </si>
  <si>
    <t>#9</t>
    <phoneticPr fontId="2"/>
  </si>
  <si>
    <t>#10</t>
    <phoneticPr fontId="2"/>
  </si>
  <si>
    <t>#11</t>
    <phoneticPr fontId="2"/>
  </si>
  <si>
    <t>#12</t>
    <phoneticPr fontId="2"/>
  </si>
  <si>
    <t>#13</t>
    <phoneticPr fontId="2"/>
  </si>
  <si>
    <t>#14</t>
    <phoneticPr fontId="2"/>
  </si>
  <si>
    <t>S5</t>
    <phoneticPr fontId="2"/>
  </si>
  <si>
    <t>#15</t>
    <phoneticPr fontId="2"/>
  </si>
  <si>
    <t>#16</t>
    <phoneticPr fontId="2"/>
  </si>
  <si>
    <t>#17</t>
    <phoneticPr fontId="2"/>
  </si>
  <si>
    <t>#18</t>
    <phoneticPr fontId="2"/>
  </si>
  <si>
    <t>#19</t>
    <phoneticPr fontId="2"/>
  </si>
  <si>
    <t>#20</t>
    <phoneticPr fontId="2"/>
  </si>
  <si>
    <t>#21</t>
    <phoneticPr fontId="2"/>
  </si>
  <si>
    <t>#22</t>
    <phoneticPr fontId="2"/>
  </si>
  <si>
    <t>sb</t>
    <phoneticPr fontId="2"/>
  </si>
  <si>
    <t>#23</t>
    <phoneticPr fontId="2"/>
  </si>
  <si>
    <t>#24</t>
    <phoneticPr fontId="2"/>
  </si>
  <si>
    <t>#25</t>
    <phoneticPr fontId="2"/>
  </si>
  <si>
    <t>SUB</t>
    <phoneticPr fontId="2"/>
  </si>
  <si>
    <t>bb</t>
    <phoneticPr fontId="2"/>
  </si>
  <si>
    <t>#26</t>
    <phoneticPr fontId="2"/>
  </si>
  <si>
    <t>#27</t>
    <phoneticPr fontId="2"/>
  </si>
  <si>
    <t>#28</t>
    <phoneticPr fontId="2"/>
  </si>
  <si>
    <t>#29</t>
    <phoneticPr fontId="2"/>
  </si>
  <si>
    <t>#30</t>
    <phoneticPr fontId="2"/>
  </si>
  <si>
    <t>#31</t>
    <phoneticPr fontId="2"/>
  </si>
  <si>
    <t>#32</t>
    <phoneticPr fontId="2"/>
  </si>
  <si>
    <t>#33</t>
    <phoneticPr fontId="2"/>
  </si>
  <si>
    <t>#34</t>
    <phoneticPr fontId="2"/>
  </si>
  <si>
    <t>#35</t>
    <phoneticPr fontId="2"/>
  </si>
  <si>
    <t>#36</t>
    <phoneticPr fontId="2"/>
  </si>
  <si>
    <t>#37</t>
    <phoneticPr fontId="2"/>
  </si>
  <si>
    <t>#38</t>
    <phoneticPr fontId="2"/>
  </si>
  <si>
    <t>#39</t>
    <phoneticPr fontId="2"/>
  </si>
  <si>
    <t>#40</t>
    <phoneticPr fontId="2"/>
  </si>
  <si>
    <t>#41</t>
    <phoneticPr fontId="2"/>
  </si>
  <si>
    <t>#42</t>
    <phoneticPr fontId="2"/>
  </si>
  <si>
    <t>#43</t>
    <phoneticPr fontId="2"/>
  </si>
  <si>
    <t>#44</t>
    <phoneticPr fontId="2"/>
  </si>
  <si>
    <t>#45</t>
    <phoneticPr fontId="2"/>
  </si>
  <si>
    <t>#46</t>
    <phoneticPr fontId="2"/>
  </si>
  <si>
    <t>#47</t>
    <phoneticPr fontId="2"/>
  </si>
  <si>
    <t>Attack-Point</t>
    <phoneticPr fontId="2"/>
  </si>
  <si>
    <t>Attack-All</t>
    <phoneticPr fontId="2"/>
  </si>
  <si>
    <t>Serve-Point</t>
    <phoneticPr fontId="2"/>
  </si>
  <si>
    <t>Serve-All</t>
    <phoneticPr fontId="2"/>
  </si>
  <si>
    <t>Block-Point</t>
    <phoneticPr fontId="2"/>
  </si>
  <si>
    <t>Block-All</t>
    <phoneticPr fontId="2"/>
  </si>
  <si>
    <t>Block-Touch</t>
    <phoneticPr fontId="2"/>
  </si>
  <si>
    <t>Dig</t>
    <phoneticPr fontId="2"/>
  </si>
  <si>
    <t>Yamamoto</t>
    <phoneticPr fontId="2"/>
  </si>
  <si>
    <t>Ishikawa</t>
    <phoneticPr fontId="2"/>
  </si>
  <si>
    <t>Takahashi</t>
    <phoneticPr fontId="2"/>
  </si>
  <si>
    <t>Hazratpour</t>
    <phoneticPr fontId="2"/>
  </si>
  <si>
    <t>Khanzadeh</t>
    <phoneticPr fontId="2"/>
  </si>
  <si>
    <t>Esfandiar</t>
    <phoneticPr fontId="2"/>
  </si>
  <si>
    <t>Sharifi</t>
    <phoneticPr fontId="2"/>
  </si>
  <si>
    <t>Nishida</t>
    <phoneticPr fontId="2"/>
  </si>
  <si>
    <t>Amin</t>
    <phoneticPr fontId="2"/>
  </si>
  <si>
    <t>Seyed</t>
    <phoneticPr fontId="2"/>
  </si>
  <si>
    <t>m</t>
    <phoneticPr fontId="2"/>
  </si>
  <si>
    <t>1,3,6,13,14,19,23,36</t>
    <phoneticPr fontId="2"/>
  </si>
  <si>
    <t>Masahiro Sekita</t>
  </si>
  <si>
    <t>Yuki Ishikawa</t>
  </si>
  <si>
    <t>Akihiro Yamauchi</t>
  </si>
  <si>
    <t>Masato Kai</t>
  </si>
  <si>
    <t>Yuji Nishida</t>
  </si>
  <si>
    <t>Taishi Onodera</t>
  </si>
  <si>
    <t>Tomohiro Yamamoto</t>
  </si>
  <si>
    <t>Pourya Hossein Khanzadeh</t>
  </si>
  <si>
    <t>Shahrooz Homayounfarmanesh</t>
  </si>
  <si>
    <t>Mohammad Valizadeh</t>
  </si>
  <si>
    <t>Amin Esmaeilnezhad</t>
  </si>
  <si>
    <t>Ali Hajipour Moghadam Faroji</t>
  </si>
  <si>
    <t>Morteza Sharifi</t>
  </si>
  <si>
    <t>Seyed Mohammad Mousavi</t>
  </si>
  <si>
    <t>Javad Karimisouchelmaei</t>
  </si>
  <si>
    <t>Mohammad Taher Vadi</t>
  </si>
  <si>
    <t>Mohamad Reza Hazratpour</t>
  </si>
  <si>
    <t>Ran Takahashi</t>
    <phoneticPr fontId="2"/>
  </si>
  <si>
    <t>s</t>
    <phoneticPr fontId="2"/>
  </si>
  <si>
    <t>r</t>
    <phoneticPr fontId="2"/>
  </si>
  <si>
    <t>b</t>
    <phoneticPr fontId="2"/>
  </si>
  <si>
    <t>t</t>
    <phoneticPr fontId="2"/>
  </si>
  <si>
    <t>a</t>
    <phoneticPr fontId="2"/>
  </si>
  <si>
    <t>p</t>
    <phoneticPr fontId="2"/>
  </si>
  <si>
    <t>d</t>
    <phoneticPr fontId="2"/>
  </si>
  <si>
    <t>m</t>
    <phoneticPr fontId="2"/>
  </si>
  <si>
    <t>S6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</si>
  <si>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</si>
  <si>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</si>
  <si>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</si>
  <si>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</si>
  <si>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</si>
  <si>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#2</t>
    <phoneticPr fontId="2"/>
  </si>
  <si>
    <t>sb</t>
    <phoneticPr fontId="2"/>
  </si>
  <si>
    <t>#3</t>
    <phoneticPr fontId="2"/>
  </si>
  <si>
    <t>#4</t>
    <phoneticPr fontId="2"/>
  </si>
  <si>
    <t>#5</t>
    <phoneticPr fontId="2"/>
  </si>
  <si>
    <t>o</t>
    <phoneticPr fontId="2"/>
  </si>
  <si>
    <t>ab</t>
    <phoneticPr fontId="2"/>
  </si>
  <si>
    <t>#6</t>
    <phoneticPr fontId="2"/>
  </si>
  <si>
    <t>c</t>
    <phoneticPr fontId="2"/>
  </si>
  <si>
    <t>#7</t>
    <phoneticPr fontId="2"/>
  </si>
  <si>
    <t>#8</t>
    <phoneticPr fontId="2"/>
  </si>
  <si>
    <t>#9</t>
    <phoneticPr fontId="2"/>
  </si>
  <si>
    <t>#10</t>
    <phoneticPr fontId="2"/>
  </si>
  <si>
    <t>#11</t>
    <phoneticPr fontId="2"/>
  </si>
  <si>
    <t>#12</t>
    <phoneticPr fontId="2"/>
  </si>
  <si>
    <t>#13</t>
    <phoneticPr fontId="2"/>
  </si>
  <si>
    <t>#14</t>
    <phoneticPr fontId="2"/>
  </si>
  <si>
    <t>#15</t>
    <phoneticPr fontId="2"/>
  </si>
  <si>
    <t>#16</t>
    <phoneticPr fontId="2"/>
  </si>
  <si>
    <t>#17</t>
    <phoneticPr fontId="2"/>
  </si>
  <si>
    <t>#18</t>
    <phoneticPr fontId="2"/>
  </si>
  <si>
    <t>ob</t>
    <phoneticPr fontId="2"/>
  </si>
  <si>
    <t>#19</t>
    <phoneticPr fontId="2"/>
  </si>
  <si>
    <t>#20</t>
    <phoneticPr fontId="2"/>
  </si>
  <si>
    <t>#21</t>
    <phoneticPr fontId="2"/>
  </si>
  <si>
    <t>TO</t>
    <phoneticPr fontId="2"/>
  </si>
  <si>
    <t>#22</t>
    <phoneticPr fontId="2"/>
  </si>
  <si>
    <t>SUB</t>
  </si>
  <si>
    <t>SUB</t>
    <phoneticPr fontId="2"/>
  </si>
  <si>
    <t>#23</t>
    <phoneticPr fontId="2"/>
  </si>
  <si>
    <t>#24</t>
    <phoneticPr fontId="2"/>
  </si>
  <si>
    <t>#25</t>
    <phoneticPr fontId="2"/>
  </si>
  <si>
    <t>#26</t>
    <phoneticPr fontId="2"/>
  </si>
  <si>
    <t>#27</t>
    <phoneticPr fontId="2"/>
  </si>
  <si>
    <t>#28</t>
    <phoneticPr fontId="2"/>
  </si>
  <si>
    <t>#29</t>
    <phoneticPr fontId="2"/>
  </si>
  <si>
    <t>#30</t>
    <phoneticPr fontId="2"/>
  </si>
  <si>
    <t>#31</t>
    <phoneticPr fontId="2"/>
  </si>
  <si>
    <t>#32</t>
    <phoneticPr fontId="2"/>
  </si>
  <si>
    <t>#33</t>
    <phoneticPr fontId="2"/>
  </si>
  <si>
    <t>#34</t>
    <phoneticPr fontId="2"/>
  </si>
  <si>
    <t>#35</t>
    <phoneticPr fontId="2"/>
  </si>
  <si>
    <t>#36</t>
    <phoneticPr fontId="2"/>
  </si>
  <si>
    <t>#37</t>
    <phoneticPr fontId="2"/>
  </si>
  <si>
    <t>#38</t>
    <phoneticPr fontId="2"/>
  </si>
  <si>
    <t>#39</t>
    <phoneticPr fontId="2"/>
  </si>
  <si>
    <t>#40</t>
    <phoneticPr fontId="2"/>
  </si>
  <si>
    <t>#41</t>
    <phoneticPr fontId="2"/>
  </si>
  <si>
    <t>#42</t>
    <phoneticPr fontId="2"/>
  </si>
  <si>
    <t>#43</t>
    <phoneticPr fontId="2"/>
  </si>
  <si>
    <t>#44</t>
    <phoneticPr fontId="2"/>
  </si>
  <si>
    <t>No.</t>
  </si>
  <si>
    <t>Player</t>
  </si>
  <si>
    <t>Miss</t>
  </si>
  <si>
    <t>Attck-Point</t>
    <phoneticPr fontId="2"/>
  </si>
  <si>
    <t>Attck-All</t>
    <phoneticPr fontId="2"/>
  </si>
  <si>
    <t>serve-Point</t>
    <phoneticPr fontId="2"/>
  </si>
  <si>
    <t>Kentaro Takahashi</t>
  </si>
  <si>
    <t>Kento Miyaura</t>
  </si>
  <si>
    <t>Ran Takahashi</t>
  </si>
  <si>
    <t>Mohammad Javad Manavinezhad</t>
  </si>
  <si>
    <t>IRI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</si>
</sst>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1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4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38" xfId="0" applyFill="1" applyBorder="1">
      <alignment vertical="center"/>
    </xf>
    <xf numFmtId="0" fontId="0" fillId="2" borderId="37" xfId="0" applyFill="1" applyBorder="1">
      <alignment vertical="center"/>
    </xf>
    <xf numFmtId="0" fontId="0" fillId="2" borderId="0" xfId="0" applyFill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3" borderId="1" xfId="0" applyFill="1" applyBorder="1">
      <alignment vertical="center"/>
    </xf>
    <xf numFmtId="0" fontId="6" fillId="0" borderId="1" xfId="0" applyFont="1" applyBorder="1">
      <alignment vertical="center"/>
    </xf>
    <xf numFmtId="0" fontId="6" fillId="3" borderId="0" xfId="0" applyFont="1" applyFill="1">
      <alignment vertical="center"/>
    </xf>
    <xf numFmtId="0" fontId="6" fillId="3" borderId="1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0" borderId="0" xfId="0" applyFont="1">
      <alignment vertical="center"/>
    </xf>
    <xf numFmtId="0" fontId="0" fillId="4" borderId="33" xfId="0" applyFill="1" applyBorder="1">
      <alignment vertical="center"/>
    </xf>
    <xf numFmtId="0" fontId="0" fillId="4" borderId="36" xfId="0" applyFill="1" applyBorder="1">
      <alignment vertical="center"/>
    </xf>
    <xf numFmtId="0" fontId="0" fillId="4" borderId="17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3" borderId="56" xfId="0" applyFont="1" applyFill="1" applyBorder="1">
      <alignment vertical="center"/>
    </xf>
    <xf numFmtId="0" fontId="7" fillId="3" borderId="57" xfId="0" applyFont="1" applyFill="1" applyBorder="1">
      <alignment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57" xfId="0" applyFont="1" applyFill="1" applyBorder="1" applyAlignment="1">
      <alignment horizontal="center" vertical="center"/>
    </xf>
    <xf numFmtId="0" fontId="7" fillId="3" borderId="59" xfId="0" applyFont="1" applyFill="1" applyBorder="1">
      <alignment vertical="center"/>
    </xf>
    <xf numFmtId="0" fontId="0" fillId="0" borderId="60" xfId="0" applyFont="1" applyBorder="1">
      <alignment vertical="center"/>
    </xf>
    <xf numFmtId="0" fontId="0" fillId="0" borderId="61" xfId="0" applyFont="1" applyBorder="1">
      <alignment vertical="center"/>
    </xf>
    <xf numFmtId="0" fontId="6" fillId="0" borderId="61" xfId="0" applyFont="1" applyBorder="1">
      <alignment vertical="center"/>
    </xf>
    <xf numFmtId="0" fontId="0" fillId="0" borderId="32" xfId="0" applyFont="1" applyBorder="1">
      <alignment vertical="center"/>
    </xf>
    <xf numFmtId="0" fontId="4" fillId="0" borderId="62" xfId="0" applyFont="1" applyBorder="1">
      <alignment vertical="center"/>
    </xf>
    <xf numFmtId="0" fontId="0" fillId="0" borderId="63" xfId="0" applyFont="1" applyBorder="1">
      <alignment vertical="center"/>
    </xf>
    <xf numFmtId="0" fontId="0" fillId="0" borderId="21" xfId="0" applyFont="1" applyBorder="1">
      <alignment vertical="center"/>
    </xf>
    <xf numFmtId="0" fontId="6" fillId="0" borderId="21" xfId="0" applyFont="1" applyBorder="1">
      <alignment vertical="center"/>
    </xf>
    <xf numFmtId="0" fontId="0" fillId="0" borderId="34" xfId="0" applyFont="1" applyBorder="1">
      <alignment vertical="center"/>
    </xf>
    <xf numFmtId="0" fontId="4" fillId="0" borderId="64" xfId="0" applyFont="1" applyBorder="1">
      <alignment vertical="center"/>
    </xf>
    <xf numFmtId="0" fontId="0" fillId="0" borderId="65" xfId="0" applyFont="1" applyBorder="1">
      <alignment vertical="center"/>
    </xf>
    <xf numFmtId="0" fontId="0" fillId="0" borderId="66" xfId="0" applyFont="1" applyBorder="1">
      <alignment vertical="center"/>
    </xf>
    <xf numFmtId="0" fontId="6" fillId="0" borderId="66" xfId="0" applyFont="1" applyBorder="1">
      <alignment vertical="center"/>
    </xf>
    <xf numFmtId="0" fontId="6" fillId="0" borderId="67" xfId="0" applyFont="1" applyBorder="1">
      <alignment vertical="center"/>
    </xf>
    <xf numFmtId="0" fontId="6" fillId="0" borderId="68" xfId="0" applyFont="1" applyBorder="1">
      <alignment vertical="center"/>
    </xf>
    <xf numFmtId="0" fontId="5" fillId="0" borderId="21" xfId="0" applyFont="1" applyBorder="1">
      <alignment vertical="center"/>
    </xf>
    <xf numFmtId="0" fontId="0" fillId="0" borderId="69" xfId="0" applyFont="1" applyBorder="1">
      <alignment vertical="center"/>
    </xf>
    <xf numFmtId="0" fontId="0" fillId="0" borderId="70" xfId="0" applyFont="1" applyBorder="1">
      <alignment vertical="center"/>
    </xf>
    <xf numFmtId="0" fontId="6" fillId="0" borderId="70" xfId="0" applyFont="1" applyBorder="1">
      <alignment vertical="center"/>
    </xf>
    <xf numFmtId="0" fontId="6" fillId="0" borderId="71" xfId="0" applyFont="1" applyBorder="1">
      <alignment vertical="center"/>
    </xf>
    <xf numFmtId="0" fontId="6" fillId="0" borderId="72" xfId="0" applyFont="1" applyBorder="1">
      <alignment vertical="center"/>
    </xf>
    <xf numFmtId="0" fontId="7" fillId="3" borderId="32" xfId="0" applyFont="1" applyFill="1" applyBorder="1">
      <alignment vertical="center"/>
    </xf>
    <xf numFmtId="0" fontId="7" fillId="3" borderId="61" xfId="0" applyFont="1" applyFill="1" applyBorder="1">
      <alignment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0" fontId="7" fillId="3" borderId="47" xfId="0" applyFont="1" applyFill="1" applyBorder="1">
      <alignment vertical="center"/>
    </xf>
    <xf numFmtId="0" fontId="4" fillId="0" borderId="47" xfId="0" applyFont="1" applyBorder="1">
      <alignment vertical="center"/>
    </xf>
    <xf numFmtId="0" fontId="4" fillId="0" borderId="73" xfId="0" applyFont="1" applyBorder="1">
      <alignment vertical="center"/>
    </xf>
    <xf numFmtId="0" fontId="0" fillId="0" borderId="74" xfId="0" applyFont="1" applyBorder="1">
      <alignment vertical="center"/>
    </xf>
    <xf numFmtId="0" fontId="0" fillId="0" borderId="28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74" xfId="0" applyFont="1" applyBorder="1">
      <alignment vertical="center"/>
    </xf>
    <xf numFmtId="0" fontId="6" fillId="0" borderId="5" xfId="0" applyFont="1" applyBorder="1">
      <alignment vertical="center"/>
    </xf>
    <xf numFmtId="0" fontId="5" fillId="0" borderId="34" xfId="0" applyFont="1" applyBorder="1">
      <alignment vertical="center"/>
    </xf>
  </cellXfs>
  <cellStyles count="1">
    <cellStyle name="標準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family val="2"/>
        <charset val="128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6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15" Type="http://schemas.microsoft.com/office/2017/10/relationships/person" Target="persons/person19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0" Type="http://schemas.openxmlformats.org/officeDocument/2006/relationships/sharedStrings" Target="sharedStrings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35" Type="http://schemas.microsoft.com/office/2017/10/relationships/person" Target="persons/person18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7366b1b97601999/&#12487;&#12473;&#12463;&#12488;&#12483;&#12503;/VNL_Roster.xlsx" TargetMode="External"/><Relationship Id="rId1" Type="http://schemas.openxmlformats.org/officeDocument/2006/relationships/externalLinkPath" Target="/37366b1b97601999/&#12487;&#12473;&#12463;&#12488;&#12483;&#12503;/VNL_Ro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JPN"/>
      <sheetName val="IRI"/>
      <sheetName val="BRA"/>
      <sheetName val="ARG"/>
      <sheetName val="VNL_Roster"/>
    </sheetNames>
    <sheetDataSet>
      <sheetData sheetId="0" refreshError="1"/>
      <sheetData sheetId="1">
        <row r="2">
          <cell r="A2">
            <v>3</v>
          </cell>
          <cell r="B2" t="str">
            <v>S</v>
          </cell>
          <cell r="C2" t="str">
            <v>Akihiro Fukatsu</v>
          </cell>
        </row>
        <row r="3">
          <cell r="A3">
            <v>8</v>
          </cell>
          <cell r="B3" t="str">
            <v>S</v>
          </cell>
          <cell r="C3" t="str">
            <v>Masahiro Sekita</v>
          </cell>
        </row>
        <row r="4">
          <cell r="A4">
            <v>9</v>
          </cell>
          <cell r="B4" t="str">
            <v>S</v>
          </cell>
          <cell r="C4" t="str">
            <v>Masaki Oya</v>
          </cell>
        </row>
        <row r="5">
          <cell r="A5">
            <v>21</v>
          </cell>
          <cell r="B5" t="str">
            <v>S</v>
          </cell>
          <cell r="C5" t="str">
            <v>Motoki Eiro</v>
          </cell>
        </row>
        <row r="6">
          <cell r="A6">
            <v>29</v>
          </cell>
          <cell r="B6" t="str">
            <v>S</v>
          </cell>
          <cell r="C6" t="str">
            <v>Ryu Yamamoto</v>
          </cell>
        </row>
        <row r="7">
          <cell r="A7">
            <v>1</v>
          </cell>
          <cell r="B7" t="str">
            <v>OP</v>
          </cell>
          <cell r="C7" t="str">
            <v>Yuji Nishida</v>
          </cell>
        </row>
        <row r="8">
          <cell r="A8">
            <v>4</v>
          </cell>
          <cell r="B8" t="str">
            <v>OP</v>
          </cell>
          <cell r="C8" t="str">
            <v>Kento Miyaura</v>
          </cell>
        </row>
        <row r="9">
          <cell r="A9">
            <v>18</v>
          </cell>
          <cell r="B9" t="str">
            <v>OP</v>
          </cell>
          <cell r="C9" t="str">
            <v>Hiroto Nishiyama</v>
          </cell>
        </row>
        <row r="10">
          <cell r="A10">
            <v>5</v>
          </cell>
          <cell r="B10" t="str">
            <v>OH</v>
          </cell>
          <cell r="C10" t="str">
            <v>Tatsunori Otsuka</v>
          </cell>
        </row>
        <row r="11">
          <cell r="A11">
            <v>7</v>
          </cell>
          <cell r="B11" t="str">
            <v>OH</v>
          </cell>
          <cell r="C11" t="str">
            <v>Kenta Takanashi</v>
          </cell>
        </row>
        <row r="12">
          <cell r="A12">
            <v>11</v>
          </cell>
          <cell r="B12" t="str">
            <v>OH</v>
          </cell>
          <cell r="C12" t="str">
            <v>Shoma Tomita</v>
          </cell>
        </row>
        <row r="13">
          <cell r="A13">
            <v>12</v>
          </cell>
          <cell r="B13" t="str">
            <v>OH</v>
          </cell>
          <cell r="C13" t="str">
            <v>Ran Takahashi</v>
          </cell>
        </row>
        <row r="14">
          <cell r="A14">
            <v>14</v>
          </cell>
          <cell r="B14" t="str">
            <v>OH</v>
          </cell>
          <cell r="C14" t="str">
            <v>Yuki Ishikawa</v>
          </cell>
        </row>
        <row r="15">
          <cell r="A15">
            <v>15</v>
          </cell>
          <cell r="B15" t="str">
            <v>OH</v>
          </cell>
          <cell r="C15" t="str">
            <v>Masahiro Yanagida</v>
          </cell>
        </row>
        <row r="16">
          <cell r="A16">
            <v>22</v>
          </cell>
          <cell r="B16" t="str">
            <v>OH</v>
          </cell>
          <cell r="C16" t="str">
            <v>Kenya Fujinaka</v>
          </cell>
        </row>
        <row r="17">
          <cell r="A17">
            <v>26</v>
          </cell>
          <cell r="B17" t="str">
            <v>OH</v>
          </cell>
          <cell r="C17" t="str">
            <v>Akito Yamazaki</v>
          </cell>
        </row>
        <row r="18">
          <cell r="A18">
            <v>30</v>
          </cell>
          <cell r="B18" t="str">
            <v>OH</v>
          </cell>
          <cell r="C18" t="str">
            <v>Masato Kai</v>
          </cell>
        </row>
        <row r="19">
          <cell r="A19">
            <v>31</v>
          </cell>
          <cell r="B19" t="str">
            <v>OH</v>
          </cell>
          <cell r="C19" t="str">
            <v>Keihan Takahashi</v>
          </cell>
        </row>
        <row r="20">
          <cell r="A20">
            <v>34</v>
          </cell>
          <cell r="B20" t="str">
            <v>OH</v>
          </cell>
          <cell r="C20" t="str">
            <v>Yudai Arai</v>
          </cell>
        </row>
        <row r="21">
          <cell r="A21">
            <v>2</v>
          </cell>
          <cell r="B21" t="str">
            <v>MB</v>
          </cell>
          <cell r="C21" t="str">
            <v>Taishi Onodera</v>
          </cell>
        </row>
        <row r="22">
          <cell r="A22">
            <v>6</v>
          </cell>
          <cell r="B22" t="str">
            <v>MB</v>
          </cell>
          <cell r="C22" t="str">
            <v>Akihiro Yamauchi</v>
          </cell>
        </row>
        <row r="23">
          <cell r="A23">
            <v>10</v>
          </cell>
          <cell r="B23" t="str">
            <v>MB</v>
          </cell>
          <cell r="C23" t="str">
            <v>Kentaro Takahashi</v>
          </cell>
        </row>
        <row r="24">
          <cell r="A24">
            <v>16</v>
          </cell>
          <cell r="B24" t="str">
            <v>MB</v>
          </cell>
          <cell r="C24" t="str">
            <v>Go Murayama</v>
          </cell>
        </row>
        <row r="25">
          <cell r="A25">
            <v>23</v>
          </cell>
          <cell r="B25" t="str">
            <v>MB</v>
          </cell>
          <cell r="C25" t="str">
            <v>Shunichiro Sato</v>
          </cell>
        </row>
        <row r="26">
          <cell r="A26">
            <v>28</v>
          </cell>
          <cell r="B26" t="str">
            <v>MB</v>
          </cell>
          <cell r="C26" t="str">
            <v>Larry Ebadedan-Dan</v>
          </cell>
        </row>
        <row r="27">
          <cell r="A27">
            <v>32</v>
          </cell>
          <cell r="B27" t="str">
            <v>MB</v>
          </cell>
          <cell r="C27" t="str">
            <v>Kento Asano</v>
          </cell>
        </row>
        <row r="28">
          <cell r="A28">
            <v>35</v>
          </cell>
          <cell r="B28" t="str">
            <v>MB</v>
          </cell>
          <cell r="C28" t="str">
            <v>Hirohito Kashimura</v>
          </cell>
        </row>
        <row r="29">
          <cell r="A29">
            <v>13</v>
          </cell>
          <cell r="B29" t="str">
            <v>L</v>
          </cell>
          <cell r="C29" t="str">
            <v>Tomohiro Ogawa</v>
          </cell>
        </row>
        <row r="30">
          <cell r="A30">
            <v>19</v>
          </cell>
          <cell r="B30" t="str">
            <v>L</v>
          </cell>
          <cell r="C30" t="str">
            <v>Satoshi Tsuiki</v>
          </cell>
        </row>
        <row r="31">
          <cell r="A31">
            <v>20</v>
          </cell>
          <cell r="B31" t="str">
            <v>L</v>
          </cell>
          <cell r="C31" t="str">
            <v>Tomohiro Yamamoto</v>
          </cell>
        </row>
        <row r="32">
          <cell r="A32">
            <v>24</v>
          </cell>
          <cell r="B32" t="str">
            <v>L</v>
          </cell>
          <cell r="C32" t="str">
            <v>Kazuyuki Takahashi</v>
          </cell>
        </row>
      </sheetData>
      <sheetData sheetId="2">
        <row r="2">
          <cell r="A2">
            <v>13</v>
          </cell>
          <cell r="B2" t="str">
            <v>S</v>
          </cell>
        </row>
        <row r="3">
          <cell r="A3">
            <v>18</v>
          </cell>
          <cell r="B3" t="str">
            <v>S</v>
          </cell>
          <cell r="C3" t="str">
            <v>Mohammad Taher Vadi</v>
          </cell>
        </row>
        <row r="4">
          <cell r="A4">
            <v>24</v>
          </cell>
          <cell r="B4" t="str">
            <v>S</v>
          </cell>
          <cell r="C4" t="str">
            <v>Javad Karimisouchelmaei</v>
          </cell>
        </row>
        <row r="5">
          <cell r="A5">
            <v>25</v>
          </cell>
          <cell r="B5" t="str">
            <v>S</v>
          </cell>
        </row>
        <row r="6">
          <cell r="A6">
            <v>10</v>
          </cell>
          <cell r="B6" t="str">
            <v>OP</v>
          </cell>
          <cell r="C6" t="str">
            <v>Amin Esmaeilnezhad</v>
          </cell>
        </row>
        <row r="7">
          <cell r="A7">
            <v>16</v>
          </cell>
          <cell r="B7" t="str">
            <v>OP</v>
          </cell>
          <cell r="C7" t="str">
            <v>Ali Hajipour Moghadam Faroji</v>
          </cell>
        </row>
        <row r="8">
          <cell r="A8">
            <v>23</v>
          </cell>
          <cell r="B8" t="str">
            <v>OP</v>
          </cell>
        </row>
        <row r="9">
          <cell r="A9">
            <v>28</v>
          </cell>
          <cell r="B9" t="str">
            <v>OP</v>
          </cell>
        </row>
        <row r="10">
          <cell r="A10">
            <v>2</v>
          </cell>
          <cell r="B10" t="str">
            <v>OH</v>
          </cell>
        </row>
        <row r="11">
          <cell r="A11">
            <v>7</v>
          </cell>
          <cell r="B11" t="str">
            <v>OH</v>
          </cell>
        </row>
        <row r="12">
          <cell r="A12">
            <v>12</v>
          </cell>
          <cell r="B12" t="str">
            <v>OH</v>
          </cell>
          <cell r="C12" t="str">
            <v>Amirhossein Esfandiar</v>
          </cell>
        </row>
        <row r="13">
          <cell r="A13">
            <v>14</v>
          </cell>
          <cell r="B13" t="str">
            <v>OH</v>
          </cell>
          <cell r="C13" t="str">
            <v>Mohammad Javad Manavinezhad</v>
          </cell>
        </row>
        <row r="14">
          <cell r="A14">
            <v>17</v>
          </cell>
          <cell r="B14" t="str">
            <v>OH</v>
          </cell>
        </row>
        <row r="15">
          <cell r="A15">
            <v>19</v>
          </cell>
          <cell r="B15" t="str">
            <v>OH</v>
          </cell>
          <cell r="C15" t="str">
            <v>Pourya Hossein Khanzadeh</v>
          </cell>
        </row>
        <row r="16">
          <cell r="A16">
            <v>20</v>
          </cell>
          <cell r="B16" t="str">
            <v>OH</v>
          </cell>
          <cell r="C16" t="str">
            <v>Shahrooz Homayounfarmanesh</v>
          </cell>
        </row>
        <row r="17">
          <cell r="A17">
            <v>22</v>
          </cell>
          <cell r="B17" t="str">
            <v>OH</v>
          </cell>
        </row>
        <row r="18">
          <cell r="A18">
            <v>30</v>
          </cell>
          <cell r="B18" t="str">
            <v>OH</v>
          </cell>
        </row>
        <row r="19">
          <cell r="A19">
            <v>49</v>
          </cell>
          <cell r="B19" t="str">
            <v>OH</v>
          </cell>
          <cell r="C19" t="str">
            <v>Morteza Sharifi</v>
          </cell>
        </row>
        <row r="20">
          <cell r="A20">
            <v>77</v>
          </cell>
          <cell r="B20" t="str">
            <v>OH</v>
          </cell>
        </row>
        <row r="21">
          <cell r="A21" t="str">
            <v>###</v>
          </cell>
          <cell r="B21" t="str">
            <v>OH</v>
          </cell>
        </row>
        <row r="22">
          <cell r="A22">
            <v>1</v>
          </cell>
          <cell r="B22" t="str">
            <v>MB</v>
          </cell>
        </row>
        <row r="23">
          <cell r="A23">
            <v>3</v>
          </cell>
          <cell r="B23" t="str">
            <v>MB</v>
          </cell>
        </row>
        <row r="24">
          <cell r="A24">
            <v>5</v>
          </cell>
          <cell r="B24" t="str">
            <v>MB</v>
          </cell>
        </row>
        <row r="25">
          <cell r="A25">
            <v>6</v>
          </cell>
          <cell r="B25" t="str">
            <v>MB</v>
          </cell>
          <cell r="C25" t="str">
            <v>Seyed Mohammad Mousavi</v>
          </cell>
        </row>
        <row r="26">
          <cell r="A26">
            <v>15</v>
          </cell>
          <cell r="B26" t="str">
            <v>MB</v>
          </cell>
        </row>
        <row r="27">
          <cell r="A27">
            <v>27</v>
          </cell>
          <cell r="B27" t="str">
            <v>MB</v>
          </cell>
          <cell r="C27" t="str">
            <v>Mohammad Valizadeh</v>
          </cell>
        </row>
        <row r="28">
          <cell r="A28">
            <v>66</v>
          </cell>
          <cell r="B28" t="str">
            <v>MB</v>
          </cell>
        </row>
        <row r="29">
          <cell r="A29">
            <v>99</v>
          </cell>
          <cell r="B29" t="str">
            <v>MB</v>
          </cell>
        </row>
        <row r="30">
          <cell r="A30">
            <v>8</v>
          </cell>
          <cell r="B30" t="str">
            <v>L</v>
          </cell>
          <cell r="C30" t="str">
            <v>Mohamad Reza Hazratpour</v>
          </cell>
        </row>
        <row r="31">
          <cell r="A31">
            <v>9</v>
          </cell>
          <cell r="B31" t="str">
            <v>L</v>
          </cell>
        </row>
        <row r="32">
          <cell r="A32">
            <v>21</v>
          </cell>
          <cell r="B32" t="str">
            <v>L</v>
          </cell>
        </row>
      </sheetData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E9AE2B-EF90-4E87-9E69-85D33BA7EA88}" name="テーブル6" displayName="テーブル6" ref="A4:L15" totalsRowShown="0" headerRowBorderDxfId="14" tableBorderDxfId="13" totalsRowBorderDxfId="12">
  <autoFilter ref="A4:L15" xr:uid="{A9E9AE2B-EF90-4E87-9E69-85D33BA7EA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2DA9FEC-12C6-4F67-B60A-1AD52B45E608}" name="No." dataDxfId="11"/>
    <tableColumn id="2" xr3:uid="{51DB865C-8FBC-45B7-ABA8-ABC15192F1E8}" name="SUB" dataDxfId="10"/>
    <tableColumn id="3" xr3:uid="{68DF92F0-F022-4BA8-898C-70FC1927A6C4}" name="Player" dataDxfId="9"/>
    <tableColumn id="4" xr3:uid="{82D987DA-FD14-4DAD-B8D7-2EA26251BB5D}" name="Attack-Point" dataDxfId="8"/>
    <tableColumn id="5" xr3:uid="{B8FC0C71-9797-4E6D-BECA-ECBDFCAAEF6F}" name="Attack-All" dataDxfId="7"/>
    <tableColumn id="6" xr3:uid="{EC92DD51-AE32-42D1-A283-33A2E0BF1FEA}" name="Serve-Point" dataDxfId="6"/>
    <tableColumn id="7" xr3:uid="{380A7615-18C5-4E20-9FC3-3CFD86ABA9FB}" name="Serve-All" dataDxfId="5"/>
    <tableColumn id="8" xr3:uid="{2BA791C5-55ED-46BB-A1A7-D3094D5C232C}" name="Block-Point" dataDxfId="4"/>
    <tableColumn id="9" xr3:uid="{CB5C133C-BF3E-4C50-BC16-39FE8F0F00CE}" name="Block-All" dataDxfId="3"/>
    <tableColumn id="10" xr3:uid="{C041A43B-D7B0-4036-99CB-03C852B63423}" name="Block-Touch" dataDxfId="2"/>
    <tableColumn id="12" xr3:uid="{282A2F14-1773-4125-A19B-CEE23AC1DE10}" name="Dig" dataDxfId="1"/>
    <tableColumn id="13" xr3:uid="{632E2BB0-274A-41C6-8118-ECF143DE7799}" name="Miss" data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370A-6F44-49DA-8EC9-30C583C5D1E9}">
  <sheetPr codeName="Sheet4"/>
  <dimension ref="A1:AB26"/>
  <sheetViews>
    <sheetView zoomScale="70" zoomScaleNormal="70" workbookViewId="0">
      <selection activeCell="C21" sqref="C21"/>
    </sheetView>
  </sheetViews>
  <sheetFormatPr defaultRowHeight="18" x14ac:dyDescent="0.45"/>
  <cols>
    <col min="1" max="2" width="7.3984375" customWidth="1"/>
    <col min="3" max="3" width="35" bestFit="1" customWidth="1"/>
    <col min="4" max="4" width="13.69921875" bestFit="1" customWidth="1"/>
    <col min="5" max="5" width="11" bestFit="1" customWidth="1"/>
    <col min="6" max="6" width="13" bestFit="1" customWidth="1"/>
    <col min="7" max="7" width="10.19921875" bestFit="1" customWidth="1"/>
    <col min="8" max="8" width="12.69921875" bestFit="1" customWidth="1"/>
    <col min="9" max="9" width="10" bestFit="1" customWidth="1"/>
    <col min="10" max="10" width="13.69921875" bestFit="1" customWidth="1"/>
    <col min="11" max="11" width="4.796875" bestFit="1" customWidth="1"/>
    <col min="12" max="12" width="6" bestFit="1" customWidth="1"/>
    <col min="13" max="13" width="9.19921875" customWidth="1"/>
    <col min="15" max="15" width="10.19921875" customWidth="1"/>
    <col min="21" max="21" width="8.796875" customWidth="1"/>
    <col min="22" max="22" width="15" customWidth="1"/>
    <col min="23" max="23" width="8.796875" customWidth="1"/>
    <col min="24" max="24" width="15.09765625" customWidth="1"/>
    <col min="25" max="25" width="8.796875" customWidth="1"/>
    <col min="26" max="26" width="15.09765625" customWidth="1"/>
    <col min="27" max="27" width="8.796875" customWidth="1"/>
    <col min="28" max="28" width="15.09765625" customWidth="1"/>
  </cols>
  <sheetData>
    <row r="1" spans="1:28" x14ac:dyDescent="0.45">
      <c r="C1" t="s">
        <v>0</v>
      </c>
      <c r="D1" s="1" t="str">
        <f>'score sheet (3)'!J1</f>
        <v>JPN</v>
      </c>
      <c r="E1" s="1">
        <f>'score sheet (3)'!J2</f>
        <v>25</v>
      </c>
      <c r="F1" t="s">
        <v>1</v>
      </c>
    </row>
    <row r="2" spans="1:28" x14ac:dyDescent="0.45">
      <c r="D2" s="1" t="str">
        <f>'score sheet (3)'!K1</f>
        <v>IRI</v>
      </c>
      <c r="E2" s="1">
        <f>'score sheet (3)'!K2</f>
        <v>19</v>
      </c>
    </row>
    <row r="3" spans="1:28" x14ac:dyDescent="0.45">
      <c r="C3" s="2" t="str">
        <f>D1</f>
        <v>JPN</v>
      </c>
      <c r="O3" t="s">
        <v>2</v>
      </c>
      <c r="T3" s="1" t="s">
        <v>3</v>
      </c>
      <c r="U3" s="1">
        <v>20</v>
      </c>
      <c r="V3" s="1"/>
      <c r="W3" s="1">
        <v>14</v>
      </c>
      <c r="X3" s="1"/>
      <c r="Y3" s="1">
        <v>12</v>
      </c>
      <c r="Z3" s="1"/>
      <c r="AA3" s="1"/>
      <c r="AB3" s="1"/>
    </row>
    <row r="4" spans="1:28" x14ac:dyDescent="0.45">
      <c r="A4" s="75" t="s">
        <v>256</v>
      </c>
      <c r="B4" s="6" t="s">
        <v>232</v>
      </c>
      <c r="C4" s="6" t="s">
        <v>257</v>
      </c>
      <c r="D4" s="76" t="s">
        <v>153</v>
      </c>
      <c r="E4" s="77" t="s">
        <v>154</v>
      </c>
      <c r="F4" s="76" t="s">
        <v>155</v>
      </c>
      <c r="G4" s="77" t="s">
        <v>156</v>
      </c>
      <c r="H4" s="76" t="s">
        <v>157</v>
      </c>
      <c r="I4" s="77" t="s">
        <v>158</v>
      </c>
      <c r="J4" s="76" t="s">
        <v>159</v>
      </c>
      <c r="K4" s="77" t="s">
        <v>18</v>
      </c>
      <c r="L4" s="78" t="s">
        <v>258</v>
      </c>
      <c r="N4" t="s">
        <v>60</v>
      </c>
      <c r="O4" s="1" t="s">
        <v>73</v>
      </c>
      <c r="P4" s="1" t="s">
        <v>5</v>
      </c>
      <c r="Q4" s="1" t="s">
        <v>6</v>
      </c>
      <c r="R4" s="1" t="s">
        <v>7</v>
      </c>
      <c r="S4" s="3" t="s">
        <v>9</v>
      </c>
      <c r="T4" s="1" t="s">
        <v>10</v>
      </c>
      <c r="U4" s="1"/>
      <c r="V4" s="1">
        <f>COUNTIFS('score sheet (3)'!$B:$B,'Set (3)'!$U$3,'score sheet (3)'!$C:$C,"r",'score sheet (3)'!$D:$D,"a")</f>
        <v>1</v>
      </c>
      <c r="W4" s="1"/>
      <c r="X4" s="1">
        <f>COUNTIFS('score sheet (3)'!$B:$B,'Set (3)'!$U$3,'score sheet (3)'!$C:$C,"r",'score sheet (3)'!$D:$D,"a")</f>
        <v>1</v>
      </c>
      <c r="Y4" s="1"/>
      <c r="Z4" s="1">
        <f>COUNTIFS('score sheet (3)'!$B:$B,'Set (3)'!$U$3,'score sheet (3)'!$C:$C,"r",'score sheet (3)'!$D:$D,"a")</f>
        <v>1</v>
      </c>
      <c r="AA4" s="1"/>
      <c r="AB4" s="1"/>
    </row>
    <row r="5" spans="1:28" x14ac:dyDescent="0.45">
      <c r="A5" s="5">
        <v>8</v>
      </c>
      <c r="B5" s="1"/>
      <c r="C5" s="64" t="s">
        <v>173</v>
      </c>
      <c r="D5" s="1">
        <f>COUNTIFS('score sheet (3)'!$B:$B,'Set (3)'!A5,'score sheet (3)'!$C:$C,"a",'score sheet (3)'!$D:$D,"p")</f>
        <v>0</v>
      </c>
      <c r="E5" s="1">
        <f>COUNTIFS('score sheet (3)'!$B:$B,'Set (3)'!A5,'score sheet (3)'!$C:$C,"a")</f>
        <v>0</v>
      </c>
      <c r="F5" s="1">
        <f>COUNTIFS('score sheet (3)'!$B:$B,'Set (3)'!A5,'score sheet (3)'!$C:$C,"s",'score sheet (3)'!$D:$D,"p")</f>
        <v>0</v>
      </c>
      <c r="G5" s="1">
        <f>COUNTIFS('score sheet (3)'!$B:$B,'Set (3)'!$A5,'score sheet (3)'!$C:$C,"s")</f>
        <v>5</v>
      </c>
      <c r="H5" s="1">
        <f>COUNTIFS('score sheet (3)'!$B:$B,'Set (3)'!A5,'score sheet (3)'!$C:$C,"b",'score sheet (3)'!$D:$D,"p")</f>
        <v>0</v>
      </c>
      <c r="I5" s="1">
        <f>COUNTIFS('score sheet (3)'!$B:$B,'Set (3)'!A5,'score sheet (3)'!$C:$C,"b")</f>
        <v>0</v>
      </c>
      <c r="J5" s="1">
        <f>COUNTIFS('score sheet (3)'!$B:$B,'Set (3)'!A5,'score sheet (3)'!$C:$C,"b",'score sheet (3)'!$D:$D,"t")</f>
        <v>0</v>
      </c>
      <c r="K5" s="1">
        <f>COUNTIFS('score sheet (3)'!$B:$B,'Set (3)'!A5,'score sheet (3)'!$C:$C,"d")</f>
        <v>4</v>
      </c>
      <c r="L5" s="74">
        <f>COUNTIFS('score sheet (3)'!$B:$B,'Set (3)'!A5,'score sheet (3)'!$D:$D,"m")</f>
        <v>2</v>
      </c>
      <c r="N5" s="1" t="s">
        <v>199</v>
      </c>
      <c r="O5" s="1" t="s">
        <v>54</v>
      </c>
      <c r="P5" s="1">
        <f>COUNTIFS('score sheet (3)'!$B:$B,'Set (3)'!O5,'score sheet (3)'!$C:$C,"ab")</f>
        <v>1</v>
      </c>
      <c r="Q5" s="1">
        <f>COUNTIFS('score sheet (3)'!$B:$B,'Set (3)'!O5,'score sheet (3)'!$C:$C,"sb")</f>
        <v>0</v>
      </c>
      <c r="R5" s="1">
        <f>COUNTIFS('score sheet (3)'!$B:$B,'Set (3)'!O5,'score sheet (3)'!$C:$C,"bb")</f>
        <v>0</v>
      </c>
      <c r="S5" s="1">
        <f>COUNTIFS('score sheet (3)'!$B:$B,'Set (3)'!O5,'score sheet (3)'!$C:$C,"ob")</f>
        <v>1</v>
      </c>
      <c r="T5" s="1" t="s">
        <v>11</v>
      </c>
      <c r="U5" s="1"/>
      <c r="V5" s="1">
        <f>COUNTIFS('score sheet (3)'!$B:$B,'Set (3)'!U3,'score sheet (3)'!$C:$C,"r",'score sheet (3)'!$D:$D,"b")</f>
        <v>0</v>
      </c>
      <c r="W5" s="1"/>
      <c r="X5" s="1">
        <f>COUNTIFS('score sheet (3)'!$B:$B,'Set (3)'!W3,'score sheet (3)'!$C:$C,"r",'score sheet (3)'!$D:$D,"b")</f>
        <v>1</v>
      </c>
      <c r="Y5" s="1"/>
      <c r="Z5" s="1">
        <f>COUNTIFS('score sheet (3)'!$B:$B,'Set (3)'!Y3,'score sheet (3)'!$C:$C,"r",'score sheet (3)'!$D:$D,"b")</f>
        <v>3</v>
      </c>
      <c r="AA5" s="1"/>
      <c r="AB5" s="1"/>
    </row>
    <row r="6" spans="1:28" x14ac:dyDescent="0.45">
      <c r="A6" s="5">
        <v>10</v>
      </c>
      <c r="B6" s="1">
        <v>8</v>
      </c>
      <c r="C6" s="64" t="s">
        <v>262</v>
      </c>
      <c r="D6" s="1">
        <f>COUNTIFS('score sheet (3)'!$B:$B,'Set (3)'!A6,'score sheet (3)'!$C:$C,"a",'score sheet (3)'!$D:$D,"p")</f>
        <v>0</v>
      </c>
      <c r="E6" s="1">
        <f>COUNTIFS('score sheet (3)'!$B:$B,'Set (3)'!A6,'score sheet (3)'!$C:$C,"a")</f>
        <v>0</v>
      </c>
      <c r="F6" s="1">
        <f>COUNTIFS('score sheet (3)'!$B:$B,'Set (3)'!A6,'score sheet (3)'!$C:$C,"s",'score sheet (3)'!$D:$D,"p")</f>
        <v>0</v>
      </c>
      <c r="G6" s="1">
        <f>COUNTIFS('score sheet (3)'!$B:$B,'Set (3)'!$A6,'score sheet (3)'!$C:$C,"s")</f>
        <v>0</v>
      </c>
      <c r="H6" s="1">
        <f>COUNTIFS('score sheet (3)'!$B:$B,'Set (3)'!A6,'score sheet (3)'!$C:$C,"b",'score sheet (3)'!$D:$D,"p")</f>
        <v>0</v>
      </c>
      <c r="I6" s="1">
        <f>COUNTIFS('score sheet (3)'!$B:$B,'Set (3)'!A6,'score sheet (3)'!$C:$C,"b")</f>
        <v>0</v>
      </c>
      <c r="J6" s="1">
        <f>COUNTIFS('score sheet (3)'!$B:$B,'Set (3)'!A6,'score sheet (3)'!$C:$C,"b",'score sheet (3)'!$D:$D,"t")</f>
        <v>0</v>
      </c>
      <c r="K6" s="1">
        <f>COUNTIFS('score sheet (3)'!$B:$B,'Set (3)'!A6,'score sheet (3)'!$C:$C,"d")</f>
        <v>0</v>
      </c>
      <c r="L6" s="74">
        <f>COUNTIFS('score sheet (3)'!$B:$B,'Set (3)'!A6,'score sheet (3)'!$D:$D,"m")</f>
        <v>0</v>
      </c>
      <c r="N6" s="1" t="s">
        <v>200</v>
      </c>
      <c r="O6" s="1" t="s">
        <v>55</v>
      </c>
      <c r="P6" s="1">
        <f>COUNTIFS('score sheet (3)'!$B:$B,'Set (3)'!O6,'score sheet (3)'!$C:$C,"ab")</f>
        <v>0</v>
      </c>
      <c r="Q6" s="1">
        <f>COUNTIFS('score sheet (3)'!$B:$B,'Set (3)'!O6,'score sheet (3)'!$C:$C,"sb")</f>
        <v>0</v>
      </c>
      <c r="R6" s="1">
        <f>COUNTIFS('score sheet (3)'!$B:$B,'Set (3)'!O6,'score sheet (3)'!$C:$C,"bb")</f>
        <v>0</v>
      </c>
      <c r="S6" s="1">
        <f>COUNTIFS('score sheet (3)'!$B:$B,'Set (3)'!O6,'score sheet (3)'!$C:$C,"ob")</f>
        <v>0</v>
      </c>
      <c r="T6" s="1" t="s">
        <v>12</v>
      </c>
      <c r="U6" s="1"/>
      <c r="V6" s="1">
        <f>COUNTIFS('score sheet (3)'!$B:$B,'Set (3)'!U3,'score sheet (3)'!$C:$C,"r",'score sheet (3)'!$D:$D,"c")</f>
        <v>2</v>
      </c>
      <c r="W6" s="1"/>
      <c r="X6" s="1">
        <f>COUNTIFS('score sheet (3)'!$B:$B,'Set (3)'!W3,'score sheet (3)'!$C:$C,"r",'score sheet (3)'!$D:$D,"c")</f>
        <v>1</v>
      </c>
      <c r="Y6" s="1"/>
      <c r="Z6" s="1">
        <f>COUNTIFS('score sheet (3)'!$B:$B,'Set (3)'!Y3,'score sheet (3)'!$C:$C,"r",'score sheet (3)'!$D:$D,"c")</f>
        <v>0</v>
      </c>
      <c r="AA6" s="1"/>
      <c r="AB6" s="1"/>
    </row>
    <row r="7" spans="1:28" x14ac:dyDescent="0.45">
      <c r="A7" s="5">
        <v>14</v>
      </c>
      <c r="B7" s="1"/>
      <c r="C7" s="64" t="s">
        <v>174</v>
      </c>
      <c r="D7" s="1">
        <f>COUNTIFS('score sheet (3)'!$B:$B,'Set (3)'!A7,'score sheet (3)'!$C:$C,"a",'score sheet (3)'!$D:$D,"p")</f>
        <v>6</v>
      </c>
      <c r="E7" s="1">
        <f>COUNTIFS('score sheet (3)'!$B:$B,'Set (3)'!A7,'score sheet (3)'!$C:$C,"a")</f>
        <v>10</v>
      </c>
      <c r="F7" s="1">
        <f>COUNTIFS('score sheet (3)'!$B:$B,'Set (3)'!A7,'score sheet (3)'!$C:$C,"s",'score sheet (3)'!$D:$D,"p")</f>
        <v>1</v>
      </c>
      <c r="G7" s="1">
        <f>COUNTIFS('score sheet (3)'!$B:$B,'Set (3)'!$A7,'score sheet (3)'!$C:$C,"s")</f>
        <v>6</v>
      </c>
      <c r="H7" s="1">
        <f>COUNTIFS('score sheet (3)'!$B:$B,'Set (3)'!A7,'score sheet (3)'!$C:$C,"b",'score sheet (3)'!$D:$D,"p")</f>
        <v>0</v>
      </c>
      <c r="I7" s="1">
        <f>COUNTIFS('score sheet (3)'!$B:$B,'Set (3)'!A7,'score sheet (3)'!$C:$C,"b")</f>
        <v>2</v>
      </c>
      <c r="J7" s="1">
        <f>COUNTIFS('score sheet (3)'!$B:$B,'Set (3)'!A7,'score sheet (3)'!$C:$C,"b",'score sheet (3)'!$D:$D,"t")</f>
        <v>1</v>
      </c>
      <c r="K7" s="1">
        <f>COUNTIFS('score sheet (3)'!$B:$B,'Set (3)'!A7,'score sheet (3)'!$C:$C,"d")</f>
        <v>4</v>
      </c>
      <c r="L7" s="74">
        <f>COUNTIFS('score sheet (3)'!$B:$B,'Set (3)'!A7,'score sheet (3)'!$D:$D,"m")</f>
        <v>5</v>
      </c>
      <c r="N7" s="1" t="s">
        <v>201</v>
      </c>
      <c r="O7" s="1" t="s">
        <v>56</v>
      </c>
      <c r="P7" s="1">
        <f>COUNTIFS('score sheet (3)'!$B:$B,'Set (3)'!O7,'score sheet (3)'!$C:$C,"ab")</f>
        <v>2</v>
      </c>
      <c r="Q7" s="1">
        <f>COUNTIFS('score sheet (3)'!$B:$B,'Set (3)'!O7,'score sheet (3)'!$C:$C,"sb")</f>
        <v>1</v>
      </c>
      <c r="R7" s="1">
        <f>COUNTIFS('score sheet (3)'!$B:$B,'Set (3)'!O7,'score sheet (3)'!$C:$C,"bb")</f>
        <v>0</v>
      </c>
      <c r="S7" s="1">
        <f>COUNTIFS('score sheet (3)'!$B:$B,'Set (3)'!O7,'score sheet (3)'!$C:$C,"ob")</f>
        <v>0</v>
      </c>
      <c r="T7" s="1" t="s">
        <v>8</v>
      </c>
      <c r="U7" s="1"/>
      <c r="V7" s="1">
        <f>COUNTIFS('score sheet (3)'!$B:$B,'Set (3)'!U3,'score sheet (3)'!$C:$C,"r",'score sheet (3)'!$D:$D,"m")</f>
        <v>0</v>
      </c>
      <c r="W7" s="1"/>
      <c r="X7" s="1">
        <f>COUNTIFS('score sheet (3)'!$B:$B,'Set (3)'!W3,'score sheet (3)'!$C:$C,"r",'score sheet (3)'!$D:$D,"m")</f>
        <v>0</v>
      </c>
      <c r="Y7" s="1"/>
      <c r="Z7" s="1">
        <f>COUNTIFS('score sheet (3)'!$B:$B,'Set (3)'!Y3,'score sheet (3)'!$C:$C,"r",'score sheet (3)'!$D:$D,"m")</f>
        <v>1</v>
      </c>
      <c r="AA7" s="1"/>
      <c r="AB7" s="1"/>
    </row>
    <row r="8" spans="1:28" x14ac:dyDescent="0.45">
      <c r="A8" s="5">
        <v>6</v>
      </c>
      <c r="B8" s="1"/>
      <c r="C8" s="64" t="s">
        <v>175</v>
      </c>
      <c r="D8" s="1">
        <f>COUNTIFS('score sheet (3)'!$B:$B,'Set (3)'!A8,'score sheet (3)'!$C:$C,"a",'score sheet (3)'!$D:$D,"p")</f>
        <v>1</v>
      </c>
      <c r="E8" s="1">
        <f>COUNTIFS('score sheet (3)'!$B:$B,'Set (3)'!A8,'score sheet (3)'!$C:$C,"a")</f>
        <v>1</v>
      </c>
      <c r="F8" s="1">
        <f>COUNTIFS('score sheet (3)'!$B:$B,'Set (3)'!A8,'score sheet (3)'!$C:$C,"s",'score sheet (3)'!$D:$D,"p")</f>
        <v>0</v>
      </c>
      <c r="G8" s="1">
        <f>COUNTIFS('score sheet (3)'!$B:$B,'Set (3)'!$A8,'score sheet (3)'!$C:$C,"s")</f>
        <v>3</v>
      </c>
      <c r="H8" s="1">
        <f>COUNTIFS('score sheet (3)'!$B:$B,'Set (3)'!A8,'score sheet (3)'!$C:$C,"b",'score sheet (3)'!$D:$D,"p")</f>
        <v>0</v>
      </c>
      <c r="I8" s="1">
        <f>COUNTIFS('score sheet (3)'!$B:$B,'Set (3)'!A8,'score sheet (3)'!$C:$C,"b")</f>
        <v>1</v>
      </c>
      <c r="J8" s="1">
        <f>COUNTIFS('score sheet (3)'!$B:$B,'Set (3)'!A8,'score sheet (3)'!$C:$C,"b",'score sheet (3)'!$D:$D,"t")</f>
        <v>1</v>
      </c>
      <c r="K8" s="1">
        <f>COUNTIFS('score sheet (3)'!$B:$B,'Set (3)'!A8,'score sheet (3)'!$C:$C,"d")</f>
        <v>0</v>
      </c>
      <c r="L8" s="74">
        <f>COUNTIFS('score sheet (3)'!$B:$B,'Set (3)'!A8,'score sheet (3)'!$D:$D,"m")</f>
        <v>0</v>
      </c>
      <c r="N8" s="1" t="s">
        <v>202</v>
      </c>
      <c r="O8" s="1" t="s">
        <v>57</v>
      </c>
      <c r="P8" s="1">
        <f>COUNTIFS('score sheet (3)'!$B:$B,'Set (3)'!O8,'score sheet (3)'!$C:$C,"ab")</f>
        <v>0</v>
      </c>
      <c r="Q8" s="1">
        <f>COUNTIFS('score sheet (3)'!$B:$B,'Set (3)'!O8,'score sheet (3)'!$C:$C,"sb")</f>
        <v>0</v>
      </c>
      <c r="R8" s="1">
        <f>COUNTIFS('score sheet (3)'!$B:$B,'Set (3)'!O8,'score sheet (3)'!$C:$C,"bb")</f>
        <v>0</v>
      </c>
      <c r="S8" s="1">
        <f>COUNTIFS('score sheet (3)'!$B:$B,'Set (3)'!O8,'score sheet (3)'!$C:$C,"ob")</f>
        <v>0</v>
      </c>
      <c r="T8" s="1" t="s">
        <v>13</v>
      </c>
      <c r="U8" s="1"/>
      <c r="V8" s="1">
        <f>(V4*100+V5*50)/(V4+V5+V6+V7)</f>
        <v>33.333333333333336</v>
      </c>
      <c r="W8" s="1"/>
      <c r="X8" s="1">
        <f>(X4*100+X5*50)/(X4+X5+X6+X7)</f>
        <v>50</v>
      </c>
      <c r="Y8" s="1"/>
      <c r="Z8" s="1">
        <f>(Z4*100+Z5*50)/(Z4+Z5+Z6+Z7)</f>
        <v>50</v>
      </c>
      <c r="AA8" s="1"/>
      <c r="AB8" s="1" t="e">
        <f>(AB4*100+AB5*50)/(AB4+AB5+AB6+AB7)</f>
        <v>#DIV/0!</v>
      </c>
    </row>
    <row r="9" spans="1:28" x14ac:dyDescent="0.45">
      <c r="A9" s="5">
        <v>30</v>
      </c>
      <c r="B9" s="1">
        <v>6</v>
      </c>
      <c r="C9" s="64" t="s">
        <v>176</v>
      </c>
      <c r="D9" s="1">
        <f>COUNTIFS('score sheet (3)'!$B:$B,'Set (3)'!A9,'score sheet (3)'!$C:$C,"a",'score sheet (3)'!$D:$D,"p")</f>
        <v>0</v>
      </c>
      <c r="E9" s="1">
        <f>COUNTIFS('score sheet (3)'!$B:$B,'Set (3)'!A9,'score sheet (3)'!$C:$C,"a")</f>
        <v>0</v>
      </c>
      <c r="F9" s="1">
        <f>COUNTIFS('score sheet (3)'!$B:$B,'Set (3)'!A9,'score sheet (3)'!$C:$C,"s",'score sheet (3)'!$D:$D,"p")</f>
        <v>0</v>
      </c>
      <c r="G9" s="1">
        <f>COUNTIFS('score sheet (3)'!$B:$B,'Set (3)'!$A9,'score sheet (3)'!$C:$C,"s")</f>
        <v>1</v>
      </c>
      <c r="H9" s="1">
        <f>COUNTIFS('score sheet (3)'!$B:$B,'Set (3)'!A9,'score sheet (3)'!$C:$C,"b",'score sheet (3)'!$D:$D,"p")</f>
        <v>0</v>
      </c>
      <c r="I9" s="1">
        <f>COUNTIFS('score sheet (3)'!$B:$B,'Set (3)'!A9,'score sheet (3)'!$C:$C,"b")</f>
        <v>0</v>
      </c>
      <c r="J9" s="1">
        <f>COUNTIFS('score sheet (3)'!$B:$B,'Set (3)'!A9,'score sheet (3)'!$C:$C,"b",'score sheet (3)'!$D:$D,"t")</f>
        <v>0</v>
      </c>
      <c r="K9" s="1">
        <f>COUNTIFS('score sheet (3)'!$B:$B,'Set (3)'!A9,'score sheet (3)'!$C:$C,"d")</f>
        <v>0</v>
      </c>
      <c r="L9" s="74">
        <f>COUNTIFS('score sheet (3)'!$B:$B,'Set (3)'!A9,'score sheet (3)'!$D:$D,"m")</f>
        <v>1</v>
      </c>
      <c r="N9" s="1" t="s">
        <v>203</v>
      </c>
      <c r="O9" s="1" t="s">
        <v>58</v>
      </c>
      <c r="P9" s="1">
        <f>COUNTIFS('score sheet (3)'!$B:$B,'Set (3)'!O9,'score sheet (3)'!$C:$C,"ab")</f>
        <v>1</v>
      </c>
      <c r="Q9" s="1">
        <f>COUNTIFS('score sheet (3)'!$B:$B,'Set (3)'!O9,'score sheet (3)'!$C:$C,"sb")</f>
        <v>0</v>
      </c>
      <c r="R9" s="1">
        <f>COUNTIFS('score sheet (3)'!$B:$B,'Set (3)'!O9,'score sheet (3)'!$C:$C,"bb")</f>
        <v>0</v>
      </c>
      <c r="S9" s="1">
        <f>COUNTIFS('score sheet (3)'!$B:$B,'Set (3)'!O9,'score sheet (3)'!$C:$C,"ob")</f>
        <v>0</v>
      </c>
      <c r="T9" s="1"/>
      <c r="U9" s="1">
        <v>8</v>
      </c>
      <c r="V9" s="1"/>
      <c r="W9" s="1">
        <v>49</v>
      </c>
      <c r="X9" s="1"/>
      <c r="Y9" s="1">
        <v>14</v>
      </c>
      <c r="Z9" s="1"/>
      <c r="AA9" s="1"/>
      <c r="AB9" s="1"/>
    </row>
    <row r="10" spans="1:28" x14ac:dyDescent="0.45">
      <c r="A10" s="5">
        <v>1</v>
      </c>
      <c r="B10" s="1"/>
      <c r="C10" s="64" t="s">
        <v>177</v>
      </c>
      <c r="D10" s="1">
        <f>COUNTIFS('score sheet (3)'!$B:$B,'Set (3)'!A10,'score sheet (3)'!$C:$C,"a",'score sheet (3)'!$D:$D,"p")</f>
        <v>3</v>
      </c>
      <c r="E10" s="1">
        <f>COUNTIFS('score sheet (3)'!$B:$B,'Set (3)'!A10,'score sheet (3)'!$C:$C,"a")</f>
        <v>5</v>
      </c>
      <c r="F10" s="1">
        <f>COUNTIFS('score sheet (3)'!$B:$B,'Set (3)'!A10,'score sheet (3)'!$C:$C,"s",'score sheet (3)'!$D:$D,"p")</f>
        <v>0</v>
      </c>
      <c r="G10" s="1">
        <f>COUNTIFS('score sheet (3)'!$B:$B,'Set (3)'!$A10,'score sheet (3)'!$C:$C,"s")</f>
        <v>2</v>
      </c>
      <c r="H10" s="1">
        <f>COUNTIFS('score sheet (3)'!$B:$B,'Set (3)'!A10,'score sheet (3)'!$C:$C,"b",'score sheet (3)'!$D:$D,"p")</f>
        <v>0</v>
      </c>
      <c r="I10" s="1">
        <f>COUNTIFS('score sheet (3)'!$B:$B,'Set (3)'!A10,'score sheet (3)'!$C:$C,"b")</f>
        <v>0</v>
      </c>
      <c r="J10" s="1">
        <f>COUNTIFS('score sheet (3)'!$B:$B,'Set (3)'!A10,'score sheet (3)'!$C:$C,"b",'score sheet (3)'!$D:$D,"t")</f>
        <v>0</v>
      </c>
      <c r="K10" s="1">
        <f>COUNTIFS('score sheet (3)'!$B:$B,'Set (3)'!A10,'score sheet (3)'!$C:$C,"d")</f>
        <v>2</v>
      </c>
      <c r="L10" s="74">
        <f>COUNTIFS('score sheet (3)'!$B:$B,'Set (3)'!A10,'score sheet (3)'!$D:$D,"m")</f>
        <v>2</v>
      </c>
      <c r="N10" s="1" t="s">
        <v>204</v>
      </c>
      <c r="O10" s="1" t="s">
        <v>59</v>
      </c>
      <c r="P10" s="1">
        <f>COUNTIFS('score sheet (3)'!$B:$B,'Set (3)'!O10,'score sheet (3)'!$C:$C,"ab")</f>
        <v>1</v>
      </c>
      <c r="Q10" s="1">
        <f>COUNTIFS('score sheet (3)'!$B:$B,'Set (3)'!O10,'score sheet (3)'!$C:$C,"sb")</f>
        <v>1</v>
      </c>
      <c r="R10" s="1">
        <f>COUNTIFS('score sheet (3)'!$B:$B,'Set (3)'!O10,'score sheet (3)'!$C:$C,"bb")</f>
        <v>0</v>
      </c>
      <c r="S10" s="1">
        <f>COUNTIFS('score sheet (3)'!$B:$B,'Set (3)'!O10,'score sheet (3)'!$C:$C,"ob")</f>
        <v>1</v>
      </c>
      <c r="T10" s="1" t="s">
        <v>10</v>
      </c>
      <c r="U10" s="1"/>
      <c r="V10" s="1">
        <f>COUNTIFS('score sheet (3)'!$F:$F,'Set (3)'!U9,'score sheet (3)'!$G:$G,"r",'score sheet (3)'!$H:$H,"a")</f>
        <v>0</v>
      </c>
      <c r="W10" s="1"/>
      <c r="X10" s="1">
        <f>COUNTIFS('score sheet (3)'!$F:$F,'Set (3)'!W9,'score sheet (3)'!$G:$G,"r",'score sheet (3)'!$H:$H,"a")</f>
        <v>1</v>
      </c>
      <c r="Y10" s="1"/>
      <c r="Z10" s="1">
        <f>COUNTIFS('score sheet (3)'!$F:$F,'Set (3)'!Y9,'score sheet (3)'!$G:$G,"r",'score sheet (3)'!$H:$H,"a")</f>
        <v>6</v>
      </c>
      <c r="AA10" s="1"/>
      <c r="AB10" s="1"/>
    </row>
    <row r="11" spans="1:28" x14ac:dyDescent="0.45">
      <c r="A11" s="5">
        <v>4</v>
      </c>
      <c r="B11" s="1">
        <v>1</v>
      </c>
      <c r="C11" s="64" t="s">
        <v>263</v>
      </c>
      <c r="D11" s="1">
        <f>COUNTIFS('score sheet (3)'!$B:$B,'Set (3)'!A11,'score sheet (3)'!$C:$C,"a",'score sheet (3)'!$D:$D,"p")</f>
        <v>1</v>
      </c>
      <c r="E11" s="1">
        <f>COUNTIFS('score sheet (3)'!$B:$B,'Set (3)'!A11,'score sheet (3)'!$C:$C,"a")</f>
        <v>1</v>
      </c>
      <c r="F11" s="1">
        <f>COUNTIFS('score sheet (3)'!$B:$B,'Set (3)'!A11,'score sheet (3)'!$C:$C,"s",'score sheet (3)'!$D:$D,"p")</f>
        <v>0</v>
      </c>
      <c r="G11" s="1">
        <f>COUNTIFS('score sheet (3)'!$B:$B,'Set (3)'!$A11,'score sheet (3)'!$C:$C,"s")</f>
        <v>1</v>
      </c>
      <c r="H11" s="1">
        <f>COUNTIFS('score sheet (3)'!$B:$B,'Set (3)'!A11,'score sheet (3)'!$C:$C,"b",'score sheet (3)'!$D:$D,"p")</f>
        <v>0</v>
      </c>
      <c r="I11" s="1">
        <f>COUNTIFS('score sheet (3)'!$B:$B,'Set (3)'!A11,'score sheet (3)'!$C:$C,"b")</f>
        <v>0</v>
      </c>
      <c r="J11" s="1">
        <f>COUNTIFS('score sheet (3)'!$B:$B,'Set (3)'!A11,'score sheet (3)'!$C:$C,"b",'score sheet (3)'!$D:$D,"t")</f>
        <v>0</v>
      </c>
      <c r="K11" s="1">
        <f>COUNTIFS('score sheet (3)'!$B:$B,'Set (3)'!A11,'score sheet (3)'!$C:$C,"d")</f>
        <v>1</v>
      </c>
      <c r="L11" s="74">
        <f>COUNTIFS('score sheet (3)'!$B:$B,'Set (3)'!A11,'score sheet (3)'!$D:$D,"m")</f>
        <v>0</v>
      </c>
      <c r="T11" s="1" t="s">
        <v>11</v>
      </c>
      <c r="U11" s="1"/>
      <c r="V11" s="1">
        <f>COUNTIFS('score sheet (3)'!$F:$F,'Set (3)'!U9,'score sheet (3)'!$G:$G,"r",'score sheet (3)'!$H:$H,"b")</f>
        <v>0</v>
      </c>
      <c r="W11" s="1"/>
      <c r="X11" s="1">
        <f>COUNTIFS('score sheet (3)'!$F:$F,'Set (3)'!W9,'score sheet (3)'!$G:$G,"r",'score sheet (3)'!$H:$H,"b")</f>
        <v>1</v>
      </c>
      <c r="Y11" s="1"/>
      <c r="Z11" s="1">
        <f>COUNTIFS('score sheet (3)'!$F:$F,'Set (3)'!Y9,'score sheet (3)'!$G:$G,"r",'score sheet (3)'!$H:$H,"b")</f>
        <v>1</v>
      </c>
      <c r="AA11" s="1"/>
      <c r="AB11" s="1"/>
    </row>
    <row r="12" spans="1:28" x14ac:dyDescent="0.45">
      <c r="A12" s="5">
        <v>12</v>
      </c>
      <c r="B12" s="1"/>
      <c r="C12" s="64" t="s">
        <v>264</v>
      </c>
      <c r="D12" s="1">
        <f>COUNTIFS('score sheet (3)'!$B:$B,'Set (3)'!A12,'score sheet (3)'!$C:$C,"a",'score sheet (3)'!$D:$D,"p")</f>
        <v>4</v>
      </c>
      <c r="E12" s="1">
        <f>COUNTIFS('score sheet (3)'!$B:$B,'Set (3)'!A12,'score sheet (3)'!$C:$C,"a")</f>
        <v>10</v>
      </c>
      <c r="F12" s="1">
        <f>COUNTIFS('score sheet (3)'!$B:$B,'Set (3)'!A12,'score sheet (3)'!$C:$C,"s",'score sheet (3)'!$D:$D,"p")</f>
        <v>1</v>
      </c>
      <c r="G12" s="1">
        <f>COUNTIFS('score sheet (3)'!$B:$B,'Set (3)'!$A12,'score sheet (3)'!$C:$C,"s")</f>
        <v>5</v>
      </c>
      <c r="H12" s="1">
        <f>COUNTIFS('score sheet (3)'!$B:$B,'Set (3)'!A12,'score sheet (3)'!$C:$C,"b",'score sheet (3)'!$D:$D,"p")</f>
        <v>0</v>
      </c>
      <c r="I12" s="1">
        <f>COUNTIFS('score sheet (3)'!$B:$B,'Set (3)'!A12,'score sheet (3)'!$C:$C,"b")</f>
        <v>0</v>
      </c>
      <c r="J12" s="1">
        <f>COUNTIFS('score sheet (3)'!$B:$B,'Set (3)'!A12,'score sheet (3)'!$C:$C,"b",'score sheet (3)'!$D:$D,"t")</f>
        <v>0</v>
      </c>
      <c r="K12" s="1">
        <f>COUNTIFS('score sheet (3)'!$B:$B,'Set (3)'!A12,'score sheet (3)'!$C:$C,"d")</f>
        <v>3</v>
      </c>
      <c r="L12" s="74">
        <f>COUNTIFS('score sheet (3)'!$B:$B,'Set (3)'!A12,'score sheet (3)'!$D:$D,"m")</f>
        <v>5</v>
      </c>
      <c r="M12" s="2"/>
      <c r="N12" s="2"/>
      <c r="O12" s="2"/>
      <c r="P12" s="2"/>
      <c r="T12" s="1" t="s">
        <v>12</v>
      </c>
      <c r="U12" s="1"/>
      <c r="V12" s="1">
        <f>COUNTIFS('score sheet (3)'!$F:$F,'Set (3)'!U9,'score sheet (3)'!$G:$G,"r",'score sheet (3)'!$H:$H,"c")</f>
        <v>1</v>
      </c>
      <c r="W12" s="1"/>
      <c r="X12" s="1">
        <f>COUNTIFS('score sheet (3)'!$F:$F,'Set (3)'!W9,'score sheet (3)'!$G:$G,"r",'score sheet (3)'!$H:$H,"c")</f>
        <v>2</v>
      </c>
      <c r="Y12" s="1"/>
      <c r="Z12" s="1">
        <f>COUNTIFS('score sheet (3)'!$F:$F,'Set (3)'!Y9,'score sheet (3)'!$G:$G,"r",'score sheet (3)'!$H:$H,"c")</f>
        <v>0</v>
      </c>
      <c r="AA12" s="1"/>
      <c r="AB12" s="1"/>
    </row>
    <row r="13" spans="1:28" x14ac:dyDescent="0.45">
      <c r="A13" s="73">
        <v>2</v>
      </c>
      <c r="B13" s="61"/>
      <c r="C13" s="64" t="s">
        <v>178</v>
      </c>
      <c r="D13" s="1">
        <f>COUNTIFS('score sheet (3)'!$B:$B,'Set (3)'!A13,'score sheet (3)'!$C:$C,"a",'score sheet (3)'!$D:$D,"p")</f>
        <v>1</v>
      </c>
      <c r="E13" s="1">
        <f>COUNTIFS('score sheet (3)'!$B:$B,'Set (3)'!A13,'score sheet (3)'!$C:$C,"a")</f>
        <v>2</v>
      </c>
      <c r="F13" s="1">
        <f>COUNTIFS('score sheet (3)'!$B:$B,'Set (3)'!A13,'score sheet (3)'!$C:$C,"s",'score sheet (3)'!$D:$D,"p")</f>
        <v>0</v>
      </c>
      <c r="G13" s="1">
        <f>COUNTIFS('score sheet (3)'!$B:$B,'Set (3)'!$A13,'score sheet (3)'!$C:$C,"s")</f>
        <v>2</v>
      </c>
      <c r="H13" s="1">
        <f>COUNTIFS('score sheet (3)'!$B:$B,'Set (3)'!A13,'score sheet (3)'!$C:$C,"b",'score sheet (3)'!$D:$D,"p")</f>
        <v>0</v>
      </c>
      <c r="I13" s="1">
        <f>COUNTIFS('score sheet (3)'!$B:$B,'Set (3)'!A13,'score sheet (3)'!$C:$C,"b")</f>
        <v>6</v>
      </c>
      <c r="J13" s="1">
        <f>COUNTIFS('score sheet (3)'!$B:$B,'Set (3)'!A13,'score sheet (3)'!$C:$C,"b",'score sheet (3)'!$D:$D,"t")</f>
        <v>2</v>
      </c>
      <c r="K13" s="1">
        <f>COUNTIFS('score sheet (3)'!$B:$B,'Set (3)'!A13,'score sheet (3)'!$C:$C,"d")</f>
        <v>1</v>
      </c>
      <c r="L13" s="74">
        <f>COUNTIFS('score sheet (3)'!$B:$B,'Set (3)'!A13,'score sheet (3)'!$D:$D,"m")</f>
        <v>2</v>
      </c>
      <c r="T13" s="1" t="s">
        <v>8</v>
      </c>
      <c r="U13" s="1"/>
      <c r="V13" s="1">
        <f>COUNTIFS('score sheet (3)'!$F:$F,'Set (3)'!U9,'score sheet (3)'!$G:$G,"r",'score sheet (3)'!$H:$H,"m")</f>
        <v>1</v>
      </c>
      <c r="W13" s="1"/>
      <c r="X13" s="1">
        <f>COUNTIFS('score sheet (3)'!$F:$F,'Set (3)'!W9,'score sheet (3)'!$G:$G,"r",'score sheet (3)'!$H:$H,"m")</f>
        <v>0</v>
      </c>
      <c r="Y13" s="1"/>
      <c r="Z13" s="1">
        <f>COUNTIFS('score sheet (3)'!$F:$F,'Set (3)'!Y9,'score sheet (3)'!$G:$G,"r",'score sheet (3)'!$H:$H,"m")</f>
        <v>1</v>
      </c>
      <c r="AA13" s="1"/>
      <c r="AB13" s="1"/>
    </row>
    <row r="14" spans="1:28" x14ac:dyDescent="0.45">
      <c r="A14" s="5">
        <v>20</v>
      </c>
      <c r="B14" s="1"/>
      <c r="C14" s="64" t="s">
        <v>179</v>
      </c>
      <c r="D14" s="1">
        <f>COUNTIFS('score sheet (3)'!$B:$B,'Set (3)'!A14,'score sheet (3)'!$C:$C,"a",'score sheet (3)'!$D:$D,"p")</f>
        <v>0</v>
      </c>
      <c r="E14" s="1">
        <f>COUNTIFS('score sheet (3)'!$B:$B,'Set (3)'!A14,'score sheet (3)'!$C:$C,"a")</f>
        <v>0</v>
      </c>
      <c r="F14" s="1">
        <f>COUNTIFS('score sheet (3)'!$B:$B,'Set (3)'!A14,'score sheet (3)'!$C:$C,"s",'score sheet (3)'!$D:$D,"p")</f>
        <v>0</v>
      </c>
      <c r="G14" s="1">
        <f>COUNTIFS('score sheet (3)'!$B:$B,'Set (3)'!$A14,'score sheet (3)'!$C:$C,"s")</f>
        <v>0</v>
      </c>
      <c r="H14" s="1">
        <f>COUNTIFS('score sheet (3)'!$B:$B,'Set (3)'!A14,'score sheet (3)'!$C:$C,"b",'score sheet (3)'!$D:$D,"p")</f>
        <v>0</v>
      </c>
      <c r="I14" s="1">
        <f>COUNTIFS('score sheet (3)'!$B:$B,'Set (3)'!A14,'score sheet (3)'!$C:$C,"b")</f>
        <v>0</v>
      </c>
      <c r="J14" s="1">
        <f>COUNTIFS('score sheet (3)'!$B:$B,'Set (3)'!A14,'score sheet (3)'!$C:$C,"b",'score sheet (3)'!$D:$D,"t")</f>
        <v>0</v>
      </c>
      <c r="K14" s="1">
        <f>COUNTIFS('score sheet (3)'!$B:$B,'Set (3)'!A14,'score sheet (3)'!$C:$C,"d")</f>
        <v>7</v>
      </c>
      <c r="L14" s="74">
        <f>COUNTIFS('score sheet (3)'!$B:$B,'Set (3)'!A14,'score sheet (3)'!$D:$D,"m")</f>
        <v>0</v>
      </c>
      <c r="N14" t="s">
        <v>60</v>
      </c>
      <c r="O14" s="1" t="s">
        <v>73</v>
      </c>
      <c r="P14" s="1" t="s">
        <v>5</v>
      </c>
      <c r="Q14" s="1" t="s">
        <v>6</v>
      </c>
      <c r="R14" s="1" t="s">
        <v>7</v>
      </c>
      <c r="S14" s="1" t="s">
        <v>9</v>
      </c>
      <c r="T14" s="1" t="s">
        <v>13</v>
      </c>
      <c r="U14" s="1"/>
      <c r="V14" s="1">
        <f>(V10*100+V11*50)/(V10+V11+V12+V13)</f>
        <v>0</v>
      </c>
      <c r="W14" s="1"/>
      <c r="X14" s="1">
        <f>(X10*100+X11*50)/(X10+X11+X12+X13)</f>
        <v>37.5</v>
      </c>
      <c r="Y14" s="1"/>
      <c r="Z14" s="1">
        <f>(Z10*100+Z11*50)/(Z10+Z11+Z12+Z13)</f>
        <v>81.25</v>
      </c>
      <c r="AA14" s="1"/>
      <c r="AB14" s="1" t="e">
        <f>(AB10*100+AB11*50)/(AB10+AB11+AB12+AB13)</f>
        <v>#DIV/0!</v>
      </c>
    </row>
    <row r="15" spans="1:28" x14ac:dyDescent="0.45">
      <c r="A15" s="24"/>
      <c r="B15" s="18"/>
      <c r="C15" s="18" t="s">
        <v>16</v>
      </c>
      <c r="D15" s="18">
        <f t="shared" ref="D15:L15" si="0">SUM(D5:D14)</f>
        <v>16</v>
      </c>
      <c r="E15" s="18">
        <f t="shared" si="0"/>
        <v>29</v>
      </c>
      <c r="F15" s="18">
        <f t="shared" si="0"/>
        <v>2</v>
      </c>
      <c r="G15" s="18">
        <f t="shared" si="0"/>
        <v>25</v>
      </c>
      <c r="H15" s="18">
        <f t="shared" si="0"/>
        <v>0</v>
      </c>
      <c r="I15" s="18">
        <f t="shared" si="0"/>
        <v>9</v>
      </c>
      <c r="J15" s="18">
        <f t="shared" si="0"/>
        <v>4</v>
      </c>
      <c r="K15" s="18">
        <f t="shared" si="0"/>
        <v>22</v>
      </c>
      <c r="L15" s="19">
        <f t="shared" si="0"/>
        <v>17</v>
      </c>
      <c r="N15" s="1" t="s">
        <v>202</v>
      </c>
      <c r="O15" s="1" t="s">
        <v>54</v>
      </c>
      <c r="P15" s="1">
        <f>COUNTIFS('score sheet (3)'!$F:$F,'Set (3)'!O15,'score sheet (3)'!$G:$G,"ab")</f>
        <v>0</v>
      </c>
      <c r="Q15" s="1">
        <f>COUNTIFS('score sheet (3)'!$F:$F,'Set (3)'!O15,'score sheet (3)'!$G:$G,"sb")</f>
        <v>0</v>
      </c>
      <c r="R15" s="1">
        <f>COUNTIFS('score sheet (3)'!$F:$F,'Set (3)'!O15,'score sheet (3)'!$G:$G,"bb")</f>
        <v>0</v>
      </c>
      <c r="S15" s="1">
        <f>COUNTIFS('score sheet (3)'!$F:$F,'Set (3)'!O15,'score sheet (3)'!$G:$G,"ob")</f>
        <v>0</v>
      </c>
    </row>
    <row r="16" spans="1:28" x14ac:dyDescent="0.45">
      <c r="C16" s="2" t="str">
        <f>D2</f>
        <v>IRI</v>
      </c>
      <c r="N16" s="1" t="s">
        <v>203</v>
      </c>
      <c r="O16" s="1" t="s">
        <v>55</v>
      </c>
      <c r="P16" s="1">
        <f>COUNTIFS('score sheet (3)'!$F:$F,'Set (3)'!O16,'score sheet (3)'!$G:$G,"ab")</f>
        <v>0</v>
      </c>
      <c r="Q16" s="1">
        <f>COUNTIFS('score sheet (3)'!$F:$F,'Set (3)'!O16,'score sheet (3)'!$G:$G,"sb")</f>
        <v>0</v>
      </c>
      <c r="R16" s="1">
        <f>COUNTIFS('score sheet (3)'!$F:$F,'Set (3)'!O16,'score sheet (3)'!$G:$G,"bb")</f>
        <v>0</v>
      </c>
      <c r="S16" s="1">
        <f>COUNTIFS('score sheet (3)'!$F:$F,'Set (3)'!O16,'score sheet (3)'!$G:$G,"ob")</f>
        <v>0</v>
      </c>
      <c r="T16" s="1" t="s">
        <v>5</v>
      </c>
      <c r="U16" s="1">
        <v>14</v>
      </c>
      <c r="V16" s="1"/>
      <c r="W16" s="1">
        <v>12</v>
      </c>
      <c r="X16" s="1"/>
      <c r="Y16" s="1">
        <v>1</v>
      </c>
      <c r="Z16" s="1"/>
      <c r="AA16" s="1"/>
      <c r="AB16" s="1"/>
    </row>
    <row r="17" spans="1:28" x14ac:dyDescent="0.45">
      <c r="A17" s="1" t="s">
        <v>75</v>
      </c>
      <c r="B17" s="1" t="s">
        <v>74</v>
      </c>
      <c r="C17" s="1" t="s">
        <v>4</v>
      </c>
      <c r="D17" s="3" t="s">
        <v>259</v>
      </c>
      <c r="E17" s="5" t="s">
        <v>260</v>
      </c>
      <c r="F17" s="3" t="s">
        <v>261</v>
      </c>
      <c r="G17" s="5" t="s">
        <v>156</v>
      </c>
      <c r="H17" s="3" t="s">
        <v>157</v>
      </c>
      <c r="I17" s="5" t="s">
        <v>158</v>
      </c>
      <c r="J17" s="37" t="s">
        <v>159</v>
      </c>
      <c r="K17" s="72" t="s">
        <v>18</v>
      </c>
      <c r="L17" s="1" t="s">
        <v>8</v>
      </c>
      <c r="N17" s="1" t="s">
        <v>204</v>
      </c>
      <c r="O17" s="1" t="s">
        <v>56</v>
      </c>
      <c r="P17" s="1">
        <f>COUNTIFS('score sheet (3)'!$F:$F,'Set (3)'!O17,'score sheet (3)'!$G:$G,"ab")</f>
        <v>0</v>
      </c>
      <c r="Q17" s="1">
        <f>COUNTIFS('score sheet (3)'!$F:$F,'Set (3)'!O17,'score sheet (3)'!$G:$G,"sb")</f>
        <v>0</v>
      </c>
      <c r="R17" s="1">
        <f>COUNTIFS('score sheet (3)'!$F:$F,'Set (3)'!O17,'score sheet (3)'!$G:$G,"bb")</f>
        <v>0</v>
      </c>
      <c r="S17" s="1">
        <f>COUNTIFS('score sheet (3)'!$F:$F,'Set (3)'!O17,'score sheet (3)'!$G:$G,"ob")</f>
        <v>0</v>
      </c>
      <c r="T17" s="1" t="s">
        <v>14</v>
      </c>
      <c r="U17" s="1"/>
      <c r="V17" s="1">
        <f>COUNTIFS('score sheet (3)'!$B:$B,'Set (3)'!U$16,'score sheet (3)'!$C:$C,"a")</f>
        <v>10</v>
      </c>
      <c r="W17" s="1"/>
      <c r="X17" s="1">
        <f>COUNTIFS('score sheet (3)'!$B:$B,'Set (3)'!W$16,'score sheet (3)'!$C:$C,"a")</f>
        <v>10</v>
      </c>
      <c r="Y17" s="1"/>
      <c r="Z17" s="1">
        <f>COUNTIFS('score sheet (3)'!$B:$B,'Set (3)'!Y$16,'score sheet (3)'!$C:$C,"a")</f>
        <v>5</v>
      </c>
      <c r="AA17" s="1"/>
      <c r="AB17" s="1"/>
    </row>
    <row r="18" spans="1:28" x14ac:dyDescent="0.45">
      <c r="A18" s="1">
        <v>27</v>
      </c>
      <c r="B18" s="1"/>
      <c r="C18" s="64" t="s">
        <v>182</v>
      </c>
      <c r="D18" s="1">
        <f>COUNTIFS('score sheet (3)'!$F:$F,'Set (3)'!$A18,'score sheet (3)'!$G:$G,"a",'score sheet (3)'!$H:$H,"p")</f>
        <v>1</v>
      </c>
      <c r="E18" s="1">
        <f>COUNTIFS('score sheet (3)'!$F:$F,'Set (3)'!A18,'score sheet (3)'!$G:$G,"a")</f>
        <v>2</v>
      </c>
      <c r="F18" s="1">
        <f>COUNTIFS('score sheet (3)'!$F:$F,'Set (3)'!$A18,'score sheet (3)'!$G:$G,"s",'score sheet (3)'!$H:$H,"p")</f>
        <v>1</v>
      </c>
      <c r="G18" s="1">
        <f>COUNTIFS('score sheet (3)'!$F:$F,'Set (3)'!$A18,'score sheet (3)'!$G:$G,"s")</f>
        <v>4</v>
      </c>
      <c r="H18" s="1">
        <f>COUNTIFS('score sheet (3)'!$F:$F,'Set (3)'!A18,'score sheet (3)'!$G:$G,"b",'score sheet (3)'!$H:$H,"p")</f>
        <v>0</v>
      </c>
      <c r="I18" s="1">
        <f>COUNTIFS('score sheet (3)'!$F:$F,'Set (3)'!A18,'score sheet (3)'!$G:$G,"b")</f>
        <v>1</v>
      </c>
      <c r="J18" s="1">
        <f>COUNTIFS('score sheet (3)'!$F:$F,'Set (3)'!A18,'score sheet (3)'!$G:$G,"b",'score sheet (3)'!$H:$H,"t")</f>
        <v>1</v>
      </c>
      <c r="K18" s="1">
        <f>COUNTIFS('score sheet (3)'!$F:$F,'Set (3)'!A18,'score sheet (3)'!$G:$G,"d")</f>
        <v>0</v>
      </c>
      <c r="L18" s="36">
        <f>COUNTIFS('score sheet (3)'!$F:$F,'Set (3)'!A18,'score sheet (3)'!$H:$H,"m")</f>
        <v>0</v>
      </c>
      <c r="N18" s="1" t="s">
        <v>199</v>
      </c>
      <c r="O18" s="1" t="s">
        <v>57</v>
      </c>
      <c r="P18" s="1">
        <f>COUNTIFS('score sheet (3)'!$F:$F,'Set (3)'!O18,'score sheet (3)'!$G:$G,"ab")</f>
        <v>1</v>
      </c>
      <c r="Q18" s="1">
        <f>COUNTIFS('score sheet (3)'!$F:$F,'Set (3)'!O18,'score sheet (3)'!$G:$G,"sb")</f>
        <v>0</v>
      </c>
      <c r="R18" s="1">
        <f>COUNTIFS('score sheet (3)'!$F:$F,'Set (3)'!O18,'score sheet (3)'!$G:$G,"bb")</f>
        <v>0</v>
      </c>
      <c r="S18" s="1">
        <f>COUNTIFS('score sheet (3)'!$F:$F,'Set (3)'!O18,'score sheet (3)'!$G:$G,"ob")</f>
        <v>0</v>
      </c>
      <c r="T18" s="1" t="s">
        <v>15</v>
      </c>
      <c r="U18" s="1"/>
      <c r="V18" s="1">
        <f>COUNTIFS('score sheet (3)'!$B:$B,'Set (3)'!U$16,'score sheet (3)'!$C:$C,"a",'score sheet (3)'!$D:$D,"p")</f>
        <v>6</v>
      </c>
      <c r="W18" s="1"/>
      <c r="X18" s="1">
        <f>COUNTIFS('score sheet (3)'!$B:$B,'Set (3)'!W$16,'score sheet (3)'!$C:$C,"a",'score sheet (3)'!$D:$D,"p")</f>
        <v>4</v>
      </c>
      <c r="Y18" s="1"/>
      <c r="Z18" s="1">
        <f>COUNTIFS('score sheet (3)'!$B:$B,'Set (3)'!Y$16,'score sheet (3)'!$C:$C,"a",'score sheet (3)'!$D:$D,"p")</f>
        <v>3</v>
      </c>
      <c r="AA18" s="1"/>
      <c r="AB18" s="1"/>
    </row>
    <row r="19" spans="1:28" x14ac:dyDescent="0.45">
      <c r="A19" s="1">
        <v>10</v>
      </c>
      <c r="B19" s="1"/>
      <c r="C19" s="64" t="s">
        <v>183</v>
      </c>
      <c r="D19" s="1">
        <f>COUNTIFS('score sheet (3)'!$F:$F,'Set (3)'!$A19,'score sheet (3)'!$G:$G,"a",'score sheet (3)'!$H:$H,"p")</f>
        <v>0</v>
      </c>
      <c r="E19" s="1">
        <f>COUNTIFS('score sheet (3)'!$F:$F,'Set (3)'!A19,'score sheet (3)'!$G:$G,"a")</f>
        <v>3</v>
      </c>
      <c r="F19" s="1">
        <f>COUNTIFS('score sheet (3)'!$F:$F,'Set (3)'!$A19,'score sheet (3)'!$G:$G,"s",'score sheet (3)'!$H:$H,"p")</f>
        <v>0</v>
      </c>
      <c r="G19" s="1">
        <f>COUNTIFS('score sheet (3)'!$F:$F,'Set (3)'!$A19,'score sheet (3)'!$G:$G,"s")</f>
        <v>3</v>
      </c>
      <c r="H19" s="1">
        <f>COUNTIFS('score sheet (3)'!$F:$F,'Set (3)'!A19,'score sheet (3)'!$G:$G,"b",'score sheet (3)'!$H:$H,"p")</f>
        <v>0</v>
      </c>
      <c r="I19" s="1">
        <f>COUNTIFS('score sheet (3)'!$F:$F,'Set (3)'!A19,'score sheet (3)'!$G:$G,"b")</f>
        <v>1</v>
      </c>
      <c r="J19" s="1">
        <f>COUNTIFS('score sheet (3)'!$F:$F,'Set (3)'!A19,'score sheet (3)'!$G:$G,"b",'score sheet (3)'!$H:$H,"t")</f>
        <v>0</v>
      </c>
      <c r="K19" s="1">
        <f>COUNTIFS('score sheet (3)'!$F:$F,'Set (3)'!A19,'score sheet (3)'!$G:$G,"d")</f>
        <v>1</v>
      </c>
      <c r="L19" s="36">
        <f>COUNTIFS('score sheet (3)'!$F:$F,'Set (3)'!A19,'score sheet (3)'!$H:$H,"m")</f>
        <v>0</v>
      </c>
      <c r="N19" s="1" t="s">
        <v>200</v>
      </c>
      <c r="O19" s="1" t="s">
        <v>58</v>
      </c>
      <c r="P19" s="1">
        <f>COUNTIFS('score sheet (3)'!$F:$F,'Set (3)'!O19,'score sheet (3)'!$G:$G,"ab")</f>
        <v>0</v>
      </c>
      <c r="Q19" s="1">
        <f>COUNTIFS('score sheet (3)'!$F:$F,'Set (3)'!O19,'score sheet (3)'!$G:$G,"sb")</f>
        <v>1</v>
      </c>
      <c r="R19" s="1">
        <f>COUNTIFS('score sheet (3)'!$F:$F,'Set (3)'!O19,'score sheet (3)'!$G:$G,"bb")</f>
        <v>0</v>
      </c>
      <c r="S19" s="1">
        <f>COUNTIFS('score sheet (3)'!$F:$F,'Set (3)'!O19,'score sheet (3)'!$G:$G,"ob")</f>
        <v>0</v>
      </c>
      <c r="T19" s="1" t="s">
        <v>8</v>
      </c>
      <c r="U19" s="1"/>
      <c r="V19" s="1">
        <f>COUNTIFS('score sheet (3)'!$B:$B,'Set (3)'!U$16,'score sheet (3)'!$C:$C,"a",'score sheet (3)'!$D:$D,"m")</f>
        <v>1</v>
      </c>
      <c r="W19" s="1"/>
      <c r="X19" s="1">
        <f>COUNTIFS('score sheet (3)'!$B:$B,'Set (3)'!W$16,'score sheet (3)'!$C:$C,"a",'score sheet (3)'!$D:$D,"m")</f>
        <v>1</v>
      </c>
      <c r="Y19" s="1"/>
      <c r="Z19" s="1">
        <f>COUNTIFS('score sheet (3)'!$B:$B,'Set (3)'!Y$16,'score sheet (3)'!$C:$C,"a",'score sheet (3)'!$D:$D,"m")</f>
        <v>0</v>
      </c>
      <c r="AA19" s="1"/>
      <c r="AB19" s="1"/>
    </row>
    <row r="20" spans="1:28" x14ac:dyDescent="0.45">
      <c r="A20" s="1">
        <v>16</v>
      </c>
      <c r="B20" s="1">
        <v>10</v>
      </c>
      <c r="C20" s="64" t="s">
        <v>184</v>
      </c>
      <c r="D20" s="1">
        <f>COUNTIFS('score sheet (3)'!$F:$F,'Set (3)'!$A20,'score sheet (3)'!$G:$G,"a",'score sheet (3)'!$H:$H,"p")</f>
        <v>4</v>
      </c>
      <c r="E20" s="1">
        <f>COUNTIFS('score sheet (3)'!$F:$F,'Set (3)'!A20,'score sheet (3)'!$G:$G,"a")</f>
        <v>7</v>
      </c>
      <c r="F20" s="1">
        <f>COUNTIFS('score sheet (3)'!$F:$F,'Set (3)'!$A20,'score sheet (3)'!$G:$G,"s",'score sheet (3)'!$H:$H,"p")</f>
        <v>0</v>
      </c>
      <c r="G20" s="1">
        <f>COUNTIFS('score sheet (3)'!$F:$F,'Set (3)'!$A20,'score sheet (3)'!$G:$G,"s")</f>
        <v>2</v>
      </c>
      <c r="H20" s="1">
        <f>COUNTIFS('score sheet (3)'!$F:$F,'Set (3)'!A20,'score sheet (3)'!$G:$G,"b",'score sheet (3)'!$H:$H,"p")</f>
        <v>0</v>
      </c>
      <c r="I20" s="1">
        <f>COUNTIFS('score sheet (3)'!$F:$F,'Set (3)'!A20,'score sheet (3)'!$G:$G,"b")</f>
        <v>1</v>
      </c>
      <c r="J20" s="1">
        <f>COUNTIFS('score sheet (3)'!$F:$F,'Set (3)'!A20,'score sheet (3)'!$G:$G,"b",'score sheet (3)'!$H:$H,"t")</f>
        <v>0</v>
      </c>
      <c r="K20" s="1">
        <f>COUNTIFS('score sheet (3)'!$F:$F,'Set (3)'!A20,'score sheet (3)'!$G:$G,"d")</f>
        <v>1</v>
      </c>
      <c r="L20" s="36">
        <f>COUNTIFS('score sheet (3)'!$F:$F,'Set (3)'!A20,'score sheet (3)'!$H:$H,"m")</f>
        <v>2</v>
      </c>
      <c r="N20" s="1" t="s">
        <v>201</v>
      </c>
      <c r="O20" s="1" t="s">
        <v>59</v>
      </c>
      <c r="P20" s="1">
        <f>COUNTIFS('score sheet (3)'!$F:$F,'Set (3)'!O20,'score sheet (3)'!$G:$G,"ab")</f>
        <v>0</v>
      </c>
      <c r="Q20" s="1">
        <f>COUNTIFS('score sheet (3)'!$F:$F,'Set (3)'!O20,'score sheet (3)'!$G:$G,"sb")</f>
        <v>0</v>
      </c>
      <c r="R20" s="1">
        <f>COUNTIFS('score sheet (3)'!$F:$F,'Set (3)'!O20,'score sheet (3)'!$G:$G,"bb")</f>
        <v>0</v>
      </c>
      <c r="S20" s="1">
        <f>COUNTIFS('score sheet (3)'!$F:$F,'Set (3)'!O20,'score sheet (3)'!$G:$G,"ob")</f>
        <v>1</v>
      </c>
      <c r="T20" s="1" t="s">
        <v>13</v>
      </c>
      <c r="U20" s="1"/>
      <c r="V20" s="1">
        <f>(V18-V19)/V17</f>
        <v>0.5</v>
      </c>
      <c r="W20" s="1"/>
      <c r="X20" s="1">
        <f>(X18-X19)/X17</f>
        <v>0.3</v>
      </c>
      <c r="Y20" s="1"/>
      <c r="Z20" s="1">
        <f>(Z18-Z19)/Z17</f>
        <v>0.6</v>
      </c>
      <c r="AA20" s="1"/>
      <c r="AB20" s="1"/>
    </row>
    <row r="21" spans="1:28" x14ac:dyDescent="0.45">
      <c r="A21" s="1">
        <v>14</v>
      </c>
      <c r="B21" s="1"/>
      <c r="C21" s="64" t="s">
        <v>265</v>
      </c>
      <c r="D21" s="1">
        <f>COUNTIFS('score sheet (3)'!$F:$F,'Set (3)'!$A21,'score sheet (3)'!$G:$G,"a",'score sheet (3)'!$H:$H,"p")</f>
        <v>3</v>
      </c>
      <c r="E21" s="1">
        <f>COUNTIFS('score sheet (3)'!$F:$F,'Set (3)'!A21,'score sheet (3)'!$G:$G,"a")</f>
        <v>6</v>
      </c>
      <c r="F21" s="1">
        <f>COUNTIFS('score sheet (3)'!$F:$F,'Set (3)'!$A21,'score sheet (3)'!$G:$G,"s",'score sheet (3)'!$H:$H,"p")</f>
        <v>0</v>
      </c>
      <c r="G21" s="1">
        <f>COUNTIFS('score sheet (3)'!$F:$F,'Set (3)'!$A21,'score sheet (3)'!$G:$G,"s")</f>
        <v>3</v>
      </c>
      <c r="H21" s="1">
        <f>COUNTIFS('score sheet (3)'!$F:$F,'Set (3)'!A21,'score sheet (3)'!$G:$G,"b",'score sheet (3)'!$H:$H,"p")</f>
        <v>0</v>
      </c>
      <c r="I21" s="1">
        <f>COUNTIFS('score sheet (3)'!$F:$F,'Set (3)'!A21,'score sheet (3)'!$G:$G,"b")</f>
        <v>2</v>
      </c>
      <c r="J21" s="1">
        <f>COUNTIFS('score sheet (3)'!$F:$F,'Set (3)'!A21,'score sheet (3)'!$G:$G,"b",'score sheet (3)'!$H:$H,"t")</f>
        <v>0</v>
      </c>
      <c r="K21" s="1">
        <f>COUNTIFS('score sheet (3)'!$F:$F,'Set (3)'!A21,'score sheet (3)'!$G:$G,"d")</f>
        <v>5</v>
      </c>
      <c r="L21" s="36">
        <f>COUNTIFS('score sheet (3)'!$F:$F,'Set (3)'!A21,'score sheet (3)'!$H:$H,"m")</f>
        <v>6</v>
      </c>
      <c r="T21" s="1"/>
      <c r="U21" s="1">
        <v>16</v>
      </c>
      <c r="V21" s="1"/>
      <c r="W21" s="1">
        <v>14</v>
      </c>
      <c r="X21" s="1"/>
      <c r="Y21" s="1">
        <v>6</v>
      </c>
      <c r="Z21" s="1"/>
      <c r="AA21" s="1"/>
      <c r="AB21" s="1"/>
    </row>
    <row r="22" spans="1:28" x14ac:dyDescent="0.45">
      <c r="A22" s="1">
        <v>6</v>
      </c>
      <c r="B22" s="1"/>
      <c r="C22" s="64" t="s">
        <v>186</v>
      </c>
      <c r="D22" s="1">
        <f>COUNTIFS('score sheet (3)'!$F:$F,'Set (3)'!$A22,'score sheet (3)'!$G:$G,"a",'score sheet (3)'!$H:$H,"p")</f>
        <v>1</v>
      </c>
      <c r="E22" s="1">
        <f>COUNTIFS('score sheet (3)'!$F:$F,'Set (3)'!A22,'score sheet (3)'!$G:$G,"a")</f>
        <v>3</v>
      </c>
      <c r="F22" s="1">
        <f>COUNTIFS('score sheet (3)'!$F:$F,'Set (3)'!$A22,'score sheet (3)'!$G:$G,"s",'score sheet (3)'!$H:$H,"p")</f>
        <v>0</v>
      </c>
      <c r="G22" s="1">
        <f>COUNTIFS('score sheet (3)'!$F:$F,'Set (3)'!$A22,'score sheet (3)'!$G:$G,"s")</f>
        <v>3</v>
      </c>
      <c r="H22" s="1">
        <f>COUNTIFS('score sheet (3)'!$F:$F,'Set (3)'!A22,'score sheet (3)'!$G:$G,"b",'score sheet (3)'!$H:$H,"p")</f>
        <v>0</v>
      </c>
      <c r="I22" s="1">
        <f>COUNTIFS('score sheet (3)'!$F:$F,'Set (3)'!A22,'score sheet (3)'!$G:$G,"b")</f>
        <v>7</v>
      </c>
      <c r="J22" s="1">
        <f>COUNTIFS('score sheet (3)'!$F:$F,'Set (3)'!A22,'score sheet (3)'!$G:$G,"b",'score sheet (3)'!$H:$H,"t")</f>
        <v>3</v>
      </c>
      <c r="K22" s="1">
        <f>COUNTIFS('score sheet (3)'!$F:$F,'Set (3)'!A22,'score sheet (3)'!$G:$G,"d")</f>
        <v>2</v>
      </c>
      <c r="L22" s="36">
        <f>COUNTIFS('score sheet (3)'!$F:$F,'Set (3)'!A22,'score sheet (3)'!$H:$H,"m")</f>
        <v>5</v>
      </c>
      <c r="T22" s="1" t="s">
        <v>14</v>
      </c>
      <c r="U22" s="1"/>
      <c r="V22" s="1">
        <f>COUNTIFS('score sheet (3)'!$F:$F,'Set (3)'!U$21,'score sheet (3)'!$G:$G,"a")</f>
        <v>7</v>
      </c>
      <c r="W22" s="1"/>
      <c r="X22" s="1">
        <f>COUNTIFS('score sheet (3)'!$F:$F,'Set (3)'!W$21,'score sheet (3)'!$G:$G,"a")</f>
        <v>6</v>
      </c>
      <c r="Y22" s="1"/>
      <c r="Z22" s="1">
        <f>COUNTIFS('score sheet (3)'!$F:$F,'Set (3)'!Y$21,'score sheet (3)'!$G:$G,"a")</f>
        <v>3</v>
      </c>
      <c r="AA22" s="1"/>
      <c r="AB22" s="1"/>
    </row>
    <row r="23" spans="1:28" x14ac:dyDescent="0.45">
      <c r="A23" s="1">
        <v>18</v>
      </c>
      <c r="B23" s="1"/>
      <c r="C23" s="64" t="s">
        <v>188</v>
      </c>
      <c r="D23" s="1">
        <f>COUNTIFS('score sheet (3)'!$F:$F,'Set (3)'!$A23,'score sheet (3)'!$G:$G,"a",'score sheet (3)'!$H:$H,"p")</f>
        <v>0</v>
      </c>
      <c r="E23" s="1">
        <f>COUNTIFS('score sheet (3)'!$F:$F,'Set (3)'!A23,'score sheet (3)'!$G:$G,"a")</f>
        <v>0</v>
      </c>
      <c r="F23" s="1">
        <f>COUNTIFS('score sheet (3)'!$F:$F,'Set (3)'!$A23,'score sheet (3)'!$G:$G,"s",'score sheet (3)'!$H:$H,"p")</f>
        <v>0</v>
      </c>
      <c r="G23" s="1">
        <f>COUNTIFS('score sheet (3)'!$F:$F,'Set (3)'!$A23,'score sheet (3)'!$G:$G,"s")</f>
        <v>1</v>
      </c>
      <c r="H23" s="1">
        <f>COUNTIFS('score sheet (3)'!$F:$F,'Set (3)'!A23,'score sheet (3)'!$G:$G,"b",'score sheet (3)'!$H:$H,"p")</f>
        <v>0</v>
      </c>
      <c r="I23" s="1">
        <f>COUNTIFS('score sheet (3)'!$F:$F,'Set (3)'!A23,'score sheet (3)'!$G:$G,"b")</f>
        <v>1</v>
      </c>
      <c r="J23" s="1">
        <f>COUNTIFS('score sheet (3)'!$F:$F,'Set (3)'!A23,'score sheet (3)'!$G:$G,"b",'score sheet (3)'!$H:$H,"t")</f>
        <v>0</v>
      </c>
      <c r="K23" s="1">
        <f>COUNTIFS('score sheet (3)'!$F:$F,'Set (3)'!A23,'score sheet (3)'!$G:$G,"d")</f>
        <v>3</v>
      </c>
      <c r="L23" s="36">
        <f>COUNTIFS('score sheet (3)'!$F:$F,'Set (3)'!A23,'score sheet (3)'!$H:$H,"m")</f>
        <v>0</v>
      </c>
      <c r="T23" s="1" t="s">
        <v>15</v>
      </c>
      <c r="U23" s="1"/>
      <c r="V23" s="1">
        <f>COUNTIFS('score sheet (3)'!$F:$F,'Set (3)'!U$21,'score sheet (3)'!$G:$G,"a",'score sheet (3)'!$H:$H,"p")</f>
        <v>4</v>
      </c>
      <c r="W23" s="1"/>
      <c r="X23" s="1">
        <f>COUNTIFS('score sheet (3)'!$F:$F,'Set (3)'!W$21,'score sheet (3)'!$G:$G,"a",'score sheet (3)'!$H:$H,"p")</f>
        <v>3</v>
      </c>
      <c r="Y23" s="1"/>
      <c r="Z23" s="1">
        <f>COUNTIFS('score sheet (3)'!$F:$F,'Set (3)'!Y$21,'score sheet (3)'!$G:$G,"a",'score sheet (3)'!$H:$H,"p")</f>
        <v>1</v>
      </c>
      <c r="AA23" s="1"/>
      <c r="AB23" s="1"/>
    </row>
    <row r="24" spans="1:28" x14ac:dyDescent="0.45">
      <c r="A24" s="1">
        <v>8</v>
      </c>
      <c r="B24" s="1"/>
      <c r="C24" s="64" t="s">
        <v>189</v>
      </c>
      <c r="D24" s="1">
        <f>COUNTIFS('score sheet (3)'!$F:$F,'Set (3)'!$A24,'score sheet (3)'!$G:$G,"a",'score sheet (3)'!$H:$H,"p")</f>
        <v>0</v>
      </c>
      <c r="E24" s="1">
        <f>COUNTIFS('score sheet (3)'!$F:$F,'Set (3)'!A24,'score sheet (3)'!$G:$G,"a")</f>
        <v>0</v>
      </c>
      <c r="F24" s="1">
        <f>COUNTIFS('score sheet (3)'!$F:$F,'Set (3)'!$A24,'score sheet (3)'!$G:$G,"s",'score sheet (3)'!$H:$H,"p")</f>
        <v>0</v>
      </c>
      <c r="G24" s="1">
        <f>COUNTIFS('score sheet (3)'!$F:$F,'Set (3)'!$A24,'score sheet (3)'!$G:$G,"s")</f>
        <v>0</v>
      </c>
      <c r="H24" s="1">
        <f>COUNTIFS('score sheet (3)'!$F:$F,'Set (3)'!A24,'score sheet (3)'!$G:$G,"b",'score sheet (3)'!$H:$H,"p")</f>
        <v>0</v>
      </c>
      <c r="I24" s="1">
        <f>COUNTIFS('score sheet (3)'!$F:$F,'Set (3)'!A24,'score sheet (3)'!$G:$G,"b")</f>
        <v>0</v>
      </c>
      <c r="J24" s="1">
        <f>COUNTIFS('score sheet (3)'!$F:$F,'Set (3)'!A24,'score sheet (3)'!$G:$G,"b",'score sheet (3)'!$H:$H,"t")</f>
        <v>0</v>
      </c>
      <c r="K24" s="1">
        <f>COUNTIFS('score sheet (3)'!$F:$F,'Set (3)'!A24,'score sheet (3)'!$G:$G,"d")</f>
        <v>1</v>
      </c>
      <c r="L24" s="36">
        <f>COUNTIFS('score sheet (3)'!$F:$F,'Set (3)'!A24,'score sheet (3)'!$H:$H,"m")</f>
        <v>1</v>
      </c>
      <c r="T24" s="1" t="s">
        <v>8</v>
      </c>
      <c r="U24" s="1"/>
      <c r="V24" s="1">
        <f>COUNTIFS('score sheet (3)'!$F:$F,'Set (3)'!U$21,'score sheet (3)'!$G:$G,"a",'score sheet (3)'!$H:$H,"m")</f>
        <v>0</v>
      </c>
      <c r="W24" s="1"/>
      <c r="X24" s="1">
        <f>COUNTIFS('score sheet (3)'!$F:$F,'Set (3)'!W$21,'score sheet (3)'!$G:$G,"a",'score sheet (3)'!$H:$H,"m")</f>
        <v>0</v>
      </c>
      <c r="Y24" s="1"/>
      <c r="Z24" s="1">
        <f>COUNTIFS('score sheet (3)'!$F:$F,'Set (3)'!Y$21,'score sheet (3)'!$G:$G,"a",'score sheet (3)'!$H:$H,"m")</f>
        <v>0</v>
      </c>
      <c r="AA24" s="1"/>
      <c r="AB24" s="1"/>
    </row>
    <row r="25" spans="1:28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T25" s="1" t="s">
        <v>13</v>
      </c>
      <c r="U25" s="1"/>
      <c r="V25" s="1">
        <f>(V23-V24)/V22</f>
        <v>0.5714285714285714</v>
      </c>
      <c r="W25" s="1"/>
      <c r="X25" s="1">
        <f>(X23-X24)/X22</f>
        <v>0.5</v>
      </c>
      <c r="Y25" s="1"/>
      <c r="Z25" s="1">
        <f>(Z23-Z24)/Z22</f>
        <v>0.33333333333333331</v>
      </c>
      <c r="AA25" s="1"/>
      <c r="AB25" s="1"/>
    </row>
    <row r="26" spans="1:28" x14ac:dyDescent="0.45">
      <c r="A26" s="1"/>
      <c r="B26" s="1"/>
      <c r="C26" s="1" t="s">
        <v>16</v>
      </c>
      <c r="D26" s="1">
        <f>SUM(D18:D25)</f>
        <v>9</v>
      </c>
      <c r="E26" s="1">
        <f t="shared" ref="E26:L26" si="1">SUM(E18:E25)</f>
        <v>21</v>
      </c>
      <c r="F26" s="1">
        <f t="shared" si="1"/>
        <v>1</v>
      </c>
      <c r="G26" s="1">
        <f t="shared" si="1"/>
        <v>16</v>
      </c>
      <c r="H26" s="1">
        <f t="shared" si="1"/>
        <v>0</v>
      </c>
      <c r="I26" s="1">
        <f t="shared" si="1"/>
        <v>13</v>
      </c>
      <c r="J26" s="1">
        <f t="shared" si="1"/>
        <v>4</v>
      </c>
      <c r="K26" s="1">
        <f t="shared" si="1"/>
        <v>13</v>
      </c>
      <c r="L26" s="1">
        <f t="shared" si="1"/>
        <v>14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20CF-717D-44B1-9950-57419D45B234}">
  <dimension ref="A1:AB26"/>
  <sheetViews>
    <sheetView zoomScale="70" zoomScaleNormal="70" workbookViewId="0">
      <selection activeCell="C10" sqref="C10"/>
    </sheetView>
  </sheetViews>
  <sheetFormatPr defaultRowHeight="18" x14ac:dyDescent="0.45"/>
  <cols>
    <col min="2" max="2" width="6.69921875" customWidth="1"/>
    <col min="3" max="3" width="30.796875" bestFit="1" customWidth="1"/>
    <col min="4" max="4" width="13.69921875" bestFit="1" customWidth="1"/>
    <col min="5" max="5" width="11" bestFit="1" customWidth="1"/>
    <col min="6" max="6" width="13" bestFit="1" customWidth="1"/>
    <col min="7" max="7" width="10.19921875" bestFit="1" customWidth="1"/>
    <col min="8" max="8" width="12.69921875" bestFit="1" customWidth="1"/>
    <col min="9" max="9" width="10" bestFit="1" customWidth="1"/>
    <col min="10" max="10" width="13.69921875" bestFit="1" customWidth="1"/>
    <col min="11" max="11" width="6.3984375" customWidth="1"/>
    <col min="12" max="12" width="6.8984375" customWidth="1"/>
    <col min="13" max="13" width="9.19921875" customWidth="1"/>
    <col min="15" max="15" width="10.19921875" customWidth="1"/>
    <col min="21" max="21" width="8.796875" customWidth="1"/>
    <col min="22" max="22" width="15.09765625" customWidth="1"/>
    <col min="23" max="23" width="8.796875" customWidth="1"/>
    <col min="24" max="24" width="15.09765625" customWidth="1"/>
    <col min="25" max="25" width="8.796875" customWidth="1"/>
    <col min="26" max="26" width="15.09765625" customWidth="1"/>
    <col min="27" max="27" width="8.796875" customWidth="1"/>
    <col min="28" max="28" width="15.09765625" customWidth="1"/>
  </cols>
  <sheetData>
    <row r="1" spans="1:28" x14ac:dyDescent="0.45">
      <c r="C1" t="s">
        <v>0</v>
      </c>
      <c r="D1" s="1" t="str">
        <f>'score sheet (2)'!J1</f>
        <v>JPN</v>
      </c>
      <c r="E1" s="1">
        <f>'score sheet (2)'!J2</f>
        <v>25</v>
      </c>
      <c r="F1" t="s">
        <v>1</v>
      </c>
    </row>
    <row r="2" spans="1:28" x14ac:dyDescent="0.45">
      <c r="D2" s="1" t="str">
        <f>'score sheet (2)'!K1</f>
        <v>IRN</v>
      </c>
      <c r="E2" s="1">
        <f>'score sheet (2)'!K2</f>
        <v>22</v>
      </c>
    </row>
    <row r="3" spans="1:28" ht="18.600000000000001" thickBot="1" x14ac:dyDescent="0.5">
      <c r="C3" s="2" t="str">
        <f>D1</f>
        <v>JPN</v>
      </c>
      <c r="O3" t="s">
        <v>2</v>
      </c>
      <c r="T3" s="66" t="s">
        <v>3</v>
      </c>
      <c r="U3" s="66">
        <v>20</v>
      </c>
      <c r="V3" s="66" t="s">
        <v>161</v>
      </c>
      <c r="W3" s="66">
        <v>14</v>
      </c>
      <c r="X3" s="66" t="s">
        <v>162</v>
      </c>
      <c r="Y3" s="66">
        <v>12</v>
      </c>
      <c r="Z3" s="66" t="s">
        <v>163</v>
      </c>
      <c r="AA3" s="63"/>
      <c r="AB3" s="63"/>
    </row>
    <row r="4" spans="1:28" ht="18.600000000000001" thickBot="1" x14ac:dyDescent="0.5">
      <c r="A4" s="83" t="s">
        <v>17</v>
      </c>
      <c r="B4" s="84" t="s">
        <v>64</v>
      </c>
      <c r="C4" s="84" t="s">
        <v>4</v>
      </c>
      <c r="D4" s="85" t="s">
        <v>153</v>
      </c>
      <c r="E4" s="86" t="s">
        <v>154</v>
      </c>
      <c r="F4" s="85" t="s">
        <v>155</v>
      </c>
      <c r="G4" s="86" t="s">
        <v>156</v>
      </c>
      <c r="H4" s="85" t="s">
        <v>157</v>
      </c>
      <c r="I4" s="86" t="s">
        <v>158</v>
      </c>
      <c r="J4" s="86" t="s">
        <v>159</v>
      </c>
      <c r="K4" s="85" t="s">
        <v>160</v>
      </c>
      <c r="L4" s="87" t="s">
        <v>8</v>
      </c>
      <c r="N4" s="65" t="s">
        <v>60</v>
      </c>
      <c r="O4" s="66" t="s">
        <v>73</v>
      </c>
      <c r="P4" s="66" t="s">
        <v>5</v>
      </c>
      <c r="Q4" s="66" t="s">
        <v>6</v>
      </c>
      <c r="R4" s="66" t="s">
        <v>7</v>
      </c>
      <c r="S4" s="67" t="s">
        <v>9</v>
      </c>
      <c r="T4" s="64" t="s">
        <v>10</v>
      </c>
      <c r="U4" s="1"/>
      <c r="V4" s="1">
        <f>COUNTIFS('score sheet (2)'!$B:$B,'Set (2)'!U$3,'score sheet (2)'!$C:$C,"r",'score sheet (2)'!$D:$D,"a")</f>
        <v>2</v>
      </c>
      <c r="W4" s="1"/>
      <c r="X4" s="1">
        <f>COUNTIFS('score sheet (2)'!$B:$B,'Set (2)'!W$3,'score sheet (2)'!$C:$C,"r",'score sheet (2)'!$D:$D,"a")</f>
        <v>1</v>
      </c>
      <c r="Y4" s="1"/>
      <c r="Z4" s="1">
        <f>COUNTIFS('score sheet (2)'!$B:$B,'Set (2)'!Y$3,'score sheet (2)'!$C:$C,"r",'score sheet (2)'!$D:$D,"a")</f>
        <v>5</v>
      </c>
      <c r="AA4" s="1"/>
      <c r="AB4" s="1"/>
    </row>
    <row r="5" spans="1:28" x14ac:dyDescent="0.45">
      <c r="A5" s="88">
        <v>8</v>
      </c>
      <c r="B5" s="89"/>
      <c r="C5" s="90" t="s">
        <v>173</v>
      </c>
      <c r="D5" s="91">
        <f>COUNTIFS('score sheet (2)'!$B:$B,'Set (2)'!A5,'score sheet (2)'!$C:$C,"a",'score sheet (2)'!$D:$D,"p")</f>
        <v>0</v>
      </c>
      <c r="E5" s="89">
        <f>COUNTIFS('score sheet (2)'!$B:$B,'Set (2)'!A5,'score sheet (2)'!$C:$C,"a")</f>
        <v>0</v>
      </c>
      <c r="F5" s="91">
        <f>COUNTIFS('score sheet (2)'!$B:$B,'Set (2)'!A5,'score sheet (2)'!$C:$C,"s",'score sheet (2)'!$D:$D,"p")</f>
        <v>0</v>
      </c>
      <c r="G5" s="89">
        <f>COUNTIFS('score sheet (2)'!$B:$B,'Set (2)'!$A5,'score sheet (2)'!$C:$C,"s")</f>
        <v>4</v>
      </c>
      <c r="H5" s="91">
        <f>COUNTIFS('score sheet (2)'!$B:$B,'Set (2)'!A5,'score sheet (2)'!$C:$C,"b",'score sheet (2)'!$D:$D,"p")</f>
        <v>0</v>
      </c>
      <c r="I5" s="89">
        <f>COUNTIFS('score sheet (2)'!$B:$B,'Set (2)'!A5,'score sheet (2)'!$C:$C,"b")</f>
        <v>0</v>
      </c>
      <c r="J5" s="89">
        <f>COUNTIFS('score sheet (2)'!$B:$B,'Set (2)'!A5,'score sheet (2)'!$C:$C,"b",'score sheet (2)'!$D:$D,"t")</f>
        <v>0</v>
      </c>
      <c r="K5" s="91">
        <f>COUNTIFS('score sheet (2)'!$B:$B,'Set (2)'!A5,'score sheet (2)'!$C:$C,"d")</f>
        <v>3</v>
      </c>
      <c r="L5" s="92">
        <f>COUNTIFS('score sheet (2)'!$B:$B,'Set (2)'!A5,'score sheet (2)'!$C:$C,"m")</f>
        <v>0</v>
      </c>
      <c r="M5" s="43"/>
      <c r="N5" s="64" t="s">
        <v>57</v>
      </c>
      <c r="O5" s="64" t="s">
        <v>54</v>
      </c>
      <c r="P5" s="1">
        <f>COUNTIFS('score sheet (2)'!$B:$B,'Set (2)'!O5,'score sheet (2)'!$C:$C,"ab")</f>
        <v>1</v>
      </c>
      <c r="Q5" s="1">
        <f>COUNTIFS('score sheet (2)'!$B:$B,'Set (2)'!O5,'score sheet (2)'!$C:$C,"sb")</f>
        <v>0</v>
      </c>
      <c r="R5" s="1">
        <f>COUNTIFS('score sheet (2)'!$B:$B,'Set (2)'!O5,'score sheet (2)'!$C:$C,"bb")</f>
        <v>0</v>
      </c>
      <c r="S5" s="1">
        <f>COUNTIFS('score sheet (2)'!$B:$B,'Set (2)'!O5,'score sheet (2)'!$C:$C,"ob")</f>
        <v>0</v>
      </c>
      <c r="T5" s="64" t="s">
        <v>11</v>
      </c>
      <c r="U5" s="1"/>
      <c r="V5" s="1">
        <f>COUNTIFS('score sheet (2)'!$B:$B,'Set (2)'!U$3,'score sheet (2)'!$C:$C,"r",'score sheet (2)'!$D:$D,"b")</f>
        <v>2</v>
      </c>
      <c r="W5" s="1"/>
      <c r="X5" s="1">
        <f>COUNTIFS('score sheet (2)'!$B:$B,'Set (2)'!W$3,'score sheet (2)'!$C:$C,"r",'score sheet (2)'!$D:$D,"b")</f>
        <v>1</v>
      </c>
      <c r="Y5" s="1"/>
      <c r="Z5" s="1">
        <f>COUNTIFS('score sheet (2)'!$B:$B,'Set (2)'!Y$3,'score sheet (2)'!$C:$C,"r",'score sheet (2)'!$D:$D,"b")</f>
        <v>1</v>
      </c>
      <c r="AA5" s="1"/>
      <c r="AB5" s="1"/>
    </row>
    <row r="6" spans="1:28" x14ac:dyDescent="0.45">
      <c r="A6" s="93">
        <v>14</v>
      </c>
      <c r="B6" s="94">
        <v>8</v>
      </c>
      <c r="C6" s="95" t="s">
        <v>174</v>
      </c>
      <c r="D6" s="96">
        <f>COUNTIFS('score sheet (2)'!$B:$B,'Set (2)'!A6,'score sheet (2)'!$C:$C,"a",'score sheet (2)'!$D:$D,"p")</f>
        <v>4</v>
      </c>
      <c r="E6" s="94">
        <f>COUNTIFS('score sheet (2)'!$B:$B,'Set (2)'!A6,'score sheet (2)'!$C:$C,"a")</f>
        <v>11</v>
      </c>
      <c r="F6" s="96">
        <f>COUNTIFS('score sheet (2)'!$B:$B,'Set (2)'!A6,'score sheet (2)'!$C:$C,"s",'score sheet (2)'!$D:$D,"p")</f>
        <v>0</v>
      </c>
      <c r="G6" s="94">
        <f>COUNTIFS('score sheet (2)'!$B:$B,'Set (2)'!$A6,'score sheet (2)'!$C:$C,"s")</f>
        <v>5</v>
      </c>
      <c r="H6" s="96">
        <f>COUNTIFS('score sheet (2)'!$B:$B,'Set (2)'!A6,'score sheet (2)'!$C:$C,"b",'score sheet (2)'!$D:$D,"p")</f>
        <v>0</v>
      </c>
      <c r="I6" s="94">
        <f>COUNTIFS('score sheet (2)'!$B:$B,'Set (2)'!A6,'score sheet (2)'!$C:$C,"b")</f>
        <v>2</v>
      </c>
      <c r="J6" s="94">
        <f>COUNTIFS('score sheet (2)'!$B:$B,'Set (2)'!A6,'score sheet (2)'!$C:$C,"b",'score sheet (2)'!$D:$D,"t")</f>
        <v>1</v>
      </c>
      <c r="K6" s="96">
        <f>COUNTIFS('score sheet (2)'!$B:$B,'Set (2)'!A6,'score sheet (2)'!$C:$C,"d")</f>
        <v>4</v>
      </c>
      <c r="L6" s="97">
        <f>COUNTIFS('score sheet (2)'!$B:$B,'Set (2)'!A6,'score sheet (2)'!$C:$C,"m")</f>
        <v>1</v>
      </c>
      <c r="M6" s="44"/>
      <c r="N6" s="64" t="s">
        <v>58</v>
      </c>
      <c r="O6" s="64" t="s">
        <v>55</v>
      </c>
      <c r="P6" s="1">
        <f>COUNTIFS('score sheet (2)'!$B:$B,'Set (2)'!O6,'score sheet (2)'!$C:$C,"ab")</f>
        <v>2</v>
      </c>
      <c r="Q6" s="1">
        <f>COUNTIFS('score sheet (2)'!$B:$B,'Set (2)'!O6,'score sheet (2)'!$C:$C,"sb")</f>
        <v>1</v>
      </c>
      <c r="R6" s="1">
        <f>COUNTIFS('score sheet (2)'!$B:$B,'Set (2)'!O6,'score sheet (2)'!$C:$C,"bb")</f>
        <v>0</v>
      </c>
      <c r="S6" s="1">
        <f>COUNTIFS('score sheet (2)'!$B:$B,'Set (2)'!O6,'score sheet (2)'!$C:$C,"ob")</f>
        <v>0</v>
      </c>
      <c r="T6" s="64" t="s">
        <v>12</v>
      </c>
      <c r="U6" s="1"/>
      <c r="V6" s="1">
        <f>COUNTIFS('score sheet (2)'!$B:$B,'Set (2)'!U$3,'score sheet (2)'!$C:$C,"r",'score sheet (2)'!$D:$D,"c")</f>
        <v>0</v>
      </c>
      <c r="W6" s="1"/>
      <c r="X6" s="1">
        <f>COUNTIFS('score sheet (2)'!$B:$B,'Set (2)'!W$3,'score sheet (2)'!$C:$C,"r",'score sheet (2)'!$D:$D,"c")</f>
        <v>2</v>
      </c>
      <c r="Y6" s="1"/>
      <c r="Z6" s="1">
        <f>COUNTIFS('score sheet (2)'!$B:$B,'Set (2)'!Y$3,'score sheet (2)'!$C:$C,"r",'score sheet (2)'!$D:$D,"c")</f>
        <v>2</v>
      </c>
      <c r="AA6" s="1"/>
      <c r="AB6" s="1"/>
    </row>
    <row r="7" spans="1:28" x14ac:dyDescent="0.45">
      <c r="A7" s="93">
        <v>6</v>
      </c>
      <c r="B7" s="94"/>
      <c r="C7" s="95" t="s">
        <v>175</v>
      </c>
      <c r="D7" s="96">
        <f>COUNTIFS('score sheet (2)'!$B:$B,'Set (2)'!A7,'score sheet (2)'!$C:$C,"a",'score sheet (2)'!$D:$D,"p")</f>
        <v>3</v>
      </c>
      <c r="E7" s="94">
        <f>COUNTIFS('score sheet (2)'!$B:$B,'Set (2)'!A7,'score sheet (2)'!$C:$C,"a")</f>
        <v>5</v>
      </c>
      <c r="F7" s="96">
        <f>COUNTIFS('score sheet (2)'!$B:$B,'Set (2)'!A7,'score sheet (2)'!$C:$C,"s",'score sheet (2)'!$D:$D,"p")</f>
        <v>0</v>
      </c>
      <c r="G7" s="94">
        <f>COUNTIFS('score sheet (2)'!$B:$B,'Set (2)'!$A7,'score sheet (2)'!$C:$C,"s")</f>
        <v>2</v>
      </c>
      <c r="H7" s="96">
        <f>COUNTIFS('score sheet (2)'!$B:$B,'Set (2)'!A7,'score sheet (2)'!$C:$C,"b",'score sheet (2)'!$D:$D,"p")</f>
        <v>1</v>
      </c>
      <c r="I7" s="94">
        <f>COUNTIFS('score sheet (2)'!$B:$B,'Set (2)'!A7,'score sheet (2)'!$C:$C,"b")</f>
        <v>5</v>
      </c>
      <c r="J7" s="94">
        <f>COUNTIFS('score sheet (2)'!$B:$B,'Set (2)'!A7,'score sheet (2)'!$C:$C,"b",'score sheet (2)'!$D:$D,"t")</f>
        <v>3</v>
      </c>
      <c r="K7" s="96">
        <f>COUNTIFS('score sheet (2)'!$B:$B,'Set (2)'!A7,'score sheet (2)'!$C:$C,"d")</f>
        <v>1</v>
      </c>
      <c r="L7" s="97">
        <f>COUNTIFS('score sheet (2)'!$B:$B,'Set (2)'!A7,'score sheet (2)'!$C:$C,"m")</f>
        <v>0</v>
      </c>
      <c r="M7" s="44"/>
      <c r="N7" s="64" t="s">
        <v>59</v>
      </c>
      <c r="O7" s="64" t="s">
        <v>56</v>
      </c>
      <c r="P7" s="1">
        <f>COUNTIFS('score sheet (2)'!$B:$B,'Set (2)'!O7,'score sheet (2)'!$C:$C,"ab")</f>
        <v>1</v>
      </c>
      <c r="Q7" s="1">
        <f>COUNTIFS('score sheet (2)'!$B:$B,'Set (2)'!O7,'score sheet (2)'!$C:$C,"sb")</f>
        <v>0</v>
      </c>
      <c r="R7" s="1">
        <f>COUNTIFS('score sheet (2)'!$B:$B,'Set (2)'!O7,'score sheet (2)'!$C:$C,"bb")</f>
        <v>0</v>
      </c>
      <c r="S7" s="1">
        <f>COUNTIFS('score sheet (2)'!$B:$B,'Set (2)'!O7,'score sheet (2)'!$C:$C,"ob")</f>
        <v>1</v>
      </c>
      <c r="T7" s="64" t="s">
        <v>8</v>
      </c>
      <c r="U7" s="1"/>
      <c r="V7" s="1">
        <f>COUNTIFS('score sheet (2)'!$B:$B,'Set (2)'!U$3,'score sheet (2)'!$C:$C,"r",'score sheet (2)'!$D:$D,"m")</f>
        <v>0</v>
      </c>
      <c r="W7" s="1"/>
      <c r="X7" s="1">
        <f>COUNTIFS('score sheet (2)'!$B:$B,'Set (2)'!W$3,'score sheet (2)'!$C:$C,"r",'score sheet (2)'!$D:$D,"m")</f>
        <v>1</v>
      </c>
      <c r="Y7" s="1"/>
      <c r="Z7" s="1">
        <f>COUNTIFS('score sheet (2)'!$B:$B,'Set (2)'!Y$3,'score sheet (2)'!$C:$C,"r",'score sheet (2)'!$D:$D,"m")</f>
        <v>0</v>
      </c>
      <c r="AA7" s="1"/>
      <c r="AB7" s="1"/>
    </row>
    <row r="8" spans="1:28" x14ac:dyDescent="0.45">
      <c r="A8" s="93">
        <v>30</v>
      </c>
      <c r="B8" s="94"/>
      <c r="C8" s="95" t="s">
        <v>176</v>
      </c>
      <c r="D8" s="96">
        <f>COUNTIFS('score sheet (2)'!$B:$B,'Set (2)'!A8,'score sheet (2)'!$C:$C,"a",'score sheet (2)'!$D:$D,"p")</f>
        <v>0</v>
      </c>
      <c r="E8" s="94">
        <f>COUNTIFS('score sheet (2)'!$B:$B,'Set (2)'!A8,'score sheet (2)'!$C:$C,"a")</f>
        <v>0</v>
      </c>
      <c r="F8" s="96">
        <f>COUNTIFS('score sheet (2)'!$B:$B,'Set (2)'!A8,'score sheet (2)'!$C:$C,"s",'score sheet (2)'!$D:$D,"p")</f>
        <v>0</v>
      </c>
      <c r="G8" s="94">
        <f>COUNTIFS('score sheet (2)'!$B:$B,'Set (2)'!$A8,'score sheet (2)'!$C:$C,"s")</f>
        <v>1</v>
      </c>
      <c r="H8" s="96">
        <f>COUNTIFS('score sheet (2)'!$B:$B,'Set (2)'!A8,'score sheet (2)'!$C:$C,"b",'score sheet (2)'!$D:$D,"p")</f>
        <v>0</v>
      </c>
      <c r="I8" s="94">
        <f>COUNTIFS('score sheet (2)'!$B:$B,'Set (2)'!A8,'score sheet (2)'!$C:$C,"b")</f>
        <v>0</v>
      </c>
      <c r="J8" s="94">
        <f>COUNTIFS('score sheet (2)'!$B:$B,'Set (2)'!A8,'score sheet (2)'!$C:$C,"b",'score sheet (2)'!$D:$D,"t")</f>
        <v>0</v>
      </c>
      <c r="K8" s="96">
        <f>COUNTIFS('score sheet (2)'!$B:$B,'Set (2)'!A8,'score sheet (2)'!$C:$C,"d")</f>
        <v>0</v>
      </c>
      <c r="L8" s="97">
        <f>COUNTIFS('score sheet (2)'!$B:$B,'Set (2)'!A8,'score sheet (2)'!$C:$C,"m")</f>
        <v>0</v>
      </c>
      <c r="M8" s="44"/>
      <c r="N8" s="64" t="s">
        <v>54</v>
      </c>
      <c r="O8" s="64" t="s">
        <v>57</v>
      </c>
      <c r="P8" s="1">
        <f>COUNTIFS('score sheet (2)'!$B:$B,'Set (2)'!O8,'score sheet (2)'!$C:$C,"ab")</f>
        <v>0</v>
      </c>
      <c r="Q8" s="1">
        <f>COUNTIFS('score sheet (2)'!$B:$B,'Set (2)'!O8,'score sheet (2)'!$C:$C,"sb")</f>
        <v>0</v>
      </c>
      <c r="R8" s="1">
        <f>COUNTIFS('score sheet (2)'!$B:$B,'Set (2)'!O8,'score sheet (2)'!$C:$C,"bb")</f>
        <v>0</v>
      </c>
      <c r="S8" s="1">
        <f>COUNTIFS('score sheet (2)'!$B:$B,'Set (2)'!O8,'score sheet (2)'!$C:$C,"ob")</f>
        <v>0</v>
      </c>
      <c r="T8" s="64" t="s">
        <v>13</v>
      </c>
      <c r="U8" s="1"/>
      <c r="V8" s="1">
        <f>(V4*100+V5*50)/(V4+V5+V6+V7)</f>
        <v>75</v>
      </c>
      <c r="W8" s="1"/>
      <c r="X8" s="1">
        <f>(X4*100+X5*50)/(X4+X5+X6+X7)</f>
        <v>30</v>
      </c>
      <c r="Y8" s="1"/>
      <c r="Z8" s="1">
        <f>(Z4*100+Z5*50)/(Z4+Z5+Z6+Z7)</f>
        <v>68.75</v>
      </c>
      <c r="AA8" s="1"/>
      <c r="AB8" s="1" t="e">
        <f>(AB4*100+AB5*50)/(AB4+AB5+AB6+AB7)</f>
        <v>#DIV/0!</v>
      </c>
    </row>
    <row r="9" spans="1:28" x14ac:dyDescent="0.45">
      <c r="A9" s="93">
        <v>1</v>
      </c>
      <c r="B9" s="94">
        <v>6</v>
      </c>
      <c r="C9" s="95" t="s">
        <v>177</v>
      </c>
      <c r="D9" s="96">
        <f>COUNTIFS('score sheet (2)'!$B:$B,'Set (2)'!A9,'score sheet (2)'!$C:$C,"a",'score sheet (2)'!$D:$D,"p")</f>
        <v>3</v>
      </c>
      <c r="E9" s="94">
        <f>COUNTIFS('score sheet (2)'!$B:$B,'Set (2)'!A9,'score sheet (2)'!$C:$C,"a")</f>
        <v>7</v>
      </c>
      <c r="F9" s="96">
        <f>COUNTIFS('score sheet (2)'!$B:$B,'Set (2)'!A9,'score sheet (2)'!$C:$C,"s",'score sheet (2)'!$D:$D,"p")</f>
        <v>0</v>
      </c>
      <c r="G9" s="94">
        <f>COUNTIFS('score sheet (2)'!$B:$B,'Set (2)'!$A9,'score sheet (2)'!$C:$C,"s")</f>
        <v>3</v>
      </c>
      <c r="H9" s="96">
        <f>COUNTIFS('score sheet (2)'!$B:$B,'Set (2)'!A9,'score sheet (2)'!$C:$C,"b",'score sheet (2)'!$D:$D,"p")</f>
        <v>0</v>
      </c>
      <c r="I9" s="94">
        <f>COUNTIFS('score sheet (2)'!$B:$B,'Set (2)'!A9,'score sheet (2)'!$C:$C,"b")</f>
        <v>5</v>
      </c>
      <c r="J9" s="94">
        <f>COUNTIFS('score sheet (2)'!$B:$B,'Set (2)'!A9,'score sheet (2)'!$C:$C,"b",'score sheet (2)'!$D:$D,"t")</f>
        <v>2</v>
      </c>
      <c r="K9" s="96">
        <f>COUNTIFS('score sheet (2)'!$B:$B,'Set (2)'!A9,'score sheet (2)'!$C:$C,"d")</f>
        <v>3</v>
      </c>
      <c r="L9" s="97">
        <f>COUNTIFS('score sheet (2)'!$B:$B,'Set (2)'!A9,'score sheet (2)'!$C:$C,"m")</f>
        <v>1</v>
      </c>
      <c r="M9" s="44"/>
      <c r="N9" s="64" t="s">
        <v>55</v>
      </c>
      <c r="O9" s="64" t="s">
        <v>58</v>
      </c>
      <c r="P9" s="1">
        <f>COUNTIFS('score sheet (2)'!$B:$B,'Set (2)'!O9,'score sheet (2)'!$C:$C,"ab")</f>
        <v>0</v>
      </c>
      <c r="Q9" s="1">
        <f>COUNTIFS('score sheet (2)'!$B:$B,'Set (2)'!O9,'score sheet (2)'!$C:$C,"sb")</f>
        <v>0</v>
      </c>
      <c r="R9" s="1">
        <f>COUNTIFS('score sheet (2)'!$B:$B,'Set (2)'!O9,'score sheet (2)'!$C:$C,"bb")</f>
        <v>0</v>
      </c>
      <c r="S9" s="1">
        <f>COUNTIFS('score sheet (2)'!$B:$B,'Set (2)'!O9,'score sheet (2)'!$C:$C,"ob")</f>
        <v>0</v>
      </c>
      <c r="T9" s="66"/>
      <c r="U9" s="66">
        <v>8</v>
      </c>
      <c r="V9" s="66" t="s">
        <v>164</v>
      </c>
      <c r="W9" s="66">
        <v>19</v>
      </c>
      <c r="X9" s="66" t="s">
        <v>165</v>
      </c>
      <c r="Y9" s="66">
        <v>12</v>
      </c>
      <c r="Z9" s="66" t="s">
        <v>166</v>
      </c>
      <c r="AA9" s="66">
        <v>49</v>
      </c>
      <c r="AB9" s="66" t="s">
        <v>167</v>
      </c>
    </row>
    <row r="10" spans="1:28" x14ac:dyDescent="0.45">
      <c r="A10" s="93">
        <v>12</v>
      </c>
      <c r="B10" s="94"/>
      <c r="C10" s="95" t="s">
        <v>190</v>
      </c>
      <c r="D10" s="96">
        <f>COUNTIFS('score sheet (2)'!$B:$B,'Set (2)'!A10,'score sheet (2)'!$C:$C,"a",'score sheet (2)'!$D:$D,"p")</f>
        <v>4</v>
      </c>
      <c r="E10" s="94">
        <f>COUNTIFS('score sheet (2)'!$B:$B,'Set (2)'!A10,'score sheet (2)'!$C:$C,"a")</f>
        <v>8</v>
      </c>
      <c r="F10" s="96">
        <f>COUNTIFS('score sheet (2)'!$B:$B,'Set (2)'!A10,'score sheet (2)'!$C:$C,"s",'score sheet (2)'!$D:$D,"p")</f>
        <v>0</v>
      </c>
      <c r="G10" s="94">
        <f>COUNTIFS('score sheet (2)'!$B:$B,'Set (2)'!$A10,'score sheet (2)'!$C:$C,"s")</f>
        <v>4</v>
      </c>
      <c r="H10" s="96">
        <f>COUNTIFS('score sheet (2)'!$B:$B,'Set (2)'!A10,'score sheet (2)'!$C:$C,"b",'score sheet (2)'!$D:$D,"p")</f>
        <v>0</v>
      </c>
      <c r="I10" s="94">
        <f>COUNTIFS('score sheet (2)'!$B:$B,'Set (2)'!A10,'score sheet (2)'!$C:$C,"b")</f>
        <v>0</v>
      </c>
      <c r="J10" s="94">
        <f>COUNTIFS('score sheet (2)'!$B:$B,'Set (2)'!A10,'score sheet (2)'!$C:$C,"b",'score sheet (2)'!$D:$D,"t")</f>
        <v>0</v>
      </c>
      <c r="K10" s="96">
        <f>COUNTIFS('score sheet (2)'!$B:$B,'Set (2)'!A10,'score sheet (2)'!$C:$C,"d")</f>
        <v>2</v>
      </c>
      <c r="L10" s="97">
        <f>COUNTIFS('score sheet (2)'!$B:$B,'Set (2)'!A10,'score sheet (2)'!$C:$C,"m")</f>
        <v>0</v>
      </c>
      <c r="M10" s="44"/>
      <c r="N10" s="64" t="s">
        <v>56</v>
      </c>
      <c r="O10" s="64" t="s">
        <v>59</v>
      </c>
      <c r="P10" s="1">
        <f>COUNTIFS('score sheet (2)'!$B:$B,'Set (2)'!O10,'score sheet (2)'!$C:$C,"ab")</f>
        <v>0</v>
      </c>
      <c r="Q10" s="1">
        <f>COUNTIFS('score sheet (2)'!$B:$B,'Set (2)'!O10,'score sheet (2)'!$C:$C,"sb")</f>
        <v>0</v>
      </c>
      <c r="R10" s="1">
        <f>COUNTIFS('score sheet (2)'!$B:$B,'Set (2)'!O10,'score sheet (2)'!$C:$C,"bb")</f>
        <v>1</v>
      </c>
      <c r="S10" s="1">
        <f>COUNTIFS('score sheet (2)'!$B:$B,'Set (2)'!O10,'score sheet (2)'!$C:$C,"ob")</f>
        <v>1</v>
      </c>
      <c r="T10" s="64" t="s">
        <v>10</v>
      </c>
      <c r="U10" s="1"/>
      <c r="V10" s="1">
        <f>COUNTIFS('score sheet (2)'!$F:$F,'Set (2)'!U$9,'score sheet (2)'!$G:$G,"r",'score sheet (2)'!$H:$H,"a")</f>
        <v>5</v>
      </c>
      <c r="W10" s="1"/>
      <c r="X10" s="1">
        <f>COUNTIFS('score sheet (2)'!$F:$F,'Set (2)'!W$9,'score sheet (2)'!$G:$G,"r",'score sheet (2)'!$H:$H,"a")</f>
        <v>3</v>
      </c>
      <c r="Y10" s="1"/>
      <c r="Z10" s="1">
        <f>COUNTIFS('score sheet (2)'!$F:$F,'Set (2)'!Y$9,'score sheet (2)'!$G:$G,"r",'score sheet (2)'!$H:$H,"a")</f>
        <v>0</v>
      </c>
      <c r="AA10" s="1"/>
      <c r="AB10" s="1">
        <f>COUNTIFS('score sheet (2)'!$F:$F,'Set (2)'!AA$9,'score sheet (2)'!$G:$G,"r",'score sheet (2)'!$H:$H,"a")</f>
        <v>2</v>
      </c>
    </row>
    <row r="11" spans="1:28" x14ac:dyDescent="0.45">
      <c r="A11" s="93">
        <v>2</v>
      </c>
      <c r="B11" s="94">
        <v>1</v>
      </c>
      <c r="C11" s="95" t="s">
        <v>178</v>
      </c>
      <c r="D11" s="96">
        <f>COUNTIFS('score sheet (2)'!$B:$B,'Set (2)'!A11,'score sheet (2)'!$C:$C,"a",'score sheet (2)'!$D:$D,"p")</f>
        <v>0</v>
      </c>
      <c r="E11" s="94">
        <f>COUNTIFS('score sheet (2)'!$B:$B,'Set (2)'!A11,'score sheet (2)'!$C:$C,"a")</f>
        <v>0</v>
      </c>
      <c r="F11" s="96">
        <f>COUNTIFS('score sheet (2)'!$B:$B,'Set (2)'!A11,'score sheet (2)'!$C:$C,"s",'score sheet (2)'!$D:$D,"p")</f>
        <v>1</v>
      </c>
      <c r="G11" s="94">
        <f>COUNTIFS('score sheet (2)'!$B:$B,'Set (2)'!$A11,'score sheet (2)'!$C:$C,"s")</f>
        <v>5</v>
      </c>
      <c r="H11" s="96">
        <f>COUNTIFS('score sheet (2)'!$B:$B,'Set (2)'!A11,'score sheet (2)'!$C:$C,"b",'score sheet (2)'!$D:$D,"p")</f>
        <v>1</v>
      </c>
      <c r="I11" s="94">
        <f>COUNTIFS('score sheet (2)'!$B:$B,'Set (2)'!A11,'score sheet (2)'!$C:$C,"b")</f>
        <v>4</v>
      </c>
      <c r="J11" s="94">
        <f>COUNTIFS('score sheet (2)'!$B:$B,'Set (2)'!A11,'score sheet (2)'!$C:$C,"b",'score sheet (2)'!$D:$D,"t")</f>
        <v>3</v>
      </c>
      <c r="K11" s="96">
        <f>COUNTIFS('score sheet (2)'!$B:$B,'Set (2)'!A11,'score sheet (2)'!$C:$C,"d")</f>
        <v>2</v>
      </c>
      <c r="L11" s="97">
        <f>COUNTIFS('score sheet (2)'!$B:$B,'Set (2)'!A11,'score sheet (2)'!$C:$C,"m")</f>
        <v>0</v>
      </c>
      <c r="M11" s="44"/>
      <c r="T11" s="64" t="s">
        <v>11</v>
      </c>
      <c r="U11" s="1"/>
      <c r="V11" s="1">
        <f>COUNTIFS('score sheet (2)'!$F:$F,'Set (2)'!U$9,'score sheet (2)'!$G:$G,"r",'score sheet (2)'!$H:$H,"b")</f>
        <v>0</v>
      </c>
      <c r="W11" s="1"/>
      <c r="X11" s="1">
        <f>COUNTIFS('score sheet (2)'!$F:$F,'Set (2)'!W$9,'score sheet (2)'!$G:$G,"r",'score sheet (2)'!$H:$H,"b")</f>
        <v>4</v>
      </c>
      <c r="Y11" s="1"/>
      <c r="Z11" s="1">
        <f>COUNTIFS('score sheet (2)'!$F:$F,'Set (2)'!Y$9,'score sheet (2)'!$G:$G,"r",'score sheet (2)'!$H:$H,"b")</f>
        <v>0</v>
      </c>
      <c r="AA11" s="1"/>
      <c r="AB11" s="1">
        <f>COUNTIFS('score sheet (2)'!$F:$F,'Set (2)'!AA$9,'score sheet (2)'!$G:$G,"r",'score sheet (2)'!$H:$H,"b")</f>
        <v>0</v>
      </c>
    </row>
    <row r="12" spans="1:28" x14ac:dyDescent="0.45">
      <c r="A12" s="93">
        <v>20</v>
      </c>
      <c r="B12" s="94"/>
      <c r="C12" s="95" t="s">
        <v>179</v>
      </c>
      <c r="D12" s="96">
        <f>COUNTIFS('score sheet (2)'!$B:$B,'Set (2)'!A12,'score sheet (2)'!$C:$C,"a",'score sheet (2)'!$D:$D,"p")</f>
        <v>0</v>
      </c>
      <c r="E12" s="94">
        <f>COUNTIFS('score sheet (2)'!$B:$B,'Set (2)'!A12,'score sheet (2)'!$C:$C,"a")</f>
        <v>0</v>
      </c>
      <c r="F12" s="96">
        <f>COUNTIFS('score sheet (2)'!$B:$B,'Set (2)'!A12,'score sheet (2)'!$C:$C,"s",'score sheet (2)'!$D:$D,"p")</f>
        <v>0</v>
      </c>
      <c r="G12" s="94">
        <f>COUNTIFS('score sheet (2)'!$B:$B,'Set (2)'!$A12,'score sheet (2)'!$C:$C,"s")</f>
        <v>0</v>
      </c>
      <c r="H12" s="96">
        <f>COUNTIFS('score sheet (2)'!$B:$B,'Set (2)'!A12,'score sheet (2)'!$C:$C,"b",'score sheet (2)'!$D:$D,"p")</f>
        <v>0</v>
      </c>
      <c r="I12" s="94">
        <f>COUNTIFS('score sheet (2)'!$B:$B,'Set (2)'!A12,'score sheet (2)'!$C:$C,"b")</f>
        <v>0</v>
      </c>
      <c r="J12" s="94">
        <f>COUNTIFS('score sheet (2)'!$B:$B,'Set (2)'!A12,'score sheet (2)'!$C:$C,"b",'score sheet (2)'!$D:$D,"t")</f>
        <v>0</v>
      </c>
      <c r="K12" s="96">
        <f>COUNTIFS('score sheet (2)'!$B:$B,'Set (2)'!A12,'score sheet (2)'!$C:$C,"d")</f>
        <v>3</v>
      </c>
      <c r="L12" s="97">
        <f>COUNTIFS('score sheet (2)'!$B:$B,'Set (2)'!A12,'score sheet (2)'!$C:$C,"m")</f>
        <v>0</v>
      </c>
      <c r="M12" s="44"/>
      <c r="T12" s="64" t="s">
        <v>12</v>
      </c>
      <c r="U12" s="1"/>
      <c r="V12" s="1">
        <f>COUNTIFS('score sheet (2)'!$F:$F,'Set (2)'!U$9,'score sheet (2)'!$G:$G,"r",'score sheet (2)'!$H:$H,"c")</f>
        <v>2</v>
      </c>
      <c r="W12" s="1"/>
      <c r="X12" s="1">
        <f>COUNTIFS('score sheet (2)'!$F:$F,'Set (2)'!W$9,'score sheet (2)'!$G:$G,"r",'score sheet (2)'!$H:$H,"c")</f>
        <v>0</v>
      </c>
      <c r="Y12" s="1"/>
      <c r="Z12" s="1">
        <f>COUNTIFS('score sheet (2)'!$F:$F,'Set (2)'!Y$9,'score sheet (2)'!$G:$G,"r",'score sheet (2)'!$H:$H,"c")</f>
        <v>0</v>
      </c>
      <c r="AA12" s="1"/>
      <c r="AB12" s="1">
        <f>COUNTIFS('score sheet (2)'!$F:$F,'Set (2)'!AA$9,'score sheet (2)'!$G:$G,"r",'score sheet (2)'!$H:$H,"c")</f>
        <v>1</v>
      </c>
    </row>
    <row r="13" spans="1:28" ht="18.600000000000001" thickBot="1" x14ac:dyDescent="0.5">
      <c r="A13" s="98"/>
      <c r="B13" s="99"/>
      <c r="C13" s="100"/>
      <c r="D13" s="101">
        <f t="shared" ref="D13:L13" si="0">SUM(D5:D12)</f>
        <v>14</v>
      </c>
      <c r="E13" s="100">
        <f t="shared" si="0"/>
        <v>31</v>
      </c>
      <c r="F13" s="101">
        <f t="shared" si="0"/>
        <v>1</v>
      </c>
      <c r="G13" s="100">
        <f t="shared" si="0"/>
        <v>24</v>
      </c>
      <c r="H13" s="101">
        <f t="shared" si="0"/>
        <v>2</v>
      </c>
      <c r="I13" s="100">
        <f t="shared" si="0"/>
        <v>16</v>
      </c>
      <c r="J13" s="100">
        <f t="shared" si="0"/>
        <v>9</v>
      </c>
      <c r="K13" s="101">
        <f t="shared" si="0"/>
        <v>18</v>
      </c>
      <c r="L13" s="102">
        <f t="shared" si="0"/>
        <v>2</v>
      </c>
      <c r="M13" s="44"/>
      <c r="T13" s="64" t="s">
        <v>8</v>
      </c>
      <c r="U13" s="1"/>
      <c r="V13" s="1">
        <f>COUNTIFS('score sheet (2)'!$F:$F,'Set (2)'!U$9,'score sheet (2)'!$G:$G,"r",'score sheet (2)'!$H:$H,"m")</f>
        <v>1</v>
      </c>
      <c r="W13" s="1"/>
      <c r="X13" s="1">
        <f>COUNTIFS('score sheet (2)'!$F:$F,'Set (2)'!W$9,'score sheet (2)'!$G:$G,"r",'score sheet (2)'!$H:$H,"m")</f>
        <v>0</v>
      </c>
      <c r="Y13" s="1"/>
      <c r="Z13" s="1">
        <f>COUNTIFS('score sheet (2)'!$F:$F,'Set (2)'!Y$9,'score sheet (2)'!$G:$G,"r",'score sheet (2)'!$H:$H,"m")</f>
        <v>0</v>
      </c>
      <c r="AA13" s="1"/>
      <c r="AB13" s="1">
        <f>COUNTIFS('score sheet (2)'!$F:$F,'Set (2)'!AA$9,'score sheet (2)'!$G:$G,"r",'score sheet (2)'!$H:$H,"m")</f>
        <v>0</v>
      </c>
    </row>
    <row r="14" spans="1:28" ht="18.600000000000001" thickBot="1" x14ac:dyDescent="0.5">
      <c r="C14" s="2" t="str">
        <f>D2</f>
        <v>IRN</v>
      </c>
      <c r="M14" s="44"/>
      <c r="N14" s="2"/>
      <c r="O14" s="2"/>
      <c r="P14" s="2"/>
      <c r="T14" s="64" t="s">
        <v>13</v>
      </c>
      <c r="U14" s="1"/>
      <c r="V14" s="1">
        <f>(V10*100+V11*50)/(V10+V11+V12+V13)</f>
        <v>62.5</v>
      </c>
      <c r="W14" s="1"/>
      <c r="X14" s="1">
        <f>(X10*100+X11*50)/(X10+X11+X12+X13)</f>
        <v>71.428571428571431</v>
      </c>
      <c r="Y14" s="1"/>
      <c r="Z14" s="1" t="e">
        <f>(Z10*100+Z11*50)/(Z10+Z11+Z12+Z13)</f>
        <v>#DIV/0!</v>
      </c>
      <c r="AA14" s="1"/>
      <c r="AB14" s="1">
        <f>(AB10*100+AB11*50)/(AB10+AB11+AB12+AB13)</f>
        <v>66.666666666666671</v>
      </c>
    </row>
    <row r="15" spans="1:28" ht="18.600000000000001" thickBot="1" x14ac:dyDescent="0.5">
      <c r="A15" s="83" t="s">
        <v>17</v>
      </c>
      <c r="B15" s="84" t="s">
        <v>64</v>
      </c>
      <c r="C15" s="84" t="s">
        <v>4</v>
      </c>
      <c r="D15" s="85" t="s">
        <v>153</v>
      </c>
      <c r="E15" s="86" t="s">
        <v>154</v>
      </c>
      <c r="F15" s="85" t="s">
        <v>155</v>
      </c>
      <c r="G15" s="86" t="s">
        <v>156</v>
      </c>
      <c r="H15" s="85" t="s">
        <v>157</v>
      </c>
      <c r="I15" s="86" t="s">
        <v>158</v>
      </c>
      <c r="J15" s="86" t="s">
        <v>159</v>
      </c>
      <c r="K15" s="85" t="s">
        <v>160</v>
      </c>
      <c r="L15" s="87" t="s">
        <v>8</v>
      </c>
      <c r="T15" s="68"/>
    </row>
    <row r="16" spans="1:28" x14ac:dyDescent="0.45">
      <c r="A16" s="88">
        <v>19</v>
      </c>
      <c r="B16" s="89"/>
      <c r="C16" s="90" t="s">
        <v>180</v>
      </c>
      <c r="D16" s="91">
        <f>COUNTIFS('score sheet (2)'!$F:$F,'Set (2)'!$A16,'score sheet (2)'!$G:$G,"a",'score sheet (2)'!$H:$H,"p")</f>
        <v>1</v>
      </c>
      <c r="E16" s="89">
        <f>COUNTIFS('score sheet (2)'!$F:$F,'Set (2)'!A16,'score sheet (2)'!$G:$G,"a")</f>
        <v>4</v>
      </c>
      <c r="F16" s="91">
        <f>COUNTIFS('score sheet (2)'!$F:$F,'Set (2)'!$A16,'score sheet (2)'!$G:$G,"s",'score sheet (2)'!$H:$H,"p")</f>
        <v>0</v>
      </c>
      <c r="G16" s="89">
        <f>COUNTIFS('score sheet (2)'!$F:$F,'Set (2)'!$A16,'score sheet (2)'!$G:$G,"s")</f>
        <v>3</v>
      </c>
      <c r="H16" s="91">
        <f>COUNTIFS('score sheet (2)'!$F:$F,'Set (2)'!A16,'score sheet (2)'!$G:$G,"b",'score sheet (2)'!$H:$H,"p")</f>
        <v>0</v>
      </c>
      <c r="I16" s="89">
        <f>COUNTIFS('score sheet (2)'!$F:$F,'Set (2)'!A16,'score sheet (2)'!$G:$G,"b")</f>
        <v>0</v>
      </c>
      <c r="J16" s="89">
        <f>COUNTIFS('score sheet (2)'!$F:$F,'Set (2)'!A16,'score sheet (2)'!$G:$G,"b",'score sheet (2)'!H:H,"t")</f>
        <v>0</v>
      </c>
      <c r="K16" s="91">
        <f>COUNTIFS('score sheet (2)'!$F:$F,'Set (2)'!A16,'score sheet (2)'!$G:$G,"d")</f>
        <v>2</v>
      </c>
      <c r="L16" s="92">
        <f>COUNTIFS('score sheet (2)'!$F:$F,'Set (2)'!A16,'score sheet (2)'!$G:$G,"m")</f>
        <v>0</v>
      </c>
      <c r="N16" s="65" t="s">
        <v>60</v>
      </c>
      <c r="O16" s="66" t="s">
        <v>73</v>
      </c>
      <c r="P16" s="66" t="s">
        <v>5</v>
      </c>
      <c r="Q16" s="66" t="s">
        <v>6</v>
      </c>
      <c r="R16" s="66" t="s">
        <v>7</v>
      </c>
      <c r="S16" s="66" t="s">
        <v>9</v>
      </c>
      <c r="T16" s="66" t="s">
        <v>5</v>
      </c>
      <c r="U16" s="66">
        <v>14</v>
      </c>
      <c r="V16" s="66" t="s">
        <v>162</v>
      </c>
      <c r="W16" s="66">
        <v>1</v>
      </c>
      <c r="X16" s="66" t="s">
        <v>168</v>
      </c>
      <c r="Y16" s="66">
        <v>12</v>
      </c>
      <c r="Z16" s="66" t="s">
        <v>163</v>
      </c>
      <c r="AA16" s="63"/>
      <c r="AB16" s="63"/>
    </row>
    <row r="17" spans="1:28" x14ac:dyDescent="0.45">
      <c r="A17" s="93">
        <v>20</v>
      </c>
      <c r="B17" s="94">
        <v>12</v>
      </c>
      <c r="C17" s="95" t="s">
        <v>181</v>
      </c>
      <c r="D17" s="96">
        <f>COUNTIFS('score sheet (2)'!$F:$F,'Set (2)'!$A17,'score sheet (2)'!$G:$G,"a",'score sheet (2)'!$H:$H,"p")</f>
        <v>0</v>
      </c>
      <c r="E17" s="94">
        <f>COUNTIFS('score sheet (2)'!$F:$F,'Set (2)'!A17,'score sheet (2)'!$G:$G,"a")</f>
        <v>0</v>
      </c>
      <c r="F17" s="96">
        <f>COUNTIFS('score sheet (2)'!$F:$F,'Set (2)'!$A17,'score sheet (2)'!$G:$G,"s",'score sheet (2)'!$H:$H,"p")</f>
        <v>0</v>
      </c>
      <c r="G17" s="94">
        <f>COUNTIFS('score sheet (2)'!$F:$F,'Set (2)'!$A17,'score sheet (2)'!$G:$G,"s")</f>
        <v>1</v>
      </c>
      <c r="H17" s="96">
        <f>COUNTIFS('score sheet (2)'!$F:$F,'Set (2)'!A17,'score sheet (2)'!$G:$G,"b",'score sheet (2)'!$H:$H,"p")</f>
        <v>0</v>
      </c>
      <c r="I17" s="94">
        <f>COUNTIFS('score sheet (2)'!$F:$F,'Set (2)'!A17,'score sheet (2)'!$G:$G,"b")</f>
        <v>0</v>
      </c>
      <c r="J17" s="94">
        <f>COUNTIFS('score sheet (2)'!$F:$F,'Set (2)'!A17,'score sheet (2)'!$G:$G,"b",'score sheet (2)'!H:H,"t")</f>
        <v>0</v>
      </c>
      <c r="K17" s="96">
        <f>COUNTIFS('score sheet (2)'!$F:$F,'Set (2)'!A17,'score sheet (2)'!$G:$G,"d")</f>
        <v>1</v>
      </c>
      <c r="L17" s="97">
        <f>COUNTIFS('score sheet (2)'!$F:$F,'Set (2)'!A17,'score sheet (2)'!$G:$G,"m")</f>
        <v>0</v>
      </c>
      <c r="N17" s="64" t="s">
        <v>58</v>
      </c>
      <c r="O17" s="64" t="s">
        <v>54</v>
      </c>
      <c r="P17" s="1">
        <f>COUNTIFS('score sheet (2)'!$F:$F,'Set (2)'!O17,'score sheet (2)'!$G:$G,"ab")</f>
        <v>0</v>
      </c>
      <c r="Q17" s="1">
        <f>COUNTIFS('score sheet (2)'!$F:$F,'Set (2)'!O17,'score sheet (2)'!$G:$G,"sb")</f>
        <v>1</v>
      </c>
      <c r="R17" s="1">
        <f>COUNTIFS('score sheet (2)'!$F:$F,'Set (2)'!O17,'score sheet (2)'!$G:$G,"bb")</f>
        <v>0</v>
      </c>
      <c r="S17" s="1">
        <f>COUNTIFS('score sheet (2)'!$F:$F,'Set (2)'!O17,'score sheet (2)'!$G:$G,"ob")</f>
        <v>1</v>
      </c>
      <c r="T17" s="64" t="s">
        <v>14</v>
      </c>
      <c r="U17" s="1"/>
      <c r="V17" s="1">
        <f>COUNTIFS('score sheet (2)'!$B:$B,'Set (2)'!U$16,'score sheet (2)'!$C:$C,"a")</f>
        <v>11</v>
      </c>
      <c r="W17" s="1"/>
      <c r="X17" s="1">
        <f>COUNTIFS('score sheet (2)'!$B:$B,'Set (2)'!W$16,'score sheet (2)'!$C:$C,"a")</f>
        <v>7</v>
      </c>
      <c r="Y17" s="1"/>
      <c r="Z17" s="1">
        <f>COUNTIFS('score sheet (2)'!$B:$B,'Set (2)'!Y$16,'score sheet (2)'!$C:$C,"a")</f>
        <v>8</v>
      </c>
      <c r="AA17" s="1"/>
      <c r="AB17" s="1"/>
    </row>
    <row r="18" spans="1:28" x14ac:dyDescent="0.45">
      <c r="A18" s="93">
        <v>27</v>
      </c>
      <c r="B18" s="94"/>
      <c r="C18" s="95" t="s">
        <v>182</v>
      </c>
      <c r="D18" s="96">
        <f>COUNTIFS('score sheet (2)'!$F:$F,'Set (2)'!$A18,'score sheet (2)'!$G:$G,"a",'score sheet (2)'!$H:$H,"p")</f>
        <v>0</v>
      </c>
      <c r="E18" s="94">
        <f>COUNTIFS('score sheet (2)'!$F:$F,'Set (2)'!A18,'score sheet (2)'!$G:$G,"a")</f>
        <v>1</v>
      </c>
      <c r="F18" s="96">
        <f>COUNTIFS('score sheet (2)'!$F:$F,'Set (2)'!$A18,'score sheet (2)'!$G:$G,"s",'score sheet (2)'!$H:$H,"p")</f>
        <v>0</v>
      </c>
      <c r="G18" s="94">
        <f>COUNTIFS('score sheet (2)'!$F:$F,'Set (2)'!$A18,'score sheet (2)'!$G:$G,"s")</f>
        <v>3</v>
      </c>
      <c r="H18" s="96">
        <f>COUNTIFS('score sheet (2)'!$F:$F,'Set (2)'!A18,'score sheet (2)'!$G:$G,"b",'score sheet (2)'!$H:$H,"p")</f>
        <v>1</v>
      </c>
      <c r="I18" s="94">
        <f>COUNTIFS('score sheet (2)'!$F:$F,'Set (2)'!A18,'score sheet (2)'!$G:$G,"b")</f>
        <v>7</v>
      </c>
      <c r="J18" s="94">
        <f>COUNTIFS('score sheet (2)'!$F:$F,'Set (2)'!A18,'score sheet (2)'!$G:$G,"b",'score sheet (2)'!H:H,"t")</f>
        <v>3</v>
      </c>
      <c r="K18" s="96">
        <f>COUNTIFS('score sheet (2)'!$F:$F,'Set (2)'!A18,'score sheet (2)'!$G:$G,"d")</f>
        <v>1</v>
      </c>
      <c r="L18" s="97">
        <f>COUNTIFS('score sheet (2)'!$F:$F,'Set (2)'!A18,'score sheet (2)'!$G:$G,"m")</f>
        <v>0</v>
      </c>
      <c r="M18" s="43"/>
      <c r="N18" s="64" t="s">
        <v>59</v>
      </c>
      <c r="O18" s="64" t="s">
        <v>55</v>
      </c>
      <c r="P18" s="1">
        <f>COUNTIFS('score sheet (2)'!$F:$F,'Set (2)'!O18,'score sheet (2)'!$G:$G,"ab")</f>
        <v>0</v>
      </c>
      <c r="Q18" s="1">
        <f>COUNTIFS('score sheet (2)'!$F:$F,'Set (2)'!O18,'score sheet (2)'!$G:$G,"sb")</f>
        <v>0</v>
      </c>
      <c r="R18" s="1">
        <f>COUNTIFS('score sheet (2)'!$F:$F,'Set (2)'!O18,'score sheet (2)'!$G:$G,"bb")</f>
        <v>0</v>
      </c>
      <c r="S18" s="1">
        <f>COUNTIFS('score sheet (2)'!$F:$F,'Set (2)'!O18,'score sheet (2)'!$G:$G,"ob")</f>
        <v>0</v>
      </c>
      <c r="T18" s="64" t="s">
        <v>15</v>
      </c>
      <c r="U18" s="1"/>
      <c r="V18" s="1">
        <f>COUNTIFS('score sheet (2)'!$B:$B,'Set (2)'!U$16,'score sheet (2)'!$C:$C,"a",'score sheet (2)'!$D:$D,"p")</f>
        <v>4</v>
      </c>
      <c r="W18" s="1"/>
      <c r="X18" s="1">
        <f>COUNTIFS('score sheet (2)'!$B:$B,'Set (2)'!W$16,'score sheet (2)'!$C:$C,"a",'score sheet (2)'!$D:$D,"p")</f>
        <v>3</v>
      </c>
      <c r="Y18" s="1"/>
      <c r="Z18" s="1">
        <f>COUNTIFS('score sheet (2)'!$B:$B,'Set (2)'!Y$16,'score sheet (2)'!$C:$C,"a",'score sheet (2)'!$D:$D,"p")</f>
        <v>4</v>
      </c>
      <c r="AA18" s="1"/>
      <c r="AB18" s="1"/>
    </row>
    <row r="19" spans="1:28" x14ac:dyDescent="0.45">
      <c r="A19" s="93">
        <v>10</v>
      </c>
      <c r="B19" s="94"/>
      <c r="C19" s="95" t="s">
        <v>183</v>
      </c>
      <c r="D19" s="96">
        <f>COUNTIFS('score sheet (2)'!$F:$F,'Set (2)'!$A19,'score sheet (2)'!$G:$G,"a",'score sheet (2)'!$H:$H,"p")</f>
        <v>4</v>
      </c>
      <c r="E19" s="94">
        <f>COUNTIFS('score sheet (2)'!$F:$F,'Set (2)'!A19,'score sheet (2)'!$G:$G,"a")</f>
        <v>8</v>
      </c>
      <c r="F19" s="96">
        <f>COUNTIFS('score sheet (2)'!$F:$F,'Set (2)'!$A19,'score sheet (2)'!$G:$G,"s",'score sheet (2)'!$H:$H,"p")</f>
        <v>0</v>
      </c>
      <c r="G19" s="94">
        <f>COUNTIFS('score sheet (2)'!$F:$F,'Set (2)'!$A19,'score sheet (2)'!$G:$G,"s")</f>
        <v>5</v>
      </c>
      <c r="H19" s="96">
        <f>COUNTIFS('score sheet (2)'!$F:$F,'Set (2)'!A19,'score sheet (2)'!$G:$G,"b",'score sheet (2)'!$H:$H,"p")</f>
        <v>0</v>
      </c>
      <c r="I19" s="94">
        <f>COUNTIFS('score sheet (2)'!$F:$F,'Set (2)'!A19,'score sheet (2)'!$G:$G,"b")</f>
        <v>0</v>
      </c>
      <c r="J19" s="94">
        <f>COUNTIFS('score sheet (2)'!$F:$F,'Set (2)'!A19,'score sheet (2)'!$G:$G,"b",'score sheet (2)'!H:H,"t")</f>
        <v>0</v>
      </c>
      <c r="K19" s="96">
        <f>COUNTIFS('score sheet (2)'!$F:$F,'Set (2)'!A19,'score sheet (2)'!$G:$G,"d")</f>
        <v>0</v>
      </c>
      <c r="L19" s="97">
        <f>COUNTIFS('score sheet (2)'!$F:$F,'Set (2)'!A19,'score sheet (2)'!$G:$G,"m")</f>
        <v>1</v>
      </c>
      <c r="M19" s="44"/>
      <c r="N19" s="64" t="s">
        <v>54</v>
      </c>
      <c r="O19" s="64" t="s">
        <v>56</v>
      </c>
      <c r="P19" s="1">
        <f>COUNTIFS('score sheet (2)'!$F:$F,'Set (2)'!O19,'score sheet (2)'!$G:$G,"ab")</f>
        <v>0</v>
      </c>
      <c r="Q19" s="1">
        <f>COUNTIFS('score sheet (2)'!$F:$F,'Set (2)'!O19,'score sheet (2)'!$G:$G,"sb")</f>
        <v>0</v>
      </c>
      <c r="R19" s="1">
        <f>COUNTIFS('score sheet (2)'!$F:$F,'Set (2)'!O19,'score sheet (2)'!$G:$G,"bb")</f>
        <v>0</v>
      </c>
      <c r="S19" s="1">
        <f>COUNTIFS('score sheet (2)'!$F:$F,'Set (2)'!O19,'score sheet (2)'!$G:$G,"ob")</f>
        <v>1</v>
      </c>
      <c r="T19" s="64" t="s">
        <v>8</v>
      </c>
      <c r="U19" s="1"/>
      <c r="V19" s="1">
        <f>COUNTIFS('score sheet (2)'!$B:$B,'Set (2)'!U$16,'score sheet (2)'!$C:$C,"a",'score sheet (2)'!$D:$D,"m")</f>
        <v>2</v>
      </c>
      <c r="W19" s="1"/>
      <c r="X19" s="1">
        <f>COUNTIFS('score sheet (2)'!$B:$B,'Set (2)'!W$16,'score sheet (2)'!$C:$C,"a",'score sheet (2)'!$D:$D,"m")</f>
        <v>1</v>
      </c>
      <c r="Y19" s="1"/>
      <c r="Z19" s="1">
        <f>COUNTIFS('score sheet (2)'!$B:$B,'Set (2)'!Y$16,'score sheet (2)'!$C:$C,"a",'score sheet (2)'!$D:$D,"m")</f>
        <v>2</v>
      </c>
      <c r="AA19" s="1"/>
      <c r="AB19" s="1"/>
    </row>
    <row r="20" spans="1:28" x14ac:dyDescent="0.45">
      <c r="A20" s="93">
        <v>16</v>
      </c>
      <c r="B20" s="94"/>
      <c r="C20" s="95" t="s">
        <v>184</v>
      </c>
      <c r="D20" s="96">
        <f>COUNTIFS('score sheet (2)'!$F:$F,'Set (2)'!$A20,'score sheet (2)'!$G:$G,"a",'score sheet (2)'!$H:$H,"p")</f>
        <v>1</v>
      </c>
      <c r="E20" s="94">
        <f>COUNTIFS('score sheet (2)'!$F:$F,'Set (2)'!A20,'score sheet (2)'!$G:$G,"a")</f>
        <v>1</v>
      </c>
      <c r="F20" s="96">
        <f>COUNTIFS('score sheet (2)'!$F:$F,'Set (2)'!$A20,'score sheet (2)'!$G:$G,"s",'score sheet (2)'!$H:$H,"p")</f>
        <v>0</v>
      </c>
      <c r="G20" s="94">
        <f>COUNTIFS('score sheet (2)'!$F:$F,'Set (2)'!$A20,'score sheet (2)'!$G:$G,"s")</f>
        <v>0</v>
      </c>
      <c r="H20" s="96">
        <f>COUNTIFS('score sheet (2)'!$F:$F,'Set (2)'!A20,'score sheet (2)'!$G:$G,"b",'score sheet (2)'!$H:$H,"p")</f>
        <v>0</v>
      </c>
      <c r="I20" s="94">
        <f>COUNTIFS('score sheet (2)'!$F:$F,'Set (2)'!A20,'score sheet (2)'!$G:$G,"b")</f>
        <v>0</v>
      </c>
      <c r="J20" s="94">
        <f>COUNTIFS('score sheet (2)'!$F:$F,'Set (2)'!A20,'score sheet (2)'!$G:$G,"b",'score sheet (2)'!H:H,"t")</f>
        <v>0</v>
      </c>
      <c r="K20" s="96">
        <f>COUNTIFS('score sheet (2)'!$F:$F,'Set (2)'!A20,'score sheet (2)'!$G:$G,"d")</f>
        <v>0</v>
      </c>
      <c r="L20" s="97">
        <f>COUNTIFS('score sheet (2)'!$F:$F,'Set (2)'!A20,'score sheet (2)'!$G:$G,"m")</f>
        <v>0</v>
      </c>
      <c r="M20" s="44"/>
      <c r="N20" s="64" t="s">
        <v>55</v>
      </c>
      <c r="O20" s="64" t="s">
        <v>57</v>
      </c>
      <c r="P20" s="1">
        <f>COUNTIFS('score sheet (2)'!$F:$F,'Set (2)'!O20,'score sheet (2)'!$G:$G,"ab")</f>
        <v>0</v>
      </c>
      <c r="Q20" s="1">
        <f>COUNTIFS('score sheet (2)'!$F:$F,'Set (2)'!O20,'score sheet (2)'!$G:$G,"sb")</f>
        <v>0</v>
      </c>
      <c r="R20" s="1">
        <f>COUNTIFS('score sheet (2)'!$F:$F,'Set (2)'!O20,'score sheet (2)'!$G:$G,"bb")</f>
        <v>1</v>
      </c>
      <c r="S20" s="1">
        <f>COUNTIFS('score sheet (2)'!$F:$F,'Set (2)'!O20,'score sheet (2)'!$G:$G,"ob")</f>
        <v>1</v>
      </c>
      <c r="T20" s="64" t="s">
        <v>13</v>
      </c>
      <c r="U20" s="1"/>
      <c r="V20" s="1">
        <f>(V18-V19)/V17</f>
        <v>0.18181818181818182</v>
      </c>
      <c r="W20" s="1"/>
      <c r="X20" s="1">
        <f>(X18-X19)/X17</f>
        <v>0.2857142857142857</v>
      </c>
      <c r="Y20" s="1"/>
      <c r="Z20" s="1">
        <f>(Z18-Z19)/Z17</f>
        <v>0.25</v>
      </c>
      <c r="AA20" s="1"/>
      <c r="AB20" s="1"/>
    </row>
    <row r="21" spans="1:28" x14ac:dyDescent="0.45">
      <c r="A21" s="93">
        <v>49</v>
      </c>
      <c r="B21" s="94">
        <v>19</v>
      </c>
      <c r="C21" s="95" t="s">
        <v>185</v>
      </c>
      <c r="D21" s="96">
        <f>COUNTIFS('score sheet (2)'!$F:$F,'Set (2)'!$A21,'score sheet (2)'!$G:$G,"a",'score sheet (2)'!$H:$H,"p")</f>
        <v>2</v>
      </c>
      <c r="E21" s="94">
        <f>COUNTIFS('score sheet (2)'!$F:$F,'Set (2)'!A21,'score sheet (2)'!$G:$G,"a")</f>
        <v>5</v>
      </c>
      <c r="F21" s="96">
        <f>COUNTIFS('score sheet (2)'!$F:$F,'Set (2)'!$A21,'score sheet (2)'!$G:$G,"s",'score sheet (2)'!$H:$H,"p")</f>
        <v>0</v>
      </c>
      <c r="G21" s="94">
        <f>COUNTIFS('score sheet (2)'!$F:$F,'Set (2)'!$A21,'score sheet (2)'!$G:$G,"s")</f>
        <v>4</v>
      </c>
      <c r="H21" s="96">
        <f>COUNTIFS('score sheet (2)'!$F:$F,'Set (2)'!A21,'score sheet (2)'!$G:$G,"b",'score sheet (2)'!$H:$H,"p")</f>
        <v>1</v>
      </c>
      <c r="I21" s="94">
        <f>COUNTIFS('score sheet (2)'!$F:$F,'Set (2)'!A21,'score sheet (2)'!$G:$G,"b")</f>
        <v>1</v>
      </c>
      <c r="J21" s="94">
        <f>COUNTIFS('score sheet (2)'!$F:$F,'Set (2)'!A21,'score sheet (2)'!$G:$G,"b",'score sheet (2)'!H:H,"t")</f>
        <v>0</v>
      </c>
      <c r="K21" s="96">
        <f>COUNTIFS('score sheet (2)'!$F:$F,'Set (2)'!A21,'score sheet (2)'!$G:$G,"d")</f>
        <v>3</v>
      </c>
      <c r="L21" s="97">
        <f>COUNTIFS('score sheet (2)'!$F:$F,'Set (2)'!A21,'score sheet (2)'!$G:$G,"m")</f>
        <v>0</v>
      </c>
      <c r="M21" s="44"/>
      <c r="N21" s="64" t="s">
        <v>56</v>
      </c>
      <c r="O21" s="64" t="s">
        <v>58</v>
      </c>
      <c r="P21" s="1">
        <f>COUNTIFS('score sheet (2)'!$F:$F,'Set (2)'!O21,'score sheet (2)'!$G:$G,"ab")</f>
        <v>0</v>
      </c>
      <c r="Q21" s="1">
        <f>COUNTIFS('score sheet (2)'!$F:$F,'Set (2)'!O21,'score sheet (2)'!$G:$G,"sb")</f>
        <v>0</v>
      </c>
      <c r="R21" s="1">
        <f>COUNTIFS('score sheet (2)'!$F:$F,'Set (2)'!O21,'score sheet (2)'!$G:$G,"bb")</f>
        <v>0</v>
      </c>
      <c r="S21" s="1">
        <f>COUNTIFS('score sheet (2)'!$F:$F,'Set (2)'!O21,'score sheet (2)'!$G:$G,"ob")</f>
        <v>0</v>
      </c>
      <c r="T21" s="66"/>
      <c r="U21" s="66">
        <v>10</v>
      </c>
      <c r="V21" s="66" t="s">
        <v>169</v>
      </c>
      <c r="W21" s="66">
        <v>12</v>
      </c>
      <c r="X21" s="66" t="s">
        <v>166</v>
      </c>
      <c r="Y21" s="66">
        <v>6</v>
      </c>
      <c r="Z21" s="66" t="s">
        <v>170</v>
      </c>
      <c r="AA21" s="63"/>
      <c r="AB21" s="63"/>
    </row>
    <row r="22" spans="1:28" x14ac:dyDescent="0.45">
      <c r="A22" s="93">
        <v>6</v>
      </c>
      <c r="B22" s="94"/>
      <c r="C22" s="95" t="s">
        <v>186</v>
      </c>
      <c r="D22" s="96">
        <f>COUNTIFS('score sheet (2)'!$F:$F,'Set (2)'!$A22,'score sheet (2)'!$G:$G,"a",'score sheet (2)'!$H:$H,"p")</f>
        <v>2</v>
      </c>
      <c r="E22" s="94">
        <f>COUNTIFS('score sheet (2)'!$F:$F,'Set (2)'!A22,'score sheet (2)'!$G:$G,"a")</f>
        <v>4</v>
      </c>
      <c r="F22" s="96">
        <f>COUNTIFS('score sheet (2)'!$F:$F,'Set (2)'!$A22,'score sheet (2)'!$G:$G,"s",'score sheet (2)'!$H:$H,"p")</f>
        <v>0</v>
      </c>
      <c r="G22" s="94">
        <f>COUNTIFS('score sheet (2)'!$F:$F,'Set (2)'!$A22,'score sheet (2)'!$G:$G,"s")</f>
        <v>3</v>
      </c>
      <c r="H22" s="96">
        <f>COUNTIFS('score sheet (2)'!$F:$F,'Set (2)'!A22,'score sheet (2)'!$G:$G,"b",'score sheet (2)'!$H:$H,"p")</f>
        <v>3</v>
      </c>
      <c r="I22" s="94">
        <f>COUNTIFS('score sheet (2)'!$F:$F,'Set (2)'!A22,'score sheet (2)'!$G:$G,"b")</f>
        <v>6</v>
      </c>
      <c r="J22" s="94">
        <f>COUNTIFS('score sheet (2)'!$F:$F,'Set (2)'!A22,'score sheet (2)'!$G:$G,"b",'score sheet (2)'!H:H,"t")</f>
        <v>1</v>
      </c>
      <c r="K22" s="96">
        <f>COUNTIFS('score sheet (2)'!$F:$F,'Set (2)'!A22,'score sheet (2)'!$G:$G,"d")</f>
        <v>1</v>
      </c>
      <c r="L22" s="97">
        <f>COUNTIFS('score sheet (2)'!$F:$F,'Set (2)'!A22,'score sheet (2)'!$G:$G,"m")</f>
        <v>0</v>
      </c>
      <c r="M22" s="44"/>
      <c r="N22" s="64" t="s">
        <v>57</v>
      </c>
      <c r="O22" s="64" t="s">
        <v>59</v>
      </c>
      <c r="P22" s="1">
        <f>COUNTIFS('score sheet (2)'!$F:$F,'Set (2)'!O22,'score sheet (2)'!$G:$G,"ab")</f>
        <v>0</v>
      </c>
      <c r="Q22" s="1">
        <f>COUNTIFS('score sheet (2)'!$F:$F,'Set (2)'!O22,'score sheet (2)'!$G:$G,"sb")</f>
        <v>0</v>
      </c>
      <c r="R22" s="1">
        <f>COUNTIFS('score sheet (2)'!$F:$F,'Set (2)'!O22,'score sheet (2)'!$G:$G,"bb")</f>
        <v>1</v>
      </c>
      <c r="S22" s="1">
        <f>COUNTIFS('score sheet (2)'!$F:$F,'Set (2)'!O22,'score sheet (2)'!$G:$G,"ob")</f>
        <v>0</v>
      </c>
      <c r="T22" s="64" t="s">
        <v>14</v>
      </c>
      <c r="U22" s="1"/>
      <c r="V22" s="1">
        <f>COUNTIFS('score sheet (2)'!$F:$F,'Set (2)'!U$21,'score sheet (2)'!$G:$G,"a")</f>
        <v>8</v>
      </c>
      <c r="W22" s="1"/>
      <c r="X22" s="1">
        <f>COUNTIFS('score sheet (2)'!$F:$F,'Set (2)'!W$21,'score sheet (2)'!$G:$G,"a")</f>
        <v>0</v>
      </c>
      <c r="Y22" s="1"/>
      <c r="Z22" s="1">
        <f>COUNTIFS('score sheet (2)'!$F:$F,'Set (2)'!Y$21,'score sheet (2)'!$G:$G,"a")</f>
        <v>4</v>
      </c>
      <c r="AA22" s="1"/>
      <c r="AB22" s="1"/>
    </row>
    <row r="23" spans="1:28" x14ac:dyDescent="0.45">
      <c r="A23" s="93">
        <v>24</v>
      </c>
      <c r="B23" s="103"/>
      <c r="C23" s="95" t="s">
        <v>187</v>
      </c>
      <c r="D23" s="96">
        <f>COUNTIFS('score sheet (2)'!$F:$F,'Set (2)'!$A23,'score sheet (2)'!$G:$G,"a",'score sheet (2)'!$H:$H,"p")</f>
        <v>0</v>
      </c>
      <c r="E23" s="94">
        <f>COUNTIFS('score sheet (2)'!$F:$F,'Set (2)'!A23,'score sheet (2)'!$G:$G,"a")</f>
        <v>0</v>
      </c>
      <c r="F23" s="96">
        <f>COUNTIFS('score sheet (2)'!$F:$F,'Set (2)'!$A23,'score sheet (2)'!$G:$G,"s",'score sheet (2)'!$H:$H,"p")</f>
        <v>1</v>
      </c>
      <c r="G23" s="94">
        <f>COUNTIFS('score sheet (2)'!$F:$F,'Set (2)'!$A23,'score sheet (2)'!$G:$G,"s")</f>
        <v>4</v>
      </c>
      <c r="H23" s="96">
        <f>COUNTIFS('score sheet (2)'!$F:$F,'Set (2)'!A23,'score sheet (2)'!$G:$G,"b",'score sheet (2)'!$H:$H,"p")</f>
        <v>0</v>
      </c>
      <c r="I23" s="94">
        <f>COUNTIFS('score sheet (2)'!$F:$F,'Set (2)'!A23,'score sheet (2)'!$G:$G,"b")</f>
        <v>0</v>
      </c>
      <c r="J23" s="94">
        <f>COUNTIFS('score sheet (2)'!$F:$F,'Set (2)'!A23,'score sheet (2)'!$G:$G,"b",'score sheet (2)'!H:H,"t")</f>
        <v>0</v>
      </c>
      <c r="K23" s="96">
        <f>COUNTIFS('score sheet (2)'!$F:$F,'Set (2)'!A23,'score sheet (2)'!$G:$G,"d")</f>
        <v>2</v>
      </c>
      <c r="L23" s="97">
        <f>COUNTIFS('score sheet (2)'!$F:$F,'Set (2)'!A23,'score sheet (2)'!$G:$G,"m")</f>
        <v>0</v>
      </c>
      <c r="M23" s="44"/>
      <c r="T23" s="64" t="s">
        <v>15</v>
      </c>
      <c r="U23" s="1"/>
      <c r="V23" s="1">
        <f>COUNTIFS('score sheet (2)'!$F:$F,'Set (2)'!U$21,'score sheet (2)'!$G:$G,"a",'score sheet (2)'!$H:$H,"p")</f>
        <v>4</v>
      </c>
      <c r="W23" s="1"/>
      <c r="X23" s="1">
        <f>COUNTIFS('score sheet (2)'!$F:$F,'Set (2)'!W$21,'score sheet (2)'!$G:$G,"a",'score sheet (2)'!$H:$H,"p")</f>
        <v>0</v>
      </c>
      <c r="Y23" s="1"/>
      <c r="Z23" s="1">
        <f>COUNTIFS('score sheet (2)'!$F:$F,'Set (2)'!Y$21,'score sheet (2)'!$G:$G,"a",'score sheet (2)'!$H:$H,"p")</f>
        <v>2</v>
      </c>
      <c r="AA23" s="1"/>
      <c r="AB23" s="1"/>
    </row>
    <row r="24" spans="1:28" x14ac:dyDescent="0.45">
      <c r="A24" s="93">
        <v>18</v>
      </c>
      <c r="B24" s="94"/>
      <c r="C24" s="95" t="s">
        <v>188</v>
      </c>
      <c r="D24" s="96">
        <f>COUNTIFS('score sheet (2)'!$F:$F,'Set (2)'!$A24,'score sheet (2)'!$G:$G,"a",'score sheet (2)'!$H:$H,"p")</f>
        <v>0</v>
      </c>
      <c r="E24" s="94">
        <f>COUNTIFS('score sheet (2)'!$F:$F,'Set (2)'!A24,'score sheet (2)'!$G:$G,"a")</f>
        <v>0</v>
      </c>
      <c r="F24" s="96">
        <f>COUNTIFS('score sheet (2)'!$F:$F,'Set (2)'!$A24,'score sheet (2)'!$G:$G,"s",'score sheet (2)'!$H:$H,"p")</f>
        <v>0</v>
      </c>
      <c r="G24" s="94">
        <f>COUNTIFS('score sheet (2)'!$F:$F,'Set (2)'!$A24,'score sheet (2)'!$G:$G,"s")</f>
        <v>0</v>
      </c>
      <c r="H24" s="96">
        <f>COUNTIFS('score sheet (2)'!$F:$F,'Set (2)'!A24,'score sheet (2)'!$G:$G,"b",'score sheet (2)'!$H:$H,"p")</f>
        <v>0</v>
      </c>
      <c r="I24" s="94">
        <f>COUNTIFS('score sheet (2)'!$F:$F,'Set (2)'!A24,'score sheet (2)'!$G:$G,"b")</f>
        <v>0</v>
      </c>
      <c r="J24" s="94">
        <f>COUNTIFS('score sheet (2)'!$F:$F,'Set (2)'!A24,'score sheet (2)'!$G:$G,"b",'score sheet (2)'!H:H,"t")</f>
        <v>0</v>
      </c>
      <c r="K24" s="96">
        <f>COUNTIFS('score sheet (2)'!$F:$F,'Set (2)'!A24,'score sheet (2)'!$G:$G,"d")</f>
        <v>0</v>
      </c>
      <c r="L24" s="97">
        <f>COUNTIFS('score sheet (2)'!$F:$F,'Set (2)'!A24,'score sheet (2)'!$G:$G,"m")</f>
        <v>0</v>
      </c>
      <c r="M24" s="44"/>
      <c r="T24" s="64" t="s">
        <v>8</v>
      </c>
      <c r="U24" s="1"/>
      <c r="V24" s="1">
        <f>COUNTIFS('score sheet (2)'!$F:$F,'Set (2)'!U$21,'score sheet (2)'!$G:$G,"a",'score sheet (2)'!$H:$H,"m")</f>
        <v>2</v>
      </c>
      <c r="W24" s="1"/>
      <c r="X24" s="1">
        <f>COUNTIFS('score sheet (2)'!$F:$F,'Set (2)'!W$21,'score sheet (2)'!$G:$G,"a",'score sheet (2)'!$H:$H,"m")</f>
        <v>0</v>
      </c>
      <c r="Y24" s="1"/>
      <c r="Z24" s="1">
        <f>COUNTIFS('score sheet (2)'!$F:$F,'Set (2)'!Y$21,'score sheet (2)'!$G:$G,"a",'score sheet (2)'!$H:$H,"m")</f>
        <v>1</v>
      </c>
      <c r="AA24" s="1"/>
      <c r="AB24" s="1"/>
    </row>
    <row r="25" spans="1:28" s="62" customFormat="1" ht="18.600000000000001" thickBot="1" x14ac:dyDescent="0.5">
      <c r="A25" s="93">
        <v>8</v>
      </c>
      <c r="B25" s="94"/>
      <c r="C25" s="95" t="s">
        <v>189</v>
      </c>
      <c r="D25" s="96">
        <f>COUNTIFS('score sheet (2)'!$F:$F,'Set (2)'!$A25,'score sheet (2)'!$G:$G,"a",'score sheet (2)'!$H:$H,"p")</f>
        <v>0</v>
      </c>
      <c r="E25" s="94">
        <f>COUNTIFS('score sheet (2)'!$F:$F,'Set (2)'!A25,'score sheet (2)'!$G:$G,"a")</f>
        <v>0</v>
      </c>
      <c r="F25" s="96">
        <f>COUNTIFS('score sheet (2)'!$F:$F,'Set (2)'!$A25,'score sheet (2)'!$G:$G,"s",'score sheet (2)'!$H:$H,"p")</f>
        <v>0</v>
      </c>
      <c r="G25" s="94">
        <f>COUNTIFS('score sheet (2)'!$F:$F,'Set (2)'!$A25,'score sheet (2)'!$G:$G,"s")</f>
        <v>0</v>
      </c>
      <c r="H25" s="96">
        <f>COUNTIFS('score sheet (2)'!$F:$F,'Set (2)'!A25,'score sheet (2)'!$G:$G,"b",'score sheet (2)'!$H:$H,"p")</f>
        <v>0</v>
      </c>
      <c r="I25" s="94">
        <f>COUNTIFS('score sheet (2)'!$F:$F,'Set (2)'!A25,'score sheet (2)'!$G:$G,"b")</f>
        <v>0</v>
      </c>
      <c r="J25" s="94">
        <f>COUNTIFS('score sheet (2)'!$F:$F,'Set (2)'!A25,'score sheet (2)'!$G:$G,"b",'score sheet (2)'!H:H,"t")</f>
        <v>0</v>
      </c>
      <c r="K25" s="96">
        <f>COUNTIFS('score sheet (2)'!$F:$F,'Set (2)'!A25,'score sheet (2)'!$G:$G,"d")</f>
        <v>5</v>
      </c>
      <c r="L25" s="97">
        <f>COUNTIFS('score sheet (2)'!$F:$F,'Set (2)'!A25,'score sheet (2)'!$G:$G,"m")</f>
        <v>0</v>
      </c>
      <c r="M25" s="2"/>
      <c r="T25" s="64" t="s">
        <v>13</v>
      </c>
      <c r="U25" s="1"/>
      <c r="V25" s="1">
        <f>(V23-V24)/V22</f>
        <v>0.25</v>
      </c>
      <c r="W25" s="1"/>
      <c r="X25" s="1" t="e">
        <f>(X23-X24)/X22</f>
        <v>#DIV/0!</v>
      </c>
      <c r="Y25" s="1"/>
      <c r="Z25" s="1">
        <f>(Z23-Z24)/Z22</f>
        <v>0.25</v>
      </c>
      <c r="AA25" s="1"/>
      <c r="AB25" s="1"/>
    </row>
    <row r="26" spans="1:28" ht="18.600000000000001" thickBot="1" x14ac:dyDescent="0.5">
      <c r="A26" s="104"/>
      <c r="B26" s="105"/>
      <c r="C26" s="106" t="s">
        <v>16</v>
      </c>
      <c r="D26" s="107">
        <f>SUM(D16:D24)</f>
        <v>10</v>
      </c>
      <c r="E26" s="106">
        <f t="shared" ref="E26:L26" si="1">SUM(E16:E24)</f>
        <v>23</v>
      </c>
      <c r="F26" s="107">
        <f t="shared" si="1"/>
        <v>1</v>
      </c>
      <c r="G26" s="106">
        <f t="shared" si="1"/>
        <v>23</v>
      </c>
      <c r="H26" s="107">
        <f t="shared" si="1"/>
        <v>5</v>
      </c>
      <c r="I26" s="106">
        <f t="shared" si="1"/>
        <v>14</v>
      </c>
      <c r="J26" s="106">
        <f t="shared" si="1"/>
        <v>4</v>
      </c>
      <c r="K26" s="107">
        <f t="shared" si="1"/>
        <v>10</v>
      </c>
      <c r="L26" s="108">
        <f t="shared" si="1"/>
        <v>1</v>
      </c>
      <c r="M26" s="44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B27"/>
  <sheetViews>
    <sheetView zoomScale="81" zoomScaleNormal="70" workbookViewId="0">
      <selection activeCell="C21" sqref="C21"/>
    </sheetView>
  </sheetViews>
  <sheetFormatPr defaultRowHeight="18" x14ac:dyDescent="0.45"/>
  <cols>
    <col min="2" max="2" width="6.69921875" customWidth="1"/>
    <col min="3" max="3" width="30.796875" bestFit="1" customWidth="1"/>
    <col min="4" max="4" width="13.69921875" bestFit="1" customWidth="1"/>
    <col min="5" max="5" width="11" bestFit="1" customWidth="1"/>
    <col min="6" max="6" width="13" bestFit="1" customWidth="1"/>
    <col min="7" max="7" width="10.19921875" bestFit="1" customWidth="1"/>
    <col min="8" max="8" width="12.69921875" bestFit="1" customWidth="1"/>
    <col min="9" max="9" width="10" bestFit="1" customWidth="1"/>
    <col min="10" max="10" width="13.69921875" bestFit="1" customWidth="1"/>
    <col min="11" max="11" width="6.3984375" customWidth="1"/>
    <col min="12" max="12" width="6.8984375" customWidth="1"/>
    <col min="13" max="13" width="9.19921875" customWidth="1"/>
    <col min="15" max="15" width="10.19921875" customWidth="1"/>
    <col min="21" max="21" width="8.796875" customWidth="1"/>
    <col min="22" max="22" width="15.09765625" customWidth="1"/>
    <col min="23" max="23" width="8.796875" customWidth="1"/>
    <col min="24" max="24" width="15.09765625" customWidth="1"/>
    <col min="25" max="25" width="8.796875" customWidth="1"/>
    <col min="26" max="26" width="15.09765625" customWidth="1"/>
    <col min="27" max="27" width="8.796875" customWidth="1"/>
    <col min="28" max="28" width="15.09765625" customWidth="1"/>
  </cols>
  <sheetData>
    <row r="1" spans="1:28" x14ac:dyDescent="0.45">
      <c r="C1" t="s">
        <v>0</v>
      </c>
      <c r="D1" s="1" t="str">
        <f>'score sheet (1)'!J1</f>
        <v>JPN</v>
      </c>
      <c r="E1" s="1">
        <f>'score sheet (1)'!J2</f>
        <v>25</v>
      </c>
      <c r="F1" t="s">
        <v>1</v>
      </c>
    </row>
    <row r="2" spans="1:28" x14ac:dyDescent="0.45">
      <c r="D2" s="1" t="str">
        <f>'score sheet (1)'!K1</f>
        <v>IRN</v>
      </c>
      <c r="E2" s="1">
        <f>'score sheet (1)'!K2</f>
        <v>16</v>
      </c>
    </row>
    <row r="3" spans="1:28" ht="18.600000000000001" thickBot="1" x14ac:dyDescent="0.5">
      <c r="C3" s="2" t="str">
        <f>D1</f>
        <v>JPN</v>
      </c>
      <c r="O3" t="s">
        <v>2</v>
      </c>
      <c r="T3" s="66" t="s">
        <v>3</v>
      </c>
      <c r="U3" s="66">
        <v>20</v>
      </c>
      <c r="V3" s="66" t="s">
        <v>161</v>
      </c>
      <c r="W3" s="66">
        <v>14</v>
      </c>
      <c r="X3" s="66" t="s">
        <v>162</v>
      </c>
      <c r="Y3" s="66">
        <v>12</v>
      </c>
      <c r="Z3" s="66" t="s">
        <v>163</v>
      </c>
      <c r="AA3" s="63"/>
      <c r="AB3" s="63"/>
    </row>
    <row r="4" spans="1:28" ht="18.600000000000001" thickBot="1" x14ac:dyDescent="0.5">
      <c r="A4" s="109" t="s">
        <v>17</v>
      </c>
      <c r="B4" s="110" t="s">
        <v>74</v>
      </c>
      <c r="C4" s="110" t="s">
        <v>4</v>
      </c>
      <c r="D4" s="111" t="s">
        <v>153</v>
      </c>
      <c r="E4" s="112" t="s">
        <v>154</v>
      </c>
      <c r="F4" s="111" t="s">
        <v>155</v>
      </c>
      <c r="G4" s="112" t="s">
        <v>156</v>
      </c>
      <c r="H4" s="111" t="s">
        <v>157</v>
      </c>
      <c r="I4" s="112" t="s">
        <v>158</v>
      </c>
      <c r="J4" s="112" t="s">
        <v>159</v>
      </c>
      <c r="K4" s="111" t="s">
        <v>160</v>
      </c>
      <c r="L4" s="113" t="s">
        <v>8</v>
      </c>
      <c r="N4" s="65" t="s">
        <v>60</v>
      </c>
      <c r="O4" s="66" t="s">
        <v>73</v>
      </c>
      <c r="P4" s="66" t="s">
        <v>5</v>
      </c>
      <c r="Q4" s="66" t="s">
        <v>6</v>
      </c>
      <c r="R4" s="66" t="s">
        <v>7</v>
      </c>
      <c r="S4" s="67" t="s">
        <v>9</v>
      </c>
      <c r="T4" s="64" t="s">
        <v>10</v>
      </c>
      <c r="U4" s="1"/>
      <c r="V4" s="1">
        <f>COUNTIFS('score sheet (1)'!$B:$B,'Set (1)'!U$3,'score sheet (1)'!$C:$C,"r",'score sheet (1)'!$D:$D,"a")</f>
        <v>0</v>
      </c>
      <c r="W4" s="1"/>
      <c r="X4" s="1">
        <f>COUNTIFS('score sheet (1)'!$B:$B,'Set (1)'!W$3,'score sheet (1)'!$C:$C,"r",'score sheet (1)'!$D:$D,"a")</f>
        <v>2</v>
      </c>
      <c r="Y4" s="1"/>
      <c r="Z4" s="1">
        <f>COUNTIFS('score sheet (1)'!$B:$B,'Set (1)'!Y$3,'score sheet (1)'!$C:$C,"r",'score sheet (1)'!$D:$D,"a")</f>
        <v>3</v>
      </c>
      <c r="AA4" s="1"/>
      <c r="AB4" s="1"/>
    </row>
    <row r="5" spans="1:28" x14ac:dyDescent="0.45">
      <c r="A5" s="91">
        <v>8</v>
      </c>
      <c r="B5" s="89"/>
      <c r="C5" s="90" t="e">
        <f>VLOOKUP(A5,[1]!JPN_[#All],3,FALSE)</f>
        <v>#REF!</v>
      </c>
      <c r="D5" s="91">
        <f>COUNTIFS('score sheet (1)'!$B:$B,'Set (1)'!A5,'score sheet (1)'!$C:$C,"a",'score sheet (1)'!$D:$D,"p")</f>
        <v>0</v>
      </c>
      <c r="E5" s="89">
        <f>COUNTIFS('score sheet (1)'!$B:$B,'Set (1)'!A5,'score sheet (1)'!$C:$C,"a")</f>
        <v>0</v>
      </c>
      <c r="F5" s="91">
        <f>COUNTIFS('score sheet (1)'!$B:$B,'Set (1)'!A5,'score sheet (1)'!$C:$C,"s",'score sheet (1)'!$D:$D,"p")</f>
        <v>1</v>
      </c>
      <c r="G5" s="89">
        <f>COUNTIFS('score sheet (1)'!$B:$B,'Set (1)'!$A5,'score sheet (1)'!$C:$C,"s")</f>
        <v>9</v>
      </c>
      <c r="H5" s="91">
        <f>COUNTIFS('score sheet (1)'!$B:$B,'Set (1)'!A5,'score sheet (1)'!$C:$C,"b",'score sheet (1)'!$D:$D,"p")</f>
        <v>0</v>
      </c>
      <c r="I5" s="89">
        <f>COUNTIFS('score sheet (1)'!$B:$B,'Set (1)'!A5,'score sheet (1)'!$C:$C,"b")</f>
        <v>0</v>
      </c>
      <c r="J5" s="89">
        <f>COUNTIFS('score sheet (1)'!$B:$B,'Set (1)'!A5,'score sheet (1)'!$C:$C,"b",'score sheet (1)'!$D:$D,"t")</f>
        <v>0</v>
      </c>
      <c r="K5" s="91">
        <f>COUNTIFS('score sheet (1)'!$B:$B,'Set (1)'!A5,'score sheet (1)'!$C:$C,"d")</f>
        <v>4</v>
      </c>
      <c r="L5" s="114">
        <f>COUNTIFS('score sheet (1)'!$B:$B,'Set (1)'!A5,'score sheet (1)'!$C:$C,"m")</f>
        <v>0</v>
      </c>
      <c r="M5" s="43"/>
      <c r="N5" s="64" t="s">
        <v>78</v>
      </c>
      <c r="O5" s="64" t="s">
        <v>54</v>
      </c>
      <c r="P5" s="1">
        <f>COUNTIFS('score sheet (1)'!$B:$B,'Set (1)'!O5,'score sheet (1)'!$C:$C,"ab")</f>
        <v>3</v>
      </c>
      <c r="Q5" s="1">
        <f>COUNTIFS('score sheet (1)'!$B:$B,'Set (1)'!O5,'score sheet (1)'!$C:$C,"sb")</f>
        <v>1</v>
      </c>
      <c r="R5" s="1">
        <f>COUNTIFS('score sheet (1)'!$B:$B,'Set (1)'!O5,'score sheet (1)'!$C:$C,"bb")</f>
        <v>1</v>
      </c>
      <c r="S5" s="1">
        <f>COUNTIFS('score sheet (1)'!$B:$B,'Set (1)'!O5,'score sheet (1)'!$C:$C,"ob")</f>
        <v>2</v>
      </c>
      <c r="T5" s="64" t="s">
        <v>11</v>
      </c>
      <c r="U5" s="1"/>
      <c r="V5" s="1">
        <f>COUNTIFS('score sheet (1)'!$B:$B,'Set (1)'!U$3,'score sheet (1)'!$C:$C,"r",'score sheet (1)'!$D:$D,"b")</f>
        <v>1</v>
      </c>
      <c r="W5" s="1"/>
      <c r="X5" s="1">
        <f>COUNTIFS('score sheet (1)'!$B:$B,'Set (1)'!W$3,'score sheet (1)'!$C:$C,"r",'score sheet (1)'!$D:$D,"b")</f>
        <v>1</v>
      </c>
      <c r="Y5" s="1"/>
      <c r="Z5" s="1">
        <f>COUNTIFS('score sheet (1)'!$B:$B,'Set (1)'!Y$3,'score sheet (1)'!$C:$C,"r",'score sheet (1)'!$D:$D,"b")</f>
        <v>1</v>
      </c>
      <c r="AA5" s="1"/>
      <c r="AB5" s="1"/>
    </row>
    <row r="6" spans="1:28" x14ac:dyDescent="0.45">
      <c r="A6" s="96">
        <v>4</v>
      </c>
      <c r="B6" s="94">
        <v>8</v>
      </c>
      <c r="C6" s="95" t="str">
        <f>VLOOKUP(A6,[1]JPN!$A$2:$C$32,3,FALSE)</f>
        <v>Kento Miyaura</v>
      </c>
      <c r="D6" s="96">
        <f>COUNTIFS('score sheet (1)'!$B:$B,'Set (1)'!A6,'score sheet (1)'!$C:$C,"a",'score sheet (1)'!$D:$D,"p")</f>
        <v>2</v>
      </c>
      <c r="E6" s="94">
        <f>COUNTIFS('score sheet (1)'!$B:$B,'Set (1)'!A6,'score sheet (1)'!$C:$C,"a")</f>
        <v>3</v>
      </c>
      <c r="F6" s="96">
        <f>COUNTIFS('score sheet (1)'!$B:$B,'Set (1)'!A6,'score sheet (1)'!$C:$C,"s",'score sheet (1)'!$D:$D,"p")</f>
        <v>0</v>
      </c>
      <c r="G6" s="94">
        <f>COUNTIFS('score sheet (1)'!$B:$B,'Set (1)'!$A6,'score sheet (1)'!$C:$C,"s")</f>
        <v>0</v>
      </c>
      <c r="H6" s="96">
        <f>COUNTIFS('score sheet (1)'!$B:$B,'Set (1)'!A6,'score sheet (1)'!$C:$C,"b",'score sheet (1)'!$D:$D,"p")</f>
        <v>0</v>
      </c>
      <c r="I6" s="94">
        <f>COUNTIFS('score sheet (1)'!$B:$B,'Set (1)'!A6,'score sheet (1)'!$C:$C,"b")</f>
        <v>1</v>
      </c>
      <c r="J6" s="94">
        <f>COUNTIFS('score sheet (1)'!$B:$B,'Set (1)'!A6,'score sheet (1)'!$C:$C,"b",'score sheet (1)'!$D:$D,"t")</f>
        <v>0</v>
      </c>
      <c r="K6" s="96">
        <f>COUNTIFS('score sheet (1)'!$B:$B,'Set (1)'!A6,'score sheet (1)'!$C:$C,"d")</f>
        <v>1</v>
      </c>
      <c r="L6" s="115">
        <f>COUNTIFS('score sheet (1)'!$B:$B,'Set (1)'!A6,'score sheet (1)'!$C:$C,"m")</f>
        <v>0</v>
      </c>
      <c r="M6" s="44"/>
      <c r="N6" s="64" t="s">
        <v>79</v>
      </c>
      <c r="O6" s="64" t="s">
        <v>55</v>
      </c>
      <c r="P6" s="1">
        <f>COUNTIFS('score sheet (1)'!$B:$B,'Set (1)'!O6,'score sheet (1)'!$C:$C,"ab")</f>
        <v>1</v>
      </c>
      <c r="Q6" s="1">
        <f>COUNTIFS('score sheet (1)'!$B:$B,'Set (1)'!O6,'score sheet (1)'!$C:$C,"sb")</f>
        <v>0</v>
      </c>
      <c r="R6" s="1">
        <f>COUNTIFS('score sheet (1)'!$B:$B,'Set (1)'!O6,'score sheet (1)'!$C:$C,"bb")</f>
        <v>0</v>
      </c>
      <c r="S6" s="1">
        <f>COUNTIFS('score sheet (1)'!$B:$B,'Set (1)'!O6,'score sheet (1)'!$C:$C,"ob")</f>
        <v>1</v>
      </c>
      <c r="T6" s="64" t="s">
        <v>12</v>
      </c>
      <c r="U6" s="1"/>
      <c r="V6" s="1">
        <f>COUNTIFS('score sheet (1)'!$B:$B,'Set (1)'!U$3,'score sheet (1)'!$C:$C,"r",'score sheet (1)'!$D:$D,"c")</f>
        <v>0</v>
      </c>
      <c r="W6" s="1"/>
      <c r="X6" s="1">
        <f>COUNTIFS('score sheet (1)'!$B:$B,'Set (1)'!W$3,'score sheet (1)'!$C:$C,"r",'score sheet (1)'!$D:$D,"c")</f>
        <v>2</v>
      </c>
      <c r="Y6" s="1"/>
      <c r="Z6" s="1">
        <f>COUNTIFS('score sheet (1)'!$B:$B,'Set (1)'!Y$3,'score sheet (1)'!$C:$C,"r",'score sheet (1)'!$D:$D,"c")</f>
        <v>0</v>
      </c>
      <c r="AA6" s="1"/>
      <c r="AB6" s="1"/>
    </row>
    <row r="7" spans="1:28" x14ac:dyDescent="0.45">
      <c r="A7" s="96">
        <v>14</v>
      </c>
      <c r="B7" s="94"/>
      <c r="C7" s="95" t="str">
        <f>VLOOKUP(A7,[1]JPN!$A$2:$C$32,3,FALSE)</f>
        <v>Yuki Ishikawa</v>
      </c>
      <c r="D7" s="96">
        <f>COUNTIFS('score sheet (1)'!$B:$B,'Set (1)'!A7,'score sheet (1)'!$C:$C,"a",'score sheet (1)'!$D:$D,"p")</f>
        <v>7</v>
      </c>
      <c r="E7" s="94">
        <f>COUNTIFS('score sheet (1)'!$B:$B,'Set (1)'!A7,'score sheet (1)'!$C:$C,"a")</f>
        <v>10</v>
      </c>
      <c r="F7" s="96">
        <f>COUNTIFS('score sheet (1)'!$B:$B,'Set (1)'!A7,'score sheet (1)'!$C:$C,"s",'score sheet (1)'!$D:$D,"p")</f>
        <v>0</v>
      </c>
      <c r="G7" s="94">
        <f>COUNTIFS('score sheet (1)'!$B:$B,'Set (1)'!$A7,'score sheet (1)'!$C:$C,"s")</f>
        <v>3</v>
      </c>
      <c r="H7" s="96">
        <f>COUNTIFS('score sheet (1)'!$B:$B,'Set (1)'!A7,'score sheet (1)'!$C:$C,"b",'score sheet (1)'!$D:$D,"p")</f>
        <v>1</v>
      </c>
      <c r="I7" s="94">
        <f>COUNTIFS('score sheet (1)'!$B:$B,'Set (1)'!A7,'score sheet (1)'!$C:$C,"b")</f>
        <v>4</v>
      </c>
      <c r="J7" s="94">
        <f>COUNTIFS('score sheet (1)'!$B:$B,'Set (1)'!A7,'score sheet (1)'!$C:$C,"b",'score sheet (1)'!$D:$D,"t")</f>
        <v>3</v>
      </c>
      <c r="K7" s="96">
        <f>COUNTIFS('score sheet (1)'!$B:$B,'Set (1)'!A7,'score sheet (1)'!$C:$C,"d")</f>
        <v>4</v>
      </c>
      <c r="L7" s="115">
        <f>COUNTIFS('score sheet (1)'!$B:$B,'Set (1)'!A7,'score sheet (1)'!$C:$C,"m")</f>
        <v>0</v>
      </c>
      <c r="M7" s="44"/>
      <c r="N7" s="64" t="s">
        <v>80</v>
      </c>
      <c r="O7" s="64" t="s">
        <v>56</v>
      </c>
      <c r="P7" s="1">
        <f>COUNTIFS('score sheet (1)'!$B:$B,'Set (1)'!O7,'score sheet (1)'!$C:$C,"ab")</f>
        <v>3</v>
      </c>
      <c r="Q7" s="1">
        <f>COUNTIFS('score sheet (1)'!$B:$B,'Set (1)'!O7,'score sheet (1)'!$C:$C,"sb")</f>
        <v>0</v>
      </c>
      <c r="R7" s="1">
        <f>COUNTIFS('score sheet (1)'!$B:$B,'Set (1)'!O7,'score sheet (1)'!$C:$C,"bb")</f>
        <v>0</v>
      </c>
      <c r="S7" s="1">
        <f>COUNTIFS('score sheet (1)'!$B:$B,'Set (1)'!O7,'score sheet (1)'!$C:$C,"ob")</f>
        <v>0</v>
      </c>
      <c r="T7" s="64" t="s">
        <v>8</v>
      </c>
      <c r="U7" s="1"/>
      <c r="V7" s="1">
        <f>COUNTIFS('score sheet (1)'!$B:$B,'Set (1)'!U$3,'score sheet (1)'!$C:$C,"r",'score sheet (1)'!$D:$D,"m")</f>
        <v>0</v>
      </c>
      <c r="W7" s="1"/>
      <c r="X7" s="1">
        <f>COUNTIFS('score sheet (1)'!$B:$B,'Set (1)'!W$3,'score sheet (1)'!$C:$C,"r",'score sheet (1)'!$D:$D,"m")</f>
        <v>1</v>
      </c>
      <c r="Y7" s="1"/>
      <c r="Z7" s="1">
        <f>COUNTIFS('score sheet (1)'!$B:$B,'Set (1)'!Y$3,'score sheet (1)'!$C:$C,"r",'score sheet (1)'!$D:$D,"m")</f>
        <v>0</v>
      </c>
      <c r="AA7" s="1"/>
      <c r="AB7" s="1"/>
    </row>
    <row r="8" spans="1:28" x14ac:dyDescent="0.45">
      <c r="A8" s="96">
        <v>6</v>
      </c>
      <c r="B8" s="94"/>
      <c r="C8" s="95" t="str">
        <f>VLOOKUP(A8,[1]JPN!$A$2:$C$32,3,FALSE)</f>
        <v>Akihiro Yamauchi</v>
      </c>
      <c r="D8" s="96">
        <f>COUNTIFS('score sheet (1)'!$B:$B,'Set (1)'!A8,'score sheet (1)'!$C:$C,"a",'score sheet (1)'!$D:$D,"p")</f>
        <v>3</v>
      </c>
      <c r="E8" s="94">
        <f>COUNTIFS('score sheet (1)'!$B:$B,'Set (1)'!A8,'score sheet (1)'!$C:$C,"a")</f>
        <v>3</v>
      </c>
      <c r="F8" s="96">
        <f>COUNTIFS('score sheet (1)'!$B:$B,'Set (1)'!A8,'score sheet (1)'!$C:$C,"s",'score sheet (1)'!$D:$D,"p")</f>
        <v>0</v>
      </c>
      <c r="G8" s="94">
        <f>COUNTIFS('score sheet (1)'!$B:$B,'Set (1)'!$A8,'score sheet (1)'!$C:$C,"s")</f>
        <v>1</v>
      </c>
      <c r="H8" s="96">
        <f>COUNTIFS('score sheet (1)'!$B:$B,'Set (1)'!A8,'score sheet (1)'!$C:$C,"b",'score sheet (1)'!$D:$D,"p")</f>
        <v>1</v>
      </c>
      <c r="I8" s="94">
        <f>COUNTIFS('score sheet (1)'!$B:$B,'Set (1)'!A8,'score sheet (1)'!$C:$C,"b")</f>
        <v>1</v>
      </c>
      <c r="J8" s="94">
        <f>COUNTIFS('score sheet (1)'!$B:$B,'Set (1)'!A8,'score sheet (1)'!$C:$C,"b",'score sheet (1)'!$D:$D,"t")</f>
        <v>0</v>
      </c>
      <c r="K8" s="96">
        <f>COUNTIFS('score sheet (1)'!$B:$B,'Set (1)'!A8,'score sheet (1)'!$C:$C,"d")</f>
        <v>0</v>
      </c>
      <c r="L8" s="115">
        <f>COUNTIFS('score sheet (1)'!$B:$B,'Set (1)'!A8,'score sheet (1)'!$C:$C,"m")</f>
        <v>0</v>
      </c>
      <c r="M8" s="44"/>
      <c r="N8" s="64" t="s">
        <v>81</v>
      </c>
      <c r="O8" s="64" t="s">
        <v>57</v>
      </c>
      <c r="P8" s="1">
        <f>COUNTIFS('score sheet (1)'!$B:$B,'Set (1)'!O8,'score sheet (1)'!$C:$C,"ab")</f>
        <v>0</v>
      </c>
      <c r="Q8" s="1">
        <f>COUNTIFS('score sheet (1)'!$B:$B,'Set (1)'!O8,'score sheet (1)'!$C:$C,"sb")</f>
        <v>0</v>
      </c>
      <c r="R8" s="1">
        <f>COUNTIFS('score sheet (1)'!$B:$B,'Set (1)'!O8,'score sheet (1)'!$C:$C,"bb")</f>
        <v>0</v>
      </c>
      <c r="S8" s="1">
        <f>COUNTIFS('score sheet (1)'!$B:$B,'Set (1)'!O8,'score sheet (1)'!$C:$C,"ob")</f>
        <v>0</v>
      </c>
      <c r="T8" s="64" t="s">
        <v>13</v>
      </c>
      <c r="U8" s="1"/>
      <c r="V8" s="1">
        <f>(V4*100+V5*50)/(V4+V5+V6+V7)</f>
        <v>50</v>
      </c>
      <c r="W8" s="1"/>
      <c r="X8" s="1">
        <f>(X4*100+X5*50)/(X4+X5+X6+X7)</f>
        <v>41.666666666666664</v>
      </c>
      <c r="Y8" s="1"/>
      <c r="Z8" s="1">
        <f>(Z4*100+Z5*50)/(Z4+Z5+Z6+Z7)</f>
        <v>87.5</v>
      </c>
      <c r="AA8" s="1"/>
      <c r="AB8" s="1" t="e">
        <f>(AB4*100+AB5*50)/(AB4+AB5+AB6+AB7)</f>
        <v>#DIV/0!</v>
      </c>
    </row>
    <row r="9" spans="1:28" x14ac:dyDescent="0.45">
      <c r="A9" s="96">
        <v>30</v>
      </c>
      <c r="B9" s="94">
        <v>6</v>
      </c>
      <c r="C9" s="95" t="str">
        <f>VLOOKUP(A9,[1]JPN!$A$2:$C$32,3,FALSE)</f>
        <v>Masato Kai</v>
      </c>
      <c r="D9" s="96">
        <f>COUNTIFS('score sheet (1)'!$B:$B,'Set (1)'!A9,'score sheet (1)'!$C:$C,"a",'score sheet (1)'!$D:$D,"p")</f>
        <v>0</v>
      </c>
      <c r="E9" s="94">
        <f>COUNTIFS('score sheet (1)'!$B:$B,'Set (1)'!A9,'score sheet (1)'!$C:$C,"a")</f>
        <v>0</v>
      </c>
      <c r="F9" s="96">
        <f>COUNTIFS('score sheet (1)'!$B:$B,'Set (1)'!A9,'score sheet (1)'!$C:$C,"s",'score sheet (1)'!$D:$D,"p")</f>
        <v>0</v>
      </c>
      <c r="G9" s="94">
        <f>COUNTIFS('score sheet (1)'!$B:$B,'Set (1)'!$A9,'score sheet (1)'!$C:$C,"s")</f>
        <v>1</v>
      </c>
      <c r="H9" s="96">
        <f>COUNTIFS('score sheet (1)'!$B:$B,'Set (1)'!A9,'score sheet (1)'!$C:$C,"b",'score sheet (1)'!$D:$D,"p")</f>
        <v>0</v>
      </c>
      <c r="I9" s="94">
        <f>COUNTIFS('score sheet (1)'!$B:$B,'Set (1)'!A9,'score sheet (1)'!$C:$C,"b")</f>
        <v>0</v>
      </c>
      <c r="J9" s="94">
        <f>COUNTIFS('score sheet (1)'!$B:$B,'Set (1)'!A9,'score sheet (1)'!$C:$C,"b",'score sheet (1)'!$D:$D,"t")</f>
        <v>0</v>
      </c>
      <c r="K9" s="96">
        <f>COUNTIFS('score sheet (1)'!$B:$B,'Set (1)'!A9,'score sheet (1)'!$C:$C,"d")</f>
        <v>0</v>
      </c>
      <c r="L9" s="115">
        <f>COUNTIFS('score sheet (1)'!$B:$B,'Set (1)'!A9,'score sheet (1)'!$C:$C,"m")</f>
        <v>0</v>
      </c>
      <c r="M9" s="44"/>
      <c r="N9" s="64" t="s">
        <v>82</v>
      </c>
      <c r="O9" s="64" t="s">
        <v>58</v>
      </c>
      <c r="P9" s="1">
        <f>COUNTIFS('score sheet (1)'!$B:$B,'Set (1)'!O9,'score sheet (1)'!$C:$C,"ab")</f>
        <v>0</v>
      </c>
      <c r="Q9" s="1">
        <f>COUNTIFS('score sheet (1)'!$B:$B,'Set (1)'!O9,'score sheet (1)'!$C:$C,"sb")</f>
        <v>0</v>
      </c>
      <c r="R9" s="1">
        <f>COUNTIFS('score sheet (1)'!$B:$B,'Set (1)'!O9,'score sheet (1)'!$C:$C,"bb")</f>
        <v>0</v>
      </c>
      <c r="S9" s="1">
        <f>COUNTIFS('score sheet (1)'!$B:$B,'Set (1)'!O9,'score sheet (1)'!$C:$C,"ob")</f>
        <v>0</v>
      </c>
      <c r="T9" s="66"/>
      <c r="U9" s="66">
        <v>8</v>
      </c>
      <c r="V9" s="66" t="s">
        <v>164</v>
      </c>
      <c r="W9" s="66">
        <v>19</v>
      </c>
      <c r="X9" s="66" t="s">
        <v>165</v>
      </c>
      <c r="Y9" s="66">
        <v>12</v>
      </c>
      <c r="Z9" s="66" t="s">
        <v>166</v>
      </c>
      <c r="AA9" s="66">
        <v>49</v>
      </c>
      <c r="AB9" s="66" t="s">
        <v>167</v>
      </c>
    </row>
    <row r="10" spans="1:28" x14ac:dyDescent="0.45">
      <c r="A10" s="96">
        <v>1</v>
      </c>
      <c r="B10" s="94"/>
      <c r="C10" s="95" t="str">
        <f>VLOOKUP(A10,[1]JPN!$A$2:$C$32,3,FALSE)</f>
        <v>Yuji Nishida</v>
      </c>
      <c r="D10" s="96">
        <f>COUNTIFS('score sheet (1)'!$B:$B,'Set (1)'!A10,'score sheet (1)'!$C:$C,"a",'score sheet (1)'!$D:$D,"p")</f>
        <v>2</v>
      </c>
      <c r="E10" s="94">
        <f>COUNTIFS('score sheet (1)'!$B:$B,'Set (1)'!A10,'score sheet (1)'!$C:$C,"a")</f>
        <v>4</v>
      </c>
      <c r="F10" s="96">
        <f>COUNTIFS('score sheet (1)'!$B:$B,'Set (1)'!A10,'score sheet (1)'!$C:$C,"s",'score sheet (1)'!$D:$D,"p")</f>
        <v>0</v>
      </c>
      <c r="G10" s="94">
        <f>COUNTIFS('score sheet (1)'!$B:$B,'Set (1)'!$A10,'score sheet (1)'!$C:$C,"s")</f>
        <v>2</v>
      </c>
      <c r="H10" s="96">
        <f>COUNTIFS('score sheet (1)'!$B:$B,'Set (1)'!A10,'score sheet (1)'!$C:$C,"b",'score sheet (1)'!$D:$D,"p")</f>
        <v>0</v>
      </c>
      <c r="I10" s="94">
        <f>COUNTIFS('score sheet (1)'!$B:$B,'Set (1)'!A10,'score sheet (1)'!$C:$C,"b")</f>
        <v>0</v>
      </c>
      <c r="J10" s="94">
        <f>COUNTIFS('score sheet (1)'!$B:$B,'Set (1)'!A10,'score sheet (1)'!$C:$C,"b",'score sheet (1)'!$D:$D,"t")</f>
        <v>0</v>
      </c>
      <c r="K10" s="96">
        <f>COUNTIFS('score sheet (1)'!$B:$B,'Set (1)'!A10,'score sheet (1)'!$C:$C,"d")</f>
        <v>3</v>
      </c>
      <c r="L10" s="115">
        <f>COUNTIFS('score sheet (1)'!$B:$B,'Set (1)'!A10,'score sheet (1)'!$C:$C,"m")</f>
        <v>0</v>
      </c>
      <c r="M10" s="44"/>
      <c r="N10" s="64" t="s">
        <v>83</v>
      </c>
      <c r="O10" s="64" t="s">
        <v>59</v>
      </c>
      <c r="P10" s="1">
        <f>COUNTIFS('score sheet (1)'!$B:$B,'Set (1)'!O10,'score sheet (1)'!$C:$C,"ab")</f>
        <v>1</v>
      </c>
      <c r="Q10" s="1">
        <f>COUNTIFS('score sheet (1)'!$B:$B,'Set (1)'!O10,'score sheet (1)'!$C:$C,"sb")</f>
        <v>0</v>
      </c>
      <c r="R10" s="1">
        <f>COUNTIFS('score sheet (1)'!$B:$B,'Set (1)'!O10,'score sheet (1)'!$C:$C,"bb")</f>
        <v>0</v>
      </c>
      <c r="S10" s="1">
        <f>COUNTIFS('score sheet (1)'!$B:$B,'Set (1)'!O10,'score sheet (1)'!$C:$C,"ob")</f>
        <v>0</v>
      </c>
      <c r="T10" s="64" t="s">
        <v>10</v>
      </c>
      <c r="U10" s="1"/>
      <c r="V10" s="1">
        <f>COUNTIFS('score sheet (1)'!$F:$F,'Set (1)'!U$9,'score sheet (1)'!$G:$G,"r",'score sheet (1)'!$H:$H,"a")</f>
        <v>2</v>
      </c>
      <c r="W10" s="1"/>
      <c r="X10" s="1">
        <f>COUNTIFS('score sheet (1)'!$F:$F,'Set (1)'!W$9,'score sheet (1)'!$G:$G,"r",'score sheet (1)'!$H:$H,"a")</f>
        <v>2</v>
      </c>
      <c r="Y10" s="1"/>
      <c r="Z10" s="1">
        <f>COUNTIFS('score sheet (1)'!$F:$F,'Set (1)'!Y$9,'score sheet (1)'!$G:$G,"r",'score sheet (1)'!$H:$H,"a")</f>
        <v>5</v>
      </c>
      <c r="AA10" s="1"/>
      <c r="AB10" s="1">
        <f>COUNTIFS('score sheet (1)'!$F:$F,'Set (1)'!AA$9,'score sheet (1)'!$G:$G,"r",'score sheet (1)'!$H:$H,"a")</f>
        <v>3</v>
      </c>
    </row>
    <row r="11" spans="1:28" x14ac:dyDescent="0.45">
      <c r="A11" s="96">
        <v>3</v>
      </c>
      <c r="B11" s="94">
        <v>1</v>
      </c>
      <c r="C11" s="95" t="str">
        <f>VLOOKUP(A11,[1]JPN!$A$2:$C$32,3,FALSE)</f>
        <v>Akihiro Fukatsu</v>
      </c>
      <c r="D11" s="96">
        <f>COUNTIFS('score sheet (1)'!$B:$B,'Set (1)'!A11,'score sheet (1)'!$C:$C,"a",'score sheet (1)'!$D:$D,"p")</f>
        <v>0</v>
      </c>
      <c r="E11" s="94">
        <f>COUNTIFS('score sheet (1)'!$B:$B,'Set (1)'!A11,'score sheet (1)'!$C:$C,"a")</f>
        <v>0</v>
      </c>
      <c r="F11" s="96">
        <f>COUNTIFS('score sheet (1)'!$B:$B,'Set (1)'!A11,'score sheet (1)'!$C:$C,"s",'score sheet (1)'!$D:$D,"p")</f>
        <v>0</v>
      </c>
      <c r="G11" s="94">
        <f>COUNTIFS('score sheet (1)'!$B:$B,'Set (1)'!$A11,'score sheet (1)'!$C:$C,"s")</f>
        <v>0</v>
      </c>
      <c r="H11" s="96">
        <f>COUNTIFS('score sheet (1)'!$B:$B,'Set (1)'!A11,'score sheet (1)'!$C:$C,"b",'score sheet (1)'!$D:$D,"p")</f>
        <v>0</v>
      </c>
      <c r="I11" s="94">
        <f>COUNTIFS('score sheet (1)'!$B:$B,'Set (1)'!A11,'score sheet (1)'!$C:$C,"b")</f>
        <v>0</v>
      </c>
      <c r="J11" s="94">
        <f>COUNTIFS('score sheet (1)'!$B:$B,'Set (1)'!A11,'score sheet (1)'!$C:$C,"b",'score sheet (1)'!$D:$D,"t")</f>
        <v>0</v>
      </c>
      <c r="K11" s="96">
        <f>COUNTIFS('score sheet (1)'!$B:$B,'Set (1)'!A11,'score sheet (1)'!$C:$C,"d")</f>
        <v>0</v>
      </c>
      <c r="L11" s="115">
        <f>COUNTIFS('score sheet (1)'!$B:$B,'Set (1)'!A11,'score sheet (1)'!$C:$C,"m")</f>
        <v>0</v>
      </c>
      <c r="M11" s="44"/>
      <c r="T11" s="64" t="s">
        <v>11</v>
      </c>
      <c r="U11" s="1"/>
      <c r="V11" s="1">
        <f>COUNTIFS('score sheet (1)'!$F:$F,'Set (1)'!U$9,'score sheet (1)'!$G:$G,"r",'score sheet (1)'!$H:$H,"b")</f>
        <v>1</v>
      </c>
      <c r="W11" s="1"/>
      <c r="X11" s="1">
        <f>COUNTIFS('score sheet (1)'!$F:$F,'Set (1)'!W$9,'score sheet (1)'!$G:$G,"r",'score sheet (1)'!$H:$H,"b")</f>
        <v>1</v>
      </c>
      <c r="Y11" s="1"/>
      <c r="Z11" s="1">
        <f>COUNTIFS('score sheet (1)'!$F:$F,'Set (1)'!Y$9,'score sheet (1)'!$G:$G,"r",'score sheet (1)'!$H:$H,"b")</f>
        <v>0</v>
      </c>
      <c r="AA11" s="1"/>
      <c r="AB11" s="1">
        <f>COUNTIFS('score sheet (1)'!$F:$F,'Set (1)'!AA$9,'score sheet (1)'!$G:$G,"r",'score sheet (1)'!$H:$H,"b")</f>
        <v>0</v>
      </c>
    </row>
    <row r="12" spans="1:28" x14ac:dyDescent="0.45">
      <c r="A12" s="96">
        <v>12</v>
      </c>
      <c r="B12" s="94"/>
      <c r="C12" s="95" t="str">
        <f>VLOOKUP(A12,[1]JPN!$A$2:$C$32,3,FALSE)</f>
        <v>Ran Takahashi</v>
      </c>
      <c r="D12" s="96">
        <f>COUNTIFS('score sheet (1)'!$B:$B,'Set (1)'!A12,'score sheet (1)'!$C:$C,"a",'score sheet (1)'!$D:$D,"p")</f>
        <v>1</v>
      </c>
      <c r="E12" s="94">
        <f>COUNTIFS('score sheet (1)'!$B:$B,'Set (1)'!A12,'score sheet (1)'!$C:$C,"a")</f>
        <v>4</v>
      </c>
      <c r="F12" s="96">
        <f>COUNTIFS('score sheet (1)'!$B:$B,'Set (1)'!A12,'score sheet (1)'!$C:$C,"s",'score sheet (1)'!$D:$D,"p")</f>
        <v>0</v>
      </c>
      <c r="G12" s="94">
        <f>COUNTIFS('score sheet (1)'!$B:$B,'Set (1)'!$A12,'score sheet (1)'!$C:$C,"s")</f>
        <v>5</v>
      </c>
      <c r="H12" s="96">
        <f>COUNTIFS('score sheet (1)'!$B:$B,'Set (1)'!A12,'score sheet (1)'!$C:$C,"b",'score sheet (1)'!$D:$D,"p")</f>
        <v>0</v>
      </c>
      <c r="I12" s="94">
        <f>COUNTIFS('score sheet (1)'!$B:$B,'Set (1)'!A12,'score sheet (1)'!$C:$C,"b")</f>
        <v>0</v>
      </c>
      <c r="J12" s="94">
        <f>COUNTIFS('score sheet (1)'!$B:$B,'Set (1)'!A12,'score sheet (1)'!$C:$C,"b",'score sheet (1)'!$D:$D,"t")</f>
        <v>0</v>
      </c>
      <c r="K12" s="96">
        <f>COUNTIFS('score sheet (1)'!$B:$B,'Set (1)'!A12,'score sheet (1)'!$C:$C,"d")</f>
        <v>3</v>
      </c>
      <c r="L12" s="115">
        <f>COUNTIFS('score sheet (1)'!$B:$B,'Set (1)'!A12,'score sheet (1)'!$C:$C,"m")</f>
        <v>0</v>
      </c>
      <c r="M12" s="44"/>
      <c r="T12" s="64" t="s">
        <v>12</v>
      </c>
      <c r="U12" s="1"/>
      <c r="V12" s="1">
        <f>COUNTIFS('score sheet (1)'!$F:$F,'Set (1)'!U$9,'score sheet (1)'!$G:$G,"r",'score sheet (1)'!$H:$H,"c")</f>
        <v>0</v>
      </c>
      <c r="W12" s="1"/>
      <c r="X12" s="1">
        <f>COUNTIFS('score sheet (1)'!$F:$F,'Set (1)'!W$9,'score sheet (1)'!$G:$G,"r",'score sheet (1)'!$H:$H,"c")</f>
        <v>0</v>
      </c>
      <c r="Y12" s="1"/>
      <c r="Z12" s="1">
        <f>COUNTIFS('score sheet (1)'!$F:$F,'Set (1)'!Y$9,'score sheet (1)'!$G:$G,"r",'score sheet (1)'!$H:$H,"c")</f>
        <v>0</v>
      </c>
      <c r="AA12" s="1"/>
      <c r="AB12" s="1">
        <f>COUNTIFS('score sheet (1)'!$F:$F,'Set (1)'!AA$9,'score sheet (1)'!$G:$G,"r",'score sheet (1)'!$H:$H,"c")</f>
        <v>1</v>
      </c>
    </row>
    <row r="13" spans="1:28" x14ac:dyDescent="0.45">
      <c r="A13" s="96">
        <v>2</v>
      </c>
      <c r="B13" s="94"/>
      <c r="C13" s="95" t="str">
        <f>VLOOKUP(A13,[1]JPN!$A$2:$C$32,3,FALSE)</f>
        <v>Taishi Onodera</v>
      </c>
      <c r="D13" s="96">
        <f>COUNTIFS('score sheet (1)'!$B:$B,'Set (1)'!A13,'score sheet (1)'!$C:$C,"a",'score sheet (1)'!$D:$D,"p")</f>
        <v>1</v>
      </c>
      <c r="E13" s="94">
        <f>COUNTIFS('score sheet (1)'!$B:$B,'Set (1)'!A13,'score sheet (1)'!$C:$C,"a")</f>
        <v>1</v>
      </c>
      <c r="F13" s="96">
        <f>COUNTIFS('score sheet (1)'!$B:$B,'Set (1)'!A13,'score sheet (1)'!$C:$C,"s",'score sheet (1)'!$D:$D,"p")</f>
        <v>0</v>
      </c>
      <c r="G13" s="94">
        <f>COUNTIFS('score sheet (1)'!$B:$B,'Set (1)'!$A13,'score sheet (1)'!$C:$C,"s")</f>
        <v>4</v>
      </c>
      <c r="H13" s="96">
        <f>COUNTIFS('score sheet (1)'!$B:$B,'Set (1)'!A13,'score sheet (1)'!$C:$C,"b",'score sheet (1)'!$D:$D,"p")</f>
        <v>0</v>
      </c>
      <c r="I13" s="94">
        <f>COUNTIFS('score sheet (1)'!$B:$B,'Set (1)'!A13,'score sheet (1)'!$C:$C,"b")</f>
        <v>2</v>
      </c>
      <c r="J13" s="94">
        <f>COUNTIFS('score sheet (1)'!$B:$B,'Set (1)'!A13,'score sheet (1)'!$C:$C,"b",'score sheet (1)'!$D:$D,"t")</f>
        <v>1</v>
      </c>
      <c r="K13" s="96">
        <f>COUNTIFS('score sheet (1)'!$B:$B,'Set (1)'!A13,'score sheet (1)'!$C:$C,"d")</f>
        <v>1</v>
      </c>
      <c r="L13" s="115">
        <f>COUNTIFS('score sheet (1)'!$B:$B,'Set (1)'!A13,'score sheet (1)'!$C:$C,"m")</f>
        <v>0</v>
      </c>
      <c r="M13" s="44"/>
      <c r="T13" s="64" t="s">
        <v>8</v>
      </c>
      <c r="U13" s="1"/>
      <c r="V13" s="1">
        <f>COUNTIFS('score sheet (1)'!$F:$F,'Set (1)'!U$9,'score sheet (1)'!$G:$G,"r",'score sheet (1)'!$H:$H,"m")</f>
        <v>0</v>
      </c>
      <c r="W13" s="1"/>
      <c r="X13" s="1">
        <f>COUNTIFS('score sheet (1)'!$F:$F,'Set (1)'!W$9,'score sheet (1)'!$G:$G,"r",'score sheet (1)'!$H:$H,"m")</f>
        <v>1</v>
      </c>
      <c r="Y13" s="1"/>
      <c r="Z13" s="1">
        <f>COUNTIFS('score sheet (1)'!$F:$F,'Set (1)'!Y$9,'score sheet (1)'!$G:$G,"r",'score sheet (1)'!$H:$H,"m")</f>
        <v>0</v>
      </c>
      <c r="AA13" s="1"/>
      <c r="AB13" s="1">
        <f>COUNTIFS('score sheet (1)'!$F:$F,'Set (1)'!AA$9,'score sheet (1)'!$G:$G,"r",'score sheet (1)'!$H:$H,"m")</f>
        <v>0</v>
      </c>
    </row>
    <row r="14" spans="1:28" ht="18.600000000000001" thickBot="1" x14ac:dyDescent="0.5">
      <c r="A14" s="96">
        <v>20</v>
      </c>
      <c r="B14" s="94"/>
      <c r="C14" s="95" t="str">
        <f>VLOOKUP(A14,[1]JPN!$A$2:$C$32,3,FALSE)</f>
        <v>Tomohiro Yamamoto</v>
      </c>
      <c r="D14" s="96">
        <f>COUNTIFS('score sheet (1)'!$B:$B,'Set (1)'!A14,'score sheet (1)'!$C:$C,"a",'score sheet (1)'!$D:$D,"p")</f>
        <v>0</v>
      </c>
      <c r="E14" s="94">
        <f>COUNTIFS('score sheet (1)'!$B:$B,'Set (1)'!A14,'score sheet (1)'!$C:$C,"a")</f>
        <v>0</v>
      </c>
      <c r="F14" s="96">
        <f>COUNTIFS('score sheet (1)'!$B:$B,'Set (1)'!A14,'score sheet (1)'!$C:$C,"s",'score sheet (1)'!$D:$D,"p")</f>
        <v>0</v>
      </c>
      <c r="G14" s="94">
        <f>COUNTIFS('score sheet (1)'!$B:$B,'Set (1)'!$A14,'score sheet (1)'!$C:$C,"s")</f>
        <v>0</v>
      </c>
      <c r="H14" s="96">
        <f>COUNTIFS('score sheet (1)'!$B:$B,'Set (1)'!A14,'score sheet (1)'!$C:$C,"b",'score sheet (1)'!$D:$D,"p")</f>
        <v>0</v>
      </c>
      <c r="I14" s="94">
        <f>COUNTIFS('score sheet (1)'!$B:$B,'Set (1)'!A14,'score sheet (1)'!$C:$C,"b")</f>
        <v>0</v>
      </c>
      <c r="J14" s="94">
        <f>COUNTIFS('score sheet (1)'!$B:$B,'Set (1)'!A14,'score sheet (1)'!$C:$C,"b",'score sheet (1)'!$D:$D,"t")</f>
        <v>0</v>
      </c>
      <c r="K14" s="96">
        <f>COUNTIFS('score sheet (1)'!$B:$B,'Set (1)'!A14,'score sheet (1)'!$C:$C,"d")</f>
        <v>7</v>
      </c>
      <c r="L14" s="115">
        <f>COUNTIFS('score sheet (1)'!$B:$B,'Set (1)'!A14,'score sheet (1)'!$C:$C,"m")</f>
        <v>0</v>
      </c>
      <c r="M14" s="44"/>
      <c r="N14" s="2"/>
      <c r="O14" s="2"/>
      <c r="P14" s="2"/>
      <c r="T14" s="64" t="s">
        <v>13</v>
      </c>
      <c r="U14" s="1"/>
      <c r="V14" s="1">
        <f>(V10*100+V11*50)/(V10+V11+V12+V13)</f>
        <v>83.333333333333329</v>
      </c>
      <c r="W14" s="1"/>
      <c r="X14" s="1">
        <f>(X10*100+X11*50)/(X10+X11+X12+X13)</f>
        <v>62.5</v>
      </c>
      <c r="Y14" s="1"/>
      <c r="Z14" s="1">
        <f>(Z10*100+Z11*50)/(Z10+Z11+Z12+Z13)</f>
        <v>100</v>
      </c>
      <c r="AA14" s="1"/>
      <c r="AB14" s="1">
        <f>(AB10*100+AB11*50)/(AB10+AB11+AB12+AB13)</f>
        <v>75</v>
      </c>
    </row>
    <row r="15" spans="1:28" ht="18.600000000000001" thickBot="1" x14ac:dyDescent="0.5">
      <c r="A15" s="116"/>
      <c r="B15" s="117"/>
      <c r="C15" s="118" t="s">
        <v>16</v>
      </c>
      <c r="D15" s="119">
        <f t="shared" ref="D15:L15" si="0">SUM(D5:D14)</f>
        <v>16</v>
      </c>
      <c r="E15" s="118">
        <f t="shared" si="0"/>
        <v>25</v>
      </c>
      <c r="F15" s="119">
        <f t="shared" si="0"/>
        <v>1</v>
      </c>
      <c r="G15" s="118">
        <f t="shared" si="0"/>
        <v>25</v>
      </c>
      <c r="H15" s="119">
        <f t="shared" si="0"/>
        <v>2</v>
      </c>
      <c r="I15" s="118">
        <f t="shared" si="0"/>
        <v>8</v>
      </c>
      <c r="J15" s="118">
        <f t="shared" si="0"/>
        <v>4</v>
      </c>
      <c r="K15" s="119">
        <f t="shared" si="0"/>
        <v>23</v>
      </c>
      <c r="L15" s="120">
        <f t="shared" si="0"/>
        <v>0</v>
      </c>
      <c r="T15" s="68"/>
    </row>
    <row r="16" spans="1:28" ht="18.600000000000001" thickBot="1" x14ac:dyDescent="0.5">
      <c r="C16" s="2" t="str">
        <f>D2</f>
        <v>IRN</v>
      </c>
      <c r="N16" s="65" t="s">
        <v>60</v>
      </c>
      <c r="O16" s="66" t="s">
        <v>73</v>
      </c>
      <c r="P16" s="66" t="s">
        <v>5</v>
      </c>
      <c r="Q16" s="66" t="s">
        <v>6</v>
      </c>
      <c r="R16" s="66" t="s">
        <v>7</v>
      </c>
      <c r="S16" s="66" t="s">
        <v>9</v>
      </c>
      <c r="T16" s="66" t="s">
        <v>5</v>
      </c>
      <c r="U16" s="66">
        <v>14</v>
      </c>
      <c r="V16" s="66" t="s">
        <v>162</v>
      </c>
      <c r="W16" s="66">
        <v>1</v>
      </c>
      <c r="X16" s="66" t="s">
        <v>168</v>
      </c>
      <c r="Y16" s="66">
        <v>12</v>
      </c>
      <c r="Z16" s="66" t="s">
        <v>163</v>
      </c>
      <c r="AA16" s="63"/>
      <c r="AB16" s="63"/>
    </row>
    <row r="17" spans="1:28" ht="18.600000000000001" thickBot="1" x14ac:dyDescent="0.5">
      <c r="A17" s="109" t="s">
        <v>27</v>
      </c>
      <c r="B17" s="110" t="s">
        <v>74</v>
      </c>
      <c r="C17" s="110" t="s">
        <v>4</v>
      </c>
      <c r="D17" s="111" t="s">
        <v>153</v>
      </c>
      <c r="E17" s="112" t="s">
        <v>154</v>
      </c>
      <c r="F17" s="111" t="s">
        <v>155</v>
      </c>
      <c r="G17" s="112" t="s">
        <v>156</v>
      </c>
      <c r="H17" s="111" t="s">
        <v>157</v>
      </c>
      <c r="I17" s="112" t="s">
        <v>158</v>
      </c>
      <c r="J17" s="112" t="s">
        <v>159</v>
      </c>
      <c r="K17" s="111" t="s">
        <v>160</v>
      </c>
      <c r="L17" s="113" t="s">
        <v>8</v>
      </c>
      <c r="N17" s="64" t="s">
        <v>79</v>
      </c>
      <c r="O17" s="64" t="s">
        <v>54</v>
      </c>
      <c r="P17" s="1">
        <f>COUNTIFS('score sheet (1)'!$F:$F,'Set (1)'!O17,'score sheet (1)'!$G:$G,"ab")</f>
        <v>0</v>
      </c>
      <c r="Q17" s="1">
        <f>COUNTIFS('score sheet (1)'!$F:$F,'Set (1)'!O17,'score sheet (1)'!$G:$G,"sb")</f>
        <v>0</v>
      </c>
      <c r="R17" s="1">
        <f>COUNTIFS('score sheet (1)'!$F:$F,'Set (1)'!O17,'score sheet (1)'!$G:$G,"bb")</f>
        <v>0</v>
      </c>
      <c r="S17" s="1">
        <f>COUNTIFS('score sheet (1)'!$F:$F,'Set (1)'!O17,'score sheet (1)'!$G:$G,"ob")</f>
        <v>0</v>
      </c>
      <c r="T17" s="64" t="s">
        <v>14</v>
      </c>
      <c r="U17" s="1"/>
      <c r="V17" s="1">
        <f>COUNTIFS('score sheet (1)'!$B:$B,'Set (1)'!U$16,'score sheet (1)'!$C:$C,"a")</f>
        <v>10</v>
      </c>
      <c r="W17" s="1"/>
      <c r="X17" s="1">
        <f>COUNTIFS('score sheet (1)'!$B:$B,'Set (1)'!W$16,'score sheet (1)'!$C:$C,"a")</f>
        <v>4</v>
      </c>
      <c r="Y17" s="1"/>
      <c r="Z17" s="1">
        <f>COUNTIFS('score sheet (1)'!$B:$B,'Set (1)'!Y$16,'score sheet (1)'!$C:$C,"a")</f>
        <v>4</v>
      </c>
      <c r="AA17" s="1"/>
      <c r="AB17" s="1"/>
    </row>
    <row r="18" spans="1:28" x14ac:dyDescent="0.45">
      <c r="A18" s="91">
        <v>12</v>
      </c>
      <c r="B18" s="89"/>
      <c r="C18" s="90" t="str">
        <f>VLOOKUP(A18,[1]IRI!$A$2:$C$32,3,FALSE)</f>
        <v>Amirhossein Esfandiar</v>
      </c>
      <c r="D18" s="91">
        <f>COUNTIFS('score sheet (1)'!$F:$F,'Set (1)'!$A18,'score sheet (1)'!$G:$G,"a",'score sheet (1)'!$H:$H,"p")</f>
        <v>1</v>
      </c>
      <c r="E18" s="89">
        <f>COUNTIFS('score sheet (1)'!$F:$F,'Set (1)'!A18,'score sheet (1)'!$G:$G,"a")</f>
        <v>5</v>
      </c>
      <c r="F18" s="91">
        <f>COUNTIFS('score sheet (1)'!$F:$F,'Set (1)'!$A18,'score sheet (1)'!$G:$G,"s",'score sheet (1)'!$H:$H,"p")</f>
        <v>0</v>
      </c>
      <c r="G18" s="89">
        <f>COUNTIFS('score sheet (1)'!$F:$F,'Set (1)'!$A18,'score sheet (1)'!$G:$G,"s")</f>
        <v>1</v>
      </c>
      <c r="H18" s="91">
        <f>COUNTIFS('score sheet (1)'!$F:$F,'Set (1)'!A18,'score sheet (1)'!$G:$G,"b",'score sheet (1)'!$H:$H,"p")</f>
        <v>0</v>
      </c>
      <c r="I18" s="89">
        <f>COUNTIFS('score sheet (1)'!$F:$F,'Set (1)'!A18,'score sheet (1)'!$G:$G,"b")</f>
        <v>1</v>
      </c>
      <c r="J18" s="89">
        <f>COUNTIFS('score sheet (1)'!$F:$F,'Set (1)'!A18,'score sheet (1)'!$G:$G,"b",'score sheet (1)'!H:H,"t")</f>
        <v>1</v>
      </c>
      <c r="K18" s="91">
        <f>COUNTIFS('score sheet (1)'!$F:$F,'Set (1)'!A18,'score sheet (1)'!$G:$G,"d")</f>
        <v>3</v>
      </c>
      <c r="L18" s="114">
        <f>COUNTIFS('score sheet (1)'!$F:$F,'Set (1)'!A18,'score sheet (1)'!$G:$G,"m")</f>
        <v>1</v>
      </c>
      <c r="M18" s="43"/>
      <c r="N18" s="64" t="s">
        <v>80</v>
      </c>
      <c r="O18" s="64" t="s">
        <v>55</v>
      </c>
      <c r="P18" s="1">
        <f>COUNTIFS('score sheet (1)'!$F:$F,'Set (1)'!O18,'score sheet (1)'!$G:$G,"ab")</f>
        <v>0</v>
      </c>
      <c r="Q18" s="1">
        <f>COUNTIFS('score sheet (1)'!$F:$F,'Set (1)'!O18,'score sheet (1)'!$G:$G,"sb")</f>
        <v>0</v>
      </c>
      <c r="R18" s="1">
        <f>COUNTIFS('score sheet (1)'!$F:$F,'Set (1)'!O18,'score sheet (1)'!$G:$G,"bb")</f>
        <v>0</v>
      </c>
      <c r="S18" s="1">
        <f>COUNTIFS('score sheet (1)'!$F:$F,'Set (1)'!O18,'score sheet (1)'!$G:$G,"ob")</f>
        <v>0</v>
      </c>
      <c r="T18" s="64" t="s">
        <v>15</v>
      </c>
      <c r="U18" s="1"/>
      <c r="V18" s="1">
        <f>COUNTIFS('score sheet (1)'!$B:$B,'Set (1)'!U$16,'score sheet (1)'!$C:$C,"a",'score sheet (1)'!$D:$D,"p")</f>
        <v>7</v>
      </c>
      <c r="W18" s="1"/>
      <c r="X18" s="1">
        <f>COUNTIFS('score sheet (1)'!$B:$B,'Set (1)'!W$16,'score sheet (1)'!$C:$C,"a",'score sheet (1)'!$D:$D,"p")</f>
        <v>2</v>
      </c>
      <c r="Y18" s="1"/>
      <c r="Z18" s="1">
        <f>COUNTIFS('score sheet (1)'!$B:$B,'Set (1)'!Y$16,'score sheet (1)'!$C:$C,"a",'score sheet (1)'!$D:$D,"p")</f>
        <v>1</v>
      </c>
      <c r="AA18" s="1"/>
      <c r="AB18" s="1"/>
    </row>
    <row r="19" spans="1:28" x14ac:dyDescent="0.45">
      <c r="A19" s="96">
        <v>49</v>
      </c>
      <c r="B19" s="94">
        <v>12</v>
      </c>
      <c r="C19" s="95" t="str">
        <f>VLOOKUP(A19,[1]IRI!$A$2:$C$32,3,FALSE)</f>
        <v>Morteza Sharifi</v>
      </c>
      <c r="D19" s="96">
        <f>COUNTIFS('score sheet (1)'!$F:$F,'Set (1)'!$A19,'score sheet (1)'!$G:$G,"a",'score sheet (1)'!$H:$H,"p")</f>
        <v>1</v>
      </c>
      <c r="E19" s="94">
        <f>COUNTIFS('score sheet (1)'!$F:$F,'Set (1)'!A19,'score sheet (1)'!$G:$G,"a")</f>
        <v>1</v>
      </c>
      <c r="F19" s="96">
        <f>COUNTIFS('score sheet (1)'!$F:$F,'Set (1)'!$A19,'score sheet (1)'!$G:$G,"s",'score sheet (1)'!$H:$H,"p")</f>
        <v>0</v>
      </c>
      <c r="G19" s="94">
        <f>COUNTIFS('score sheet (1)'!$F:$F,'Set (1)'!$A19,'score sheet (1)'!$G:$G,"s")</f>
        <v>2</v>
      </c>
      <c r="H19" s="96">
        <f>COUNTIFS('score sheet (1)'!$F:$F,'Set (1)'!A19,'score sheet (1)'!$G:$G,"b",'score sheet (1)'!$H:$H,"p")</f>
        <v>0</v>
      </c>
      <c r="I19" s="94">
        <f>COUNTIFS('score sheet (1)'!$F:$F,'Set (1)'!A19,'score sheet (1)'!$G:$G,"b")</f>
        <v>0</v>
      </c>
      <c r="J19" s="94">
        <f>COUNTIFS('score sheet (1)'!$F:$F,'Set (1)'!A19,'score sheet (1)'!$G:$G,"b",'score sheet (1)'!H:H,"t")</f>
        <v>0</v>
      </c>
      <c r="K19" s="96">
        <f>COUNTIFS('score sheet (1)'!$F:$F,'Set (1)'!A19,'score sheet (1)'!$G:$G,"d")</f>
        <v>2</v>
      </c>
      <c r="L19" s="115">
        <f>COUNTIFS('score sheet (1)'!$F:$F,'Set (1)'!A19,'score sheet (1)'!$G:$G,"m")</f>
        <v>0</v>
      </c>
      <c r="M19" s="44"/>
      <c r="N19" s="64" t="s">
        <v>81</v>
      </c>
      <c r="O19" s="64" t="s">
        <v>56</v>
      </c>
      <c r="P19" s="1">
        <f>COUNTIFS('score sheet (1)'!$F:$F,'Set (1)'!O19,'score sheet (1)'!$G:$G,"ab")</f>
        <v>0</v>
      </c>
      <c r="Q19" s="1">
        <f>COUNTIFS('score sheet (1)'!$F:$F,'Set (1)'!O19,'score sheet (1)'!$G:$G,"sb")</f>
        <v>0</v>
      </c>
      <c r="R19" s="1">
        <f>COUNTIFS('score sheet (1)'!$F:$F,'Set (1)'!O19,'score sheet (1)'!$G:$G,"bb")</f>
        <v>1</v>
      </c>
      <c r="S19" s="1">
        <f>COUNTIFS('score sheet (1)'!$F:$F,'Set (1)'!O19,'score sheet (1)'!$G:$G,"ob")</f>
        <v>0</v>
      </c>
      <c r="T19" s="64" t="s">
        <v>8</v>
      </c>
      <c r="U19" s="1"/>
      <c r="V19" s="1">
        <f>COUNTIFS('score sheet (1)'!$B:$B,'Set (1)'!U$16,'score sheet (1)'!$C:$C,"a",'score sheet (1)'!$D:$D,"m")</f>
        <v>0</v>
      </c>
      <c r="W19" s="1"/>
      <c r="X19" s="1">
        <f>COUNTIFS('score sheet (1)'!$B:$B,'Set (1)'!W$16,'score sheet (1)'!$C:$C,"a",'score sheet (1)'!$D:$D,"m")</f>
        <v>1</v>
      </c>
      <c r="Y19" s="1"/>
      <c r="Z19" s="1">
        <f>COUNTIFS('score sheet (1)'!$B:$B,'Set (1)'!Y$16,'score sheet (1)'!$C:$C,"a",'score sheet (1)'!$D:$D,"m")</f>
        <v>0</v>
      </c>
      <c r="AA19" s="1"/>
      <c r="AB19" s="1"/>
    </row>
    <row r="20" spans="1:28" x14ac:dyDescent="0.45">
      <c r="A20" s="96">
        <v>27</v>
      </c>
      <c r="B20" s="94"/>
      <c r="C20" s="95" t="str">
        <f>VLOOKUP(A20,[1]IRI!$A$2:$C$32,3,FALSE)</f>
        <v>Mohammad Valizadeh</v>
      </c>
      <c r="D20" s="96">
        <f>COUNTIFS('score sheet (1)'!$F:$F,'Set (1)'!$A20,'score sheet (1)'!$G:$G,"a",'score sheet (1)'!$H:$H,"p")</f>
        <v>1</v>
      </c>
      <c r="E20" s="94">
        <f>COUNTIFS('score sheet (1)'!$F:$F,'Set (1)'!A20,'score sheet (1)'!$G:$G,"a")</f>
        <v>1</v>
      </c>
      <c r="F20" s="96">
        <f>COUNTIFS('score sheet (1)'!$F:$F,'Set (1)'!$A20,'score sheet (1)'!$G:$G,"s",'score sheet (1)'!$H:$H,"p")</f>
        <v>0</v>
      </c>
      <c r="G20" s="94">
        <f>COUNTIFS('score sheet (1)'!$F:$F,'Set (1)'!$A20,'score sheet (1)'!$G:$G,"s")</f>
        <v>3</v>
      </c>
      <c r="H20" s="96">
        <f>COUNTIFS('score sheet (1)'!$F:$F,'Set (1)'!A20,'score sheet (1)'!$G:$G,"b",'score sheet (1)'!$H:$H,"p")</f>
        <v>0</v>
      </c>
      <c r="I20" s="94">
        <f>COUNTIFS('score sheet (1)'!$F:$F,'Set (1)'!A20,'score sheet (1)'!$G:$G,"b")</f>
        <v>4</v>
      </c>
      <c r="J20" s="94">
        <f>COUNTIFS('score sheet (1)'!$F:$F,'Set (1)'!A20,'score sheet (1)'!$G:$G,"b",'score sheet (1)'!H:H,"t")</f>
        <v>2</v>
      </c>
      <c r="K20" s="96">
        <f>COUNTIFS('score sheet (1)'!$F:$F,'Set (1)'!A20,'score sheet (1)'!$G:$G,"d")</f>
        <v>1</v>
      </c>
      <c r="L20" s="115">
        <f>COUNTIFS('score sheet (1)'!$F:$F,'Set (1)'!A20,'score sheet (1)'!$G:$G,"m")</f>
        <v>0</v>
      </c>
      <c r="M20" s="44"/>
      <c r="N20" s="64" t="s">
        <v>82</v>
      </c>
      <c r="O20" s="64" t="s">
        <v>57</v>
      </c>
      <c r="P20" s="1">
        <f>COUNTIFS('score sheet (1)'!$F:$F,'Set (1)'!O20,'score sheet (1)'!$G:$G,"ab")</f>
        <v>0</v>
      </c>
      <c r="Q20" s="1">
        <f>COUNTIFS('score sheet (1)'!$F:$F,'Set (1)'!O20,'score sheet (1)'!$G:$G,"sb")</f>
        <v>1</v>
      </c>
      <c r="R20" s="1">
        <f>COUNTIFS('score sheet (1)'!$F:$F,'Set (1)'!O20,'score sheet (1)'!$G:$G,"bb")</f>
        <v>0</v>
      </c>
      <c r="S20" s="1">
        <f>COUNTIFS('score sheet (1)'!$F:$F,'Set (1)'!O20,'score sheet (1)'!$G:$G,"ob")</f>
        <v>0</v>
      </c>
      <c r="T20" s="64" t="s">
        <v>13</v>
      </c>
      <c r="U20" s="1"/>
      <c r="V20" s="1">
        <f>(V18-V19)/V17</f>
        <v>0.7</v>
      </c>
      <c r="W20" s="1"/>
      <c r="X20" s="1">
        <f>(X18-X19)/X17</f>
        <v>0.25</v>
      </c>
      <c r="Y20" s="1"/>
      <c r="Z20" s="1">
        <f>(Z18-Z19)/Z17</f>
        <v>0.25</v>
      </c>
      <c r="AA20" s="1"/>
      <c r="AB20" s="1"/>
    </row>
    <row r="21" spans="1:28" x14ac:dyDescent="0.45">
      <c r="A21" s="96">
        <v>24</v>
      </c>
      <c r="B21" s="94"/>
      <c r="C21" s="95" t="str">
        <f>VLOOKUP(A21,[1]IRI!$A$2:$C$32,3,FALSE)</f>
        <v>Javad Karimisouchelmaei</v>
      </c>
      <c r="D21" s="96">
        <f>COUNTIFS('score sheet (1)'!$F:$F,'Set (1)'!$A21,'score sheet (1)'!$G:$G,"a",'score sheet (1)'!$H:$H,"p")</f>
        <v>0</v>
      </c>
      <c r="E21" s="94">
        <f>COUNTIFS('score sheet (1)'!$F:$F,'Set (1)'!A21,'score sheet (1)'!$G:$G,"a")</f>
        <v>1</v>
      </c>
      <c r="F21" s="96">
        <f>COUNTIFS('score sheet (1)'!$F:$F,'Set (1)'!$A21,'score sheet (1)'!$G:$G,"s",'score sheet (1)'!$H:$H,"p")</f>
        <v>0</v>
      </c>
      <c r="G21" s="94">
        <f>COUNTIFS('score sheet (1)'!$F:$F,'Set (1)'!$A21,'score sheet (1)'!$G:$G,"s")</f>
        <v>2</v>
      </c>
      <c r="H21" s="96">
        <f>COUNTIFS('score sheet (1)'!$F:$F,'Set (1)'!A21,'score sheet (1)'!$G:$G,"b",'score sheet (1)'!$H:$H,"p")</f>
        <v>1</v>
      </c>
      <c r="I21" s="94">
        <f>COUNTIFS('score sheet (1)'!$F:$F,'Set (1)'!A21,'score sheet (1)'!$G:$G,"b")</f>
        <v>1</v>
      </c>
      <c r="J21" s="94">
        <f>COUNTIFS('score sheet (1)'!$F:$F,'Set (1)'!A21,'score sheet (1)'!$G:$G,"b",'score sheet (1)'!H:H,"t")</f>
        <v>0</v>
      </c>
      <c r="K21" s="96">
        <f>COUNTIFS('score sheet (1)'!$F:$F,'Set (1)'!A21,'score sheet (1)'!$G:$G,"d")</f>
        <v>3</v>
      </c>
      <c r="L21" s="115">
        <f>COUNTIFS('score sheet (1)'!$F:$F,'Set (1)'!A21,'score sheet (1)'!$G:$G,"m")</f>
        <v>0</v>
      </c>
      <c r="M21" s="44"/>
      <c r="N21" s="64" t="s">
        <v>83</v>
      </c>
      <c r="O21" s="64" t="s">
        <v>58</v>
      </c>
      <c r="P21" s="1">
        <f>COUNTIFS('score sheet (1)'!$F:$F,'Set (1)'!O21,'score sheet (1)'!$G:$G,"ab")</f>
        <v>1</v>
      </c>
      <c r="Q21" s="1">
        <f>COUNTIFS('score sheet (1)'!$F:$F,'Set (1)'!O21,'score sheet (1)'!$G:$G,"sb")</f>
        <v>0</v>
      </c>
      <c r="R21" s="1">
        <f>COUNTIFS('score sheet (1)'!$F:$F,'Set (1)'!O21,'score sheet (1)'!$G:$G,"bb")</f>
        <v>0</v>
      </c>
      <c r="S21" s="1">
        <f>COUNTIFS('score sheet (1)'!$F:$F,'Set (1)'!O21,'score sheet (1)'!$G:$G,"ob")</f>
        <v>0</v>
      </c>
      <c r="T21" s="66"/>
      <c r="U21" s="66">
        <v>10</v>
      </c>
      <c r="V21" s="66" t="s">
        <v>169</v>
      </c>
      <c r="W21" s="66">
        <v>12</v>
      </c>
      <c r="X21" s="66" t="s">
        <v>166</v>
      </c>
      <c r="Y21" s="66">
        <v>6</v>
      </c>
      <c r="Z21" s="66" t="s">
        <v>170</v>
      </c>
      <c r="AA21" s="63"/>
      <c r="AB21" s="63"/>
    </row>
    <row r="22" spans="1:28" x14ac:dyDescent="0.45">
      <c r="A22" s="96">
        <v>19</v>
      </c>
      <c r="B22" s="94"/>
      <c r="C22" s="95" t="str">
        <f>VLOOKUP(A22,[1]IRI!$A$2:$C$32,3,FALSE)</f>
        <v>Pourya Hossein Khanzadeh</v>
      </c>
      <c r="D22" s="96">
        <f>COUNTIFS('score sheet (1)'!$F:$F,'Set (1)'!$A22,'score sheet (1)'!$G:$G,"a",'score sheet (1)'!$H:$H,"p")</f>
        <v>0</v>
      </c>
      <c r="E22" s="94">
        <f>COUNTIFS('score sheet (1)'!$F:$F,'Set (1)'!A22,'score sheet (1)'!$G:$G,"a")</f>
        <v>4</v>
      </c>
      <c r="F22" s="96">
        <f>COUNTIFS('score sheet (1)'!$F:$F,'Set (1)'!$A22,'score sheet (1)'!$G:$G,"s",'score sheet (1)'!$H:$H,"p")</f>
        <v>0</v>
      </c>
      <c r="G22" s="94">
        <f>COUNTIFS('score sheet (1)'!$F:$F,'Set (1)'!$A22,'score sheet (1)'!$G:$G,"s")</f>
        <v>1</v>
      </c>
      <c r="H22" s="96">
        <f>COUNTIFS('score sheet (1)'!$F:$F,'Set (1)'!A22,'score sheet (1)'!$G:$G,"b",'score sheet (1)'!$H:$H,"p")</f>
        <v>0</v>
      </c>
      <c r="I22" s="94">
        <f>COUNTIFS('score sheet (1)'!$F:$F,'Set (1)'!A22,'score sheet (1)'!$G:$G,"b")</f>
        <v>0</v>
      </c>
      <c r="J22" s="94">
        <f>COUNTIFS('score sheet (1)'!$F:$F,'Set (1)'!A22,'score sheet (1)'!$G:$G,"b",'score sheet (1)'!H:H,"t")</f>
        <v>0</v>
      </c>
      <c r="K22" s="96">
        <f>COUNTIFS('score sheet (1)'!$F:$F,'Set (1)'!A22,'score sheet (1)'!$G:$G,"d")</f>
        <v>4</v>
      </c>
      <c r="L22" s="115">
        <f>COUNTIFS('score sheet (1)'!$F:$F,'Set (1)'!A22,'score sheet (1)'!$G:$G,"m")</f>
        <v>0</v>
      </c>
      <c r="M22" s="44"/>
      <c r="N22" s="64" t="s">
        <v>78</v>
      </c>
      <c r="O22" s="64" t="s">
        <v>59</v>
      </c>
      <c r="P22" s="1">
        <f>COUNTIFS('score sheet (1)'!$F:$F,'Set (1)'!O22,'score sheet (1)'!$G:$G,"ab")</f>
        <v>1</v>
      </c>
      <c r="Q22" s="1">
        <f>COUNTIFS('score sheet (1)'!$F:$F,'Set (1)'!O22,'score sheet (1)'!$G:$G,"sb")</f>
        <v>0</v>
      </c>
      <c r="R22" s="1">
        <f>COUNTIFS('score sheet (1)'!$F:$F,'Set (1)'!O22,'score sheet (1)'!$G:$G,"bb")</f>
        <v>0</v>
      </c>
      <c r="S22" s="1">
        <f>COUNTIFS('score sheet (1)'!$F:$F,'Set (1)'!O22,'score sheet (1)'!$G:$G,"ob")</f>
        <v>0</v>
      </c>
      <c r="T22" s="64" t="s">
        <v>14</v>
      </c>
      <c r="U22" s="1"/>
      <c r="V22" s="1">
        <f>COUNTIFS('score sheet (1)'!$F:$F,'Set (1)'!U$21,'score sheet (1)'!$G:$G,"a")</f>
        <v>11</v>
      </c>
      <c r="W22" s="1"/>
      <c r="X22" s="1">
        <f>COUNTIFS('score sheet (1)'!$F:$F,'Set (1)'!W$21,'score sheet (1)'!$G:$G,"a")</f>
        <v>5</v>
      </c>
      <c r="Y22" s="1"/>
      <c r="Z22" s="1">
        <f>COUNTIFS('score sheet (1)'!$F:$F,'Set (1)'!Y$21,'score sheet (1)'!$G:$G,"a")</f>
        <v>4</v>
      </c>
      <c r="AA22" s="1"/>
      <c r="AB22" s="1"/>
    </row>
    <row r="23" spans="1:28" x14ac:dyDescent="0.45">
      <c r="A23" s="96">
        <v>20</v>
      </c>
      <c r="B23" s="94">
        <v>19</v>
      </c>
      <c r="C23" s="95" t="str">
        <f>VLOOKUP(A23,[1]IRI!$A$2:$C$32,3,FALSE)</f>
        <v>Shahrooz Homayounfarmanesh</v>
      </c>
      <c r="D23" s="96">
        <f>COUNTIFS('score sheet (1)'!$F:$F,'Set (1)'!$A23,'score sheet (1)'!$G:$G,"a",'score sheet (1)'!$H:$H,"p")</f>
        <v>0</v>
      </c>
      <c r="E23" s="94">
        <f>COUNTIFS('score sheet (1)'!$F:$F,'Set (1)'!A23,'score sheet (1)'!$G:$G,"a")</f>
        <v>0</v>
      </c>
      <c r="F23" s="96">
        <f>COUNTIFS('score sheet (1)'!$F:$F,'Set (1)'!$A23,'score sheet (1)'!$G:$G,"s",'score sheet (1)'!$H:$H,"p")</f>
        <v>0</v>
      </c>
      <c r="G23" s="94">
        <f>COUNTIFS('score sheet (1)'!$F:$F,'Set (1)'!$A23,'score sheet (1)'!$G:$G,"s")</f>
        <v>2</v>
      </c>
      <c r="H23" s="96">
        <f>COUNTIFS('score sheet (1)'!$F:$F,'Set (1)'!A23,'score sheet (1)'!$G:$G,"b",'score sheet (1)'!$H:$H,"p")</f>
        <v>0</v>
      </c>
      <c r="I23" s="94">
        <f>COUNTIFS('score sheet (1)'!$F:$F,'Set (1)'!A23,'score sheet (1)'!$G:$G,"b")</f>
        <v>1</v>
      </c>
      <c r="J23" s="94">
        <f>COUNTIFS('score sheet (1)'!$F:$F,'Set (1)'!A23,'score sheet (1)'!$G:$G,"b",'score sheet (1)'!H:H,"t")</f>
        <v>0</v>
      </c>
      <c r="K23" s="96">
        <f>COUNTIFS('score sheet (1)'!$F:$F,'Set (1)'!A23,'score sheet (1)'!$G:$G,"d")</f>
        <v>0</v>
      </c>
      <c r="L23" s="115">
        <f>COUNTIFS('score sheet (1)'!$F:$F,'Set (1)'!A23,'score sheet (1)'!$G:$G,"m")</f>
        <v>0</v>
      </c>
      <c r="M23" s="44"/>
      <c r="T23" s="64" t="s">
        <v>15</v>
      </c>
      <c r="U23" s="1"/>
      <c r="V23" s="1">
        <f>COUNTIFS('score sheet (1)'!$F:$F,'Set (1)'!U$21,'score sheet (1)'!$G:$G,"a",'score sheet (1)'!$H:$H,"p")</f>
        <v>5</v>
      </c>
      <c r="W23" s="1"/>
      <c r="X23" s="1">
        <f>COUNTIFS('score sheet (1)'!$F:$F,'Set (1)'!W$21,'score sheet (1)'!$G:$G,"a",'score sheet (1)'!$H:$H,"p")</f>
        <v>1</v>
      </c>
      <c r="Y23" s="1"/>
      <c r="Z23" s="1">
        <f>COUNTIFS('score sheet (1)'!$F:$F,'Set (1)'!Y$21,'score sheet (1)'!$G:$G,"a",'score sheet (1)'!$H:$H,"p")</f>
        <v>2</v>
      </c>
      <c r="AA23" s="1"/>
      <c r="AB23" s="1"/>
    </row>
    <row r="24" spans="1:28" x14ac:dyDescent="0.45">
      <c r="A24" s="96">
        <v>6</v>
      </c>
      <c r="B24" s="94"/>
      <c r="C24" s="95" t="str">
        <f>VLOOKUP(A24,[1]IRI!$A$2:$C$32,3,FALSE)</f>
        <v>Seyed Mohammad Mousavi</v>
      </c>
      <c r="D24" s="96">
        <f>COUNTIFS('score sheet (1)'!$F:$F,'Set (1)'!$A24,'score sheet (1)'!$G:$G,"a",'score sheet (1)'!$H:$H,"p")</f>
        <v>2</v>
      </c>
      <c r="E24" s="94">
        <f>COUNTIFS('score sheet (1)'!$F:$F,'Set (1)'!A24,'score sheet (1)'!$G:$G,"a")</f>
        <v>4</v>
      </c>
      <c r="F24" s="96">
        <f>COUNTIFS('score sheet (1)'!$F:$F,'Set (1)'!$A24,'score sheet (1)'!$G:$G,"s",'score sheet (1)'!$H:$H,"p")</f>
        <v>0</v>
      </c>
      <c r="G24" s="94">
        <f>COUNTIFS('score sheet (1)'!$F:$F,'Set (1)'!$A24,'score sheet (1)'!$G:$G,"s")</f>
        <v>2</v>
      </c>
      <c r="H24" s="96">
        <f>COUNTIFS('score sheet (1)'!$F:$F,'Set (1)'!A24,'score sheet (1)'!$G:$G,"b",'score sheet (1)'!$H:$H,"p")</f>
        <v>0</v>
      </c>
      <c r="I24" s="94">
        <f>COUNTIFS('score sheet (1)'!$F:$F,'Set (1)'!A24,'score sheet (1)'!$G:$G,"b")</f>
        <v>4</v>
      </c>
      <c r="J24" s="94">
        <f>COUNTIFS('score sheet (1)'!$F:$F,'Set (1)'!A24,'score sheet (1)'!$G:$G,"b",'score sheet (1)'!H:H,"t")</f>
        <v>0</v>
      </c>
      <c r="K24" s="96">
        <f>COUNTIFS('score sheet (1)'!$F:$F,'Set (1)'!A24,'score sheet (1)'!$G:$G,"d")</f>
        <v>0</v>
      </c>
      <c r="L24" s="115">
        <f>COUNTIFS('score sheet (1)'!$F:$F,'Set (1)'!A24,'score sheet (1)'!$G:$G,"m")</f>
        <v>0</v>
      </c>
      <c r="M24" s="44"/>
      <c r="T24" s="64" t="s">
        <v>8</v>
      </c>
      <c r="U24" s="1"/>
      <c r="V24" s="1">
        <f>COUNTIFS('score sheet (1)'!$F:$F,'Set (1)'!U$21,'score sheet (1)'!$G:$G,"a",'score sheet (1)'!$H:$H,"m")</f>
        <v>0</v>
      </c>
      <c r="W24" s="1"/>
      <c r="X24" s="1">
        <f>COUNTIFS('score sheet (1)'!$F:$F,'Set (1)'!W$21,'score sheet (1)'!$G:$G,"a",'score sheet (1)'!$H:$H,"m")</f>
        <v>2</v>
      </c>
      <c r="Y24" s="1"/>
      <c r="Z24" s="1">
        <f>COUNTIFS('score sheet (1)'!$F:$F,'Set (1)'!Y$21,'score sheet (1)'!$G:$G,"a",'score sheet (1)'!$H:$H,"m")</f>
        <v>0</v>
      </c>
      <c r="AA24" s="1"/>
      <c r="AB24" s="1"/>
    </row>
    <row r="25" spans="1:28" s="62" customFormat="1" x14ac:dyDescent="0.45">
      <c r="A25" s="121">
        <v>10</v>
      </c>
      <c r="B25" s="103"/>
      <c r="C25" s="95" t="str">
        <f>VLOOKUP(A25,[1]IRI!$A$2:$C$32,3,FALSE)</f>
        <v>Amin Esmaeilnezhad</v>
      </c>
      <c r="D25" s="96">
        <f>COUNTIFS('score sheet (1)'!$F:$F,'Set (1)'!$A25,'score sheet (1)'!$G:$G,"a",'score sheet (1)'!$H:$H,"p")</f>
        <v>5</v>
      </c>
      <c r="E25" s="94">
        <f>COUNTIFS('score sheet (1)'!$F:$F,'Set (1)'!A25,'score sheet (1)'!$G:$G,"a")</f>
        <v>11</v>
      </c>
      <c r="F25" s="96">
        <f>COUNTIFS('score sheet (1)'!$F:$F,'Set (1)'!$A25,'score sheet (1)'!$G:$G,"s",'score sheet (1)'!$H:$H,"p")</f>
        <v>1</v>
      </c>
      <c r="G25" s="94">
        <f>COUNTIFS('score sheet (1)'!$F:$F,'Set (1)'!$A25,'score sheet (1)'!$G:$G,"s")</f>
        <v>3</v>
      </c>
      <c r="H25" s="96">
        <f>COUNTIFS('score sheet (1)'!$F:$F,'Set (1)'!A25,'score sheet (1)'!$G:$G,"b",'score sheet (1)'!$H:$H,"p")</f>
        <v>0</v>
      </c>
      <c r="I25" s="94">
        <f>COUNTIFS('score sheet (1)'!$F:$F,'Set (1)'!A25,'score sheet (1)'!$G:$G,"b")</f>
        <v>0</v>
      </c>
      <c r="J25" s="94">
        <f>COUNTIFS('score sheet (1)'!$F:$F,'Set (1)'!A25,'score sheet (1)'!$G:$G,"b",'score sheet (1)'!H:H,"t")</f>
        <v>0</v>
      </c>
      <c r="K25" s="96">
        <f>COUNTIFS('score sheet (1)'!$F:$F,'Set (1)'!A25,'score sheet (1)'!$G:$G,"d")</f>
        <v>1</v>
      </c>
      <c r="L25" s="115">
        <f>COUNTIFS('score sheet (1)'!$F:$F,'Set (1)'!A25,'score sheet (1)'!$G:$G,"m")</f>
        <v>0</v>
      </c>
      <c r="M25" s="2"/>
      <c r="T25" s="64" t="s">
        <v>13</v>
      </c>
      <c r="U25" s="1"/>
      <c r="V25" s="1">
        <f>(V23-V24)/V22</f>
        <v>0.45454545454545453</v>
      </c>
      <c r="W25" s="1"/>
      <c r="X25" s="1">
        <f>(X23-X24)/X22</f>
        <v>-0.2</v>
      </c>
      <c r="Y25" s="1"/>
      <c r="Z25" s="1">
        <f>(Z23-Z24)/Z22</f>
        <v>0.5</v>
      </c>
      <c r="AA25" s="1"/>
      <c r="AB25" s="1"/>
    </row>
    <row r="26" spans="1:28" ht="18.600000000000001" thickBot="1" x14ac:dyDescent="0.5">
      <c r="A26" s="96">
        <v>8</v>
      </c>
      <c r="B26" s="94"/>
      <c r="C26" s="95" t="str">
        <f>VLOOKUP(A26,[1]IRI!$A$2:$C$32,3,FALSE)</f>
        <v>Mohamad Reza Hazratpour</v>
      </c>
      <c r="D26" s="96">
        <f>COUNTIFS('score sheet (1)'!$F:$F,'Set (1)'!$A26,'score sheet (1)'!$G:$G,"a",'score sheet (1)'!$H:$H,"p")</f>
        <v>0</v>
      </c>
      <c r="E26" s="94">
        <f>COUNTIFS('score sheet (1)'!$F:$F,'Set (1)'!A26,'score sheet (1)'!$G:$G,"a")</f>
        <v>0</v>
      </c>
      <c r="F26" s="96">
        <f>COUNTIFS('score sheet (1)'!$F:$F,'Set (1)'!$A26,'score sheet (1)'!$G:$G,"s",'score sheet (1)'!$H:$H,"p")</f>
        <v>0</v>
      </c>
      <c r="G26" s="94">
        <f>COUNTIFS('score sheet (1)'!$F:$F,'Set (1)'!$A26,'score sheet (1)'!$G:$G,"s")</f>
        <v>0</v>
      </c>
      <c r="H26" s="96">
        <f>COUNTIFS('score sheet (1)'!$F:$F,'Set (1)'!A26,'score sheet (1)'!$G:$G,"b",'score sheet (1)'!$H:$H,"p")</f>
        <v>0</v>
      </c>
      <c r="I26" s="94">
        <f>COUNTIFS('score sheet (1)'!$F:$F,'Set (1)'!A26,'score sheet (1)'!$G:$G,"b")</f>
        <v>0</v>
      </c>
      <c r="J26" s="94">
        <f>COUNTIFS('score sheet (1)'!$F:$F,'Set (1)'!A26,'score sheet (1)'!$G:$G,"b",'score sheet (1)'!H:H,"t")</f>
        <v>0</v>
      </c>
      <c r="K26" s="96">
        <f>COUNTIFS('score sheet (1)'!$F:$F,'Set (1)'!A26,'score sheet (1)'!$G:$G,"d")</f>
        <v>6</v>
      </c>
      <c r="L26" s="115">
        <f>COUNTIFS('score sheet (1)'!$F:$F,'Set (1)'!A26,'score sheet (1)'!$G:$G,"m")</f>
        <v>0</v>
      </c>
      <c r="M26" s="44"/>
    </row>
    <row r="27" spans="1:28" ht="18.600000000000001" thickBot="1" x14ac:dyDescent="0.5">
      <c r="A27" s="116"/>
      <c r="B27" s="117"/>
      <c r="C27" s="118" t="s">
        <v>16</v>
      </c>
      <c r="D27" s="119">
        <f>SUM(D18:D26)</f>
        <v>10</v>
      </c>
      <c r="E27" s="118">
        <f t="shared" ref="E27:L27" si="1">SUM(E18:E26)</f>
        <v>27</v>
      </c>
      <c r="F27" s="119">
        <f t="shared" si="1"/>
        <v>1</v>
      </c>
      <c r="G27" s="118">
        <f t="shared" si="1"/>
        <v>16</v>
      </c>
      <c r="H27" s="119">
        <f t="shared" si="1"/>
        <v>1</v>
      </c>
      <c r="I27" s="118">
        <f t="shared" si="1"/>
        <v>11</v>
      </c>
      <c r="J27" s="118">
        <f t="shared" si="1"/>
        <v>3</v>
      </c>
      <c r="K27" s="119">
        <f t="shared" si="1"/>
        <v>20</v>
      </c>
      <c r="L27" s="120">
        <f t="shared" si="1"/>
        <v>1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A273"/>
  <sheetViews>
    <sheetView tabSelected="1" zoomScale="80" zoomScaleNormal="80" workbookViewId="0">
      <selection activeCell="H12" sqref="H12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1" customWidth="1"/>
    <col min="4" max="4" width="8.796875" style="1"/>
    <col min="5" max="5" width="8.796875" style="11"/>
    <col min="6" max="6" width="4" style="10" customWidth="1"/>
    <col min="7" max="7" width="4" style="1" customWidth="1"/>
    <col min="8" max="8" width="8.796875" style="1"/>
    <col min="9" max="9" width="8.796875" style="11"/>
    <col min="10" max="11" width="7.19921875" bestFit="1" customWidth="1"/>
    <col min="14" max="15" width="4" customWidth="1"/>
    <col min="18" max="18" width="4" customWidth="1"/>
    <col min="19" max="19" width="12.19921875" bestFit="1" customWidth="1"/>
    <col min="20" max="20" width="7.5" bestFit="1" customWidth="1"/>
    <col min="21" max="21" width="6.69921875" bestFit="1" customWidth="1"/>
    <col min="22" max="22" width="7.69921875" bestFit="1" customWidth="1"/>
    <col min="23" max="23" width="5.5" bestFit="1" customWidth="1"/>
    <col min="24" max="24" width="7.5" bestFit="1" customWidth="1"/>
    <col min="25" max="25" width="6.69921875" bestFit="1" customWidth="1"/>
    <col min="26" max="26" width="7.09765625" bestFit="1" customWidth="1"/>
    <col min="27" max="27" width="5.5" bestFit="1" customWidth="1"/>
  </cols>
  <sheetData>
    <row r="1" spans="1:27" ht="18.600000000000001" thickBot="1" x14ac:dyDescent="0.5">
      <c r="A1" s="35"/>
      <c r="B1" s="54" t="s">
        <v>17</v>
      </c>
      <c r="C1" s="55" t="s">
        <v>22</v>
      </c>
      <c r="D1" s="55" t="s">
        <v>21</v>
      </c>
      <c r="E1" s="56" t="s">
        <v>20</v>
      </c>
      <c r="F1" s="57" t="s">
        <v>17</v>
      </c>
      <c r="G1" s="58" t="s">
        <v>22</v>
      </c>
      <c r="H1" s="58" t="s">
        <v>21</v>
      </c>
      <c r="I1" s="59" t="s">
        <v>20</v>
      </c>
      <c r="J1" s="60" t="str">
        <f>'score sheet (1)'!J1</f>
        <v>JPN</v>
      </c>
      <c r="K1" s="60" t="s">
        <v>266</v>
      </c>
      <c r="S1" s="79"/>
      <c r="T1" s="80"/>
      <c r="U1" s="80"/>
      <c r="V1" s="80"/>
      <c r="W1" s="80"/>
      <c r="X1" s="81" t="s">
        <v>60</v>
      </c>
      <c r="Y1" s="80"/>
      <c r="Z1" s="80"/>
      <c r="AA1" s="82"/>
    </row>
    <row r="2" spans="1:27" ht="18.600000000000001" thickBot="1" x14ac:dyDescent="0.5">
      <c r="A2" s="33" t="s">
        <v>19</v>
      </c>
      <c r="B2" s="7">
        <v>8</v>
      </c>
      <c r="C2" s="8" t="s">
        <v>191</v>
      </c>
      <c r="D2" s="8"/>
      <c r="E2" s="9">
        <v>5</v>
      </c>
      <c r="F2" s="7">
        <v>14</v>
      </c>
      <c r="G2" s="8" t="s">
        <v>192</v>
      </c>
      <c r="H2" s="8" t="s">
        <v>193</v>
      </c>
      <c r="I2" s="9">
        <v>3</v>
      </c>
      <c r="J2">
        <v>25</v>
      </c>
      <c r="K2">
        <v>19</v>
      </c>
      <c r="S2" s="47" t="s">
        <v>29</v>
      </c>
      <c r="T2" s="24" t="s">
        <v>17</v>
      </c>
      <c r="U2" s="18" t="s">
        <v>22</v>
      </c>
      <c r="V2" s="18" t="s">
        <v>21</v>
      </c>
      <c r="W2" s="19" t="s">
        <v>20</v>
      </c>
      <c r="X2" s="20" t="s">
        <v>17</v>
      </c>
      <c r="Y2" s="18" t="s">
        <v>22</v>
      </c>
      <c r="Z2" s="42" t="s">
        <v>21</v>
      </c>
      <c r="AA2" s="21" t="s">
        <v>20</v>
      </c>
    </row>
    <row r="3" spans="1:27" ht="18.600000000000001" thickBot="1" x14ac:dyDescent="0.5">
      <c r="A3" s="31" t="str">
        <f t="shared" ref="A3:A5" si="0">A2</f>
        <v>#1</v>
      </c>
      <c r="F3" s="10">
        <v>18</v>
      </c>
      <c r="G3" s="1" t="s">
        <v>194</v>
      </c>
      <c r="I3" s="11">
        <v>4</v>
      </c>
      <c r="S3" s="16" t="s">
        <v>1</v>
      </c>
      <c r="T3" s="48"/>
      <c r="U3" s="8" t="s">
        <v>35</v>
      </c>
      <c r="V3" s="8" t="s">
        <v>62</v>
      </c>
      <c r="W3" s="53"/>
      <c r="X3" s="7"/>
      <c r="Y3" s="8" t="s">
        <v>36</v>
      </c>
      <c r="Z3" s="8" t="s">
        <v>70</v>
      </c>
      <c r="AA3" s="9"/>
    </row>
    <row r="4" spans="1:27" ht="18.600000000000001" thickBot="1" x14ac:dyDescent="0.5">
      <c r="A4" s="35" t="str">
        <f t="shared" si="0"/>
        <v>#1</v>
      </c>
      <c r="B4" s="12">
        <v>8</v>
      </c>
      <c r="C4" s="13" t="s">
        <v>197</v>
      </c>
      <c r="D4" s="13" t="s">
        <v>198</v>
      </c>
      <c r="E4" s="14"/>
      <c r="F4" s="12">
        <v>14</v>
      </c>
      <c r="G4" s="13" t="s">
        <v>195</v>
      </c>
      <c r="H4" s="13" t="s">
        <v>196</v>
      </c>
      <c r="I4" s="14">
        <v>1</v>
      </c>
      <c r="N4" s="7">
        <v>1</v>
      </c>
      <c r="O4" s="8">
        <v>6</v>
      </c>
      <c r="P4" s="9">
        <v>5</v>
      </c>
      <c r="S4" s="17" t="s">
        <v>30</v>
      </c>
      <c r="T4" s="5"/>
      <c r="U4" s="1" t="s">
        <v>36</v>
      </c>
      <c r="V4" s="1" t="s">
        <v>70</v>
      </c>
      <c r="W4" s="3"/>
      <c r="X4" s="10"/>
      <c r="Y4" s="1" t="s">
        <v>35</v>
      </c>
      <c r="Z4" s="1"/>
      <c r="AA4" s="11"/>
    </row>
    <row r="5" spans="1:27" x14ac:dyDescent="0.45">
      <c r="A5" s="33" t="str">
        <f t="shared" si="0"/>
        <v>#1</v>
      </c>
      <c r="B5" s="7"/>
      <c r="C5" s="8"/>
      <c r="D5" s="8"/>
      <c r="E5" s="9"/>
      <c r="F5" s="7"/>
      <c r="G5" s="8"/>
      <c r="H5" s="8"/>
      <c r="I5" s="9"/>
      <c r="N5" s="10">
        <v>9</v>
      </c>
      <c r="O5" s="1">
        <v>8</v>
      </c>
      <c r="P5" s="11">
        <v>7</v>
      </c>
      <c r="S5" s="17" t="s">
        <v>31</v>
      </c>
      <c r="T5" s="5"/>
      <c r="U5" s="1" t="s">
        <v>37</v>
      </c>
      <c r="V5" s="1" t="s">
        <v>62</v>
      </c>
      <c r="W5" s="3"/>
      <c r="X5" s="10"/>
      <c r="Y5" s="1" t="s">
        <v>42</v>
      </c>
      <c r="Z5" s="1" t="s">
        <v>70</v>
      </c>
      <c r="AA5" s="11"/>
    </row>
    <row r="6" spans="1:27" ht="18.600000000000001" thickBot="1" x14ac:dyDescent="0.5">
      <c r="A6" s="31" t="s">
        <v>205</v>
      </c>
      <c r="B6" s="10">
        <v>12</v>
      </c>
      <c r="C6" s="1" t="s">
        <v>192</v>
      </c>
      <c r="D6" s="1" t="s">
        <v>198</v>
      </c>
      <c r="F6" s="10">
        <v>27</v>
      </c>
      <c r="G6" s="1" t="s">
        <v>191</v>
      </c>
      <c r="H6" s="1" t="s">
        <v>196</v>
      </c>
      <c r="I6" s="11">
        <v>5</v>
      </c>
      <c r="M6" s="38"/>
      <c r="N6" s="12">
        <v>2</v>
      </c>
      <c r="O6" s="13">
        <v>3</v>
      </c>
      <c r="P6" s="14">
        <v>4</v>
      </c>
      <c r="Q6" s="38"/>
      <c r="S6" s="52" t="s">
        <v>71</v>
      </c>
      <c r="U6" s="15" t="s">
        <v>37</v>
      </c>
      <c r="V6" s="15" t="s">
        <v>38</v>
      </c>
      <c r="W6" t="s">
        <v>72</v>
      </c>
    </row>
    <row r="7" spans="1:27" ht="18.600000000000001" thickBot="1" x14ac:dyDescent="0.5">
      <c r="A7" s="35" t="str">
        <f t="shared" ref="A7:A8" si="1">A6</f>
        <v>#2</v>
      </c>
      <c r="B7" s="12" t="s">
        <v>200</v>
      </c>
      <c r="C7" s="13"/>
      <c r="D7" s="13"/>
      <c r="E7" s="14"/>
      <c r="F7" s="12" t="s">
        <v>204</v>
      </c>
      <c r="G7" s="13" t="s">
        <v>206</v>
      </c>
      <c r="H7" s="13"/>
      <c r="I7" s="14"/>
      <c r="N7" s="22">
        <v>4</v>
      </c>
      <c r="O7" s="6">
        <v>3</v>
      </c>
      <c r="P7" s="23">
        <v>2</v>
      </c>
      <c r="S7" s="17" t="s">
        <v>34</v>
      </c>
      <c r="T7" s="5"/>
      <c r="U7" s="1" t="s">
        <v>37</v>
      </c>
      <c r="V7" s="1" t="s">
        <v>40</v>
      </c>
      <c r="W7" s="3"/>
      <c r="X7" s="10"/>
      <c r="Y7" s="1" t="s">
        <v>39</v>
      </c>
      <c r="Z7" s="1" t="s">
        <v>38</v>
      </c>
      <c r="AA7" s="11"/>
    </row>
    <row r="8" spans="1:27" x14ac:dyDescent="0.45">
      <c r="A8" s="33" t="str">
        <f t="shared" si="1"/>
        <v>#2</v>
      </c>
      <c r="B8" s="7"/>
      <c r="C8" s="8"/>
      <c r="D8" s="8"/>
      <c r="E8" s="9"/>
      <c r="F8" s="7"/>
      <c r="G8" s="8"/>
      <c r="H8" s="8"/>
      <c r="I8" s="9"/>
      <c r="N8" s="10">
        <v>7</v>
      </c>
      <c r="O8" s="1">
        <v>8</v>
      </c>
      <c r="P8" s="11">
        <v>9</v>
      </c>
      <c r="S8" s="17" t="s">
        <v>28</v>
      </c>
      <c r="T8" s="5"/>
      <c r="U8" s="1" t="s">
        <v>39</v>
      </c>
      <c r="V8" s="1" t="s">
        <v>40</v>
      </c>
      <c r="W8" s="3"/>
      <c r="X8" s="10"/>
      <c r="Y8" s="1" t="s">
        <v>37</v>
      </c>
      <c r="Z8" s="1" t="s">
        <v>38</v>
      </c>
      <c r="AA8" s="11" t="s">
        <v>39</v>
      </c>
    </row>
    <row r="9" spans="1:27" ht="18.600000000000001" thickBot="1" x14ac:dyDescent="0.5">
      <c r="A9" s="31" t="s">
        <v>207</v>
      </c>
      <c r="B9" s="10">
        <v>12</v>
      </c>
      <c r="C9" s="1" t="s">
        <v>192</v>
      </c>
      <c r="D9" s="1" t="s">
        <v>193</v>
      </c>
      <c r="E9" s="11">
        <v>3</v>
      </c>
      <c r="F9" s="10">
        <v>27</v>
      </c>
      <c r="G9" s="1" t="s">
        <v>191</v>
      </c>
      <c r="I9" s="11">
        <v>8</v>
      </c>
      <c r="N9" s="12">
        <v>5</v>
      </c>
      <c r="O9" s="13">
        <v>6</v>
      </c>
      <c r="P9" s="14">
        <v>1</v>
      </c>
      <c r="S9" s="17" t="s">
        <v>33</v>
      </c>
      <c r="T9" s="5"/>
      <c r="U9" s="1" t="s">
        <v>39</v>
      </c>
      <c r="V9" s="1" t="s">
        <v>41</v>
      </c>
      <c r="W9" s="3"/>
      <c r="X9" s="10"/>
      <c r="Y9" s="1" t="s">
        <v>37</v>
      </c>
      <c r="Z9" s="1"/>
      <c r="AA9" s="11"/>
    </row>
    <row r="10" spans="1:27" ht="18.600000000000001" thickBot="1" x14ac:dyDescent="0.5">
      <c r="A10" s="35" t="str">
        <f t="shared" ref="A10:A12" si="2">A9</f>
        <v>#3</v>
      </c>
      <c r="B10" s="12">
        <v>8</v>
      </c>
      <c r="C10" s="13" t="s">
        <v>194</v>
      </c>
      <c r="D10" s="13"/>
      <c r="E10" s="14">
        <v>2</v>
      </c>
      <c r="F10" s="12"/>
      <c r="G10" s="13"/>
      <c r="H10" s="13"/>
      <c r="I10" s="14"/>
      <c r="S10" s="51" t="s">
        <v>32</v>
      </c>
      <c r="T10" s="50"/>
      <c r="U10" s="13" t="s">
        <v>42</v>
      </c>
      <c r="V10" s="13" t="s">
        <v>63</v>
      </c>
      <c r="W10" s="49"/>
      <c r="X10" s="12"/>
      <c r="Y10" s="13" t="s">
        <v>37</v>
      </c>
      <c r="Z10" s="13"/>
      <c r="AA10" s="14"/>
    </row>
    <row r="11" spans="1:27" x14ac:dyDescent="0.45">
      <c r="A11" s="33" t="str">
        <f t="shared" si="2"/>
        <v>#3</v>
      </c>
      <c r="B11" s="7">
        <v>14</v>
      </c>
      <c r="C11" s="8" t="s">
        <v>195</v>
      </c>
      <c r="D11" s="8" t="s">
        <v>196</v>
      </c>
      <c r="E11" s="9"/>
      <c r="F11" s="7">
        <v>6</v>
      </c>
      <c r="G11" s="8" t="s">
        <v>193</v>
      </c>
      <c r="H11" s="8" t="s">
        <v>198</v>
      </c>
      <c r="I11" s="9"/>
    </row>
    <row r="12" spans="1:27" ht="18.600000000000001" thickBot="1" x14ac:dyDescent="0.5">
      <c r="A12" s="31" t="str">
        <f t="shared" si="2"/>
        <v>#3</v>
      </c>
    </row>
    <row r="13" spans="1:27" ht="18.600000000000001" thickBot="1" x14ac:dyDescent="0.5">
      <c r="A13" s="35" t="s">
        <v>208</v>
      </c>
      <c r="B13" s="12">
        <v>14</v>
      </c>
      <c r="C13" s="13" t="s">
        <v>191</v>
      </c>
      <c r="D13" s="13" t="s">
        <v>196</v>
      </c>
      <c r="E13" s="14">
        <v>9</v>
      </c>
      <c r="F13" s="12">
        <v>8</v>
      </c>
      <c r="G13" s="13" t="s">
        <v>192</v>
      </c>
      <c r="H13" s="13" t="s">
        <v>198</v>
      </c>
      <c r="I13" s="14"/>
      <c r="S13" s="29" t="s">
        <v>69</v>
      </c>
      <c r="T13" s="30"/>
      <c r="U13" s="27" t="s">
        <v>64</v>
      </c>
      <c r="V13" s="27"/>
      <c r="W13" s="26" t="s">
        <v>17</v>
      </c>
      <c r="X13" s="25"/>
      <c r="Y13" s="27"/>
      <c r="Z13" s="27"/>
      <c r="AA13" s="28"/>
    </row>
    <row r="14" spans="1:27" ht="18.600000000000001" thickBot="1" x14ac:dyDescent="0.5">
      <c r="A14" s="33" t="str">
        <f t="shared" ref="A14:A15" si="3">A13</f>
        <v>#4</v>
      </c>
      <c r="B14" s="7" t="s">
        <v>199</v>
      </c>
      <c r="C14" s="8" t="s">
        <v>206</v>
      </c>
      <c r="D14" s="8"/>
      <c r="E14" s="9"/>
      <c r="F14" s="7" t="s">
        <v>204</v>
      </c>
      <c r="G14" s="8"/>
      <c r="H14" s="8"/>
      <c r="I14" s="9"/>
      <c r="S14" s="52" t="s">
        <v>43</v>
      </c>
      <c r="T14" s="45"/>
      <c r="U14" s="15" t="s">
        <v>44</v>
      </c>
      <c r="V14" s="15"/>
      <c r="W14" s="46"/>
      <c r="X14" s="40"/>
      <c r="Y14" s="15"/>
      <c r="Z14" s="15"/>
      <c r="AA14" s="41"/>
    </row>
    <row r="15" spans="1:27" x14ac:dyDescent="0.45">
      <c r="A15" s="31" t="str">
        <f t="shared" si="3"/>
        <v>#4</v>
      </c>
      <c r="S15" s="16" t="s">
        <v>45</v>
      </c>
      <c r="T15" s="48"/>
      <c r="U15" s="8"/>
      <c r="V15" s="8"/>
      <c r="W15" s="53"/>
      <c r="X15" s="7"/>
      <c r="Y15" s="8"/>
      <c r="Z15" s="8"/>
      <c r="AA15" s="9"/>
    </row>
    <row r="16" spans="1:27" ht="18.600000000000001" thickBot="1" x14ac:dyDescent="0.5">
      <c r="A16" s="35" t="s">
        <v>209</v>
      </c>
      <c r="B16" s="12">
        <v>14</v>
      </c>
      <c r="C16" s="13" t="s">
        <v>191</v>
      </c>
      <c r="D16" s="13"/>
      <c r="E16" s="14">
        <v>8</v>
      </c>
      <c r="F16" s="12">
        <v>6</v>
      </c>
      <c r="G16" s="13" t="s">
        <v>192</v>
      </c>
      <c r="H16" s="13" t="s">
        <v>210</v>
      </c>
      <c r="I16" s="14">
        <v>7</v>
      </c>
      <c r="S16" s="17" t="s">
        <v>46</v>
      </c>
      <c r="T16" s="5" t="s">
        <v>66</v>
      </c>
      <c r="U16" s="1" t="s">
        <v>50</v>
      </c>
      <c r="V16" s="1"/>
      <c r="W16" s="3"/>
      <c r="X16" s="10" t="s">
        <v>68</v>
      </c>
      <c r="Y16" s="1"/>
      <c r="Z16" s="1"/>
      <c r="AA16" s="11"/>
    </row>
    <row r="17" spans="1:27" x14ac:dyDescent="0.45">
      <c r="A17" s="33" t="str">
        <f t="shared" ref="A17:A26" si="4">A16</f>
        <v>#5</v>
      </c>
      <c r="B17" s="7">
        <v>20</v>
      </c>
      <c r="C17" s="8" t="s">
        <v>197</v>
      </c>
      <c r="D17" s="8" t="s">
        <v>195</v>
      </c>
      <c r="E17" s="9">
        <v>3</v>
      </c>
      <c r="F17" s="7"/>
      <c r="G17" s="8"/>
      <c r="H17" s="8"/>
      <c r="I17" s="9"/>
      <c r="S17" s="17" t="s">
        <v>48</v>
      </c>
      <c r="T17" s="5" t="s">
        <v>66</v>
      </c>
      <c r="U17" s="1" t="s">
        <v>52</v>
      </c>
      <c r="V17" s="1"/>
      <c r="W17" s="3"/>
      <c r="X17" s="10" t="s">
        <v>68</v>
      </c>
      <c r="Y17" s="1"/>
      <c r="Z17" s="1"/>
      <c r="AA17" s="11"/>
    </row>
    <row r="18" spans="1:27" x14ac:dyDescent="0.45">
      <c r="A18" s="31" t="str">
        <f t="shared" si="4"/>
        <v>#5</v>
      </c>
      <c r="B18" s="10">
        <v>8</v>
      </c>
      <c r="C18" s="1" t="s">
        <v>194</v>
      </c>
      <c r="E18" s="11">
        <v>2</v>
      </c>
      <c r="S18" s="17" t="s">
        <v>47</v>
      </c>
      <c r="T18" s="5" t="s">
        <v>65</v>
      </c>
      <c r="U18" s="1" t="s">
        <v>51</v>
      </c>
      <c r="V18" s="1"/>
      <c r="W18" s="3"/>
      <c r="X18" s="10" t="s">
        <v>67</v>
      </c>
      <c r="Y18" s="1"/>
      <c r="Z18" s="1"/>
      <c r="AA18" s="11"/>
    </row>
    <row r="19" spans="1:27" ht="18.600000000000001" thickBot="1" x14ac:dyDescent="0.5">
      <c r="A19" s="35" t="str">
        <f t="shared" si="4"/>
        <v>#5</v>
      </c>
      <c r="B19" s="12">
        <v>1</v>
      </c>
      <c r="C19" s="13" t="s">
        <v>195</v>
      </c>
      <c r="D19" s="13"/>
      <c r="E19" s="14"/>
      <c r="F19" s="12">
        <v>14</v>
      </c>
      <c r="G19" s="13" t="s">
        <v>193</v>
      </c>
      <c r="H19" s="13"/>
      <c r="I19" s="14">
        <v>7</v>
      </c>
      <c r="S19" s="51" t="s">
        <v>49</v>
      </c>
      <c r="T19" s="50" t="s">
        <v>65</v>
      </c>
      <c r="U19" s="13" t="s">
        <v>53</v>
      </c>
      <c r="V19" s="13"/>
      <c r="W19" s="49"/>
      <c r="X19" s="12" t="s">
        <v>67</v>
      </c>
      <c r="Y19" s="13"/>
      <c r="Z19" s="13"/>
      <c r="AA19" s="14"/>
    </row>
    <row r="20" spans="1:27" x14ac:dyDescent="0.45">
      <c r="A20" s="33" t="str">
        <f t="shared" si="4"/>
        <v>#5</v>
      </c>
      <c r="B20" s="7">
        <v>8</v>
      </c>
      <c r="C20" s="8" t="s">
        <v>197</v>
      </c>
      <c r="D20" s="8" t="s">
        <v>210</v>
      </c>
      <c r="E20" s="9">
        <v>3</v>
      </c>
      <c r="F20" s="7">
        <v>10</v>
      </c>
      <c r="G20" s="8" t="s">
        <v>197</v>
      </c>
      <c r="H20" s="8" t="s">
        <v>195</v>
      </c>
      <c r="I20" s="9">
        <v>3</v>
      </c>
    </row>
    <row r="21" spans="1:27" x14ac:dyDescent="0.45">
      <c r="A21" s="31" t="str">
        <f t="shared" si="4"/>
        <v>#5</v>
      </c>
      <c r="F21" s="10">
        <v>18</v>
      </c>
      <c r="G21" s="1" t="s">
        <v>194</v>
      </c>
      <c r="I21" s="11">
        <v>4</v>
      </c>
    </row>
    <row r="22" spans="1:27" ht="18.600000000000001" thickBot="1" x14ac:dyDescent="0.5">
      <c r="A22" s="35" t="str">
        <f t="shared" si="4"/>
        <v>#5</v>
      </c>
      <c r="B22" s="12">
        <v>20</v>
      </c>
      <c r="C22" s="13" t="s">
        <v>197</v>
      </c>
      <c r="D22" s="13" t="s">
        <v>195</v>
      </c>
      <c r="E22" s="14">
        <v>3</v>
      </c>
      <c r="F22" s="12">
        <v>14</v>
      </c>
      <c r="G22" s="13" t="s">
        <v>195</v>
      </c>
      <c r="H22" s="13"/>
      <c r="I22" s="14">
        <v>5</v>
      </c>
    </row>
    <row r="23" spans="1:27" x14ac:dyDescent="0.45">
      <c r="A23" s="33" t="str">
        <f t="shared" si="4"/>
        <v>#5</v>
      </c>
      <c r="B23" s="7">
        <v>8</v>
      </c>
      <c r="C23" s="8" t="s">
        <v>194</v>
      </c>
      <c r="D23" s="8"/>
      <c r="E23" s="9">
        <v>4</v>
      </c>
      <c r="F23" s="7"/>
      <c r="G23" s="8"/>
      <c r="H23" s="8"/>
      <c r="I23" s="9"/>
    </row>
    <row r="24" spans="1:27" x14ac:dyDescent="0.45">
      <c r="A24" s="31" t="str">
        <f t="shared" si="4"/>
        <v>#5</v>
      </c>
      <c r="B24" s="10">
        <v>1</v>
      </c>
      <c r="C24" s="1" t="s">
        <v>195</v>
      </c>
      <c r="D24" s="1" t="s">
        <v>196</v>
      </c>
      <c r="F24" s="10">
        <v>6</v>
      </c>
      <c r="G24" s="1" t="s">
        <v>193</v>
      </c>
      <c r="H24" s="1" t="s">
        <v>198</v>
      </c>
    </row>
    <row r="25" spans="1:27" ht="18.600000000000001" thickBot="1" x14ac:dyDescent="0.5">
      <c r="A25" s="35" t="str">
        <f t="shared" si="4"/>
        <v>#5</v>
      </c>
      <c r="B25" s="12" t="s">
        <v>199</v>
      </c>
      <c r="C25" s="13" t="s">
        <v>211</v>
      </c>
      <c r="D25" s="13"/>
      <c r="E25" s="14"/>
      <c r="F25" s="12" t="s">
        <v>204</v>
      </c>
      <c r="G25" s="13"/>
      <c r="H25" s="13"/>
      <c r="I25" s="14"/>
    </row>
    <row r="26" spans="1:27" x14ac:dyDescent="0.45">
      <c r="A26" s="33" t="str">
        <f t="shared" si="4"/>
        <v>#5</v>
      </c>
      <c r="B26" s="7"/>
      <c r="C26" s="8"/>
      <c r="D26" s="8"/>
      <c r="E26" s="9"/>
      <c r="F26" s="7"/>
      <c r="G26" s="8"/>
      <c r="H26" s="8"/>
      <c r="I26" s="9"/>
    </row>
    <row r="27" spans="1:27" x14ac:dyDescent="0.45">
      <c r="A27" s="31" t="s">
        <v>212</v>
      </c>
      <c r="B27" s="10">
        <v>14</v>
      </c>
      <c r="C27" s="1" t="s">
        <v>191</v>
      </c>
      <c r="E27" s="11">
        <v>9</v>
      </c>
      <c r="F27" s="10">
        <v>10</v>
      </c>
      <c r="G27" s="1" t="s">
        <v>192</v>
      </c>
      <c r="H27" s="1" t="s">
        <v>213</v>
      </c>
      <c r="I27" s="11">
        <v>9</v>
      </c>
    </row>
    <row r="28" spans="1:27" ht="18.600000000000001" thickBot="1" x14ac:dyDescent="0.5">
      <c r="A28" s="35" t="str">
        <f t="shared" ref="A28:A30" si="5">A27</f>
        <v>#6</v>
      </c>
      <c r="B28" s="12"/>
      <c r="C28" s="13"/>
      <c r="D28" s="13"/>
      <c r="E28" s="14"/>
      <c r="F28" s="12">
        <v>18</v>
      </c>
      <c r="G28" s="13" t="s">
        <v>194</v>
      </c>
      <c r="H28" s="13" t="s">
        <v>210</v>
      </c>
      <c r="I28" s="14">
        <v>4</v>
      </c>
    </row>
    <row r="29" spans="1:27" x14ac:dyDescent="0.45">
      <c r="A29" s="33" t="str">
        <f t="shared" si="5"/>
        <v>#6</v>
      </c>
      <c r="B29" s="7">
        <v>8</v>
      </c>
      <c r="C29" s="8" t="s">
        <v>197</v>
      </c>
      <c r="D29" s="8" t="s">
        <v>198</v>
      </c>
      <c r="E29" s="9"/>
      <c r="F29" s="7">
        <v>14</v>
      </c>
      <c r="G29" s="8" t="s">
        <v>195</v>
      </c>
      <c r="H29" s="8" t="s">
        <v>196</v>
      </c>
      <c r="I29" s="9">
        <v>1</v>
      </c>
    </row>
    <row r="30" spans="1:27" x14ac:dyDescent="0.45">
      <c r="A30" s="31" t="str">
        <f t="shared" si="5"/>
        <v>#6</v>
      </c>
    </row>
    <row r="31" spans="1:27" ht="18.600000000000001" thickBot="1" x14ac:dyDescent="0.5">
      <c r="A31" s="35" t="s">
        <v>214</v>
      </c>
      <c r="B31" s="12">
        <v>12</v>
      </c>
      <c r="C31" s="13" t="s">
        <v>192</v>
      </c>
      <c r="D31" s="13" t="s">
        <v>193</v>
      </c>
      <c r="E31" s="14">
        <v>3</v>
      </c>
      <c r="F31" s="12">
        <v>10</v>
      </c>
      <c r="G31" s="13" t="s">
        <v>191</v>
      </c>
      <c r="H31" s="13"/>
      <c r="I31" s="14">
        <v>5</v>
      </c>
    </row>
    <row r="32" spans="1:27" x14ac:dyDescent="0.45">
      <c r="A32" s="33" t="str">
        <f t="shared" ref="A32:A35" si="6">A31</f>
        <v>#7</v>
      </c>
      <c r="B32" s="7">
        <v>8</v>
      </c>
      <c r="C32" s="8" t="s">
        <v>194</v>
      </c>
      <c r="D32" s="8"/>
      <c r="E32" s="9">
        <v>4</v>
      </c>
      <c r="F32" s="7"/>
      <c r="G32" s="8"/>
      <c r="H32" s="8"/>
      <c r="I32" s="9"/>
    </row>
    <row r="33" spans="1:9" x14ac:dyDescent="0.45">
      <c r="A33" s="31" t="str">
        <f t="shared" si="6"/>
        <v>#7</v>
      </c>
      <c r="B33" s="10">
        <v>12</v>
      </c>
      <c r="C33" s="1" t="s">
        <v>195</v>
      </c>
      <c r="D33" s="1" t="s">
        <v>196</v>
      </c>
      <c r="E33" s="11">
        <v>5</v>
      </c>
      <c r="F33" s="10">
        <v>6</v>
      </c>
      <c r="G33" s="1" t="s">
        <v>193</v>
      </c>
      <c r="H33" s="1" t="s">
        <v>198</v>
      </c>
    </row>
    <row r="34" spans="1:9" ht="18.600000000000001" thickBot="1" x14ac:dyDescent="0.5">
      <c r="A34" s="35" t="str">
        <f t="shared" si="6"/>
        <v>#7</v>
      </c>
      <c r="B34" s="12"/>
      <c r="C34" s="13"/>
      <c r="D34" s="13"/>
      <c r="E34" s="14"/>
      <c r="F34" s="12">
        <v>14</v>
      </c>
      <c r="G34" s="13" t="s">
        <v>197</v>
      </c>
      <c r="H34" s="13" t="s">
        <v>198</v>
      </c>
      <c r="I34" s="14"/>
    </row>
    <row r="35" spans="1:9" x14ac:dyDescent="0.45">
      <c r="A35" s="33" t="str">
        <f t="shared" si="6"/>
        <v>#7</v>
      </c>
      <c r="B35" s="7"/>
      <c r="C35" s="8"/>
      <c r="D35" s="8"/>
      <c r="E35" s="9"/>
      <c r="F35" s="7"/>
      <c r="G35" s="8"/>
      <c r="H35" s="8"/>
      <c r="I35" s="9"/>
    </row>
    <row r="36" spans="1:9" x14ac:dyDescent="0.45">
      <c r="A36" s="31" t="s">
        <v>215</v>
      </c>
      <c r="B36" s="10">
        <v>6</v>
      </c>
      <c r="C36" s="1" t="s">
        <v>191</v>
      </c>
      <c r="E36" s="11">
        <v>6</v>
      </c>
      <c r="F36" s="10">
        <v>49</v>
      </c>
      <c r="G36" s="1" t="s">
        <v>192</v>
      </c>
      <c r="H36" s="1" t="s">
        <v>195</v>
      </c>
      <c r="I36" s="11">
        <v>3</v>
      </c>
    </row>
    <row r="37" spans="1:9" ht="18.600000000000001" thickBot="1" x14ac:dyDescent="0.5">
      <c r="A37" s="35" t="str">
        <f t="shared" ref="A37:A39" si="7">A36</f>
        <v>#8</v>
      </c>
      <c r="B37" s="12"/>
      <c r="C37" s="13"/>
      <c r="D37" s="13"/>
      <c r="E37" s="14"/>
      <c r="F37" s="12">
        <v>18</v>
      </c>
      <c r="G37" s="13" t="s">
        <v>194</v>
      </c>
      <c r="H37" s="13"/>
      <c r="I37" s="14">
        <v>4</v>
      </c>
    </row>
    <row r="38" spans="1:9" x14ac:dyDescent="0.45">
      <c r="A38" s="33" t="str">
        <f t="shared" si="7"/>
        <v>#8</v>
      </c>
      <c r="B38" s="7">
        <v>2</v>
      </c>
      <c r="C38" s="8" t="s">
        <v>193</v>
      </c>
      <c r="D38" s="8" t="s">
        <v>198</v>
      </c>
      <c r="E38" s="9"/>
      <c r="F38" s="7">
        <v>14</v>
      </c>
      <c r="G38" s="8" t="s">
        <v>195</v>
      </c>
      <c r="H38" s="8" t="s">
        <v>196</v>
      </c>
      <c r="I38" s="9">
        <v>5</v>
      </c>
    </row>
    <row r="39" spans="1:9" x14ac:dyDescent="0.45">
      <c r="A39" s="31" t="str">
        <f t="shared" si="7"/>
        <v>#8</v>
      </c>
    </row>
    <row r="40" spans="1:9" ht="18.600000000000001" thickBot="1" x14ac:dyDescent="0.5">
      <c r="A40" s="35" t="s">
        <v>216</v>
      </c>
      <c r="B40" s="12">
        <v>12</v>
      </c>
      <c r="C40" s="13" t="s">
        <v>192</v>
      </c>
      <c r="D40" s="13" t="s">
        <v>195</v>
      </c>
      <c r="E40" s="14">
        <v>3</v>
      </c>
      <c r="F40" s="12">
        <v>14</v>
      </c>
      <c r="G40" s="13" t="s">
        <v>191</v>
      </c>
      <c r="H40" s="13"/>
      <c r="I40" s="14">
        <v>5</v>
      </c>
    </row>
    <row r="41" spans="1:9" x14ac:dyDescent="0.45">
      <c r="A41" s="33" t="str">
        <f t="shared" ref="A41:A49" si="8">A40</f>
        <v>#9</v>
      </c>
      <c r="B41" s="7">
        <v>8</v>
      </c>
      <c r="C41" s="8" t="s">
        <v>194</v>
      </c>
      <c r="D41" s="8"/>
      <c r="E41" s="9">
        <v>2</v>
      </c>
      <c r="F41" s="7"/>
      <c r="G41" s="8"/>
      <c r="H41" s="8"/>
      <c r="I41" s="9"/>
    </row>
    <row r="42" spans="1:9" x14ac:dyDescent="0.45">
      <c r="A42" s="31" t="str">
        <f t="shared" si="8"/>
        <v>#9</v>
      </c>
      <c r="B42" s="10">
        <v>1</v>
      </c>
      <c r="C42" s="1" t="s">
        <v>195</v>
      </c>
      <c r="E42" s="11">
        <v>1</v>
      </c>
      <c r="F42" s="10">
        <v>6</v>
      </c>
      <c r="G42" s="1" t="s">
        <v>193</v>
      </c>
      <c r="H42" s="1" t="s">
        <v>194</v>
      </c>
      <c r="I42" s="11">
        <v>6</v>
      </c>
    </row>
    <row r="43" spans="1:9" ht="18.600000000000001" thickBot="1" x14ac:dyDescent="0.5">
      <c r="A43" s="35" t="str">
        <f t="shared" si="8"/>
        <v>#9</v>
      </c>
      <c r="B43" s="12"/>
      <c r="C43" s="13"/>
      <c r="D43" s="13"/>
      <c r="E43" s="14"/>
      <c r="F43" s="12">
        <v>14</v>
      </c>
      <c r="G43" s="13" t="s">
        <v>197</v>
      </c>
      <c r="H43" s="13" t="s">
        <v>213</v>
      </c>
      <c r="I43" s="14">
        <v>4</v>
      </c>
    </row>
    <row r="44" spans="1:9" x14ac:dyDescent="0.45">
      <c r="A44" s="33" t="str">
        <f t="shared" si="8"/>
        <v>#9</v>
      </c>
      <c r="B44" s="7"/>
      <c r="C44" s="8"/>
      <c r="D44" s="8"/>
      <c r="E44" s="9"/>
      <c r="F44" s="7">
        <v>49</v>
      </c>
      <c r="G44" s="8" t="s">
        <v>194</v>
      </c>
      <c r="H44" s="8" t="s">
        <v>210</v>
      </c>
      <c r="I44" s="9">
        <v>9</v>
      </c>
    </row>
    <row r="45" spans="1:9" x14ac:dyDescent="0.45">
      <c r="A45" s="31" t="str">
        <f t="shared" si="8"/>
        <v>#9</v>
      </c>
      <c r="B45" s="10">
        <v>1</v>
      </c>
      <c r="C45" s="1" t="s">
        <v>197</v>
      </c>
      <c r="D45" s="1" t="s">
        <v>193</v>
      </c>
      <c r="E45" s="11">
        <v>3</v>
      </c>
      <c r="F45" s="10">
        <v>10</v>
      </c>
      <c r="G45" s="1" t="s">
        <v>195</v>
      </c>
      <c r="I45" s="11">
        <v>8</v>
      </c>
    </row>
    <row r="46" spans="1:9" ht="18.600000000000001" thickBot="1" x14ac:dyDescent="0.5">
      <c r="A46" s="35" t="str">
        <f t="shared" si="8"/>
        <v>#9</v>
      </c>
      <c r="B46" s="12">
        <v>8</v>
      </c>
      <c r="C46" s="13" t="s">
        <v>194</v>
      </c>
      <c r="D46" s="13"/>
      <c r="E46" s="14">
        <v>4</v>
      </c>
      <c r="F46" s="12"/>
      <c r="G46" s="13"/>
      <c r="H46" s="13"/>
      <c r="I46" s="14"/>
    </row>
    <row r="47" spans="1:9" x14ac:dyDescent="0.45">
      <c r="A47" s="33" t="str">
        <f t="shared" si="8"/>
        <v>#9</v>
      </c>
      <c r="B47" s="7">
        <v>12</v>
      </c>
      <c r="C47" s="8" t="s">
        <v>195</v>
      </c>
      <c r="D47" s="8" t="s">
        <v>196</v>
      </c>
      <c r="E47" s="9">
        <v>7</v>
      </c>
      <c r="F47" s="7">
        <v>8</v>
      </c>
      <c r="G47" s="8" t="s">
        <v>197</v>
      </c>
      <c r="H47" s="8" t="s">
        <v>213</v>
      </c>
      <c r="I47" s="9">
        <v>3</v>
      </c>
    </row>
    <row r="48" spans="1:9" x14ac:dyDescent="0.45">
      <c r="A48" s="31" t="str">
        <f t="shared" si="8"/>
        <v>#9</v>
      </c>
      <c r="F48" s="10">
        <v>18</v>
      </c>
      <c r="G48" s="1" t="s">
        <v>198</v>
      </c>
    </row>
    <row r="49" spans="1:9" ht="18.600000000000001" thickBot="1" x14ac:dyDescent="0.5">
      <c r="A49" s="35" t="str">
        <f t="shared" si="8"/>
        <v>#9</v>
      </c>
      <c r="B49" s="12"/>
      <c r="C49" s="13"/>
      <c r="D49" s="13"/>
      <c r="E49" s="14"/>
      <c r="F49" s="12"/>
      <c r="G49" s="13"/>
      <c r="H49" s="13"/>
      <c r="I49" s="14"/>
    </row>
    <row r="50" spans="1:9" x14ac:dyDescent="0.45">
      <c r="A50" s="33" t="s">
        <v>217</v>
      </c>
      <c r="B50" s="7">
        <v>1</v>
      </c>
      <c r="C50" s="8" t="s">
        <v>191</v>
      </c>
      <c r="D50" s="8" t="s">
        <v>198</v>
      </c>
      <c r="E50" s="9"/>
      <c r="F50" s="7"/>
      <c r="G50" s="8"/>
      <c r="H50" s="8"/>
      <c r="I50" s="9"/>
    </row>
    <row r="51" spans="1:9" x14ac:dyDescent="0.45">
      <c r="A51" s="31" t="str">
        <f>A50</f>
        <v>#10</v>
      </c>
    </row>
    <row r="52" spans="1:9" ht="18.600000000000001" thickBot="1" x14ac:dyDescent="0.5">
      <c r="A52" s="35" t="s">
        <v>218</v>
      </c>
      <c r="B52" s="12"/>
      <c r="C52" s="13"/>
      <c r="D52" s="13"/>
      <c r="E52" s="14"/>
      <c r="F52" s="12">
        <v>6</v>
      </c>
      <c r="G52" s="13" t="s">
        <v>191</v>
      </c>
      <c r="H52" s="13" t="s">
        <v>198</v>
      </c>
      <c r="I52" s="14"/>
    </row>
    <row r="53" spans="1:9" x14ac:dyDescent="0.45">
      <c r="A53" s="33" t="str">
        <f>A52</f>
        <v>#11</v>
      </c>
      <c r="B53" s="7"/>
      <c r="C53" s="8"/>
      <c r="D53" s="8"/>
      <c r="E53" s="9"/>
      <c r="F53" s="7"/>
      <c r="G53" s="8"/>
      <c r="H53" s="8"/>
      <c r="I53" s="9"/>
    </row>
    <row r="54" spans="1:9" x14ac:dyDescent="0.45">
      <c r="A54" s="31" t="s">
        <v>219</v>
      </c>
      <c r="B54" s="10">
        <v>12</v>
      </c>
      <c r="C54" s="1" t="s">
        <v>191</v>
      </c>
      <c r="D54" s="1" t="s">
        <v>198</v>
      </c>
    </row>
    <row r="55" spans="1:9" ht="18.600000000000001" thickBot="1" x14ac:dyDescent="0.5">
      <c r="A55" s="35" t="str">
        <f>A54</f>
        <v>#12</v>
      </c>
      <c r="B55" s="12"/>
      <c r="C55" s="13"/>
      <c r="D55" s="13"/>
      <c r="E55" s="14"/>
      <c r="F55" s="12"/>
      <c r="G55" s="13"/>
      <c r="H55" s="13"/>
      <c r="I55" s="14"/>
    </row>
    <row r="56" spans="1:9" x14ac:dyDescent="0.45">
      <c r="A56" s="33" t="s">
        <v>220</v>
      </c>
      <c r="B56" s="7">
        <v>12</v>
      </c>
      <c r="C56" s="8" t="s">
        <v>192</v>
      </c>
      <c r="D56" s="8" t="s">
        <v>193</v>
      </c>
      <c r="E56" s="9">
        <v>3</v>
      </c>
      <c r="F56" s="7">
        <v>10</v>
      </c>
      <c r="G56" s="8" t="s">
        <v>191</v>
      </c>
      <c r="H56" s="8"/>
      <c r="I56" s="9">
        <v>1</v>
      </c>
    </row>
    <row r="57" spans="1:9" x14ac:dyDescent="0.45">
      <c r="A57" s="31" t="str">
        <f t="shared" ref="A57:A64" si="9">A56</f>
        <v>#13</v>
      </c>
      <c r="B57" s="10">
        <v>8</v>
      </c>
      <c r="C57" s="1" t="s">
        <v>194</v>
      </c>
      <c r="E57" s="11">
        <v>3</v>
      </c>
    </row>
    <row r="58" spans="1:9" ht="18.600000000000001" thickBot="1" x14ac:dyDescent="0.5">
      <c r="A58" s="35" t="str">
        <f t="shared" si="9"/>
        <v>#13</v>
      </c>
      <c r="B58" s="12">
        <v>2</v>
      </c>
      <c r="C58" s="13" t="s">
        <v>195</v>
      </c>
      <c r="D58" s="13"/>
      <c r="E58" s="14">
        <v>1</v>
      </c>
      <c r="F58" s="12">
        <v>18</v>
      </c>
      <c r="G58" s="13" t="s">
        <v>197</v>
      </c>
      <c r="H58" s="13" t="s">
        <v>213</v>
      </c>
      <c r="I58" s="14">
        <v>8</v>
      </c>
    </row>
    <row r="59" spans="1:9" x14ac:dyDescent="0.45">
      <c r="A59" s="33" t="str">
        <f t="shared" si="9"/>
        <v>#13</v>
      </c>
      <c r="B59" s="7"/>
      <c r="C59" s="8"/>
      <c r="D59" s="8"/>
      <c r="E59" s="9"/>
      <c r="F59" s="7">
        <v>14</v>
      </c>
      <c r="G59" s="8" t="s">
        <v>194</v>
      </c>
      <c r="H59" s="8" t="s">
        <v>210</v>
      </c>
      <c r="I59" s="9">
        <v>2</v>
      </c>
    </row>
    <row r="60" spans="1:9" x14ac:dyDescent="0.45">
      <c r="A60" s="31" t="str">
        <f t="shared" si="9"/>
        <v>#13</v>
      </c>
      <c r="B60" s="10">
        <v>14</v>
      </c>
      <c r="C60" s="1" t="s">
        <v>193</v>
      </c>
      <c r="D60" s="1" t="s">
        <v>194</v>
      </c>
      <c r="F60" s="10">
        <v>10</v>
      </c>
      <c r="G60" s="1" t="s">
        <v>195</v>
      </c>
    </row>
    <row r="61" spans="1:9" ht="18.600000000000001" thickBot="1" x14ac:dyDescent="0.5">
      <c r="A61" s="35" t="str">
        <f t="shared" si="9"/>
        <v>#13</v>
      </c>
      <c r="B61" s="12">
        <v>14</v>
      </c>
      <c r="C61" s="13" t="s">
        <v>197</v>
      </c>
      <c r="D61" s="13" t="s">
        <v>195</v>
      </c>
      <c r="E61" s="14">
        <v>3</v>
      </c>
      <c r="F61" s="12"/>
      <c r="G61" s="13"/>
      <c r="H61" s="13"/>
      <c r="I61" s="14"/>
    </row>
    <row r="62" spans="1:9" x14ac:dyDescent="0.45">
      <c r="A62" s="33" t="str">
        <f t="shared" si="9"/>
        <v>#13</v>
      </c>
      <c r="B62" s="7">
        <v>8</v>
      </c>
      <c r="C62" s="8" t="s">
        <v>194</v>
      </c>
      <c r="D62" s="8"/>
      <c r="E62" s="9">
        <v>4</v>
      </c>
      <c r="F62" s="7"/>
      <c r="G62" s="8"/>
      <c r="H62" s="8"/>
      <c r="I62" s="9"/>
    </row>
    <row r="63" spans="1:9" x14ac:dyDescent="0.45">
      <c r="A63" s="31" t="str">
        <f t="shared" si="9"/>
        <v>#13</v>
      </c>
      <c r="B63" s="10">
        <v>14</v>
      </c>
      <c r="C63" s="1" t="s">
        <v>195</v>
      </c>
      <c r="D63" s="1" t="s">
        <v>196</v>
      </c>
      <c r="E63" s="11">
        <v>7</v>
      </c>
      <c r="F63" s="10">
        <v>14</v>
      </c>
      <c r="G63" s="1" t="s">
        <v>197</v>
      </c>
      <c r="H63" s="1" t="s">
        <v>198</v>
      </c>
    </row>
    <row r="64" spans="1:9" ht="18.600000000000001" thickBot="1" x14ac:dyDescent="0.5">
      <c r="A64" s="35" t="str">
        <f t="shared" si="9"/>
        <v>#13</v>
      </c>
      <c r="B64" s="12"/>
      <c r="C64" s="13"/>
      <c r="D64" s="13"/>
      <c r="E64" s="14"/>
      <c r="F64" s="12"/>
      <c r="G64" s="13"/>
      <c r="H64" s="13"/>
      <c r="I64" s="14"/>
    </row>
    <row r="65" spans="1:9" x14ac:dyDescent="0.45">
      <c r="A65" s="33" t="s">
        <v>221</v>
      </c>
      <c r="B65" s="7">
        <v>2</v>
      </c>
      <c r="C65" s="8" t="s">
        <v>191</v>
      </c>
      <c r="D65" s="8"/>
      <c r="E65" s="9">
        <v>6</v>
      </c>
      <c r="F65" s="7">
        <v>14</v>
      </c>
      <c r="G65" s="8" t="s">
        <v>192</v>
      </c>
      <c r="H65" s="8" t="s">
        <v>195</v>
      </c>
      <c r="I65" s="9">
        <v>3</v>
      </c>
    </row>
    <row r="66" spans="1:9" x14ac:dyDescent="0.45">
      <c r="A66" s="31" t="str">
        <f t="shared" ref="A66:A68" si="10">A65</f>
        <v>#14</v>
      </c>
      <c r="F66" s="10">
        <v>18</v>
      </c>
      <c r="G66" s="1" t="s">
        <v>194</v>
      </c>
      <c r="I66" s="11">
        <v>3</v>
      </c>
    </row>
    <row r="67" spans="1:9" ht="18.600000000000001" thickBot="1" x14ac:dyDescent="0.5">
      <c r="A67" s="35" t="str">
        <f t="shared" si="10"/>
        <v>#14</v>
      </c>
      <c r="B67" s="12">
        <v>12</v>
      </c>
      <c r="C67" s="13" t="s">
        <v>197</v>
      </c>
      <c r="D67" s="13" t="s">
        <v>198</v>
      </c>
      <c r="E67" s="14"/>
      <c r="F67" s="12">
        <v>27</v>
      </c>
      <c r="G67" s="13" t="s">
        <v>195</v>
      </c>
      <c r="H67" s="13" t="s">
        <v>196</v>
      </c>
      <c r="I67" s="14">
        <v>6</v>
      </c>
    </row>
    <row r="68" spans="1:9" x14ac:dyDescent="0.45">
      <c r="A68" s="33" t="str">
        <f t="shared" si="10"/>
        <v>#14</v>
      </c>
      <c r="B68" s="7"/>
      <c r="C68" s="8"/>
      <c r="D68" s="8"/>
      <c r="E68" s="9"/>
      <c r="F68" s="7"/>
      <c r="G68" s="8"/>
      <c r="H68" s="8"/>
      <c r="I68" s="9"/>
    </row>
    <row r="69" spans="1:9" x14ac:dyDescent="0.45">
      <c r="A69" s="31" t="s">
        <v>222</v>
      </c>
      <c r="F69" s="10">
        <v>49</v>
      </c>
      <c r="G69" s="1" t="s">
        <v>191</v>
      </c>
      <c r="H69" s="1" t="s">
        <v>198</v>
      </c>
    </row>
    <row r="70" spans="1:9" ht="18.600000000000001" thickBot="1" x14ac:dyDescent="0.5">
      <c r="A70" s="35" t="str">
        <f>A69</f>
        <v>#15</v>
      </c>
      <c r="B70" s="12"/>
      <c r="C70" s="13"/>
      <c r="D70" s="13"/>
      <c r="E70" s="14"/>
      <c r="F70" s="12"/>
      <c r="G70" s="13"/>
      <c r="H70" s="13"/>
      <c r="I70" s="14"/>
    </row>
    <row r="71" spans="1:9" x14ac:dyDescent="0.45">
      <c r="A71" s="33" t="s">
        <v>223</v>
      </c>
      <c r="B71" s="7">
        <v>8</v>
      </c>
      <c r="C71" s="8" t="s">
        <v>191</v>
      </c>
      <c r="D71" s="8"/>
      <c r="E71" s="9">
        <v>5</v>
      </c>
      <c r="F71" s="7">
        <v>14</v>
      </c>
      <c r="G71" s="8" t="s">
        <v>192</v>
      </c>
      <c r="H71" s="8" t="s">
        <v>195</v>
      </c>
      <c r="I71" s="9">
        <v>3</v>
      </c>
    </row>
    <row r="72" spans="1:9" x14ac:dyDescent="0.45">
      <c r="A72" s="31" t="str">
        <f t="shared" ref="A72:A86" si="11">A71</f>
        <v>#16</v>
      </c>
      <c r="F72" s="10">
        <v>18</v>
      </c>
      <c r="G72" s="1" t="s">
        <v>194</v>
      </c>
      <c r="I72" s="11">
        <v>2</v>
      </c>
    </row>
    <row r="73" spans="1:9" ht="18.600000000000001" thickBot="1" x14ac:dyDescent="0.5">
      <c r="A73" s="35" t="str">
        <f t="shared" si="11"/>
        <v>#16</v>
      </c>
      <c r="B73" s="12">
        <v>12</v>
      </c>
      <c r="C73" s="13" t="s">
        <v>197</v>
      </c>
      <c r="D73" s="13" t="s">
        <v>213</v>
      </c>
      <c r="E73" s="14">
        <v>8</v>
      </c>
      <c r="F73" s="12">
        <v>10</v>
      </c>
      <c r="G73" s="13" t="s">
        <v>195</v>
      </c>
      <c r="H73" s="13"/>
      <c r="I73" s="14">
        <v>6</v>
      </c>
    </row>
    <row r="74" spans="1:9" x14ac:dyDescent="0.45">
      <c r="A74" s="33" t="str">
        <f t="shared" si="11"/>
        <v>#16</v>
      </c>
      <c r="B74" s="7">
        <v>8</v>
      </c>
      <c r="C74" s="8" t="s">
        <v>194</v>
      </c>
      <c r="D74" s="8"/>
      <c r="E74" s="9">
        <v>4</v>
      </c>
      <c r="F74" s="7"/>
      <c r="G74" s="8"/>
      <c r="H74" s="8"/>
      <c r="I74" s="9"/>
    </row>
    <row r="75" spans="1:9" x14ac:dyDescent="0.45">
      <c r="A75" s="31" t="str">
        <f t="shared" si="11"/>
        <v>#16</v>
      </c>
      <c r="B75" s="10">
        <v>14</v>
      </c>
      <c r="C75" s="1" t="s">
        <v>195</v>
      </c>
      <c r="E75" s="11">
        <v>6</v>
      </c>
      <c r="F75" s="10">
        <v>27</v>
      </c>
      <c r="G75" s="1" t="s">
        <v>193</v>
      </c>
      <c r="H75" s="1" t="s">
        <v>194</v>
      </c>
      <c r="I75" s="11">
        <v>6</v>
      </c>
    </row>
    <row r="76" spans="1:9" ht="18.600000000000001" thickBot="1" x14ac:dyDescent="0.5">
      <c r="A76" s="35" t="str">
        <f t="shared" si="11"/>
        <v>#16</v>
      </c>
      <c r="B76" s="12"/>
      <c r="C76" s="13"/>
      <c r="D76" s="13"/>
      <c r="E76" s="14"/>
      <c r="F76" s="12">
        <v>18</v>
      </c>
      <c r="G76" s="13" t="s">
        <v>197</v>
      </c>
      <c r="H76" s="13" t="s">
        <v>213</v>
      </c>
      <c r="I76" s="14">
        <v>5</v>
      </c>
    </row>
    <row r="77" spans="1:9" x14ac:dyDescent="0.45">
      <c r="A77" s="33" t="str">
        <f t="shared" si="11"/>
        <v>#16</v>
      </c>
      <c r="B77" s="7"/>
      <c r="C77" s="8"/>
      <c r="D77" s="8"/>
      <c r="E77" s="9"/>
      <c r="F77" s="7">
        <v>8</v>
      </c>
      <c r="G77" s="8" t="s">
        <v>194</v>
      </c>
      <c r="H77" s="8" t="s">
        <v>210</v>
      </c>
      <c r="I77" s="9">
        <v>4</v>
      </c>
    </row>
    <row r="78" spans="1:9" x14ac:dyDescent="0.45">
      <c r="A78" s="31" t="str">
        <f t="shared" si="11"/>
        <v>#16</v>
      </c>
      <c r="B78" s="10">
        <v>6</v>
      </c>
      <c r="C78" s="1" t="s">
        <v>193</v>
      </c>
      <c r="D78" s="1" t="s">
        <v>194</v>
      </c>
      <c r="E78" s="11">
        <v>6</v>
      </c>
      <c r="F78" s="10">
        <v>14</v>
      </c>
      <c r="G78" s="1" t="s">
        <v>195</v>
      </c>
      <c r="I78" s="11">
        <v>6</v>
      </c>
    </row>
    <row r="79" spans="1:9" ht="18.600000000000001" thickBot="1" x14ac:dyDescent="0.5">
      <c r="A79" s="35" t="str">
        <f t="shared" si="11"/>
        <v>#16</v>
      </c>
      <c r="B79" s="12">
        <v>20</v>
      </c>
      <c r="C79" s="13" t="s">
        <v>197</v>
      </c>
      <c r="D79" s="13" t="s">
        <v>195</v>
      </c>
      <c r="E79" s="14">
        <v>3</v>
      </c>
      <c r="F79" s="12"/>
      <c r="G79" s="13"/>
      <c r="H79" s="13"/>
      <c r="I79" s="14"/>
    </row>
    <row r="80" spans="1:9" x14ac:dyDescent="0.45">
      <c r="A80" s="33" t="str">
        <f t="shared" si="11"/>
        <v>#16</v>
      </c>
      <c r="B80" s="7">
        <v>8</v>
      </c>
      <c r="C80" s="8" t="s">
        <v>194</v>
      </c>
      <c r="D80" s="8"/>
      <c r="E80" s="9">
        <v>4</v>
      </c>
      <c r="F80" s="7"/>
      <c r="G80" s="8"/>
      <c r="H80" s="8"/>
      <c r="I80" s="9"/>
    </row>
    <row r="81" spans="1:9" x14ac:dyDescent="0.45">
      <c r="A81" s="31" t="str">
        <f t="shared" si="11"/>
        <v>#16</v>
      </c>
      <c r="B81" s="10">
        <v>14</v>
      </c>
      <c r="C81" s="1" t="s">
        <v>195</v>
      </c>
      <c r="F81" s="10">
        <v>10</v>
      </c>
      <c r="G81" s="1" t="s">
        <v>193</v>
      </c>
      <c r="I81" s="11">
        <v>4</v>
      </c>
    </row>
    <row r="82" spans="1:9" ht="18.600000000000001" thickBot="1" x14ac:dyDescent="0.5">
      <c r="A82" s="35" t="str">
        <f t="shared" si="11"/>
        <v>#16</v>
      </c>
      <c r="B82" s="12">
        <v>12</v>
      </c>
      <c r="C82" s="13" t="s">
        <v>197</v>
      </c>
      <c r="D82" s="13" t="s">
        <v>213</v>
      </c>
      <c r="E82" s="14">
        <v>8</v>
      </c>
      <c r="F82" s="12"/>
      <c r="G82" s="13"/>
      <c r="H82" s="13"/>
      <c r="I82" s="14"/>
    </row>
    <row r="83" spans="1:9" x14ac:dyDescent="0.45">
      <c r="A83" s="33" t="str">
        <f t="shared" si="11"/>
        <v>#16</v>
      </c>
      <c r="B83" s="7">
        <v>8</v>
      </c>
      <c r="C83" s="8" t="s">
        <v>194</v>
      </c>
      <c r="D83" s="8" t="s">
        <v>210</v>
      </c>
      <c r="E83" s="9">
        <v>4</v>
      </c>
      <c r="F83" s="7"/>
      <c r="G83" s="8"/>
      <c r="H83" s="8"/>
      <c r="I83" s="9"/>
    </row>
    <row r="84" spans="1:9" x14ac:dyDescent="0.45">
      <c r="A84" s="31" t="str">
        <f t="shared" si="11"/>
        <v>#16</v>
      </c>
      <c r="B84" s="10">
        <v>14</v>
      </c>
      <c r="C84" s="1" t="s">
        <v>195</v>
      </c>
      <c r="E84" s="11">
        <v>1</v>
      </c>
    </row>
    <row r="85" spans="1:9" ht="18.600000000000001" thickBot="1" x14ac:dyDescent="0.5">
      <c r="A85" s="35" t="str">
        <f t="shared" si="11"/>
        <v>#16</v>
      </c>
      <c r="B85" s="12">
        <v>14</v>
      </c>
      <c r="C85" s="13" t="s">
        <v>198</v>
      </c>
      <c r="D85" s="13"/>
      <c r="E85" s="14"/>
      <c r="F85" s="12"/>
      <c r="G85" s="13"/>
      <c r="H85" s="13"/>
      <c r="I85" s="14"/>
    </row>
    <row r="86" spans="1:9" x14ac:dyDescent="0.45">
      <c r="A86" s="33" t="str">
        <f t="shared" si="11"/>
        <v>#16</v>
      </c>
      <c r="B86" s="7"/>
      <c r="C86" s="8"/>
      <c r="D86" s="8"/>
      <c r="E86" s="9"/>
      <c r="F86" s="7"/>
      <c r="G86" s="8"/>
      <c r="H86" s="8"/>
      <c r="I86" s="9"/>
    </row>
    <row r="87" spans="1:9" x14ac:dyDescent="0.45">
      <c r="A87" s="31" t="s">
        <v>224</v>
      </c>
      <c r="B87" s="10">
        <v>12</v>
      </c>
      <c r="C87" s="1" t="s">
        <v>192</v>
      </c>
      <c r="D87" s="1" t="s">
        <v>195</v>
      </c>
      <c r="E87" s="11">
        <v>3</v>
      </c>
      <c r="F87" s="10">
        <v>27</v>
      </c>
      <c r="G87" s="1" t="s">
        <v>191</v>
      </c>
      <c r="I87" s="11">
        <v>5</v>
      </c>
    </row>
    <row r="88" spans="1:9" ht="18.600000000000001" thickBot="1" x14ac:dyDescent="0.5">
      <c r="A88" s="35" t="str">
        <f t="shared" ref="A88:A90" si="12">A87</f>
        <v>#17</v>
      </c>
      <c r="B88" s="12">
        <v>8</v>
      </c>
      <c r="C88" s="13" t="s">
        <v>194</v>
      </c>
      <c r="D88" s="13"/>
      <c r="E88" s="14">
        <v>3</v>
      </c>
      <c r="F88" s="12"/>
      <c r="G88" s="13"/>
      <c r="H88" s="13"/>
      <c r="I88" s="14"/>
    </row>
    <row r="89" spans="1:9" x14ac:dyDescent="0.45">
      <c r="A89" s="33" t="str">
        <f t="shared" si="12"/>
        <v>#17</v>
      </c>
      <c r="B89" s="7">
        <v>6</v>
      </c>
      <c r="C89" s="8" t="s">
        <v>195</v>
      </c>
      <c r="D89" s="8" t="s">
        <v>196</v>
      </c>
      <c r="E89" s="9">
        <v>1</v>
      </c>
      <c r="F89" s="7"/>
      <c r="G89" s="8"/>
      <c r="H89" s="8"/>
      <c r="I89" s="9"/>
    </row>
    <row r="90" spans="1:9" x14ac:dyDescent="0.45">
      <c r="A90" s="31" t="str">
        <f t="shared" si="12"/>
        <v>#17</v>
      </c>
    </row>
    <row r="91" spans="1:9" ht="18.600000000000001" thickBot="1" x14ac:dyDescent="0.5">
      <c r="A91" s="35" t="s">
        <v>225</v>
      </c>
      <c r="B91" s="12">
        <v>14</v>
      </c>
      <c r="C91" s="13" t="s">
        <v>191</v>
      </c>
      <c r="D91" s="13"/>
      <c r="E91" s="14">
        <v>6</v>
      </c>
      <c r="F91" s="12">
        <v>49</v>
      </c>
      <c r="G91" s="13" t="s">
        <v>192</v>
      </c>
      <c r="H91" s="13" t="s">
        <v>213</v>
      </c>
      <c r="I91" s="14">
        <v>6</v>
      </c>
    </row>
    <row r="92" spans="1:9" x14ac:dyDescent="0.45">
      <c r="A92" s="33" t="str">
        <f t="shared" ref="A92:A95" si="13">A91</f>
        <v>#18</v>
      </c>
      <c r="B92" s="7"/>
      <c r="C92" s="8"/>
      <c r="D92" s="8"/>
      <c r="E92" s="9"/>
      <c r="F92" s="7">
        <v>18</v>
      </c>
      <c r="G92" s="8" t="s">
        <v>194</v>
      </c>
      <c r="H92" s="8" t="s">
        <v>210</v>
      </c>
      <c r="I92" s="9">
        <v>2</v>
      </c>
    </row>
    <row r="93" spans="1:9" x14ac:dyDescent="0.45">
      <c r="A93" s="31" t="str">
        <f t="shared" si="13"/>
        <v>#18</v>
      </c>
      <c r="F93" s="10">
        <v>18</v>
      </c>
      <c r="G93" s="1" t="s">
        <v>198</v>
      </c>
    </row>
    <row r="94" spans="1:9" ht="18.600000000000001" thickBot="1" x14ac:dyDescent="0.5">
      <c r="A94" s="35" t="str">
        <f t="shared" si="13"/>
        <v>#18</v>
      </c>
      <c r="B94" s="12" t="s">
        <v>199</v>
      </c>
      <c r="C94" s="13" t="s">
        <v>226</v>
      </c>
      <c r="D94" s="13"/>
      <c r="E94" s="14"/>
      <c r="F94" s="12" t="s">
        <v>204</v>
      </c>
      <c r="G94" s="13"/>
      <c r="H94" s="13"/>
      <c r="I94" s="14"/>
    </row>
    <row r="95" spans="1:9" x14ac:dyDescent="0.45">
      <c r="A95" s="33" t="str">
        <f t="shared" si="13"/>
        <v>#18</v>
      </c>
      <c r="B95" s="7"/>
      <c r="C95" s="8"/>
      <c r="D95" s="8"/>
      <c r="E95" s="9"/>
      <c r="F95" s="7"/>
      <c r="G95" s="8"/>
      <c r="H95" s="8"/>
      <c r="I95" s="9"/>
    </row>
    <row r="96" spans="1:9" x14ac:dyDescent="0.45">
      <c r="A96" s="31" t="s">
        <v>227</v>
      </c>
      <c r="B96" s="10">
        <v>14</v>
      </c>
      <c r="C96" s="1" t="s">
        <v>191</v>
      </c>
      <c r="D96" s="1" t="s">
        <v>198</v>
      </c>
    </row>
    <row r="97" spans="1:9" ht="18.600000000000001" thickBot="1" x14ac:dyDescent="0.5">
      <c r="A97" s="35" t="str">
        <f>A96</f>
        <v>#19</v>
      </c>
      <c r="B97" s="12"/>
      <c r="C97" s="13"/>
      <c r="D97" s="13"/>
      <c r="E97" s="14"/>
      <c r="F97" s="12"/>
      <c r="G97" s="13"/>
      <c r="H97" s="13"/>
      <c r="I97" s="14"/>
    </row>
    <row r="98" spans="1:9" x14ac:dyDescent="0.45">
      <c r="A98" s="33" t="s">
        <v>228</v>
      </c>
      <c r="B98" s="7">
        <v>20</v>
      </c>
      <c r="C98" s="8" t="s">
        <v>192</v>
      </c>
      <c r="D98" s="8" t="s">
        <v>195</v>
      </c>
      <c r="E98" s="9">
        <v>3</v>
      </c>
      <c r="F98" s="7">
        <v>10</v>
      </c>
      <c r="G98" s="8" t="s">
        <v>191</v>
      </c>
      <c r="H98" s="8"/>
      <c r="I98" s="9">
        <v>8</v>
      </c>
    </row>
    <row r="99" spans="1:9" x14ac:dyDescent="0.45">
      <c r="A99" s="31" t="str">
        <f t="shared" ref="A99:A101" si="14">A98</f>
        <v>#20</v>
      </c>
      <c r="B99" s="10">
        <v>8</v>
      </c>
      <c r="C99" s="1" t="s">
        <v>194</v>
      </c>
      <c r="E99" s="11">
        <v>4</v>
      </c>
    </row>
    <row r="100" spans="1:9" ht="18.600000000000001" thickBot="1" x14ac:dyDescent="0.5">
      <c r="A100" s="35" t="str">
        <f t="shared" si="14"/>
        <v>#20</v>
      </c>
      <c r="B100" s="12">
        <v>12</v>
      </c>
      <c r="C100" s="13" t="s">
        <v>195</v>
      </c>
      <c r="D100" s="13" t="s">
        <v>196</v>
      </c>
      <c r="E100" s="14">
        <v>1</v>
      </c>
      <c r="F100" s="12"/>
      <c r="G100" s="13"/>
      <c r="H100" s="13"/>
      <c r="I100" s="14"/>
    </row>
    <row r="101" spans="1:9" x14ac:dyDescent="0.45">
      <c r="A101" s="33" t="str">
        <f t="shared" si="14"/>
        <v>#20</v>
      </c>
      <c r="B101" s="7"/>
      <c r="C101" s="8"/>
      <c r="D101" s="8"/>
      <c r="E101" s="9"/>
      <c r="F101" s="7" t="s">
        <v>230</v>
      </c>
      <c r="G101" s="8"/>
      <c r="H101" s="8"/>
      <c r="I101" s="9"/>
    </row>
    <row r="102" spans="1:9" x14ac:dyDescent="0.45">
      <c r="A102" s="31" t="s">
        <v>229</v>
      </c>
      <c r="B102" s="10">
        <v>6</v>
      </c>
      <c r="C102" s="1" t="s">
        <v>191</v>
      </c>
      <c r="E102" s="11">
        <v>7</v>
      </c>
      <c r="F102" s="10">
        <v>14</v>
      </c>
      <c r="G102" s="1" t="s">
        <v>192</v>
      </c>
      <c r="H102" s="1" t="s">
        <v>195</v>
      </c>
      <c r="I102" s="11">
        <v>3</v>
      </c>
    </row>
    <row r="103" spans="1:9" ht="18.600000000000001" thickBot="1" x14ac:dyDescent="0.5">
      <c r="A103" s="35" t="str">
        <f t="shared" ref="A103:A109" si="15">A102</f>
        <v>#21</v>
      </c>
      <c r="B103" s="12"/>
      <c r="C103" s="13"/>
      <c r="D103" s="13"/>
      <c r="E103" s="14"/>
      <c r="F103" s="12">
        <v>18</v>
      </c>
      <c r="G103" s="13" t="s">
        <v>194</v>
      </c>
      <c r="H103" s="13"/>
      <c r="I103" s="14">
        <v>3</v>
      </c>
    </row>
    <row r="104" spans="1:9" x14ac:dyDescent="0.45">
      <c r="A104" s="33" t="str">
        <f t="shared" si="15"/>
        <v>#21</v>
      </c>
      <c r="B104" s="7">
        <v>2</v>
      </c>
      <c r="C104" s="8" t="s">
        <v>193</v>
      </c>
      <c r="D104" s="8" t="s">
        <v>194</v>
      </c>
      <c r="E104" s="9">
        <v>3</v>
      </c>
      <c r="F104" s="7">
        <v>6</v>
      </c>
      <c r="G104" s="8" t="s">
        <v>195</v>
      </c>
      <c r="H104" s="8"/>
      <c r="I104" s="9">
        <v>6</v>
      </c>
    </row>
    <row r="105" spans="1:9" x14ac:dyDescent="0.45">
      <c r="A105" s="31" t="str">
        <f t="shared" si="15"/>
        <v>#21</v>
      </c>
      <c r="B105" s="10">
        <v>2</v>
      </c>
      <c r="C105" s="1" t="s">
        <v>197</v>
      </c>
      <c r="D105" s="1" t="s">
        <v>193</v>
      </c>
      <c r="E105" s="11">
        <v>8</v>
      </c>
    </row>
    <row r="106" spans="1:9" ht="18.600000000000001" thickBot="1" x14ac:dyDescent="0.5">
      <c r="A106" s="35" t="str">
        <f t="shared" si="15"/>
        <v>#21</v>
      </c>
      <c r="B106" s="12">
        <v>8</v>
      </c>
      <c r="C106" s="13" t="s">
        <v>194</v>
      </c>
      <c r="D106" s="13"/>
      <c r="E106" s="14">
        <v>2</v>
      </c>
      <c r="F106" s="12"/>
      <c r="G106" s="13"/>
      <c r="H106" s="13"/>
      <c r="I106" s="14"/>
    </row>
    <row r="107" spans="1:9" x14ac:dyDescent="0.45">
      <c r="A107" s="33" t="str">
        <f t="shared" si="15"/>
        <v>#21</v>
      </c>
      <c r="B107" s="7">
        <v>1</v>
      </c>
      <c r="C107" s="8" t="s">
        <v>195</v>
      </c>
      <c r="D107" s="8" t="s">
        <v>196</v>
      </c>
      <c r="E107" s="9"/>
      <c r="F107" s="7">
        <v>14</v>
      </c>
      <c r="G107" s="8" t="s">
        <v>193</v>
      </c>
      <c r="H107" s="8" t="s">
        <v>198</v>
      </c>
      <c r="I107" s="9"/>
    </row>
    <row r="108" spans="1:9" x14ac:dyDescent="0.45">
      <c r="A108" s="31" t="str">
        <f t="shared" si="15"/>
        <v>#21</v>
      </c>
      <c r="B108" s="10" t="s">
        <v>204</v>
      </c>
      <c r="C108" s="1" t="s">
        <v>211</v>
      </c>
      <c r="F108" s="10" t="s">
        <v>203</v>
      </c>
    </row>
    <row r="109" spans="1:9" ht="18.600000000000001" thickBot="1" x14ac:dyDescent="0.5">
      <c r="A109" s="35" t="str">
        <f t="shared" si="15"/>
        <v>#21</v>
      </c>
      <c r="B109" s="12"/>
      <c r="C109" s="13"/>
      <c r="D109" s="13"/>
      <c r="E109" s="14"/>
      <c r="F109" s="12">
        <v>10</v>
      </c>
      <c r="G109" s="13" t="s">
        <v>233</v>
      </c>
      <c r="H109" s="13"/>
      <c r="I109" s="14">
        <v>16</v>
      </c>
    </row>
    <row r="110" spans="1:9" x14ac:dyDescent="0.45">
      <c r="A110" s="33" t="s">
        <v>231</v>
      </c>
      <c r="B110" s="7">
        <v>6</v>
      </c>
      <c r="C110" s="8" t="s">
        <v>191</v>
      </c>
      <c r="D110" s="8"/>
      <c r="E110" s="9">
        <v>7</v>
      </c>
      <c r="F110" s="7">
        <v>14</v>
      </c>
      <c r="G110" s="8" t="s">
        <v>192</v>
      </c>
      <c r="H110" s="8" t="s">
        <v>195</v>
      </c>
      <c r="I110" s="9">
        <v>3</v>
      </c>
    </row>
    <row r="111" spans="1:9" x14ac:dyDescent="0.45">
      <c r="A111" s="31" t="str">
        <f t="shared" ref="A111:A113" si="16">A110</f>
        <v>#22</v>
      </c>
      <c r="F111" s="10">
        <v>18</v>
      </c>
      <c r="G111" s="1" t="s">
        <v>194</v>
      </c>
      <c r="I111" s="11">
        <v>3</v>
      </c>
    </row>
    <row r="112" spans="1:9" ht="18.600000000000001" thickBot="1" x14ac:dyDescent="0.5">
      <c r="A112" s="35" t="str">
        <f t="shared" si="16"/>
        <v>#22</v>
      </c>
      <c r="B112" s="12">
        <v>2</v>
      </c>
      <c r="C112" s="13" t="s">
        <v>193</v>
      </c>
      <c r="D112" s="13" t="s">
        <v>198</v>
      </c>
      <c r="E112" s="14"/>
      <c r="F112" s="12">
        <v>6</v>
      </c>
      <c r="G112" s="13" t="s">
        <v>195</v>
      </c>
      <c r="H112" s="13" t="s">
        <v>196</v>
      </c>
      <c r="I112" s="14">
        <v>6</v>
      </c>
    </row>
    <row r="113" spans="1:9" x14ac:dyDescent="0.45">
      <c r="A113" s="33" t="str">
        <f t="shared" si="16"/>
        <v>#22</v>
      </c>
      <c r="B113" s="7"/>
      <c r="C113" s="8"/>
      <c r="D113" s="8"/>
      <c r="E113" s="9"/>
      <c r="F113" s="7"/>
      <c r="G113" s="8"/>
      <c r="H113" s="8"/>
      <c r="I113" s="9"/>
    </row>
    <row r="114" spans="1:9" x14ac:dyDescent="0.45">
      <c r="A114" s="31" t="s">
        <v>234</v>
      </c>
      <c r="F114" s="10">
        <v>14</v>
      </c>
      <c r="G114" s="1" t="s">
        <v>191</v>
      </c>
      <c r="H114" s="1" t="s">
        <v>198</v>
      </c>
    </row>
    <row r="115" spans="1:9" ht="18.600000000000001" thickBot="1" x14ac:dyDescent="0.5">
      <c r="A115" s="35" t="str">
        <f>A114</f>
        <v>#23</v>
      </c>
      <c r="B115" s="12"/>
      <c r="C115" s="13"/>
      <c r="D115" s="13"/>
      <c r="E115" s="14"/>
      <c r="F115" s="12"/>
      <c r="G115" s="13"/>
      <c r="H115" s="13"/>
      <c r="I115" s="14"/>
    </row>
    <row r="116" spans="1:9" x14ac:dyDescent="0.45">
      <c r="A116" s="33" t="s">
        <v>235</v>
      </c>
      <c r="B116" s="7">
        <v>1</v>
      </c>
      <c r="C116" s="8" t="s">
        <v>191</v>
      </c>
      <c r="D116" s="8" t="s">
        <v>198</v>
      </c>
      <c r="E116" s="9"/>
      <c r="F116" s="7"/>
      <c r="G116" s="8"/>
      <c r="H116" s="8"/>
      <c r="I116" s="9"/>
    </row>
    <row r="117" spans="1:9" x14ac:dyDescent="0.45">
      <c r="A117" s="31" t="str">
        <f>A116</f>
        <v>#24</v>
      </c>
    </row>
    <row r="118" spans="1:9" ht="18.600000000000001" thickBot="1" x14ac:dyDescent="0.5">
      <c r="A118" s="35" t="s">
        <v>236</v>
      </c>
      <c r="B118" s="12">
        <v>20</v>
      </c>
      <c r="C118" s="13" t="s">
        <v>192</v>
      </c>
      <c r="D118" s="13" t="s">
        <v>213</v>
      </c>
      <c r="E118" s="14">
        <v>8</v>
      </c>
      <c r="F118" s="12">
        <v>6</v>
      </c>
      <c r="G118" s="13" t="s">
        <v>191</v>
      </c>
      <c r="H118" s="13"/>
      <c r="I118" s="14">
        <v>1</v>
      </c>
    </row>
    <row r="119" spans="1:9" x14ac:dyDescent="0.45">
      <c r="A119" s="33" t="str">
        <f t="shared" ref="A119:A129" si="17">A118</f>
        <v>#25</v>
      </c>
      <c r="B119" s="7">
        <v>8</v>
      </c>
      <c r="C119" s="8" t="s">
        <v>194</v>
      </c>
      <c r="D119" s="8" t="s">
        <v>210</v>
      </c>
      <c r="E119" s="9">
        <v>4</v>
      </c>
      <c r="F119" s="7"/>
      <c r="G119" s="8"/>
      <c r="H119" s="8"/>
      <c r="I119" s="9"/>
    </row>
    <row r="120" spans="1:9" x14ac:dyDescent="0.45">
      <c r="A120" s="31" t="str">
        <f t="shared" si="17"/>
        <v>#25</v>
      </c>
      <c r="B120" s="10">
        <v>12</v>
      </c>
      <c r="C120" s="1" t="s">
        <v>195</v>
      </c>
      <c r="E120" s="11">
        <v>5</v>
      </c>
      <c r="F120" s="10">
        <v>18</v>
      </c>
      <c r="G120" s="1" t="s">
        <v>193</v>
      </c>
      <c r="I120" s="11">
        <v>7</v>
      </c>
    </row>
    <row r="121" spans="1:9" ht="18.600000000000001" thickBot="1" x14ac:dyDescent="0.5">
      <c r="A121" s="35" t="str">
        <f t="shared" si="17"/>
        <v>#25</v>
      </c>
      <c r="B121" s="12">
        <v>14</v>
      </c>
      <c r="C121" s="13" t="s">
        <v>197</v>
      </c>
      <c r="D121" s="13" t="s">
        <v>193</v>
      </c>
      <c r="E121" s="14">
        <v>8</v>
      </c>
      <c r="F121" s="12"/>
      <c r="G121" s="13"/>
      <c r="H121" s="13"/>
      <c r="I121" s="14"/>
    </row>
    <row r="122" spans="1:9" x14ac:dyDescent="0.45">
      <c r="A122" s="33" t="str">
        <f t="shared" si="17"/>
        <v>#25</v>
      </c>
      <c r="B122" s="7">
        <v>20</v>
      </c>
      <c r="C122" s="8" t="s">
        <v>194</v>
      </c>
      <c r="D122" s="8" t="s">
        <v>210</v>
      </c>
      <c r="E122" s="9">
        <v>4</v>
      </c>
      <c r="F122" s="7"/>
      <c r="G122" s="8"/>
      <c r="H122" s="8"/>
      <c r="I122" s="9"/>
    </row>
    <row r="123" spans="1:9" x14ac:dyDescent="0.45">
      <c r="A123" s="31" t="str">
        <f t="shared" si="17"/>
        <v>#25</v>
      </c>
      <c r="B123" s="10">
        <v>12</v>
      </c>
      <c r="C123" s="1" t="s">
        <v>195</v>
      </c>
      <c r="E123" s="11">
        <v>9</v>
      </c>
      <c r="F123" s="10">
        <v>16</v>
      </c>
      <c r="G123" s="1" t="s">
        <v>197</v>
      </c>
      <c r="H123" s="1" t="s">
        <v>195</v>
      </c>
      <c r="I123" s="11">
        <v>3</v>
      </c>
    </row>
    <row r="124" spans="1:9" ht="18.600000000000001" thickBot="1" x14ac:dyDescent="0.5">
      <c r="A124" s="35" t="str">
        <f t="shared" si="17"/>
        <v>#25</v>
      </c>
      <c r="B124" s="12"/>
      <c r="C124" s="13"/>
      <c r="D124" s="13"/>
      <c r="E124" s="14"/>
      <c r="F124" s="12">
        <v>18</v>
      </c>
      <c r="G124" s="13" t="s">
        <v>194</v>
      </c>
      <c r="H124" s="13"/>
      <c r="I124" s="14">
        <v>4</v>
      </c>
    </row>
    <row r="125" spans="1:9" x14ac:dyDescent="0.45">
      <c r="A125" s="33" t="str">
        <f t="shared" si="17"/>
        <v>#25</v>
      </c>
      <c r="B125" s="7">
        <v>1</v>
      </c>
      <c r="C125" s="8" t="s">
        <v>197</v>
      </c>
      <c r="D125" s="8" t="s">
        <v>195</v>
      </c>
      <c r="E125" s="9">
        <v>3</v>
      </c>
      <c r="F125" s="7">
        <v>49</v>
      </c>
      <c r="G125" s="8" t="s">
        <v>195</v>
      </c>
      <c r="H125" s="8"/>
      <c r="I125" s="9">
        <v>1</v>
      </c>
    </row>
    <row r="126" spans="1:9" x14ac:dyDescent="0.45">
      <c r="A126" s="31" t="str">
        <f t="shared" si="17"/>
        <v>#25</v>
      </c>
      <c r="B126" s="10">
        <v>8</v>
      </c>
      <c r="C126" s="1" t="s">
        <v>194</v>
      </c>
      <c r="E126" s="11">
        <v>3</v>
      </c>
    </row>
    <row r="127" spans="1:9" ht="18.600000000000001" thickBot="1" x14ac:dyDescent="0.5">
      <c r="A127" s="35" t="str">
        <f t="shared" si="17"/>
        <v>#25</v>
      </c>
      <c r="B127" s="12">
        <v>2</v>
      </c>
      <c r="C127" s="13" t="s">
        <v>195</v>
      </c>
      <c r="D127" s="13" t="s">
        <v>196</v>
      </c>
      <c r="E127" s="14">
        <v>6</v>
      </c>
      <c r="F127" s="12">
        <v>49</v>
      </c>
      <c r="G127" s="13" t="s">
        <v>193</v>
      </c>
      <c r="H127" s="13" t="s">
        <v>194</v>
      </c>
      <c r="I127" s="14">
        <v>5</v>
      </c>
    </row>
    <row r="128" spans="1:9" x14ac:dyDescent="0.45">
      <c r="A128" s="33" t="str">
        <f t="shared" si="17"/>
        <v>#25</v>
      </c>
      <c r="B128" s="7"/>
      <c r="C128" s="8"/>
      <c r="D128" s="8"/>
      <c r="E128" s="9"/>
      <c r="F128" s="7">
        <v>6</v>
      </c>
      <c r="G128" s="8" t="s">
        <v>197</v>
      </c>
      <c r="H128" s="8" t="s">
        <v>198</v>
      </c>
      <c r="I128" s="9"/>
    </row>
    <row r="129" spans="1:9" x14ac:dyDescent="0.45">
      <c r="A129" s="31" t="str">
        <f t="shared" si="17"/>
        <v>#25</v>
      </c>
    </row>
    <row r="130" spans="1:9" ht="18.600000000000001" thickBot="1" x14ac:dyDescent="0.5">
      <c r="A130" s="35" t="s">
        <v>237</v>
      </c>
      <c r="B130" s="12">
        <v>12</v>
      </c>
      <c r="C130" s="13" t="s">
        <v>191</v>
      </c>
      <c r="D130" s="13"/>
      <c r="E130" s="14">
        <v>3</v>
      </c>
      <c r="F130" s="12">
        <v>18</v>
      </c>
      <c r="G130" s="13" t="s">
        <v>192</v>
      </c>
      <c r="H130" s="13" t="s">
        <v>195</v>
      </c>
      <c r="I130" s="14">
        <v>8</v>
      </c>
    </row>
    <row r="131" spans="1:9" x14ac:dyDescent="0.45">
      <c r="A131" s="33" t="str">
        <f t="shared" ref="A131:A136" si="18">A130</f>
        <v>#26</v>
      </c>
      <c r="B131" s="7"/>
      <c r="C131" s="8"/>
      <c r="D131" s="8"/>
      <c r="E131" s="9"/>
      <c r="F131" s="7">
        <v>8</v>
      </c>
      <c r="G131" s="8" t="s">
        <v>194</v>
      </c>
      <c r="H131" s="8"/>
      <c r="I131" s="9">
        <v>4</v>
      </c>
    </row>
    <row r="132" spans="1:9" x14ac:dyDescent="0.45">
      <c r="A132" s="31" t="str">
        <f t="shared" si="18"/>
        <v>#26</v>
      </c>
      <c r="B132" s="10">
        <v>20</v>
      </c>
      <c r="C132" s="1" t="s">
        <v>197</v>
      </c>
      <c r="D132" s="1" t="s">
        <v>193</v>
      </c>
      <c r="E132" s="11">
        <v>2</v>
      </c>
      <c r="F132" s="10">
        <v>49</v>
      </c>
      <c r="G132" s="1" t="s">
        <v>195</v>
      </c>
      <c r="I132" s="11">
        <v>7</v>
      </c>
    </row>
    <row r="133" spans="1:9" ht="18.600000000000001" thickBot="1" x14ac:dyDescent="0.5">
      <c r="A133" s="35" t="str">
        <f t="shared" si="18"/>
        <v>#26</v>
      </c>
      <c r="B133" s="12">
        <v>8</v>
      </c>
      <c r="C133" s="13" t="s">
        <v>194</v>
      </c>
      <c r="D133" s="13"/>
      <c r="E133" s="14">
        <v>4</v>
      </c>
      <c r="F133" s="12"/>
      <c r="G133" s="13"/>
      <c r="H133" s="13"/>
      <c r="I133" s="14"/>
    </row>
    <row r="134" spans="1:9" x14ac:dyDescent="0.45">
      <c r="A134" s="33" t="str">
        <f t="shared" si="18"/>
        <v>#26</v>
      </c>
      <c r="B134" s="7">
        <v>14</v>
      </c>
      <c r="C134" s="8" t="s">
        <v>195</v>
      </c>
      <c r="D134" s="8" t="s">
        <v>196</v>
      </c>
      <c r="E134" s="9">
        <v>8</v>
      </c>
      <c r="F134" s="7">
        <v>14</v>
      </c>
      <c r="G134" s="8" t="s">
        <v>197</v>
      </c>
      <c r="H134" s="8" t="s">
        <v>198</v>
      </c>
      <c r="I134" s="9"/>
    </row>
    <row r="135" spans="1:9" x14ac:dyDescent="0.45">
      <c r="A135" s="31" t="str">
        <f t="shared" si="18"/>
        <v>#26</v>
      </c>
      <c r="B135" s="10" t="s">
        <v>202</v>
      </c>
      <c r="C135" s="1" t="s">
        <v>211</v>
      </c>
      <c r="F135" s="10" t="s">
        <v>201</v>
      </c>
    </row>
    <row r="136" spans="1:9" ht="18.600000000000001" thickBot="1" x14ac:dyDescent="0.5">
      <c r="A136" s="35" t="str">
        <f t="shared" si="18"/>
        <v>#26</v>
      </c>
      <c r="B136" s="12"/>
      <c r="C136" s="13"/>
      <c r="D136" s="13"/>
      <c r="E136" s="14"/>
      <c r="F136" s="12" t="s">
        <v>230</v>
      </c>
      <c r="G136" s="13"/>
      <c r="H136" s="13"/>
      <c r="I136" s="14"/>
    </row>
    <row r="137" spans="1:9" x14ac:dyDescent="0.45">
      <c r="A137" s="33" t="s">
        <v>238</v>
      </c>
      <c r="B137" s="7">
        <v>12</v>
      </c>
      <c r="C137" s="8" t="s">
        <v>191</v>
      </c>
      <c r="D137" s="8"/>
      <c r="E137" s="9">
        <v>5</v>
      </c>
      <c r="F137" s="7">
        <v>49</v>
      </c>
      <c r="G137" s="8" t="s">
        <v>192</v>
      </c>
      <c r="H137" s="8" t="s">
        <v>193</v>
      </c>
      <c r="I137" s="9">
        <v>4</v>
      </c>
    </row>
    <row r="138" spans="1:9" x14ac:dyDescent="0.45">
      <c r="A138" s="31" t="str">
        <f t="shared" ref="A138:A143" si="19">A137</f>
        <v>#27</v>
      </c>
      <c r="F138" s="10">
        <v>18</v>
      </c>
      <c r="G138" s="1" t="s">
        <v>194</v>
      </c>
      <c r="I138" s="11">
        <v>9</v>
      </c>
    </row>
    <row r="139" spans="1:9" ht="18.600000000000001" thickBot="1" x14ac:dyDescent="0.5">
      <c r="A139" s="35" t="str">
        <f t="shared" si="19"/>
        <v>#27</v>
      </c>
      <c r="B139" s="12">
        <v>20</v>
      </c>
      <c r="C139" s="13" t="s">
        <v>197</v>
      </c>
      <c r="D139" s="13" t="s">
        <v>193</v>
      </c>
      <c r="E139" s="14">
        <v>8</v>
      </c>
      <c r="F139" s="12">
        <v>16</v>
      </c>
      <c r="G139" s="13" t="s">
        <v>195</v>
      </c>
      <c r="H139" s="13"/>
      <c r="I139" s="14">
        <v>5</v>
      </c>
    </row>
    <row r="140" spans="1:9" x14ac:dyDescent="0.45">
      <c r="A140" s="33" t="str">
        <f t="shared" si="19"/>
        <v>#27</v>
      </c>
      <c r="B140" s="7">
        <v>8</v>
      </c>
      <c r="C140" s="8" t="s">
        <v>194</v>
      </c>
      <c r="D140" s="8" t="s">
        <v>210</v>
      </c>
      <c r="E140" s="9">
        <v>9</v>
      </c>
      <c r="F140" s="7"/>
      <c r="G140" s="8"/>
      <c r="H140" s="8"/>
      <c r="I140" s="9"/>
    </row>
    <row r="141" spans="1:9" x14ac:dyDescent="0.45">
      <c r="A141" s="31" t="str">
        <f t="shared" si="19"/>
        <v>#27</v>
      </c>
      <c r="B141" s="10">
        <v>1</v>
      </c>
      <c r="C141" s="1" t="s">
        <v>195</v>
      </c>
      <c r="D141" s="1" t="s">
        <v>196</v>
      </c>
      <c r="E141" s="11">
        <v>9</v>
      </c>
    </row>
    <row r="142" spans="1:9" ht="18.600000000000001" thickBot="1" x14ac:dyDescent="0.5">
      <c r="A142" s="35" t="str">
        <f t="shared" si="19"/>
        <v>#27</v>
      </c>
      <c r="B142" s="12" t="s">
        <v>202</v>
      </c>
      <c r="C142" s="13" t="s">
        <v>211</v>
      </c>
      <c r="D142" s="13"/>
      <c r="E142" s="14"/>
      <c r="F142" s="12" t="s">
        <v>201</v>
      </c>
      <c r="G142" s="13"/>
      <c r="H142" s="13"/>
      <c r="I142" s="14"/>
    </row>
    <row r="143" spans="1:9" x14ac:dyDescent="0.45">
      <c r="A143" s="33" t="str">
        <f t="shared" si="19"/>
        <v>#27</v>
      </c>
      <c r="B143" s="7"/>
      <c r="C143" s="8"/>
      <c r="D143" s="8"/>
      <c r="E143" s="9"/>
      <c r="F143" s="7"/>
      <c r="G143" s="8"/>
      <c r="H143" s="8"/>
      <c r="I143" s="9"/>
    </row>
    <row r="144" spans="1:9" x14ac:dyDescent="0.45">
      <c r="A144" s="31" t="s">
        <v>239</v>
      </c>
      <c r="B144" s="10">
        <v>12</v>
      </c>
      <c r="C144" s="1" t="s">
        <v>191</v>
      </c>
      <c r="D144" s="1" t="s">
        <v>196</v>
      </c>
      <c r="E144" s="11">
        <v>8</v>
      </c>
      <c r="F144" s="10">
        <v>14</v>
      </c>
      <c r="G144" s="1" t="s">
        <v>192</v>
      </c>
      <c r="H144" s="1" t="s">
        <v>198</v>
      </c>
    </row>
    <row r="145" spans="1:9" ht="18.600000000000001" thickBot="1" x14ac:dyDescent="0.5">
      <c r="A145" s="35" t="str">
        <f t="shared" ref="A145:A146" si="20">A144</f>
        <v>#28</v>
      </c>
      <c r="B145" s="12" t="s">
        <v>202</v>
      </c>
      <c r="C145" s="13" t="s">
        <v>206</v>
      </c>
      <c r="D145" s="13"/>
      <c r="E145" s="14"/>
      <c r="F145" s="12" t="s">
        <v>201</v>
      </c>
      <c r="G145" s="13"/>
      <c r="H145" s="13"/>
      <c r="I145" s="14"/>
    </row>
    <row r="146" spans="1:9" x14ac:dyDescent="0.45">
      <c r="A146" s="33" t="str">
        <f t="shared" si="20"/>
        <v>#28</v>
      </c>
      <c r="B146" s="7"/>
      <c r="C146" s="8"/>
      <c r="D146" s="8"/>
      <c r="E146" s="9"/>
      <c r="F146" s="7"/>
      <c r="G146" s="8"/>
      <c r="H146" s="8"/>
      <c r="I146" s="9"/>
    </row>
    <row r="147" spans="1:9" x14ac:dyDescent="0.45">
      <c r="A147" s="31" t="s">
        <v>240</v>
      </c>
      <c r="B147" s="10">
        <v>12</v>
      </c>
      <c r="C147" s="1" t="s">
        <v>191</v>
      </c>
      <c r="D147" s="1" t="s">
        <v>198</v>
      </c>
    </row>
    <row r="148" spans="1:9" ht="18.600000000000001" thickBot="1" x14ac:dyDescent="0.5">
      <c r="A148" s="35" t="str">
        <f>A147</f>
        <v>#29</v>
      </c>
      <c r="B148" s="12"/>
      <c r="C148" s="13"/>
      <c r="D148" s="13"/>
      <c r="E148" s="14"/>
      <c r="F148" s="12"/>
      <c r="G148" s="13"/>
      <c r="H148" s="13"/>
      <c r="I148" s="14"/>
    </row>
    <row r="149" spans="1:9" x14ac:dyDescent="0.45">
      <c r="A149" s="33" t="s">
        <v>241</v>
      </c>
      <c r="B149" s="7">
        <v>20</v>
      </c>
      <c r="C149" s="8" t="s">
        <v>192</v>
      </c>
      <c r="D149" s="8" t="s">
        <v>213</v>
      </c>
      <c r="E149" s="9">
        <v>9</v>
      </c>
      <c r="F149" s="7">
        <v>18</v>
      </c>
      <c r="G149" s="8" t="s">
        <v>191</v>
      </c>
      <c r="H149" s="8"/>
      <c r="I149" s="9">
        <v>6</v>
      </c>
    </row>
    <row r="150" spans="1:9" x14ac:dyDescent="0.45">
      <c r="A150" s="31" t="str">
        <f t="shared" ref="A150:A152" si="21">A149</f>
        <v>#30</v>
      </c>
      <c r="B150" s="10">
        <v>8</v>
      </c>
      <c r="C150" s="1" t="s">
        <v>194</v>
      </c>
      <c r="D150" s="1" t="s">
        <v>210</v>
      </c>
      <c r="E150" s="11">
        <v>4</v>
      </c>
    </row>
    <row r="151" spans="1:9" ht="18.600000000000001" thickBot="1" x14ac:dyDescent="0.5">
      <c r="A151" s="35" t="str">
        <f t="shared" si="21"/>
        <v>#30</v>
      </c>
      <c r="B151" s="12">
        <v>14</v>
      </c>
      <c r="C151" s="13" t="s">
        <v>195</v>
      </c>
      <c r="D151" s="13" t="s">
        <v>196</v>
      </c>
      <c r="E151" s="14">
        <v>6</v>
      </c>
      <c r="F151" s="12"/>
      <c r="G151" s="13"/>
      <c r="H151" s="13"/>
      <c r="I151" s="14"/>
    </row>
    <row r="152" spans="1:9" x14ac:dyDescent="0.45">
      <c r="A152" s="33" t="str">
        <f t="shared" si="21"/>
        <v>#30</v>
      </c>
      <c r="B152" s="7"/>
      <c r="C152" s="8"/>
      <c r="D152" s="8"/>
      <c r="E152" s="9"/>
      <c r="F152" s="7"/>
      <c r="G152" s="8"/>
      <c r="H152" s="8"/>
      <c r="I152" s="9"/>
    </row>
    <row r="153" spans="1:9" x14ac:dyDescent="0.45">
      <c r="A153" s="31" t="s">
        <v>242</v>
      </c>
      <c r="B153" s="10">
        <v>2</v>
      </c>
      <c r="C153" s="1" t="s">
        <v>191</v>
      </c>
      <c r="E153" s="11">
        <v>7</v>
      </c>
      <c r="F153" s="10">
        <v>14</v>
      </c>
      <c r="G153" s="1" t="s">
        <v>192</v>
      </c>
      <c r="H153" s="1" t="s">
        <v>195</v>
      </c>
      <c r="I153" s="11">
        <v>3</v>
      </c>
    </row>
    <row r="154" spans="1:9" ht="18.600000000000001" thickBot="1" x14ac:dyDescent="0.5">
      <c r="A154" s="35" t="str">
        <f t="shared" ref="A154:A156" si="22">A153</f>
        <v>#31</v>
      </c>
      <c r="B154" s="12"/>
      <c r="C154" s="13"/>
      <c r="D154" s="13"/>
      <c r="E154" s="14"/>
      <c r="F154" s="12">
        <v>18</v>
      </c>
      <c r="G154" s="13" t="s">
        <v>194</v>
      </c>
      <c r="H154" s="13"/>
      <c r="I154" s="14">
        <v>4</v>
      </c>
    </row>
    <row r="155" spans="1:9" x14ac:dyDescent="0.45">
      <c r="A155" s="33" t="str">
        <f t="shared" si="22"/>
        <v>#31</v>
      </c>
      <c r="B155" s="7"/>
      <c r="C155" s="8"/>
      <c r="D155" s="8"/>
      <c r="E155" s="9"/>
      <c r="F155" s="7">
        <v>16</v>
      </c>
      <c r="G155" s="8" t="s">
        <v>195</v>
      </c>
      <c r="H155" s="8" t="s">
        <v>196</v>
      </c>
      <c r="I155" s="9">
        <v>4</v>
      </c>
    </row>
    <row r="156" spans="1:9" x14ac:dyDescent="0.45">
      <c r="A156" s="31" t="str">
        <f t="shared" si="22"/>
        <v>#31</v>
      </c>
    </row>
    <row r="157" spans="1:9" ht="18.600000000000001" thickBot="1" x14ac:dyDescent="0.5">
      <c r="A157" s="35" t="s">
        <v>243</v>
      </c>
      <c r="B157" s="12">
        <v>12</v>
      </c>
      <c r="C157" s="13" t="s">
        <v>192</v>
      </c>
      <c r="D157" s="13" t="s">
        <v>195</v>
      </c>
      <c r="E157" s="14">
        <v>3</v>
      </c>
      <c r="F157" s="12">
        <v>49</v>
      </c>
      <c r="G157" s="13" t="s">
        <v>191</v>
      </c>
      <c r="H157" s="13"/>
      <c r="I157" s="14">
        <v>6</v>
      </c>
    </row>
    <row r="158" spans="1:9" x14ac:dyDescent="0.45">
      <c r="A158" s="33" t="str">
        <f t="shared" ref="A158:A161" si="23">A157</f>
        <v>#32</v>
      </c>
      <c r="B158" s="7">
        <v>8</v>
      </c>
      <c r="C158" s="8" t="s">
        <v>194</v>
      </c>
      <c r="D158" s="8"/>
      <c r="E158" s="9">
        <v>4</v>
      </c>
      <c r="F158" s="7"/>
      <c r="G158" s="8"/>
      <c r="H158" s="8"/>
      <c r="I158" s="9"/>
    </row>
    <row r="159" spans="1:9" x14ac:dyDescent="0.45">
      <c r="A159" s="31" t="str">
        <f t="shared" si="23"/>
        <v>#32</v>
      </c>
      <c r="B159" s="10">
        <v>14</v>
      </c>
      <c r="C159" s="1" t="s">
        <v>195</v>
      </c>
      <c r="D159" s="1" t="s">
        <v>198</v>
      </c>
      <c r="E159" s="11" t="s">
        <v>210</v>
      </c>
    </row>
    <row r="160" spans="1:9" ht="18.600000000000001" thickBot="1" x14ac:dyDescent="0.5">
      <c r="A160" s="35" t="str">
        <f t="shared" si="23"/>
        <v>#32</v>
      </c>
      <c r="B160" s="12" t="s">
        <v>201</v>
      </c>
      <c r="C160" s="13"/>
      <c r="D160" s="13"/>
      <c r="E160" s="14"/>
      <c r="F160" s="12" t="s">
        <v>199</v>
      </c>
      <c r="G160" s="13" t="s">
        <v>226</v>
      </c>
      <c r="H160" s="13"/>
      <c r="I160" s="14"/>
    </row>
    <row r="161" spans="1:9" x14ac:dyDescent="0.45">
      <c r="A161" s="33" t="str">
        <f t="shared" si="23"/>
        <v>#32</v>
      </c>
      <c r="B161" s="7"/>
      <c r="C161" s="8"/>
      <c r="D161" s="8"/>
      <c r="E161" s="9"/>
      <c r="F161" s="7"/>
      <c r="G161" s="8"/>
      <c r="H161" s="8"/>
      <c r="I161" s="9"/>
    </row>
    <row r="162" spans="1:9" x14ac:dyDescent="0.45">
      <c r="A162" s="31" t="s">
        <v>244</v>
      </c>
      <c r="F162" s="10">
        <v>49</v>
      </c>
      <c r="G162" s="1" t="s">
        <v>191</v>
      </c>
      <c r="H162" s="1" t="s">
        <v>198</v>
      </c>
    </row>
    <row r="163" spans="1:9" ht="18.600000000000001" thickBot="1" x14ac:dyDescent="0.5">
      <c r="A163" s="35" t="str">
        <f>A162</f>
        <v>#33</v>
      </c>
      <c r="B163" s="12"/>
      <c r="C163" s="13"/>
      <c r="D163" s="13"/>
      <c r="E163" s="14"/>
      <c r="F163" s="12"/>
      <c r="G163" s="13"/>
      <c r="H163" s="13"/>
      <c r="I163" s="14"/>
    </row>
    <row r="164" spans="1:9" x14ac:dyDescent="0.45">
      <c r="A164" s="33" t="s">
        <v>245</v>
      </c>
      <c r="B164" s="7">
        <v>8</v>
      </c>
      <c r="C164" s="8" t="s">
        <v>191</v>
      </c>
      <c r="D164" s="8"/>
      <c r="E164" s="9">
        <v>9</v>
      </c>
      <c r="F164" s="7">
        <v>27</v>
      </c>
      <c r="G164" s="8" t="s">
        <v>192</v>
      </c>
      <c r="H164" s="8" t="s">
        <v>195</v>
      </c>
      <c r="I164" s="9">
        <v>3</v>
      </c>
    </row>
    <row r="165" spans="1:9" x14ac:dyDescent="0.45">
      <c r="A165" s="31" t="str">
        <f t="shared" ref="A165:A170" si="24">A164</f>
        <v>#34</v>
      </c>
      <c r="F165" s="10">
        <v>18</v>
      </c>
      <c r="G165" s="1" t="s">
        <v>194</v>
      </c>
      <c r="I165" s="11">
        <v>3</v>
      </c>
    </row>
    <row r="166" spans="1:9" ht="18.600000000000001" thickBot="1" x14ac:dyDescent="0.5">
      <c r="A166" s="35" t="str">
        <f t="shared" si="24"/>
        <v>#34</v>
      </c>
      <c r="B166" s="12"/>
      <c r="C166" s="13"/>
      <c r="D166" s="13"/>
      <c r="E166" s="14"/>
      <c r="F166" s="12">
        <v>27</v>
      </c>
      <c r="G166" s="13" t="s">
        <v>195</v>
      </c>
      <c r="H166" s="13"/>
      <c r="I166" s="14">
        <v>5</v>
      </c>
    </row>
    <row r="167" spans="1:9" x14ac:dyDescent="0.45">
      <c r="A167" s="33" t="str">
        <f t="shared" si="24"/>
        <v>#34</v>
      </c>
      <c r="B167" s="7"/>
      <c r="C167" s="8"/>
      <c r="D167" s="8"/>
      <c r="E167" s="9"/>
      <c r="F167" s="7">
        <v>27</v>
      </c>
      <c r="G167" s="8" t="s">
        <v>198</v>
      </c>
      <c r="H167" s="8"/>
      <c r="I167" s="9"/>
    </row>
    <row r="168" spans="1:9" x14ac:dyDescent="0.45">
      <c r="A168" s="31" t="str">
        <f t="shared" si="24"/>
        <v>#34</v>
      </c>
      <c r="B168" s="10" t="s">
        <v>200</v>
      </c>
      <c r="C168" s="1" t="s">
        <v>226</v>
      </c>
      <c r="F168" s="10" t="s">
        <v>199</v>
      </c>
    </row>
    <row r="169" spans="1:9" x14ac:dyDescent="0.45">
      <c r="A169" s="32" t="str">
        <f t="shared" si="24"/>
        <v>#34</v>
      </c>
      <c r="B169" s="20">
        <v>1</v>
      </c>
      <c r="C169" s="18" t="s">
        <v>233</v>
      </c>
      <c r="D169" s="18"/>
      <c r="E169" s="21">
        <v>4</v>
      </c>
      <c r="F169" s="20"/>
      <c r="G169" s="18"/>
      <c r="H169" s="18"/>
      <c r="I169" s="21"/>
    </row>
    <row r="170" spans="1:9" x14ac:dyDescent="0.45">
      <c r="A170" s="32" t="str">
        <f t="shared" si="24"/>
        <v>#34</v>
      </c>
      <c r="B170" s="20"/>
      <c r="C170" s="18"/>
      <c r="D170" s="18"/>
      <c r="E170" s="21"/>
      <c r="F170" s="20"/>
      <c r="G170" s="18"/>
      <c r="H170" s="18"/>
      <c r="I170" s="21"/>
    </row>
    <row r="171" spans="1:9" ht="18.600000000000001" thickBot="1" x14ac:dyDescent="0.5">
      <c r="A171" s="35" t="s">
        <v>246</v>
      </c>
      <c r="B171" s="12">
        <v>8</v>
      </c>
      <c r="C171" s="13" t="s">
        <v>191</v>
      </c>
      <c r="D171" s="13"/>
      <c r="E171" s="14">
        <v>6</v>
      </c>
      <c r="F171" s="12">
        <v>8</v>
      </c>
      <c r="G171" s="13" t="s">
        <v>192</v>
      </c>
      <c r="H171" s="13" t="s">
        <v>213</v>
      </c>
      <c r="I171" s="14">
        <v>7</v>
      </c>
    </row>
    <row r="172" spans="1:9" x14ac:dyDescent="0.45">
      <c r="A172" s="33" t="str">
        <f t="shared" ref="A172:A177" si="25">A171</f>
        <v>#35</v>
      </c>
      <c r="B172" s="7"/>
      <c r="C172" s="8"/>
      <c r="D172" s="8"/>
      <c r="E172" s="9"/>
      <c r="F172" s="7">
        <v>18</v>
      </c>
      <c r="G172" s="8" t="s">
        <v>194</v>
      </c>
      <c r="H172" s="8" t="s">
        <v>210</v>
      </c>
      <c r="I172" s="9">
        <v>4</v>
      </c>
    </row>
    <row r="173" spans="1:9" x14ac:dyDescent="0.45">
      <c r="A173" s="31" t="str">
        <f t="shared" si="25"/>
        <v>#35</v>
      </c>
      <c r="B173" s="10">
        <v>20</v>
      </c>
      <c r="C173" s="1" t="s">
        <v>197</v>
      </c>
      <c r="D173" s="1" t="s">
        <v>213</v>
      </c>
      <c r="E173" s="11">
        <v>1</v>
      </c>
      <c r="F173" s="10">
        <v>14</v>
      </c>
      <c r="G173" s="1" t="s">
        <v>195</v>
      </c>
      <c r="I173" s="11">
        <v>7</v>
      </c>
    </row>
    <row r="174" spans="1:9" ht="18.600000000000001" thickBot="1" x14ac:dyDescent="0.5">
      <c r="A174" s="35" t="str">
        <f t="shared" si="25"/>
        <v>#35</v>
      </c>
      <c r="B174" s="12">
        <v>8</v>
      </c>
      <c r="C174" s="13" t="s">
        <v>194</v>
      </c>
      <c r="D174" s="13" t="s">
        <v>210</v>
      </c>
      <c r="E174" s="14">
        <v>4</v>
      </c>
      <c r="F174" s="12"/>
      <c r="G174" s="13"/>
      <c r="H174" s="13"/>
      <c r="I174" s="14"/>
    </row>
    <row r="175" spans="1:9" x14ac:dyDescent="0.45">
      <c r="A175" s="33" t="str">
        <f t="shared" si="25"/>
        <v>#35</v>
      </c>
      <c r="B175" s="7">
        <v>14</v>
      </c>
      <c r="C175" s="8" t="s">
        <v>195</v>
      </c>
      <c r="D175" s="8" t="s">
        <v>196</v>
      </c>
      <c r="E175" s="9">
        <v>5</v>
      </c>
      <c r="F175" s="7"/>
      <c r="G175" s="8"/>
      <c r="H175" s="8"/>
      <c r="I175" s="9"/>
    </row>
    <row r="176" spans="1:9" x14ac:dyDescent="0.45">
      <c r="A176" s="31" t="str">
        <f t="shared" si="25"/>
        <v>#35</v>
      </c>
      <c r="B176" s="10" t="s">
        <v>200</v>
      </c>
      <c r="C176" s="1" t="s">
        <v>211</v>
      </c>
      <c r="F176" s="10" t="s">
        <v>199</v>
      </c>
    </row>
    <row r="177" spans="1:9" ht="18.600000000000001" thickBot="1" x14ac:dyDescent="0.5">
      <c r="A177" s="35" t="str">
        <f t="shared" si="25"/>
        <v>#35</v>
      </c>
      <c r="B177" s="12"/>
      <c r="C177" s="13"/>
      <c r="D177" s="13"/>
      <c r="E177" s="14"/>
      <c r="F177" s="12"/>
      <c r="G177" s="13"/>
      <c r="H177" s="13"/>
      <c r="I177" s="14"/>
    </row>
    <row r="178" spans="1:9" x14ac:dyDescent="0.45">
      <c r="A178" s="33" t="s">
        <v>247</v>
      </c>
      <c r="B178" s="7">
        <v>8</v>
      </c>
      <c r="C178" s="8" t="s">
        <v>191</v>
      </c>
      <c r="D178" s="8"/>
      <c r="E178" s="9">
        <v>7</v>
      </c>
      <c r="F178" s="7">
        <v>14</v>
      </c>
      <c r="G178" s="8" t="s">
        <v>192</v>
      </c>
      <c r="H178" s="8" t="s">
        <v>195</v>
      </c>
      <c r="I178" s="9">
        <v>3</v>
      </c>
    </row>
    <row r="179" spans="1:9" x14ac:dyDescent="0.45">
      <c r="A179" s="31" t="str">
        <f t="shared" ref="A179:A181" si="26">A178</f>
        <v>#36</v>
      </c>
      <c r="F179" s="10">
        <v>18</v>
      </c>
      <c r="G179" s="1" t="s">
        <v>194</v>
      </c>
      <c r="I179" s="11">
        <v>2</v>
      </c>
    </row>
    <row r="180" spans="1:9" ht="18.600000000000001" thickBot="1" x14ac:dyDescent="0.5">
      <c r="A180" s="35" t="str">
        <f t="shared" si="26"/>
        <v>#36</v>
      </c>
      <c r="B180" s="12">
        <v>14</v>
      </c>
      <c r="C180" s="13" t="s">
        <v>193</v>
      </c>
      <c r="D180" s="13" t="s">
        <v>198</v>
      </c>
      <c r="E180" s="14"/>
      <c r="F180" s="12">
        <v>16</v>
      </c>
      <c r="G180" s="13" t="s">
        <v>195</v>
      </c>
      <c r="H180" s="13" t="s">
        <v>196</v>
      </c>
      <c r="I180" s="14">
        <v>5</v>
      </c>
    </row>
    <row r="181" spans="1:9" x14ac:dyDescent="0.45">
      <c r="A181" s="33" t="str">
        <f t="shared" si="26"/>
        <v>#36</v>
      </c>
      <c r="B181" s="7"/>
      <c r="C181" s="8"/>
      <c r="D181" s="8"/>
      <c r="E181" s="9"/>
      <c r="F181" s="7"/>
      <c r="G181" s="8"/>
      <c r="H181" s="8"/>
      <c r="I181" s="9"/>
    </row>
    <row r="182" spans="1:9" x14ac:dyDescent="0.45">
      <c r="A182" s="31" t="s">
        <v>248</v>
      </c>
      <c r="B182" s="10">
        <v>12</v>
      </c>
      <c r="C182" s="1" t="s">
        <v>192</v>
      </c>
      <c r="D182" s="1" t="s">
        <v>195</v>
      </c>
      <c r="E182" s="11">
        <v>3</v>
      </c>
      <c r="F182" s="10">
        <v>27</v>
      </c>
      <c r="G182" s="1" t="s">
        <v>191</v>
      </c>
      <c r="I182" s="11">
        <v>5</v>
      </c>
    </row>
    <row r="183" spans="1:9" ht="18.600000000000001" thickBot="1" x14ac:dyDescent="0.5">
      <c r="A183" s="35" t="str">
        <f t="shared" ref="A183:A188" si="27">A182</f>
        <v>#37</v>
      </c>
      <c r="B183" s="12">
        <v>8</v>
      </c>
      <c r="C183" s="13" t="s">
        <v>194</v>
      </c>
      <c r="D183" s="13"/>
      <c r="E183" s="14">
        <v>8</v>
      </c>
      <c r="F183" s="12"/>
      <c r="G183" s="13"/>
      <c r="H183" s="13"/>
      <c r="I183" s="14"/>
    </row>
    <row r="184" spans="1:9" x14ac:dyDescent="0.45">
      <c r="A184" s="33" t="str">
        <f t="shared" si="27"/>
        <v>#37</v>
      </c>
      <c r="B184" s="7">
        <v>12</v>
      </c>
      <c r="C184" s="8" t="s">
        <v>195</v>
      </c>
      <c r="D184" s="8"/>
      <c r="E184" s="9">
        <v>6</v>
      </c>
      <c r="F184" s="7">
        <v>6</v>
      </c>
      <c r="G184" s="8" t="s">
        <v>193</v>
      </c>
      <c r="H184" s="8"/>
      <c r="I184" s="9">
        <v>2</v>
      </c>
    </row>
    <row r="185" spans="1:9" x14ac:dyDescent="0.45">
      <c r="A185" s="31" t="str">
        <f t="shared" si="27"/>
        <v>#37</v>
      </c>
      <c r="B185" s="10">
        <v>8</v>
      </c>
      <c r="C185" s="1" t="s">
        <v>197</v>
      </c>
      <c r="D185" s="1" t="s">
        <v>193</v>
      </c>
      <c r="E185" s="11">
        <v>2</v>
      </c>
    </row>
    <row r="186" spans="1:9" ht="18.600000000000001" thickBot="1" x14ac:dyDescent="0.5">
      <c r="A186" s="35" t="str">
        <f t="shared" si="27"/>
        <v>#37</v>
      </c>
      <c r="B186" s="12">
        <v>20</v>
      </c>
      <c r="C186" s="13" t="s">
        <v>194</v>
      </c>
      <c r="D186" s="13" t="s">
        <v>210</v>
      </c>
      <c r="E186" s="14">
        <v>2</v>
      </c>
      <c r="F186" s="12"/>
      <c r="G186" s="13"/>
      <c r="H186" s="13"/>
      <c r="I186" s="14"/>
    </row>
    <row r="187" spans="1:9" x14ac:dyDescent="0.45">
      <c r="A187" s="33" t="str">
        <f t="shared" si="27"/>
        <v>#37</v>
      </c>
      <c r="B187" s="7">
        <v>14</v>
      </c>
      <c r="C187" s="8" t="s">
        <v>195</v>
      </c>
      <c r="D187" s="8" t="s">
        <v>196</v>
      </c>
      <c r="E187" s="9"/>
      <c r="F187" s="7">
        <v>16</v>
      </c>
      <c r="G187" s="8" t="s">
        <v>193</v>
      </c>
      <c r="H187" s="8" t="s">
        <v>198</v>
      </c>
      <c r="I187" s="9">
        <v>4</v>
      </c>
    </row>
    <row r="188" spans="1:9" x14ac:dyDescent="0.45">
      <c r="A188" s="31" t="str">
        <f t="shared" si="27"/>
        <v>#37</v>
      </c>
    </row>
    <row r="189" spans="1:9" ht="18.600000000000001" thickBot="1" x14ac:dyDescent="0.5">
      <c r="A189" s="35" t="s">
        <v>249</v>
      </c>
      <c r="B189" s="12">
        <v>14</v>
      </c>
      <c r="C189" s="13" t="s">
        <v>191</v>
      </c>
      <c r="D189" s="13"/>
      <c r="E189" s="14">
        <v>8</v>
      </c>
      <c r="F189" s="12">
        <v>6</v>
      </c>
      <c r="G189" s="13" t="s">
        <v>192</v>
      </c>
      <c r="H189" s="13" t="s">
        <v>195</v>
      </c>
      <c r="I189" s="14">
        <v>3</v>
      </c>
    </row>
    <row r="190" spans="1:9" x14ac:dyDescent="0.45">
      <c r="A190" s="33" t="str">
        <f t="shared" ref="A190:A192" si="28">A189</f>
        <v>#38</v>
      </c>
      <c r="B190" s="7"/>
      <c r="C190" s="8"/>
      <c r="D190" s="8"/>
      <c r="E190" s="9"/>
      <c r="F190" s="7">
        <v>18</v>
      </c>
      <c r="G190" s="8" t="s">
        <v>194</v>
      </c>
      <c r="H190" s="8"/>
      <c r="I190" s="9">
        <v>2</v>
      </c>
    </row>
    <row r="191" spans="1:9" x14ac:dyDescent="0.45">
      <c r="A191" s="31" t="str">
        <f t="shared" si="28"/>
        <v>#38</v>
      </c>
      <c r="B191" s="10">
        <v>14</v>
      </c>
      <c r="C191" s="1" t="s">
        <v>197</v>
      </c>
      <c r="D191" s="1" t="s">
        <v>198</v>
      </c>
      <c r="F191" s="10">
        <v>16</v>
      </c>
      <c r="G191" s="1" t="s">
        <v>195</v>
      </c>
      <c r="H191" s="1" t="s">
        <v>196</v>
      </c>
      <c r="I191" s="11">
        <v>6</v>
      </c>
    </row>
    <row r="192" spans="1:9" ht="18.600000000000001" thickBot="1" x14ac:dyDescent="0.5">
      <c r="A192" s="35" t="str">
        <f t="shared" si="28"/>
        <v>#38</v>
      </c>
      <c r="B192" s="12"/>
      <c r="C192" s="13"/>
      <c r="D192" s="13"/>
      <c r="E192" s="14"/>
      <c r="F192" s="12"/>
      <c r="G192" s="13"/>
      <c r="H192" s="13"/>
      <c r="I192" s="14"/>
    </row>
    <row r="193" spans="1:9" x14ac:dyDescent="0.45">
      <c r="A193" s="33" t="s">
        <v>250</v>
      </c>
      <c r="B193" s="7">
        <v>14</v>
      </c>
      <c r="C193" s="8" t="s">
        <v>192</v>
      </c>
      <c r="D193" s="8" t="s">
        <v>213</v>
      </c>
      <c r="E193" s="9">
        <v>7</v>
      </c>
      <c r="F193" s="7">
        <v>16</v>
      </c>
      <c r="G193" s="8" t="s">
        <v>191</v>
      </c>
      <c r="H193" s="8"/>
      <c r="I193" s="9">
        <v>1</v>
      </c>
    </row>
    <row r="194" spans="1:9" x14ac:dyDescent="0.45">
      <c r="A194" s="31" t="str">
        <f t="shared" ref="A194:A200" si="29">A193</f>
        <v>#39</v>
      </c>
      <c r="B194" s="10">
        <v>8</v>
      </c>
      <c r="C194" s="1" t="s">
        <v>194</v>
      </c>
      <c r="D194" s="1" t="s">
        <v>210</v>
      </c>
      <c r="E194" s="11">
        <v>4</v>
      </c>
    </row>
    <row r="195" spans="1:9" ht="18.600000000000001" thickBot="1" x14ac:dyDescent="0.5">
      <c r="A195" s="35" t="str">
        <f t="shared" si="29"/>
        <v>#39</v>
      </c>
      <c r="B195" s="12">
        <v>12</v>
      </c>
      <c r="C195" s="13" t="s">
        <v>195</v>
      </c>
      <c r="D195" s="13"/>
      <c r="E195" s="14">
        <v>6</v>
      </c>
      <c r="F195" s="12">
        <v>6</v>
      </c>
      <c r="G195" s="13" t="s">
        <v>193</v>
      </c>
      <c r="H195" s="13" t="s">
        <v>194</v>
      </c>
      <c r="I195" s="14">
        <v>6</v>
      </c>
    </row>
    <row r="196" spans="1:9" x14ac:dyDescent="0.45">
      <c r="A196" s="33" t="str">
        <f t="shared" si="29"/>
        <v>#39</v>
      </c>
      <c r="B196" s="7"/>
      <c r="C196" s="8"/>
      <c r="D196" s="8"/>
      <c r="E196" s="9"/>
      <c r="F196" s="7">
        <v>49</v>
      </c>
      <c r="G196" s="8" t="s">
        <v>197</v>
      </c>
      <c r="H196" s="8" t="s">
        <v>213</v>
      </c>
      <c r="I196" s="9">
        <v>8</v>
      </c>
    </row>
    <row r="197" spans="1:9" x14ac:dyDescent="0.45">
      <c r="A197" s="31" t="str">
        <f t="shared" si="29"/>
        <v>#39</v>
      </c>
      <c r="F197" s="10">
        <v>8</v>
      </c>
      <c r="G197" s="1" t="s">
        <v>194</v>
      </c>
      <c r="H197" s="1" t="s">
        <v>210</v>
      </c>
      <c r="I197" s="11">
        <v>9</v>
      </c>
    </row>
    <row r="198" spans="1:9" ht="18.600000000000001" thickBot="1" x14ac:dyDescent="0.5">
      <c r="A198" s="35" t="str">
        <f t="shared" si="29"/>
        <v>#39</v>
      </c>
      <c r="B198" s="12">
        <v>14</v>
      </c>
      <c r="C198" s="13" t="s">
        <v>197</v>
      </c>
      <c r="D198" s="13" t="s">
        <v>198</v>
      </c>
      <c r="E198" s="14"/>
      <c r="F198" s="12">
        <v>16</v>
      </c>
      <c r="G198" s="13" t="s">
        <v>195</v>
      </c>
      <c r="H198" s="13" t="s">
        <v>196</v>
      </c>
      <c r="I198" s="14">
        <v>6</v>
      </c>
    </row>
    <row r="199" spans="1:9" x14ac:dyDescent="0.45">
      <c r="A199" s="33" t="str">
        <f t="shared" si="29"/>
        <v>#39</v>
      </c>
      <c r="B199" s="7" t="s">
        <v>199</v>
      </c>
      <c r="C199" s="8"/>
      <c r="D199" s="8"/>
      <c r="E199" s="9"/>
      <c r="F199" s="7" t="s">
        <v>203</v>
      </c>
      <c r="G199" s="8" t="s">
        <v>211</v>
      </c>
      <c r="H199" s="8"/>
      <c r="I199" s="9"/>
    </row>
    <row r="200" spans="1:9" x14ac:dyDescent="0.45">
      <c r="A200" s="31" t="str">
        <f t="shared" si="29"/>
        <v>#39</v>
      </c>
    </row>
    <row r="201" spans="1:9" ht="18.600000000000001" thickBot="1" x14ac:dyDescent="0.5">
      <c r="A201" s="35" t="s">
        <v>251</v>
      </c>
      <c r="B201" s="12"/>
      <c r="C201" s="13"/>
      <c r="D201" s="13"/>
      <c r="E201" s="14"/>
      <c r="F201" s="12">
        <v>16</v>
      </c>
      <c r="G201" s="13" t="s">
        <v>191</v>
      </c>
      <c r="H201" s="13" t="s">
        <v>198</v>
      </c>
      <c r="I201" s="14"/>
    </row>
    <row r="202" spans="1:9" x14ac:dyDescent="0.45">
      <c r="A202" s="33" t="str">
        <f>A201</f>
        <v>#40</v>
      </c>
      <c r="B202" s="7">
        <v>6</v>
      </c>
      <c r="C202" s="8" t="s">
        <v>233</v>
      </c>
      <c r="D202" s="8"/>
      <c r="E202" s="9">
        <v>30</v>
      </c>
      <c r="F202" s="7"/>
      <c r="G202" s="8"/>
      <c r="H202" s="8"/>
      <c r="I202" s="9"/>
    </row>
    <row r="203" spans="1:9" x14ac:dyDescent="0.45">
      <c r="A203" s="31" t="s">
        <v>252</v>
      </c>
      <c r="B203" s="10">
        <v>30</v>
      </c>
      <c r="C203" s="1" t="s">
        <v>191</v>
      </c>
      <c r="D203" s="1" t="s">
        <v>198</v>
      </c>
      <c r="E203" s="11" t="s">
        <v>210</v>
      </c>
    </row>
    <row r="204" spans="1:9" ht="18.600000000000001" thickBot="1" x14ac:dyDescent="0.5">
      <c r="A204" s="35" t="str">
        <f>A203</f>
        <v>#41</v>
      </c>
      <c r="B204" s="12">
        <v>30</v>
      </c>
      <c r="C204" s="13" t="s">
        <v>233</v>
      </c>
      <c r="D204" s="13"/>
      <c r="E204" s="14">
        <v>6</v>
      </c>
      <c r="F204" s="12"/>
      <c r="G204" s="13"/>
      <c r="H204" s="13"/>
      <c r="I204" s="14"/>
    </row>
    <row r="205" spans="1:9" x14ac:dyDescent="0.45">
      <c r="A205" s="33" t="s">
        <v>253</v>
      </c>
      <c r="B205" s="7">
        <v>14</v>
      </c>
      <c r="C205" s="8" t="s">
        <v>192</v>
      </c>
      <c r="D205" s="8" t="s">
        <v>195</v>
      </c>
      <c r="E205" s="9">
        <v>3</v>
      </c>
      <c r="F205" s="7">
        <v>14</v>
      </c>
      <c r="G205" s="8" t="s">
        <v>191</v>
      </c>
      <c r="H205" s="8"/>
      <c r="I205" s="9">
        <v>8</v>
      </c>
    </row>
    <row r="206" spans="1:9" x14ac:dyDescent="0.45">
      <c r="A206" s="31" t="str">
        <f t="shared" ref="A206:A208" si="30">A205</f>
        <v>#42</v>
      </c>
      <c r="B206" s="10">
        <v>8</v>
      </c>
      <c r="C206" s="1" t="s">
        <v>194</v>
      </c>
      <c r="E206" s="11">
        <v>2</v>
      </c>
    </row>
    <row r="207" spans="1:9" ht="18.600000000000001" thickBot="1" x14ac:dyDescent="0.5">
      <c r="A207" s="35" t="str">
        <f t="shared" si="30"/>
        <v>#42</v>
      </c>
      <c r="B207" s="12">
        <v>4</v>
      </c>
      <c r="C207" s="13" t="s">
        <v>195</v>
      </c>
      <c r="D207" s="13" t="s">
        <v>196</v>
      </c>
      <c r="E207" s="14">
        <v>5</v>
      </c>
      <c r="F207" s="12">
        <v>49</v>
      </c>
      <c r="G207" s="13" t="s">
        <v>193</v>
      </c>
      <c r="H207" s="13" t="s">
        <v>198</v>
      </c>
      <c r="I207" s="14"/>
    </row>
    <row r="208" spans="1:9" x14ac:dyDescent="0.45">
      <c r="A208" s="33" t="str">
        <f t="shared" si="30"/>
        <v>#42</v>
      </c>
      <c r="B208" s="7">
        <v>8</v>
      </c>
      <c r="C208" s="8" t="s">
        <v>233</v>
      </c>
      <c r="D208" s="8"/>
      <c r="E208" s="9">
        <v>10</v>
      </c>
      <c r="F208" s="7"/>
      <c r="G208" s="8"/>
      <c r="H208" s="8"/>
      <c r="I208" s="9"/>
    </row>
    <row r="209" spans="1:9" x14ac:dyDescent="0.45">
      <c r="A209" s="31" t="s">
        <v>254</v>
      </c>
      <c r="B209" s="10">
        <v>4</v>
      </c>
      <c r="C209" s="1" t="s">
        <v>191</v>
      </c>
      <c r="E209" s="11">
        <v>5</v>
      </c>
      <c r="F209" s="10">
        <v>49</v>
      </c>
      <c r="G209" s="1" t="s">
        <v>192</v>
      </c>
      <c r="H209" s="1" t="s">
        <v>213</v>
      </c>
      <c r="I209" s="11">
        <v>6</v>
      </c>
    </row>
    <row r="210" spans="1:9" ht="18.600000000000001" thickBot="1" x14ac:dyDescent="0.5">
      <c r="A210" s="35" t="str">
        <f t="shared" ref="A210:A226" si="31">A209</f>
        <v>#43</v>
      </c>
      <c r="B210" s="12"/>
      <c r="C210" s="13"/>
      <c r="D210" s="13"/>
      <c r="E210" s="14"/>
      <c r="F210" s="12">
        <v>8</v>
      </c>
      <c r="G210" s="13" t="s">
        <v>194</v>
      </c>
      <c r="H210" s="13" t="s">
        <v>210</v>
      </c>
      <c r="I210" s="14">
        <v>4</v>
      </c>
    </row>
    <row r="211" spans="1:9" x14ac:dyDescent="0.45">
      <c r="A211" s="33" t="str">
        <f t="shared" si="31"/>
        <v>#43</v>
      </c>
      <c r="B211" s="7">
        <v>2</v>
      </c>
      <c r="C211" s="8" t="s">
        <v>193</v>
      </c>
      <c r="D211" s="8"/>
      <c r="E211" s="9">
        <v>3</v>
      </c>
      <c r="F211" s="7">
        <v>49</v>
      </c>
      <c r="G211" s="8" t="s">
        <v>195</v>
      </c>
      <c r="H211" s="8"/>
      <c r="I211" s="9">
        <v>6</v>
      </c>
    </row>
    <row r="212" spans="1:9" x14ac:dyDescent="0.45">
      <c r="A212" s="31" t="str">
        <f t="shared" si="31"/>
        <v>#43</v>
      </c>
      <c r="F212" s="10">
        <v>6</v>
      </c>
      <c r="G212" s="1" t="s">
        <v>197</v>
      </c>
      <c r="H212" s="1" t="s">
        <v>195</v>
      </c>
      <c r="I212" s="11">
        <v>3</v>
      </c>
    </row>
    <row r="213" spans="1:9" ht="18.600000000000001" thickBot="1" x14ac:dyDescent="0.5">
      <c r="A213" s="35" t="str">
        <f t="shared" si="31"/>
        <v>#43</v>
      </c>
      <c r="B213" s="12"/>
      <c r="C213" s="13"/>
      <c r="D213" s="13"/>
      <c r="E213" s="14"/>
      <c r="F213" s="12">
        <v>18</v>
      </c>
      <c r="G213" s="13" t="s">
        <v>194</v>
      </c>
      <c r="H213" s="13"/>
      <c r="I213" s="14">
        <v>3</v>
      </c>
    </row>
    <row r="214" spans="1:9" x14ac:dyDescent="0.45">
      <c r="A214" s="33" t="str">
        <f t="shared" si="31"/>
        <v>#43</v>
      </c>
      <c r="B214" s="7">
        <v>2</v>
      </c>
      <c r="C214" s="8" t="s">
        <v>193</v>
      </c>
      <c r="D214" s="8"/>
      <c r="E214" s="9">
        <v>3</v>
      </c>
      <c r="F214" s="7">
        <v>6</v>
      </c>
      <c r="G214" s="8" t="s">
        <v>195</v>
      </c>
      <c r="H214" s="8"/>
      <c r="I214" s="9">
        <v>6</v>
      </c>
    </row>
    <row r="215" spans="1:9" x14ac:dyDescent="0.45">
      <c r="A215" s="31" t="str">
        <f t="shared" si="31"/>
        <v>#43</v>
      </c>
      <c r="F215" s="10">
        <v>18</v>
      </c>
      <c r="G215" s="1" t="s">
        <v>197</v>
      </c>
      <c r="H215" s="1" t="s">
        <v>195</v>
      </c>
      <c r="I215" s="11">
        <v>3</v>
      </c>
    </row>
    <row r="216" spans="1:9" ht="18.600000000000001" thickBot="1" x14ac:dyDescent="0.5">
      <c r="A216" s="35" t="str">
        <f t="shared" si="31"/>
        <v>#43</v>
      </c>
      <c r="B216" s="12"/>
      <c r="C216" s="13"/>
      <c r="D216" s="13"/>
      <c r="E216" s="14"/>
      <c r="F216" s="12">
        <v>14</v>
      </c>
      <c r="G216" s="13" t="s">
        <v>194</v>
      </c>
      <c r="H216" s="13" t="s">
        <v>210</v>
      </c>
      <c r="I216" s="14">
        <v>9</v>
      </c>
    </row>
    <row r="217" spans="1:9" x14ac:dyDescent="0.45">
      <c r="A217" s="33" t="str">
        <f t="shared" si="31"/>
        <v>#43</v>
      </c>
      <c r="B217" s="7">
        <v>2</v>
      </c>
      <c r="C217" s="8" t="s">
        <v>193</v>
      </c>
      <c r="D217" s="8" t="s">
        <v>194</v>
      </c>
      <c r="E217" s="9">
        <v>6</v>
      </c>
      <c r="F217" s="7">
        <v>16</v>
      </c>
      <c r="G217" s="8" t="s">
        <v>195</v>
      </c>
      <c r="H217" s="8"/>
      <c r="I217" s="9">
        <v>6</v>
      </c>
    </row>
    <row r="218" spans="1:9" x14ac:dyDescent="0.45">
      <c r="A218" s="31" t="str">
        <f t="shared" si="31"/>
        <v>#43</v>
      </c>
      <c r="B218" s="10">
        <v>4</v>
      </c>
      <c r="C218" s="1" t="s">
        <v>197</v>
      </c>
      <c r="D218" s="1" t="s">
        <v>193</v>
      </c>
      <c r="E218" s="11">
        <v>4</v>
      </c>
    </row>
    <row r="219" spans="1:9" ht="18.600000000000001" thickBot="1" x14ac:dyDescent="0.5">
      <c r="A219" s="35" t="str">
        <f t="shared" si="31"/>
        <v>#43</v>
      </c>
      <c r="B219" s="12">
        <v>14</v>
      </c>
      <c r="C219" s="13" t="s">
        <v>194</v>
      </c>
      <c r="D219" s="13"/>
      <c r="E219" s="14">
        <v>4</v>
      </c>
      <c r="F219" s="12"/>
      <c r="G219" s="13"/>
      <c r="H219" s="13"/>
      <c r="I219" s="14"/>
    </row>
    <row r="220" spans="1:9" x14ac:dyDescent="0.45">
      <c r="A220" s="33" t="str">
        <f t="shared" si="31"/>
        <v>#43</v>
      </c>
      <c r="B220" s="7">
        <v>12</v>
      </c>
      <c r="C220" s="8" t="s">
        <v>195</v>
      </c>
      <c r="D220" s="8"/>
      <c r="E220" s="9">
        <v>6</v>
      </c>
      <c r="F220" s="7">
        <v>6</v>
      </c>
      <c r="G220" s="8" t="s">
        <v>193</v>
      </c>
      <c r="H220" s="8" t="s">
        <v>194</v>
      </c>
      <c r="I220" s="9">
        <v>1</v>
      </c>
    </row>
    <row r="221" spans="1:9" x14ac:dyDescent="0.45">
      <c r="A221" s="31" t="str">
        <f t="shared" si="31"/>
        <v>#43</v>
      </c>
      <c r="F221" s="10">
        <v>14</v>
      </c>
      <c r="G221" s="1" t="s">
        <v>197</v>
      </c>
      <c r="H221" s="1" t="s">
        <v>195</v>
      </c>
      <c r="I221" s="11">
        <v>3</v>
      </c>
    </row>
    <row r="222" spans="1:9" ht="18.600000000000001" thickBot="1" x14ac:dyDescent="0.5">
      <c r="A222" s="35" t="str">
        <f t="shared" si="31"/>
        <v>#43</v>
      </c>
      <c r="B222" s="12"/>
      <c r="C222" s="13"/>
      <c r="D222" s="13"/>
      <c r="E222" s="14"/>
      <c r="F222" s="12">
        <v>18</v>
      </c>
      <c r="G222" s="13" t="s">
        <v>194</v>
      </c>
      <c r="H222" s="13"/>
      <c r="I222" s="14">
        <v>9</v>
      </c>
    </row>
    <row r="223" spans="1:9" x14ac:dyDescent="0.45">
      <c r="A223" s="33" t="str">
        <f t="shared" si="31"/>
        <v>#43</v>
      </c>
      <c r="B223" s="7">
        <v>20</v>
      </c>
      <c r="C223" s="8" t="s">
        <v>197</v>
      </c>
      <c r="D223" s="8" t="s">
        <v>193</v>
      </c>
      <c r="E223" s="9">
        <v>8</v>
      </c>
      <c r="F223" s="7">
        <v>16</v>
      </c>
      <c r="G223" s="8" t="s">
        <v>195</v>
      </c>
      <c r="H223" s="8"/>
      <c r="I223" s="9">
        <v>5</v>
      </c>
    </row>
    <row r="224" spans="1:9" x14ac:dyDescent="0.45">
      <c r="A224" s="31" t="str">
        <f t="shared" si="31"/>
        <v>#43</v>
      </c>
      <c r="B224" s="10">
        <v>14</v>
      </c>
      <c r="C224" s="1" t="s">
        <v>194</v>
      </c>
      <c r="D224" s="1" t="s">
        <v>210</v>
      </c>
      <c r="E224" s="11">
        <v>4</v>
      </c>
    </row>
    <row r="225" spans="1:9" ht="18.600000000000001" thickBot="1" x14ac:dyDescent="0.5">
      <c r="A225" s="35" t="str">
        <f t="shared" si="31"/>
        <v>#43</v>
      </c>
      <c r="B225" s="12">
        <v>12</v>
      </c>
      <c r="C225" s="13" t="s">
        <v>195</v>
      </c>
      <c r="D225" s="13" t="s">
        <v>198</v>
      </c>
      <c r="E225" s="14"/>
      <c r="F225" s="12"/>
      <c r="G225" s="13"/>
      <c r="H225" s="13"/>
      <c r="I225" s="14"/>
    </row>
    <row r="226" spans="1:9" x14ac:dyDescent="0.45">
      <c r="A226" s="33" t="str">
        <f t="shared" si="31"/>
        <v>#43</v>
      </c>
      <c r="B226" s="7">
        <v>10</v>
      </c>
      <c r="C226" s="8" t="s">
        <v>233</v>
      </c>
      <c r="D226" s="8"/>
      <c r="E226" s="9">
        <v>8</v>
      </c>
      <c r="F226" s="7"/>
      <c r="G226" s="8"/>
      <c r="H226" s="8"/>
      <c r="I226" s="9"/>
    </row>
    <row r="227" spans="1:9" x14ac:dyDescent="0.45">
      <c r="A227" s="31" t="s">
        <v>255</v>
      </c>
      <c r="B227" s="10">
        <v>14</v>
      </c>
      <c r="C227" s="1" t="s">
        <v>192</v>
      </c>
      <c r="D227" s="1" t="s">
        <v>193</v>
      </c>
      <c r="E227" s="11">
        <v>4</v>
      </c>
      <c r="F227" s="10">
        <v>6</v>
      </c>
      <c r="G227" s="1" t="s">
        <v>191</v>
      </c>
      <c r="I227" s="11">
        <v>6</v>
      </c>
    </row>
    <row r="228" spans="1:9" ht="18.600000000000001" thickBot="1" x14ac:dyDescent="0.5">
      <c r="A228" s="35" t="str">
        <f t="shared" ref="A228:A229" si="32">A227</f>
        <v>#44</v>
      </c>
      <c r="B228" s="12">
        <v>8</v>
      </c>
      <c r="C228" s="13" t="s">
        <v>194</v>
      </c>
      <c r="D228" s="13"/>
      <c r="E228" s="14">
        <v>4</v>
      </c>
      <c r="F228" s="12"/>
      <c r="G228" s="13"/>
      <c r="H228" s="13"/>
      <c r="I228" s="14"/>
    </row>
    <row r="229" spans="1:9" x14ac:dyDescent="0.45">
      <c r="A229" s="33" t="str">
        <f t="shared" si="32"/>
        <v>#44</v>
      </c>
      <c r="B229" s="7">
        <v>12</v>
      </c>
      <c r="C229" s="8" t="s">
        <v>195</v>
      </c>
      <c r="D229" s="8" t="s">
        <v>196</v>
      </c>
      <c r="E229" s="9">
        <v>7</v>
      </c>
      <c r="F229" s="7"/>
      <c r="G229" s="8"/>
      <c r="H229" s="8"/>
      <c r="I229" s="9"/>
    </row>
    <row r="230" spans="1:9" x14ac:dyDescent="0.45">
      <c r="A230" s="31"/>
    </row>
    <row r="231" spans="1:9" ht="18.600000000000001" thickBot="1" x14ac:dyDescent="0.5">
      <c r="A231" s="35"/>
      <c r="B231" s="12"/>
      <c r="C231" s="13"/>
      <c r="D231" s="13"/>
      <c r="E231" s="14"/>
      <c r="F231" s="12"/>
      <c r="G231" s="13"/>
      <c r="H231" s="13"/>
      <c r="I231" s="14"/>
    </row>
    <row r="232" spans="1:9" x14ac:dyDescent="0.45">
      <c r="A232" s="33"/>
      <c r="B232" s="7"/>
      <c r="C232" s="8"/>
      <c r="D232" s="8"/>
      <c r="E232" s="9"/>
      <c r="F232" s="7"/>
      <c r="G232" s="8"/>
      <c r="H232" s="8"/>
      <c r="I232" s="9"/>
    </row>
    <row r="233" spans="1:9" x14ac:dyDescent="0.45">
      <c r="A233" s="31"/>
    </row>
    <row r="234" spans="1:9" ht="18.600000000000001" thickBot="1" x14ac:dyDescent="0.5">
      <c r="A234" s="35"/>
      <c r="B234" s="12"/>
      <c r="C234" s="13"/>
      <c r="D234" s="13"/>
      <c r="E234" s="14"/>
      <c r="F234" s="12"/>
      <c r="G234" s="13"/>
      <c r="H234" s="13"/>
      <c r="I234" s="14"/>
    </row>
    <row r="235" spans="1:9" x14ac:dyDescent="0.45">
      <c r="A235" s="33"/>
      <c r="B235" s="7"/>
      <c r="C235" s="8"/>
      <c r="D235" s="8"/>
      <c r="E235" s="9"/>
      <c r="F235" s="7"/>
      <c r="G235" s="8"/>
      <c r="H235" s="8"/>
      <c r="I235" s="9"/>
    </row>
    <row r="236" spans="1:9" x14ac:dyDescent="0.45">
      <c r="A236" s="31"/>
    </row>
    <row r="237" spans="1:9" ht="18.600000000000001" thickBot="1" x14ac:dyDescent="0.5">
      <c r="A237" s="35"/>
      <c r="B237" s="12"/>
      <c r="C237" s="13"/>
      <c r="D237" s="13"/>
      <c r="E237" s="14"/>
      <c r="F237" s="12"/>
      <c r="G237" s="13"/>
      <c r="H237" s="13"/>
      <c r="I237" s="14"/>
    </row>
    <row r="238" spans="1:9" x14ac:dyDescent="0.45">
      <c r="A238" s="33"/>
      <c r="B238" s="7"/>
      <c r="C238" s="8"/>
      <c r="D238" s="8"/>
      <c r="E238" s="9"/>
      <c r="F238" s="7"/>
      <c r="G238" s="8"/>
      <c r="H238" s="8"/>
      <c r="I238" s="9"/>
    </row>
    <row r="239" spans="1:9" x14ac:dyDescent="0.45">
      <c r="A239" s="31"/>
    </row>
    <row r="240" spans="1:9" ht="18.600000000000001" thickBot="1" x14ac:dyDescent="0.5">
      <c r="A240" s="35"/>
      <c r="B240" s="12"/>
      <c r="C240" s="13"/>
      <c r="D240" s="13"/>
      <c r="E240" s="14"/>
      <c r="F240" s="12"/>
      <c r="G240" s="13"/>
      <c r="H240" s="13"/>
      <c r="I240" s="14"/>
    </row>
    <row r="241" spans="1:9" x14ac:dyDescent="0.45">
      <c r="A241" s="33"/>
      <c r="B241" s="7"/>
      <c r="C241" s="8"/>
      <c r="D241" s="8"/>
      <c r="E241" s="9"/>
      <c r="F241" s="7"/>
      <c r="G241" s="8"/>
      <c r="H241" s="8"/>
      <c r="I241" s="9"/>
    </row>
    <row r="242" spans="1:9" x14ac:dyDescent="0.45">
      <c r="A242" s="31"/>
    </row>
    <row r="243" spans="1:9" ht="18.600000000000001" thickBot="1" x14ac:dyDescent="0.5">
      <c r="A243" s="35"/>
      <c r="B243" s="12"/>
      <c r="C243" s="13"/>
      <c r="D243" s="13"/>
      <c r="E243" s="14"/>
      <c r="F243" s="12"/>
      <c r="G243" s="13"/>
      <c r="H243" s="13"/>
      <c r="I243" s="14"/>
    </row>
    <row r="244" spans="1:9" x14ac:dyDescent="0.45">
      <c r="A244" s="33"/>
      <c r="B244" s="7"/>
      <c r="C244" s="8"/>
      <c r="D244" s="8"/>
      <c r="E244" s="9"/>
      <c r="F244" s="7"/>
      <c r="G244" s="8"/>
      <c r="H244" s="8"/>
      <c r="I244" s="9"/>
    </row>
    <row r="245" spans="1:9" x14ac:dyDescent="0.45">
      <c r="A245" s="31"/>
    </row>
    <row r="246" spans="1:9" ht="18.600000000000001" thickBot="1" x14ac:dyDescent="0.5">
      <c r="A246" s="35"/>
      <c r="B246" s="12"/>
      <c r="C246" s="13"/>
      <c r="D246" s="13"/>
      <c r="E246" s="14"/>
      <c r="F246" s="12"/>
      <c r="G246" s="13"/>
      <c r="H246" s="13"/>
      <c r="I246" s="14"/>
    </row>
    <row r="247" spans="1:9" x14ac:dyDescent="0.45">
      <c r="A247" s="33"/>
      <c r="B247" s="7"/>
      <c r="C247" s="8"/>
      <c r="D247" s="8"/>
      <c r="E247" s="9"/>
      <c r="F247" s="7"/>
      <c r="G247" s="8"/>
      <c r="H247" s="8"/>
      <c r="I247" s="9"/>
    </row>
    <row r="248" spans="1:9" x14ac:dyDescent="0.45">
      <c r="A248" s="31"/>
    </row>
    <row r="249" spans="1:9" ht="18.600000000000001" thickBot="1" x14ac:dyDescent="0.5">
      <c r="A249" s="35"/>
      <c r="B249" s="12"/>
      <c r="C249" s="13"/>
      <c r="D249" s="13"/>
      <c r="E249" s="14"/>
      <c r="F249" s="12"/>
      <c r="G249" s="13"/>
      <c r="H249" s="13"/>
      <c r="I249" s="14"/>
    </row>
    <row r="250" spans="1:9" x14ac:dyDescent="0.45">
      <c r="A250" s="33"/>
      <c r="B250" s="7"/>
      <c r="C250" s="8"/>
      <c r="D250" s="8"/>
      <c r="E250" s="9"/>
      <c r="F250" s="7"/>
      <c r="G250" s="8"/>
      <c r="H250" s="8"/>
      <c r="I250" s="9"/>
    </row>
    <row r="251" spans="1:9" x14ac:dyDescent="0.45">
      <c r="A251" s="31"/>
    </row>
    <row r="252" spans="1:9" ht="18.600000000000001" thickBot="1" x14ac:dyDescent="0.5">
      <c r="A252" s="35"/>
      <c r="B252" s="12"/>
      <c r="C252" s="13"/>
      <c r="D252" s="13"/>
      <c r="E252" s="14"/>
      <c r="F252" s="12"/>
      <c r="G252" s="13"/>
      <c r="H252" s="13"/>
      <c r="I252" s="14"/>
    </row>
    <row r="253" spans="1:9" x14ac:dyDescent="0.45">
      <c r="A253" s="33"/>
      <c r="B253" s="7"/>
      <c r="C253" s="8"/>
      <c r="D253" s="8"/>
      <c r="E253" s="9"/>
      <c r="F253" s="7"/>
      <c r="G253" s="8"/>
      <c r="H253" s="8"/>
      <c r="I253" s="9"/>
    </row>
    <row r="254" spans="1:9" x14ac:dyDescent="0.45">
      <c r="A254" s="31"/>
    </row>
    <row r="255" spans="1:9" ht="18.600000000000001" thickBot="1" x14ac:dyDescent="0.5">
      <c r="A255" s="35"/>
      <c r="B255" s="12"/>
      <c r="C255" s="13"/>
      <c r="D255" s="13"/>
      <c r="E255" s="14"/>
      <c r="F255" s="12"/>
      <c r="G255" s="13"/>
      <c r="H255" s="13"/>
      <c r="I255" s="14"/>
    </row>
    <row r="256" spans="1:9" x14ac:dyDescent="0.45">
      <c r="A256" s="33"/>
      <c r="B256" s="7"/>
      <c r="C256" s="8"/>
      <c r="D256" s="8"/>
      <c r="E256" s="9"/>
      <c r="F256" s="7"/>
      <c r="G256" s="8"/>
      <c r="H256" s="8"/>
      <c r="I256" s="9"/>
    </row>
    <row r="257" spans="1:9" x14ac:dyDescent="0.45">
      <c r="A257" s="31"/>
    </row>
    <row r="258" spans="1:9" ht="18.600000000000001" thickBot="1" x14ac:dyDescent="0.5">
      <c r="A258" s="35"/>
      <c r="B258" s="12"/>
      <c r="C258" s="13"/>
      <c r="D258" s="13"/>
      <c r="E258" s="14"/>
      <c r="F258" s="12"/>
      <c r="G258" s="13"/>
      <c r="H258" s="13"/>
      <c r="I258" s="14"/>
    </row>
    <row r="259" spans="1:9" x14ac:dyDescent="0.45">
      <c r="A259" s="33"/>
      <c r="B259" s="7"/>
      <c r="C259" s="8"/>
      <c r="D259" s="8"/>
      <c r="E259" s="9"/>
      <c r="F259" s="7"/>
      <c r="G259" s="8"/>
      <c r="H259" s="8"/>
      <c r="I259" s="9"/>
    </row>
    <row r="260" spans="1:9" x14ac:dyDescent="0.45">
      <c r="A260" s="31"/>
    </row>
    <row r="261" spans="1:9" ht="18.600000000000001" thickBot="1" x14ac:dyDescent="0.5">
      <c r="A261" s="35"/>
      <c r="B261" s="12"/>
      <c r="C261" s="13"/>
      <c r="D261" s="13"/>
      <c r="E261" s="14"/>
      <c r="F261" s="12"/>
      <c r="G261" s="13"/>
      <c r="H261" s="13"/>
      <c r="I261" s="14"/>
    </row>
    <row r="262" spans="1:9" x14ac:dyDescent="0.45">
      <c r="A262" s="33"/>
      <c r="B262" s="7"/>
      <c r="C262" s="8"/>
      <c r="D262" s="8"/>
      <c r="E262" s="9"/>
      <c r="F262" s="7"/>
      <c r="G262" s="8"/>
      <c r="H262" s="8"/>
      <c r="I262" s="9"/>
    </row>
    <row r="263" spans="1:9" x14ac:dyDescent="0.45">
      <c r="A263" s="31"/>
    </row>
    <row r="264" spans="1:9" ht="18.600000000000001" thickBot="1" x14ac:dyDescent="0.5">
      <c r="A264" s="35"/>
      <c r="B264" s="12"/>
      <c r="C264" s="13"/>
      <c r="D264" s="13"/>
      <c r="E264" s="14"/>
      <c r="F264" s="12"/>
      <c r="G264" s="13"/>
      <c r="H264" s="13"/>
      <c r="I264" s="14"/>
    </row>
    <row r="265" spans="1:9" x14ac:dyDescent="0.45">
      <c r="A265" s="33"/>
      <c r="B265" s="7"/>
      <c r="C265" s="8"/>
      <c r="D265" s="8"/>
      <c r="E265" s="9"/>
      <c r="F265" s="7"/>
      <c r="G265" s="8"/>
      <c r="H265" s="8"/>
      <c r="I265" s="9"/>
    </row>
    <row r="266" spans="1:9" x14ac:dyDescent="0.45">
      <c r="A266" s="31"/>
    </row>
    <row r="267" spans="1:9" ht="18.600000000000001" thickBot="1" x14ac:dyDescent="0.5">
      <c r="A267" s="35"/>
      <c r="B267" s="12"/>
      <c r="C267" s="13"/>
      <c r="D267" s="13"/>
      <c r="E267" s="14"/>
      <c r="F267" s="12"/>
      <c r="G267" s="13"/>
      <c r="H267" s="13"/>
      <c r="I267" s="14"/>
    </row>
    <row r="268" spans="1:9" x14ac:dyDescent="0.45">
      <c r="A268" s="33"/>
      <c r="B268" s="7"/>
      <c r="C268" s="8"/>
      <c r="D268" s="8"/>
      <c r="E268" s="9"/>
      <c r="F268" s="7"/>
      <c r="G268" s="8"/>
      <c r="H268" s="8"/>
      <c r="I268" s="9"/>
    </row>
    <row r="269" spans="1:9" x14ac:dyDescent="0.45">
      <c r="A269" s="31"/>
    </row>
    <row r="270" spans="1:9" ht="18.600000000000001" thickBot="1" x14ac:dyDescent="0.5">
      <c r="A270" s="35"/>
      <c r="B270" s="12"/>
      <c r="C270" s="13"/>
      <c r="D270" s="13"/>
      <c r="E270" s="14"/>
      <c r="F270" s="12"/>
      <c r="G270" s="13"/>
      <c r="H270" s="13"/>
      <c r="I270" s="14"/>
    </row>
    <row r="271" spans="1:9" x14ac:dyDescent="0.45">
      <c r="A271" s="33"/>
      <c r="B271" s="7"/>
      <c r="C271" s="8"/>
      <c r="D271" s="8"/>
      <c r="E271" s="9"/>
      <c r="F271" s="7"/>
      <c r="G271" s="8"/>
      <c r="H271" s="8"/>
      <c r="I271" s="9"/>
    </row>
    <row r="272" spans="1:9" x14ac:dyDescent="0.45">
      <c r="A272" s="31"/>
    </row>
    <row r="273" spans="1:9" ht="18.600000000000001" thickBot="1" x14ac:dyDescent="0.5">
      <c r="A273" s="35"/>
      <c r="B273" s="12"/>
      <c r="C273" s="13"/>
      <c r="D273" s="13"/>
      <c r="E273" s="14"/>
      <c r="F273" s="12"/>
      <c r="G273" s="13"/>
      <c r="H273" s="13"/>
      <c r="I273" s="14"/>
    </row>
  </sheetData>
  <mergeCells count="2">
    <mergeCell ref="S1:W1"/>
    <mergeCell ref="X1:AA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A272"/>
  <sheetViews>
    <sheetView zoomScale="80" zoomScaleNormal="80" workbookViewId="0">
      <selection activeCell="A2" sqref="A2:I244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1" customWidth="1"/>
    <col min="4" max="4" width="8.796875" style="1"/>
    <col min="5" max="5" width="8.796875" style="11"/>
    <col min="6" max="6" width="4" style="10" customWidth="1"/>
    <col min="7" max="7" width="4" style="1" customWidth="1"/>
    <col min="8" max="8" width="8.796875" style="1"/>
    <col min="9" max="9" width="8.796875" style="11"/>
    <col min="10" max="11" width="7.19921875" bestFit="1" customWidth="1"/>
    <col min="14" max="15" width="4" customWidth="1"/>
    <col min="18" max="18" width="4" customWidth="1"/>
    <col min="19" max="19" width="12.19921875" bestFit="1" customWidth="1"/>
    <col min="20" max="20" width="7.5" bestFit="1" customWidth="1"/>
    <col min="21" max="21" width="6.69921875" bestFit="1" customWidth="1"/>
    <col min="22" max="22" width="7.69921875" bestFit="1" customWidth="1"/>
    <col min="23" max="23" width="5.5" bestFit="1" customWidth="1"/>
    <col min="24" max="24" width="7.5" bestFit="1" customWidth="1"/>
    <col min="25" max="25" width="6.69921875" bestFit="1" customWidth="1"/>
    <col min="26" max="26" width="7.09765625" bestFit="1" customWidth="1"/>
    <col min="27" max="27" width="5.5" bestFit="1" customWidth="1"/>
  </cols>
  <sheetData>
    <row r="1" spans="1:27" ht="18.600000000000001" thickBot="1" x14ac:dyDescent="0.5">
      <c r="A1" s="35"/>
      <c r="B1" s="54" t="s">
        <v>17</v>
      </c>
      <c r="C1" s="55" t="s">
        <v>22</v>
      </c>
      <c r="D1" s="55" t="s">
        <v>21</v>
      </c>
      <c r="E1" s="56" t="s">
        <v>20</v>
      </c>
      <c r="F1" s="57" t="s">
        <v>17</v>
      </c>
      <c r="G1" s="58" t="s">
        <v>22</v>
      </c>
      <c r="H1" s="58" t="s">
        <v>21</v>
      </c>
      <c r="I1" s="59" t="s">
        <v>20</v>
      </c>
      <c r="J1" s="60" t="str">
        <f>'score sheet (1)'!J1</f>
        <v>JPN</v>
      </c>
      <c r="K1" s="60" t="str">
        <f>'score sheet (1)'!K1</f>
        <v>IRN</v>
      </c>
      <c r="S1" s="79"/>
      <c r="T1" s="80"/>
      <c r="U1" s="80"/>
      <c r="V1" s="80"/>
      <c r="W1" s="80"/>
      <c r="X1" s="81" t="s">
        <v>60</v>
      </c>
      <c r="Y1" s="80"/>
      <c r="Z1" s="80"/>
      <c r="AA1" s="82"/>
    </row>
    <row r="2" spans="1:27" ht="18.600000000000001" thickBot="1" x14ac:dyDescent="0.5">
      <c r="A2" s="33" t="s">
        <v>19</v>
      </c>
      <c r="B2" s="7">
        <v>6</v>
      </c>
      <c r="C2" s="8" t="s">
        <v>84</v>
      </c>
      <c r="D2" s="8" t="s">
        <v>85</v>
      </c>
      <c r="E2" s="9">
        <v>3</v>
      </c>
      <c r="F2" s="7">
        <v>19</v>
      </c>
      <c r="G2" s="8" t="s">
        <v>96</v>
      </c>
      <c r="H2" s="8"/>
      <c r="I2" s="9">
        <v>7</v>
      </c>
      <c r="J2">
        <v>25</v>
      </c>
      <c r="K2">
        <v>22</v>
      </c>
      <c r="S2" s="47" t="s">
        <v>29</v>
      </c>
      <c r="T2" s="24" t="s">
        <v>17</v>
      </c>
      <c r="U2" s="18" t="s">
        <v>22</v>
      </c>
      <c r="V2" s="18" t="s">
        <v>21</v>
      </c>
      <c r="W2" s="19" t="s">
        <v>20</v>
      </c>
      <c r="X2" s="20" t="s">
        <v>17</v>
      </c>
      <c r="Y2" s="18" t="s">
        <v>22</v>
      </c>
      <c r="Z2" s="42" t="s">
        <v>21</v>
      </c>
      <c r="AA2" s="21" t="s">
        <v>20</v>
      </c>
    </row>
    <row r="3" spans="1:27" ht="18.600000000000001" thickBot="1" x14ac:dyDescent="0.5">
      <c r="A3" s="31" t="str">
        <f t="shared" ref="A3:A5" si="0">A2</f>
        <v>#1</v>
      </c>
      <c r="B3" s="10">
        <v>8</v>
      </c>
      <c r="C3" s="1" t="s">
        <v>86</v>
      </c>
      <c r="E3" s="11">
        <v>3</v>
      </c>
      <c r="S3" s="16" t="s">
        <v>1</v>
      </c>
      <c r="T3" s="48"/>
      <c r="U3" s="8" t="s">
        <v>35</v>
      </c>
      <c r="V3" s="8" t="s">
        <v>62</v>
      </c>
      <c r="W3" s="53"/>
      <c r="X3" s="7"/>
      <c r="Y3" s="8" t="s">
        <v>36</v>
      </c>
      <c r="Z3" s="8" t="s">
        <v>70</v>
      </c>
      <c r="AA3" s="9"/>
    </row>
    <row r="4" spans="1:27" ht="18.600000000000001" thickBot="1" x14ac:dyDescent="0.5">
      <c r="A4" s="35" t="str">
        <f t="shared" si="0"/>
        <v>#1</v>
      </c>
      <c r="B4" s="12">
        <v>6</v>
      </c>
      <c r="C4" s="13" t="s">
        <v>85</v>
      </c>
      <c r="D4" s="13" t="s">
        <v>90</v>
      </c>
      <c r="E4" s="14">
        <v>6</v>
      </c>
      <c r="F4" s="12"/>
      <c r="G4" s="13"/>
      <c r="H4" s="13"/>
      <c r="I4" s="14"/>
      <c r="N4" s="7">
        <v>1</v>
      </c>
      <c r="O4" s="8">
        <v>6</v>
      </c>
      <c r="P4" s="9">
        <v>5</v>
      </c>
      <c r="S4" s="17" t="s">
        <v>30</v>
      </c>
      <c r="T4" s="5"/>
      <c r="U4" s="1" t="s">
        <v>36</v>
      </c>
      <c r="V4" s="1" t="s">
        <v>70</v>
      </c>
      <c r="W4" s="3"/>
      <c r="X4" s="10"/>
      <c r="Y4" s="1" t="s">
        <v>35</v>
      </c>
      <c r="Z4" s="1"/>
      <c r="AA4" s="11"/>
    </row>
    <row r="5" spans="1:27" x14ac:dyDescent="0.45">
      <c r="A5" s="33" t="str">
        <f t="shared" si="0"/>
        <v>#1</v>
      </c>
      <c r="B5" s="7"/>
      <c r="C5" s="8"/>
      <c r="D5" s="8"/>
      <c r="E5" s="9"/>
      <c r="F5" s="7"/>
      <c r="G5" s="8"/>
      <c r="H5" s="8"/>
      <c r="I5" s="9"/>
      <c r="N5" s="10">
        <v>9</v>
      </c>
      <c r="O5" s="1">
        <v>8</v>
      </c>
      <c r="P5" s="11">
        <v>7</v>
      </c>
      <c r="S5" s="17" t="s">
        <v>31</v>
      </c>
      <c r="T5" s="5"/>
      <c r="U5" s="1" t="s">
        <v>37</v>
      </c>
      <c r="V5" s="1" t="s">
        <v>62</v>
      </c>
      <c r="W5" s="3"/>
      <c r="X5" s="10"/>
      <c r="Y5" s="1" t="s">
        <v>42</v>
      </c>
      <c r="Z5" s="1" t="s">
        <v>70</v>
      </c>
      <c r="AA5" s="11"/>
    </row>
    <row r="6" spans="1:27" ht="18.600000000000001" thickBot="1" x14ac:dyDescent="0.5">
      <c r="A6" s="31" t="s">
        <v>95</v>
      </c>
      <c r="B6" s="10">
        <v>8</v>
      </c>
      <c r="C6" s="1" t="s">
        <v>96</v>
      </c>
      <c r="E6" s="11">
        <v>6</v>
      </c>
      <c r="F6" s="10">
        <v>8</v>
      </c>
      <c r="G6" s="1" t="s">
        <v>84</v>
      </c>
      <c r="H6" s="1" t="s">
        <v>85</v>
      </c>
      <c r="I6" s="11">
        <v>3</v>
      </c>
      <c r="M6" s="38"/>
      <c r="N6" s="12">
        <v>2</v>
      </c>
      <c r="O6" s="13">
        <v>3</v>
      </c>
      <c r="P6" s="14">
        <v>4</v>
      </c>
      <c r="Q6" s="38"/>
      <c r="S6" s="52" t="s">
        <v>71</v>
      </c>
      <c r="U6" s="15" t="s">
        <v>37</v>
      </c>
      <c r="V6" s="15" t="s">
        <v>38</v>
      </c>
      <c r="W6" t="s">
        <v>72</v>
      </c>
    </row>
    <row r="7" spans="1:27" ht="18.600000000000001" thickBot="1" x14ac:dyDescent="0.5">
      <c r="A7" s="35" t="str">
        <f t="shared" ref="A7:A9" si="1">A6</f>
        <v>#2</v>
      </c>
      <c r="B7" s="12"/>
      <c r="C7" s="13"/>
      <c r="D7" s="13"/>
      <c r="E7" s="14"/>
      <c r="F7" s="12">
        <v>24</v>
      </c>
      <c r="G7" s="13" t="s">
        <v>86</v>
      </c>
      <c r="H7" s="13"/>
      <c r="I7" s="14">
        <v>2</v>
      </c>
      <c r="N7" s="22">
        <v>4</v>
      </c>
      <c r="O7" s="6">
        <v>3</v>
      </c>
      <c r="P7" s="23">
        <v>2</v>
      </c>
      <c r="S7" s="17" t="s">
        <v>34</v>
      </c>
      <c r="T7" s="5"/>
      <c r="U7" s="1" t="s">
        <v>37</v>
      </c>
      <c r="V7" s="1" t="s">
        <v>40</v>
      </c>
      <c r="W7" s="3"/>
      <c r="X7" s="10"/>
      <c r="Y7" s="1" t="s">
        <v>39</v>
      </c>
      <c r="Z7" s="1" t="s">
        <v>38</v>
      </c>
      <c r="AA7" s="11"/>
    </row>
    <row r="8" spans="1:27" x14ac:dyDescent="0.45">
      <c r="A8" s="33" t="str">
        <f t="shared" si="1"/>
        <v>#2</v>
      </c>
      <c r="B8" s="7">
        <v>12</v>
      </c>
      <c r="C8" s="8" t="s">
        <v>87</v>
      </c>
      <c r="D8" s="8" t="s">
        <v>91</v>
      </c>
      <c r="E8" s="9"/>
      <c r="F8" s="7">
        <v>10</v>
      </c>
      <c r="G8" s="8" t="s">
        <v>85</v>
      </c>
      <c r="H8" s="8" t="s">
        <v>90</v>
      </c>
      <c r="I8" s="9">
        <v>5</v>
      </c>
      <c r="N8" s="10">
        <v>7</v>
      </c>
      <c r="O8" s="1">
        <v>8</v>
      </c>
      <c r="P8" s="11">
        <v>9</v>
      </c>
      <c r="S8" s="17" t="s">
        <v>28</v>
      </c>
      <c r="T8" s="5"/>
      <c r="U8" s="1" t="s">
        <v>39</v>
      </c>
      <c r="V8" s="1" t="s">
        <v>40</v>
      </c>
      <c r="W8" s="3"/>
      <c r="X8" s="10"/>
      <c r="Y8" s="1" t="s">
        <v>37</v>
      </c>
      <c r="Z8" s="1" t="s">
        <v>38</v>
      </c>
      <c r="AA8" s="11" t="s">
        <v>39</v>
      </c>
    </row>
    <row r="9" spans="1:27" ht="18.600000000000001" thickBot="1" x14ac:dyDescent="0.5">
      <c r="A9" s="31" t="str">
        <f t="shared" si="1"/>
        <v>#2</v>
      </c>
      <c r="N9" s="12">
        <v>5</v>
      </c>
      <c r="O9" s="13">
        <v>6</v>
      </c>
      <c r="P9" s="14">
        <v>1</v>
      </c>
      <c r="S9" s="17" t="s">
        <v>33</v>
      </c>
      <c r="T9" s="5"/>
      <c r="U9" s="1" t="s">
        <v>39</v>
      </c>
      <c r="V9" s="1" t="s">
        <v>41</v>
      </c>
      <c r="W9" s="3"/>
      <c r="X9" s="10"/>
      <c r="Y9" s="1" t="s">
        <v>37</v>
      </c>
      <c r="Z9" s="1"/>
      <c r="AA9" s="11"/>
    </row>
    <row r="10" spans="1:27" ht="18.600000000000001" thickBot="1" x14ac:dyDescent="0.5">
      <c r="A10" s="35" t="s">
        <v>100</v>
      </c>
      <c r="B10" s="12">
        <v>12</v>
      </c>
      <c r="C10" s="13" t="s">
        <v>84</v>
      </c>
      <c r="D10" s="13" t="s">
        <v>85</v>
      </c>
      <c r="E10" s="14">
        <v>3</v>
      </c>
      <c r="F10" s="12">
        <v>27</v>
      </c>
      <c r="G10" s="13" t="s">
        <v>96</v>
      </c>
      <c r="H10" s="13"/>
      <c r="I10" s="14">
        <v>5</v>
      </c>
      <c r="S10" s="51" t="s">
        <v>32</v>
      </c>
      <c r="T10" s="50"/>
      <c r="U10" s="13" t="s">
        <v>42</v>
      </c>
      <c r="V10" s="13" t="s">
        <v>63</v>
      </c>
      <c r="W10" s="49"/>
      <c r="X10" s="12"/>
      <c r="Y10" s="13" t="s">
        <v>37</v>
      </c>
      <c r="Z10" s="13"/>
      <c r="AA10" s="14"/>
    </row>
    <row r="11" spans="1:27" x14ac:dyDescent="0.45">
      <c r="A11" s="33" t="str">
        <f t="shared" ref="A11:A13" si="2">A10</f>
        <v>#3</v>
      </c>
      <c r="B11" s="7">
        <v>8</v>
      </c>
      <c r="C11" s="8" t="s">
        <v>86</v>
      </c>
      <c r="D11" s="8"/>
      <c r="E11" s="9">
        <v>2</v>
      </c>
      <c r="F11" s="7"/>
      <c r="G11" s="8"/>
      <c r="H11" s="8"/>
      <c r="I11" s="9"/>
    </row>
    <row r="12" spans="1:27" ht="18.600000000000001" thickBot="1" x14ac:dyDescent="0.5">
      <c r="A12" s="31" t="str">
        <f t="shared" si="2"/>
        <v>#3</v>
      </c>
      <c r="B12" s="10">
        <v>14</v>
      </c>
      <c r="C12" s="1" t="s">
        <v>85</v>
      </c>
      <c r="D12" s="1" t="s">
        <v>90</v>
      </c>
      <c r="E12" s="11">
        <v>5</v>
      </c>
    </row>
    <row r="13" spans="1:27" ht="18.600000000000001" thickBot="1" x14ac:dyDescent="0.5">
      <c r="A13" s="35" t="str">
        <f t="shared" si="2"/>
        <v>#3</v>
      </c>
      <c r="B13" s="12"/>
      <c r="C13" s="13"/>
      <c r="D13" s="13"/>
      <c r="E13" s="14"/>
      <c r="F13" s="12"/>
      <c r="G13" s="13"/>
      <c r="H13" s="13"/>
      <c r="I13" s="14"/>
      <c r="S13" s="29" t="s">
        <v>69</v>
      </c>
      <c r="T13" s="30"/>
      <c r="U13" s="27" t="s">
        <v>64</v>
      </c>
      <c r="V13" s="27"/>
      <c r="W13" s="26" t="s">
        <v>17</v>
      </c>
      <c r="X13" s="25"/>
      <c r="Y13" s="27"/>
      <c r="Z13" s="27"/>
      <c r="AA13" s="28"/>
    </row>
    <row r="14" spans="1:27" ht="18.600000000000001" thickBot="1" x14ac:dyDescent="0.5">
      <c r="A14" s="33" t="s">
        <v>102</v>
      </c>
      <c r="B14" s="7">
        <v>14</v>
      </c>
      <c r="C14" s="8" t="s">
        <v>96</v>
      </c>
      <c r="D14" s="8" t="s">
        <v>91</v>
      </c>
      <c r="E14" s="9"/>
      <c r="F14" s="7"/>
      <c r="G14" s="8"/>
      <c r="H14" s="8"/>
      <c r="I14" s="9"/>
      <c r="S14" s="52" t="s">
        <v>43</v>
      </c>
      <c r="T14" s="45"/>
      <c r="U14" s="15" t="s">
        <v>44</v>
      </c>
      <c r="V14" s="15"/>
      <c r="W14" s="46"/>
      <c r="X14" s="40"/>
      <c r="Y14" s="15"/>
      <c r="Z14" s="15"/>
      <c r="AA14" s="41"/>
    </row>
    <row r="15" spans="1:27" x14ac:dyDescent="0.45">
      <c r="A15" s="31" t="str">
        <f>A14</f>
        <v>#4</v>
      </c>
      <c r="S15" s="16" t="s">
        <v>45</v>
      </c>
      <c r="T15" s="48"/>
      <c r="U15" s="8"/>
      <c r="V15" s="8"/>
      <c r="W15" s="53"/>
      <c r="X15" s="7"/>
      <c r="Y15" s="8"/>
      <c r="Z15" s="8"/>
      <c r="AA15" s="9"/>
    </row>
    <row r="16" spans="1:27" ht="18.600000000000001" thickBot="1" x14ac:dyDescent="0.5">
      <c r="A16" s="35" t="s">
        <v>104</v>
      </c>
      <c r="B16" s="12">
        <v>20</v>
      </c>
      <c r="C16" s="13" t="s">
        <v>84</v>
      </c>
      <c r="D16" s="13" t="s">
        <v>85</v>
      </c>
      <c r="E16" s="14">
        <v>3</v>
      </c>
      <c r="F16" s="12">
        <v>10</v>
      </c>
      <c r="G16" s="13" t="s">
        <v>96</v>
      </c>
      <c r="H16" s="13"/>
      <c r="I16" s="14">
        <v>6</v>
      </c>
      <c r="S16" s="17" t="s">
        <v>46</v>
      </c>
      <c r="T16" s="5" t="s">
        <v>66</v>
      </c>
      <c r="U16" s="1" t="s">
        <v>50</v>
      </c>
      <c r="V16" s="1"/>
      <c r="W16" s="3"/>
      <c r="X16" s="10" t="s">
        <v>68</v>
      </c>
      <c r="Y16" s="1"/>
      <c r="Z16" s="1"/>
      <c r="AA16" s="11"/>
    </row>
    <row r="17" spans="1:27" x14ac:dyDescent="0.45">
      <c r="A17" s="33" t="str">
        <f t="shared" ref="A17:A19" si="3">A16</f>
        <v>#5</v>
      </c>
      <c r="B17" s="7">
        <v>8</v>
      </c>
      <c r="C17" s="8" t="s">
        <v>86</v>
      </c>
      <c r="D17" s="8"/>
      <c r="E17" s="9">
        <v>4</v>
      </c>
      <c r="F17" s="7"/>
      <c r="G17" s="8"/>
      <c r="H17" s="8"/>
      <c r="I17" s="9"/>
      <c r="S17" s="17" t="s">
        <v>48</v>
      </c>
      <c r="T17" s="5" t="s">
        <v>66</v>
      </c>
      <c r="U17" s="1" t="s">
        <v>52</v>
      </c>
      <c r="V17" s="1"/>
      <c r="W17" s="3"/>
      <c r="X17" s="10" t="s">
        <v>68</v>
      </c>
      <c r="Y17" s="1"/>
      <c r="Z17" s="1"/>
      <c r="AA17" s="11"/>
    </row>
    <row r="18" spans="1:27" x14ac:dyDescent="0.45">
      <c r="A18" s="31" t="str">
        <f t="shared" si="3"/>
        <v>#5</v>
      </c>
      <c r="B18" s="10">
        <v>12</v>
      </c>
      <c r="C18" s="1" t="s">
        <v>85</v>
      </c>
      <c r="D18" s="1" t="s">
        <v>90</v>
      </c>
      <c r="E18" s="11">
        <v>5</v>
      </c>
      <c r="F18" s="10">
        <v>8</v>
      </c>
      <c r="G18" s="1" t="s">
        <v>87</v>
      </c>
      <c r="H18" s="1" t="s">
        <v>91</v>
      </c>
      <c r="S18" s="17" t="s">
        <v>47</v>
      </c>
      <c r="T18" s="5" t="s">
        <v>65</v>
      </c>
      <c r="U18" s="1" t="s">
        <v>51</v>
      </c>
      <c r="V18" s="1"/>
      <c r="W18" s="3"/>
      <c r="X18" s="10" t="s">
        <v>67</v>
      </c>
      <c r="Y18" s="1"/>
      <c r="Z18" s="1"/>
      <c r="AA18" s="11"/>
    </row>
    <row r="19" spans="1:27" ht="18.600000000000001" thickBot="1" x14ac:dyDescent="0.5">
      <c r="A19" s="35" t="str">
        <f t="shared" si="3"/>
        <v>#5</v>
      </c>
      <c r="B19" s="12"/>
      <c r="C19" s="13"/>
      <c r="D19" s="13"/>
      <c r="E19" s="14"/>
      <c r="F19" s="12"/>
      <c r="G19" s="13"/>
      <c r="H19" s="13"/>
      <c r="I19" s="14"/>
      <c r="S19" s="51" t="s">
        <v>49</v>
      </c>
      <c r="T19" s="50" t="s">
        <v>65</v>
      </c>
      <c r="U19" s="13" t="s">
        <v>53</v>
      </c>
      <c r="V19" s="13"/>
      <c r="W19" s="49"/>
      <c r="X19" s="12" t="s">
        <v>67</v>
      </c>
      <c r="Y19" s="13"/>
      <c r="Z19" s="13"/>
      <c r="AA19" s="14"/>
    </row>
    <row r="20" spans="1:27" x14ac:dyDescent="0.45">
      <c r="A20" s="33" t="s">
        <v>105</v>
      </c>
      <c r="B20" s="7">
        <v>6</v>
      </c>
      <c r="C20" s="8" t="s">
        <v>96</v>
      </c>
      <c r="D20" s="8"/>
      <c r="E20" s="9">
        <v>6</v>
      </c>
      <c r="F20" s="7">
        <v>19</v>
      </c>
      <c r="G20" s="8" t="s">
        <v>84</v>
      </c>
      <c r="H20" s="8" t="s">
        <v>85</v>
      </c>
      <c r="I20" s="9">
        <v>3</v>
      </c>
    </row>
    <row r="21" spans="1:27" x14ac:dyDescent="0.45">
      <c r="A21" s="31" t="str">
        <f t="shared" ref="A21:A23" si="4">A20</f>
        <v>#6</v>
      </c>
      <c r="F21" s="10">
        <v>24</v>
      </c>
      <c r="G21" s="1" t="s">
        <v>86</v>
      </c>
      <c r="I21" s="11">
        <v>4</v>
      </c>
    </row>
    <row r="22" spans="1:27" ht="18.600000000000001" thickBot="1" x14ac:dyDescent="0.5">
      <c r="A22" s="35" t="str">
        <f t="shared" si="4"/>
        <v>#6</v>
      </c>
      <c r="B22" s="12">
        <v>1</v>
      </c>
      <c r="C22" s="13" t="s">
        <v>89</v>
      </c>
      <c r="D22" s="13" t="s">
        <v>91</v>
      </c>
      <c r="E22" s="14"/>
      <c r="F22" s="12">
        <v>49</v>
      </c>
      <c r="G22" s="13" t="s">
        <v>85</v>
      </c>
      <c r="H22" s="13" t="s">
        <v>90</v>
      </c>
      <c r="I22" s="14">
        <v>1</v>
      </c>
    </row>
    <row r="23" spans="1:27" x14ac:dyDescent="0.45">
      <c r="A23" s="33" t="str">
        <f t="shared" si="4"/>
        <v>#6</v>
      </c>
      <c r="B23" s="7"/>
      <c r="C23" s="8"/>
      <c r="D23" s="8"/>
      <c r="E23" s="9"/>
      <c r="F23" s="7"/>
      <c r="G23" s="8"/>
      <c r="H23" s="8"/>
      <c r="I23" s="9"/>
    </row>
    <row r="24" spans="1:27" x14ac:dyDescent="0.45">
      <c r="A24" s="31" t="s">
        <v>108</v>
      </c>
      <c r="B24" s="10">
        <v>14</v>
      </c>
      <c r="C24" s="1" t="s">
        <v>84</v>
      </c>
      <c r="D24" s="1" t="s">
        <v>97</v>
      </c>
      <c r="E24" s="11">
        <v>9</v>
      </c>
      <c r="F24" s="10">
        <v>49</v>
      </c>
      <c r="G24" s="1" t="s">
        <v>96</v>
      </c>
      <c r="I24" s="11">
        <v>6</v>
      </c>
    </row>
    <row r="25" spans="1:27" ht="18.600000000000001" thickBot="1" x14ac:dyDescent="0.5">
      <c r="A25" s="35" t="str">
        <f t="shared" ref="A25:A30" si="5">A24</f>
        <v>#7</v>
      </c>
      <c r="B25" s="12">
        <v>8</v>
      </c>
      <c r="C25" s="13" t="s">
        <v>86</v>
      </c>
      <c r="D25" s="13" t="s">
        <v>88</v>
      </c>
      <c r="E25" s="14">
        <v>4</v>
      </c>
      <c r="F25" s="12"/>
      <c r="G25" s="13"/>
      <c r="H25" s="13"/>
      <c r="I25" s="14"/>
    </row>
    <row r="26" spans="1:27" x14ac:dyDescent="0.45">
      <c r="A26" s="33" t="str">
        <f t="shared" si="5"/>
        <v>#7</v>
      </c>
      <c r="B26" s="7">
        <v>12</v>
      </c>
      <c r="C26" s="8" t="s">
        <v>85</v>
      </c>
      <c r="D26" s="8"/>
      <c r="E26" s="9">
        <v>5</v>
      </c>
      <c r="F26" s="7">
        <v>6</v>
      </c>
      <c r="G26" s="8" t="s">
        <v>89</v>
      </c>
      <c r="H26" s="8"/>
      <c r="I26" s="9">
        <v>3</v>
      </c>
    </row>
    <row r="27" spans="1:27" x14ac:dyDescent="0.45">
      <c r="A27" s="31" t="str">
        <f t="shared" si="5"/>
        <v>#7</v>
      </c>
      <c r="B27" s="10">
        <v>2</v>
      </c>
      <c r="C27" s="1" t="s">
        <v>87</v>
      </c>
      <c r="D27" s="1" t="s">
        <v>88</v>
      </c>
      <c r="F27" s="10">
        <v>6</v>
      </c>
      <c r="G27" s="1" t="s">
        <v>87</v>
      </c>
      <c r="H27" s="1" t="s">
        <v>85</v>
      </c>
      <c r="I27" s="11">
        <v>3</v>
      </c>
    </row>
    <row r="28" spans="1:27" ht="18.600000000000001" thickBot="1" x14ac:dyDescent="0.5">
      <c r="A28" s="35" t="str">
        <f t="shared" si="5"/>
        <v>#7</v>
      </c>
      <c r="B28" s="12"/>
      <c r="C28" s="13"/>
      <c r="D28" s="13"/>
      <c r="E28" s="14"/>
      <c r="F28" s="12">
        <v>24</v>
      </c>
      <c r="G28" s="13" t="s">
        <v>86</v>
      </c>
      <c r="H28" s="13"/>
      <c r="I28" s="14">
        <v>9</v>
      </c>
    </row>
    <row r="29" spans="1:27" x14ac:dyDescent="0.45">
      <c r="A29" s="33" t="str">
        <f t="shared" si="5"/>
        <v>#7</v>
      </c>
      <c r="B29" s="7">
        <v>2</v>
      </c>
      <c r="C29" s="8" t="s">
        <v>89</v>
      </c>
      <c r="D29" s="8" t="s">
        <v>90</v>
      </c>
      <c r="E29" s="9">
        <v>3</v>
      </c>
      <c r="F29" s="7">
        <v>10</v>
      </c>
      <c r="G29" s="8" t="s">
        <v>85</v>
      </c>
      <c r="H29" s="8" t="s">
        <v>91</v>
      </c>
      <c r="I29" s="9" t="s">
        <v>89</v>
      </c>
    </row>
    <row r="30" spans="1:27" x14ac:dyDescent="0.45">
      <c r="A30" s="31" t="str">
        <f t="shared" si="5"/>
        <v>#7</v>
      </c>
    </row>
    <row r="31" spans="1:27" ht="18.600000000000001" thickBot="1" x14ac:dyDescent="0.5">
      <c r="A31" s="35" t="s">
        <v>109</v>
      </c>
      <c r="B31" s="12">
        <v>1</v>
      </c>
      <c r="C31" s="13" t="s">
        <v>96</v>
      </c>
      <c r="D31" s="13"/>
      <c r="E31" s="14">
        <v>6</v>
      </c>
      <c r="F31" s="12">
        <v>8</v>
      </c>
      <c r="G31" s="13" t="s">
        <v>84</v>
      </c>
      <c r="H31" s="13" t="s">
        <v>97</v>
      </c>
      <c r="I31" s="14">
        <v>8</v>
      </c>
    </row>
    <row r="32" spans="1:27" x14ac:dyDescent="0.45">
      <c r="A32" s="33" t="str">
        <f t="shared" ref="A32:A37" si="6">A31</f>
        <v>#8</v>
      </c>
      <c r="B32" s="7"/>
      <c r="C32" s="8"/>
      <c r="D32" s="8"/>
      <c r="E32" s="9"/>
      <c r="F32" s="7">
        <v>24</v>
      </c>
      <c r="G32" s="8" t="s">
        <v>86</v>
      </c>
      <c r="H32" s="8" t="s">
        <v>88</v>
      </c>
      <c r="I32" s="9">
        <v>4</v>
      </c>
    </row>
    <row r="33" spans="1:9" x14ac:dyDescent="0.45">
      <c r="A33" s="31" t="str">
        <f t="shared" si="6"/>
        <v>#8</v>
      </c>
      <c r="B33" s="10">
        <v>2</v>
      </c>
      <c r="C33" s="1" t="s">
        <v>89</v>
      </c>
      <c r="D33" s="1" t="s">
        <v>86</v>
      </c>
      <c r="E33" s="11">
        <v>8</v>
      </c>
      <c r="F33" s="10">
        <v>19</v>
      </c>
      <c r="G33" s="1" t="s">
        <v>85</v>
      </c>
      <c r="I33" s="11">
        <v>8</v>
      </c>
    </row>
    <row r="34" spans="1:9" ht="18.600000000000001" thickBot="1" x14ac:dyDescent="0.5">
      <c r="A34" s="35" t="str">
        <f t="shared" si="6"/>
        <v>#8</v>
      </c>
      <c r="B34" s="12">
        <v>20</v>
      </c>
      <c r="C34" s="13" t="s">
        <v>87</v>
      </c>
      <c r="D34" s="13" t="s">
        <v>85</v>
      </c>
      <c r="E34" s="14">
        <v>3</v>
      </c>
      <c r="F34" s="12"/>
      <c r="G34" s="13"/>
      <c r="H34" s="13"/>
      <c r="I34" s="14"/>
    </row>
    <row r="35" spans="1:9" x14ac:dyDescent="0.45">
      <c r="A35" s="33" t="str">
        <f t="shared" si="6"/>
        <v>#8</v>
      </c>
      <c r="B35" s="7">
        <v>8</v>
      </c>
      <c r="C35" s="8" t="s">
        <v>86</v>
      </c>
      <c r="D35" s="8"/>
      <c r="E35" s="9">
        <v>4</v>
      </c>
      <c r="F35" s="7"/>
      <c r="G35" s="8"/>
      <c r="H35" s="8"/>
      <c r="I35" s="9"/>
    </row>
    <row r="36" spans="1:9" x14ac:dyDescent="0.45">
      <c r="A36" s="31" t="str">
        <f t="shared" si="6"/>
        <v>#8</v>
      </c>
      <c r="B36" s="10">
        <v>12</v>
      </c>
      <c r="C36" s="1" t="s">
        <v>85</v>
      </c>
      <c r="D36" s="1" t="s">
        <v>91</v>
      </c>
      <c r="E36" s="11" t="s">
        <v>89</v>
      </c>
      <c r="F36" s="10">
        <v>6</v>
      </c>
      <c r="G36" s="1" t="s">
        <v>89</v>
      </c>
      <c r="H36" s="1" t="s">
        <v>90</v>
      </c>
      <c r="I36" s="11">
        <v>7</v>
      </c>
    </row>
    <row r="37" spans="1:9" ht="18.600000000000001" thickBot="1" x14ac:dyDescent="0.5">
      <c r="A37" s="35" t="str">
        <f t="shared" si="6"/>
        <v>#8</v>
      </c>
      <c r="B37" s="12"/>
      <c r="C37" s="13"/>
      <c r="D37" s="13"/>
      <c r="E37" s="14"/>
      <c r="F37" s="12"/>
      <c r="G37" s="13"/>
      <c r="H37" s="13"/>
      <c r="I37" s="14"/>
    </row>
    <row r="38" spans="1:9" x14ac:dyDescent="0.45">
      <c r="A38" s="33" t="s">
        <v>110</v>
      </c>
      <c r="B38" s="7"/>
      <c r="C38" s="8"/>
      <c r="D38" s="8"/>
      <c r="E38" s="9"/>
      <c r="F38" s="7">
        <v>6</v>
      </c>
      <c r="G38" s="8" t="s">
        <v>96</v>
      </c>
      <c r="H38" s="8" t="s">
        <v>91</v>
      </c>
      <c r="I38" s="9"/>
    </row>
    <row r="39" spans="1:9" x14ac:dyDescent="0.45">
      <c r="A39" s="31" t="str">
        <f>A38</f>
        <v>#9</v>
      </c>
    </row>
    <row r="40" spans="1:9" ht="18.600000000000001" thickBot="1" x14ac:dyDescent="0.5">
      <c r="A40" s="35" t="s">
        <v>111</v>
      </c>
      <c r="B40" s="12">
        <v>12</v>
      </c>
      <c r="C40" s="13" t="s">
        <v>96</v>
      </c>
      <c r="D40" s="13"/>
      <c r="E40" s="14">
        <v>5</v>
      </c>
      <c r="F40" s="12">
        <v>19</v>
      </c>
      <c r="G40" s="13" t="s">
        <v>84</v>
      </c>
      <c r="H40" s="13" t="s">
        <v>89</v>
      </c>
      <c r="I40" s="14">
        <v>3</v>
      </c>
    </row>
    <row r="41" spans="1:9" x14ac:dyDescent="0.45">
      <c r="A41" s="33" t="str">
        <f t="shared" ref="A41:A44" si="7">A40</f>
        <v>#10</v>
      </c>
      <c r="B41" s="7"/>
      <c r="C41" s="8"/>
      <c r="D41" s="8"/>
      <c r="E41" s="9"/>
      <c r="F41" s="7">
        <v>24</v>
      </c>
      <c r="G41" s="8" t="s">
        <v>86</v>
      </c>
      <c r="H41" s="8"/>
      <c r="I41" s="9">
        <v>4</v>
      </c>
    </row>
    <row r="42" spans="1:9" x14ac:dyDescent="0.45">
      <c r="A42" s="31" t="str">
        <f t="shared" si="7"/>
        <v>#10</v>
      </c>
      <c r="B42" s="10">
        <v>2</v>
      </c>
      <c r="C42" s="1" t="s">
        <v>89</v>
      </c>
      <c r="D42" s="1" t="s">
        <v>86</v>
      </c>
      <c r="E42" s="11">
        <v>4</v>
      </c>
      <c r="F42" s="10">
        <v>19</v>
      </c>
      <c r="G42" s="1" t="s">
        <v>85</v>
      </c>
      <c r="H42" s="1" t="s">
        <v>90</v>
      </c>
      <c r="I42" s="11">
        <v>1</v>
      </c>
    </row>
    <row r="43" spans="1:9" ht="18.600000000000001" thickBot="1" x14ac:dyDescent="0.5">
      <c r="A43" s="35" t="str">
        <f t="shared" si="7"/>
        <v>#10</v>
      </c>
      <c r="B43" s="12">
        <v>20</v>
      </c>
      <c r="C43" s="13" t="s">
        <v>87</v>
      </c>
      <c r="D43" s="13" t="s">
        <v>91</v>
      </c>
      <c r="E43" s="14"/>
      <c r="F43" s="12"/>
      <c r="G43" s="13"/>
      <c r="H43" s="13"/>
      <c r="I43" s="14"/>
    </row>
    <row r="44" spans="1:9" x14ac:dyDescent="0.45">
      <c r="A44" s="33" t="str">
        <f t="shared" si="7"/>
        <v>#10</v>
      </c>
      <c r="B44" s="7"/>
      <c r="C44" s="8"/>
      <c r="D44" s="8"/>
      <c r="E44" s="9"/>
      <c r="F44" s="7"/>
      <c r="G44" s="8"/>
      <c r="H44" s="8"/>
      <c r="I44" s="9"/>
    </row>
    <row r="45" spans="1:9" x14ac:dyDescent="0.45">
      <c r="A45" s="31" t="s">
        <v>112</v>
      </c>
      <c r="B45" s="10">
        <v>14</v>
      </c>
      <c r="C45" s="1" t="s">
        <v>84</v>
      </c>
      <c r="D45" s="1" t="s">
        <v>91</v>
      </c>
      <c r="F45" s="10">
        <v>24</v>
      </c>
      <c r="G45" s="1" t="s">
        <v>96</v>
      </c>
      <c r="H45" s="1" t="s">
        <v>90</v>
      </c>
      <c r="I45" s="11">
        <v>5</v>
      </c>
    </row>
    <row r="46" spans="1:9" ht="18.600000000000001" thickBot="1" x14ac:dyDescent="0.5">
      <c r="A46" s="35" t="str">
        <f t="shared" ref="A46:A47" si="8">A45</f>
        <v>#11</v>
      </c>
      <c r="B46" s="12" t="s">
        <v>107</v>
      </c>
      <c r="C46" s="13"/>
      <c r="D46" s="13"/>
      <c r="E46" s="14"/>
      <c r="F46" s="12" t="s">
        <v>92</v>
      </c>
      <c r="G46" s="13" t="s">
        <v>125</v>
      </c>
      <c r="H46" s="13"/>
      <c r="I46" s="14"/>
    </row>
    <row r="47" spans="1:9" x14ac:dyDescent="0.45">
      <c r="A47" s="33" t="str">
        <f t="shared" si="8"/>
        <v>#11</v>
      </c>
      <c r="B47" s="7"/>
      <c r="C47" s="8"/>
      <c r="D47" s="8"/>
      <c r="E47" s="9"/>
      <c r="F47" s="7"/>
      <c r="G47" s="8"/>
      <c r="H47" s="8"/>
      <c r="I47" s="9"/>
    </row>
    <row r="48" spans="1:9" x14ac:dyDescent="0.45">
      <c r="A48" s="31" t="s">
        <v>113</v>
      </c>
      <c r="B48" s="10">
        <v>14</v>
      </c>
      <c r="C48" s="1" t="s">
        <v>84</v>
      </c>
      <c r="D48" s="1" t="s">
        <v>97</v>
      </c>
      <c r="E48" s="11">
        <v>9</v>
      </c>
      <c r="F48" s="10">
        <v>24</v>
      </c>
      <c r="G48" s="1" t="s">
        <v>96</v>
      </c>
      <c r="I48" s="11">
        <v>5</v>
      </c>
    </row>
    <row r="49" spans="1:9" ht="18.600000000000001" thickBot="1" x14ac:dyDescent="0.5">
      <c r="A49" s="35" t="str">
        <f t="shared" ref="A49:A53" si="9">A48</f>
        <v>#12</v>
      </c>
      <c r="B49" s="12">
        <v>8</v>
      </c>
      <c r="C49" s="13" t="s">
        <v>86</v>
      </c>
      <c r="D49" s="13" t="s">
        <v>88</v>
      </c>
      <c r="E49" s="14">
        <v>4</v>
      </c>
      <c r="F49" s="12"/>
      <c r="G49" s="13"/>
      <c r="H49" s="13"/>
      <c r="I49" s="14"/>
    </row>
    <row r="50" spans="1:9" x14ac:dyDescent="0.45">
      <c r="A50" s="33" t="str">
        <f t="shared" si="9"/>
        <v>#12</v>
      </c>
      <c r="B50" s="7">
        <v>14</v>
      </c>
      <c r="C50" s="8" t="s">
        <v>85</v>
      </c>
      <c r="D50" s="8"/>
      <c r="E50" s="9">
        <v>6</v>
      </c>
      <c r="F50" s="7">
        <v>8</v>
      </c>
      <c r="G50" s="8" t="s">
        <v>87</v>
      </c>
      <c r="H50" s="8" t="s">
        <v>89</v>
      </c>
      <c r="I50" s="9">
        <v>8</v>
      </c>
    </row>
    <row r="51" spans="1:9" x14ac:dyDescent="0.45">
      <c r="A51" s="31" t="str">
        <f t="shared" si="9"/>
        <v>#12</v>
      </c>
      <c r="B51" s="10">
        <v>14</v>
      </c>
      <c r="C51" s="1" t="s">
        <v>91</v>
      </c>
    </row>
    <row r="52" spans="1:9" ht="18.600000000000001" thickBot="1" x14ac:dyDescent="0.5">
      <c r="A52" s="35" t="str">
        <f t="shared" si="9"/>
        <v>#12</v>
      </c>
      <c r="B52" s="12" t="s">
        <v>107</v>
      </c>
      <c r="C52" s="13"/>
      <c r="D52" s="13"/>
      <c r="E52" s="14"/>
      <c r="F52" s="12" t="s">
        <v>92</v>
      </c>
      <c r="G52" s="13" t="s">
        <v>99</v>
      </c>
      <c r="H52" s="13"/>
      <c r="I52" s="14"/>
    </row>
    <row r="53" spans="1:9" x14ac:dyDescent="0.45">
      <c r="A53" s="33" t="str">
        <f t="shared" si="9"/>
        <v>#12</v>
      </c>
      <c r="B53" s="7"/>
      <c r="C53" s="8"/>
      <c r="D53" s="8"/>
      <c r="E53" s="9"/>
      <c r="F53" s="7"/>
      <c r="G53" s="8"/>
      <c r="H53" s="8"/>
      <c r="I53" s="9"/>
    </row>
    <row r="54" spans="1:9" x14ac:dyDescent="0.45">
      <c r="A54" s="31" t="s">
        <v>114</v>
      </c>
      <c r="B54" s="10">
        <v>12</v>
      </c>
      <c r="C54" s="1" t="s">
        <v>84</v>
      </c>
      <c r="D54" s="1" t="s">
        <v>89</v>
      </c>
      <c r="E54" s="11">
        <v>3</v>
      </c>
      <c r="F54" s="10">
        <v>24</v>
      </c>
      <c r="G54" s="1" t="s">
        <v>96</v>
      </c>
      <c r="I54" s="11">
        <v>1</v>
      </c>
    </row>
    <row r="55" spans="1:9" ht="18.600000000000001" thickBot="1" x14ac:dyDescent="0.5">
      <c r="A55" s="35" t="str">
        <f t="shared" ref="A55:A58" si="10">A54</f>
        <v>#13</v>
      </c>
      <c r="B55" s="12">
        <v>8</v>
      </c>
      <c r="C55" s="13" t="s">
        <v>86</v>
      </c>
      <c r="D55" s="13"/>
      <c r="E55" s="14">
        <v>4</v>
      </c>
      <c r="F55" s="12"/>
      <c r="G55" s="13"/>
      <c r="H55" s="13"/>
      <c r="I55" s="14"/>
    </row>
    <row r="56" spans="1:9" x14ac:dyDescent="0.45">
      <c r="A56" s="33" t="str">
        <f t="shared" si="10"/>
        <v>#13</v>
      </c>
      <c r="B56" s="7">
        <v>14</v>
      </c>
      <c r="C56" s="8" t="s">
        <v>85</v>
      </c>
      <c r="D56" s="8" t="s">
        <v>90</v>
      </c>
      <c r="E56" s="9">
        <v>6</v>
      </c>
      <c r="F56" s="7">
        <v>27</v>
      </c>
      <c r="G56" s="8" t="s">
        <v>89</v>
      </c>
      <c r="H56" s="8" t="s">
        <v>86</v>
      </c>
      <c r="I56" s="9">
        <v>6</v>
      </c>
    </row>
    <row r="57" spans="1:9" x14ac:dyDescent="0.45">
      <c r="A57" s="31" t="str">
        <f t="shared" si="10"/>
        <v>#13</v>
      </c>
      <c r="F57" s="10">
        <v>49</v>
      </c>
      <c r="G57" s="1" t="s">
        <v>87</v>
      </c>
      <c r="H57" s="1" t="s">
        <v>91</v>
      </c>
    </row>
    <row r="58" spans="1:9" ht="18.600000000000001" thickBot="1" x14ac:dyDescent="0.5">
      <c r="A58" s="35" t="str">
        <f t="shared" si="10"/>
        <v>#13</v>
      </c>
      <c r="B58" s="12"/>
      <c r="C58" s="13"/>
      <c r="D58" s="13"/>
      <c r="E58" s="14"/>
      <c r="F58" s="12"/>
      <c r="G58" s="13"/>
      <c r="H58" s="13"/>
      <c r="I58" s="14"/>
    </row>
    <row r="59" spans="1:9" x14ac:dyDescent="0.45">
      <c r="A59" s="33" t="s">
        <v>115</v>
      </c>
      <c r="B59" s="7">
        <v>2</v>
      </c>
      <c r="C59" s="8" t="s">
        <v>96</v>
      </c>
      <c r="D59" s="8"/>
      <c r="E59" s="9">
        <v>1</v>
      </c>
      <c r="F59" s="7">
        <v>8</v>
      </c>
      <c r="G59" s="8" t="s">
        <v>84</v>
      </c>
      <c r="H59" s="8" t="s">
        <v>85</v>
      </c>
      <c r="I59" s="9">
        <v>3</v>
      </c>
    </row>
    <row r="60" spans="1:9" x14ac:dyDescent="0.45">
      <c r="A60" s="31" t="str">
        <f t="shared" ref="A60:A83" si="11">A59</f>
        <v>#14</v>
      </c>
      <c r="F60" s="10">
        <v>24</v>
      </c>
      <c r="G60" s="1" t="s">
        <v>86</v>
      </c>
      <c r="I60" s="11">
        <v>4</v>
      </c>
    </row>
    <row r="61" spans="1:9" ht="18.600000000000001" thickBot="1" x14ac:dyDescent="0.5">
      <c r="A61" s="35" t="str">
        <f t="shared" si="11"/>
        <v>#14</v>
      </c>
      <c r="B61" s="12">
        <v>6</v>
      </c>
      <c r="C61" s="13" t="s">
        <v>89</v>
      </c>
      <c r="D61" s="13" t="s">
        <v>86</v>
      </c>
      <c r="E61" s="14">
        <v>1</v>
      </c>
      <c r="F61" s="12">
        <v>10</v>
      </c>
      <c r="G61" s="13" t="s">
        <v>85</v>
      </c>
      <c r="H61" s="13"/>
      <c r="I61" s="14">
        <v>1</v>
      </c>
    </row>
    <row r="62" spans="1:9" x14ac:dyDescent="0.45">
      <c r="A62" s="33" t="str">
        <f t="shared" si="11"/>
        <v>#14</v>
      </c>
      <c r="B62" s="7">
        <v>1</v>
      </c>
      <c r="C62" s="8" t="s">
        <v>87</v>
      </c>
      <c r="D62" s="8" t="s">
        <v>97</v>
      </c>
      <c r="E62" s="9">
        <v>3</v>
      </c>
      <c r="F62" s="7"/>
      <c r="G62" s="8"/>
      <c r="H62" s="8"/>
      <c r="I62" s="9"/>
    </row>
    <row r="63" spans="1:9" x14ac:dyDescent="0.45">
      <c r="A63" s="31" t="str">
        <f t="shared" si="11"/>
        <v>#14</v>
      </c>
      <c r="B63" s="10">
        <v>8</v>
      </c>
      <c r="C63" s="1" t="s">
        <v>86</v>
      </c>
      <c r="D63" s="1" t="s">
        <v>88</v>
      </c>
      <c r="E63" s="11">
        <v>4</v>
      </c>
    </row>
    <row r="64" spans="1:9" ht="18.600000000000001" thickBot="1" x14ac:dyDescent="0.5">
      <c r="A64" s="35" t="str">
        <f t="shared" si="11"/>
        <v>#14</v>
      </c>
      <c r="B64" s="12">
        <v>14</v>
      </c>
      <c r="C64" s="13" t="s">
        <v>85</v>
      </c>
      <c r="D64" s="13"/>
      <c r="E64" s="14">
        <v>8</v>
      </c>
      <c r="F64" s="12">
        <v>8</v>
      </c>
      <c r="G64" s="13" t="s">
        <v>87</v>
      </c>
      <c r="H64" s="13" t="s">
        <v>97</v>
      </c>
      <c r="I64" s="14">
        <v>5</v>
      </c>
    </row>
    <row r="65" spans="1:9" x14ac:dyDescent="0.45">
      <c r="A65" s="33" t="str">
        <f t="shared" si="11"/>
        <v>#14</v>
      </c>
      <c r="B65" s="7"/>
      <c r="C65" s="8"/>
      <c r="D65" s="8"/>
      <c r="E65" s="9"/>
      <c r="F65" s="7">
        <v>49</v>
      </c>
      <c r="G65" s="8" t="s">
        <v>86</v>
      </c>
      <c r="H65" s="8" t="s">
        <v>88</v>
      </c>
      <c r="I65" s="9">
        <v>4</v>
      </c>
    </row>
    <row r="66" spans="1:9" x14ac:dyDescent="0.45">
      <c r="A66" s="31" t="str">
        <f t="shared" si="11"/>
        <v>#14</v>
      </c>
      <c r="B66" s="10">
        <v>12</v>
      </c>
      <c r="C66" s="1" t="s">
        <v>87</v>
      </c>
      <c r="D66" s="1" t="s">
        <v>89</v>
      </c>
      <c r="E66" s="11">
        <v>2</v>
      </c>
      <c r="F66" s="10">
        <v>10</v>
      </c>
      <c r="I66" s="11">
        <v>8</v>
      </c>
    </row>
    <row r="67" spans="1:9" ht="18.600000000000001" thickBot="1" x14ac:dyDescent="0.5">
      <c r="A67" s="35" t="str">
        <f t="shared" si="11"/>
        <v>#14</v>
      </c>
      <c r="B67" s="12">
        <v>8</v>
      </c>
      <c r="C67" s="13" t="s">
        <v>86</v>
      </c>
      <c r="D67" s="13"/>
      <c r="E67" s="14">
        <v>3</v>
      </c>
      <c r="F67" s="12"/>
      <c r="G67" s="13"/>
      <c r="H67" s="13"/>
      <c r="I67" s="14"/>
    </row>
    <row r="68" spans="1:9" x14ac:dyDescent="0.45">
      <c r="A68" s="33" t="str">
        <f t="shared" si="11"/>
        <v>#14</v>
      </c>
      <c r="B68" s="7">
        <v>6</v>
      </c>
      <c r="C68" s="8" t="s">
        <v>85</v>
      </c>
      <c r="D68" s="8"/>
      <c r="E68" s="9">
        <v>6</v>
      </c>
      <c r="F68" s="7">
        <v>27</v>
      </c>
      <c r="G68" s="8" t="s">
        <v>89</v>
      </c>
      <c r="H68" s="8" t="s">
        <v>86</v>
      </c>
      <c r="I68" s="9">
        <v>9</v>
      </c>
    </row>
    <row r="69" spans="1:9" x14ac:dyDescent="0.45">
      <c r="A69" s="31" t="str">
        <f t="shared" si="11"/>
        <v>#14</v>
      </c>
      <c r="F69" s="10">
        <v>24</v>
      </c>
      <c r="G69" s="1" t="s">
        <v>87</v>
      </c>
      <c r="H69" s="1" t="s">
        <v>89</v>
      </c>
      <c r="I69" s="11">
        <v>3</v>
      </c>
    </row>
    <row r="70" spans="1:9" ht="18.600000000000001" thickBot="1" x14ac:dyDescent="0.5">
      <c r="A70" s="35" t="str">
        <f t="shared" si="11"/>
        <v>#14</v>
      </c>
      <c r="B70" s="12"/>
      <c r="C70" s="13"/>
      <c r="D70" s="13"/>
      <c r="E70" s="14"/>
      <c r="F70" s="12">
        <v>27</v>
      </c>
      <c r="G70" s="13" t="s">
        <v>86</v>
      </c>
      <c r="H70" s="13" t="s">
        <v>88</v>
      </c>
      <c r="I70" s="14">
        <v>2</v>
      </c>
    </row>
    <row r="71" spans="1:9" x14ac:dyDescent="0.45">
      <c r="A71" s="33" t="str">
        <f t="shared" si="11"/>
        <v>#14</v>
      </c>
      <c r="B71" s="7">
        <v>8</v>
      </c>
      <c r="C71" s="8" t="s">
        <v>87</v>
      </c>
      <c r="D71" s="8" t="s">
        <v>85</v>
      </c>
      <c r="E71" s="9">
        <v>8</v>
      </c>
      <c r="F71" s="7">
        <v>19</v>
      </c>
      <c r="G71" s="8" t="s">
        <v>85</v>
      </c>
      <c r="H71" s="8"/>
      <c r="I71" s="9" t="s">
        <v>98</v>
      </c>
    </row>
    <row r="72" spans="1:9" x14ac:dyDescent="0.45">
      <c r="A72" s="31" t="str">
        <f t="shared" si="11"/>
        <v>#14</v>
      </c>
      <c r="B72" s="10">
        <v>12</v>
      </c>
      <c r="C72" s="1" t="s">
        <v>86</v>
      </c>
      <c r="D72" s="1" t="s">
        <v>88</v>
      </c>
      <c r="E72" s="11">
        <v>9</v>
      </c>
    </row>
    <row r="73" spans="1:9" ht="18.600000000000001" thickBot="1" x14ac:dyDescent="0.5">
      <c r="A73" s="35" t="str">
        <f t="shared" si="11"/>
        <v>#14</v>
      </c>
      <c r="B73" s="12">
        <v>1</v>
      </c>
      <c r="C73" s="13" t="s">
        <v>85</v>
      </c>
      <c r="D73" s="13"/>
      <c r="E73" s="14">
        <v>5</v>
      </c>
      <c r="F73" s="12">
        <v>27</v>
      </c>
      <c r="G73" s="13" t="s">
        <v>89</v>
      </c>
      <c r="H73" s="13"/>
      <c r="I73" s="14">
        <v>3</v>
      </c>
    </row>
    <row r="74" spans="1:9" x14ac:dyDescent="0.45">
      <c r="A74" s="33" t="str">
        <f t="shared" si="11"/>
        <v>#14</v>
      </c>
      <c r="B74" s="7">
        <v>8</v>
      </c>
      <c r="C74" s="8" t="s">
        <v>87</v>
      </c>
      <c r="D74" s="8" t="s">
        <v>97</v>
      </c>
      <c r="E74" s="9">
        <v>9</v>
      </c>
      <c r="F74" s="7"/>
      <c r="G74" s="8"/>
      <c r="H74" s="8"/>
      <c r="I74" s="9"/>
    </row>
    <row r="75" spans="1:9" x14ac:dyDescent="0.45">
      <c r="A75" s="31" t="str">
        <f t="shared" si="11"/>
        <v>#14</v>
      </c>
      <c r="B75" s="10">
        <v>2</v>
      </c>
      <c r="C75" s="1" t="s">
        <v>86</v>
      </c>
      <c r="D75" s="1" t="s">
        <v>88</v>
      </c>
      <c r="E75" s="11">
        <v>4</v>
      </c>
    </row>
    <row r="76" spans="1:9" ht="18.600000000000001" thickBot="1" x14ac:dyDescent="0.5">
      <c r="A76" s="35" t="str">
        <f t="shared" si="11"/>
        <v>#14</v>
      </c>
      <c r="B76" s="12">
        <v>14</v>
      </c>
      <c r="C76" s="13" t="s">
        <v>85</v>
      </c>
      <c r="D76" s="13"/>
      <c r="E76" s="14"/>
      <c r="F76" s="12">
        <v>27</v>
      </c>
      <c r="G76" s="13" t="s">
        <v>89</v>
      </c>
      <c r="H76" s="13"/>
      <c r="I76" s="14">
        <v>3</v>
      </c>
    </row>
    <row r="77" spans="1:9" x14ac:dyDescent="0.45">
      <c r="A77" s="33" t="str">
        <f t="shared" si="11"/>
        <v>#14</v>
      </c>
      <c r="B77" s="7">
        <v>6</v>
      </c>
      <c r="C77" s="8" t="s">
        <v>87</v>
      </c>
      <c r="D77" s="8" t="s">
        <v>89</v>
      </c>
      <c r="E77" s="9">
        <v>8</v>
      </c>
      <c r="F77" s="7"/>
      <c r="G77" s="8"/>
      <c r="H77" s="8"/>
      <c r="I77" s="9"/>
    </row>
    <row r="78" spans="1:9" x14ac:dyDescent="0.45">
      <c r="A78" s="31" t="str">
        <f t="shared" si="11"/>
        <v>#14</v>
      </c>
      <c r="B78" s="10">
        <v>12</v>
      </c>
      <c r="C78" s="1" t="s">
        <v>86</v>
      </c>
      <c r="D78" s="1" t="s">
        <v>88</v>
      </c>
      <c r="E78" s="11">
        <v>9</v>
      </c>
    </row>
    <row r="79" spans="1:9" ht="18.600000000000001" thickBot="1" x14ac:dyDescent="0.5">
      <c r="A79" s="35" t="str">
        <f t="shared" si="11"/>
        <v>#14</v>
      </c>
      <c r="B79" s="12">
        <v>1</v>
      </c>
      <c r="C79" s="13" t="s">
        <v>85</v>
      </c>
      <c r="D79" s="13"/>
      <c r="E79" s="14">
        <v>1</v>
      </c>
      <c r="F79" s="12">
        <v>27</v>
      </c>
      <c r="G79" s="13" t="s">
        <v>89</v>
      </c>
      <c r="H79" s="13"/>
      <c r="I79" s="14">
        <v>7</v>
      </c>
    </row>
    <row r="80" spans="1:9" x14ac:dyDescent="0.45">
      <c r="A80" s="33" t="str">
        <f t="shared" si="11"/>
        <v>#14</v>
      </c>
      <c r="B80" s="7">
        <v>14</v>
      </c>
      <c r="C80" s="8" t="s">
        <v>87</v>
      </c>
      <c r="D80" s="8" t="s">
        <v>97</v>
      </c>
      <c r="E80" s="9">
        <v>8</v>
      </c>
      <c r="F80" s="7"/>
      <c r="G80" s="8"/>
      <c r="H80" s="8"/>
      <c r="I80" s="9"/>
    </row>
    <row r="81" spans="1:9" x14ac:dyDescent="0.45">
      <c r="A81" s="31" t="str">
        <f t="shared" si="11"/>
        <v>#14</v>
      </c>
      <c r="B81" s="10">
        <v>8</v>
      </c>
      <c r="C81" s="1" t="s">
        <v>86</v>
      </c>
      <c r="D81" s="1" t="s">
        <v>88</v>
      </c>
      <c r="E81" s="11">
        <v>4</v>
      </c>
    </row>
    <row r="82" spans="1:9" ht="18.600000000000001" thickBot="1" x14ac:dyDescent="0.5">
      <c r="A82" s="35" t="str">
        <f t="shared" si="11"/>
        <v>#14</v>
      </c>
      <c r="B82" s="12">
        <v>14</v>
      </c>
      <c r="C82" s="13" t="s">
        <v>85</v>
      </c>
      <c r="D82" s="13" t="s">
        <v>91</v>
      </c>
      <c r="E82" s="14" t="s">
        <v>89</v>
      </c>
      <c r="F82" s="12">
        <v>27</v>
      </c>
      <c r="G82" s="13" t="s">
        <v>89</v>
      </c>
      <c r="H82" s="13" t="s">
        <v>90</v>
      </c>
      <c r="I82" s="14">
        <v>8</v>
      </c>
    </row>
    <row r="83" spans="1:9" x14ac:dyDescent="0.45">
      <c r="A83" s="33" t="str">
        <f t="shared" si="11"/>
        <v>#14</v>
      </c>
      <c r="B83" s="7"/>
      <c r="C83" s="8"/>
      <c r="D83" s="8"/>
      <c r="E83" s="9"/>
      <c r="F83" s="7"/>
      <c r="G83" s="8"/>
      <c r="H83" s="8"/>
      <c r="I83" s="9"/>
    </row>
    <row r="84" spans="1:9" x14ac:dyDescent="0.45">
      <c r="A84" s="31" t="s">
        <v>117</v>
      </c>
      <c r="B84" s="10">
        <v>12</v>
      </c>
      <c r="C84" s="1" t="s">
        <v>84</v>
      </c>
      <c r="D84" s="1" t="s">
        <v>97</v>
      </c>
      <c r="E84" s="11">
        <v>8</v>
      </c>
      <c r="F84" s="10">
        <v>19</v>
      </c>
      <c r="G84" s="1" t="s">
        <v>96</v>
      </c>
      <c r="I84" s="11">
        <v>6</v>
      </c>
    </row>
    <row r="85" spans="1:9" ht="18.600000000000001" thickBot="1" x14ac:dyDescent="0.5">
      <c r="A85" s="35" t="str">
        <f t="shared" ref="A85:A88" si="12">A84</f>
        <v>#15</v>
      </c>
      <c r="B85" s="12">
        <v>8</v>
      </c>
      <c r="C85" s="13" t="s">
        <v>86</v>
      </c>
      <c r="D85" s="13"/>
      <c r="E85" s="14">
        <v>9</v>
      </c>
      <c r="F85" s="12"/>
      <c r="G85" s="13"/>
      <c r="H85" s="13"/>
      <c r="I85" s="14"/>
    </row>
    <row r="86" spans="1:9" x14ac:dyDescent="0.45">
      <c r="A86" s="33" t="str">
        <f t="shared" si="12"/>
        <v>#15</v>
      </c>
      <c r="B86" s="7">
        <v>1</v>
      </c>
      <c r="C86" s="8" t="s">
        <v>85</v>
      </c>
      <c r="D86" s="8" t="s">
        <v>91</v>
      </c>
      <c r="E86" s="9" t="s">
        <v>89</v>
      </c>
      <c r="F86" s="7">
        <v>49</v>
      </c>
      <c r="G86" s="8" t="s">
        <v>89</v>
      </c>
      <c r="H86" s="8" t="s">
        <v>90</v>
      </c>
      <c r="I86" s="9">
        <v>9</v>
      </c>
    </row>
    <row r="87" spans="1:9" x14ac:dyDescent="0.45">
      <c r="A87" s="31" t="str">
        <f t="shared" si="12"/>
        <v>#15</v>
      </c>
      <c r="B87" s="10" t="s">
        <v>101</v>
      </c>
      <c r="F87" s="10" t="s">
        <v>106</v>
      </c>
      <c r="G87" s="1" t="s">
        <v>130</v>
      </c>
    </row>
    <row r="88" spans="1:9" ht="18.600000000000001" thickBot="1" x14ac:dyDescent="0.5">
      <c r="A88" s="35" t="str">
        <f t="shared" si="12"/>
        <v>#15</v>
      </c>
      <c r="B88" s="12"/>
      <c r="C88" s="13"/>
      <c r="D88" s="13"/>
      <c r="E88" s="14"/>
      <c r="F88" s="12"/>
      <c r="G88" s="13"/>
      <c r="H88" s="13"/>
      <c r="I88" s="14"/>
    </row>
    <row r="89" spans="1:9" x14ac:dyDescent="0.45">
      <c r="A89" s="33" t="s">
        <v>118</v>
      </c>
      <c r="B89" s="7"/>
      <c r="C89" s="8"/>
      <c r="D89" s="8"/>
      <c r="E89" s="9"/>
      <c r="F89" s="7">
        <v>19</v>
      </c>
      <c r="G89" s="8" t="s">
        <v>96</v>
      </c>
      <c r="H89" s="8" t="s">
        <v>91</v>
      </c>
      <c r="I89" s="9"/>
    </row>
    <row r="90" spans="1:9" x14ac:dyDescent="0.45">
      <c r="A90" s="31" t="str">
        <f>A89</f>
        <v>#16</v>
      </c>
    </row>
    <row r="91" spans="1:9" ht="18.600000000000001" thickBot="1" x14ac:dyDescent="0.5">
      <c r="A91" s="35" t="s">
        <v>119</v>
      </c>
      <c r="B91" s="12">
        <v>8</v>
      </c>
      <c r="C91" s="13" t="s">
        <v>96</v>
      </c>
      <c r="D91" s="13"/>
      <c r="E91" s="14">
        <v>1</v>
      </c>
      <c r="F91" s="12">
        <v>19</v>
      </c>
      <c r="G91" s="13" t="s">
        <v>84</v>
      </c>
      <c r="H91" s="13" t="s">
        <v>85</v>
      </c>
      <c r="I91" s="14">
        <v>3</v>
      </c>
    </row>
    <row r="92" spans="1:9" x14ac:dyDescent="0.45">
      <c r="A92" s="33" t="str">
        <f t="shared" ref="A92:A94" si="13">A91</f>
        <v>#17</v>
      </c>
      <c r="B92" s="7"/>
      <c r="C92" s="8"/>
      <c r="D92" s="8"/>
      <c r="E92" s="9"/>
      <c r="F92" s="7">
        <v>24</v>
      </c>
      <c r="G92" s="8" t="s">
        <v>86</v>
      </c>
      <c r="H92" s="8"/>
      <c r="I92" s="9">
        <v>2</v>
      </c>
    </row>
    <row r="93" spans="1:9" x14ac:dyDescent="0.45">
      <c r="A93" s="31" t="str">
        <f t="shared" si="13"/>
        <v>#17</v>
      </c>
      <c r="F93" s="10">
        <v>10</v>
      </c>
      <c r="G93" s="1" t="s">
        <v>85</v>
      </c>
      <c r="H93" s="1" t="s">
        <v>90</v>
      </c>
      <c r="I93" s="11">
        <v>6</v>
      </c>
    </row>
    <row r="94" spans="1:9" ht="18.600000000000001" thickBot="1" x14ac:dyDescent="0.5">
      <c r="A94" s="35" t="str">
        <f t="shared" si="13"/>
        <v>#17</v>
      </c>
      <c r="B94" s="12"/>
      <c r="C94" s="13"/>
      <c r="D94" s="13"/>
      <c r="E94" s="14"/>
      <c r="F94" s="12"/>
      <c r="G94" s="13"/>
      <c r="H94" s="13"/>
      <c r="I94" s="14"/>
    </row>
    <row r="95" spans="1:9" x14ac:dyDescent="0.45">
      <c r="A95" s="33" t="s">
        <v>120</v>
      </c>
      <c r="B95" s="7">
        <v>12</v>
      </c>
      <c r="C95" s="8" t="s">
        <v>84</v>
      </c>
      <c r="D95" s="8" t="s">
        <v>85</v>
      </c>
      <c r="E95" s="9">
        <v>3</v>
      </c>
      <c r="F95" s="7">
        <v>27</v>
      </c>
      <c r="G95" s="8" t="s">
        <v>96</v>
      </c>
      <c r="H95" s="8"/>
      <c r="I95" s="9">
        <v>5</v>
      </c>
    </row>
    <row r="96" spans="1:9" x14ac:dyDescent="0.45">
      <c r="A96" s="31" t="str">
        <f t="shared" ref="A96:A98" si="14">A95</f>
        <v>#18</v>
      </c>
      <c r="B96" s="10">
        <v>8</v>
      </c>
      <c r="C96" s="1" t="s">
        <v>86</v>
      </c>
      <c r="E96" s="11">
        <v>3</v>
      </c>
    </row>
    <row r="97" spans="1:9" ht="18.600000000000001" thickBot="1" x14ac:dyDescent="0.5">
      <c r="A97" s="35" t="str">
        <f t="shared" si="14"/>
        <v>#18</v>
      </c>
      <c r="B97" s="12">
        <v>6</v>
      </c>
      <c r="C97" s="13" t="s">
        <v>85</v>
      </c>
      <c r="D97" s="13" t="s">
        <v>90</v>
      </c>
      <c r="E97" s="14">
        <v>6</v>
      </c>
      <c r="F97" s="12"/>
      <c r="G97" s="13"/>
      <c r="H97" s="13"/>
      <c r="I97" s="14"/>
    </row>
    <row r="98" spans="1:9" x14ac:dyDescent="0.45">
      <c r="A98" s="33" t="str">
        <f t="shared" si="14"/>
        <v>#18</v>
      </c>
      <c r="B98" s="7"/>
      <c r="C98" s="8"/>
      <c r="D98" s="8"/>
      <c r="E98" s="9"/>
      <c r="F98" s="7"/>
      <c r="G98" s="8"/>
      <c r="H98" s="8"/>
      <c r="I98" s="9"/>
    </row>
    <row r="99" spans="1:9" x14ac:dyDescent="0.45">
      <c r="A99" s="31" t="s">
        <v>121</v>
      </c>
      <c r="B99" s="10">
        <v>14</v>
      </c>
      <c r="C99" s="1" t="s">
        <v>96</v>
      </c>
      <c r="E99" s="11">
        <v>6</v>
      </c>
      <c r="F99" s="10">
        <v>19</v>
      </c>
      <c r="G99" s="1" t="s">
        <v>84</v>
      </c>
      <c r="H99" s="1" t="s">
        <v>89</v>
      </c>
      <c r="I99" s="11">
        <v>8</v>
      </c>
    </row>
    <row r="100" spans="1:9" ht="18.600000000000001" thickBot="1" x14ac:dyDescent="0.5">
      <c r="A100" s="35" t="str">
        <f t="shared" ref="A100:A102" si="15">A99</f>
        <v>#19</v>
      </c>
      <c r="B100" s="12"/>
      <c r="C100" s="13"/>
      <c r="D100" s="13"/>
      <c r="E100" s="14"/>
      <c r="F100" s="12">
        <v>24</v>
      </c>
      <c r="G100" s="13" t="s">
        <v>86</v>
      </c>
      <c r="H100" s="13"/>
      <c r="I100" s="14">
        <v>4</v>
      </c>
    </row>
    <row r="101" spans="1:9" x14ac:dyDescent="0.45">
      <c r="A101" s="33" t="str">
        <f t="shared" si="15"/>
        <v>#19</v>
      </c>
      <c r="B101" s="7">
        <v>14</v>
      </c>
      <c r="C101" s="8" t="s">
        <v>87</v>
      </c>
      <c r="D101" s="8" t="s">
        <v>91</v>
      </c>
      <c r="E101" s="9"/>
      <c r="F101" s="7">
        <v>49</v>
      </c>
      <c r="G101" s="8" t="s">
        <v>85</v>
      </c>
      <c r="H101" s="8" t="s">
        <v>90</v>
      </c>
      <c r="I101" s="9">
        <v>6</v>
      </c>
    </row>
    <row r="102" spans="1:9" x14ac:dyDescent="0.45">
      <c r="A102" s="31" t="str">
        <f t="shared" si="15"/>
        <v>#19</v>
      </c>
    </row>
    <row r="103" spans="1:9" ht="18.600000000000001" thickBot="1" x14ac:dyDescent="0.5">
      <c r="A103" s="35" t="s">
        <v>122</v>
      </c>
      <c r="B103" s="12"/>
      <c r="C103" s="13"/>
      <c r="D103" s="13"/>
      <c r="E103" s="14"/>
      <c r="F103" s="12">
        <v>10</v>
      </c>
      <c r="G103" s="13" t="s">
        <v>96</v>
      </c>
      <c r="H103" s="13" t="s">
        <v>91</v>
      </c>
      <c r="I103" s="14"/>
    </row>
    <row r="104" spans="1:9" x14ac:dyDescent="0.45">
      <c r="A104" s="33" t="str">
        <f>A103</f>
        <v>#20</v>
      </c>
      <c r="B104" s="7"/>
      <c r="C104" s="8"/>
      <c r="D104" s="8"/>
      <c r="E104" s="9"/>
      <c r="F104" s="7"/>
      <c r="G104" s="8"/>
      <c r="H104" s="8"/>
      <c r="I104" s="9"/>
    </row>
    <row r="105" spans="1:9" x14ac:dyDescent="0.45">
      <c r="A105" s="31" t="s">
        <v>123</v>
      </c>
      <c r="B105" s="10">
        <v>6</v>
      </c>
      <c r="C105" s="1" t="s">
        <v>96</v>
      </c>
      <c r="E105" s="11">
        <v>5</v>
      </c>
      <c r="F105" s="10">
        <v>49</v>
      </c>
      <c r="G105" s="1" t="s">
        <v>84</v>
      </c>
      <c r="H105" s="1" t="s">
        <v>85</v>
      </c>
      <c r="I105" s="11">
        <v>3</v>
      </c>
    </row>
    <row r="106" spans="1:9" ht="18.600000000000001" thickBot="1" x14ac:dyDescent="0.5">
      <c r="A106" s="35" t="str">
        <f t="shared" ref="A106:A118" si="16">A105</f>
        <v>#21</v>
      </c>
      <c r="B106" s="12"/>
      <c r="C106" s="13"/>
      <c r="D106" s="13"/>
      <c r="E106" s="14"/>
      <c r="F106" s="12">
        <v>24</v>
      </c>
      <c r="G106" s="13" t="s">
        <v>86</v>
      </c>
      <c r="H106" s="13"/>
      <c r="I106" s="14">
        <v>4</v>
      </c>
    </row>
    <row r="107" spans="1:9" x14ac:dyDescent="0.45">
      <c r="A107" s="33" t="str">
        <f t="shared" si="16"/>
        <v>#21</v>
      </c>
      <c r="B107" s="7">
        <v>1</v>
      </c>
      <c r="C107" s="8" t="s">
        <v>89</v>
      </c>
      <c r="D107" s="8"/>
      <c r="E107" s="9">
        <v>3</v>
      </c>
      <c r="F107" s="7">
        <v>49</v>
      </c>
      <c r="G107" s="8" t="s">
        <v>85</v>
      </c>
      <c r="H107" s="8"/>
      <c r="I107" s="9"/>
    </row>
    <row r="108" spans="1:9" x14ac:dyDescent="0.45">
      <c r="A108" s="31" t="str">
        <f t="shared" si="16"/>
        <v>#21</v>
      </c>
      <c r="F108" s="10">
        <v>24</v>
      </c>
      <c r="G108" s="1" t="s">
        <v>87</v>
      </c>
      <c r="H108" s="1" t="s">
        <v>97</v>
      </c>
      <c r="I108" s="11">
        <v>9</v>
      </c>
    </row>
    <row r="109" spans="1:9" ht="18.600000000000001" thickBot="1" x14ac:dyDescent="0.5">
      <c r="A109" s="35" t="str">
        <f t="shared" si="16"/>
        <v>#21</v>
      </c>
      <c r="B109" s="12"/>
      <c r="C109" s="13"/>
      <c r="D109" s="13"/>
      <c r="E109" s="14"/>
      <c r="F109" s="12">
        <v>8</v>
      </c>
      <c r="G109" s="13" t="s">
        <v>86</v>
      </c>
      <c r="H109" s="13" t="s">
        <v>88</v>
      </c>
      <c r="I109" s="14">
        <v>9</v>
      </c>
    </row>
    <row r="110" spans="1:9" x14ac:dyDescent="0.45">
      <c r="A110" s="33" t="str">
        <f t="shared" si="16"/>
        <v>#21</v>
      </c>
      <c r="B110" s="7">
        <v>1</v>
      </c>
      <c r="C110" s="8" t="s">
        <v>89</v>
      </c>
      <c r="D110" s="8" t="s">
        <v>86</v>
      </c>
      <c r="E110" s="9">
        <v>6</v>
      </c>
      <c r="F110" s="7">
        <v>10</v>
      </c>
      <c r="G110" s="8" t="s">
        <v>85</v>
      </c>
      <c r="H110" s="8"/>
      <c r="I110" s="9">
        <v>5</v>
      </c>
    </row>
    <row r="111" spans="1:9" x14ac:dyDescent="0.45">
      <c r="A111" s="31" t="str">
        <f t="shared" si="16"/>
        <v>#21</v>
      </c>
      <c r="B111" s="10">
        <v>14</v>
      </c>
      <c r="C111" s="1" t="s">
        <v>87</v>
      </c>
      <c r="D111" s="1" t="s">
        <v>89</v>
      </c>
      <c r="E111" s="11">
        <v>3</v>
      </c>
    </row>
    <row r="112" spans="1:9" ht="18.600000000000001" thickBot="1" x14ac:dyDescent="0.5">
      <c r="A112" s="35" t="str">
        <f t="shared" si="16"/>
        <v>#21</v>
      </c>
      <c r="B112" s="12">
        <v>8</v>
      </c>
      <c r="C112" s="13" t="s">
        <v>86</v>
      </c>
      <c r="D112" s="13"/>
      <c r="E112" s="14">
        <v>8</v>
      </c>
      <c r="F112" s="12"/>
      <c r="G112" s="13"/>
      <c r="H112" s="13"/>
      <c r="I112" s="14"/>
    </row>
    <row r="113" spans="1:9" x14ac:dyDescent="0.45">
      <c r="A113" s="33" t="str">
        <f t="shared" si="16"/>
        <v>#21</v>
      </c>
      <c r="B113" s="7">
        <v>14</v>
      </c>
      <c r="C113" s="8" t="s">
        <v>85</v>
      </c>
      <c r="D113" s="8"/>
      <c r="E113" s="9">
        <v>6</v>
      </c>
      <c r="F113" s="7">
        <v>19</v>
      </c>
      <c r="G113" s="8" t="s">
        <v>87</v>
      </c>
      <c r="H113" s="8" t="s">
        <v>97</v>
      </c>
      <c r="I113" s="9">
        <v>5</v>
      </c>
    </row>
    <row r="114" spans="1:9" x14ac:dyDescent="0.45">
      <c r="A114" s="31" t="str">
        <f t="shared" si="16"/>
        <v>#21</v>
      </c>
      <c r="B114" s="10">
        <v>1</v>
      </c>
      <c r="C114" s="1" t="s">
        <v>89</v>
      </c>
      <c r="D114" s="1" t="s">
        <v>86</v>
      </c>
      <c r="E114" s="11">
        <v>2</v>
      </c>
      <c r="F114" s="10">
        <v>8</v>
      </c>
      <c r="G114" s="1" t="s">
        <v>86</v>
      </c>
      <c r="I114" s="11" t="s">
        <v>88</v>
      </c>
    </row>
    <row r="115" spans="1:9" ht="18.600000000000001" thickBot="1" x14ac:dyDescent="0.5">
      <c r="A115" s="35" t="str">
        <f t="shared" si="16"/>
        <v>#21</v>
      </c>
      <c r="B115" s="12">
        <v>1</v>
      </c>
      <c r="C115" s="13" t="s">
        <v>87</v>
      </c>
      <c r="D115" s="13" t="s">
        <v>89</v>
      </c>
      <c r="E115" s="14">
        <v>3</v>
      </c>
      <c r="F115" s="12"/>
      <c r="G115" s="13"/>
      <c r="H115" s="13"/>
      <c r="I115" s="14"/>
    </row>
    <row r="116" spans="1:9" x14ac:dyDescent="0.45">
      <c r="A116" s="33" t="str">
        <f t="shared" si="16"/>
        <v>#21</v>
      </c>
      <c r="B116" s="7">
        <v>8</v>
      </c>
      <c r="C116" s="8" t="s">
        <v>86</v>
      </c>
      <c r="D116" s="8" t="s">
        <v>88</v>
      </c>
      <c r="E116" s="9">
        <v>4</v>
      </c>
      <c r="F116" s="7"/>
      <c r="G116" s="8"/>
      <c r="H116" s="8"/>
      <c r="I116" s="9"/>
    </row>
    <row r="117" spans="1:9" x14ac:dyDescent="0.45">
      <c r="A117" s="31" t="str">
        <f t="shared" si="16"/>
        <v>#21</v>
      </c>
      <c r="B117" s="10">
        <v>12</v>
      </c>
      <c r="C117" s="1" t="s">
        <v>85</v>
      </c>
      <c r="D117" s="1" t="s">
        <v>91</v>
      </c>
      <c r="E117" s="11" t="s">
        <v>89</v>
      </c>
      <c r="F117" s="10">
        <v>6</v>
      </c>
      <c r="G117" s="1" t="s">
        <v>89</v>
      </c>
      <c r="H117" s="1" t="s">
        <v>90</v>
      </c>
      <c r="I117" s="11">
        <v>3</v>
      </c>
    </row>
    <row r="118" spans="1:9" ht="18.600000000000001" thickBot="1" x14ac:dyDescent="0.5">
      <c r="A118" s="35" t="str">
        <f t="shared" si="16"/>
        <v>#21</v>
      </c>
      <c r="B118" s="12"/>
      <c r="C118" s="13"/>
      <c r="D118" s="13"/>
      <c r="E118" s="14"/>
      <c r="F118" s="12"/>
      <c r="G118" s="13"/>
      <c r="H118" s="13"/>
      <c r="I118" s="14"/>
    </row>
    <row r="119" spans="1:9" x14ac:dyDescent="0.45">
      <c r="A119" s="33" t="s">
        <v>124</v>
      </c>
      <c r="B119" s="7">
        <v>20</v>
      </c>
      <c r="C119" s="8" t="s">
        <v>84</v>
      </c>
      <c r="D119" s="8" t="s">
        <v>89</v>
      </c>
      <c r="E119" s="9">
        <v>3</v>
      </c>
      <c r="F119" s="7">
        <v>49</v>
      </c>
      <c r="G119" s="8" t="s">
        <v>96</v>
      </c>
      <c r="H119" s="8"/>
      <c r="I119" s="9">
        <v>1</v>
      </c>
    </row>
    <row r="120" spans="1:9" x14ac:dyDescent="0.45">
      <c r="A120" s="31" t="str">
        <f t="shared" ref="A120:A124" si="17">A119</f>
        <v>#22</v>
      </c>
      <c r="B120" s="10">
        <v>24</v>
      </c>
      <c r="C120" s="1" t="s">
        <v>86</v>
      </c>
      <c r="E120" s="11">
        <v>2</v>
      </c>
    </row>
    <row r="121" spans="1:9" ht="18.600000000000001" thickBot="1" x14ac:dyDescent="0.5">
      <c r="A121" s="35" t="str">
        <f t="shared" si="17"/>
        <v>#22</v>
      </c>
      <c r="B121" s="12">
        <v>1</v>
      </c>
      <c r="C121" s="13" t="s">
        <v>85</v>
      </c>
      <c r="D121" s="13"/>
      <c r="E121" s="14"/>
      <c r="F121" s="12"/>
      <c r="G121" s="13"/>
      <c r="H121" s="13"/>
      <c r="I121" s="14"/>
    </row>
    <row r="122" spans="1:9" x14ac:dyDescent="0.45">
      <c r="A122" s="33" t="str">
        <f t="shared" si="17"/>
        <v>#22</v>
      </c>
      <c r="B122" s="7">
        <v>1</v>
      </c>
      <c r="C122" s="8" t="s">
        <v>91</v>
      </c>
      <c r="D122" s="8"/>
      <c r="E122" s="9"/>
      <c r="F122" s="7"/>
      <c r="G122" s="8"/>
      <c r="H122" s="8"/>
      <c r="I122" s="9"/>
    </row>
    <row r="123" spans="1:9" x14ac:dyDescent="0.45">
      <c r="A123" s="31" t="str">
        <f t="shared" si="17"/>
        <v>#22</v>
      </c>
      <c r="B123" s="10" t="s">
        <v>116</v>
      </c>
      <c r="F123" s="10" t="s">
        <v>107</v>
      </c>
      <c r="G123" s="1" t="s">
        <v>99</v>
      </c>
    </row>
    <row r="124" spans="1:9" ht="18.600000000000001" thickBot="1" x14ac:dyDescent="0.5">
      <c r="A124" s="35" t="str">
        <f t="shared" si="17"/>
        <v>#22</v>
      </c>
      <c r="B124" s="12"/>
      <c r="C124" s="13"/>
      <c r="D124" s="13"/>
      <c r="E124" s="14"/>
      <c r="F124" s="12"/>
      <c r="G124" s="13"/>
      <c r="H124" s="13"/>
      <c r="I124" s="14"/>
    </row>
    <row r="125" spans="1:9" x14ac:dyDescent="0.45">
      <c r="A125" s="33" t="s">
        <v>126</v>
      </c>
      <c r="B125" s="7">
        <v>12</v>
      </c>
      <c r="C125" s="8" t="s">
        <v>84</v>
      </c>
      <c r="D125" s="8" t="s">
        <v>85</v>
      </c>
      <c r="E125" s="9">
        <v>3</v>
      </c>
      <c r="F125" s="7">
        <v>49</v>
      </c>
      <c r="G125" s="8" t="s">
        <v>96</v>
      </c>
      <c r="H125" s="8"/>
      <c r="I125" s="9">
        <v>5</v>
      </c>
    </row>
    <row r="126" spans="1:9" x14ac:dyDescent="0.45">
      <c r="A126" s="31" t="str">
        <f t="shared" ref="A126:A128" si="18">A125</f>
        <v>#23</v>
      </c>
      <c r="B126" s="10">
        <v>8</v>
      </c>
      <c r="C126" s="1" t="s">
        <v>86</v>
      </c>
      <c r="E126" s="11">
        <v>2</v>
      </c>
    </row>
    <row r="127" spans="1:9" ht="18.600000000000001" thickBot="1" x14ac:dyDescent="0.5">
      <c r="A127" s="35" t="str">
        <f t="shared" si="18"/>
        <v>#23</v>
      </c>
      <c r="B127" s="12">
        <v>1</v>
      </c>
      <c r="C127" s="13" t="s">
        <v>85</v>
      </c>
      <c r="D127" s="13" t="s">
        <v>90</v>
      </c>
      <c r="E127" s="14">
        <v>6</v>
      </c>
      <c r="F127" s="12"/>
      <c r="G127" s="13"/>
      <c r="H127" s="13"/>
      <c r="I127" s="14"/>
    </row>
    <row r="128" spans="1:9" x14ac:dyDescent="0.45">
      <c r="A128" s="33" t="str">
        <f t="shared" si="18"/>
        <v>#23</v>
      </c>
      <c r="B128" s="7"/>
      <c r="C128" s="8"/>
      <c r="D128" s="8"/>
      <c r="E128" s="9"/>
      <c r="F128" s="7"/>
      <c r="G128" s="8"/>
      <c r="H128" s="8"/>
      <c r="I128" s="9"/>
    </row>
    <row r="129" spans="1:9" x14ac:dyDescent="0.45">
      <c r="A129" s="31" t="s">
        <v>127</v>
      </c>
      <c r="B129" s="10">
        <v>1</v>
      </c>
      <c r="C129" s="1" t="s">
        <v>96</v>
      </c>
      <c r="E129" s="11">
        <v>6</v>
      </c>
      <c r="F129" s="10">
        <v>8</v>
      </c>
      <c r="G129" s="1" t="s">
        <v>84</v>
      </c>
      <c r="H129" s="1" t="s">
        <v>85</v>
      </c>
      <c r="I129" s="11">
        <v>3</v>
      </c>
    </row>
    <row r="130" spans="1:9" ht="18.600000000000001" thickBot="1" x14ac:dyDescent="0.5">
      <c r="A130" s="35" t="str">
        <f t="shared" ref="A130:A132" si="19">A129</f>
        <v>#24</v>
      </c>
      <c r="B130" s="12"/>
      <c r="C130" s="13"/>
      <c r="D130" s="13"/>
      <c r="E130" s="14"/>
      <c r="F130" s="12">
        <v>24</v>
      </c>
      <c r="G130" s="13" t="s">
        <v>86</v>
      </c>
      <c r="H130" s="13"/>
      <c r="I130" s="14">
        <v>3</v>
      </c>
    </row>
    <row r="131" spans="1:9" x14ac:dyDescent="0.45">
      <c r="A131" s="33" t="str">
        <f t="shared" si="19"/>
        <v>#24</v>
      </c>
      <c r="B131" s="7"/>
      <c r="C131" s="8"/>
      <c r="D131" s="8"/>
      <c r="E131" s="9"/>
      <c r="F131" s="7">
        <v>6</v>
      </c>
      <c r="G131" s="8" t="s">
        <v>85</v>
      </c>
      <c r="H131" s="8" t="s">
        <v>90</v>
      </c>
      <c r="I131" s="9">
        <v>5</v>
      </c>
    </row>
    <row r="132" spans="1:9" x14ac:dyDescent="0.45">
      <c r="A132" s="31" t="str">
        <f t="shared" si="19"/>
        <v>#24</v>
      </c>
    </row>
    <row r="133" spans="1:9" ht="18.600000000000001" thickBot="1" x14ac:dyDescent="0.5">
      <c r="A133" s="35" t="s">
        <v>128</v>
      </c>
      <c r="B133" s="12">
        <v>20</v>
      </c>
      <c r="C133" s="13" t="s">
        <v>84</v>
      </c>
      <c r="D133" s="13" t="s">
        <v>85</v>
      </c>
      <c r="E133" s="14">
        <v>3</v>
      </c>
      <c r="F133" s="12">
        <v>6</v>
      </c>
      <c r="G133" s="13" t="s">
        <v>96</v>
      </c>
      <c r="H133" s="13"/>
      <c r="I133" s="14">
        <v>1</v>
      </c>
    </row>
    <row r="134" spans="1:9" x14ac:dyDescent="0.45">
      <c r="A134" s="33" t="str">
        <f t="shared" ref="A134:A136" si="20">A133</f>
        <v>#25</v>
      </c>
      <c r="B134" s="7">
        <v>8</v>
      </c>
      <c r="C134" s="8" t="s">
        <v>86</v>
      </c>
      <c r="D134" s="8"/>
      <c r="E134" s="9">
        <v>4</v>
      </c>
      <c r="F134" s="7"/>
      <c r="G134" s="8"/>
      <c r="H134" s="8"/>
      <c r="I134" s="9"/>
    </row>
    <row r="135" spans="1:9" x14ac:dyDescent="0.45">
      <c r="A135" s="31" t="str">
        <f t="shared" si="20"/>
        <v>#25</v>
      </c>
      <c r="B135" s="10">
        <v>12</v>
      </c>
      <c r="C135" s="1" t="s">
        <v>85</v>
      </c>
      <c r="D135" s="1" t="s">
        <v>90</v>
      </c>
      <c r="E135" s="11">
        <v>7</v>
      </c>
    </row>
    <row r="136" spans="1:9" ht="18.600000000000001" thickBot="1" x14ac:dyDescent="0.5">
      <c r="A136" s="35" t="str">
        <f t="shared" si="20"/>
        <v>#25</v>
      </c>
      <c r="B136" s="12"/>
      <c r="C136" s="13"/>
      <c r="D136" s="13"/>
      <c r="E136" s="14"/>
      <c r="F136" s="12"/>
      <c r="G136" s="13"/>
      <c r="H136" s="13"/>
      <c r="I136" s="14"/>
    </row>
    <row r="137" spans="1:9" x14ac:dyDescent="0.45">
      <c r="A137" s="33" t="s">
        <v>131</v>
      </c>
      <c r="B137" s="7">
        <v>12</v>
      </c>
      <c r="C137" s="8" t="s">
        <v>96</v>
      </c>
      <c r="D137" s="8"/>
      <c r="E137" s="9">
        <v>5</v>
      </c>
      <c r="F137" s="7">
        <v>19</v>
      </c>
      <c r="G137" s="8" t="s">
        <v>84</v>
      </c>
      <c r="H137" s="8" t="s">
        <v>89</v>
      </c>
      <c r="I137" s="9">
        <v>2</v>
      </c>
    </row>
    <row r="138" spans="1:9" x14ac:dyDescent="0.45">
      <c r="A138" s="31" t="str">
        <f t="shared" ref="A138:A143" si="21">A137</f>
        <v>#26</v>
      </c>
      <c r="F138" s="10">
        <v>24</v>
      </c>
      <c r="G138" s="1" t="s">
        <v>86</v>
      </c>
      <c r="I138" s="11">
        <v>3</v>
      </c>
    </row>
    <row r="139" spans="1:9" ht="18.600000000000001" thickBot="1" x14ac:dyDescent="0.5">
      <c r="A139" s="35" t="str">
        <f t="shared" si="21"/>
        <v>#26</v>
      </c>
      <c r="B139" s="12">
        <v>2</v>
      </c>
      <c r="C139" s="13" t="s">
        <v>89</v>
      </c>
      <c r="D139" s="13" t="s">
        <v>86</v>
      </c>
      <c r="E139" s="14">
        <v>4</v>
      </c>
      <c r="F139" s="12">
        <v>27</v>
      </c>
      <c r="G139" s="13" t="s">
        <v>85</v>
      </c>
      <c r="H139" s="13"/>
      <c r="I139" s="14">
        <v>5</v>
      </c>
    </row>
    <row r="140" spans="1:9" x14ac:dyDescent="0.45">
      <c r="A140" s="33" t="str">
        <f t="shared" si="21"/>
        <v>#26</v>
      </c>
      <c r="B140" s="7">
        <v>8</v>
      </c>
      <c r="C140" s="8" t="s">
        <v>86</v>
      </c>
      <c r="D140" s="8"/>
      <c r="E140" s="9">
        <v>8</v>
      </c>
      <c r="F140" s="7"/>
      <c r="G140" s="8"/>
      <c r="H140" s="8"/>
      <c r="I140" s="9"/>
    </row>
    <row r="141" spans="1:9" x14ac:dyDescent="0.45">
      <c r="A141" s="31" t="str">
        <f t="shared" si="21"/>
        <v>#26</v>
      </c>
      <c r="B141" s="10">
        <v>12</v>
      </c>
      <c r="C141" s="1" t="s">
        <v>85</v>
      </c>
      <c r="D141" s="1" t="s">
        <v>90</v>
      </c>
      <c r="E141" s="11">
        <v>5</v>
      </c>
    </row>
    <row r="142" spans="1:9" ht="18.600000000000001" thickBot="1" x14ac:dyDescent="0.5">
      <c r="A142" s="35" t="str">
        <f t="shared" si="21"/>
        <v>#26</v>
      </c>
      <c r="B142" s="12" t="s">
        <v>107</v>
      </c>
      <c r="C142" s="13" t="s">
        <v>93</v>
      </c>
      <c r="D142" s="13"/>
      <c r="E142" s="14"/>
      <c r="F142" s="12" t="s">
        <v>101</v>
      </c>
      <c r="G142" s="13"/>
      <c r="H142" s="13"/>
      <c r="I142" s="14"/>
    </row>
    <row r="143" spans="1:9" x14ac:dyDescent="0.45">
      <c r="A143" s="33" t="str">
        <f t="shared" si="21"/>
        <v>#26</v>
      </c>
      <c r="B143" s="7"/>
      <c r="C143" s="8"/>
      <c r="D143" s="8"/>
      <c r="E143" s="9"/>
      <c r="F143" s="7"/>
      <c r="G143" s="8"/>
      <c r="H143" s="8"/>
      <c r="I143" s="9"/>
    </row>
    <row r="144" spans="1:9" x14ac:dyDescent="0.45">
      <c r="A144" s="31" t="s">
        <v>132</v>
      </c>
      <c r="B144" s="10">
        <v>12</v>
      </c>
      <c r="C144" s="1" t="s">
        <v>96</v>
      </c>
      <c r="F144" s="10">
        <v>10</v>
      </c>
      <c r="G144" s="1" t="s">
        <v>91</v>
      </c>
    </row>
    <row r="145" spans="1:9" ht="18.600000000000001" thickBot="1" x14ac:dyDescent="0.5">
      <c r="A145" s="35" t="str">
        <f t="shared" ref="A145:A146" si="22">A144</f>
        <v>#27</v>
      </c>
      <c r="B145" s="12" t="s">
        <v>107</v>
      </c>
      <c r="C145" s="13" t="s">
        <v>99</v>
      </c>
      <c r="D145" s="13"/>
      <c r="E145" s="14"/>
      <c r="F145" s="12" t="s">
        <v>101</v>
      </c>
      <c r="G145" s="13"/>
      <c r="H145" s="13"/>
      <c r="I145" s="14"/>
    </row>
    <row r="146" spans="1:9" x14ac:dyDescent="0.45">
      <c r="A146" s="33" t="str">
        <f t="shared" si="22"/>
        <v>#27</v>
      </c>
      <c r="B146" s="7"/>
      <c r="C146" s="8"/>
      <c r="D146" s="8"/>
      <c r="E146" s="9"/>
      <c r="F146" s="7"/>
      <c r="G146" s="8"/>
      <c r="H146" s="8"/>
      <c r="I146" s="9"/>
    </row>
    <row r="147" spans="1:9" x14ac:dyDescent="0.45">
      <c r="A147" s="31" t="s">
        <v>133</v>
      </c>
      <c r="B147" s="10">
        <v>12</v>
      </c>
      <c r="C147" s="1" t="s">
        <v>96</v>
      </c>
      <c r="E147" s="11">
        <v>1</v>
      </c>
      <c r="F147" s="10">
        <v>8</v>
      </c>
      <c r="G147" s="1" t="s">
        <v>84</v>
      </c>
      <c r="H147" s="1" t="s">
        <v>85</v>
      </c>
      <c r="I147" s="11">
        <v>3</v>
      </c>
    </row>
    <row r="148" spans="1:9" ht="18.600000000000001" thickBot="1" x14ac:dyDescent="0.5">
      <c r="A148" s="35" t="str">
        <f t="shared" ref="A148:A150" si="23">A147</f>
        <v>#28</v>
      </c>
      <c r="B148" s="12"/>
      <c r="C148" s="13"/>
      <c r="D148" s="13"/>
      <c r="E148" s="14"/>
      <c r="F148" s="12">
        <v>24</v>
      </c>
      <c r="G148" s="13" t="s">
        <v>86</v>
      </c>
      <c r="H148" s="13"/>
      <c r="I148" s="14">
        <v>9</v>
      </c>
    </row>
    <row r="149" spans="1:9" x14ac:dyDescent="0.45">
      <c r="A149" s="33" t="str">
        <f t="shared" si="23"/>
        <v>#28</v>
      </c>
      <c r="B149" s="7">
        <v>14</v>
      </c>
      <c r="C149" s="8" t="s">
        <v>89</v>
      </c>
      <c r="D149" s="8" t="s">
        <v>91</v>
      </c>
      <c r="E149" s="9" t="s">
        <v>88</v>
      </c>
      <c r="F149" s="7">
        <v>10</v>
      </c>
      <c r="G149" s="8" t="s">
        <v>85</v>
      </c>
      <c r="H149" s="8" t="s">
        <v>90</v>
      </c>
      <c r="I149" s="9">
        <v>5</v>
      </c>
    </row>
    <row r="150" spans="1:9" x14ac:dyDescent="0.45">
      <c r="A150" s="31" t="str">
        <f t="shared" si="23"/>
        <v>#28</v>
      </c>
    </row>
    <row r="151" spans="1:9" ht="18.600000000000001" thickBot="1" x14ac:dyDescent="0.5">
      <c r="A151" s="35" t="s">
        <v>134</v>
      </c>
      <c r="B151" s="12"/>
      <c r="C151" s="13"/>
      <c r="D151" s="13"/>
      <c r="E151" s="14"/>
      <c r="F151" s="12">
        <v>24</v>
      </c>
      <c r="G151" s="13" t="s">
        <v>96</v>
      </c>
      <c r="H151" s="13" t="s">
        <v>91</v>
      </c>
      <c r="I151" s="14"/>
    </row>
    <row r="152" spans="1:9" x14ac:dyDescent="0.45">
      <c r="A152" s="33" t="str">
        <f>A151</f>
        <v>#29</v>
      </c>
      <c r="B152" s="7"/>
      <c r="C152" s="8"/>
      <c r="D152" s="8"/>
      <c r="E152" s="9"/>
      <c r="F152" s="7"/>
      <c r="G152" s="8"/>
      <c r="H152" s="8"/>
      <c r="I152" s="9"/>
    </row>
    <row r="153" spans="1:9" x14ac:dyDescent="0.45">
      <c r="A153" s="31" t="s">
        <v>135</v>
      </c>
      <c r="B153" s="10">
        <v>2</v>
      </c>
      <c r="C153" s="1" t="s">
        <v>96</v>
      </c>
      <c r="D153" s="1" t="s">
        <v>90</v>
      </c>
      <c r="E153" s="11">
        <v>1</v>
      </c>
      <c r="F153" s="10">
        <v>8</v>
      </c>
      <c r="G153" s="1" t="s">
        <v>84</v>
      </c>
      <c r="H153" s="1" t="s">
        <v>91</v>
      </c>
    </row>
    <row r="154" spans="1:9" ht="18.600000000000001" thickBot="1" x14ac:dyDescent="0.5">
      <c r="A154" s="35" t="str">
        <f t="shared" ref="A154:A156" si="24">A153</f>
        <v>#30</v>
      </c>
      <c r="B154" s="12" t="s">
        <v>101</v>
      </c>
      <c r="C154" s="13" t="s">
        <v>125</v>
      </c>
      <c r="D154" s="13"/>
      <c r="E154" s="14"/>
      <c r="F154" s="12" t="s">
        <v>92</v>
      </c>
      <c r="G154" s="13"/>
      <c r="H154" s="13"/>
      <c r="I154" s="14"/>
    </row>
    <row r="155" spans="1:9" x14ac:dyDescent="0.45">
      <c r="A155" s="33" t="str">
        <f t="shared" si="24"/>
        <v>#30</v>
      </c>
      <c r="B155" s="7"/>
      <c r="C155" s="8"/>
      <c r="D155" s="8"/>
      <c r="E155" s="9"/>
      <c r="F155" s="7" t="s">
        <v>103</v>
      </c>
      <c r="G155" s="8"/>
      <c r="H155" s="8"/>
      <c r="I155" s="9"/>
    </row>
    <row r="156" spans="1:9" x14ac:dyDescent="0.45">
      <c r="A156" s="31" t="str">
        <f t="shared" si="24"/>
        <v>#30</v>
      </c>
    </row>
    <row r="157" spans="1:9" ht="18.600000000000001" thickBot="1" x14ac:dyDescent="0.5">
      <c r="A157" s="35" t="s">
        <v>136</v>
      </c>
      <c r="B157" s="12">
        <v>2</v>
      </c>
      <c r="C157" s="13" t="s">
        <v>96</v>
      </c>
      <c r="D157" s="13"/>
      <c r="E157" s="14">
        <v>1</v>
      </c>
      <c r="F157" s="12">
        <v>19</v>
      </c>
      <c r="G157" s="13" t="s">
        <v>84</v>
      </c>
      <c r="H157" s="13" t="s">
        <v>85</v>
      </c>
      <c r="I157" s="14">
        <v>3</v>
      </c>
    </row>
    <row r="158" spans="1:9" x14ac:dyDescent="0.45">
      <c r="A158" s="33" t="str">
        <f t="shared" ref="A158:A164" si="25">A157</f>
        <v>#31</v>
      </c>
      <c r="B158" s="7"/>
      <c r="C158" s="8"/>
      <c r="D158" s="8"/>
      <c r="E158" s="9"/>
      <c r="F158" s="7">
        <v>24</v>
      </c>
      <c r="G158" s="8" t="s">
        <v>86</v>
      </c>
      <c r="H158" s="8"/>
      <c r="I158" s="9">
        <v>3</v>
      </c>
    </row>
    <row r="159" spans="1:9" x14ac:dyDescent="0.45">
      <c r="A159" s="31" t="str">
        <f t="shared" si="25"/>
        <v>#31</v>
      </c>
      <c r="B159" s="10">
        <v>6</v>
      </c>
      <c r="C159" s="1" t="s">
        <v>89</v>
      </c>
      <c r="D159" s="1" t="s">
        <v>86</v>
      </c>
      <c r="E159" s="11">
        <v>5</v>
      </c>
      <c r="F159" s="10">
        <v>6</v>
      </c>
      <c r="G159" s="1" t="s">
        <v>85</v>
      </c>
      <c r="I159" s="11">
        <v>6</v>
      </c>
    </row>
    <row r="160" spans="1:9" ht="18.600000000000001" thickBot="1" x14ac:dyDescent="0.5">
      <c r="A160" s="35" t="str">
        <f t="shared" si="25"/>
        <v>#31</v>
      </c>
      <c r="B160" s="12">
        <v>2</v>
      </c>
      <c r="C160" s="13" t="s">
        <v>87</v>
      </c>
      <c r="D160" s="13" t="s">
        <v>85</v>
      </c>
      <c r="E160" s="14">
        <v>3</v>
      </c>
      <c r="F160" s="12"/>
      <c r="G160" s="13"/>
      <c r="H160" s="13"/>
      <c r="I160" s="14"/>
    </row>
    <row r="161" spans="1:9" x14ac:dyDescent="0.45">
      <c r="A161" s="33" t="str">
        <f t="shared" si="25"/>
        <v>#31</v>
      </c>
      <c r="B161" s="7">
        <v>8</v>
      </c>
      <c r="C161" s="8" t="s">
        <v>86</v>
      </c>
      <c r="D161" s="8"/>
      <c r="E161" s="9">
        <v>3</v>
      </c>
      <c r="F161" s="7"/>
      <c r="G161" s="8"/>
      <c r="H161" s="8"/>
      <c r="I161" s="9"/>
    </row>
    <row r="162" spans="1:9" x14ac:dyDescent="0.45">
      <c r="A162" s="31" t="str">
        <f t="shared" si="25"/>
        <v>#31</v>
      </c>
      <c r="B162" s="10">
        <v>6</v>
      </c>
      <c r="C162" s="1" t="s">
        <v>85</v>
      </c>
      <c r="D162" s="1" t="s">
        <v>90</v>
      </c>
      <c r="E162" s="11">
        <v>7</v>
      </c>
      <c r="F162" s="10">
        <v>49</v>
      </c>
      <c r="G162" s="1" t="s">
        <v>87</v>
      </c>
      <c r="H162" s="1" t="s">
        <v>91</v>
      </c>
    </row>
    <row r="163" spans="1:9" ht="18.600000000000001" thickBot="1" x14ac:dyDescent="0.5">
      <c r="A163" s="35" t="str">
        <f t="shared" si="25"/>
        <v>#31</v>
      </c>
      <c r="B163" s="12" t="s">
        <v>101</v>
      </c>
      <c r="C163" s="13" t="s">
        <v>93</v>
      </c>
      <c r="D163" s="13"/>
      <c r="E163" s="14"/>
      <c r="F163" s="12" t="s">
        <v>92</v>
      </c>
      <c r="G163" s="13"/>
      <c r="H163" s="13"/>
      <c r="I163" s="14"/>
    </row>
    <row r="164" spans="1:9" x14ac:dyDescent="0.45">
      <c r="A164" s="33" t="str">
        <f t="shared" si="25"/>
        <v>#31</v>
      </c>
      <c r="B164" s="7"/>
      <c r="C164" s="8"/>
      <c r="D164" s="8"/>
      <c r="E164" s="9"/>
      <c r="F164" s="7"/>
      <c r="G164" s="8"/>
      <c r="H164" s="8"/>
      <c r="I164" s="9"/>
    </row>
    <row r="165" spans="1:9" x14ac:dyDescent="0.45">
      <c r="A165" s="31" t="s">
        <v>137</v>
      </c>
      <c r="B165" s="10">
        <v>2</v>
      </c>
      <c r="C165" s="1" t="s">
        <v>96</v>
      </c>
      <c r="E165" s="11">
        <v>6</v>
      </c>
      <c r="F165" s="10">
        <v>19</v>
      </c>
      <c r="G165" s="1" t="s">
        <v>84</v>
      </c>
      <c r="H165" s="1" t="s">
        <v>89</v>
      </c>
      <c r="I165" s="11">
        <v>2</v>
      </c>
    </row>
    <row r="166" spans="1:9" ht="18.600000000000001" thickBot="1" x14ac:dyDescent="0.5">
      <c r="A166" s="35" t="str">
        <f t="shared" ref="A166:A173" si="26">A165</f>
        <v>#32</v>
      </c>
      <c r="B166" s="12"/>
      <c r="C166" s="13"/>
      <c r="D166" s="13"/>
      <c r="E166" s="14"/>
      <c r="F166" s="12">
        <v>24</v>
      </c>
      <c r="G166" s="13" t="s">
        <v>86</v>
      </c>
      <c r="H166" s="13"/>
      <c r="I166" s="14">
        <v>2</v>
      </c>
    </row>
    <row r="167" spans="1:9" x14ac:dyDescent="0.45">
      <c r="A167" s="33" t="str">
        <f t="shared" si="26"/>
        <v>#32</v>
      </c>
      <c r="B167" s="7">
        <v>14</v>
      </c>
      <c r="C167" s="8" t="s">
        <v>89</v>
      </c>
      <c r="D167" s="8" t="s">
        <v>86</v>
      </c>
      <c r="E167" s="9">
        <v>1</v>
      </c>
      <c r="F167" s="7">
        <v>19</v>
      </c>
      <c r="G167" s="8" t="s">
        <v>85</v>
      </c>
      <c r="H167" s="8"/>
      <c r="I167" s="9">
        <v>1</v>
      </c>
    </row>
    <row r="168" spans="1:9" x14ac:dyDescent="0.45">
      <c r="A168" s="31" t="str">
        <f t="shared" si="26"/>
        <v>#32</v>
      </c>
      <c r="B168" s="10">
        <v>1</v>
      </c>
      <c r="C168" s="1" t="s">
        <v>87</v>
      </c>
      <c r="D168" s="1" t="s">
        <v>85</v>
      </c>
      <c r="E168" s="11">
        <v>3</v>
      </c>
    </row>
    <row r="169" spans="1:9" ht="18.600000000000001" thickBot="1" x14ac:dyDescent="0.5">
      <c r="A169" s="35" t="str">
        <f t="shared" si="26"/>
        <v>#32</v>
      </c>
      <c r="B169" s="12">
        <v>8</v>
      </c>
      <c r="C169" s="13" t="s">
        <v>86</v>
      </c>
      <c r="D169" s="13"/>
      <c r="E169" s="14">
        <v>9</v>
      </c>
      <c r="F169" s="12"/>
      <c r="G169" s="13"/>
      <c r="H169" s="13"/>
      <c r="I169" s="14"/>
    </row>
    <row r="170" spans="1:9" x14ac:dyDescent="0.45">
      <c r="A170" s="33" t="str">
        <f t="shared" si="26"/>
        <v>#32</v>
      </c>
      <c r="B170" s="7">
        <v>1</v>
      </c>
      <c r="C170" s="8" t="s">
        <v>85</v>
      </c>
      <c r="D170" s="8" t="s">
        <v>90</v>
      </c>
      <c r="E170" s="9">
        <v>6</v>
      </c>
      <c r="F170" s="7">
        <v>19</v>
      </c>
      <c r="G170" s="8" t="s">
        <v>87</v>
      </c>
      <c r="H170" s="8" t="s">
        <v>91</v>
      </c>
      <c r="I170" s="9"/>
    </row>
    <row r="171" spans="1:9" x14ac:dyDescent="0.45">
      <c r="A171" s="31" t="str">
        <f t="shared" si="26"/>
        <v>#32</v>
      </c>
      <c r="B171" s="10" t="s">
        <v>101</v>
      </c>
      <c r="C171" s="1" t="s">
        <v>93</v>
      </c>
      <c r="F171" s="10" t="s">
        <v>92</v>
      </c>
    </row>
    <row r="172" spans="1:9" ht="18.600000000000001" thickBot="1" x14ac:dyDescent="0.5">
      <c r="A172" s="35" t="str">
        <f t="shared" si="26"/>
        <v>#32</v>
      </c>
      <c r="B172" s="12"/>
      <c r="C172" s="13"/>
      <c r="D172" s="13"/>
      <c r="E172" s="14"/>
      <c r="F172" s="12">
        <v>19</v>
      </c>
      <c r="G172" s="13" t="s">
        <v>129</v>
      </c>
      <c r="H172" s="13"/>
      <c r="I172" s="14">
        <v>20</v>
      </c>
    </row>
    <row r="173" spans="1:9" x14ac:dyDescent="0.45">
      <c r="A173" s="33" t="str">
        <f t="shared" si="26"/>
        <v>#32</v>
      </c>
      <c r="B173" s="7"/>
      <c r="C173" s="8"/>
      <c r="D173" s="8"/>
      <c r="E173" s="9"/>
      <c r="F173" s="7"/>
      <c r="G173" s="8"/>
      <c r="H173" s="8"/>
      <c r="I173" s="9"/>
    </row>
    <row r="174" spans="1:9" x14ac:dyDescent="0.45">
      <c r="A174" s="31" t="s">
        <v>138</v>
      </c>
      <c r="B174" s="10">
        <v>2</v>
      </c>
      <c r="C174" s="1" t="s">
        <v>96</v>
      </c>
      <c r="E174" s="11">
        <v>5</v>
      </c>
      <c r="F174" s="10">
        <v>49</v>
      </c>
      <c r="G174" s="1" t="s">
        <v>84</v>
      </c>
      <c r="H174" s="1" t="s">
        <v>85</v>
      </c>
      <c r="I174" s="11">
        <v>3</v>
      </c>
    </row>
    <row r="175" spans="1:9" ht="18.600000000000001" thickBot="1" x14ac:dyDescent="0.5">
      <c r="A175" s="35" t="str">
        <f t="shared" ref="A175:A177" si="27">A174</f>
        <v>#33</v>
      </c>
      <c r="B175" s="12"/>
      <c r="C175" s="13"/>
      <c r="D175" s="13"/>
      <c r="E175" s="14"/>
      <c r="F175" s="12">
        <v>24</v>
      </c>
      <c r="G175" s="13" t="s">
        <v>86</v>
      </c>
      <c r="H175" s="13"/>
      <c r="I175" s="14">
        <v>4</v>
      </c>
    </row>
    <row r="176" spans="1:9" x14ac:dyDescent="0.45">
      <c r="A176" s="33" t="str">
        <f t="shared" si="27"/>
        <v>#33</v>
      </c>
      <c r="B176" s="7">
        <v>6</v>
      </c>
      <c r="C176" s="8" t="s">
        <v>89</v>
      </c>
      <c r="D176" s="8" t="s">
        <v>91</v>
      </c>
      <c r="E176" s="9">
        <v>4</v>
      </c>
      <c r="F176" s="7">
        <v>10</v>
      </c>
      <c r="G176" s="8" t="s">
        <v>85</v>
      </c>
      <c r="H176" s="8" t="s">
        <v>90</v>
      </c>
      <c r="I176" s="9">
        <v>5</v>
      </c>
    </row>
    <row r="177" spans="1:9" x14ac:dyDescent="0.45">
      <c r="A177" s="31" t="str">
        <f t="shared" si="27"/>
        <v>#33</v>
      </c>
    </row>
    <row r="178" spans="1:9" ht="18.600000000000001" thickBot="1" x14ac:dyDescent="0.5">
      <c r="A178" s="35" t="s">
        <v>139</v>
      </c>
      <c r="B178" s="12">
        <v>12</v>
      </c>
      <c r="C178" s="13" t="s">
        <v>84</v>
      </c>
      <c r="D178" s="13" t="s">
        <v>97</v>
      </c>
      <c r="E178" s="14">
        <v>8</v>
      </c>
      <c r="F178" s="12">
        <v>20</v>
      </c>
      <c r="G178" s="13" t="s">
        <v>96</v>
      </c>
      <c r="H178" s="13"/>
      <c r="I178" s="14">
        <v>6</v>
      </c>
    </row>
    <row r="179" spans="1:9" x14ac:dyDescent="0.45">
      <c r="A179" s="33" t="str">
        <f t="shared" ref="A179:A184" si="28">A178</f>
        <v>#34</v>
      </c>
      <c r="B179" s="7">
        <v>8</v>
      </c>
      <c r="C179" s="8" t="s">
        <v>86</v>
      </c>
      <c r="D179" s="8" t="s">
        <v>88</v>
      </c>
      <c r="E179" s="9">
        <v>4</v>
      </c>
      <c r="F179" s="7"/>
      <c r="G179" s="8"/>
      <c r="H179" s="8"/>
      <c r="I179" s="9"/>
    </row>
    <row r="180" spans="1:9" x14ac:dyDescent="0.45">
      <c r="A180" s="31" t="str">
        <f t="shared" si="28"/>
        <v>#34</v>
      </c>
      <c r="B180" s="10">
        <v>14</v>
      </c>
      <c r="C180" s="1" t="s">
        <v>85</v>
      </c>
      <c r="E180" s="11">
        <v>6</v>
      </c>
      <c r="F180" s="10">
        <v>27</v>
      </c>
      <c r="G180" s="1" t="s">
        <v>89</v>
      </c>
      <c r="H180" s="1" t="s">
        <v>86</v>
      </c>
      <c r="I180" s="11">
        <v>8</v>
      </c>
    </row>
    <row r="181" spans="1:9" ht="18.600000000000001" thickBot="1" x14ac:dyDescent="0.5">
      <c r="A181" s="35" t="str">
        <f t="shared" si="28"/>
        <v>#34</v>
      </c>
      <c r="B181" s="12"/>
      <c r="C181" s="13"/>
      <c r="D181" s="13"/>
      <c r="E181" s="14"/>
      <c r="F181" s="12">
        <v>20</v>
      </c>
      <c r="G181" s="13" t="s">
        <v>87</v>
      </c>
      <c r="H181" s="13" t="s">
        <v>97</v>
      </c>
      <c r="I181" s="14">
        <v>3</v>
      </c>
    </row>
    <row r="182" spans="1:9" x14ac:dyDescent="0.45">
      <c r="A182" s="33" t="str">
        <f t="shared" si="28"/>
        <v>#34</v>
      </c>
      <c r="B182" s="7"/>
      <c r="C182" s="8"/>
      <c r="D182" s="8"/>
      <c r="E182" s="9"/>
      <c r="F182" s="7">
        <v>24</v>
      </c>
      <c r="G182" s="8" t="s">
        <v>86</v>
      </c>
      <c r="H182" s="8" t="s">
        <v>88</v>
      </c>
      <c r="I182" s="9">
        <v>9</v>
      </c>
    </row>
    <row r="183" spans="1:9" x14ac:dyDescent="0.45">
      <c r="A183" s="31" t="str">
        <f t="shared" si="28"/>
        <v>#34</v>
      </c>
      <c r="F183" s="10">
        <v>10</v>
      </c>
      <c r="G183" s="1" t="s">
        <v>85</v>
      </c>
      <c r="H183" s="1" t="s">
        <v>91</v>
      </c>
      <c r="I183" s="11" t="s">
        <v>88</v>
      </c>
    </row>
    <row r="184" spans="1:9" ht="18.600000000000001" thickBot="1" x14ac:dyDescent="0.5">
      <c r="A184" s="35" t="str">
        <f t="shared" si="28"/>
        <v>#34</v>
      </c>
      <c r="B184" s="12"/>
      <c r="C184" s="13"/>
      <c r="D184" s="13"/>
      <c r="E184" s="14"/>
      <c r="F184" s="12"/>
      <c r="G184" s="13"/>
      <c r="H184" s="13"/>
      <c r="I184" s="14"/>
    </row>
    <row r="185" spans="1:9" x14ac:dyDescent="0.45">
      <c r="A185" s="33" t="s">
        <v>140</v>
      </c>
      <c r="B185" s="7">
        <v>8</v>
      </c>
      <c r="C185" s="8" t="s">
        <v>96</v>
      </c>
      <c r="D185" s="8"/>
      <c r="E185" s="9">
        <v>8</v>
      </c>
      <c r="F185" s="7">
        <v>8</v>
      </c>
      <c r="G185" s="8" t="s">
        <v>84</v>
      </c>
      <c r="H185" s="8" t="s">
        <v>85</v>
      </c>
      <c r="I185" s="9">
        <v>3</v>
      </c>
    </row>
    <row r="186" spans="1:9" x14ac:dyDescent="0.45">
      <c r="A186" s="31" t="str">
        <f t="shared" ref="A186:A192" si="29">A185</f>
        <v>#35</v>
      </c>
      <c r="F186" s="10">
        <v>24</v>
      </c>
      <c r="G186" s="1" t="s">
        <v>86</v>
      </c>
      <c r="I186" s="11">
        <v>4</v>
      </c>
    </row>
    <row r="187" spans="1:9" ht="18.600000000000001" thickBot="1" x14ac:dyDescent="0.5">
      <c r="A187" s="35" t="str">
        <f t="shared" si="29"/>
        <v>#35</v>
      </c>
      <c r="B187" s="12">
        <v>6</v>
      </c>
      <c r="C187" s="13" t="s">
        <v>89</v>
      </c>
      <c r="D187" s="13" t="s">
        <v>86</v>
      </c>
      <c r="E187" s="14">
        <v>8</v>
      </c>
      <c r="F187" s="12">
        <v>49</v>
      </c>
      <c r="G187" s="13" t="s">
        <v>85</v>
      </c>
      <c r="H187" s="13"/>
      <c r="I187" s="14"/>
    </row>
    <row r="188" spans="1:9" x14ac:dyDescent="0.45">
      <c r="A188" s="33" t="str">
        <f t="shared" si="29"/>
        <v>#35</v>
      </c>
      <c r="B188" s="7">
        <v>8</v>
      </c>
      <c r="C188" s="8" t="s">
        <v>87</v>
      </c>
      <c r="D188" s="8" t="s">
        <v>97</v>
      </c>
      <c r="E188" s="9">
        <v>7</v>
      </c>
      <c r="F188" s="7"/>
      <c r="G188" s="8"/>
      <c r="H188" s="8"/>
      <c r="I188" s="9"/>
    </row>
    <row r="189" spans="1:9" x14ac:dyDescent="0.45">
      <c r="A189" s="31" t="str">
        <f t="shared" si="29"/>
        <v>#35</v>
      </c>
      <c r="B189" s="10">
        <v>20</v>
      </c>
      <c r="C189" s="1" t="s">
        <v>86</v>
      </c>
      <c r="D189" s="1" t="s">
        <v>88</v>
      </c>
      <c r="E189" s="11">
        <v>2</v>
      </c>
    </row>
    <row r="190" spans="1:9" ht="18.600000000000001" thickBot="1" x14ac:dyDescent="0.5">
      <c r="A190" s="35" t="str">
        <f t="shared" si="29"/>
        <v>#35</v>
      </c>
      <c r="B190" s="12">
        <v>1</v>
      </c>
      <c r="C190" s="13" t="s">
        <v>85</v>
      </c>
      <c r="D190" s="13" t="s">
        <v>90</v>
      </c>
      <c r="E190" s="14">
        <v>4</v>
      </c>
      <c r="F190" s="12">
        <v>8</v>
      </c>
      <c r="G190" s="13" t="s">
        <v>87</v>
      </c>
      <c r="H190" s="13" t="s">
        <v>91</v>
      </c>
      <c r="I190" s="14"/>
    </row>
    <row r="191" spans="1:9" x14ac:dyDescent="0.45">
      <c r="A191" s="33" t="str">
        <f t="shared" si="29"/>
        <v>#35</v>
      </c>
      <c r="B191" s="7" t="s">
        <v>92</v>
      </c>
      <c r="C191" s="8" t="s">
        <v>93</v>
      </c>
      <c r="D191" s="8"/>
      <c r="E191" s="9"/>
      <c r="F191" s="7" t="s">
        <v>106</v>
      </c>
      <c r="G191" s="8"/>
      <c r="H191" s="8"/>
      <c r="I191" s="9"/>
    </row>
    <row r="192" spans="1:9" x14ac:dyDescent="0.45">
      <c r="A192" s="31" t="str">
        <f t="shared" si="29"/>
        <v>#35</v>
      </c>
    </row>
    <row r="193" spans="1:9" ht="18.600000000000001" thickBot="1" x14ac:dyDescent="0.5">
      <c r="A193" s="35" t="s">
        <v>141</v>
      </c>
      <c r="B193" s="12">
        <v>8</v>
      </c>
      <c r="C193" s="13" t="s">
        <v>96</v>
      </c>
      <c r="D193" s="13"/>
      <c r="E193" s="14">
        <v>5</v>
      </c>
      <c r="F193" s="12">
        <v>20</v>
      </c>
      <c r="G193" s="13" t="s">
        <v>84</v>
      </c>
      <c r="H193" s="13" t="s">
        <v>85</v>
      </c>
      <c r="I193" s="14">
        <v>3</v>
      </c>
    </row>
    <row r="194" spans="1:9" x14ac:dyDescent="0.45">
      <c r="A194" s="33" t="str">
        <f t="shared" ref="A194:A196" si="30">A193</f>
        <v>#36</v>
      </c>
      <c r="B194" s="7"/>
      <c r="C194" s="8"/>
      <c r="D194" s="8"/>
      <c r="E194" s="9"/>
      <c r="F194" s="7">
        <v>24</v>
      </c>
      <c r="G194" s="8" t="s">
        <v>86</v>
      </c>
      <c r="H194" s="8"/>
      <c r="I194" s="9">
        <v>3</v>
      </c>
    </row>
    <row r="195" spans="1:9" x14ac:dyDescent="0.45">
      <c r="A195" s="31" t="str">
        <f t="shared" si="30"/>
        <v>#36</v>
      </c>
      <c r="B195" s="10">
        <v>20</v>
      </c>
      <c r="C195" s="1" t="s">
        <v>87</v>
      </c>
      <c r="D195" s="1" t="s">
        <v>91</v>
      </c>
      <c r="F195" s="10">
        <v>6</v>
      </c>
      <c r="G195" s="1" t="s">
        <v>85</v>
      </c>
      <c r="H195" s="1" t="s">
        <v>90</v>
      </c>
      <c r="I195" s="11">
        <v>7</v>
      </c>
    </row>
    <row r="196" spans="1:9" ht="18.600000000000001" thickBot="1" x14ac:dyDescent="0.5">
      <c r="A196" s="35" t="str">
        <f t="shared" si="30"/>
        <v>#36</v>
      </c>
      <c r="B196" s="12"/>
      <c r="C196" s="13"/>
      <c r="D196" s="13"/>
      <c r="E196" s="14"/>
      <c r="F196" s="12"/>
      <c r="G196" s="13"/>
      <c r="H196" s="13"/>
      <c r="I196" s="14"/>
    </row>
    <row r="197" spans="1:9" x14ac:dyDescent="0.45">
      <c r="A197" s="33" t="s">
        <v>142</v>
      </c>
      <c r="B197" s="7">
        <v>12</v>
      </c>
      <c r="C197" s="8" t="s">
        <v>84</v>
      </c>
      <c r="D197" s="8" t="s">
        <v>85</v>
      </c>
      <c r="E197" s="9">
        <v>3</v>
      </c>
      <c r="F197" s="7">
        <v>27</v>
      </c>
      <c r="G197" s="8" t="s">
        <v>96</v>
      </c>
      <c r="H197" s="8"/>
      <c r="I197" s="9">
        <v>5</v>
      </c>
    </row>
    <row r="198" spans="1:9" x14ac:dyDescent="0.45">
      <c r="A198" s="31" t="str">
        <f t="shared" ref="A198:A200" si="31">A197</f>
        <v>#37</v>
      </c>
      <c r="B198" s="10">
        <v>8</v>
      </c>
      <c r="C198" s="1" t="s">
        <v>86</v>
      </c>
      <c r="E198" s="11">
        <v>2</v>
      </c>
    </row>
    <row r="199" spans="1:9" ht="18.600000000000001" thickBot="1" x14ac:dyDescent="0.5">
      <c r="A199" s="35" t="str">
        <f t="shared" si="31"/>
        <v>#37</v>
      </c>
      <c r="B199" s="12">
        <v>14</v>
      </c>
      <c r="C199" s="13" t="s">
        <v>85</v>
      </c>
      <c r="D199" s="13" t="s">
        <v>90</v>
      </c>
      <c r="E199" s="14">
        <v>6</v>
      </c>
      <c r="F199" s="12">
        <v>27</v>
      </c>
      <c r="G199" s="13" t="s">
        <v>87</v>
      </c>
      <c r="H199" s="13" t="s">
        <v>91</v>
      </c>
      <c r="I199" s="14"/>
    </row>
    <row r="200" spans="1:9" x14ac:dyDescent="0.45">
      <c r="A200" s="33" t="str">
        <f t="shared" si="31"/>
        <v>#37</v>
      </c>
      <c r="B200" s="7"/>
      <c r="C200" s="8"/>
      <c r="D200" s="8"/>
      <c r="E200" s="9"/>
      <c r="F200" s="7"/>
      <c r="G200" s="8"/>
      <c r="H200" s="8"/>
      <c r="I200" s="9"/>
    </row>
    <row r="201" spans="1:9" x14ac:dyDescent="0.45">
      <c r="A201" s="31" t="s">
        <v>143</v>
      </c>
      <c r="B201" s="10">
        <v>14</v>
      </c>
      <c r="C201" s="1" t="s">
        <v>96</v>
      </c>
      <c r="E201" s="11">
        <v>5</v>
      </c>
      <c r="F201" s="10">
        <v>49</v>
      </c>
      <c r="G201" s="1" t="s">
        <v>84</v>
      </c>
      <c r="H201" s="1" t="s">
        <v>97</v>
      </c>
      <c r="I201" s="11">
        <v>1</v>
      </c>
    </row>
    <row r="202" spans="1:9" ht="18.600000000000001" thickBot="1" x14ac:dyDescent="0.5">
      <c r="A202" s="35" t="str">
        <f t="shared" ref="A202:A205" si="32">A201</f>
        <v>#38</v>
      </c>
      <c r="B202" s="12"/>
      <c r="C202" s="13"/>
      <c r="D202" s="13"/>
      <c r="E202" s="14"/>
      <c r="F202" s="12">
        <v>24</v>
      </c>
      <c r="G202" s="13" t="s">
        <v>86</v>
      </c>
      <c r="H202" s="13" t="s">
        <v>88</v>
      </c>
      <c r="I202" s="14">
        <v>3</v>
      </c>
    </row>
    <row r="203" spans="1:9" x14ac:dyDescent="0.45">
      <c r="A203" s="33" t="str">
        <f t="shared" si="32"/>
        <v>#38</v>
      </c>
      <c r="B203" s="7"/>
      <c r="C203" s="8"/>
      <c r="D203" s="8"/>
      <c r="E203" s="9"/>
      <c r="F203" s="7">
        <v>6</v>
      </c>
      <c r="G203" s="8" t="s">
        <v>85</v>
      </c>
      <c r="H203" s="8" t="s">
        <v>91</v>
      </c>
      <c r="I203" s="9" t="s">
        <v>88</v>
      </c>
    </row>
    <row r="204" spans="1:9" x14ac:dyDescent="0.45">
      <c r="A204" s="34" t="str">
        <f t="shared" si="32"/>
        <v>#38</v>
      </c>
      <c r="B204" s="22" t="s">
        <v>106</v>
      </c>
      <c r="C204" s="6" t="s">
        <v>99</v>
      </c>
      <c r="D204" s="6"/>
      <c r="E204" s="23"/>
      <c r="F204" s="22" t="s">
        <v>116</v>
      </c>
      <c r="G204" s="6"/>
      <c r="H204" s="6"/>
      <c r="I204" s="23"/>
    </row>
    <row r="205" spans="1:9" x14ac:dyDescent="0.45">
      <c r="A205" s="31" t="str">
        <f t="shared" si="32"/>
        <v>#38</v>
      </c>
    </row>
    <row r="206" spans="1:9" ht="18.600000000000001" thickBot="1" x14ac:dyDescent="0.5">
      <c r="A206" s="35" t="s">
        <v>144</v>
      </c>
      <c r="B206" s="12">
        <v>14</v>
      </c>
      <c r="C206" s="13" t="s">
        <v>96</v>
      </c>
      <c r="D206" s="13"/>
      <c r="E206" s="14">
        <v>8</v>
      </c>
      <c r="F206" s="12">
        <v>20</v>
      </c>
      <c r="G206" s="13" t="s">
        <v>84</v>
      </c>
      <c r="H206" s="13" t="s">
        <v>85</v>
      </c>
      <c r="I206" s="14">
        <v>3</v>
      </c>
    </row>
    <row r="207" spans="1:9" x14ac:dyDescent="0.45">
      <c r="A207" s="33" t="str">
        <f t="shared" ref="A207:A210" si="33">A206</f>
        <v>#39</v>
      </c>
      <c r="B207" s="7"/>
      <c r="C207" s="8"/>
      <c r="D207" s="8"/>
      <c r="E207" s="9"/>
      <c r="F207" s="7">
        <v>24</v>
      </c>
      <c r="G207" s="8" t="s">
        <v>86</v>
      </c>
      <c r="H207" s="8"/>
      <c r="I207" s="9">
        <v>4</v>
      </c>
    </row>
    <row r="208" spans="1:9" x14ac:dyDescent="0.45">
      <c r="A208" s="31" t="str">
        <f t="shared" si="33"/>
        <v>#39</v>
      </c>
      <c r="B208" s="10">
        <v>6</v>
      </c>
      <c r="C208" s="1" t="s">
        <v>89</v>
      </c>
      <c r="D208" s="1" t="s">
        <v>90</v>
      </c>
      <c r="E208" s="11">
        <v>3</v>
      </c>
      <c r="F208" s="10">
        <v>49</v>
      </c>
      <c r="G208" s="1" t="s">
        <v>85</v>
      </c>
      <c r="H208" s="1" t="s">
        <v>91</v>
      </c>
      <c r="I208" s="11" t="s">
        <v>89</v>
      </c>
    </row>
    <row r="209" spans="1:9" ht="18.600000000000001" thickBot="1" x14ac:dyDescent="0.5">
      <c r="A209" s="35" t="str">
        <f t="shared" si="33"/>
        <v>#39</v>
      </c>
      <c r="B209" s="12" t="s">
        <v>106</v>
      </c>
      <c r="C209" s="13" t="s">
        <v>130</v>
      </c>
      <c r="D209" s="13"/>
      <c r="E209" s="14"/>
      <c r="F209" s="12" t="s">
        <v>116</v>
      </c>
      <c r="G209" s="13"/>
      <c r="H209" s="13"/>
      <c r="I209" s="14"/>
    </row>
    <row r="210" spans="1:9" x14ac:dyDescent="0.45">
      <c r="A210" s="33" t="str">
        <f t="shared" si="33"/>
        <v>#39</v>
      </c>
      <c r="B210" s="7"/>
      <c r="C210" s="8"/>
      <c r="D210" s="8"/>
      <c r="E210" s="9"/>
      <c r="F210" s="7"/>
      <c r="G210" s="8"/>
      <c r="H210" s="8"/>
      <c r="I210" s="9"/>
    </row>
    <row r="211" spans="1:9" x14ac:dyDescent="0.45">
      <c r="A211" s="31" t="s">
        <v>145</v>
      </c>
      <c r="B211" s="10">
        <v>14</v>
      </c>
      <c r="C211" s="1" t="s">
        <v>96</v>
      </c>
      <c r="D211" s="1" t="s">
        <v>91</v>
      </c>
    </row>
    <row r="212" spans="1:9" ht="18.600000000000001" thickBot="1" x14ac:dyDescent="0.5">
      <c r="A212" s="35" t="str">
        <f>A211</f>
        <v>#40</v>
      </c>
      <c r="B212" s="12"/>
      <c r="C212" s="13"/>
      <c r="D212" s="13"/>
      <c r="E212" s="14"/>
      <c r="F212" s="12"/>
      <c r="G212" s="13"/>
      <c r="H212" s="13"/>
      <c r="I212" s="14"/>
    </row>
    <row r="213" spans="1:9" x14ac:dyDescent="0.45">
      <c r="A213" s="33" t="s">
        <v>146</v>
      </c>
      <c r="B213" s="7">
        <v>12</v>
      </c>
      <c r="C213" s="8" t="s">
        <v>84</v>
      </c>
      <c r="D213" s="8" t="s">
        <v>85</v>
      </c>
      <c r="E213" s="9">
        <v>3</v>
      </c>
      <c r="F213" s="7">
        <v>10</v>
      </c>
      <c r="G213" s="8" t="s">
        <v>96</v>
      </c>
      <c r="H213" s="8"/>
      <c r="I213" s="9">
        <v>5</v>
      </c>
    </row>
    <row r="214" spans="1:9" x14ac:dyDescent="0.45">
      <c r="A214" s="31" t="str">
        <f t="shared" ref="A214:A217" si="34">A213</f>
        <v>#41</v>
      </c>
      <c r="B214" s="10">
        <v>8</v>
      </c>
      <c r="C214" s="1" t="s">
        <v>86</v>
      </c>
      <c r="E214" s="11">
        <v>8</v>
      </c>
    </row>
    <row r="215" spans="1:9" ht="18.600000000000001" thickBot="1" x14ac:dyDescent="0.5">
      <c r="A215" s="35" t="str">
        <f t="shared" si="34"/>
        <v>#41</v>
      </c>
      <c r="B215" s="12">
        <v>14</v>
      </c>
      <c r="C215" s="13" t="s">
        <v>85</v>
      </c>
      <c r="D215" s="13" t="s">
        <v>91</v>
      </c>
      <c r="E215" s="14" t="s">
        <v>89</v>
      </c>
      <c r="F215" s="12">
        <v>6</v>
      </c>
      <c r="G215" s="13" t="s">
        <v>89</v>
      </c>
      <c r="H215" s="13" t="s">
        <v>90</v>
      </c>
      <c r="I215" s="14">
        <v>3</v>
      </c>
    </row>
    <row r="216" spans="1:9" x14ac:dyDescent="0.45">
      <c r="A216" s="33" t="str">
        <f t="shared" si="34"/>
        <v>#41</v>
      </c>
      <c r="B216" s="7" t="s">
        <v>106</v>
      </c>
      <c r="C216" s="8"/>
      <c r="D216" s="8"/>
      <c r="E216" s="9"/>
      <c r="F216" s="7" t="s">
        <v>94</v>
      </c>
      <c r="G216" s="8" t="s">
        <v>130</v>
      </c>
      <c r="H216" s="8"/>
      <c r="I216" s="9"/>
    </row>
    <row r="217" spans="1:9" x14ac:dyDescent="0.45">
      <c r="A217" s="31" t="str">
        <f t="shared" si="34"/>
        <v>#41</v>
      </c>
    </row>
    <row r="218" spans="1:9" ht="18.600000000000001" thickBot="1" x14ac:dyDescent="0.5">
      <c r="A218" s="35" t="s">
        <v>147</v>
      </c>
      <c r="B218" s="12">
        <v>20</v>
      </c>
      <c r="C218" s="13" t="s">
        <v>84</v>
      </c>
      <c r="D218" s="13" t="s">
        <v>89</v>
      </c>
      <c r="E218" s="14">
        <v>2</v>
      </c>
      <c r="F218" s="12">
        <v>10</v>
      </c>
      <c r="G218" s="13" t="s">
        <v>96</v>
      </c>
      <c r="H218" s="13"/>
      <c r="I218" s="14">
        <v>6</v>
      </c>
    </row>
    <row r="219" spans="1:9" x14ac:dyDescent="0.45">
      <c r="A219" s="33" t="str">
        <f t="shared" ref="A219:A223" si="35">A218</f>
        <v>#42</v>
      </c>
      <c r="B219" s="7">
        <v>8</v>
      </c>
      <c r="C219" s="8" t="s">
        <v>86</v>
      </c>
      <c r="D219" s="8"/>
      <c r="E219" s="9">
        <v>3</v>
      </c>
      <c r="F219" s="7"/>
      <c r="G219" s="8"/>
      <c r="H219" s="8"/>
      <c r="I219" s="9"/>
    </row>
    <row r="220" spans="1:9" x14ac:dyDescent="0.45">
      <c r="A220" s="31" t="str">
        <f t="shared" si="35"/>
        <v>#42</v>
      </c>
      <c r="B220" s="10">
        <v>6</v>
      </c>
      <c r="C220" s="1" t="s">
        <v>85</v>
      </c>
      <c r="D220" s="1" t="s">
        <v>91</v>
      </c>
      <c r="E220" s="11" t="s">
        <v>88</v>
      </c>
    </row>
    <row r="221" spans="1:9" ht="18.600000000000001" thickBot="1" x14ac:dyDescent="0.5">
      <c r="A221" s="35" t="str">
        <f t="shared" si="35"/>
        <v>#42</v>
      </c>
      <c r="B221" s="12" t="s">
        <v>106</v>
      </c>
      <c r="C221" s="13"/>
      <c r="D221" s="13"/>
      <c r="E221" s="14"/>
      <c r="F221" s="12" t="s">
        <v>94</v>
      </c>
      <c r="G221" s="13" t="s">
        <v>99</v>
      </c>
      <c r="H221" s="13"/>
      <c r="I221" s="14"/>
    </row>
    <row r="222" spans="1:9" x14ac:dyDescent="0.45">
      <c r="A222" s="33" t="str">
        <f t="shared" si="35"/>
        <v>#42</v>
      </c>
      <c r="B222" s="7" t="s">
        <v>103</v>
      </c>
      <c r="C222" s="8"/>
      <c r="D222" s="8"/>
      <c r="E222" s="9"/>
      <c r="F222" s="7"/>
      <c r="G222" s="8"/>
      <c r="H222" s="8"/>
      <c r="I222" s="9"/>
    </row>
    <row r="223" spans="1:9" x14ac:dyDescent="0.45">
      <c r="A223" s="31" t="str">
        <f t="shared" si="35"/>
        <v>#42</v>
      </c>
    </row>
    <row r="224" spans="1:9" ht="18.600000000000001" thickBot="1" x14ac:dyDescent="0.5">
      <c r="A224" s="35" t="s">
        <v>148</v>
      </c>
      <c r="B224" s="12">
        <v>14</v>
      </c>
      <c r="C224" s="13" t="s">
        <v>84</v>
      </c>
      <c r="D224" s="13" t="s">
        <v>89</v>
      </c>
      <c r="E224" s="14">
        <v>3</v>
      </c>
      <c r="F224" s="12">
        <v>10</v>
      </c>
      <c r="G224" s="13" t="s">
        <v>96</v>
      </c>
      <c r="H224" s="13"/>
      <c r="I224" s="14">
        <v>1</v>
      </c>
    </row>
    <row r="225" spans="1:9" x14ac:dyDescent="0.45">
      <c r="A225" s="33" t="str">
        <f t="shared" ref="A225:A233" si="36">A224</f>
        <v>#43</v>
      </c>
      <c r="B225" s="7">
        <v>8</v>
      </c>
      <c r="C225" s="8" t="s">
        <v>86</v>
      </c>
      <c r="D225" s="8"/>
      <c r="E225" s="9">
        <v>4</v>
      </c>
      <c r="F225" s="7"/>
      <c r="G225" s="8"/>
      <c r="H225" s="8"/>
      <c r="I225" s="9"/>
    </row>
    <row r="226" spans="1:9" x14ac:dyDescent="0.45">
      <c r="A226" s="31" t="str">
        <f t="shared" si="36"/>
        <v>#43</v>
      </c>
      <c r="B226" s="10">
        <v>12</v>
      </c>
      <c r="C226" s="1" t="s">
        <v>85</v>
      </c>
      <c r="E226" s="11">
        <v>5</v>
      </c>
      <c r="F226" s="10">
        <v>6</v>
      </c>
      <c r="G226" s="1" t="s">
        <v>89</v>
      </c>
      <c r="I226" s="11">
        <v>7</v>
      </c>
    </row>
    <row r="227" spans="1:9" ht="18.600000000000001" thickBot="1" x14ac:dyDescent="0.5">
      <c r="A227" s="35" t="str">
        <f t="shared" si="36"/>
        <v>#43</v>
      </c>
      <c r="B227" s="12">
        <v>14</v>
      </c>
      <c r="C227" s="13" t="s">
        <v>87</v>
      </c>
      <c r="D227" s="13" t="s">
        <v>85</v>
      </c>
      <c r="E227" s="14">
        <v>3</v>
      </c>
      <c r="F227" s="12"/>
      <c r="G227" s="13"/>
      <c r="H227" s="13"/>
      <c r="I227" s="14"/>
    </row>
    <row r="228" spans="1:9" x14ac:dyDescent="0.45">
      <c r="A228" s="33" t="str">
        <f t="shared" si="36"/>
        <v>#43</v>
      </c>
      <c r="B228" s="7">
        <v>8</v>
      </c>
      <c r="C228" s="8" t="s">
        <v>86</v>
      </c>
      <c r="D228" s="8"/>
      <c r="E228" s="9">
        <v>4</v>
      </c>
      <c r="F228" s="7"/>
      <c r="G228" s="8"/>
      <c r="H228" s="8"/>
      <c r="I228" s="9"/>
    </row>
    <row r="229" spans="1:9" x14ac:dyDescent="0.45">
      <c r="A229" s="31" t="str">
        <f t="shared" si="36"/>
        <v>#43</v>
      </c>
      <c r="B229" s="10">
        <v>12</v>
      </c>
      <c r="C229" s="1" t="s">
        <v>85</v>
      </c>
      <c r="D229" s="1" t="s">
        <v>90</v>
      </c>
      <c r="E229" s="11">
        <v>5</v>
      </c>
      <c r="F229" s="10">
        <v>6</v>
      </c>
      <c r="G229" s="1" t="s">
        <v>89</v>
      </c>
      <c r="H229" s="1" t="s">
        <v>86</v>
      </c>
    </row>
    <row r="230" spans="1:9" ht="18.600000000000001" thickBot="1" x14ac:dyDescent="0.5">
      <c r="A230" s="35" t="str">
        <f t="shared" si="36"/>
        <v>#43</v>
      </c>
      <c r="B230" s="12"/>
      <c r="C230" s="13"/>
      <c r="D230" s="13"/>
      <c r="E230" s="14"/>
      <c r="F230" s="12">
        <v>8</v>
      </c>
      <c r="G230" s="13" t="s">
        <v>87</v>
      </c>
      <c r="H230" s="13" t="s">
        <v>91</v>
      </c>
      <c r="I230" s="14"/>
    </row>
    <row r="231" spans="1:9" x14ac:dyDescent="0.45">
      <c r="A231" s="33" t="str">
        <f t="shared" si="36"/>
        <v>#43</v>
      </c>
      <c r="B231" s="7"/>
      <c r="C231" s="8"/>
      <c r="D231" s="8"/>
      <c r="E231" s="9"/>
      <c r="F231" s="7"/>
      <c r="G231" s="8"/>
      <c r="H231" s="8"/>
      <c r="I231" s="9"/>
    </row>
    <row r="232" spans="1:9" x14ac:dyDescent="0.45">
      <c r="A232" s="31" t="str">
        <f t="shared" si="36"/>
        <v>#43</v>
      </c>
      <c r="B232" s="10">
        <v>6</v>
      </c>
      <c r="C232" s="1" t="s">
        <v>129</v>
      </c>
      <c r="E232" s="11">
        <v>30</v>
      </c>
      <c r="F232" s="10">
        <v>10</v>
      </c>
      <c r="G232" s="1" t="s">
        <v>129</v>
      </c>
      <c r="I232" s="11">
        <v>18</v>
      </c>
    </row>
    <row r="233" spans="1:9" ht="18.600000000000001" thickBot="1" x14ac:dyDescent="0.5">
      <c r="A233" s="35" t="str">
        <f t="shared" si="36"/>
        <v>#43</v>
      </c>
      <c r="B233" s="12"/>
      <c r="C233" s="13"/>
      <c r="D233" s="13"/>
      <c r="E233" s="14"/>
      <c r="F233" s="12">
        <v>24</v>
      </c>
      <c r="G233" s="13" t="s">
        <v>129</v>
      </c>
      <c r="H233" s="13"/>
      <c r="I233" s="14">
        <v>16</v>
      </c>
    </row>
    <row r="234" spans="1:9" x14ac:dyDescent="0.45">
      <c r="A234" s="33" t="s">
        <v>149</v>
      </c>
      <c r="B234" s="7">
        <v>30</v>
      </c>
      <c r="C234" s="8" t="s">
        <v>96</v>
      </c>
      <c r="D234" s="8"/>
      <c r="E234" s="9">
        <v>6</v>
      </c>
      <c r="F234" s="7">
        <v>8</v>
      </c>
      <c r="G234" s="8" t="s">
        <v>84</v>
      </c>
      <c r="H234" s="8" t="s">
        <v>97</v>
      </c>
      <c r="I234" s="9">
        <v>1</v>
      </c>
    </row>
    <row r="235" spans="1:9" x14ac:dyDescent="0.45">
      <c r="A235" s="31" t="str">
        <f t="shared" ref="A235:A237" si="37">A234</f>
        <v>#44</v>
      </c>
      <c r="F235" s="10">
        <v>49</v>
      </c>
      <c r="G235" s="1" t="s">
        <v>86</v>
      </c>
      <c r="H235" s="1" t="s">
        <v>88</v>
      </c>
      <c r="I235" s="11">
        <v>4</v>
      </c>
    </row>
    <row r="236" spans="1:9" ht="18.600000000000001" thickBot="1" x14ac:dyDescent="0.5">
      <c r="A236" s="35" t="str">
        <f t="shared" si="37"/>
        <v>#44</v>
      </c>
      <c r="B236" s="12">
        <v>1</v>
      </c>
      <c r="C236" s="13" t="s">
        <v>89</v>
      </c>
      <c r="D236" s="13" t="s">
        <v>91</v>
      </c>
      <c r="E236" s="14" t="s">
        <v>88</v>
      </c>
      <c r="F236" s="12">
        <v>16</v>
      </c>
      <c r="G236" s="13" t="s">
        <v>85</v>
      </c>
      <c r="H236" s="13" t="s">
        <v>90</v>
      </c>
      <c r="I236" s="14"/>
    </row>
    <row r="237" spans="1:9" x14ac:dyDescent="0.45">
      <c r="A237" s="33" t="str">
        <f t="shared" si="37"/>
        <v>#44</v>
      </c>
      <c r="B237" s="7">
        <v>30</v>
      </c>
      <c r="C237" s="8" t="s">
        <v>129</v>
      </c>
      <c r="D237" s="8"/>
      <c r="E237" s="9">
        <v>6</v>
      </c>
      <c r="F237" s="7"/>
      <c r="G237" s="8"/>
      <c r="H237" s="8"/>
      <c r="I237" s="9"/>
    </row>
    <row r="238" spans="1:9" x14ac:dyDescent="0.45">
      <c r="A238" s="31" t="s">
        <v>150</v>
      </c>
      <c r="F238" s="10">
        <v>49</v>
      </c>
      <c r="G238" s="1" t="s">
        <v>96</v>
      </c>
      <c r="H238" s="1" t="s">
        <v>91</v>
      </c>
      <c r="I238" s="11" t="s">
        <v>88</v>
      </c>
    </row>
    <row r="239" spans="1:9" ht="18.600000000000001" thickBot="1" x14ac:dyDescent="0.5">
      <c r="A239" s="35" t="str">
        <f>A238</f>
        <v>#45</v>
      </c>
      <c r="B239" s="12"/>
      <c r="C239" s="13"/>
      <c r="D239" s="13"/>
      <c r="E239" s="14"/>
      <c r="F239" s="12"/>
      <c r="G239" s="13"/>
      <c r="H239" s="13"/>
      <c r="I239" s="14"/>
    </row>
    <row r="240" spans="1:9" x14ac:dyDescent="0.45">
      <c r="A240" s="33" t="s">
        <v>151</v>
      </c>
      <c r="B240" s="7">
        <v>1</v>
      </c>
      <c r="C240" s="8" t="s">
        <v>96</v>
      </c>
      <c r="D240" s="8" t="s">
        <v>91</v>
      </c>
      <c r="E240" s="9"/>
      <c r="F240" s="7"/>
      <c r="G240" s="8"/>
      <c r="H240" s="8"/>
      <c r="I240" s="9"/>
    </row>
    <row r="241" spans="1:9" x14ac:dyDescent="0.45">
      <c r="A241" s="31" t="str">
        <f>A240</f>
        <v>#46</v>
      </c>
    </row>
    <row r="242" spans="1:9" ht="18.600000000000001" thickBot="1" x14ac:dyDescent="0.5">
      <c r="A242" s="35" t="s">
        <v>152</v>
      </c>
      <c r="B242" s="12">
        <v>14</v>
      </c>
      <c r="C242" s="13" t="s">
        <v>84</v>
      </c>
      <c r="D242" s="13" t="s">
        <v>85</v>
      </c>
      <c r="E242" s="14">
        <v>3</v>
      </c>
      <c r="F242" s="12">
        <v>6</v>
      </c>
      <c r="G242" s="13" t="s">
        <v>96</v>
      </c>
      <c r="H242" s="13"/>
      <c r="I242" s="14">
        <v>6</v>
      </c>
    </row>
    <row r="243" spans="1:9" x14ac:dyDescent="0.45">
      <c r="A243" s="33" t="str">
        <f t="shared" ref="A243:A244" si="38">A242</f>
        <v>#47</v>
      </c>
      <c r="B243" s="7">
        <v>8</v>
      </c>
      <c r="C243" s="8" t="s">
        <v>86</v>
      </c>
      <c r="D243" s="8"/>
      <c r="E243" s="9">
        <v>8</v>
      </c>
      <c r="F243" s="7"/>
      <c r="G243" s="8"/>
      <c r="H243" s="8"/>
      <c r="I243" s="9"/>
    </row>
    <row r="244" spans="1:9" x14ac:dyDescent="0.45">
      <c r="A244" s="31" t="str">
        <f t="shared" si="38"/>
        <v>#47</v>
      </c>
      <c r="B244" s="10">
        <v>14</v>
      </c>
      <c r="C244" s="1" t="s">
        <v>85</v>
      </c>
      <c r="D244" s="1" t="s">
        <v>90</v>
      </c>
      <c r="E244" s="11">
        <v>6</v>
      </c>
      <c r="F244" s="10">
        <v>49</v>
      </c>
      <c r="G244" s="1" t="s">
        <v>87</v>
      </c>
      <c r="H244" s="1" t="s">
        <v>91</v>
      </c>
    </row>
    <row r="245" spans="1:9" ht="18.600000000000001" thickBot="1" x14ac:dyDescent="0.5">
      <c r="A245" s="35"/>
      <c r="B245" s="12"/>
      <c r="C245" s="13"/>
      <c r="D245" s="13"/>
      <c r="E245" s="14"/>
      <c r="F245" s="12"/>
      <c r="G245" s="13"/>
      <c r="H245" s="13"/>
      <c r="I245" s="14"/>
    </row>
    <row r="246" spans="1:9" x14ac:dyDescent="0.45">
      <c r="A246" s="33"/>
      <c r="B246" s="7"/>
      <c r="C246" s="8"/>
      <c r="D246" s="8"/>
      <c r="E246" s="9"/>
      <c r="F246" s="7"/>
      <c r="G246" s="8"/>
      <c r="H246" s="8"/>
      <c r="I246" s="9"/>
    </row>
    <row r="247" spans="1:9" x14ac:dyDescent="0.45">
      <c r="A247" s="31"/>
    </row>
    <row r="248" spans="1:9" ht="18.600000000000001" thickBot="1" x14ac:dyDescent="0.5">
      <c r="A248" s="35"/>
      <c r="B248" s="12"/>
      <c r="C248" s="13"/>
      <c r="D248" s="13"/>
      <c r="E248" s="14"/>
      <c r="F248" s="12"/>
      <c r="G248" s="13"/>
      <c r="H248" s="13"/>
      <c r="I248" s="14"/>
    </row>
    <row r="249" spans="1:9" x14ac:dyDescent="0.45">
      <c r="A249" s="33"/>
      <c r="B249" s="7"/>
      <c r="C249" s="8"/>
      <c r="D249" s="8"/>
      <c r="E249" s="9"/>
      <c r="F249" s="7"/>
      <c r="G249" s="8"/>
      <c r="H249" s="8"/>
      <c r="I249" s="9"/>
    </row>
    <row r="250" spans="1:9" x14ac:dyDescent="0.45">
      <c r="A250" s="31"/>
    </row>
    <row r="251" spans="1:9" ht="18.600000000000001" thickBot="1" x14ac:dyDescent="0.5">
      <c r="A251" s="35"/>
      <c r="B251" s="12"/>
      <c r="C251" s="13"/>
      <c r="D251" s="13"/>
      <c r="E251" s="14"/>
      <c r="F251" s="12"/>
      <c r="G251" s="13"/>
      <c r="H251" s="13"/>
      <c r="I251" s="14"/>
    </row>
    <row r="252" spans="1:9" x14ac:dyDescent="0.45">
      <c r="A252" s="33"/>
      <c r="B252" s="7"/>
      <c r="C252" s="8"/>
      <c r="D252" s="8"/>
      <c r="E252" s="9"/>
      <c r="F252" s="7"/>
      <c r="G252" s="8"/>
      <c r="H252" s="8"/>
      <c r="I252" s="9"/>
    </row>
    <row r="253" spans="1:9" x14ac:dyDescent="0.45">
      <c r="A253" s="31"/>
    </row>
    <row r="254" spans="1:9" ht="18.600000000000001" thickBot="1" x14ac:dyDescent="0.5">
      <c r="A254" s="35"/>
      <c r="B254" s="12"/>
      <c r="C254" s="13"/>
      <c r="D254" s="13"/>
      <c r="E254" s="14"/>
      <c r="F254" s="12"/>
      <c r="G254" s="13"/>
      <c r="H254" s="13"/>
      <c r="I254" s="14"/>
    </row>
    <row r="255" spans="1:9" x14ac:dyDescent="0.45">
      <c r="A255" s="33"/>
      <c r="B255" s="7"/>
      <c r="C255" s="8"/>
      <c r="D255" s="8"/>
      <c r="E255" s="9"/>
      <c r="F255" s="7"/>
      <c r="G255" s="8"/>
      <c r="H255" s="8"/>
      <c r="I255" s="9"/>
    </row>
    <row r="256" spans="1:9" x14ac:dyDescent="0.45">
      <c r="A256" s="31"/>
    </row>
    <row r="257" spans="1:9" ht="18.600000000000001" thickBot="1" x14ac:dyDescent="0.5">
      <c r="A257" s="35"/>
      <c r="B257" s="12"/>
      <c r="C257" s="13"/>
      <c r="D257" s="13"/>
      <c r="E257" s="14"/>
      <c r="F257" s="12"/>
      <c r="G257" s="13"/>
      <c r="H257" s="13"/>
      <c r="I257" s="14"/>
    </row>
    <row r="258" spans="1:9" x14ac:dyDescent="0.45">
      <c r="A258" s="33"/>
      <c r="B258" s="7"/>
      <c r="C258" s="8"/>
      <c r="D258" s="8"/>
      <c r="E258" s="9"/>
      <c r="F258" s="7"/>
      <c r="G258" s="8"/>
      <c r="H258" s="8"/>
      <c r="I258" s="9"/>
    </row>
    <row r="259" spans="1:9" x14ac:dyDescent="0.45">
      <c r="A259" s="31"/>
    </row>
    <row r="260" spans="1:9" ht="18.600000000000001" thickBot="1" x14ac:dyDescent="0.5">
      <c r="A260" s="35"/>
      <c r="B260" s="12"/>
      <c r="C260" s="13"/>
      <c r="D260" s="13"/>
      <c r="E260" s="14"/>
      <c r="F260" s="12"/>
      <c r="G260" s="13"/>
      <c r="H260" s="13"/>
      <c r="I260" s="14"/>
    </row>
    <row r="261" spans="1:9" x14ac:dyDescent="0.45">
      <c r="A261" s="33"/>
      <c r="B261" s="7"/>
      <c r="C261" s="8"/>
      <c r="D261" s="8"/>
      <c r="E261" s="9"/>
      <c r="F261" s="7"/>
      <c r="G261" s="8"/>
      <c r="H261" s="8"/>
      <c r="I261" s="9"/>
    </row>
    <row r="262" spans="1:9" x14ac:dyDescent="0.45">
      <c r="A262" s="31"/>
    </row>
    <row r="263" spans="1:9" ht="18.600000000000001" thickBot="1" x14ac:dyDescent="0.5">
      <c r="A263" s="35"/>
      <c r="B263" s="12"/>
      <c r="C263" s="13"/>
      <c r="D263" s="13"/>
      <c r="E263" s="14"/>
      <c r="F263" s="12"/>
      <c r="G263" s="13"/>
      <c r="H263" s="13"/>
      <c r="I263" s="14"/>
    </row>
    <row r="264" spans="1:9" x14ac:dyDescent="0.45">
      <c r="A264" s="33"/>
      <c r="B264" s="7"/>
      <c r="C264" s="8"/>
      <c r="D264" s="8"/>
      <c r="E264" s="9"/>
      <c r="F264" s="7"/>
      <c r="G264" s="8"/>
      <c r="H264" s="8"/>
      <c r="I264" s="9"/>
    </row>
    <row r="265" spans="1:9" x14ac:dyDescent="0.45">
      <c r="A265" s="31"/>
    </row>
    <row r="266" spans="1:9" ht="18.600000000000001" thickBot="1" x14ac:dyDescent="0.5">
      <c r="A266" s="35"/>
      <c r="B266" s="12"/>
      <c r="C266" s="13"/>
      <c r="D266" s="13"/>
      <c r="E266" s="14"/>
      <c r="F266" s="12"/>
      <c r="G266" s="13"/>
      <c r="H266" s="13"/>
      <c r="I266" s="14"/>
    </row>
    <row r="267" spans="1:9" x14ac:dyDescent="0.45">
      <c r="A267" s="33"/>
      <c r="B267" s="7"/>
      <c r="C267" s="8"/>
      <c r="D267" s="8"/>
      <c r="E267" s="9"/>
      <c r="F267" s="7"/>
      <c r="G267" s="8"/>
      <c r="H267" s="8"/>
      <c r="I267" s="9"/>
    </row>
    <row r="268" spans="1:9" x14ac:dyDescent="0.45">
      <c r="A268" s="31"/>
    </row>
    <row r="269" spans="1:9" ht="18.600000000000001" thickBot="1" x14ac:dyDescent="0.5">
      <c r="A269" s="35"/>
      <c r="B269" s="12"/>
      <c r="C269" s="13"/>
      <c r="D269" s="13"/>
      <c r="E269" s="14"/>
      <c r="F269" s="12"/>
      <c r="G269" s="13"/>
      <c r="H269" s="13"/>
      <c r="I269" s="14"/>
    </row>
    <row r="270" spans="1:9" x14ac:dyDescent="0.45">
      <c r="A270" s="33"/>
      <c r="B270" s="7"/>
      <c r="C270" s="8"/>
      <c r="D270" s="8"/>
      <c r="E270" s="9"/>
      <c r="F270" s="7"/>
      <c r="G270" s="8"/>
      <c r="H270" s="8"/>
      <c r="I270" s="9"/>
    </row>
    <row r="271" spans="1:9" x14ac:dyDescent="0.45">
      <c r="A271" s="31"/>
    </row>
    <row r="272" spans="1:9" ht="18.600000000000001" thickBot="1" x14ac:dyDescent="0.5">
      <c r="A272" s="35"/>
      <c r="B272" s="12"/>
      <c r="C272" s="13"/>
      <c r="D272" s="13"/>
      <c r="E272" s="14"/>
      <c r="F272" s="12"/>
      <c r="G272" s="13"/>
      <c r="H272" s="13"/>
      <c r="I272" s="14"/>
    </row>
  </sheetData>
  <mergeCells count="2">
    <mergeCell ref="S1:W1"/>
    <mergeCell ref="X1:AA1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A288"/>
  <sheetViews>
    <sheetView zoomScale="70" zoomScaleNormal="70" workbookViewId="0">
      <selection sqref="A1:I1048576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1" customWidth="1"/>
    <col min="4" max="4" width="8.796875" style="1"/>
    <col min="5" max="5" width="8.796875" style="11"/>
    <col min="6" max="6" width="4" style="10" customWidth="1"/>
    <col min="7" max="7" width="4" style="1" customWidth="1"/>
    <col min="8" max="8" width="8.796875" style="1"/>
    <col min="9" max="9" width="8.796875" style="11"/>
    <col min="10" max="11" width="7.19921875" bestFit="1" customWidth="1"/>
    <col min="12" max="14" width="5.796875" customWidth="1"/>
    <col min="15" max="15" width="4" customWidth="1"/>
    <col min="17" max="17" width="12.19921875" bestFit="1" customWidth="1"/>
    <col min="18" max="18" width="6.09765625" customWidth="1"/>
    <col min="19" max="19" width="12.19921875" bestFit="1" customWidth="1"/>
    <col min="20" max="20" width="7.5" bestFit="1" customWidth="1"/>
    <col min="21" max="21" width="6.69921875" bestFit="1" customWidth="1"/>
    <col min="22" max="22" width="7.69921875" bestFit="1" customWidth="1"/>
    <col min="23" max="23" width="5.5" bestFit="1" customWidth="1"/>
    <col min="24" max="24" width="7.5" bestFit="1" customWidth="1"/>
    <col min="25" max="25" width="6.69921875" bestFit="1" customWidth="1"/>
    <col min="26" max="26" width="7.09765625" bestFit="1" customWidth="1"/>
    <col min="27" max="27" width="5.5" bestFit="1" customWidth="1"/>
  </cols>
  <sheetData>
    <row r="1" spans="1:27" ht="18.600000000000001" thickBot="1" x14ac:dyDescent="0.5">
      <c r="A1" s="35"/>
      <c r="B1" s="54" t="s">
        <v>17</v>
      </c>
      <c r="C1" s="55" t="s">
        <v>22</v>
      </c>
      <c r="D1" s="55" t="s">
        <v>21</v>
      </c>
      <c r="E1" s="56" t="s">
        <v>20</v>
      </c>
      <c r="F1" s="57" t="s">
        <v>23</v>
      </c>
      <c r="G1" s="58" t="s">
        <v>24</v>
      </c>
      <c r="H1" s="58" t="s">
        <v>25</v>
      </c>
      <c r="I1" s="59" t="s">
        <v>26</v>
      </c>
      <c r="J1" s="60" t="s">
        <v>76</v>
      </c>
      <c r="K1" s="60" t="s">
        <v>77</v>
      </c>
      <c r="L1" s="60" t="s">
        <v>172</v>
      </c>
      <c r="S1" s="79"/>
      <c r="T1" s="80"/>
      <c r="U1" s="80"/>
      <c r="V1" s="80"/>
      <c r="W1" s="80"/>
      <c r="X1" s="81" t="s">
        <v>60</v>
      </c>
      <c r="Y1" s="80"/>
      <c r="Z1" s="80"/>
      <c r="AA1" s="82"/>
    </row>
    <row r="2" spans="1:27" ht="18.600000000000001" thickBot="1" x14ac:dyDescent="0.5">
      <c r="A2" s="39" t="s">
        <v>61</v>
      </c>
      <c r="B2" s="40">
        <v>8</v>
      </c>
      <c r="C2" s="15" t="s">
        <v>35</v>
      </c>
      <c r="D2" s="15"/>
      <c r="E2" s="41">
        <v>6</v>
      </c>
      <c r="F2" s="40">
        <v>19</v>
      </c>
      <c r="G2" s="15" t="s">
        <v>84</v>
      </c>
      <c r="H2" s="15" t="s">
        <v>89</v>
      </c>
      <c r="I2" s="41">
        <v>3</v>
      </c>
      <c r="J2">
        <v>25</v>
      </c>
      <c r="K2">
        <v>16</v>
      </c>
      <c r="S2" s="47" t="s">
        <v>29</v>
      </c>
      <c r="T2" s="24" t="s">
        <v>17</v>
      </c>
      <c r="U2" s="18" t="s">
        <v>22</v>
      </c>
      <c r="V2" s="18" t="s">
        <v>21</v>
      </c>
      <c r="W2" s="19" t="s">
        <v>20</v>
      </c>
      <c r="X2" s="20" t="s">
        <v>17</v>
      </c>
      <c r="Y2" s="18" t="s">
        <v>22</v>
      </c>
      <c r="Z2" s="42" t="s">
        <v>21</v>
      </c>
      <c r="AA2" s="21" t="s">
        <v>20</v>
      </c>
    </row>
    <row r="3" spans="1:27" ht="18.600000000000001" thickBot="1" x14ac:dyDescent="0.5">
      <c r="A3" s="33" t="str">
        <f t="shared" ref="A3:A12" si="0">A2</f>
        <v>#1</v>
      </c>
      <c r="B3" s="7"/>
      <c r="C3" s="8"/>
      <c r="D3" s="8"/>
      <c r="E3" s="9"/>
      <c r="F3" s="7">
        <v>24</v>
      </c>
      <c r="G3" s="8" t="s">
        <v>86</v>
      </c>
      <c r="H3" s="8"/>
      <c r="I3" s="9">
        <v>4</v>
      </c>
      <c r="S3" s="16" t="s">
        <v>1</v>
      </c>
      <c r="T3" s="48"/>
      <c r="U3" s="8" t="s">
        <v>35</v>
      </c>
      <c r="V3" s="8" t="s">
        <v>62</v>
      </c>
      <c r="W3" s="53"/>
      <c r="X3" s="7"/>
      <c r="Y3" s="8" t="s">
        <v>36</v>
      </c>
      <c r="Z3" s="8" t="s">
        <v>70</v>
      </c>
      <c r="AA3" s="9"/>
    </row>
    <row r="4" spans="1:27" x14ac:dyDescent="0.45">
      <c r="A4" s="31" t="str">
        <f t="shared" si="0"/>
        <v>#1</v>
      </c>
      <c r="B4" s="10">
        <v>12</v>
      </c>
      <c r="C4" s="1" t="s">
        <v>87</v>
      </c>
      <c r="D4" s="1" t="s">
        <v>88</v>
      </c>
      <c r="E4" s="11">
        <v>8</v>
      </c>
      <c r="F4" s="10">
        <v>12</v>
      </c>
      <c r="G4" s="1" t="s">
        <v>85</v>
      </c>
      <c r="I4" s="11">
        <v>5</v>
      </c>
      <c r="N4" s="7">
        <v>1</v>
      </c>
      <c r="O4" s="8">
        <v>6</v>
      </c>
      <c r="P4" s="9">
        <v>5</v>
      </c>
      <c r="S4" s="17" t="s">
        <v>30</v>
      </c>
      <c r="T4" s="5"/>
      <c r="U4" s="1" t="s">
        <v>36</v>
      </c>
      <c r="V4" s="1" t="s">
        <v>70</v>
      </c>
      <c r="W4" s="3"/>
      <c r="X4" s="10"/>
      <c r="Y4" s="1" t="s">
        <v>35</v>
      </c>
      <c r="Z4" s="1"/>
      <c r="AA4" s="11"/>
    </row>
    <row r="5" spans="1:27" ht="18.600000000000001" thickBot="1" x14ac:dyDescent="0.5">
      <c r="A5" s="35" t="str">
        <f t="shared" si="0"/>
        <v>#1</v>
      </c>
      <c r="B5" s="12"/>
      <c r="C5" s="13"/>
      <c r="D5" s="13"/>
      <c r="E5" s="14"/>
      <c r="F5" s="12">
        <v>8</v>
      </c>
      <c r="G5" s="13" t="s">
        <v>87</v>
      </c>
      <c r="H5" s="13" t="s">
        <v>85</v>
      </c>
      <c r="I5" s="14">
        <v>3</v>
      </c>
      <c r="N5" s="10">
        <v>9</v>
      </c>
      <c r="O5" s="1">
        <v>8</v>
      </c>
      <c r="P5" s="11">
        <v>7</v>
      </c>
      <c r="S5" s="17" t="s">
        <v>31</v>
      </c>
      <c r="T5" s="5"/>
      <c r="U5" s="1" t="s">
        <v>37</v>
      </c>
      <c r="V5" s="1" t="s">
        <v>62</v>
      </c>
      <c r="W5" s="3"/>
      <c r="X5" s="10"/>
      <c r="Y5" s="1" t="s">
        <v>42</v>
      </c>
      <c r="Z5" s="1" t="s">
        <v>70</v>
      </c>
      <c r="AA5" s="11"/>
    </row>
    <row r="6" spans="1:27" ht="18.600000000000001" thickBot="1" x14ac:dyDescent="0.5">
      <c r="A6" s="33" t="str">
        <f t="shared" si="0"/>
        <v>#1</v>
      </c>
      <c r="B6" s="7"/>
      <c r="C6" s="8"/>
      <c r="D6" s="8"/>
      <c r="E6" s="9"/>
      <c r="F6" s="7">
        <v>24</v>
      </c>
      <c r="G6" s="8" t="s">
        <v>86</v>
      </c>
      <c r="H6" s="8"/>
      <c r="I6" s="9">
        <v>8</v>
      </c>
      <c r="M6" s="38"/>
      <c r="N6" s="12">
        <v>2</v>
      </c>
      <c r="O6" s="13">
        <v>3</v>
      </c>
      <c r="P6" s="14">
        <v>4</v>
      </c>
      <c r="Q6" s="38"/>
      <c r="S6" s="52" t="s">
        <v>71</v>
      </c>
      <c r="U6" s="15" t="s">
        <v>37</v>
      </c>
      <c r="V6" s="15" t="s">
        <v>38</v>
      </c>
      <c r="W6" s="3" t="s">
        <v>72</v>
      </c>
      <c r="X6" s="10"/>
      <c r="Y6" s="1"/>
      <c r="Z6" s="1"/>
      <c r="AA6" s="11"/>
    </row>
    <row r="7" spans="1:27" x14ac:dyDescent="0.45">
      <c r="A7" s="34" t="str">
        <f t="shared" si="0"/>
        <v>#1</v>
      </c>
      <c r="B7" s="22">
        <v>14</v>
      </c>
      <c r="C7" s="6" t="s">
        <v>89</v>
      </c>
      <c r="D7" s="6" t="s">
        <v>86</v>
      </c>
      <c r="E7" s="23">
        <v>3</v>
      </c>
      <c r="F7" s="22">
        <v>19</v>
      </c>
      <c r="G7" s="6" t="s">
        <v>85</v>
      </c>
      <c r="H7" s="6"/>
      <c r="I7" s="23">
        <v>6</v>
      </c>
      <c r="N7" s="22">
        <v>4</v>
      </c>
      <c r="O7" s="6">
        <v>3</v>
      </c>
      <c r="P7" s="23">
        <v>2</v>
      </c>
      <c r="S7" s="17" t="s">
        <v>34</v>
      </c>
      <c r="T7" s="5"/>
      <c r="U7" s="1" t="s">
        <v>37</v>
      </c>
      <c r="V7" s="1" t="s">
        <v>40</v>
      </c>
      <c r="W7" s="3"/>
      <c r="X7" s="10"/>
      <c r="Y7" s="1" t="s">
        <v>39</v>
      </c>
      <c r="Z7" s="1" t="s">
        <v>38</v>
      </c>
      <c r="AA7" s="11"/>
    </row>
    <row r="8" spans="1:27" x14ac:dyDescent="0.45">
      <c r="A8" s="31" t="str">
        <f t="shared" si="0"/>
        <v>#1</v>
      </c>
      <c r="B8" s="10">
        <v>14</v>
      </c>
      <c r="C8" s="1" t="s">
        <v>87</v>
      </c>
      <c r="D8" s="1" t="s">
        <v>89</v>
      </c>
      <c r="E8" s="11">
        <v>8</v>
      </c>
      <c r="N8" s="10">
        <v>7</v>
      </c>
      <c r="O8" s="1">
        <v>8</v>
      </c>
      <c r="P8" s="11">
        <v>9</v>
      </c>
      <c r="S8" s="17" t="s">
        <v>28</v>
      </c>
      <c r="T8" s="5"/>
      <c r="U8" s="1" t="s">
        <v>39</v>
      </c>
      <c r="V8" s="1" t="s">
        <v>40</v>
      </c>
      <c r="W8" s="3"/>
      <c r="X8" s="10"/>
      <c r="Y8" s="1" t="s">
        <v>37</v>
      </c>
      <c r="Z8" s="1" t="s">
        <v>38</v>
      </c>
      <c r="AA8" s="11" t="s">
        <v>39</v>
      </c>
    </row>
    <row r="9" spans="1:27" ht="18.600000000000001" thickBot="1" x14ac:dyDescent="0.5">
      <c r="A9" s="35" t="str">
        <f t="shared" si="0"/>
        <v>#1</v>
      </c>
      <c r="B9" s="12">
        <v>8</v>
      </c>
      <c r="C9" s="13" t="s">
        <v>86</v>
      </c>
      <c r="D9" s="13" t="s">
        <v>88</v>
      </c>
      <c r="E9" s="14">
        <v>4</v>
      </c>
      <c r="F9" s="12"/>
      <c r="G9" s="13"/>
      <c r="H9" s="13"/>
      <c r="I9" s="14"/>
      <c r="N9" s="12">
        <v>5</v>
      </c>
      <c r="O9" s="13">
        <v>6</v>
      </c>
      <c r="P9" s="14">
        <v>1</v>
      </c>
      <c r="S9" s="17" t="s">
        <v>33</v>
      </c>
      <c r="T9" s="5"/>
      <c r="U9" s="1" t="s">
        <v>39</v>
      </c>
      <c r="V9" s="1" t="s">
        <v>41</v>
      </c>
      <c r="W9" s="3"/>
      <c r="X9" s="10"/>
      <c r="Y9" s="1" t="s">
        <v>37</v>
      </c>
      <c r="Z9" s="1"/>
      <c r="AA9" s="11"/>
    </row>
    <row r="10" spans="1:27" ht="18.600000000000001" thickBot="1" x14ac:dyDescent="0.5">
      <c r="A10" s="33" t="str">
        <f t="shared" si="0"/>
        <v>#1</v>
      </c>
      <c r="B10" s="7">
        <v>14</v>
      </c>
      <c r="C10" s="8" t="s">
        <v>85</v>
      </c>
      <c r="D10" s="8" t="s">
        <v>90</v>
      </c>
      <c r="E10" s="9">
        <v>5</v>
      </c>
      <c r="F10" s="7">
        <v>6</v>
      </c>
      <c r="G10" s="8" t="s">
        <v>89</v>
      </c>
      <c r="H10" s="8" t="s">
        <v>91</v>
      </c>
      <c r="I10" s="9"/>
      <c r="S10" s="51" t="s">
        <v>32</v>
      </c>
      <c r="T10" s="50"/>
      <c r="U10" s="13" t="s">
        <v>42</v>
      </c>
      <c r="V10" s="13" t="s">
        <v>63</v>
      </c>
      <c r="W10" s="49"/>
      <c r="X10" s="12"/>
      <c r="Y10" s="13" t="s">
        <v>37</v>
      </c>
      <c r="Z10" s="13"/>
      <c r="AA10" s="14"/>
    </row>
    <row r="11" spans="1:27" x14ac:dyDescent="0.45">
      <c r="A11" s="69" t="str">
        <f t="shared" si="0"/>
        <v>#1</v>
      </c>
      <c r="B11" s="10" t="s">
        <v>92</v>
      </c>
      <c r="C11" s="1" t="s">
        <v>93</v>
      </c>
      <c r="F11" s="10" t="s">
        <v>94</v>
      </c>
    </row>
    <row r="12" spans="1:27" ht="18.600000000000001" thickBot="1" x14ac:dyDescent="0.5">
      <c r="A12" s="35" t="str">
        <f t="shared" si="0"/>
        <v>#1</v>
      </c>
      <c r="B12" s="12"/>
      <c r="C12" s="13"/>
      <c r="D12" s="13"/>
      <c r="E12" s="14"/>
      <c r="F12" s="12"/>
      <c r="G12" s="13"/>
      <c r="H12" s="13"/>
      <c r="I12" s="14"/>
    </row>
    <row r="13" spans="1:27" ht="18.600000000000001" thickBot="1" x14ac:dyDescent="0.5">
      <c r="A13" s="33" t="s">
        <v>95</v>
      </c>
      <c r="B13" s="7">
        <v>8</v>
      </c>
      <c r="C13" s="8" t="s">
        <v>96</v>
      </c>
      <c r="D13" s="8"/>
      <c r="E13" s="9">
        <v>8</v>
      </c>
      <c r="F13" s="7">
        <v>19</v>
      </c>
      <c r="G13" s="8" t="s">
        <v>84</v>
      </c>
      <c r="H13" s="8" t="s">
        <v>85</v>
      </c>
      <c r="I13" s="9">
        <v>3</v>
      </c>
      <c r="S13" s="29" t="s">
        <v>69</v>
      </c>
      <c r="T13" s="30"/>
      <c r="U13" s="27" t="s">
        <v>64</v>
      </c>
      <c r="V13" s="27"/>
      <c r="W13" s="26" t="s">
        <v>17</v>
      </c>
      <c r="X13" s="25"/>
      <c r="Y13" s="27"/>
      <c r="Z13" s="27"/>
      <c r="AA13" s="28"/>
    </row>
    <row r="14" spans="1:27" ht="18.600000000000001" thickBot="1" x14ac:dyDescent="0.5">
      <c r="A14" s="31" t="str">
        <f t="shared" ref="A14:A29" si="1">A13</f>
        <v>#2</v>
      </c>
      <c r="F14" s="10">
        <v>24</v>
      </c>
      <c r="G14" s="1" t="s">
        <v>86</v>
      </c>
      <c r="I14" s="11">
        <v>9</v>
      </c>
      <c r="S14" s="52" t="s">
        <v>43</v>
      </c>
      <c r="T14" s="45"/>
      <c r="U14" s="15" t="s">
        <v>44</v>
      </c>
      <c r="V14" s="15"/>
      <c r="W14" s="46"/>
      <c r="X14" s="40"/>
      <c r="Y14" s="15"/>
      <c r="Z14" s="15"/>
      <c r="AA14" s="41"/>
    </row>
    <row r="15" spans="1:27" ht="18.600000000000001" thickBot="1" x14ac:dyDescent="0.5">
      <c r="A15" s="35" t="str">
        <f t="shared" si="1"/>
        <v>#2</v>
      </c>
      <c r="B15" s="12">
        <v>12</v>
      </c>
      <c r="C15" s="13" t="s">
        <v>87</v>
      </c>
      <c r="D15" s="13" t="s">
        <v>97</v>
      </c>
      <c r="E15" s="14">
        <v>8</v>
      </c>
      <c r="F15" s="12">
        <v>10</v>
      </c>
      <c r="G15" s="13" t="s">
        <v>85</v>
      </c>
      <c r="H15" s="13"/>
      <c r="I15" s="14">
        <v>1</v>
      </c>
      <c r="S15" s="16" t="s">
        <v>45</v>
      </c>
      <c r="T15" s="48"/>
      <c r="U15" s="8"/>
      <c r="V15" s="8"/>
      <c r="W15" s="53"/>
      <c r="X15" s="7"/>
      <c r="Y15" s="8"/>
      <c r="Z15" s="8"/>
      <c r="AA15" s="9"/>
    </row>
    <row r="16" spans="1:27" x14ac:dyDescent="0.45">
      <c r="A16" s="33" t="str">
        <f t="shared" si="1"/>
        <v>#2</v>
      </c>
      <c r="B16" s="7">
        <v>8</v>
      </c>
      <c r="C16" s="8" t="s">
        <v>86</v>
      </c>
      <c r="D16" s="8" t="s">
        <v>88</v>
      </c>
      <c r="E16" s="9">
        <v>4</v>
      </c>
      <c r="F16" s="7"/>
      <c r="G16" s="8"/>
      <c r="H16" s="8"/>
      <c r="I16" s="9"/>
      <c r="S16" s="17" t="s">
        <v>46</v>
      </c>
      <c r="T16" s="5" t="s">
        <v>66</v>
      </c>
      <c r="U16" s="1" t="s">
        <v>50</v>
      </c>
      <c r="V16" s="1"/>
      <c r="W16" s="3"/>
      <c r="X16" s="10" t="s">
        <v>68</v>
      </c>
      <c r="Y16" s="1"/>
      <c r="Z16" s="1"/>
      <c r="AA16" s="11"/>
    </row>
    <row r="17" spans="1:27" x14ac:dyDescent="0.45">
      <c r="A17" s="31" t="str">
        <f t="shared" si="1"/>
        <v>#2</v>
      </c>
      <c r="B17" s="10">
        <v>14</v>
      </c>
      <c r="C17" s="1" t="s">
        <v>85</v>
      </c>
      <c r="E17" s="11">
        <v>5</v>
      </c>
      <c r="F17" s="10">
        <v>12</v>
      </c>
      <c r="G17" s="1" t="s">
        <v>89</v>
      </c>
      <c r="H17" s="1" t="s">
        <v>86</v>
      </c>
      <c r="I17" s="11">
        <v>3</v>
      </c>
      <c r="S17" s="17" t="s">
        <v>48</v>
      </c>
      <c r="T17" s="5" t="s">
        <v>66</v>
      </c>
      <c r="U17" s="1" t="s">
        <v>52</v>
      </c>
      <c r="V17" s="1"/>
      <c r="W17" s="3"/>
      <c r="X17" s="10" t="s">
        <v>68</v>
      </c>
      <c r="Y17" s="1"/>
      <c r="Z17" s="1"/>
      <c r="AA17" s="11"/>
    </row>
    <row r="18" spans="1:27" ht="18.600000000000001" thickBot="1" x14ac:dyDescent="0.5">
      <c r="A18" s="35" t="str">
        <f t="shared" si="1"/>
        <v>#2</v>
      </c>
      <c r="B18" s="12"/>
      <c r="C18" s="13"/>
      <c r="D18" s="13"/>
      <c r="E18" s="14"/>
      <c r="F18" s="12">
        <v>12</v>
      </c>
      <c r="G18" s="13" t="s">
        <v>87</v>
      </c>
      <c r="H18" s="13" t="s">
        <v>89</v>
      </c>
      <c r="I18" s="14">
        <v>9</v>
      </c>
      <c r="S18" s="17" t="s">
        <v>47</v>
      </c>
      <c r="T18" s="5" t="s">
        <v>65</v>
      </c>
      <c r="U18" s="1" t="s">
        <v>51</v>
      </c>
      <c r="V18" s="1"/>
      <c r="W18" s="3"/>
      <c r="X18" s="10" t="s">
        <v>67</v>
      </c>
      <c r="Y18" s="1"/>
      <c r="Z18" s="1"/>
      <c r="AA18" s="11"/>
    </row>
    <row r="19" spans="1:27" ht="18.600000000000001" thickBot="1" x14ac:dyDescent="0.5">
      <c r="A19" s="33" t="str">
        <f t="shared" si="1"/>
        <v>#2</v>
      </c>
      <c r="B19" s="7"/>
      <c r="C19" s="8"/>
      <c r="D19" s="8"/>
      <c r="E19" s="9"/>
      <c r="F19" s="7">
        <v>24</v>
      </c>
      <c r="G19" s="8" t="s">
        <v>86</v>
      </c>
      <c r="H19" s="8"/>
      <c r="I19" s="9">
        <v>9</v>
      </c>
      <c r="S19" s="51" t="s">
        <v>49</v>
      </c>
      <c r="T19" s="50" t="s">
        <v>65</v>
      </c>
      <c r="U19" s="13" t="s">
        <v>53</v>
      </c>
      <c r="V19" s="13"/>
      <c r="W19" s="49"/>
      <c r="X19" s="12" t="s">
        <v>67</v>
      </c>
      <c r="Y19" s="13"/>
      <c r="Z19" s="13"/>
      <c r="AA19" s="14"/>
    </row>
    <row r="20" spans="1:27" x14ac:dyDescent="0.45">
      <c r="A20" s="31" t="str">
        <f t="shared" si="1"/>
        <v>#2</v>
      </c>
      <c r="B20" s="10">
        <v>1</v>
      </c>
      <c r="C20" s="1" t="s">
        <v>87</v>
      </c>
      <c r="D20" s="1" t="s">
        <v>88</v>
      </c>
      <c r="E20" s="11">
        <v>4</v>
      </c>
      <c r="F20" s="10">
        <v>10</v>
      </c>
      <c r="G20" s="1" t="s">
        <v>85</v>
      </c>
      <c r="I20" s="11" t="s">
        <v>98</v>
      </c>
    </row>
    <row r="21" spans="1:27" ht="18.600000000000001" thickBot="1" x14ac:dyDescent="0.5">
      <c r="A21" s="35" t="str">
        <f t="shared" si="1"/>
        <v>#2</v>
      </c>
      <c r="B21" s="12">
        <v>14</v>
      </c>
      <c r="C21" s="13" t="s">
        <v>87</v>
      </c>
      <c r="D21" s="13"/>
      <c r="E21" s="14">
        <v>3</v>
      </c>
      <c r="F21" s="12"/>
      <c r="G21" s="13"/>
      <c r="H21" s="13"/>
      <c r="I21" s="14"/>
    </row>
    <row r="22" spans="1:27" x14ac:dyDescent="0.45">
      <c r="A22" s="33" t="str">
        <f t="shared" si="1"/>
        <v>#2</v>
      </c>
      <c r="B22" s="7">
        <v>20</v>
      </c>
      <c r="C22" s="8"/>
      <c r="D22" s="8"/>
      <c r="E22" s="9"/>
      <c r="F22" s="7">
        <v>8</v>
      </c>
      <c r="G22" s="8" t="s">
        <v>87</v>
      </c>
      <c r="H22" s="8" t="s">
        <v>85</v>
      </c>
      <c r="I22" s="9">
        <v>3</v>
      </c>
    </row>
    <row r="23" spans="1:27" x14ac:dyDescent="0.45">
      <c r="A23" s="31" t="str">
        <f t="shared" si="1"/>
        <v>#2</v>
      </c>
      <c r="F23" s="10">
        <v>24</v>
      </c>
      <c r="G23" s="1" t="s">
        <v>86</v>
      </c>
      <c r="I23" s="11">
        <v>9</v>
      </c>
    </row>
    <row r="24" spans="1:27" ht="18.600000000000001" thickBot="1" x14ac:dyDescent="0.5">
      <c r="A24" s="35" t="str">
        <f t="shared" si="1"/>
        <v>#2</v>
      </c>
      <c r="B24" s="12">
        <v>8</v>
      </c>
      <c r="C24" s="13" t="s">
        <v>87</v>
      </c>
      <c r="D24" s="13" t="s">
        <v>97</v>
      </c>
      <c r="E24" s="14">
        <v>6</v>
      </c>
      <c r="F24" s="12">
        <v>10</v>
      </c>
      <c r="G24" s="13" t="s">
        <v>85</v>
      </c>
      <c r="H24" s="13"/>
      <c r="I24" s="14">
        <v>1</v>
      </c>
    </row>
    <row r="25" spans="1:27" x14ac:dyDescent="0.45">
      <c r="A25" s="33" t="str">
        <f t="shared" si="1"/>
        <v>#2</v>
      </c>
      <c r="B25" s="7"/>
      <c r="C25" s="8"/>
      <c r="D25" s="8"/>
      <c r="E25" s="9"/>
      <c r="F25" s="7">
        <v>8</v>
      </c>
      <c r="G25" s="8" t="s">
        <v>87</v>
      </c>
      <c r="H25" s="8" t="s">
        <v>85</v>
      </c>
      <c r="I25" s="9">
        <v>3</v>
      </c>
    </row>
    <row r="26" spans="1:27" x14ac:dyDescent="0.45">
      <c r="A26" s="31" t="str">
        <f t="shared" si="1"/>
        <v>#2</v>
      </c>
      <c r="F26" s="10">
        <v>24</v>
      </c>
      <c r="G26" s="1" t="s">
        <v>86</v>
      </c>
      <c r="I26" s="11">
        <v>8</v>
      </c>
    </row>
    <row r="27" spans="1:27" ht="18.600000000000001" thickBot="1" x14ac:dyDescent="0.5">
      <c r="A27" s="35" t="str">
        <f t="shared" si="1"/>
        <v>#2</v>
      </c>
      <c r="B27" s="12"/>
      <c r="C27" s="13"/>
      <c r="D27" s="13"/>
      <c r="E27" s="14"/>
      <c r="F27" s="12">
        <v>19</v>
      </c>
      <c r="G27" s="13" t="s">
        <v>85</v>
      </c>
      <c r="H27" s="13" t="s">
        <v>91</v>
      </c>
      <c r="I27" s="14" t="s">
        <v>88</v>
      </c>
    </row>
    <row r="28" spans="1:27" ht="18.600000000000001" thickBot="1" x14ac:dyDescent="0.5">
      <c r="A28" s="39" t="str">
        <f t="shared" si="1"/>
        <v>#2</v>
      </c>
      <c r="B28" s="40" t="s">
        <v>92</v>
      </c>
      <c r="C28" s="15" t="s">
        <v>99</v>
      </c>
      <c r="D28" s="15"/>
      <c r="E28" s="41"/>
      <c r="F28" s="40" t="s">
        <v>94</v>
      </c>
      <c r="G28" s="15"/>
      <c r="H28" s="15"/>
      <c r="I28" s="41"/>
    </row>
    <row r="29" spans="1:27" x14ac:dyDescent="0.45">
      <c r="A29" s="33" t="str">
        <f t="shared" si="1"/>
        <v>#2</v>
      </c>
      <c r="B29" s="7"/>
      <c r="C29" s="8"/>
      <c r="D29" s="8"/>
      <c r="E29" s="9"/>
      <c r="F29" s="7"/>
      <c r="G29" s="8"/>
      <c r="H29" s="8"/>
      <c r="I29" s="9"/>
    </row>
    <row r="30" spans="1:27" x14ac:dyDescent="0.45">
      <c r="A30" s="31" t="s">
        <v>100</v>
      </c>
      <c r="B30" s="22">
        <v>8</v>
      </c>
      <c r="C30" s="6" t="s">
        <v>96</v>
      </c>
      <c r="D30" s="6"/>
      <c r="E30" s="23">
        <v>5</v>
      </c>
      <c r="F30" s="22">
        <v>12</v>
      </c>
      <c r="G30" s="6" t="s">
        <v>84</v>
      </c>
      <c r="H30" s="6" t="s">
        <v>85</v>
      </c>
      <c r="I30" s="23">
        <v>3</v>
      </c>
    </row>
    <row r="31" spans="1:27" x14ac:dyDescent="0.45">
      <c r="A31" s="3" t="str">
        <f t="shared" ref="A31:A37" si="2">A30</f>
        <v>#3</v>
      </c>
      <c r="F31" s="10">
        <v>24</v>
      </c>
      <c r="G31" s="1" t="s">
        <v>86</v>
      </c>
      <c r="I31" s="11">
        <v>3</v>
      </c>
    </row>
    <row r="32" spans="1:27" x14ac:dyDescent="0.45">
      <c r="A32" s="42" t="str">
        <f t="shared" si="2"/>
        <v>#3</v>
      </c>
      <c r="B32" s="20">
        <v>20</v>
      </c>
      <c r="C32" s="18" t="s">
        <v>87</v>
      </c>
      <c r="D32" s="18" t="s">
        <v>37</v>
      </c>
      <c r="E32" s="21">
        <v>3</v>
      </c>
      <c r="F32" s="20">
        <v>6</v>
      </c>
      <c r="G32" s="18" t="s">
        <v>85</v>
      </c>
      <c r="H32" s="18"/>
      <c r="I32" s="21" t="s">
        <v>98</v>
      </c>
    </row>
    <row r="33" spans="1:9" ht="18.600000000000001" thickBot="1" x14ac:dyDescent="0.5">
      <c r="A33" s="35" t="str">
        <f t="shared" si="2"/>
        <v>#3</v>
      </c>
      <c r="B33" s="12">
        <v>8</v>
      </c>
      <c r="C33" s="13" t="s">
        <v>86</v>
      </c>
      <c r="D33" s="13"/>
      <c r="E33" s="14">
        <v>3</v>
      </c>
      <c r="F33" s="12"/>
      <c r="G33" s="13"/>
      <c r="H33" s="13"/>
      <c r="I33" s="14"/>
    </row>
    <row r="34" spans="1:9" x14ac:dyDescent="0.45">
      <c r="A34" s="33" t="str">
        <f t="shared" si="2"/>
        <v>#3</v>
      </c>
      <c r="B34" s="7">
        <v>6</v>
      </c>
      <c r="C34" s="8" t="s">
        <v>85</v>
      </c>
      <c r="D34" s="8" t="s">
        <v>90</v>
      </c>
      <c r="E34" s="9">
        <v>8</v>
      </c>
      <c r="F34" s="7">
        <v>8</v>
      </c>
      <c r="G34" s="8" t="s">
        <v>87</v>
      </c>
      <c r="H34" s="8" t="s">
        <v>91</v>
      </c>
      <c r="I34" s="9"/>
    </row>
    <row r="35" spans="1:9" x14ac:dyDescent="0.45">
      <c r="A35" s="69" t="str">
        <f t="shared" si="2"/>
        <v>#3</v>
      </c>
      <c r="B35" s="10" t="s">
        <v>92</v>
      </c>
      <c r="C35" s="1" t="s">
        <v>93</v>
      </c>
      <c r="F35" s="10" t="s">
        <v>94</v>
      </c>
    </row>
    <row r="36" spans="1:9" ht="18.600000000000001" thickBot="1" x14ac:dyDescent="0.5">
      <c r="A36" s="35" t="str">
        <f t="shared" si="2"/>
        <v>#3</v>
      </c>
      <c r="B36" s="12"/>
      <c r="C36" s="13"/>
      <c r="D36" s="13"/>
      <c r="E36" s="14"/>
      <c r="F36" s="12" t="s">
        <v>103</v>
      </c>
      <c r="G36" s="13"/>
      <c r="H36" s="13"/>
      <c r="I36" s="14"/>
    </row>
    <row r="37" spans="1:9" ht="18.600000000000001" thickBot="1" x14ac:dyDescent="0.5">
      <c r="A37" s="39" t="str">
        <f t="shared" si="2"/>
        <v>#3</v>
      </c>
      <c r="B37" s="40"/>
      <c r="C37" s="15"/>
      <c r="D37" s="15"/>
      <c r="E37" s="41"/>
      <c r="F37" s="40"/>
      <c r="G37" s="15"/>
      <c r="H37" s="15"/>
      <c r="I37" s="41"/>
    </row>
    <row r="38" spans="1:9" x14ac:dyDescent="0.45">
      <c r="A38" s="33" t="s">
        <v>102</v>
      </c>
      <c r="B38" s="7">
        <v>8</v>
      </c>
      <c r="C38" s="8" t="s">
        <v>96</v>
      </c>
      <c r="D38" s="8"/>
      <c r="E38" s="9">
        <v>8</v>
      </c>
      <c r="F38" s="7">
        <v>6</v>
      </c>
      <c r="G38" s="8" t="s">
        <v>84</v>
      </c>
      <c r="H38" s="8" t="s">
        <v>85</v>
      </c>
      <c r="I38" s="9">
        <v>3</v>
      </c>
    </row>
    <row r="39" spans="1:9" x14ac:dyDescent="0.45">
      <c r="A39" s="31" t="str">
        <f t="shared" ref="A39:A41" si="3">A38</f>
        <v>#4</v>
      </c>
      <c r="F39" s="10">
        <v>24</v>
      </c>
      <c r="G39" s="1" t="s">
        <v>86</v>
      </c>
      <c r="I39" s="11">
        <v>3</v>
      </c>
    </row>
    <row r="40" spans="1:9" ht="18.600000000000001" thickBot="1" x14ac:dyDescent="0.5">
      <c r="A40" s="35" t="str">
        <f t="shared" si="3"/>
        <v>#4</v>
      </c>
      <c r="B40" s="12">
        <v>20</v>
      </c>
      <c r="C40" s="13" t="s">
        <v>87</v>
      </c>
      <c r="D40" s="13" t="s">
        <v>171</v>
      </c>
      <c r="E40" s="14"/>
      <c r="F40" s="12">
        <v>6</v>
      </c>
      <c r="G40" s="13" t="s">
        <v>85</v>
      </c>
      <c r="H40" s="13" t="s">
        <v>90</v>
      </c>
      <c r="I40" s="14">
        <v>7</v>
      </c>
    </row>
    <row r="41" spans="1:9" x14ac:dyDescent="0.45">
      <c r="A41" s="33" t="str">
        <f t="shared" si="3"/>
        <v>#4</v>
      </c>
      <c r="B41" s="7"/>
      <c r="C41" s="8"/>
      <c r="D41" s="8"/>
      <c r="E41" s="9"/>
      <c r="F41" s="7"/>
      <c r="G41" s="8"/>
      <c r="H41" s="8"/>
      <c r="I41" s="9"/>
    </row>
    <row r="42" spans="1:9" x14ac:dyDescent="0.45">
      <c r="A42" s="34" t="s">
        <v>104</v>
      </c>
      <c r="B42" s="22">
        <v>12</v>
      </c>
      <c r="C42" s="6" t="s">
        <v>84</v>
      </c>
      <c r="D42" s="6" t="s">
        <v>85</v>
      </c>
      <c r="E42" s="23">
        <v>3</v>
      </c>
      <c r="F42" s="22">
        <v>12</v>
      </c>
      <c r="G42" s="6" t="s">
        <v>96</v>
      </c>
      <c r="H42" s="6"/>
      <c r="I42" s="23">
        <v>5</v>
      </c>
    </row>
    <row r="43" spans="1:9" x14ac:dyDescent="0.45">
      <c r="A43" s="31" t="str">
        <f t="shared" ref="A43:A49" si="4">A42</f>
        <v>#5</v>
      </c>
      <c r="B43" s="10">
        <v>8</v>
      </c>
      <c r="C43" s="1" t="s">
        <v>86</v>
      </c>
      <c r="E43" s="11">
        <v>2</v>
      </c>
    </row>
    <row r="44" spans="1:9" ht="18.600000000000001" thickBot="1" x14ac:dyDescent="0.5">
      <c r="A44" s="35" t="str">
        <f t="shared" si="4"/>
        <v>#5</v>
      </c>
      <c r="B44" s="12">
        <v>14</v>
      </c>
      <c r="C44" s="13" t="s">
        <v>85</v>
      </c>
      <c r="D44" s="13"/>
      <c r="E44" s="14" t="s">
        <v>98</v>
      </c>
      <c r="F44" s="12">
        <v>8</v>
      </c>
      <c r="G44" s="13" t="s">
        <v>87</v>
      </c>
      <c r="H44" s="13" t="s">
        <v>97</v>
      </c>
      <c r="I44" s="14">
        <v>4</v>
      </c>
    </row>
    <row r="45" spans="1:9" x14ac:dyDescent="0.45">
      <c r="A45" s="33" t="str">
        <f t="shared" si="4"/>
        <v>#5</v>
      </c>
      <c r="B45" s="7"/>
      <c r="C45" s="8"/>
      <c r="D45" s="8"/>
      <c r="E45" s="9"/>
      <c r="F45" s="7">
        <v>24</v>
      </c>
      <c r="G45" s="8" t="s">
        <v>87</v>
      </c>
      <c r="H45" s="8"/>
      <c r="I45" s="9"/>
    </row>
    <row r="46" spans="1:9" x14ac:dyDescent="0.45">
      <c r="A46" s="31" t="str">
        <f t="shared" si="4"/>
        <v>#5</v>
      </c>
      <c r="B46" s="10">
        <v>14</v>
      </c>
      <c r="C46" s="1" t="s">
        <v>87</v>
      </c>
      <c r="D46" s="1" t="s">
        <v>85</v>
      </c>
      <c r="E46" s="11">
        <v>3</v>
      </c>
      <c r="F46" s="10">
        <v>19</v>
      </c>
    </row>
    <row r="47" spans="1:9" x14ac:dyDescent="0.45">
      <c r="A47" s="32" t="str">
        <f t="shared" si="4"/>
        <v>#5</v>
      </c>
      <c r="B47" s="20">
        <v>8</v>
      </c>
      <c r="C47" s="18" t="s">
        <v>86</v>
      </c>
      <c r="D47" s="18"/>
      <c r="E47" s="21">
        <v>2</v>
      </c>
      <c r="F47" s="20"/>
      <c r="G47" s="18"/>
      <c r="H47" s="18"/>
      <c r="I47" s="21"/>
    </row>
    <row r="48" spans="1:9" ht="18.600000000000001" thickBot="1" x14ac:dyDescent="0.5">
      <c r="A48" s="35" t="str">
        <f t="shared" si="4"/>
        <v>#5</v>
      </c>
      <c r="B48" s="12">
        <v>1</v>
      </c>
      <c r="C48" s="13" t="s">
        <v>85</v>
      </c>
      <c r="D48" s="13" t="s">
        <v>90</v>
      </c>
      <c r="E48" s="14">
        <v>6</v>
      </c>
      <c r="F48" s="12">
        <v>12</v>
      </c>
      <c r="G48" s="13" t="s">
        <v>87</v>
      </c>
      <c r="H48" s="13" t="s">
        <v>91</v>
      </c>
      <c r="I48" s="14"/>
    </row>
    <row r="49" spans="1:9" x14ac:dyDescent="0.45">
      <c r="A49" s="33" t="str">
        <f t="shared" si="4"/>
        <v>#5</v>
      </c>
      <c r="B49" s="7"/>
      <c r="C49" s="8"/>
      <c r="D49" s="8"/>
      <c r="E49" s="9"/>
      <c r="F49" s="7"/>
      <c r="G49" s="8"/>
      <c r="H49" s="8"/>
      <c r="I49" s="9"/>
    </row>
    <row r="50" spans="1:9" x14ac:dyDescent="0.45">
      <c r="A50" s="31" t="s">
        <v>105</v>
      </c>
      <c r="B50" s="10">
        <v>14</v>
      </c>
      <c r="C50" s="1" t="s">
        <v>96</v>
      </c>
      <c r="E50" s="11">
        <v>6</v>
      </c>
      <c r="F50" s="10">
        <v>8</v>
      </c>
      <c r="G50" s="1" t="s">
        <v>84</v>
      </c>
      <c r="H50" s="1" t="s">
        <v>85</v>
      </c>
      <c r="I50" s="11">
        <v>3</v>
      </c>
    </row>
    <row r="51" spans="1:9" ht="18.600000000000001" thickBot="1" x14ac:dyDescent="0.5">
      <c r="A51" s="35" t="str">
        <f t="shared" ref="A51:A59" si="5">A50</f>
        <v>#6</v>
      </c>
      <c r="B51" s="12">
        <v>8</v>
      </c>
      <c r="C51" s="13" t="s">
        <v>87</v>
      </c>
      <c r="D51" s="13" t="s">
        <v>89</v>
      </c>
      <c r="E51" s="14">
        <v>8</v>
      </c>
      <c r="F51" s="12">
        <v>24</v>
      </c>
      <c r="G51" s="13" t="s">
        <v>85</v>
      </c>
      <c r="H51" s="13"/>
      <c r="I51" s="14">
        <v>9</v>
      </c>
    </row>
    <row r="52" spans="1:9" ht="18.600000000000001" thickBot="1" x14ac:dyDescent="0.5">
      <c r="A52" s="39" t="str">
        <f t="shared" si="5"/>
        <v>#6</v>
      </c>
      <c r="B52" s="40">
        <v>14</v>
      </c>
      <c r="C52" s="15" t="s">
        <v>86</v>
      </c>
      <c r="D52" s="15" t="s">
        <v>88</v>
      </c>
      <c r="E52" s="41">
        <v>4</v>
      </c>
      <c r="F52" s="40"/>
      <c r="G52" s="15"/>
      <c r="H52" s="15"/>
      <c r="I52" s="41"/>
    </row>
    <row r="53" spans="1:9" x14ac:dyDescent="0.45">
      <c r="A53" s="33" t="str">
        <f t="shared" si="5"/>
        <v>#6</v>
      </c>
      <c r="B53" s="7">
        <v>12</v>
      </c>
      <c r="C53" s="8" t="s">
        <v>85</v>
      </c>
      <c r="D53" s="8"/>
      <c r="E53" s="9">
        <v>1</v>
      </c>
      <c r="F53" s="7">
        <v>10</v>
      </c>
      <c r="G53" s="8" t="s">
        <v>87</v>
      </c>
      <c r="H53" s="8" t="s">
        <v>97</v>
      </c>
      <c r="I53" s="9">
        <v>6</v>
      </c>
    </row>
    <row r="54" spans="1:9" x14ac:dyDescent="0.45">
      <c r="A54" s="31" t="str">
        <f t="shared" si="5"/>
        <v>#6</v>
      </c>
      <c r="F54" s="10">
        <v>12</v>
      </c>
      <c r="G54" s="1" t="s">
        <v>86</v>
      </c>
      <c r="H54" s="1" t="s">
        <v>88</v>
      </c>
      <c r="I54" s="11">
        <v>4</v>
      </c>
    </row>
    <row r="55" spans="1:9" ht="18.600000000000001" thickBot="1" x14ac:dyDescent="0.5">
      <c r="A55" s="35" t="str">
        <f t="shared" si="5"/>
        <v>#6</v>
      </c>
      <c r="B55" s="12">
        <v>20</v>
      </c>
      <c r="C55" s="13" t="s">
        <v>87</v>
      </c>
      <c r="D55" s="13" t="s">
        <v>85</v>
      </c>
      <c r="E55" s="14">
        <v>3</v>
      </c>
      <c r="F55" s="12">
        <v>19</v>
      </c>
      <c r="G55" s="13" t="s">
        <v>85</v>
      </c>
      <c r="H55" s="13"/>
      <c r="I55" s="14">
        <v>8</v>
      </c>
    </row>
    <row r="56" spans="1:9" x14ac:dyDescent="0.45">
      <c r="A56" s="33" t="str">
        <f t="shared" si="5"/>
        <v>#6</v>
      </c>
      <c r="B56" s="7">
        <v>8</v>
      </c>
      <c r="C56" s="8" t="s">
        <v>86</v>
      </c>
      <c r="D56" s="8"/>
      <c r="E56" s="9">
        <v>3</v>
      </c>
      <c r="F56" s="7"/>
      <c r="G56" s="8"/>
      <c r="H56" s="8"/>
      <c r="I56" s="9"/>
    </row>
    <row r="57" spans="1:9" x14ac:dyDescent="0.45">
      <c r="A57" s="31" t="str">
        <f t="shared" si="5"/>
        <v>#6</v>
      </c>
      <c r="B57" s="10">
        <v>6</v>
      </c>
      <c r="C57" s="1" t="s">
        <v>85</v>
      </c>
      <c r="D57" s="1" t="s">
        <v>90</v>
      </c>
      <c r="E57" s="11">
        <v>6</v>
      </c>
      <c r="F57" s="10">
        <v>6</v>
      </c>
      <c r="G57" s="1" t="s">
        <v>89</v>
      </c>
      <c r="H57" s="1" t="s">
        <v>91</v>
      </c>
      <c r="I57" s="11" t="s">
        <v>88</v>
      </c>
    </row>
    <row r="58" spans="1:9" ht="18.600000000000001" thickBot="1" x14ac:dyDescent="0.5">
      <c r="A58" s="70" t="str">
        <f t="shared" si="5"/>
        <v>#6</v>
      </c>
      <c r="B58" s="12" t="s">
        <v>106</v>
      </c>
      <c r="C58" s="13" t="s">
        <v>93</v>
      </c>
      <c r="D58" s="13"/>
      <c r="E58" s="14"/>
      <c r="F58" s="12" t="s">
        <v>107</v>
      </c>
      <c r="G58" s="13"/>
      <c r="H58" s="13"/>
      <c r="I58" s="14"/>
    </row>
    <row r="59" spans="1:9" x14ac:dyDescent="0.45">
      <c r="A59" s="33" t="str">
        <f t="shared" si="5"/>
        <v>#6</v>
      </c>
      <c r="B59" s="7"/>
      <c r="C59" s="8"/>
      <c r="D59" s="8"/>
      <c r="E59" s="9"/>
      <c r="F59" s="7"/>
      <c r="G59" s="8"/>
      <c r="H59" s="8"/>
      <c r="I59" s="9"/>
    </row>
    <row r="60" spans="1:9" x14ac:dyDescent="0.45">
      <c r="A60" s="31" t="s">
        <v>108</v>
      </c>
      <c r="B60" s="10">
        <v>14</v>
      </c>
      <c r="C60" s="1" t="s">
        <v>96</v>
      </c>
      <c r="D60" s="1" t="s">
        <v>91</v>
      </c>
    </row>
    <row r="61" spans="1:9" ht="18.600000000000001" thickBot="1" x14ac:dyDescent="0.5">
      <c r="A61" s="35" t="str">
        <f>A60</f>
        <v>#7</v>
      </c>
      <c r="B61" s="12"/>
      <c r="C61" s="13"/>
      <c r="D61" s="13"/>
      <c r="E61" s="14"/>
      <c r="F61" s="12"/>
      <c r="G61" s="13"/>
      <c r="H61" s="13"/>
      <c r="I61" s="14"/>
    </row>
    <row r="62" spans="1:9" x14ac:dyDescent="0.45">
      <c r="A62" s="33" t="s">
        <v>109</v>
      </c>
      <c r="B62" s="7">
        <v>12</v>
      </c>
      <c r="C62" s="8" t="s">
        <v>84</v>
      </c>
      <c r="D62" s="8" t="s">
        <v>85</v>
      </c>
      <c r="E62" s="9">
        <v>3</v>
      </c>
      <c r="F62" s="7">
        <v>6</v>
      </c>
      <c r="G62" s="8" t="s">
        <v>96</v>
      </c>
      <c r="H62" s="8"/>
      <c r="I62" s="9">
        <v>5</v>
      </c>
    </row>
    <row r="63" spans="1:9" x14ac:dyDescent="0.45">
      <c r="A63" s="31" t="str">
        <f t="shared" ref="A63:A67" si="6">A62</f>
        <v>#8</v>
      </c>
      <c r="B63" s="10">
        <v>8</v>
      </c>
      <c r="C63" s="1" t="s">
        <v>86</v>
      </c>
      <c r="E63" s="11">
        <v>8</v>
      </c>
    </row>
    <row r="64" spans="1:9" ht="18.600000000000001" thickBot="1" x14ac:dyDescent="0.5">
      <c r="A64" s="35" t="str">
        <f t="shared" si="6"/>
        <v>#8</v>
      </c>
      <c r="B64" s="12">
        <v>14</v>
      </c>
      <c r="C64" s="13"/>
      <c r="D64" s="13"/>
      <c r="E64" s="14"/>
      <c r="F64" s="12">
        <v>27</v>
      </c>
      <c r="G64" s="13" t="s">
        <v>87</v>
      </c>
      <c r="H64" s="13" t="s">
        <v>85</v>
      </c>
      <c r="I64" s="14">
        <v>3</v>
      </c>
    </row>
    <row r="65" spans="1:9" x14ac:dyDescent="0.45">
      <c r="A65" s="33" t="str">
        <f t="shared" si="6"/>
        <v>#8</v>
      </c>
      <c r="B65" s="7"/>
      <c r="C65" s="8"/>
      <c r="D65" s="8"/>
      <c r="E65" s="9"/>
      <c r="F65" s="7">
        <v>24</v>
      </c>
      <c r="G65" s="8" t="s">
        <v>86</v>
      </c>
      <c r="H65" s="8"/>
      <c r="I65" s="9">
        <v>4</v>
      </c>
    </row>
    <row r="66" spans="1:9" x14ac:dyDescent="0.45">
      <c r="A66" s="31" t="str">
        <f t="shared" si="6"/>
        <v>#8</v>
      </c>
      <c r="B66" s="10">
        <v>6</v>
      </c>
      <c r="C66" s="1" t="s">
        <v>89</v>
      </c>
      <c r="D66" s="1" t="s">
        <v>90</v>
      </c>
      <c r="E66" s="11">
        <v>3</v>
      </c>
      <c r="F66" s="10">
        <v>19</v>
      </c>
      <c r="G66" s="1" t="s">
        <v>85</v>
      </c>
      <c r="H66" s="1" t="s">
        <v>91</v>
      </c>
      <c r="I66" s="11" t="s">
        <v>89</v>
      </c>
    </row>
    <row r="67" spans="1:9" ht="18.600000000000001" thickBot="1" x14ac:dyDescent="0.5">
      <c r="A67" s="35" t="str">
        <f t="shared" si="6"/>
        <v>#8</v>
      </c>
      <c r="B67" s="12"/>
      <c r="C67" s="13"/>
      <c r="D67" s="13"/>
      <c r="E67" s="14"/>
      <c r="F67" s="12"/>
      <c r="G67" s="13"/>
      <c r="H67" s="13"/>
      <c r="I67" s="14"/>
    </row>
    <row r="68" spans="1:9" x14ac:dyDescent="0.45">
      <c r="A68" s="33" t="s">
        <v>110</v>
      </c>
      <c r="B68" s="7">
        <v>6</v>
      </c>
      <c r="C68" s="8" t="s">
        <v>96</v>
      </c>
      <c r="D68" s="8"/>
      <c r="E68" s="9">
        <v>6</v>
      </c>
      <c r="F68" s="7">
        <v>12</v>
      </c>
      <c r="G68" s="8" t="s">
        <v>84</v>
      </c>
      <c r="H68" s="8" t="s">
        <v>85</v>
      </c>
      <c r="I68" s="9">
        <v>3</v>
      </c>
    </row>
    <row r="69" spans="1:9" x14ac:dyDescent="0.45">
      <c r="A69" s="31" t="str">
        <f t="shared" ref="A69:A71" si="7">A68</f>
        <v>#9</v>
      </c>
      <c r="F69" s="10">
        <v>24</v>
      </c>
      <c r="G69" s="1" t="s">
        <v>86</v>
      </c>
      <c r="I69" s="11">
        <v>9</v>
      </c>
    </row>
    <row r="70" spans="1:9" ht="18.600000000000001" thickBot="1" x14ac:dyDescent="0.5">
      <c r="A70" s="35" t="str">
        <f t="shared" si="7"/>
        <v>#9</v>
      </c>
      <c r="B70" s="12">
        <v>8</v>
      </c>
      <c r="C70" s="13" t="s">
        <v>87</v>
      </c>
      <c r="D70" s="13" t="s">
        <v>91</v>
      </c>
      <c r="E70" s="14"/>
      <c r="F70" s="12">
        <v>10</v>
      </c>
      <c r="G70" s="13" t="s">
        <v>85</v>
      </c>
      <c r="H70" s="13" t="s">
        <v>90</v>
      </c>
      <c r="I70" s="14">
        <v>5</v>
      </c>
    </row>
    <row r="71" spans="1:9" x14ac:dyDescent="0.45">
      <c r="A71" s="33" t="str">
        <f t="shared" si="7"/>
        <v>#9</v>
      </c>
      <c r="B71" s="7"/>
      <c r="C71" s="8"/>
      <c r="D71" s="8"/>
      <c r="E71" s="9"/>
      <c r="F71" s="7"/>
      <c r="G71" s="8"/>
      <c r="H71" s="8"/>
      <c r="I71" s="9"/>
    </row>
    <row r="72" spans="1:9" x14ac:dyDescent="0.45">
      <c r="A72" s="31" t="s">
        <v>111</v>
      </c>
      <c r="B72" s="10">
        <v>14</v>
      </c>
      <c r="C72" s="1" t="s">
        <v>84</v>
      </c>
      <c r="D72" s="1" t="s">
        <v>85</v>
      </c>
      <c r="E72" s="11">
        <v>3</v>
      </c>
      <c r="F72" s="10">
        <v>24</v>
      </c>
      <c r="G72" s="1" t="s">
        <v>96</v>
      </c>
      <c r="I72" s="11">
        <v>6</v>
      </c>
    </row>
    <row r="73" spans="1:9" ht="18.600000000000001" thickBot="1" x14ac:dyDescent="0.5">
      <c r="A73" s="35" t="str">
        <f t="shared" ref="A73:A75" si="8">A72</f>
        <v>#10</v>
      </c>
      <c r="B73" s="12">
        <v>8</v>
      </c>
      <c r="C73" s="13" t="s">
        <v>86</v>
      </c>
      <c r="D73" s="13"/>
      <c r="E73" s="14">
        <v>2</v>
      </c>
      <c r="F73" s="12"/>
      <c r="G73" s="13"/>
      <c r="H73" s="13"/>
      <c r="I73" s="14"/>
    </row>
    <row r="74" spans="1:9" x14ac:dyDescent="0.45">
      <c r="A74" s="33" t="str">
        <f t="shared" si="8"/>
        <v>#10</v>
      </c>
      <c r="B74" s="7">
        <v>1</v>
      </c>
      <c r="C74" s="8" t="s">
        <v>85</v>
      </c>
      <c r="D74" s="8" t="s">
        <v>90</v>
      </c>
      <c r="E74" s="9">
        <v>9</v>
      </c>
      <c r="F74" s="7">
        <v>24</v>
      </c>
      <c r="G74" s="8" t="s">
        <v>87</v>
      </c>
      <c r="H74" s="8" t="s">
        <v>91</v>
      </c>
      <c r="I74" s="9"/>
    </row>
    <row r="75" spans="1:9" x14ac:dyDescent="0.45">
      <c r="A75" s="31" t="str">
        <f t="shared" si="8"/>
        <v>#10</v>
      </c>
    </row>
    <row r="76" spans="1:9" ht="18.600000000000001" thickBot="1" x14ac:dyDescent="0.5">
      <c r="A76" s="35" t="s">
        <v>112</v>
      </c>
      <c r="B76" s="12">
        <v>1</v>
      </c>
      <c r="C76" s="13" t="s">
        <v>96</v>
      </c>
      <c r="D76" s="13" t="s">
        <v>91</v>
      </c>
      <c r="E76" s="14"/>
      <c r="F76" s="12"/>
      <c r="G76" s="13"/>
      <c r="H76" s="13"/>
      <c r="I76" s="14"/>
    </row>
    <row r="77" spans="1:9" x14ac:dyDescent="0.45">
      <c r="A77" s="33" t="str">
        <f>A76</f>
        <v>#11</v>
      </c>
      <c r="B77" s="7"/>
      <c r="C77" s="8"/>
      <c r="D77" s="8"/>
      <c r="E77" s="9"/>
      <c r="F77" s="7"/>
      <c r="G77" s="8"/>
      <c r="H77" s="8"/>
      <c r="I77" s="9"/>
    </row>
    <row r="78" spans="1:9" x14ac:dyDescent="0.45">
      <c r="A78" s="31" t="s">
        <v>113</v>
      </c>
      <c r="F78" s="10">
        <v>19</v>
      </c>
      <c r="G78" s="1" t="s">
        <v>96</v>
      </c>
      <c r="H78" s="1" t="s">
        <v>91</v>
      </c>
    </row>
    <row r="79" spans="1:9" ht="18.600000000000001" thickBot="1" x14ac:dyDescent="0.5">
      <c r="A79" s="35" t="str">
        <f>A78</f>
        <v>#12</v>
      </c>
      <c r="B79" s="12"/>
      <c r="C79" s="13"/>
      <c r="D79" s="13"/>
      <c r="E79" s="14"/>
      <c r="F79" s="12"/>
      <c r="G79" s="13"/>
      <c r="H79" s="13"/>
      <c r="I79" s="14"/>
    </row>
    <row r="80" spans="1:9" x14ac:dyDescent="0.45">
      <c r="A80" s="33" t="s">
        <v>114</v>
      </c>
      <c r="B80" s="7">
        <v>12</v>
      </c>
      <c r="C80" s="8" t="s">
        <v>96</v>
      </c>
      <c r="D80" s="8"/>
      <c r="E80" s="9">
        <v>1</v>
      </c>
      <c r="F80" s="7">
        <v>24</v>
      </c>
      <c r="G80" s="8" t="s">
        <v>84</v>
      </c>
      <c r="H80" s="8" t="s">
        <v>97</v>
      </c>
      <c r="I80" s="9">
        <v>8</v>
      </c>
    </row>
    <row r="81" spans="1:9" x14ac:dyDescent="0.45">
      <c r="A81" s="31" t="str">
        <f t="shared" ref="A81:A86" si="9">A80</f>
        <v>#13</v>
      </c>
      <c r="F81" s="10">
        <v>8</v>
      </c>
      <c r="G81" s="1" t="s">
        <v>86</v>
      </c>
      <c r="H81" s="1" t="s">
        <v>88</v>
      </c>
      <c r="I81" s="11">
        <v>9</v>
      </c>
    </row>
    <row r="82" spans="1:9" ht="18.600000000000001" thickBot="1" x14ac:dyDescent="0.5">
      <c r="A82" s="35" t="str">
        <f t="shared" si="9"/>
        <v>#13</v>
      </c>
      <c r="B82" s="12">
        <v>8</v>
      </c>
      <c r="C82" s="13" t="s">
        <v>87</v>
      </c>
      <c r="D82" s="13" t="s">
        <v>85</v>
      </c>
      <c r="E82" s="14">
        <v>3</v>
      </c>
      <c r="F82" s="12">
        <v>10</v>
      </c>
      <c r="G82" s="13" t="s">
        <v>85</v>
      </c>
      <c r="H82" s="13"/>
      <c r="I82" s="14" t="s">
        <v>98</v>
      </c>
    </row>
    <row r="83" spans="1:9" x14ac:dyDescent="0.45">
      <c r="A83" s="33" t="str">
        <f t="shared" si="9"/>
        <v>#13</v>
      </c>
      <c r="B83" s="7">
        <v>2</v>
      </c>
      <c r="C83" s="8" t="s">
        <v>86</v>
      </c>
      <c r="D83" s="8" t="s">
        <v>88</v>
      </c>
      <c r="E83" s="9">
        <v>4</v>
      </c>
      <c r="F83" s="7"/>
      <c r="G83" s="8"/>
      <c r="H83" s="8"/>
      <c r="I83" s="9"/>
    </row>
    <row r="84" spans="1:9" x14ac:dyDescent="0.45">
      <c r="A84" s="31" t="str">
        <f t="shared" si="9"/>
        <v>#13</v>
      </c>
      <c r="B84" s="10">
        <v>14</v>
      </c>
      <c r="C84" s="1" t="s">
        <v>85</v>
      </c>
      <c r="D84" s="1" t="s">
        <v>90</v>
      </c>
      <c r="E84" s="11">
        <v>5</v>
      </c>
      <c r="F84" s="10">
        <v>8</v>
      </c>
      <c r="G84" s="1" t="s">
        <v>87</v>
      </c>
      <c r="H84" s="1" t="s">
        <v>91</v>
      </c>
    </row>
    <row r="85" spans="1:9" ht="18.600000000000001" thickBot="1" x14ac:dyDescent="0.5">
      <c r="A85" s="70" t="str">
        <f t="shared" si="9"/>
        <v>#13</v>
      </c>
      <c r="B85" s="12" t="s">
        <v>107</v>
      </c>
      <c r="C85" s="13" t="s">
        <v>93</v>
      </c>
      <c r="D85" s="13"/>
      <c r="E85" s="14"/>
      <c r="F85" s="12" t="s">
        <v>106</v>
      </c>
      <c r="G85" s="13"/>
      <c r="H85" s="13"/>
      <c r="I85" s="14"/>
    </row>
    <row r="86" spans="1:9" x14ac:dyDescent="0.45">
      <c r="A86" s="33" t="str">
        <f t="shared" si="9"/>
        <v>#13</v>
      </c>
      <c r="B86" s="7"/>
      <c r="C86" s="8"/>
      <c r="D86" s="8"/>
      <c r="E86" s="9"/>
      <c r="F86" s="7"/>
      <c r="G86" s="8"/>
      <c r="H86" s="8"/>
      <c r="I86" s="9"/>
    </row>
    <row r="87" spans="1:9" x14ac:dyDescent="0.45">
      <c r="A87" s="31" t="s">
        <v>115</v>
      </c>
      <c r="B87" s="10">
        <v>12</v>
      </c>
      <c r="C87" s="1" t="s">
        <v>96</v>
      </c>
      <c r="E87" s="11">
        <v>6</v>
      </c>
      <c r="F87" s="10">
        <v>8</v>
      </c>
      <c r="G87" s="1" t="s">
        <v>84</v>
      </c>
      <c r="H87" s="1" t="s">
        <v>85</v>
      </c>
      <c r="I87" s="11">
        <v>3</v>
      </c>
    </row>
    <row r="88" spans="1:9" ht="18.600000000000001" thickBot="1" x14ac:dyDescent="0.5">
      <c r="A88" s="35" t="str">
        <f t="shared" ref="A88:A103" si="10">A87</f>
        <v>#14</v>
      </c>
      <c r="B88" s="12"/>
      <c r="C88" s="13"/>
      <c r="D88" s="13"/>
      <c r="E88" s="14"/>
      <c r="F88" s="12">
        <v>24</v>
      </c>
      <c r="G88" s="13" t="s">
        <v>86</v>
      </c>
      <c r="H88" s="13"/>
      <c r="I88" s="14">
        <v>9</v>
      </c>
    </row>
    <row r="89" spans="1:9" x14ac:dyDescent="0.45">
      <c r="A89" s="33" t="str">
        <f t="shared" si="10"/>
        <v>#14</v>
      </c>
      <c r="B89" s="7">
        <v>14</v>
      </c>
      <c r="C89" s="8" t="s">
        <v>89</v>
      </c>
      <c r="D89" s="8" t="s">
        <v>86</v>
      </c>
      <c r="E89" s="9">
        <v>5</v>
      </c>
      <c r="F89" s="7">
        <v>10</v>
      </c>
      <c r="G89" s="8" t="s">
        <v>85</v>
      </c>
      <c r="H89" s="8"/>
      <c r="I89" s="9">
        <v>5</v>
      </c>
    </row>
    <row r="90" spans="1:9" x14ac:dyDescent="0.45">
      <c r="A90" s="31" t="str">
        <f t="shared" si="10"/>
        <v>#14</v>
      </c>
      <c r="B90" s="10">
        <v>20</v>
      </c>
      <c r="C90" s="1" t="s">
        <v>87</v>
      </c>
      <c r="D90" s="1" t="s">
        <v>85</v>
      </c>
      <c r="E90" s="11">
        <v>3</v>
      </c>
    </row>
    <row r="91" spans="1:9" x14ac:dyDescent="0.45">
      <c r="A91" s="32" t="str">
        <f t="shared" si="10"/>
        <v>#14</v>
      </c>
      <c r="B91" s="20">
        <v>8</v>
      </c>
      <c r="C91" s="18" t="s">
        <v>86</v>
      </c>
      <c r="D91" s="18"/>
      <c r="E91" s="21">
        <v>9</v>
      </c>
      <c r="F91" s="20"/>
      <c r="G91" s="18"/>
      <c r="H91" s="18"/>
      <c r="I91" s="21"/>
    </row>
    <row r="92" spans="1:9" ht="18.600000000000001" thickBot="1" x14ac:dyDescent="0.5">
      <c r="A92" s="35" t="str">
        <f t="shared" si="10"/>
        <v>#14</v>
      </c>
      <c r="B92" s="12">
        <v>1</v>
      </c>
      <c r="C92" s="13" t="s">
        <v>85</v>
      </c>
      <c r="D92" s="13"/>
      <c r="E92" s="14">
        <v>6</v>
      </c>
      <c r="F92" s="12">
        <v>19</v>
      </c>
      <c r="G92" s="13" t="s">
        <v>87</v>
      </c>
      <c r="H92" s="13" t="s">
        <v>88</v>
      </c>
      <c r="I92" s="14">
        <v>3</v>
      </c>
    </row>
    <row r="93" spans="1:9" ht="18.600000000000001" thickBot="1" x14ac:dyDescent="0.5">
      <c r="A93" s="39" t="str">
        <f t="shared" si="10"/>
        <v>#14</v>
      </c>
      <c r="B93" s="40">
        <v>14</v>
      </c>
      <c r="C93" s="15" t="s">
        <v>87</v>
      </c>
      <c r="D93" s="15" t="s">
        <v>85</v>
      </c>
      <c r="E93" s="41">
        <v>3</v>
      </c>
      <c r="F93" s="40"/>
      <c r="G93" s="15"/>
      <c r="H93" s="15"/>
      <c r="I93" s="41"/>
    </row>
    <row r="94" spans="1:9" x14ac:dyDescent="0.45">
      <c r="A94" s="33" t="str">
        <f t="shared" si="10"/>
        <v>#14</v>
      </c>
      <c r="B94" s="7">
        <v>8</v>
      </c>
      <c r="C94" s="8" t="s">
        <v>86</v>
      </c>
      <c r="D94" s="8"/>
      <c r="E94" s="9">
        <v>8</v>
      </c>
      <c r="F94" s="7"/>
      <c r="G94" s="8"/>
      <c r="H94" s="8"/>
      <c r="I94" s="9"/>
    </row>
    <row r="95" spans="1:9" x14ac:dyDescent="0.45">
      <c r="A95" s="31" t="str">
        <f t="shared" si="10"/>
        <v>#14</v>
      </c>
      <c r="B95" s="10">
        <v>12</v>
      </c>
      <c r="C95" s="1" t="s">
        <v>85</v>
      </c>
      <c r="E95" s="11">
        <v>6</v>
      </c>
      <c r="F95" s="10">
        <v>27</v>
      </c>
      <c r="G95" s="1" t="s">
        <v>89</v>
      </c>
      <c r="H95" s="1" t="s">
        <v>86</v>
      </c>
      <c r="I95" s="11">
        <v>1</v>
      </c>
    </row>
    <row r="96" spans="1:9" ht="18.600000000000001" thickBot="1" x14ac:dyDescent="0.5">
      <c r="A96" s="35" t="str">
        <f t="shared" si="10"/>
        <v>#14</v>
      </c>
      <c r="B96" s="12"/>
      <c r="C96" s="13"/>
      <c r="D96" s="13"/>
      <c r="E96" s="14"/>
      <c r="F96" s="12">
        <v>19</v>
      </c>
      <c r="G96" s="13" t="s">
        <v>87</v>
      </c>
      <c r="H96" s="13" t="s">
        <v>97</v>
      </c>
      <c r="I96" s="14">
        <v>8</v>
      </c>
    </row>
    <row r="97" spans="1:9" x14ac:dyDescent="0.45">
      <c r="A97" s="33" t="str">
        <f t="shared" si="10"/>
        <v>#14</v>
      </c>
      <c r="B97" s="7"/>
      <c r="C97" s="8"/>
      <c r="D97" s="8"/>
      <c r="E97" s="9"/>
      <c r="F97" s="7">
        <v>8</v>
      </c>
      <c r="G97" s="8" t="s">
        <v>86</v>
      </c>
      <c r="H97" s="8" t="s">
        <v>88</v>
      </c>
      <c r="I97" s="9">
        <v>8</v>
      </c>
    </row>
    <row r="98" spans="1:9" x14ac:dyDescent="0.45">
      <c r="A98" s="31" t="str">
        <f t="shared" si="10"/>
        <v>#14</v>
      </c>
      <c r="B98" s="10">
        <v>2</v>
      </c>
      <c r="C98" s="1" t="s">
        <v>87</v>
      </c>
      <c r="D98" s="1" t="s">
        <v>85</v>
      </c>
      <c r="E98" s="11">
        <v>3</v>
      </c>
      <c r="F98" s="10">
        <v>10</v>
      </c>
    </row>
    <row r="99" spans="1:9" ht="18.600000000000001" thickBot="1" x14ac:dyDescent="0.5">
      <c r="A99" s="35" t="str">
        <f t="shared" si="10"/>
        <v>#14</v>
      </c>
      <c r="B99" s="12">
        <v>8</v>
      </c>
      <c r="C99" s="13" t="s">
        <v>86</v>
      </c>
      <c r="D99" s="13"/>
      <c r="E99" s="14">
        <v>3</v>
      </c>
      <c r="F99" s="12"/>
      <c r="G99" s="13"/>
      <c r="H99" s="13"/>
      <c r="I99" s="14"/>
    </row>
    <row r="100" spans="1:9" x14ac:dyDescent="0.45">
      <c r="A100" s="33" t="str">
        <f t="shared" si="10"/>
        <v>#14</v>
      </c>
      <c r="B100" s="7">
        <v>2</v>
      </c>
      <c r="C100" s="8" t="s">
        <v>85</v>
      </c>
      <c r="D100" s="8" t="s">
        <v>90</v>
      </c>
      <c r="E100" s="9">
        <v>5</v>
      </c>
      <c r="F100" s="7">
        <v>27</v>
      </c>
      <c r="G100" s="8" t="s">
        <v>89</v>
      </c>
      <c r="H100" s="8" t="s">
        <v>86</v>
      </c>
      <c r="I100" s="9">
        <v>5</v>
      </c>
    </row>
    <row r="101" spans="1:9" x14ac:dyDescent="0.45">
      <c r="A101" s="31" t="str">
        <f t="shared" si="10"/>
        <v>#14</v>
      </c>
      <c r="F101" s="10">
        <v>19</v>
      </c>
      <c r="G101" s="1" t="s">
        <v>87</v>
      </c>
      <c r="H101" s="1" t="s">
        <v>91</v>
      </c>
    </row>
    <row r="102" spans="1:9" ht="18.600000000000001" thickBot="1" x14ac:dyDescent="0.5">
      <c r="A102" s="70" t="str">
        <f t="shared" si="10"/>
        <v>#14</v>
      </c>
      <c r="B102" s="12" t="s">
        <v>107</v>
      </c>
      <c r="C102" s="13" t="s">
        <v>93</v>
      </c>
      <c r="D102" s="13"/>
      <c r="E102" s="14"/>
      <c r="F102" s="12" t="s">
        <v>116</v>
      </c>
      <c r="G102" s="13"/>
      <c r="H102" s="13"/>
      <c r="I102" s="14"/>
    </row>
    <row r="103" spans="1:9" x14ac:dyDescent="0.45">
      <c r="A103" s="33" t="str">
        <f t="shared" si="10"/>
        <v>#14</v>
      </c>
      <c r="B103" s="7"/>
      <c r="C103" s="8"/>
      <c r="D103" s="8"/>
      <c r="E103" s="9"/>
      <c r="F103" s="7"/>
      <c r="G103" s="8"/>
      <c r="H103" s="8"/>
      <c r="I103" s="9"/>
    </row>
    <row r="104" spans="1:9" x14ac:dyDescent="0.45">
      <c r="A104" s="31" t="s">
        <v>117</v>
      </c>
      <c r="B104" s="10">
        <v>12</v>
      </c>
      <c r="C104" s="1" t="s">
        <v>96</v>
      </c>
      <c r="E104" s="11">
        <v>5</v>
      </c>
      <c r="F104" s="10">
        <v>12</v>
      </c>
      <c r="G104" s="1" t="s">
        <v>84</v>
      </c>
      <c r="H104" s="1" t="s">
        <v>85</v>
      </c>
      <c r="I104" s="11">
        <v>3</v>
      </c>
    </row>
    <row r="105" spans="1:9" ht="18.600000000000001" thickBot="1" x14ac:dyDescent="0.5">
      <c r="A105" s="35" t="str">
        <f t="shared" ref="A105:A107" si="11">A104</f>
        <v>#15</v>
      </c>
      <c r="B105" s="12"/>
      <c r="C105" s="13"/>
      <c r="D105" s="13"/>
      <c r="E105" s="14"/>
      <c r="F105" s="12">
        <v>24</v>
      </c>
      <c r="G105" s="13" t="s">
        <v>86</v>
      </c>
      <c r="H105" s="13"/>
      <c r="I105" s="14">
        <v>4</v>
      </c>
    </row>
    <row r="106" spans="1:9" x14ac:dyDescent="0.45">
      <c r="A106" s="33" t="str">
        <f t="shared" si="11"/>
        <v>#15</v>
      </c>
      <c r="B106" s="7">
        <v>2</v>
      </c>
      <c r="C106" s="8" t="s">
        <v>89</v>
      </c>
      <c r="D106" s="8" t="s">
        <v>91</v>
      </c>
      <c r="E106" s="9" t="s">
        <v>88</v>
      </c>
      <c r="F106" s="7">
        <v>12</v>
      </c>
      <c r="G106" s="8" t="s">
        <v>85</v>
      </c>
      <c r="H106" s="8" t="s">
        <v>90</v>
      </c>
      <c r="I106" s="9">
        <v>5</v>
      </c>
    </row>
    <row r="107" spans="1:9" x14ac:dyDescent="0.45">
      <c r="A107" s="31" t="str">
        <f t="shared" si="11"/>
        <v>#15</v>
      </c>
    </row>
    <row r="108" spans="1:9" ht="18.600000000000001" thickBot="1" x14ac:dyDescent="0.5">
      <c r="A108" s="35" t="s">
        <v>118</v>
      </c>
      <c r="B108" s="12">
        <v>14</v>
      </c>
      <c r="C108" s="13" t="s">
        <v>84</v>
      </c>
      <c r="D108" s="13" t="s">
        <v>88</v>
      </c>
      <c r="E108" s="14">
        <v>3</v>
      </c>
      <c r="F108" s="12">
        <v>27</v>
      </c>
      <c r="G108" s="13" t="s">
        <v>96</v>
      </c>
      <c r="H108" s="13"/>
      <c r="I108" s="14">
        <v>5</v>
      </c>
    </row>
    <row r="109" spans="1:9" x14ac:dyDescent="0.45">
      <c r="A109" s="33" t="str">
        <f t="shared" ref="A109:A111" si="12">A108</f>
        <v>#16</v>
      </c>
      <c r="B109" s="7"/>
      <c r="C109" s="8"/>
      <c r="D109" s="8"/>
      <c r="E109" s="9"/>
      <c r="F109" s="7">
        <v>6</v>
      </c>
      <c r="G109" s="8" t="s">
        <v>85</v>
      </c>
      <c r="H109" s="8" t="s">
        <v>90</v>
      </c>
      <c r="I109" s="9">
        <v>2</v>
      </c>
    </row>
    <row r="110" spans="1:9" x14ac:dyDescent="0.45">
      <c r="A110" s="31" t="str">
        <f t="shared" si="12"/>
        <v>#16</v>
      </c>
      <c r="B110" s="10" t="s">
        <v>107</v>
      </c>
      <c r="F110" s="10" t="s">
        <v>116</v>
      </c>
      <c r="G110" s="1" t="s">
        <v>93</v>
      </c>
    </row>
    <row r="111" spans="1:9" ht="18.600000000000001" thickBot="1" x14ac:dyDescent="0.5">
      <c r="A111" s="35" t="str">
        <f t="shared" si="12"/>
        <v>#16</v>
      </c>
      <c r="B111" s="12"/>
      <c r="C111" s="13"/>
      <c r="D111" s="13"/>
      <c r="E111" s="14"/>
      <c r="F111" s="12"/>
      <c r="G111" s="13"/>
      <c r="H111" s="13"/>
      <c r="I111" s="14"/>
    </row>
    <row r="112" spans="1:9" x14ac:dyDescent="0.45">
      <c r="A112" s="33" t="s">
        <v>119</v>
      </c>
      <c r="B112" s="7">
        <v>14</v>
      </c>
      <c r="C112" s="8" t="s">
        <v>84</v>
      </c>
      <c r="D112" s="8" t="s">
        <v>97</v>
      </c>
      <c r="E112" s="9">
        <v>9</v>
      </c>
      <c r="F112" s="7">
        <v>27</v>
      </c>
      <c r="G112" s="8" t="s">
        <v>96</v>
      </c>
      <c r="H112" s="8"/>
      <c r="I112" s="9">
        <v>5</v>
      </c>
    </row>
    <row r="113" spans="1:9" x14ac:dyDescent="0.45">
      <c r="A113" s="31" t="str">
        <f t="shared" ref="A113:A115" si="13">A112</f>
        <v>#17</v>
      </c>
      <c r="B113" s="10">
        <v>8</v>
      </c>
      <c r="C113" s="1" t="s">
        <v>86</v>
      </c>
      <c r="D113" s="1" t="s">
        <v>88</v>
      </c>
      <c r="E113" s="11">
        <v>4</v>
      </c>
    </row>
    <row r="114" spans="1:9" ht="18.600000000000001" thickBot="1" x14ac:dyDescent="0.5">
      <c r="A114" s="35" t="str">
        <f t="shared" si="13"/>
        <v>#17</v>
      </c>
      <c r="B114" s="12">
        <v>14</v>
      </c>
      <c r="C114" s="13" t="s">
        <v>85</v>
      </c>
      <c r="D114" s="13" t="s">
        <v>90</v>
      </c>
      <c r="E114" s="14"/>
      <c r="F114" s="12">
        <v>6</v>
      </c>
      <c r="G114" s="13" t="s">
        <v>89</v>
      </c>
      <c r="H114" s="13" t="s">
        <v>91</v>
      </c>
      <c r="I114" s="14"/>
    </row>
    <row r="115" spans="1:9" x14ac:dyDescent="0.45">
      <c r="A115" s="33" t="str">
        <f t="shared" si="13"/>
        <v>#17</v>
      </c>
      <c r="B115" s="7"/>
      <c r="C115" s="8"/>
      <c r="D115" s="8"/>
      <c r="E115" s="9"/>
      <c r="F115" s="7"/>
      <c r="G115" s="8"/>
      <c r="H115" s="8"/>
      <c r="I115" s="9"/>
    </row>
    <row r="116" spans="1:9" x14ac:dyDescent="0.45">
      <c r="A116" s="31" t="s">
        <v>120</v>
      </c>
      <c r="B116" s="10">
        <v>2</v>
      </c>
      <c r="C116" s="1" t="s">
        <v>96</v>
      </c>
      <c r="E116" s="11">
        <v>6</v>
      </c>
      <c r="F116" s="10">
        <v>12</v>
      </c>
      <c r="G116" s="1" t="s">
        <v>84</v>
      </c>
      <c r="H116" s="1" t="s">
        <v>85</v>
      </c>
      <c r="I116" s="11">
        <v>3</v>
      </c>
    </row>
    <row r="117" spans="1:9" ht="18.600000000000001" thickBot="1" x14ac:dyDescent="0.5">
      <c r="A117" s="35" t="str">
        <f t="shared" ref="A117:A120" si="14">A116</f>
        <v>#18</v>
      </c>
      <c r="B117" s="12"/>
      <c r="C117" s="13"/>
      <c r="D117" s="13"/>
      <c r="E117" s="14"/>
      <c r="F117" s="12">
        <v>24</v>
      </c>
      <c r="G117" s="13" t="s">
        <v>86</v>
      </c>
      <c r="H117" s="13"/>
      <c r="I117" s="14">
        <v>4</v>
      </c>
    </row>
    <row r="118" spans="1:9" x14ac:dyDescent="0.45">
      <c r="A118" s="33" t="str">
        <f t="shared" si="14"/>
        <v>#18</v>
      </c>
      <c r="B118" s="7"/>
      <c r="C118" s="8"/>
      <c r="D118" s="8"/>
      <c r="E118" s="9"/>
      <c r="F118" s="7">
        <v>12</v>
      </c>
      <c r="G118" s="8" t="s">
        <v>85</v>
      </c>
      <c r="H118" s="8" t="s">
        <v>91</v>
      </c>
      <c r="I118" s="9" t="s">
        <v>88</v>
      </c>
    </row>
    <row r="119" spans="1:9" x14ac:dyDescent="0.45">
      <c r="A119" s="31" t="str">
        <f t="shared" si="14"/>
        <v>#18</v>
      </c>
      <c r="B119" s="10" t="s">
        <v>101</v>
      </c>
      <c r="C119" s="1" t="s">
        <v>99</v>
      </c>
      <c r="F119" s="10" t="s">
        <v>116</v>
      </c>
    </row>
    <row r="120" spans="1:9" ht="18.600000000000001" thickBot="1" x14ac:dyDescent="0.5">
      <c r="A120" s="35" t="str">
        <f t="shared" si="14"/>
        <v>#18</v>
      </c>
      <c r="B120" s="12"/>
      <c r="C120" s="13"/>
      <c r="D120" s="13"/>
      <c r="E120" s="14"/>
      <c r="F120" s="12"/>
      <c r="G120" s="13"/>
      <c r="H120" s="13"/>
      <c r="I120" s="14"/>
    </row>
    <row r="121" spans="1:9" x14ac:dyDescent="0.45">
      <c r="A121" s="33" t="s">
        <v>121</v>
      </c>
      <c r="B121" s="7">
        <v>2</v>
      </c>
      <c r="C121" s="8" t="s">
        <v>96</v>
      </c>
      <c r="D121" s="8"/>
      <c r="E121" s="9">
        <v>6</v>
      </c>
      <c r="F121" s="7">
        <v>19</v>
      </c>
      <c r="G121" s="8" t="s">
        <v>84</v>
      </c>
      <c r="H121" s="8" t="s">
        <v>85</v>
      </c>
      <c r="I121" s="9">
        <v>3</v>
      </c>
    </row>
    <row r="122" spans="1:9" x14ac:dyDescent="0.45">
      <c r="A122" s="31" t="str">
        <f t="shared" ref="A122:A127" si="15">A121</f>
        <v>#19</v>
      </c>
      <c r="F122" s="10">
        <v>24</v>
      </c>
      <c r="G122" s="1" t="s">
        <v>86</v>
      </c>
      <c r="I122" s="11">
        <v>3</v>
      </c>
    </row>
    <row r="123" spans="1:9" ht="18.600000000000001" thickBot="1" x14ac:dyDescent="0.5">
      <c r="A123" s="35" t="str">
        <f t="shared" si="15"/>
        <v>#19</v>
      </c>
      <c r="B123" s="12">
        <v>12</v>
      </c>
      <c r="C123" s="13" t="s">
        <v>87</v>
      </c>
      <c r="D123" s="13" t="s">
        <v>88</v>
      </c>
      <c r="E123" s="14">
        <v>3</v>
      </c>
      <c r="F123" s="12">
        <v>6</v>
      </c>
      <c r="G123" s="13" t="s">
        <v>85</v>
      </c>
      <c r="H123" s="13"/>
      <c r="I123" s="14">
        <v>8</v>
      </c>
    </row>
    <row r="124" spans="1:9" x14ac:dyDescent="0.45">
      <c r="A124" s="33" t="str">
        <f t="shared" si="15"/>
        <v>#19</v>
      </c>
      <c r="B124" s="7">
        <v>14</v>
      </c>
      <c r="C124" s="8" t="s">
        <v>85</v>
      </c>
      <c r="D124" s="8" t="s">
        <v>90</v>
      </c>
      <c r="E124" s="9">
        <v>8</v>
      </c>
      <c r="F124" s="7">
        <v>19</v>
      </c>
      <c r="G124" s="8" t="s">
        <v>87</v>
      </c>
      <c r="H124" s="8" t="s">
        <v>88</v>
      </c>
      <c r="I124" s="9">
        <v>3</v>
      </c>
    </row>
    <row r="125" spans="1:9" x14ac:dyDescent="0.45">
      <c r="A125" s="69" t="str">
        <f t="shared" si="15"/>
        <v>#19</v>
      </c>
      <c r="B125" s="10" t="s">
        <v>101</v>
      </c>
      <c r="C125" s="1" t="s">
        <v>93</v>
      </c>
      <c r="F125" s="10" t="s">
        <v>116</v>
      </c>
    </row>
    <row r="126" spans="1:9" ht="18.600000000000001" thickBot="1" x14ac:dyDescent="0.5">
      <c r="A126" s="35" t="str">
        <f t="shared" si="15"/>
        <v>#19</v>
      </c>
      <c r="B126" s="12"/>
      <c r="C126" s="13"/>
      <c r="D126" s="13"/>
      <c r="E126" s="14"/>
      <c r="F126" s="12" t="s">
        <v>103</v>
      </c>
      <c r="G126" s="13"/>
      <c r="H126" s="13"/>
      <c r="I126" s="14"/>
    </row>
    <row r="127" spans="1:9" x14ac:dyDescent="0.45">
      <c r="A127" s="33" t="str">
        <f t="shared" si="15"/>
        <v>#19</v>
      </c>
      <c r="B127" s="7"/>
      <c r="C127" s="8"/>
      <c r="D127" s="8"/>
      <c r="E127" s="9"/>
      <c r="F127" s="7"/>
      <c r="G127" s="8"/>
      <c r="H127" s="8"/>
      <c r="I127" s="9"/>
    </row>
    <row r="128" spans="1:9" x14ac:dyDescent="0.45">
      <c r="A128" s="31" t="s">
        <v>122</v>
      </c>
      <c r="B128" s="10">
        <v>2</v>
      </c>
      <c r="C128" s="1" t="s">
        <v>96</v>
      </c>
      <c r="E128" s="11">
        <v>5</v>
      </c>
      <c r="F128" s="10">
        <v>12</v>
      </c>
      <c r="G128" s="1" t="s">
        <v>84</v>
      </c>
      <c r="H128" s="1" t="s">
        <v>85</v>
      </c>
      <c r="I128" s="11">
        <v>3</v>
      </c>
    </row>
    <row r="129" spans="1:9" ht="18.600000000000001" thickBot="1" x14ac:dyDescent="0.5">
      <c r="A129" s="35" t="str">
        <f t="shared" ref="A129:A132" si="16">A128</f>
        <v>#20</v>
      </c>
      <c r="B129" s="12"/>
      <c r="C129" s="13"/>
      <c r="D129" s="13"/>
      <c r="E129" s="14"/>
      <c r="F129" s="12">
        <v>24</v>
      </c>
      <c r="G129" s="13" t="s">
        <v>86</v>
      </c>
      <c r="H129" s="13"/>
      <c r="I129" s="14">
        <v>2</v>
      </c>
    </row>
    <row r="130" spans="1:9" x14ac:dyDescent="0.45">
      <c r="A130" s="33" t="str">
        <f t="shared" si="16"/>
        <v>#20</v>
      </c>
      <c r="B130" s="7">
        <v>14</v>
      </c>
      <c r="C130" s="8" t="s">
        <v>89</v>
      </c>
      <c r="D130" s="8" t="s">
        <v>86</v>
      </c>
      <c r="E130" s="9">
        <v>1</v>
      </c>
      <c r="F130" s="7">
        <v>10</v>
      </c>
      <c r="G130" s="8" t="s">
        <v>85</v>
      </c>
      <c r="H130" s="8" t="s">
        <v>90</v>
      </c>
      <c r="I130" s="9">
        <v>1</v>
      </c>
    </row>
    <row r="131" spans="1:9" x14ac:dyDescent="0.45">
      <c r="A131" s="31" t="str">
        <f t="shared" si="16"/>
        <v>#20</v>
      </c>
      <c r="B131" s="10">
        <v>1</v>
      </c>
      <c r="C131" s="1" t="s">
        <v>87</v>
      </c>
      <c r="D131" s="1" t="s">
        <v>91</v>
      </c>
    </row>
    <row r="132" spans="1:9" ht="18.600000000000001" thickBot="1" x14ac:dyDescent="0.5">
      <c r="A132" s="35" t="str">
        <f t="shared" si="16"/>
        <v>#20</v>
      </c>
      <c r="B132" s="12"/>
      <c r="C132" s="13"/>
      <c r="D132" s="13"/>
      <c r="E132" s="14"/>
      <c r="F132" s="12"/>
      <c r="G132" s="13"/>
      <c r="H132" s="13"/>
      <c r="I132" s="14"/>
    </row>
    <row r="133" spans="1:9" x14ac:dyDescent="0.45">
      <c r="A133" s="33" t="s">
        <v>123</v>
      </c>
      <c r="B133" s="7">
        <v>14</v>
      </c>
      <c r="C133" s="8" t="s">
        <v>84</v>
      </c>
      <c r="D133" s="8" t="s">
        <v>97</v>
      </c>
      <c r="E133" s="9">
        <v>4</v>
      </c>
      <c r="F133" s="7">
        <v>10</v>
      </c>
      <c r="G133" s="8" t="s">
        <v>96</v>
      </c>
      <c r="H133" s="8"/>
      <c r="I133" s="9">
        <v>5</v>
      </c>
    </row>
    <row r="134" spans="1:9" x14ac:dyDescent="0.45">
      <c r="A134" s="31" t="str">
        <f t="shared" ref="A134:A136" si="17">A133</f>
        <v>#21</v>
      </c>
      <c r="B134" s="10">
        <v>8</v>
      </c>
      <c r="C134" s="1" t="s">
        <v>86</v>
      </c>
      <c r="D134" s="1" t="s">
        <v>88</v>
      </c>
      <c r="E134" s="11">
        <v>4</v>
      </c>
    </row>
    <row r="135" spans="1:9" ht="18.600000000000001" thickBot="1" x14ac:dyDescent="0.5">
      <c r="A135" s="35" t="str">
        <f t="shared" si="17"/>
        <v>#21</v>
      </c>
      <c r="B135" s="12">
        <v>14</v>
      </c>
      <c r="C135" s="13" t="s">
        <v>85</v>
      </c>
      <c r="D135" s="13" t="s">
        <v>90</v>
      </c>
      <c r="E135" s="14"/>
      <c r="F135" s="12">
        <v>6</v>
      </c>
      <c r="G135" s="13" t="s">
        <v>89</v>
      </c>
      <c r="H135" s="13" t="s">
        <v>91</v>
      </c>
      <c r="I135" s="14"/>
    </row>
    <row r="136" spans="1:9" x14ac:dyDescent="0.45">
      <c r="A136" s="33" t="str">
        <f t="shared" si="17"/>
        <v>#21</v>
      </c>
      <c r="B136" s="7"/>
      <c r="C136" s="8"/>
      <c r="D136" s="8"/>
      <c r="E136" s="9"/>
      <c r="F136" s="7"/>
      <c r="G136" s="8"/>
      <c r="H136" s="8"/>
      <c r="I136" s="9"/>
    </row>
    <row r="137" spans="1:9" x14ac:dyDescent="0.45">
      <c r="A137" s="31" t="s">
        <v>124</v>
      </c>
      <c r="B137" s="10">
        <v>8</v>
      </c>
      <c r="C137" s="1" t="s">
        <v>96</v>
      </c>
      <c r="D137" s="1" t="s">
        <v>90</v>
      </c>
      <c r="E137" s="11">
        <v>6</v>
      </c>
      <c r="F137" s="10">
        <v>19</v>
      </c>
      <c r="G137" s="1" t="s">
        <v>84</v>
      </c>
      <c r="H137" s="1" t="s">
        <v>91</v>
      </c>
    </row>
    <row r="138" spans="1:9" ht="18.600000000000001" thickBot="1" x14ac:dyDescent="0.5">
      <c r="A138" s="35" t="str">
        <f t="shared" ref="A138:A139" si="18">A137</f>
        <v>#22</v>
      </c>
      <c r="B138" s="12" t="s">
        <v>92</v>
      </c>
      <c r="C138" s="13" t="s">
        <v>125</v>
      </c>
      <c r="D138" s="13"/>
      <c r="E138" s="14"/>
      <c r="F138" s="12" t="s">
        <v>94</v>
      </c>
      <c r="G138" s="13"/>
      <c r="H138" s="13"/>
      <c r="I138" s="14"/>
    </row>
    <row r="139" spans="1:9" x14ac:dyDescent="0.45">
      <c r="A139" s="33" t="str">
        <f t="shared" si="18"/>
        <v>#22</v>
      </c>
      <c r="B139" s="7"/>
      <c r="C139" s="8"/>
      <c r="D139" s="8"/>
      <c r="E139" s="9"/>
      <c r="F139" s="7"/>
      <c r="G139" s="8"/>
      <c r="H139" s="8"/>
      <c r="I139" s="9"/>
    </row>
    <row r="140" spans="1:9" x14ac:dyDescent="0.45">
      <c r="A140" s="31" t="s">
        <v>126</v>
      </c>
      <c r="B140" s="10">
        <v>8</v>
      </c>
      <c r="C140" s="1" t="s">
        <v>96</v>
      </c>
      <c r="E140" s="11">
        <v>8</v>
      </c>
      <c r="F140" s="10">
        <v>6</v>
      </c>
      <c r="G140" s="1" t="s">
        <v>84</v>
      </c>
      <c r="H140" s="1" t="s">
        <v>85</v>
      </c>
      <c r="I140" s="11">
        <v>3</v>
      </c>
    </row>
    <row r="141" spans="1:9" ht="18.600000000000001" thickBot="1" x14ac:dyDescent="0.5">
      <c r="A141" s="35" t="str">
        <f t="shared" ref="A141:A146" si="19">A140</f>
        <v>#23</v>
      </c>
      <c r="B141" s="12"/>
      <c r="C141" s="13"/>
      <c r="D141" s="13"/>
      <c r="E141" s="14"/>
      <c r="F141" s="12">
        <v>24</v>
      </c>
      <c r="G141" s="13" t="s">
        <v>86</v>
      </c>
      <c r="H141" s="13"/>
      <c r="I141" s="14">
        <v>4</v>
      </c>
    </row>
    <row r="142" spans="1:9" x14ac:dyDescent="0.45">
      <c r="A142" s="33" t="str">
        <f t="shared" si="19"/>
        <v>#23</v>
      </c>
      <c r="B142" s="7">
        <v>20</v>
      </c>
      <c r="C142" s="8" t="s">
        <v>87</v>
      </c>
      <c r="D142" s="8" t="s">
        <v>89</v>
      </c>
      <c r="E142" s="9">
        <v>2</v>
      </c>
      <c r="F142" s="7">
        <v>12</v>
      </c>
      <c r="G142" s="8" t="s">
        <v>85</v>
      </c>
      <c r="H142" s="8"/>
      <c r="I142" s="9">
        <v>5</v>
      </c>
    </row>
    <row r="143" spans="1:9" x14ac:dyDescent="0.45">
      <c r="A143" s="31" t="str">
        <f t="shared" si="19"/>
        <v>#23</v>
      </c>
      <c r="B143" s="10">
        <v>8</v>
      </c>
      <c r="C143" s="1" t="s">
        <v>86</v>
      </c>
      <c r="E143" s="11">
        <v>4</v>
      </c>
    </row>
    <row r="144" spans="1:9" ht="18.600000000000001" thickBot="1" x14ac:dyDescent="0.5">
      <c r="A144" s="35" t="str">
        <f t="shared" si="19"/>
        <v>#23</v>
      </c>
      <c r="B144" s="12">
        <v>14</v>
      </c>
      <c r="C144" s="13" t="s">
        <v>85</v>
      </c>
      <c r="D144" s="13" t="s">
        <v>90</v>
      </c>
      <c r="E144" s="14">
        <v>3</v>
      </c>
      <c r="F144" s="12">
        <v>12</v>
      </c>
      <c r="G144" s="13" t="s">
        <v>87</v>
      </c>
      <c r="H144" s="13" t="s">
        <v>91</v>
      </c>
      <c r="I144" s="14"/>
    </row>
    <row r="145" spans="1:9" x14ac:dyDescent="0.45">
      <c r="A145" s="71" t="str">
        <f t="shared" si="19"/>
        <v>#23</v>
      </c>
      <c r="B145" s="7" t="s">
        <v>92</v>
      </c>
      <c r="C145" s="8" t="s">
        <v>93</v>
      </c>
      <c r="D145" s="8"/>
      <c r="E145" s="9"/>
      <c r="F145" s="7" t="s">
        <v>94</v>
      </c>
      <c r="G145" s="8"/>
      <c r="H145" s="8"/>
      <c r="I145" s="9"/>
    </row>
    <row r="146" spans="1:9" x14ac:dyDescent="0.45">
      <c r="A146" s="31" t="str">
        <f t="shared" si="19"/>
        <v>#23</v>
      </c>
    </row>
    <row r="147" spans="1:9" ht="18.600000000000001" thickBot="1" x14ac:dyDescent="0.5">
      <c r="A147" s="35" t="s">
        <v>127</v>
      </c>
      <c r="B147" s="12">
        <v>8</v>
      </c>
      <c r="C147" s="13" t="s">
        <v>96</v>
      </c>
      <c r="D147" s="13"/>
      <c r="E147" s="14">
        <v>6</v>
      </c>
      <c r="F147" s="12">
        <v>8</v>
      </c>
      <c r="G147" s="13" t="s">
        <v>84</v>
      </c>
      <c r="H147" s="13" t="s">
        <v>88</v>
      </c>
      <c r="I147" s="14">
        <v>4</v>
      </c>
    </row>
    <row r="148" spans="1:9" x14ac:dyDescent="0.45">
      <c r="A148" s="33" t="str">
        <f t="shared" ref="A148:A152" si="20">A147</f>
        <v>#24</v>
      </c>
      <c r="B148" s="7">
        <v>14</v>
      </c>
      <c r="C148" s="8" t="s">
        <v>85</v>
      </c>
      <c r="D148" s="8"/>
      <c r="E148" s="9"/>
      <c r="F148" s="7">
        <v>24</v>
      </c>
      <c r="G148" s="8" t="s">
        <v>87</v>
      </c>
      <c r="H148" s="8" t="s">
        <v>97</v>
      </c>
      <c r="I148" s="9">
        <v>7</v>
      </c>
    </row>
    <row r="149" spans="1:9" x14ac:dyDescent="0.45">
      <c r="A149" s="31" t="str">
        <f t="shared" si="20"/>
        <v>#24</v>
      </c>
      <c r="F149" s="10">
        <v>12</v>
      </c>
      <c r="G149" s="1" t="s">
        <v>91</v>
      </c>
    </row>
    <row r="150" spans="1:9" ht="18.600000000000001" thickBot="1" x14ac:dyDescent="0.5">
      <c r="A150" s="35" t="str">
        <f t="shared" si="20"/>
        <v>#24</v>
      </c>
      <c r="B150" s="12" t="s">
        <v>92</v>
      </c>
      <c r="C150" s="13" t="s">
        <v>99</v>
      </c>
      <c r="D150" s="13"/>
      <c r="E150" s="14"/>
      <c r="F150" s="12" t="s">
        <v>94</v>
      </c>
      <c r="G150" s="13"/>
      <c r="H150" s="13"/>
      <c r="I150" s="14"/>
    </row>
    <row r="151" spans="1:9" ht="18.600000000000001" thickBot="1" x14ac:dyDescent="0.5">
      <c r="A151" s="39" t="str">
        <f t="shared" si="20"/>
        <v>#24</v>
      </c>
      <c r="B151" s="40"/>
      <c r="C151" s="15"/>
      <c r="D151" s="15"/>
      <c r="E151" s="41"/>
      <c r="F151" s="40">
        <v>19</v>
      </c>
      <c r="G151" s="15" t="s">
        <v>129</v>
      </c>
      <c r="H151" s="15"/>
      <c r="I151" s="41">
        <v>20</v>
      </c>
    </row>
    <row r="152" spans="1:9" x14ac:dyDescent="0.45">
      <c r="A152" s="33" t="str">
        <f t="shared" si="20"/>
        <v>#24</v>
      </c>
      <c r="B152" s="7"/>
      <c r="C152" s="8"/>
      <c r="D152" s="8"/>
      <c r="E152" s="9"/>
      <c r="F152" s="7"/>
      <c r="G152" s="8"/>
      <c r="H152" s="8"/>
      <c r="I152" s="9"/>
    </row>
    <row r="153" spans="1:9" x14ac:dyDescent="0.45">
      <c r="A153" s="31" t="s">
        <v>128</v>
      </c>
      <c r="B153" s="10">
        <v>8</v>
      </c>
      <c r="C153" s="1" t="s">
        <v>96</v>
      </c>
      <c r="E153" s="11">
        <v>8</v>
      </c>
      <c r="F153" s="10">
        <v>20</v>
      </c>
      <c r="G153" s="1" t="s">
        <v>84</v>
      </c>
      <c r="H153" s="1" t="s">
        <v>97</v>
      </c>
      <c r="I153" s="11">
        <v>8</v>
      </c>
    </row>
    <row r="154" spans="1:9" ht="18.600000000000001" thickBot="1" x14ac:dyDescent="0.5">
      <c r="A154" s="35" t="str">
        <f t="shared" ref="A154:A158" si="21">A153</f>
        <v>#25</v>
      </c>
      <c r="B154" s="12"/>
      <c r="C154" s="13"/>
      <c r="D154" s="13"/>
      <c r="E154" s="14"/>
      <c r="F154" s="12">
        <v>8</v>
      </c>
      <c r="G154" s="13" t="s">
        <v>86</v>
      </c>
      <c r="H154" s="13" t="s">
        <v>88</v>
      </c>
      <c r="I154" s="14">
        <v>4</v>
      </c>
    </row>
    <row r="155" spans="1:9" x14ac:dyDescent="0.45">
      <c r="A155" s="33" t="str">
        <f t="shared" si="21"/>
        <v>#25</v>
      </c>
      <c r="B155" s="7">
        <v>14</v>
      </c>
      <c r="C155" s="8" t="s">
        <v>89</v>
      </c>
      <c r="D155" s="8" t="s">
        <v>90</v>
      </c>
      <c r="E155" s="9">
        <v>2</v>
      </c>
      <c r="F155" s="7">
        <v>12</v>
      </c>
      <c r="G155" s="8" t="s">
        <v>85</v>
      </c>
      <c r="H155" s="8" t="s">
        <v>91</v>
      </c>
      <c r="I155" s="9" t="s">
        <v>89</v>
      </c>
    </row>
    <row r="156" spans="1:9" x14ac:dyDescent="0.45">
      <c r="A156" s="31" t="str">
        <f t="shared" si="21"/>
        <v>#25</v>
      </c>
      <c r="B156" s="10" t="s">
        <v>92</v>
      </c>
      <c r="C156" s="1" t="s">
        <v>130</v>
      </c>
      <c r="F156" s="10" t="s">
        <v>94</v>
      </c>
    </row>
    <row r="157" spans="1:9" x14ac:dyDescent="0.45">
      <c r="A157" s="32" t="str">
        <f t="shared" si="21"/>
        <v>#25</v>
      </c>
      <c r="B157" s="20"/>
      <c r="C157" s="18"/>
      <c r="D157" s="18"/>
      <c r="E157" s="21"/>
      <c r="F157" s="20">
        <v>12</v>
      </c>
      <c r="G157" s="18" t="s">
        <v>129</v>
      </c>
      <c r="H157" s="18"/>
      <c r="I157" s="21">
        <v>49</v>
      </c>
    </row>
    <row r="158" spans="1:9" ht="18.600000000000001" thickBot="1" x14ac:dyDescent="0.5">
      <c r="A158" s="35" t="str">
        <f t="shared" si="21"/>
        <v>#25</v>
      </c>
      <c r="B158" s="12"/>
      <c r="C158" s="13"/>
      <c r="D158" s="13"/>
      <c r="E158" s="14"/>
      <c r="F158" s="12"/>
      <c r="G158" s="13"/>
      <c r="H158" s="13"/>
      <c r="I158" s="14"/>
    </row>
    <row r="159" spans="1:9" x14ac:dyDescent="0.45">
      <c r="A159" s="33" t="s">
        <v>131</v>
      </c>
      <c r="B159" s="7">
        <v>8</v>
      </c>
      <c r="C159" s="8" t="s">
        <v>96</v>
      </c>
      <c r="D159" s="8"/>
      <c r="E159" s="9">
        <v>5</v>
      </c>
      <c r="F159" s="7">
        <v>49</v>
      </c>
      <c r="G159" s="8" t="s">
        <v>84</v>
      </c>
      <c r="H159" s="8" t="s">
        <v>85</v>
      </c>
      <c r="I159" s="9">
        <v>3</v>
      </c>
    </row>
    <row r="160" spans="1:9" x14ac:dyDescent="0.45">
      <c r="A160" s="31" t="str">
        <f t="shared" ref="A160:A162" si="22">A159</f>
        <v>#26</v>
      </c>
      <c r="F160" s="10">
        <v>24</v>
      </c>
      <c r="G160" s="1" t="s">
        <v>86</v>
      </c>
      <c r="I160" s="11">
        <v>9</v>
      </c>
    </row>
    <row r="161" spans="1:9" ht="18.600000000000001" thickBot="1" x14ac:dyDescent="0.5">
      <c r="A161" s="35" t="str">
        <f t="shared" si="22"/>
        <v>#26</v>
      </c>
      <c r="B161" s="12">
        <v>20</v>
      </c>
      <c r="C161" s="13" t="s">
        <v>87</v>
      </c>
      <c r="D161" s="13" t="s">
        <v>91</v>
      </c>
      <c r="E161" s="14"/>
      <c r="F161" s="12">
        <v>10</v>
      </c>
      <c r="G161" s="13" t="s">
        <v>85</v>
      </c>
      <c r="H161" s="13" t="s">
        <v>90</v>
      </c>
      <c r="I161" s="14">
        <v>5</v>
      </c>
    </row>
    <row r="162" spans="1:9" x14ac:dyDescent="0.45">
      <c r="A162" s="33" t="str">
        <f t="shared" si="22"/>
        <v>#26</v>
      </c>
      <c r="B162" s="7"/>
      <c r="C162" s="8"/>
      <c r="D162" s="8"/>
      <c r="E162" s="9"/>
      <c r="F162" s="7"/>
      <c r="G162" s="8"/>
      <c r="H162" s="8"/>
      <c r="I162" s="9"/>
    </row>
    <row r="163" spans="1:9" x14ac:dyDescent="0.45">
      <c r="A163" s="31" t="s">
        <v>132</v>
      </c>
      <c r="B163" s="10">
        <v>20</v>
      </c>
      <c r="C163" s="1" t="s">
        <v>84</v>
      </c>
      <c r="D163" s="1" t="s">
        <v>89</v>
      </c>
      <c r="E163" s="11">
        <v>3</v>
      </c>
      <c r="F163" s="10">
        <v>49</v>
      </c>
      <c r="G163" s="1" t="s">
        <v>96</v>
      </c>
      <c r="I163" s="11">
        <v>8</v>
      </c>
    </row>
    <row r="164" spans="1:9" ht="18.600000000000001" thickBot="1" x14ac:dyDescent="0.5">
      <c r="A164" s="35" t="str">
        <f t="shared" ref="A164:A167" si="23">A163</f>
        <v>#27</v>
      </c>
      <c r="B164" s="12">
        <v>8</v>
      </c>
      <c r="C164" s="13" t="s">
        <v>86</v>
      </c>
      <c r="D164" s="13"/>
      <c r="E164" s="14">
        <v>4</v>
      </c>
      <c r="F164" s="12"/>
      <c r="G164" s="13"/>
      <c r="H164" s="13"/>
      <c r="I164" s="14"/>
    </row>
    <row r="165" spans="1:9" x14ac:dyDescent="0.45">
      <c r="A165" s="33" t="str">
        <f t="shared" si="23"/>
        <v>#27</v>
      </c>
      <c r="B165" s="7">
        <v>1</v>
      </c>
      <c r="C165" s="8" t="s">
        <v>85</v>
      </c>
      <c r="D165" s="8" t="s">
        <v>91</v>
      </c>
      <c r="E165" s="9" t="s">
        <v>89</v>
      </c>
      <c r="F165" s="7">
        <v>24</v>
      </c>
      <c r="G165" s="8" t="s">
        <v>89</v>
      </c>
      <c r="H165" s="8" t="s">
        <v>90</v>
      </c>
      <c r="I165" s="9"/>
    </row>
    <row r="166" spans="1:9" x14ac:dyDescent="0.45">
      <c r="A166" s="31" t="str">
        <f t="shared" si="23"/>
        <v>#27</v>
      </c>
      <c r="B166" s="10" t="s">
        <v>92</v>
      </c>
      <c r="F166" s="10" t="s">
        <v>107</v>
      </c>
      <c r="G166" s="1" t="s">
        <v>130</v>
      </c>
    </row>
    <row r="167" spans="1:9" ht="18.600000000000001" thickBot="1" x14ac:dyDescent="0.5">
      <c r="A167" s="35" t="str">
        <f t="shared" si="23"/>
        <v>#27</v>
      </c>
      <c r="B167" s="12"/>
      <c r="C167" s="13"/>
      <c r="D167" s="13"/>
      <c r="E167" s="14"/>
      <c r="F167" s="12"/>
      <c r="G167" s="13"/>
      <c r="H167" s="13"/>
      <c r="I167" s="14"/>
    </row>
    <row r="168" spans="1:9" x14ac:dyDescent="0.45">
      <c r="A168" s="33" t="s">
        <v>133</v>
      </c>
      <c r="B168" s="7">
        <v>14</v>
      </c>
      <c r="C168" s="8" t="s">
        <v>84</v>
      </c>
      <c r="D168" s="8" t="s">
        <v>85</v>
      </c>
      <c r="E168" s="9">
        <v>3</v>
      </c>
      <c r="F168" s="7">
        <v>49</v>
      </c>
      <c r="G168" s="8" t="s">
        <v>96</v>
      </c>
      <c r="H168" s="8"/>
      <c r="I168" s="9">
        <v>1</v>
      </c>
    </row>
    <row r="169" spans="1:9" x14ac:dyDescent="0.45">
      <c r="A169" s="31" t="str">
        <f t="shared" ref="A169:A171" si="24">A168</f>
        <v>#28</v>
      </c>
      <c r="B169" s="10">
        <v>8</v>
      </c>
      <c r="C169" s="1" t="s">
        <v>86</v>
      </c>
      <c r="E169" s="11">
        <v>3</v>
      </c>
    </row>
    <row r="170" spans="1:9" ht="18.600000000000001" thickBot="1" x14ac:dyDescent="0.5">
      <c r="A170" s="35" t="str">
        <f t="shared" si="24"/>
        <v>#28</v>
      </c>
      <c r="B170" s="12">
        <v>6</v>
      </c>
      <c r="C170" s="13" t="s">
        <v>85</v>
      </c>
      <c r="D170" s="13" t="s">
        <v>90</v>
      </c>
      <c r="E170" s="14">
        <v>6</v>
      </c>
      <c r="F170" s="12">
        <v>49</v>
      </c>
      <c r="G170" s="13" t="s">
        <v>87</v>
      </c>
      <c r="H170" s="13" t="s">
        <v>91</v>
      </c>
      <c r="I170" s="14"/>
    </row>
    <row r="171" spans="1:9" x14ac:dyDescent="0.45">
      <c r="A171" s="33" t="str">
        <f t="shared" si="24"/>
        <v>#28</v>
      </c>
      <c r="B171" s="7"/>
      <c r="C171" s="8"/>
      <c r="D171" s="8"/>
      <c r="E171" s="9"/>
      <c r="F171" s="7"/>
      <c r="G171" s="8"/>
      <c r="H171" s="8"/>
      <c r="I171" s="9"/>
    </row>
    <row r="172" spans="1:9" x14ac:dyDescent="0.45">
      <c r="A172" s="31" t="s">
        <v>134</v>
      </c>
      <c r="B172" s="10">
        <v>14</v>
      </c>
      <c r="C172" s="1" t="s">
        <v>96</v>
      </c>
      <c r="E172" s="11">
        <v>1</v>
      </c>
      <c r="F172" s="10">
        <v>49</v>
      </c>
      <c r="G172" s="1" t="s">
        <v>84</v>
      </c>
      <c r="H172" s="1" t="s">
        <v>85</v>
      </c>
      <c r="I172" s="11">
        <v>3</v>
      </c>
    </row>
    <row r="173" spans="1:9" ht="18.600000000000001" thickBot="1" x14ac:dyDescent="0.5">
      <c r="A173" s="35" t="str">
        <f t="shared" ref="A173:A175" si="25">A172</f>
        <v>#29</v>
      </c>
      <c r="B173" s="12"/>
      <c r="C173" s="13"/>
      <c r="D173" s="13"/>
      <c r="E173" s="14"/>
      <c r="F173" s="12">
        <v>24</v>
      </c>
      <c r="G173" s="13" t="s">
        <v>86</v>
      </c>
      <c r="H173" s="13"/>
      <c r="I173" s="14">
        <v>9</v>
      </c>
    </row>
    <row r="174" spans="1:9" x14ac:dyDescent="0.45">
      <c r="A174" s="33" t="str">
        <f t="shared" si="25"/>
        <v>#29</v>
      </c>
      <c r="B174" s="7"/>
      <c r="C174" s="8"/>
      <c r="D174" s="8"/>
      <c r="E174" s="9"/>
      <c r="F174" s="7">
        <v>10</v>
      </c>
      <c r="G174" s="8" t="s">
        <v>85</v>
      </c>
      <c r="H174" s="8" t="s">
        <v>90</v>
      </c>
      <c r="I174" s="9">
        <v>5</v>
      </c>
    </row>
    <row r="175" spans="1:9" x14ac:dyDescent="0.45">
      <c r="A175" s="31" t="str">
        <f t="shared" si="25"/>
        <v>#29</v>
      </c>
    </row>
    <row r="176" spans="1:9" ht="18.600000000000001" thickBot="1" x14ac:dyDescent="0.5">
      <c r="A176" s="35" t="s">
        <v>135</v>
      </c>
      <c r="B176" s="12"/>
      <c r="C176" s="13"/>
      <c r="D176" s="13"/>
      <c r="E176" s="14"/>
      <c r="F176" s="12">
        <v>6</v>
      </c>
      <c r="G176" s="13" t="s">
        <v>96</v>
      </c>
      <c r="H176" s="13" t="s">
        <v>91</v>
      </c>
      <c r="I176" s="14"/>
    </row>
    <row r="177" spans="1:9" x14ac:dyDescent="0.45">
      <c r="A177" s="33" t="str">
        <f t="shared" ref="A177:A179" si="26">A176</f>
        <v>#30</v>
      </c>
      <c r="B177" s="7"/>
      <c r="C177" s="8"/>
      <c r="D177" s="8"/>
      <c r="E177" s="9"/>
      <c r="F177" s="7"/>
      <c r="G177" s="8"/>
      <c r="H177" s="8"/>
      <c r="I177" s="9"/>
    </row>
    <row r="178" spans="1:9" x14ac:dyDescent="0.45">
      <c r="A178" s="31" t="str">
        <f t="shared" si="26"/>
        <v>#30</v>
      </c>
      <c r="B178" s="10">
        <v>6</v>
      </c>
      <c r="C178" s="1" t="s">
        <v>129</v>
      </c>
      <c r="E178" s="11">
        <v>30</v>
      </c>
    </row>
    <row r="179" spans="1:9" ht="18.600000000000001" thickBot="1" x14ac:dyDescent="0.5">
      <c r="A179" s="35" t="str">
        <f t="shared" si="26"/>
        <v>#30</v>
      </c>
      <c r="B179" s="12"/>
      <c r="C179" s="13"/>
      <c r="D179" s="13"/>
      <c r="E179" s="14"/>
      <c r="F179" s="12"/>
      <c r="G179" s="13"/>
      <c r="H179" s="13"/>
      <c r="I179" s="14"/>
    </row>
    <row r="180" spans="1:9" x14ac:dyDescent="0.45">
      <c r="A180" s="33" t="s">
        <v>136</v>
      </c>
      <c r="B180" s="7">
        <v>30</v>
      </c>
      <c r="C180" s="8" t="s">
        <v>96</v>
      </c>
      <c r="D180" s="8"/>
      <c r="E180" s="9">
        <v>6</v>
      </c>
      <c r="F180" s="7">
        <v>49</v>
      </c>
      <c r="G180" s="8" t="s">
        <v>84</v>
      </c>
      <c r="H180" s="8" t="s">
        <v>85</v>
      </c>
      <c r="I180" s="9">
        <v>3</v>
      </c>
    </row>
    <row r="181" spans="1:9" x14ac:dyDescent="0.45">
      <c r="A181" s="31" t="str">
        <f t="shared" ref="A181:A184" si="27">A180</f>
        <v>#31</v>
      </c>
      <c r="F181" s="10">
        <v>24</v>
      </c>
      <c r="G181" s="1" t="s">
        <v>86</v>
      </c>
      <c r="I181" s="11">
        <v>3</v>
      </c>
    </row>
    <row r="182" spans="1:9" ht="18.600000000000001" thickBot="1" x14ac:dyDescent="0.5">
      <c r="A182" s="35" t="str">
        <f t="shared" si="27"/>
        <v>#31</v>
      </c>
      <c r="B182" s="12"/>
      <c r="C182" s="13"/>
      <c r="D182" s="13"/>
      <c r="E182" s="14"/>
      <c r="F182" s="12">
        <v>27</v>
      </c>
      <c r="G182" s="13" t="s">
        <v>85</v>
      </c>
      <c r="H182" s="13" t="s">
        <v>90</v>
      </c>
      <c r="I182" s="14">
        <v>9</v>
      </c>
    </row>
    <row r="183" spans="1:9" x14ac:dyDescent="0.45">
      <c r="A183" s="33" t="str">
        <f t="shared" si="27"/>
        <v>#31</v>
      </c>
      <c r="B183" s="7">
        <v>30</v>
      </c>
      <c r="C183" s="8" t="s">
        <v>129</v>
      </c>
      <c r="D183" s="8"/>
      <c r="E183" s="9">
        <v>6</v>
      </c>
      <c r="F183" s="7"/>
      <c r="G183" s="8"/>
      <c r="H183" s="8"/>
      <c r="I183" s="9"/>
    </row>
    <row r="184" spans="1:9" x14ac:dyDescent="0.45">
      <c r="A184" s="31" t="str">
        <f t="shared" si="27"/>
        <v>#31</v>
      </c>
    </row>
    <row r="185" spans="1:9" ht="18.600000000000001" thickBot="1" x14ac:dyDescent="0.5">
      <c r="A185" s="35" t="s">
        <v>137</v>
      </c>
      <c r="B185" s="12"/>
      <c r="C185" s="13"/>
      <c r="D185" s="13"/>
      <c r="E185" s="14"/>
      <c r="F185" s="12">
        <v>24</v>
      </c>
      <c r="G185" s="13" t="s">
        <v>96</v>
      </c>
      <c r="H185" s="13" t="s">
        <v>91</v>
      </c>
      <c r="I185" s="14"/>
    </row>
    <row r="186" spans="1:9" x14ac:dyDescent="0.45">
      <c r="A186" s="33" t="str">
        <f t="shared" ref="A186:A187" si="28">A185</f>
        <v>#32</v>
      </c>
      <c r="B186" s="7"/>
      <c r="C186" s="8"/>
      <c r="D186" s="8"/>
      <c r="E186" s="9"/>
      <c r="F186" s="7"/>
      <c r="G186" s="8"/>
      <c r="H186" s="8"/>
      <c r="I186" s="9"/>
    </row>
    <row r="187" spans="1:9" x14ac:dyDescent="0.45">
      <c r="A187" s="34" t="str">
        <f t="shared" si="28"/>
        <v>#32</v>
      </c>
      <c r="B187" s="22">
        <v>8</v>
      </c>
      <c r="C187" s="6" t="s">
        <v>129</v>
      </c>
      <c r="D187" s="6"/>
      <c r="E187" s="23">
        <v>4</v>
      </c>
      <c r="F187" s="22"/>
      <c r="G187" s="6"/>
      <c r="H187" s="6"/>
      <c r="I187" s="23"/>
    </row>
    <row r="188" spans="1:9" x14ac:dyDescent="0.45">
      <c r="A188" s="31" t="s">
        <v>138</v>
      </c>
      <c r="B188" s="10">
        <v>1</v>
      </c>
      <c r="C188" s="1" t="s">
        <v>96</v>
      </c>
      <c r="E188" s="11">
        <v>6</v>
      </c>
      <c r="F188" s="10">
        <v>8</v>
      </c>
      <c r="G188" s="1" t="s">
        <v>84</v>
      </c>
      <c r="H188" s="1" t="s">
        <v>89</v>
      </c>
      <c r="I188" s="11">
        <v>3</v>
      </c>
    </row>
    <row r="189" spans="1:9" ht="18.600000000000001" thickBot="1" x14ac:dyDescent="0.5">
      <c r="A189" s="35" t="str">
        <f t="shared" ref="A189:A199" si="29">A188</f>
        <v>#33</v>
      </c>
      <c r="B189" s="12"/>
      <c r="C189" s="13"/>
      <c r="D189" s="13"/>
      <c r="E189" s="14"/>
      <c r="F189" s="12">
        <v>24</v>
      </c>
      <c r="G189" s="13" t="s">
        <v>86</v>
      </c>
      <c r="H189" s="13"/>
      <c r="I189" s="14">
        <v>4</v>
      </c>
    </row>
    <row r="190" spans="1:9" x14ac:dyDescent="0.45">
      <c r="A190" s="33" t="str">
        <f t="shared" si="29"/>
        <v>#33</v>
      </c>
      <c r="B190" s="7">
        <v>2</v>
      </c>
      <c r="C190" s="8" t="s">
        <v>89</v>
      </c>
      <c r="D190" s="8" t="s">
        <v>86</v>
      </c>
      <c r="E190" s="9">
        <v>8</v>
      </c>
      <c r="F190" s="7">
        <v>10</v>
      </c>
      <c r="G190" s="8" t="s">
        <v>85</v>
      </c>
      <c r="H190" s="8"/>
      <c r="I190" s="9">
        <v>5</v>
      </c>
    </row>
    <row r="191" spans="1:9" x14ac:dyDescent="0.45">
      <c r="A191" s="31" t="str">
        <f t="shared" si="29"/>
        <v>#33</v>
      </c>
      <c r="B191" s="10">
        <v>20</v>
      </c>
      <c r="C191" s="1" t="s">
        <v>87</v>
      </c>
      <c r="D191" s="1" t="s">
        <v>85</v>
      </c>
      <c r="E191" s="11">
        <v>3</v>
      </c>
    </row>
    <row r="192" spans="1:9" ht="18.600000000000001" thickBot="1" x14ac:dyDescent="0.5">
      <c r="A192" s="35" t="str">
        <f t="shared" si="29"/>
        <v>#33</v>
      </c>
      <c r="B192" s="12">
        <v>2</v>
      </c>
      <c r="C192" s="13" t="s">
        <v>86</v>
      </c>
      <c r="D192" s="13"/>
      <c r="E192" s="14">
        <v>4</v>
      </c>
      <c r="F192" s="12"/>
      <c r="G192" s="13"/>
      <c r="H192" s="13"/>
      <c r="I192" s="14"/>
    </row>
    <row r="193" spans="1:9" x14ac:dyDescent="0.45">
      <c r="A193" s="33" t="str">
        <f t="shared" si="29"/>
        <v>#33</v>
      </c>
      <c r="B193" s="7">
        <v>12</v>
      </c>
      <c r="C193" s="8" t="s">
        <v>85</v>
      </c>
      <c r="D193" s="8"/>
      <c r="E193" s="9">
        <v>5</v>
      </c>
      <c r="F193" s="7">
        <v>20</v>
      </c>
      <c r="G193" s="8" t="s">
        <v>89</v>
      </c>
      <c r="H193" s="8"/>
      <c r="I193" s="9">
        <v>8</v>
      </c>
    </row>
    <row r="194" spans="1:9" x14ac:dyDescent="0.45">
      <c r="A194" s="31" t="str">
        <f t="shared" si="29"/>
        <v>#33</v>
      </c>
      <c r="B194" s="10">
        <v>1</v>
      </c>
      <c r="C194" s="1" t="s">
        <v>87</v>
      </c>
      <c r="D194" s="1" t="s">
        <v>85</v>
      </c>
      <c r="E194" s="11">
        <v>3</v>
      </c>
    </row>
    <row r="195" spans="1:9" ht="18.600000000000001" thickBot="1" x14ac:dyDescent="0.5">
      <c r="A195" s="35" t="str">
        <f t="shared" si="29"/>
        <v>#33</v>
      </c>
      <c r="B195" s="12">
        <v>14</v>
      </c>
      <c r="C195" s="13" t="s">
        <v>86</v>
      </c>
      <c r="D195" s="13"/>
      <c r="E195" s="14">
        <v>2</v>
      </c>
      <c r="F195" s="12"/>
      <c r="G195" s="13"/>
      <c r="H195" s="13"/>
      <c r="I195" s="14"/>
    </row>
    <row r="196" spans="1:9" x14ac:dyDescent="0.45">
      <c r="A196" s="33" t="str">
        <f t="shared" si="29"/>
        <v>#33</v>
      </c>
      <c r="B196" s="7">
        <v>4</v>
      </c>
      <c r="C196" s="8" t="s">
        <v>85</v>
      </c>
      <c r="D196" s="8" t="s">
        <v>91</v>
      </c>
      <c r="E196" s="9" t="s">
        <v>88</v>
      </c>
      <c r="F196" s="7"/>
      <c r="G196" s="8"/>
      <c r="H196" s="8"/>
      <c r="I196" s="9"/>
    </row>
    <row r="197" spans="1:9" x14ac:dyDescent="0.45">
      <c r="A197" s="31" t="str">
        <f t="shared" si="29"/>
        <v>#33</v>
      </c>
    </row>
    <row r="198" spans="1:9" ht="18.600000000000001" thickBot="1" x14ac:dyDescent="0.5">
      <c r="A198" s="35" t="str">
        <f t="shared" si="29"/>
        <v>#33</v>
      </c>
      <c r="B198" s="12">
        <v>1</v>
      </c>
      <c r="C198" s="13" t="s">
        <v>129</v>
      </c>
      <c r="D198" s="13"/>
      <c r="E198" s="14">
        <v>3</v>
      </c>
      <c r="F198" s="12"/>
      <c r="G198" s="13"/>
      <c r="H198" s="13"/>
      <c r="I198" s="14"/>
    </row>
    <row r="199" spans="1:9" x14ac:dyDescent="0.45">
      <c r="A199" s="33" t="str">
        <f t="shared" si="29"/>
        <v>#33</v>
      </c>
      <c r="B199" s="7"/>
      <c r="C199" s="8"/>
      <c r="D199" s="8"/>
      <c r="E199" s="9"/>
      <c r="F199" s="7"/>
      <c r="G199" s="8"/>
      <c r="H199" s="8"/>
      <c r="I199" s="9"/>
    </row>
    <row r="200" spans="1:9" x14ac:dyDescent="0.45">
      <c r="A200" s="31" t="s">
        <v>139</v>
      </c>
      <c r="B200" s="10">
        <v>12</v>
      </c>
      <c r="C200" s="1" t="s">
        <v>84</v>
      </c>
      <c r="D200" s="1" t="s">
        <v>88</v>
      </c>
      <c r="E200" s="11">
        <v>3</v>
      </c>
      <c r="F200" s="10">
        <v>20</v>
      </c>
      <c r="G200" s="1" t="s">
        <v>96</v>
      </c>
      <c r="I200" s="11">
        <v>1</v>
      </c>
    </row>
    <row r="201" spans="1:9" ht="18.600000000000001" thickBot="1" x14ac:dyDescent="0.5">
      <c r="A201" s="35" t="str">
        <f t="shared" ref="A201:A205" si="30">A200</f>
        <v>#34</v>
      </c>
      <c r="B201" s="12"/>
      <c r="C201" s="13"/>
      <c r="D201" s="13"/>
      <c r="E201" s="14"/>
      <c r="F201" s="12">
        <v>49</v>
      </c>
      <c r="G201" s="13" t="s">
        <v>87</v>
      </c>
      <c r="H201" s="13" t="s">
        <v>85</v>
      </c>
      <c r="I201" s="14">
        <v>3</v>
      </c>
    </row>
    <row r="202" spans="1:9" x14ac:dyDescent="0.45">
      <c r="A202" s="33" t="str">
        <f t="shared" si="30"/>
        <v>#34</v>
      </c>
      <c r="B202" s="7"/>
      <c r="C202" s="8"/>
      <c r="D202" s="8"/>
      <c r="E202" s="9"/>
      <c r="F202" s="7">
        <v>24</v>
      </c>
      <c r="G202" s="8" t="s">
        <v>86</v>
      </c>
      <c r="H202" s="8"/>
      <c r="I202" s="9">
        <v>2</v>
      </c>
    </row>
    <row r="203" spans="1:9" x14ac:dyDescent="0.45">
      <c r="A203" s="31" t="str">
        <f t="shared" si="30"/>
        <v>#34</v>
      </c>
      <c r="F203" s="10">
        <v>10</v>
      </c>
      <c r="G203" s="1" t="s">
        <v>85</v>
      </c>
      <c r="H203" s="1" t="s">
        <v>90</v>
      </c>
      <c r="I203" s="11">
        <v>4</v>
      </c>
    </row>
    <row r="204" spans="1:9" ht="18.600000000000001" thickBot="1" x14ac:dyDescent="0.5">
      <c r="A204" s="35" t="str">
        <f t="shared" si="30"/>
        <v>#34</v>
      </c>
      <c r="B204" s="12" t="s">
        <v>94</v>
      </c>
      <c r="C204" s="13"/>
      <c r="D204" s="13"/>
      <c r="E204" s="14"/>
      <c r="F204" s="12" t="s">
        <v>106</v>
      </c>
      <c r="G204" s="13" t="s">
        <v>93</v>
      </c>
      <c r="H204" s="13"/>
      <c r="I204" s="14"/>
    </row>
    <row r="205" spans="1:9" x14ac:dyDescent="0.45">
      <c r="A205" s="33" t="str">
        <f t="shared" si="30"/>
        <v>#34</v>
      </c>
      <c r="B205" s="7"/>
      <c r="C205" s="8"/>
      <c r="D205" s="8"/>
      <c r="E205" s="9"/>
      <c r="F205" s="7"/>
      <c r="G205" s="8"/>
      <c r="H205" s="8"/>
      <c r="I205" s="9"/>
    </row>
    <row r="206" spans="1:9" x14ac:dyDescent="0.45">
      <c r="A206" s="31" t="s">
        <v>140</v>
      </c>
      <c r="B206" s="10">
        <v>12</v>
      </c>
      <c r="C206" s="1" t="s">
        <v>84</v>
      </c>
      <c r="D206" s="1" t="s">
        <v>85</v>
      </c>
      <c r="E206" s="11">
        <v>3</v>
      </c>
      <c r="F206" s="10">
        <v>20</v>
      </c>
      <c r="G206" s="1" t="s">
        <v>96</v>
      </c>
      <c r="I206" s="11">
        <v>1</v>
      </c>
    </row>
    <row r="207" spans="1:9" ht="18.600000000000001" thickBot="1" x14ac:dyDescent="0.5">
      <c r="A207" s="35" t="str">
        <f t="shared" ref="A207:A209" si="31">A206</f>
        <v>#35</v>
      </c>
      <c r="B207" s="12">
        <v>3</v>
      </c>
      <c r="C207" s="13" t="s">
        <v>86</v>
      </c>
      <c r="D207" s="13"/>
      <c r="E207" s="14">
        <v>2</v>
      </c>
      <c r="F207" s="12"/>
      <c r="G207" s="13"/>
      <c r="H207" s="13"/>
      <c r="I207" s="14"/>
    </row>
    <row r="208" spans="1:9" x14ac:dyDescent="0.45">
      <c r="A208" s="33" t="str">
        <f t="shared" si="31"/>
        <v>#35</v>
      </c>
      <c r="B208" s="7">
        <v>12</v>
      </c>
      <c r="C208" s="8" t="s">
        <v>85</v>
      </c>
      <c r="D208" s="8" t="s">
        <v>90</v>
      </c>
      <c r="E208" s="9"/>
      <c r="F208" s="7">
        <v>27</v>
      </c>
      <c r="G208" s="8" t="s">
        <v>89</v>
      </c>
      <c r="H208" s="8" t="s">
        <v>91</v>
      </c>
      <c r="I208" s="9"/>
    </row>
    <row r="209" spans="1:9" x14ac:dyDescent="0.45">
      <c r="A209" s="31" t="str">
        <f t="shared" si="31"/>
        <v>#35</v>
      </c>
    </row>
    <row r="210" spans="1:9" ht="18.600000000000001" thickBot="1" x14ac:dyDescent="0.5">
      <c r="A210" s="35" t="s">
        <v>141</v>
      </c>
      <c r="B210" s="12">
        <v>12</v>
      </c>
      <c r="C210" s="13" t="s">
        <v>96</v>
      </c>
      <c r="D210" s="13"/>
      <c r="E210" s="14">
        <v>5</v>
      </c>
      <c r="F210" s="12">
        <v>49</v>
      </c>
      <c r="G210" s="13" t="s">
        <v>84</v>
      </c>
      <c r="H210" s="13" t="s">
        <v>97</v>
      </c>
      <c r="I210" s="14">
        <v>1</v>
      </c>
    </row>
    <row r="211" spans="1:9" x14ac:dyDescent="0.45">
      <c r="A211" s="33" t="str">
        <f t="shared" ref="A211:A215" si="32">A210</f>
        <v>#36</v>
      </c>
      <c r="B211" s="7">
        <v>4</v>
      </c>
      <c r="C211" s="8" t="s">
        <v>87</v>
      </c>
      <c r="D211" s="8" t="s">
        <v>89</v>
      </c>
      <c r="E211" s="9">
        <v>3</v>
      </c>
      <c r="F211" s="7">
        <v>20</v>
      </c>
      <c r="G211" s="8"/>
      <c r="H211" s="8" t="s">
        <v>88</v>
      </c>
      <c r="I211" s="9"/>
    </row>
    <row r="212" spans="1:9" x14ac:dyDescent="0.45">
      <c r="A212" s="31" t="str">
        <f t="shared" si="32"/>
        <v>#36</v>
      </c>
      <c r="B212" s="10">
        <v>3</v>
      </c>
      <c r="C212" s="1" t="s">
        <v>86</v>
      </c>
      <c r="E212" s="11">
        <v>4</v>
      </c>
    </row>
    <row r="213" spans="1:9" ht="18.600000000000001" thickBot="1" x14ac:dyDescent="0.5">
      <c r="A213" s="35" t="str">
        <f t="shared" si="32"/>
        <v>#36</v>
      </c>
      <c r="B213" s="12">
        <v>14</v>
      </c>
      <c r="C213" s="13" t="s">
        <v>85</v>
      </c>
      <c r="D213" s="13" t="s">
        <v>90</v>
      </c>
      <c r="E213" s="14">
        <v>5</v>
      </c>
      <c r="F213" s="12">
        <v>27</v>
      </c>
      <c r="G213" s="13" t="s">
        <v>89</v>
      </c>
      <c r="H213" s="13" t="s">
        <v>91</v>
      </c>
      <c r="I213" s="14"/>
    </row>
    <row r="214" spans="1:9" x14ac:dyDescent="0.45">
      <c r="A214" s="71" t="str">
        <f t="shared" si="32"/>
        <v>#36</v>
      </c>
      <c r="B214" s="7" t="s">
        <v>107</v>
      </c>
      <c r="C214" s="8" t="s">
        <v>93</v>
      </c>
      <c r="D214" s="8"/>
      <c r="E214" s="9"/>
      <c r="F214" s="7" t="s">
        <v>106</v>
      </c>
      <c r="G214" s="8"/>
      <c r="H214" s="8"/>
      <c r="I214" s="9"/>
    </row>
    <row r="215" spans="1:9" x14ac:dyDescent="0.45">
      <c r="A215" s="31" t="str">
        <f t="shared" si="32"/>
        <v>#36</v>
      </c>
    </row>
    <row r="216" spans="1:9" x14ac:dyDescent="0.45">
      <c r="A216" s="32" t="s">
        <v>142</v>
      </c>
      <c r="B216" s="20">
        <v>12</v>
      </c>
      <c r="C216" s="18" t="s">
        <v>96</v>
      </c>
      <c r="D216" s="18" t="s">
        <v>91</v>
      </c>
      <c r="E216" s="21"/>
      <c r="F216" s="20"/>
      <c r="G216" s="18"/>
      <c r="H216" s="18"/>
      <c r="I216" s="21"/>
    </row>
    <row r="217" spans="1:9" x14ac:dyDescent="0.45">
      <c r="A217" s="32" t="str">
        <f>A216</f>
        <v>#37</v>
      </c>
      <c r="B217" s="20"/>
      <c r="C217" s="18"/>
      <c r="D217" s="18"/>
      <c r="E217" s="21"/>
      <c r="F217" s="20"/>
      <c r="G217" s="18"/>
      <c r="H217" s="18"/>
      <c r="I217" s="21"/>
    </row>
    <row r="218" spans="1:9" ht="18.600000000000001" thickBot="1" x14ac:dyDescent="0.5">
      <c r="A218" s="35" t="s">
        <v>143</v>
      </c>
      <c r="B218" s="12">
        <v>14</v>
      </c>
      <c r="C218" s="13" t="s">
        <v>84</v>
      </c>
      <c r="D218" s="13" t="s">
        <v>89</v>
      </c>
      <c r="E218" s="14">
        <v>3</v>
      </c>
      <c r="F218" s="12">
        <v>27</v>
      </c>
      <c r="G218" s="13" t="s">
        <v>96</v>
      </c>
      <c r="H218" s="13"/>
      <c r="I218" s="14">
        <v>5</v>
      </c>
    </row>
    <row r="219" spans="1:9" x14ac:dyDescent="0.45">
      <c r="A219" s="33" t="str">
        <f t="shared" ref="A219:A221" si="33">A218</f>
        <v>#38</v>
      </c>
      <c r="B219" s="7">
        <v>3</v>
      </c>
      <c r="C219" s="8" t="s">
        <v>86</v>
      </c>
      <c r="D219" s="8"/>
      <c r="E219" s="9">
        <v>2</v>
      </c>
      <c r="F219" s="7"/>
      <c r="G219" s="8"/>
      <c r="H219" s="8"/>
      <c r="I219" s="9"/>
    </row>
    <row r="220" spans="1:9" x14ac:dyDescent="0.45">
      <c r="A220" s="31" t="str">
        <f t="shared" si="33"/>
        <v>#38</v>
      </c>
      <c r="B220" s="10">
        <v>4</v>
      </c>
      <c r="C220" s="1" t="s">
        <v>85</v>
      </c>
      <c r="D220" s="1" t="s">
        <v>90</v>
      </c>
      <c r="E220" s="11">
        <v>5</v>
      </c>
    </row>
    <row r="221" spans="1:9" ht="18.600000000000001" thickBot="1" x14ac:dyDescent="0.5">
      <c r="A221" s="35" t="str">
        <f t="shared" si="33"/>
        <v>#38</v>
      </c>
      <c r="B221" s="12"/>
      <c r="C221" s="13"/>
      <c r="D221" s="13"/>
      <c r="E221" s="14"/>
      <c r="F221" s="12"/>
      <c r="G221" s="13"/>
      <c r="H221" s="13"/>
      <c r="I221" s="14"/>
    </row>
    <row r="222" spans="1:9" x14ac:dyDescent="0.45">
      <c r="A222" s="33" t="s">
        <v>144</v>
      </c>
      <c r="B222" s="7">
        <v>2</v>
      </c>
      <c r="C222" s="8" t="s">
        <v>96</v>
      </c>
      <c r="D222" s="8"/>
      <c r="E222" s="9">
        <v>6</v>
      </c>
      <c r="F222" s="7">
        <v>20</v>
      </c>
      <c r="G222" s="8" t="s">
        <v>84</v>
      </c>
      <c r="H222" s="8" t="s">
        <v>97</v>
      </c>
      <c r="I222" s="9">
        <v>7</v>
      </c>
    </row>
    <row r="223" spans="1:9" x14ac:dyDescent="0.45">
      <c r="A223" s="31" t="str">
        <f t="shared" ref="A223:A225" si="34">A222</f>
        <v>#39</v>
      </c>
      <c r="F223" s="10">
        <v>8</v>
      </c>
      <c r="G223" s="1" t="s">
        <v>86</v>
      </c>
      <c r="H223" s="1" t="s">
        <v>88</v>
      </c>
      <c r="I223" s="11">
        <v>4</v>
      </c>
    </row>
    <row r="224" spans="1:9" ht="18.600000000000001" thickBot="1" x14ac:dyDescent="0.5">
      <c r="A224" s="35" t="str">
        <f t="shared" si="34"/>
        <v>#39</v>
      </c>
      <c r="B224" s="12">
        <v>4</v>
      </c>
      <c r="C224" s="13" t="s">
        <v>89</v>
      </c>
      <c r="D224" s="13" t="s">
        <v>91</v>
      </c>
      <c r="E224" s="14" t="s">
        <v>88</v>
      </c>
      <c r="F224" s="12">
        <v>49</v>
      </c>
      <c r="G224" s="13" t="s">
        <v>85</v>
      </c>
      <c r="H224" s="13" t="s">
        <v>90</v>
      </c>
      <c r="I224" s="14">
        <v>1</v>
      </c>
    </row>
    <row r="225" spans="1:9" x14ac:dyDescent="0.45">
      <c r="A225" s="33" t="str">
        <f t="shared" si="34"/>
        <v>#39</v>
      </c>
      <c r="B225" s="7"/>
      <c r="C225" s="8"/>
      <c r="D225" s="8"/>
      <c r="E225" s="9"/>
      <c r="F225" s="7"/>
      <c r="G225" s="8"/>
      <c r="H225" s="8"/>
      <c r="I225" s="9"/>
    </row>
    <row r="226" spans="1:9" x14ac:dyDescent="0.45">
      <c r="A226" s="31" t="s">
        <v>145</v>
      </c>
      <c r="B226" s="10">
        <v>14</v>
      </c>
      <c r="C226" s="1" t="s">
        <v>84</v>
      </c>
      <c r="D226" s="1" t="s">
        <v>91</v>
      </c>
      <c r="F226" s="10">
        <v>10</v>
      </c>
      <c r="G226" s="1" t="s">
        <v>96</v>
      </c>
      <c r="H226" s="1" t="s">
        <v>90</v>
      </c>
      <c r="I226" s="11">
        <v>5</v>
      </c>
    </row>
    <row r="227" spans="1:9" ht="18.600000000000001" thickBot="1" x14ac:dyDescent="0.5">
      <c r="A227" s="35" t="str">
        <f t="shared" ref="A227:A228" si="35">A226</f>
        <v>#40</v>
      </c>
      <c r="B227" s="12" t="s">
        <v>101</v>
      </c>
      <c r="C227" s="13"/>
      <c r="D227" s="13"/>
      <c r="E227" s="14"/>
      <c r="F227" s="12" t="s">
        <v>94</v>
      </c>
      <c r="G227" s="13" t="s">
        <v>125</v>
      </c>
      <c r="H227" s="13"/>
      <c r="I227" s="14"/>
    </row>
    <row r="228" spans="1:9" x14ac:dyDescent="0.45">
      <c r="A228" s="33" t="str">
        <f t="shared" si="35"/>
        <v>#40</v>
      </c>
      <c r="B228" s="7"/>
      <c r="C228" s="8"/>
      <c r="D228" s="8"/>
      <c r="E228" s="9"/>
      <c r="F228" s="7"/>
      <c r="G228" s="8"/>
      <c r="H228" s="8"/>
      <c r="I228" s="9"/>
    </row>
    <row r="229" spans="1:9" x14ac:dyDescent="0.45">
      <c r="A229" s="31" t="s">
        <v>146</v>
      </c>
      <c r="B229" s="10">
        <v>12</v>
      </c>
      <c r="C229" s="1" t="s">
        <v>84</v>
      </c>
      <c r="D229" s="1" t="s">
        <v>89</v>
      </c>
      <c r="E229" s="11">
        <v>2</v>
      </c>
      <c r="F229" s="10">
        <v>10</v>
      </c>
      <c r="G229" s="1" t="s">
        <v>96</v>
      </c>
      <c r="I229" s="11">
        <v>6</v>
      </c>
    </row>
    <row r="230" spans="1:9" ht="18.600000000000001" thickBot="1" x14ac:dyDescent="0.5">
      <c r="A230" s="35" t="str">
        <f t="shared" ref="A230:A231" si="36">A229</f>
        <v>#41</v>
      </c>
      <c r="B230" s="12">
        <v>3</v>
      </c>
      <c r="C230" s="13" t="s">
        <v>86</v>
      </c>
      <c r="D230" s="13"/>
      <c r="E230" s="14">
        <v>2</v>
      </c>
      <c r="F230" s="12"/>
      <c r="G230" s="13"/>
      <c r="H230" s="13"/>
      <c r="I230" s="14"/>
    </row>
    <row r="231" spans="1:9" x14ac:dyDescent="0.45">
      <c r="A231" s="33" t="str">
        <f t="shared" si="36"/>
        <v>#41</v>
      </c>
      <c r="B231" s="7">
        <v>4</v>
      </c>
      <c r="C231" s="8" t="s">
        <v>85</v>
      </c>
      <c r="D231" s="8" t="s">
        <v>90</v>
      </c>
      <c r="E231" s="9">
        <v>5</v>
      </c>
      <c r="F231" s="7"/>
      <c r="G231" s="8"/>
      <c r="H231" s="8"/>
      <c r="I231" s="9"/>
    </row>
    <row r="232" spans="1:9" x14ac:dyDescent="0.45">
      <c r="A232" s="31"/>
    </row>
    <row r="233" spans="1:9" ht="18.600000000000001" thickBot="1" x14ac:dyDescent="0.5">
      <c r="A233" s="35"/>
      <c r="B233" s="12"/>
      <c r="C233" s="13"/>
      <c r="D233" s="13"/>
      <c r="E233" s="14"/>
      <c r="F233" s="12"/>
      <c r="G233" s="13"/>
      <c r="H233" s="13"/>
      <c r="I233" s="14"/>
    </row>
    <row r="234" spans="1:9" x14ac:dyDescent="0.45">
      <c r="A234" s="33"/>
      <c r="B234" s="7"/>
      <c r="C234" s="8"/>
      <c r="D234" s="8"/>
      <c r="E234" s="9"/>
      <c r="F234" s="7"/>
      <c r="G234" s="8"/>
      <c r="H234" s="8"/>
      <c r="I234" s="9"/>
    </row>
    <row r="235" spans="1:9" x14ac:dyDescent="0.45">
      <c r="A235" s="31"/>
    </row>
    <row r="236" spans="1:9" ht="18.600000000000001" thickBot="1" x14ac:dyDescent="0.5">
      <c r="A236" s="35"/>
      <c r="B236" s="12"/>
      <c r="C236" s="13"/>
      <c r="D236" s="13"/>
      <c r="E236" s="14"/>
      <c r="F236" s="12"/>
      <c r="G236" s="13"/>
      <c r="H236" s="13"/>
      <c r="I236" s="14"/>
    </row>
    <row r="237" spans="1:9" x14ac:dyDescent="0.45">
      <c r="A237" s="33"/>
      <c r="B237" s="7"/>
      <c r="C237" s="8"/>
      <c r="D237" s="8"/>
      <c r="E237" s="9"/>
      <c r="F237" s="7"/>
      <c r="G237" s="8"/>
      <c r="H237" s="8"/>
      <c r="I237" s="9"/>
    </row>
    <row r="238" spans="1:9" x14ac:dyDescent="0.45">
      <c r="A238" s="31"/>
    </row>
    <row r="239" spans="1:9" ht="18.600000000000001" thickBot="1" x14ac:dyDescent="0.5">
      <c r="A239" s="35"/>
      <c r="B239" s="12"/>
      <c r="C239" s="13"/>
      <c r="D239" s="13"/>
      <c r="E239" s="14"/>
      <c r="F239" s="12"/>
      <c r="G239" s="13"/>
      <c r="H239" s="13"/>
      <c r="I239" s="14"/>
    </row>
    <row r="240" spans="1:9" x14ac:dyDescent="0.45">
      <c r="A240" s="33"/>
      <c r="B240" s="7"/>
      <c r="C240" s="8"/>
      <c r="D240" s="8"/>
      <c r="E240" s="9"/>
      <c r="F240" s="7"/>
      <c r="G240" s="8"/>
      <c r="H240" s="8"/>
      <c r="I240" s="9"/>
    </row>
    <row r="241" spans="1:9" x14ac:dyDescent="0.45">
      <c r="A241" s="31"/>
    </row>
    <row r="242" spans="1:9" ht="18.600000000000001" thickBot="1" x14ac:dyDescent="0.5">
      <c r="A242" s="35"/>
      <c r="B242" s="12"/>
      <c r="C242" s="13"/>
      <c r="D242" s="13"/>
      <c r="E242" s="14"/>
      <c r="F242" s="12"/>
      <c r="G242" s="13"/>
      <c r="H242" s="13"/>
      <c r="I242" s="14"/>
    </row>
    <row r="243" spans="1:9" x14ac:dyDescent="0.45">
      <c r="A243" s="33"/>
      <c r="B243" s="7"/>
      <c r="C243" s="8"/>
      <c r="D243" s="8"/>
      <c r="E243" s="9"/>
      <c r="F243" s="7"/>
      <c r="G243" s="8"/>
      <c r="H243" s="8"/>
      <c r="I243" s="9"/>
    </row>
    <row r="244" spans="1:9" x14ac:dyDescent="0.45">
      <c r="A244" s="31"/>
    </row>
    <row r="245" spans="1:9" x14ac:dyDescent="0.45">
      <c r="A245" s="32"/>
      <c r="B245" s="20"/>
      <c r="C245" s="18"/>
      <c r="D245" s="18"/>
      <c r="E245" s="21"/>
      <c r="F245" s="20"/>
      <c r="G245" s="18"/>
      <c r="H245" s="18"/>
      <c r="I245" s="21"/>
    </row>
    <row r="246" spans="1:9" ht="18.600000000000001" thickBot="1" x14ac:dyDescent="0.5">
      <c r="A246" s="35"/>
      <c r="B246" s="12"/>
      <c r="C246" s="13"/>
      <c r="D246" s="13"/>
      <c r="E246" s="14"/>
      <c r="F246" s="12"/>
      <c r="G246" s="13"/>
      <c r="H246" s="13"/>
      <c r="I246" s="14"/>
    </row>
    <row r="247" spans="1:9" x14ac:dyDescent="0.45">
      <c r="A247" s="33"/>
      <c r="B247" s="7"/>
      <c r="C247" s="8"/>
      <c r="D247" s="8"/>
      <c r="E247" s="9"/>
      <c r="F247" s="7"/>
      <c r="G247" s="8"/>
      <c r="H247" s="8"/>
      <c r="I247" s="9"/>
    </row>
    <row r="248" spans="1:9" x14ac:dyDescent="0.45">
      <c r="A248" s="31"/>
    </row>
    <row r="249" spans="1:9" ht="18.600000000000001" thickBot="1" x14ac:dyDescent="0.5">
      <c r="A249" s="35"/>
      <c r="B249" s="12"/>
      <c r="C249" s="13"/>
      <c r="D249" s="13"/>
      <c r="E249" s="14"/>
      <c r="F249" s="12"/>
      <c r="G249" s="13"/>
      <c r="H249" s="13"/>
      <c r="I249" s="14"/>
    </row>
    <row r="250" spans="1:9" x14ac:dyDescent="0.45">
      <c r="A250" s="33"/>
      <c r="B250" s="7"/>
      <c r="C250" s="8"/>
      <c r="D250" s="8"/>
      <c r="E250" s="9"/>
      <c r="F250" s="7"/>
      <c r="G250" s="8"/>
      <c r="H250" s="8"/>
      <c r="I250" s="9"/>
    </row>
    <row r="251" spans="1:9" x14ac:dyDescent="0.45">
      <c r="A251" s="31"/>
    </row>
    <row r="252" spans="1:9" ht="18.600000000000001" thickBot="1" x14ac:dyDescent="0.5">
      <c r="A252" s="35"/>
      <c r="B252" s="12"/>
      <c r="C252" s="13"/>
      <c r="D252" s="13"/>
      <c r="E252" s="14"/>
      <c r="F252" s="12"/>
      <c r="G252" s="13"/>
      <c r="H252" s="13"/>
      <c r="I252" s="14"/>
    </row>
    <row r="253" spans="1:9" x14ac:dyDescent="0.45">
      <c r="A253" s="33"/>
      <c r="B253" s="7"/>
      <c r="C253" s="8"/>
      <c r="D253" s="8"/>
      <c r="E253" s="9"/>
      <c r="F253" s="7"/>
      <c r="G253" s="8"/>
      <c r="H253" s="8"/>
      <c r="I253" s="9"/>
    </row>
    <row r="254" spans="1:9" x14ac:dyDescent="0.45">
      <c r="A254" s="31"/>
    </row>
    <row r="255" spans="1:9" ht="18.600000000000001" thickBot="1" x14ac:dyDescent="0.5">
      <c r="A255" s="35"/>
      <c r="B255" s="12"/>
      <c r="C255" s="13"/>
      <c r="D255" s="13"/>
      <c r="E255" s="14"/>
      <c r="F255" s="12"/>
      <c r="G255" s="13"/>
      <c r="H255" s="13"/>
      <c r="I255" s="14"/>
    </row>
    <row r="256" spans="1:9" x14ac:dyDescent="0.45">
      <c r="A256" s="33"/>
      <c r="B256" s="7"/>
      <c r="C256" s="8"/>
      <c r="D256" s="8"/>
      <c r="E256" s="9"/>
      <c r="F256" s="7"/>
      <c r="G256" s="8"/>
      <c r="H256" s="8"/>
      <c r="I256" s="9"/>
    </row>
    <row r="257" spans="1:9" x14ac:dyDescent="0.45">
      <c r="A257" s="31"/>
    </row>
    <row r="258" spans="1:9" ht="18.600000000000001" thickBot="1" x14ac:dyDescent="0.5">
      <c r="A258" s="35"/>
      <c r="B258" s="12"/>
      <c r="C258" s="13"/>
      <c r="D258" s="13"/>
      <c r="E258" s="14"/>
      <c r="F258" s="12"/>
      <c r="G258" s="13"/>
      <c r="H258" s="13"/>
      <c r="I258" s="14"/>
    </row>
    <row r="259" spans="1:9" x14ac:dyDescent="0.45">
      <c r="A259" s="33"/>
      <c r="B259" s="7"/>
      <c r="C259" s="8"/>
      <c r="D259" s="8"/>
      <c r="E259" s="9"/>
      <c r="F259" s="7"/>
      <c r="G259" s="8"/>
      <c r="H259" s="8"/>
      <c r="I259" s="9"/>
    </row>
    <row r="260" spans="1:9" x14ac:dyDescent="0.45">
      <c r="A260" s="31"/>
    </row>
    <row r="261" spans="1:9" ht="18.600000000000001" thickBot="1" x14ac:dyDescent="0.5">
      <c r="A261" s="35"/>
      <c r="B261" s="12"/>
      <c r="C261" s="13"/>
      <c r="D261" s="13"/>
      <c r="E261" s="14"/>
      <c r="F261" s="12"/>
      <c r="G261" s="13"/>
      <c r="H261" s="13"/>
      <c r="I261" s="14"/>
    </row>
    <row r="262" spans="1:9" x14ac:dyDescent="0.45">
      <c r="A262" s="33"/>
      <c r="B262" s="7"/>
      <c r="C262" s="8"/>
      <c r="D262" s="8"/>
      <c r="E262" s="9"/>
      <c r="F262" s="7"/>
      <c r="G262" s="8"/>
      <c r="H262" s="8"/>
      <c r="I262" s="9"/>
    </row>
    <row r="263" spans="1:9" x14ac:dyDescent="0.45">
      <c r="A263" s="31"/>
    </row>
    <row r="264" spans="1:9" ht="18.600000000000001" thickBot="1" x14ac:dyDescent="0.5">
      <c r="A264" s="35"/>
      <c r="B264" s="12"/>
      <c r="C264" s="13"/>
      <c r="D264" s="13"/>
      <c r="E264" s="14"/>
      <c r="F264" s="12"/>
      <c r="G264" s="13"/>
      <c r="H264" s="13"/>
      <c r="I264" s="14"/>
    </row>
    <row r="265" spans="1:9" x14ac:dyDescent="0.45">
      <c r="A265" s="33"/>
      <c r="B265" s="7"/>
      <c r="C265" s="8"/>
      <c r="D265" s="8"/>
      <c r="E265" s="9"/>
      <c r="F265" s="7"/>
      <c r="G265" s="8"/>
      <c r="H265" s="8"/>
      <c r="I265" s="9"/>
    </row>
    <row r="266" spans="1:9" x14ac:dyDescent="0.45">
      <c r="A266" s="31"/>
    </row>
    <row r="267" spans="1:9" ht="18.600000000000001" thickBot="1" x14ac:dyDescent="0.5">
      <c r="A267" s="35"/>
      <c r="B267" s="12"/>
      <c r="C267" s="13"/>
      <c r="D267" s="13"/>
      <c r="E267" s="14"/>
      <c r="F267" s="12"/>
      <c r="G267" s="13"/>
      <c r="H267" s="13"/>
      <c r="I267" s="14"/>
    </row>
    <row r="268" spans="1:9" x14ac:dyDescent="0.45">
      <c r="A268" s="33"/>
      <c r="B268" s="7"/>
      <c r="C268" s="8"/>
      <c r="D268" s="8"/>
      <c r="E268" s="9"/>
      <c r="F268" s="7"/>
      <c r="G268" s="8"/>
      <c r="H268" s="8"/>
      <c r="I268" s="9"/>
    </row>
    <row r="269" spans="1:9" x14ac:dyDescent="0.45">
      <c r="A269" s="31"/>
    </row>
    <row r="270" spans="1:9" ht="18.600000000000001" thickBot="1" x14ac:dyDescent="0.5">
      <c r="A270" s="35"/>
      <c r="B270" s="12"/>
      <c r="C270" s="13"/>
      <c r="D270" s="13"/>
      <c r="E270" s="14"/>
      <c r="F270" s="12"/>
      <c r="G270" s="13"/>
      <c r="H270" s="13"/>
      <c r="I270" s="14"/>
    </row>
    <row r="271" spans="1:9" x14ac:dyDescent="0.45">
      <c r="A271" s="33"/>
      <c r="B271" s="7"/>
      <c r="C271" s="8"/>
      <c r="D271" s="8"/>
      <c r="E271" s="9"/>
      <c r="F271" s="7"/>
      <c r="G271" s="8"/>
      <c r="H271" s="8"/>
      <c r="I271" s="9"/>
    </row>
    <row r="272" spans="1:9" x14ac:dyDescent="0.45">
      <c r="A272" s="31"/>
    </row>
    <row r="273" spans="1:9" ht="18.600000000000001" thickBot="1" x14ac:dyDescent="0.5">
      <c r="A273" s="35"/>
      <c r="B273" s="12"/>
      <c r="C273" s="13"/>
      <c r="D273" s="13"/>
      <c r="E273" s="14"/>
      <c r="F273" s="12"/>
      <c r="G273" s="13"/>
      <c r="H273" s="13"/>
      <c r="I273" s="14"/>
    </row>
    <row r="274" spans="1:9" x14ac:dyDescent="0.45">
      <c r="A274" s="33"/>
      <c r="B274" s="7"/>
      <c r="C274" s="8"/>
      <c r="D274" s="8"/>
      <c r="E274" s="9"/>
      <c r="F274" s="7"/>
      <c r="G274" s="8"/>
      <c r="H274" s="8"/>
      <c r="I274" s="9"/>
    </row>
    <row r="275" spans="1:9" x14ac:dyDescent="0.45">
      <c r="A275" s="31"/>
    </row>
    <row r="276" spans="1:9" ht="18.600000000000001" thickBot="1" x14ac:dyDescent="0.5">
      <c r="A276" s="35"/>
      <c r="B276" s="12"/>
      <c r="C276" s="13"/>
      <c r="D276" s="13"/>
      <c r="E276" s="14"/>
      <c r="F276" s="12"/>
      <c r="G276" s="13"/>
      <c r="H276" s="13"/>
      <c r="I276" s="14"/>
    </row>
    <row r="277" spans="1:9" x14ac:dyDescent="0.45">
      <c r="A277" s="33"/>
      <c r="B277" s="7"/>
      <c r="C277" s="8"/>
      <c r="D277" s="8"/>
      <c r="E277" s="9"/>
      <c r="F277" s="7"/>
      <c r="G277" s="8"/>
      <c r="H277" s="8"/>
      <c r="I277" s="9"/>
    </row>
    <row r="278" spans="1:9" x14ac:dyDescent="0.45">
      <c r="A278" s="31"/>
    </row>
    <row r="279" spans="1:9" ht="18.600000000000001" thickBot="1" x14ac:dyDescent="0.5">
      <c r="A279" s="35"/>
      <c r="B279" s="12"/>
      <c r="C279" s="13"/>
      <c r="D279" s="13"/>
      <c r="E279" s="14"/>
      <c r="F279" s="12"/>
      <c r="G279" s="13"/>
      <c r="H279" s="13"/>
      <c r="I279" s="14"/>
    </row>
    <row r="280" spans="1:9" x14ac:dyDescent="0.45">
      <c r="A280" s="33"/>
      <c r="B280" s="7"/>
      <c r="C280" s="8"/>
      <c r="D280" s="8"/>
      <c r="E280" s="9"/>
      <c r="F280" s="7"/>
      <c r="G280" s="8"/>
      <c r="H280" s="8"/>
      <c r="I280" s="9"/>
    </row>
    <row r="281" spans="1:9" x14ac:dyDescent="0.45">
      <c r="A281" s="31"/>
    </row>
    <row r="282" spans="1:9" ht="18.600000000000001" thickBot="1" x14ac:dyDescent="0.5">
      <c r="A282" s="35"/>
      <c r="B282" s="12"/>
      <c r="C282" s="13"/>
      <c r="D282" s="13"/>
      <c r="E282" s="14"/>
      <c r="F282" s="12"/>
      <c r="G282" s="13"/>
      <c r="H282" s="13"/>
      <c r="I282" s="14"/>
    </row>
    <row r="283" spans="1:9" x14ac:dyDescent="0.45">
      <c r="A283" s="33"/>
      <c r="B283" s="7"/>
      <c r="C283" s="8"/>
      <c r="D283" s="8"/>
      <c r="E283" s="9"/>
      <c r="F283" s="7"/>
      <c r="G283" s="8"/>
      <c r="H283" s="8"/>
      <c r="I283" s="9"/>
    </row>
    <row r="284" spans="1:9" x14ac:dyDescent="0.45">
      <c r="A284" s="31"/>
    </row>
    <row r="285" spans="1:9" ht="18.600000000000001" thickBot="1" x14ac:dyDescent="0.5">
      <c r="A285" s="35"/>
      <c r="B285" s="12"/>
      <c r="C285" s="13"/>
      <c r="D285" s="13"/>
      <c r="E285" s="14"/>
      <c r="F285" s="12"/>
      <c r="G285" s="13"/>
      <c r="H285" s="13"/>
      <c r="I285" s="14"/>
    </row>
    <row r="286" spans="1:9" x14ac:dyDescent="0.45">
      <c r="A286" s="33"/>
      <c r="B286" s="7"/>
      <c r="C286" s="8"/>
      <c r="D286" s="8"/>
      <c r="E286" s="9"/>
      <c r="F286" s="7"/>
      <c r="G286" s="8"/>
      <c r="H286" s="8"/>
      <c r="I286" s="9"/>
    </row>
    <row r="287" spans="1:9" x14ac:dyDescent="0.45">
      <c r="A287" s="31"/>
    </row>
    <row r="288" spans="1:9" ht="18.600000000000001" thickBot="1" x14ac:dyDescent="0.5">
      <c r="A288" s="35"/>
      <c r="B288" s="12"/>
      <c r="C288" s="13"/>
      <c r="D288" s="13"/>
      <c r="E288" s="14"/>
      <c r="F288" s="12"/>
      <c r="G288" s="13"/>
      <c r="H288" s="13"/>
      <c r="I288" s="14"/>
    </row>
  </sheetData>
  <mergeCells count="2">
    <mergeCell ref="S1:W1"/>
    <mergeCell ref="X1:AA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Set (3)</vt:lpstr>
      <vt:lpstr>Set (2)</vt:lpstr>
      <vt:lpstr>Set (1)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2023-07-13T02:53:31Z</dcterms:modified>
</cp:coreProperties>
</file>