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7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66b1b97601999/デスクトップ/Volleyball/2023 VNL 2023/"/>
    </mc:Choice>
  </mc:AlternateContent>
  <xr:revisionPtr revIDLastSave="68" documentId="13_ncr:1_{C9D6C6C6-13B4-425C-A34B-80EEE7BEE05C}" xr6:coauthVersionLast="47" xr6:coauthVersionMax="47" xr10:uidLastSave="{F7C216A0-2D0A-4663-894A-8FBB17415D93}"/>
  <bookViews>
    <workbookView xWindow="-108" yWindow="-108" windowWidth="23256" windowHeight="12456" activeTab="1" xr2:uid="{1FE195F7-3946-494D-81A4-3189989DE827}"/>
  </bookViews>
  <sheets>
    <sheet name="Sheet1" sheetId="5" r:id="rId1"/>
    <sheet name="Full Score" sheetId="22" r:id="rId2"/>
  </sheets>
  <definedNames>
    <definedName name="_xlnm._FilterDatabase" localSheetId="1" hidden="1">'Full Score'!$B$1:$J$799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E24" i="5"/>
  <c r="F24" i="5"/>
  <c r="H24" i="5" s="1"/>
  <c r="G24" i="5"/>
  <c r="I24" i="5"/>
  <c r="J24" i="5"/>
  <c r="K24" i="5"/>
  <c r="L24" i="5"/>
  <c r="N24" i="5"/>
  <c r="O24" i="5"/>
  <c r="P24" i="5"/>
  <c r="R24" i="5"/>
  <c r="S24" i="5"/>
  <c r="T24" i="5"/>
  <c r="V24" i="5"/>
  <c r="X24" i="5" s="1"/>
  <c r="W24" i="5"/>
  <c r="Y24" i="5"/>
  <c r="D25" i="5"/>
  <c r="E25" i="5"/>
  <c r="F25" i="5"/>
  <c r="G25" i="5"/>
  <c r="I25" i="5"/>
  <c r="J25" i="5"/>
  <c r="K25" i="5"/>
  <c r="L25" i="5"/>
  <c r="N25" i="5"/>
  <c r="O25" i="5"/>
  <c r="P25" i="5"/>
  <c r="R25" i="5"/>
  <c r="S25" i="5"/>
  <c r="T25" i="5"/>
  <c r="U25" i="5" s="1"/>
  <c r="V25" i="5"/>
  <c r="X25" i="5" s="1"/>
  <c r="W25" i="5"/>
  <c r="Y25" i="5"/>
  <c r="D26" i="5"/>
  <c r="E26" i="5"/>
  <c r="F26" i="5"/>
  <c r="G26" i="5"/>
  <c r="I26" i="5"/>
  <c r="J26" i="5"/>
  <c r="K26" i="5"/>
  <c r="L26" i="5"/>
  <c r="N26" i="5"/>
  <c r="O26" i="5"/>
  <c r="P26" i="5"/>
  <c r="R26" i="5"/>
  <c r="S26" i="5"/>
  <c r="T26" i="5"/>
  <c r="V26" i="5"/>
  <c r="W26" i="5"/>
  <c r="Y26" i="5"/>
  <c r="D27" i="5"/>
  <c r="E27" i="5"/>
  <c r="F27" i="5"/>
  <c r="G27" i="5"/>
  <c r="I27" i="5"/>
  <c r="J27" i="5"/>
  <c r="K27" i="5"/>
  <c r="L27" i="5"/>
  <c r="N27" i="5"/>
  <c r="O27" i="5"/>
  <c r="P27" i="5"/>
  <c r="R27" i="5"/>
  <c r="S27" i="5"/>
  <c r="T27" i="5"/>
  <c r="V27" i="5"/>
  <c r="W27" i="5"/>
  <c r="Y27" i="5"/>
  <c r="D28" i="5"/>
  <c r="E28" i="5"/>
  <c r="F28" i="5"/>
  <c r="G28" i="5"/>
  <c r="I28" i="5"/>
  <c r="J28" i="5"/>
  <c r="K28" i="5"/>
  <c r="L28" i="5"/>
  <c r="N28" i="5"/>
  <c r="O28" i="5"/>
  <c r="P28" i="5"/>
  <c r="R28" i="5"/>
  <c r="S28" i="5"/>
  <c r="T28" i="5"/>
  <c r="V28" i="5"/>
  <c r="W28" i="5"/>
  <c r="Y28" i="5"/>
  <c r="D29" i="5"/>
  <c r="E29" i="5"/>
  <c r="F29" i="5"/>
  <c r="G29" i="5"/>
  <c r="I29" i="5"/>
  <c r="J29" i="5"/>
  <c r="K29" i="5"/>
  <c r="L29" i="5"/>
  <c r="N29" i="5"/>
  <c r="O29" i="5"/>
  <c r="P29" i="5"/>
  <c r="R29" i="5"/>
  <c r="S29" i="5"/>
  <c r="T29" i="5"/>
  <c r="V29" i="5"/>
  <c r="W29" i="5"/>
  <c r="Y29" i="5"/>
  <c r="D30" i="5"/>
  <c r="E30" i="5"/>
  <c r="F30" i="5"/>
  <c r="G30" i="5"/>
  <c r="I30" i="5"/>
  <c r="J30" i="5"/>
  <c r="K30" i="5"/>
  <c r="L30" i="5"/>
  <c r="N30" i="5"/>
  <c r="O30" i="5"/>
  <c r="P30" i="5"/>
  <c r="R30" i="5"/>
  <c r="S30" i="5"/>
  <c r="T30" i="5"/>
  <c r="V30" i="5"/>
  <c r="W30" i="5"/>
  <c r="Y30" i="5"/>
  <c r="D31" i="5"/>
  <c r="E31" i="5"/>
  <c r="F31" i="5"/>
  <c r="G31" i="5"/>
  <c r="I31" i="5"/>
  <c r="J31" i="5"/>
  <c r="K31" i="5"/>
  <c r="L31" i="5"/>
  <c r="N31" i="5"/>
  <c r="O31" i="5"/>
  <c r="P31" i="5"/>
  <c r="R31" i="5"/>
  <c r="S31" i="5"/>
  <c r="T31" i="5"/>
  <c r="V31" i="5"/>
  <c r="W31" i="5"/>
  <c r="Y31" i="5"/>
  <c r="D8" i="5"/>
  <c r="E8" i="5"/>
  <c r="F8" i="5"/>
  <c r="G8" i="5"/>
  <c r="I8" i="5"/>
  <c r="J8" i="5"/>
  <c r="K8" i="5"/>
  <c r="L8" i="5"/>
  <c r="N8" i="5"/>
  <c r="O8" i="5"/>
  <c r="P8" i="5"/>
  <c r="R8" i="5"/>
  <c r="S8" i="5"/>
  <c r="T8" i="5"/>
  <c r="V8" i="5"/>
  <c r="X8" i="5" s="1"/>
  <c r="W8" i="5"/>
  <c r="Y8" i="5"/>
  <c r="D9" i="5"/>
  <c r="E9" i="5"/>
  <c r="F9" i="5"/>
  <c r="G9" i="5"/>
  <c r="I9" i="5"/>
  <c r="J9" i="5"/>
  <c r="K9" i="5"/>
  <c r="L9" i="5"/>
  <c r="N9" i="5"/>
  <c r="O9" i="5"/>
  <c r="P9" i="5"/>
  <c r="R9" i="5"/>
  <c r="S9" i="5"/>
  <c r="T9" i="5"/>
  <c r="V9" i="5"/>
  <c r="W9" i="5"/>
  <c r="Y9" i="5"/>
  <c r="D10" i="5"/>
  <c r="E10" i="5"/>
  <c r="F10" i="5"/>
  <c r="G10" i="5"/>
  <c r="I10" i="5"/>
  <c r="J10" i="5"/>
  <c r="K10" i="5"/>
  <c r="L10" i="5"/>
  <c r="N10" i="5"/>
  <c r="O10" i="5"/>
  <c r="P10" i="5"/>
  <c r="R10" i="5"/>
  <c r="S10" i="5"/>
  <c r="T10" i="5"/>
  <c r="V10" i="5"/>
  <c r="W10" i="5"/>
  <c r="Y10" i="5"/>
  <c r="D11" i="5"/>
  <c r="E11" i="5"/>
  <c r="F11" i="5"/>
  <c r="G11" i="5"/>
  <c r="I11" i="5"/>
  <c r="J11" i="5"/>
  <c r="K11" i="5"/>
  <c r="L11" i="5"/>
  <c r="N11" i="5"/>
  <c r="O11" i="5"/>
  <c r="P11" i="5"/>
  <c r="R11" i="5"/>
  <c r="S11" i="5"/>
  <c r="T11" i="5"/>
  <c r="V11" i="5"/>
  <c r="W11" i="5"/>
  <c r="Y11" i="5"/>
  <c r="D12" i="5"/>
  <c r="E12" i="5"/>
  <c r="F12" i="5"/>
  <c r="G12" i="5"/>
  <c r="I12" i="5"/>
  <c r="J12" i="5"/>
  <c r="K12" i="5"/>
  <c r="L12" i="5"/>
  <c r="N12" i="5"/>
  <c r="O12" i="5"/>
  <c r="P12" i="5"/>
  <c r="R12" i="5"/>
  <c r="S12" i="5"/>
  <c r="T12" i="5"/>
  <c r="V12" i="5"/>
  <c r="W12" i="5"/>
  <c r="Y12" i="5"/>
  <c r="D13" i="5"/>
  <c r="E13" i="5"/>
  <c r="F13" i="5"/>
  <c r="G13" i="5"/>
  <c r="I13" i="5"/>
  <c r="J13" i="5"/>
  <c r="K13" i="5"/>
  <c r="L13" i="5"/>
  <c r="N13" i="5"/>
  <c r="O13" i="5"/>
  <c r="P13" i="5"/>
  <c r="R13" i="5"/>
  <c r="S13" i="5"/>
  <c r="T13" i="5"/>
  <c r="V13" i="5"/>
  <c r="W13" i="5"/>
  <c r="Y13" i="5"/>
  <c r="D14" i="5"/>
  <c r="E14" i="5"/>
  <c r="F14" i="5"/>
  <c r="G14" i="5"/>
  <c r="I14" i="5"/>
  <c r="J14" i="5"/>
  <c r="K14" i="5"/>
  <c r="L14" i="5"/>
  <c r="N14" i="5"/>
  <c r="O14" i="5"/>
  <c r="P14" i="5"/>
  <c r="R14" i="5"/>
  <c r="S14" i="5"/>
  <c r="T14" i="5"/>
  <c r="V14" i="5"/>
  <c r="W14" i="5"/>
  <c r="Y14" i="5"/>
  <c r="D15" i="5"/>
  <c r="E15" i="5"/>
  <c r="F15" i="5"/>
  <c r="G15" i="5"/>
  <c r="I15" i="5"/>
  <c r="J15" i="5"/>
  <c r="K15" i="5"/>
  <c r="L15" i="5"/>
  <c r="N15" i="5"/>
  <c r="O15" i="5"/>
  <c r="P15" i="5"/>
  <c r="R15" i="5"/>
  <c r="S15" i="5"/>
  <c r="T15" i="5"/>
  <c r="V15" i="5"/>
  <c r="W15" i="5"/>
  <c r="Y15" i="5"/>
  <c r="D16" i="5"/>
  <c r="E16" i="5"/>
  <c r="F16" i="5"/>
  <c r="G16" i="5"/>
  <c r="I16" i="5"/>
  <c r="J16" i="5"/>
  <c r="K16" i="5"/>
  <c r="L16" i="5"/>
  <c r="N16" i="5"/>
  <c r="O16" i="5"/>
  <c r="P16" i="5"/>
  <c r="R16" i="5"/>
  <c r="S16" i="5"/>
  <c r="T16" i="5"/>
  <c r="V16" i="5"/>
  <c r="W16" i="5"/>
  <c r="Y16" i="5"/>
  <c r="D2" i="5"/>
  <c r="E2" i="5"/>
  <c r="D3" i="5"/>
  <c r="E3" i="5"/>
  <c r="B798" i="22"/>
  <c r="B799" i="22" s="1"/>
  <c r="B796" i="22"/>
  <c r="B788" i="22"/>
  <c r="B789" i="22" s="1"/>
  <c r="B790" i="22" s="1"/>
  <c r="B791" i="22" s="1"/>
  <c r="B792" i="22" s="1"/>
  <c r="B793" i="22" s="1"/>
  <c r="B794" i="22" s="1"/>
  <c r="B783" i="22"/>
  <c r="B784" i="22" s="1"/>
  <c r="B785" i="22" s="1"/>
  <c r="B786" i="22" s="1"/>
  <c r="B779" i="22"/>
  <c r="B780" i="22" s="1"/>
  <c r="B781" i="22" s="1"/>
  <c r="B775" i="22"/>
  <c r="B776" i="22" s="1"/>
  <c r="B777" i="22" s="1"/>
  <c r="B768" i="22"/>
  <c r="B769" i="22" s="1"/>
  <c r="B770" i="22" s="1"/>
  <c r="B771" i="22" s="1"/>
  <c r="B772" i="22" s="1"/>
  <c r="B773" i="22" s="1"/>
  <c r="B764" i="22"/>
  <c r="B765" i="22" s="1"/>
  <c r="B766" i="22" s="1"/>
  <c r="B760" i="22"/>
  <c r="B761" i="22" s="1"/>
  <c r="B762" i="22" s="1"/>
  <c r="B755" i="22"/>
  <c r="B756" i="22" s="1"/>
  <c r="B757" i="22" s="1"/>
  <c r="B758" i="22" s="1"/>
  <c r="B753" i="22"/>
  <c r="B745" i="22"/>
  <c r="B746" i="22" s="1"/>
  <c r="B747" i="22" s="1"/>
  <c r="B748" i="22" s="1"/>
  <c r="B749" i="22" s="1"/>
  <c r="B750" i="22" s="1"/>
  <c r="B751" i="22" s="1"/>
  <c r="B741" i="22"/>
  <c r="B742" i="22" s="1"/>
  <c r="B743" i="22" s="1"/>
  <c r="B737" i="22"/>
  <c r="B738" i="22" s="1"/>
  <c r="B739" i="22" s="1"/>
  <c r="B735" i="22"/>
  <c r="B733" i="22"/>
  <c r="B729" i="22"/>
  <c r="B730" i="22" s="1"/>
  <c r="B731" i="22" s="1"/>
  <c r="B716" i="22"/>
  <c r="B717" i="22" s="1"/>
  <c r="B718" i="22" s="1"/>
  <c r="B719" i="22" s="1"/>
  <c r="B720" i="22" s="1"/>
  <c r="B721" i="22" s="1"/>
  <c r="B722" i="22" s="1"/>
  <c r="B723" i="22" s="1"/>
  <c r="B724" i="22" s="1"/>
  <c r="B725" i="22" s="1"/>
  <c r="B726" i="22" s="1"/>
  <c r="B727" i="22" s="1"/>
  <c r="B700" i="22"/>
  <c r="B701" i="22" s="1"/>
  <c r="B702" i="22" s="1"/>
  <c r="B703" i="22" s="1"/>
  <c r="B704" i="22" s="1"/>
  <c r="B705" i="22" s="1"/>
  <c r="B706" i="22" s="1"/>
  <c r="B707" i="22" s="1"/>
  <c r="B708" i="22" s="1"/>
  <c r="B709" i="22" s="1"/>
  <c r="B710" i="22" s="1"/>
  <c r="B711" i="22" s="1"/>
  <c r="B712" i="22" s="1"/>
  <c r="B713" i="22" s="1"/>
  <c r="B714" i="22" s="1"/>
  <c r="B698" i="22"/>
  <c r="B692" i="22"/>
  <c r="B693" i="22" s="1"/>
  <c r="B694" i="22" s="1"/>
  <c r="B695" i="22" s="1"/>
  <c r="B696" i="22" s="1"/>
  <c r="B688" i="22"/>
  <c r="B689" i="22" s="1"/>
  <c r="B690" i="22" s="1"/>
  <c r="B682" i="22"/>
  <c r="B683" i="22" s="1"/>
  <c r="B684" i="22" s="1"/>
  <c r="B685" i="22" s="1"/>
  <c r="B686" i="22" s="1"/>
  <c r="B680" i="22"/>
  <c r="B673" i="22"/>
  <c r="B674" i="22" s="1"/>
  <c r="B675" i="22" s="1"/>
  <c r="B676" i="22" s="1"/>
  <c r="B677" i="22" s="1"/>
  <c r="B678" i="22" s="1"/>
  <c r="B669" i="22"/>
  <c r="B670" i="22" s="1"/>
  <c r="B671" i="22" s="1"/>
  <c r="B667" i="22"/>
  <c r="B663" i="22"/>
  <c r="B664" i="22" s="1"/>
  <c r="B665" i="22" s="1"/>
  <c r="B656" i="22"/>
  <c r="B657" i="22" s="1"/>
  <c r="B658" i="22" s="1"/>
  <c r="B659" i="22" s="1"/>
  <c r="B660" i="22" s="1"/>
  <c r="B661" i="22" s="1"/>
  <c r="B651" i="22"/>
  <c r="B652" i="22" s="1"/>
  <c r="B653" i="22" s="1"/>
  <c r="B654" i="22" s="1"/>
  <c r="B644" i="22"/>
  <c r="B645" i="22" s="1"/>
  <c r="B646" i="22" s="1"/>
  <c r="B647" i="22" s="1"/>
  <c r="B648" i="22" s="1"/>
  <c r="B649" i="22" s="1"/>
  <c r="B637" i="22"/>
  <c r="B638" i="22" s="1"/>
  <c r="B639" i="22" s="1"/>
  <c r="B640" i="22" s="1"/>
  <c r="B641" i="22" s="1"/>
  <c r="B642" i="22" s="1"/>
  <c r="B633" i="22"/>
  <c r="B634" i="22" s="1"/>
  <c r="B635" i="22" s="1"/>
  <c r="B629" i="22"/>
  <c r="B630" i="22" s="1"/>
  <c r="B631" i="22" s="1"/>
  <c r="B620" i="22"/>
  <c r="B621" i="22" s="1"/>
  <c r="B622" i="22" s="1"/>
  <c r="B623" i="22" s="1"/>
  <c r="B624" i="22" s="1"/>
  <c r="B625" i="22" s="1"/>
  <c r="B626" i="22" s="1"/>
  <c r="B627" i="22" s="1"/>
  <c r="B612" i="22"/>
  <c r="B613" i="22" s="1"/>
  <c r="B614" i="22" s="1"/>
  <c r="B615" i="22" s="1"/>
  <c r="B616" i="22" s="1"/>
  <c r="B617" i="22" s="1"/>
  <c r="B618" i="22" s="1"/>
  <c r="B605" i="22"/>
  <c r="B606" i="22" s="1"/>
  <c r="B607" i="22" s="1"/>
  <c r="B608" i="22" s="1"/>
  <c r="B609" i="22" s="1"/>
  <c r="B610" i="22" s="1"/>
  <c r="B603" i="22"/>
  <c r="B599" i="22"/>
  <c r="B600" i="22" s="1"/>
  <c r="B601" i="22" s="1"/>
  <c r="B594" i="22"/>
  <c r="B595" i="22" s="1"/>
  <c r="B596" i="22" s="1"/>
  <c r="B597" i="22" s="1"/>
  <c r="B586" i="22"/>
  <c r="B587" i="22" s="1"/>
  <c r="B588" i="22" s="1"/>
  <c r="B589" i="22" s="1"/>
  <c r="B590" i="22" s="1"/>
  <c r="B591" i="22" s="1"/>
  <c r="B592" i="22" s="1"/>
  <c r="B582" i="22"/>
  <c r="B583" i="22" s="1"/>
  <c r="B584" i="22" s="1"/>
  <c r="B580" i="22"/>
  <c r="B578" i="22"/>
  <c r="B571" i="22"/>
  <c r="B572" i="22" s="1"/>
  <c r="B573" i="22" s="1"/>
  <c r="B574" i="22" s="1"/>
  <c r="B575" i="22" s="1"/>
  <c r="B576" i="22" s="1"/>
  <c r="B564" i="22"/>
  <c r="B565" i="22" s="1"/>
  <c r="B566" i="22" s="1"/>
  <c r="B567" i="22" s="1"/>
  <c r="B568" i="22" s="1"/>
  <c r="B569" i="22" s="1"/>
  <c r="B562" i="22"/>
  <c r="B555" i="22"/>
  <c r="B556" i="22" s="1"/>
  <c r="B557" i="22" s="1"/>
  <c r="B558" i="22" s="1"/>
  <c r="B559" i="22" s="1"/>
  <c r="B550" i="22"/>
  <c r="B551" i="22" s="1"/>
  <c r="B552" i="22" s="1"/>
  <c r="B553" i="22" s="1"/>
  <c r="B544" i="22"/>
  <c r="B545" i="22" s="1"/>
  <c r="B546" i="22" s="1"/>
  <c r="B547" i="22" s="1"/>
  <c r="B548" i="22" s="1"/>
  <c r="B539" i="22"/>
  <c r="B540" i="22" s="1"/>
  <c r="B541" i="22" s="1"/>
  <c r="B542" i="22" s="1"/>
  <c r="B535" i="22"/>
  <c r="B536" i="22" s="1"/>
  <c r="B537" i="22" s="1"/>
  <c r="B533" i="22"/>
  <c r="B529" i="22"/>
  <c r="B530" i="22" s="1"/>
  <c r="B531" i="22" s="1"/>
  <c r="B525" i="22"/>
  <c r="B526" i="22" s="1"/>
  <c r="B527" i="22" s="1"/>
  <c r="B508" i="22"/>
  <c r="B509" i="22" s="1"/>
  <c r="B510" i="22" s="1"/>
  <c r="B511" i="22" s="1"/>
  <c r="B512" i="22" s="1"/>
  <c r="B513" i="22" s="1"/>
  <c r="B514" i="22" s="1"/>
  <c r="B515" i="22" s="1"/>
  <c r="B516" i="22" s="1"/>
  <c r="B517" i="22" s="1"/>
  <c r="B518" i="22" s="1"/>
  <c r="B519" i="22" s="1"/>
  <c r="B520" i="22" s="1"/>
  <c r="B521" i="22" s="1"/>
  <c r="B522" i="22" s="1"/>
  <c r="B523" i="22" s="1"/>
  <c r="B504" i="22"/>
  <c r="B505" i="22" s="1"/>
  <c r="B506" i="22" s="1"/>
  <c r="B500" i="22"/>
  <c r="B501" i="22" s="1"/>
  <c r="B502" i="22" s="1"/>
  <c r="B498" i="22"/>
  <c r="B487" i="22"/>
  <c r="B488" i="22" s="1"/>
  <c r="B489" i="22" s="1"/>
  <c r="B490" i="22" s="1"/>
  <c r="B491" i="22" s="1"/>
  <c r="B492" i="22" s="1"/>
  <c r="B493" i="22" s="1"/>
  <c r="B494" i="22" s="1"/>
  <c r="B495" i="22" s="1"/>
  <c r="B496" i="22" s="1"/>
  <c r="B485" i="22"/>
  <c r="B481" i="22"/>
  <c r="B482" i="22" s="1"/>
  <c r="B483" i="22" s="1"/>
  <c r="B477" i="22"/>
  <c r="B478" i="22" s="1"/>
  <c r="B479" i="22" s="1"/>
  <c r="B470" i="22"/>
  <c r="B471" i="22" s="1"/>
  <c r="B472" i="22" s="1"/>
  <c r="B473" i="22" s="1"/>
  <c r="B474" i="22" s="1"/>
  <c r="B475" i="22" s="1"/>
  <c r="B466" i="22"/>
  <c r="B467" i="22" s="1"/>
  <c r="B468" i="22" s="1"/>
  <c r="B462" i="22"/>
  <c r="B463" i="22" s="1"/>
  <c r="B464" i="22" s="1"/>
  <c r="B458" i="22"/>
  <c r="B459" i="22" s="1"/>
  <c r="B460" i="22" s="1"/>
  <c r="B451" i="22"/>
  <c r="B452" i="22" s="1"/>
  <c r="B453" i="22" s="1"/>
  <c r="B454" i="22" s="1"/>
  <c r="B455" i="22" s="1"/>
  <c r="B456" i="22" s="1"/>
  <c r="B438" i="22"/>
  <c r="B439" i="22" s="1"/>
  <c r="B440" i="22" s="1"/>
  <c r="B441" i="22" s="1"/>
  <c r="B442" i="22" s="1"/>
  <c r="B443" i="22" s="1"/>
  <c r="B444" i="22" s="1"/>
  <c r="B445" i="22" s="1"/>
  <c r="B446" i="22" s="1"/>
  <c r="B447" i="22" s="1"/>
  <c r="B448" i="22" s="1"/>
  <c r="B449" i="22" s="1"/>
  <c r="B433" i="22"/>
  <c r="B434" i="22" s="1"/>
  <c r="B435" i="22" s="1"/>
  <c r="B436" i="22" s="1"/>
  <c r="B429" i="22"/>
  <c r="B430" i="22" s="1"/>
  <c r="B431" i="22" s="1"/>
  <c r="B420" i="22"/>
  <c r="B421" i="22" s="1"/>
  <c r="B422" i="22" s="1"/>
  <c r="B423" i="22" s="1"/>
  <c r="B424" i="22" s="1"/>
  <c r="B425" i="22" s="1"/>
  <c r="B426" i="22" s="1"/>
  <c r="B427" i="22" s="1"/>
  <c r="B416" i="22"/>
  <c r="B417" i="22" s="1"/>
  <c r="B418" i="22" s="1"/>
  <c r="B412" i="22"/>
  <c r="B413" i="22" s="1"/>
  <c r="B414" i="22" s="1"/>
  <c r="B407" i="22"/>
  <c r="B408" i="22" s="1"/>
  <c r="B409" i="22" s="1"/>
  <c r="B410" i="22" s="1"/>
  <c r="B402" i="22"/>
  <c r="B403" i="22" s="1"/>
  <c r="B404" i="22" s="1"/>
  <c r="B405" i="22" s="1"/>
  <c r="B388" i="22"/>
  <c r="B389" i="22" s="1"/>
  <c r="B390" i="22" s="1"/>
  <c r="B391" i="22" s="1"/>
  <c r="B392" i="22" s="1"/>
  <c r="B393" i="22" s="1"/>
  <c r="B394" i="22" s="1"/>
  <c r="B395" i="22" s="1"/>
  <c r="B396" i="22" s="1"/>
  <c r="B397" i="22" s="1"/>
  <c r="B398" i="22" s="1"/>
  <c r="B399" i="22" s="1"/>
  <c r="B400" i="22" s="1"/>
  <c r="B382" i="22"/>
  <c r="B383" i="22" s="1"/>
  <c r="B384" i="22" s="1"/>
  <c r="B385" i="22" s="1"/>
  <c r="B386" i="22" s="1"/>
  <c r="B378" i="22"/>
  <c r="B379" i="22" s="1"/>
  <c r="B380" i="22" s="1"/>
  <c r="B373" i="22"/>
  <c r="B374" i="22" s="1"/>
  <c r="B375" i="22" s="1"/>
  <c r="B376" i="22" s="1"/>
  <c r="B363" i="22"/>
  <c r="B364" i="22" s="1"/>
  <c r="B365" i="22" s="1"/>
  <c r="B366" i="22" s="1"/>
  <c r="B367" i="22" s="1"/>
  <c r="B368" i="22" s="1"/>
  <c r="B369" i="22" s="1"/>
  <c r="B370" i="22" s="1"/>
  <c r="B371" i="22" s="1"/>
  <c r="B361" i="22"/>
  <c r="B357" i="22"/>
  <c r="B358" i="22" s="1"/>
  <c r="B359" i="22" s="1"/>
  <c r="B348" i="22"/>
  <c r="B349" i="22" s="1"/>
  <c r="B350" i="22" s="1"/>
  <c r="B351" i="22" s="1"/>
  <c r="B352" i="22" s="1"/>
  <c r="B353" i="22" s="1"/>
  <c r="B354" i="22" s="1"/>
  <c r="B355" i="22" s="1"/>
  <c r="B344" i="22"/>
  <c r="B345" i="22" s="1"/>
  <c r="B346" i="22" s="1"/>
  <c r="B337" i="22"/>
  <c r="B338" i="22" s="1"/>
  <c r="B339" i="22" s="1"/>
  <c r="B340" i="22" s="1"/>
  <c r="B341" i="22" s="1"/>
  <c r="B342" i="22" s="1"/>
  <c r="B326" i="22"/>
  <c r="B327" i="22" s="1"/>
  <c r="B328" i="22" s="1"/>
  <c r="B329" i="22" s="1"/>
  <c r="B330" i="22" s="1"/>
  <c r="B331" i="22" s="1"/>
  <c r="B332" i="22" s="1"/>
  <c r="B333" i="22" s="1"/>
  <c r="B334" i="22" s="1"/>
  <c r="B335" i="22" s="1"/>
  <c r="B319" i="22"/>
  <c r="B320" i="22" s="1"/>
  <c r="B321" i="22" s="1"/>
  <c r="B322" i="22" s="1"/>
  <c r="B323" i="22" s="1"/>
  <c r="B324" i="22" s="1"/>
  <c r="B315" i="22"/>
  <c r="B316" i="22" s="1"/>
  <c r="B317" i="22" s="1"/>
  <c r="B313" i="22"/>
  <c r="B308" i="22"/>
  <c r="B309" i="22" s="1"/>
  <c r="B310" i="22" s="1"/>
  <c r="B299" i="22"/>
  <c r="B300" i="22" s="1"/>
  <c r="B301" i="22" s="1"/>
  <c r="B302" i="22" s="1"/>
  <c r="B303" i="22" s="1"/>
  <c r="B304" i="22" s="1"/>
  <c r="B305" i="22" s="1"/>
  <c r="B306" i="22" s="1"/>
  <c r="B295" i="22"/>
  <c r="B296" i="22" s="1"/>
  <c r="B297" i="22" s="1"/>
  <c r="B290" i="22"/>
  <c r="B291" i="22" s="1"/>
  <c r="B292" i="22" s="1"/>
  <c r="B293" i="22" s="1"/>
  <c r="B284" i="22"/>
  <c r="B285" i="22" s="1"/>
  <c r="B286" i="22" s="1"/>
  <c r="B287" i="22" s="1"/>
  <c r="B288" i="22" s="1"/>
  <c r="B280" i="22"/>
  <c r="B281" i="22" s="1"/>
  <c r="B282" i="22" s="1"/>
  <c r="B272" i="22"/>
  <c r="B273" i="22" s="1"/>
  <c r="B274" i="22" s="1"/>
  <c r="B275" i="22" s="1"/>
  <c r="B276" i="22" s="1"/>
  <c r="B277" i="22" s="1"/>
  <c r="B278" i="22" s="1"/>
  <c r="B267" i="22"/>
  <c r="B268" i="22" s="1"/>
  <c r="B269" i="22" s="1"/>
  <c r="B270" i="22" s="1"/>
  <c r="B262" i="22"/>
  <c r="B263" i="22" s="1"/>
  <c r="B264" i="22" s="1"/>
  <c r="B265" i="22" s="1"/>
  <c r="B258" i="22"/>
  <c r="B259" i="22" s="1"/>
  <c r="B260" i="22" s="1"/>
  <c r="B256" i="22"/>
  <c r="B254" i="22"/>
  <c r="B252" i="22"/>
  <c r="B248" i="22"/>
  <c r="B249" i="22" s="1"/>
  <c r="B250" i="22" s="1"/>
  <c r="B240" i="22"/>
  <c r="B241" i="22" s="1"/>
  <c r="B242" i="22" s="1"/>
  <c r="B243" i="22" s="1"/>
  <c r="B244" i="22" s="1"/>
  <c r="B245" i="22" s="1"/>
  <c r="B246" i="22" s="1"/>
  <c r="B236" i="22"/>
  <c r="B237" i="22" s="1"/>
  <c r="B238" i="22" s="1"/>
  <c r="B232" i="22"/>
  <c r="B233" i="22" s="1"/>
  <c r="B234" i="22" s="1"/>
  <c r="B228" i="22"/>
  <c r="B229" i="22" s="1"/>
  <c r="B230" i="22" s="1"/>
  <c r="B225" i="22"/>
  <c r="B226" i="22" s="1"/>
  <c r="B206" i="22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193" i="22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186" i="22"/>
  <c r="B187" i="22" s="1"/>
  <c r="B188" i="22" s="1"/>
  <c r="B189" i="22" s="1"/>
  <c r="B190" i="22" s="1"/>
  <c r="B191" i="22" s="1"/>
  <c r="B176" i="22"/>
  <c r="B177" i="22" s="1"/>
  <c r="B178" i="22" s="1"/>
  <c r="B179" i="22" s="1"/>
  <c r="B180" i="22" s="1"/>
  <c r="B181" i="22" s="1"/>
  <c r="B182" i="22" s="1"/>
  <c r="B183" i="22" s="1"/>
  <c r="B184" i="22" s="1"/>
  <c r="B168" i="22"/>
  <c r="B169" i="22" s="1"/>
  <c r="B170" i="22" s="1"/>
  <c r="B171" i="22" s="1"/>
  <c r="B172" i="22" s="1"/>
  <c r="B173" i="22" s="1"/>
  <c r="B174" i="22" s="1"/>
  <c r="B164" i="22"/>
  <c r="B165" i="22" s="1"/>
  <c r="B166" i="22" s="1"/>
  <c r="B153" i="22"/>
  <c r="B154" i="22" s="1"/>
  <c r="B155" i="22" s="1"/>
  <c r="B156" i="22" s="1"/>
  <c r="B157" i="22" s="1"/>
  <c r="B158" i="22" s="1"/>
  <c r="B159" i="22" s="1"/>
  <c r="B160" i="22" s="1"/>
  <c r="B161" i="22" s="1"/>
  <c r="B162" i="22" s="1"/>
  <c r="B136" i="22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31" i="22"/>
  <c r="B132" i="22" s="1"/>
  <c r="B133" i="22" s="1"/>
  <c r="B134" i="22" s="1"/>
  <c r="B126" i="22"/>
  <c r="B127" i="22" s="1"/>
  <c r="B128" i="22" s="1"/>
  <c r="B129" i="22" s="1"/>
  <c r="B124" i="22"/>
  <c r="B120" i="22"/>
  <c r="B121" i="22" s="1"/>
  <c r="B122" i="22" s="1"/>
  <c r="B107" i="22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03" i="22"/>
  <c r="B104" i="22" s="1"/>
  <c r="B105" i="22" s="1"/>
  <c r="B95" i="22"/>
  <c r="B96" i="22" s="1"/>
  <c r="B97" i="22" s="1"/>
  <c r="B98" i="22" s="1"/>
  <c r="B99" i="22" s="1"/>
  <c r="B100" i="22" s="1"/>
  <c r="B101" i="22" s="1"/>
  <c r="B91" i="22"/>
  <c r="B92" i="22" s="1"/>
  <c r="B93" i="22" s="1"/>
  <c r="B88" i="22"/>
  <c r="B89" i="22" s="1"/>
  <c r="B75" i="22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73" i="22"/>
  <c r="B69" i="22"/>
  <c r="B70" i="22" s="1"/>
  <c r="B71" i="22" s="1"/>
  <c r="B62" i="22"/>
  <c r="B63" i="22" s="1"/>
  <c r="B64" i="22" s="1"/>
  <c r="B65" i="22" s="1"/>
  <c r="B66" i="22" s="1"/>
  <c r="B67" i="22" s="1"/>
  <c r="B58" i="22"/>
  <c r="B59" i="22" s="1"/>
  <c r="B60" i="22" s="1"/>
  <c r="B48" i="22"/>
  <c r="B49" i="22" s="1"/>
  <c r="B50" i="22" s="1"/>
  <c r="B51" i="22" s="1"/>
  <c r="B52" i="22" s="1"/>
  <c r="B53" i="22" s="1"/>
  <c r="B54" i="22" s="1"/>
  <c r="B55" i="22" s="1"/>
  <c r="B56" i="22" s="1"/>
  <c r="B42" i="22"/>
  <c r="B43" i="22" s="1"/>
  <c r="B44" i="22" s="1"/>
  <c r="B45" i="22" s="1"/>
  <c r="B46" i="22" s="1"/>
  <c r="B38" i="22"/>
  <c r="B39" i="22" s="1"/>
  <c r="B40" i="22" s="1"/>
  <c r="B30" i="22"/>
  <c r="B31" i="22" s="1"/>
  <c r="B32" i="22" s="1"/>
  <c r="B33" i="22" s="1"/>
  <c r="B34" i="22" s="1"/>
  <c r="B35" i="22" s="1"/>
  <c r="B36" i="22" s="1"/>
  <c r="B26" i="22"/>
  <c r="B27" i="22" s="1"/>
  <c r="B28" i="22" s="1"/>
  <c r="B22" i="22"/>
  <c r="B23" i="22" s="1"/>
  <c r="B24" i="22" s="1"/>
  <c r="B17" i="22"/>
  <c r="B18" i="22" s="1"/>
  <c r="B19" i="22" s="1"/>
  <c r="B20" i="22" s="1"/>
  <c r="B7" i="22"/>
  <c r="B8" i="22" s="1"/>
  <c r="B9" i="22" s="1"/>
  <c r="B10" i="22" s="1"/>
  <c r="B11" i="22" s="1"/>
  <c r="B12" i="22" s="1"/>
  <c r="B13" i="22" s="1"/>
  <c r="B14" i="22" s="1"/>
  <c r="B15" i="22" s="1"/>
  <c r="B3" i="22"/>
  <c r="B4" i="22" s="1"/>
  <c r="B5" i="22" s="1"/>
  <c r="X29" i="5" l="1"/>
  <c r="X13" i="5"/>
  <c r="X9" i="5"/>
  <c r="X11" i="5"/>
  <c r="U11" i="5"/>
  <c r="X10" i="5"/>
  <c r="H10" i="5"/>
  <c r="X27" i="5"/>
  <c r="H9" i="5"/>
  <c r="U30" i="5"/>
  <c r="U29" i="5"/>
  <c r="M29" i="5"/>
  <c r="H29" i="5"/>
  <c r="M11" i="5"/>
  <c r="H11" i="5"/>
  <c r="M25" i="5"/>
  <c r="H25" i="5"/>
  <c r="X16" i="5"/>
  <c r="H16" i="5"/>
  <c r="U14" i="5"/>
  <c r="U13" i="5"/>
  <c r="M13" i="5"/>
  <c r="H13" i="5"/>
  <c r="X12" i="5"/>
  <c r="H12" i="5"/>
  <c r="X30" i="5"/>
  <c r="U28" i="5"/>
  <c r="U27" i="5"/>
  <c r="M27" i="5"/>
  <c r="H27" i="5"/>
  <c r="X26" i="5"/>
  <c r="H26" i="5"/>
  <c r="Q15" i="5"/>
  <c r="U24" i="5"/>
  <c r="U9" i="5"/>
  <c r="M9" i="5"/>
  <c r="Q30" i="5"/>
  <c r="M30" i="5"/>
  <c r="Q29" i="5"/>
  <c r="Q16" i="5"/>
  <c r="H15" i="5"/>
  <c r="M16" i="5"/>
  <c r="X15" i="5"/>
  <c r="U16" i="5"/>
  <c r="U15" i="5"/>
  <c r="M15" i="5"/>
  <c r="X14" i="5"/>
  <c r="H14" i="5"/>
  <c r="Q12" i="5"/>
  <c r="M12" i="5"/>
  <c r="Q10" i="5"/>
  <c r="M10" i="5"/>
  <c r="Q8" i="5"/>
  <c r="M8" i="5"/>
  <c r="H8" i="5"/>
  <c r="X31" i="5"/>
  <c r="Q31" i="5"/>
  <c r="H31" i="5"/>
  <c r="X28" i="5"/>
  <c r="H28" i="5"/>
  <c r="Q26" i="5"/>
  <c r="M26" i="5"/>
  <c r="Q24" i="5"/>
  <c r="M24" i="5"/>
  <c r="Q14" i="5"/>
  <c r="M14" i="5"/>
  <c r="Q13" i="5"/>
  <c r="U12" i="5"/>
  <c r="Q11" i="5"/>
  <c r="U10" i="5"/>
  <c r="Q9" i="5"/>
  <c r="U8" i="5"/>
  <c r="U31" i="5"/>
  <c r="M31" i="5"/>
  <c r="H30" i="5"/>
  <c r="Q28" i="5"/>
  <c r="M28" i="5"/>
  <c r="Q27" i="5"/>
  <c r="U26" i="5"/>
  <c r="Q25" i="5"/>
  <c r="A36" i="5"/>
  <c r="A20" i="5"/>
  <c r="F7" i="5"/>
  <c r="F23" i="5"/>
  <c r="C3" i="5"/>
  <c r="H3" i="5" s="1"/>
  <c r="C2" i="5"/>
  <c r="H2" i="5" s="1"/>
  <c r="L1" i="22"/>
  <c r="K1" i="22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F19" i="5" s="1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J35" i="5" s="1"/>
  <c r="J36" i="5" s="1"/>
  <c r="AB33" i="5"/>
  <c r="AF33" i="5" s="1"/>
  <c r="AB34" i="5"/>
  <c r="AB35" i="5"/>
  <c r="AF35" i="5" s="1"/>
  <c r="AB36" i="5"/>
  <c r="AF36" i="5" s="1"/>
  <c r="AB37" i="5"/>
  <c r="AF37" i="5" s="1"/>
  <c r="AE32" i="5"/>
  <c r="AB26" i="5"/>
  <c r="AB28" i="5"/>
  <c r="AB29" i="5"/>
  <c r="Y23" i="5"/>
  <c r="Y35" i="5" s="1"/>
  <c r="Y36" i="5" s="1"/>
  <c r="S23" i="5"/>
  <c r="U23" i="5" s="1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J19" i="5" s="1"/>
  <c r="J20" i="5" s="1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AE38" i="5" l="1"/>
  <c r="AF34" i="5"/>
  <c r="X35" i="5"/>
  <c r="V36" i="5"/>
  <c r="H7" i="5"/>
  <c r="AB30" i="5"/>
  <c r="AB12" i="5"/>
  <c r="AD20" i="5"/>
  <c r="AE20" i="5"/>
  <c r="AF15" i="5"/>
  <c r="AF14" i="5"/>
  <c r="AB20" i="5"/>
  <c r="AF16" i="5"/>
  <c r="AF32" i="5"/>
  <c r="AF38" i="5" s="1"/>
  <c r="AB38" i="5"/>
  <c r="AE30" i="5"/>
  <c r="Q23" i="5"/>
  <c r="AD38" i="5"/>
  <c r="AD30" i="5"/>
  <c r="X19" i="5"/>
  <c r="M7" i="5"/>
  <c r="Q7" i="5"/>
  <c r="H23" i="5"/>
  <c r="M23" i="5"/>
  <c r="X7" i="5"/>
  <c r="AF20" i="5" l="1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O36" i="5" s="1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<sst xmlns="http://schemas.openxmlformats.org/spreadsheetml/2006/main" count="2020" uniqueCount="194">
  <si>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</si>
  <si>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</si>
  <si>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</si>
  <si>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</si>
  <si>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</si>
  <si>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</si>
  <si>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</si>
  <si>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</si>
  <si>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</si>
  <si>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</si>
  <si>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</si>
  <si>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</si>
  <si>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</si>
  <si>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</si>
  <si>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</si>
  <si>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</si>
  <si>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</si>
  <si>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</si>
  <si>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</si>
  <si>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</si>
  <si>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</si>
  <si>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</si>
  <si>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</si>
  <si>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</si>
  <si>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</si>
  <si>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</si>
  <si>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</si>
  <si>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</si>
  <si>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</si>
  <si>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</si>
  <si>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</si>
  <si>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</si>
  <si>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</si>
  <si>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</si>
  <si>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</si>
  <si>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</si>
  <si>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</si>
  <si>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</si>
  <si>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</si>
  <si>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</si>
  <si>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</si>
  <si>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</si>
  <si>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</si>
  <si>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</si>
  <si>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</si>
  <si>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</si>
  <si>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</si>
  <si>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</si>
  <si>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</si>
  <si>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</si>
  <si>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</si>
  <si>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</si>
  <si>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</si>
  <si>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</si>
  <si>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</si>
  <si>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</si>
  <si>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</si>
  <si>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</si>
  <si>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</si>
  <si>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</si>
  <si>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</si>
  <si>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</si>
  <si>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</si>
  <si>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</si>
  <si>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</si>
  <si>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</si>
  <si>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</si>
  <si>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</si>
  <si>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</si>
  <si>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</si>
  <si>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</si>
  <si>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</si>
  <si>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</si>
  <si>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</si>
  <si>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</si>
  <si>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</si>
  <si>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</si>
  <si>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</si>
  <si>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</si>
  <si>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</si>
  <si>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</si>
  <si>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</si>
  <si>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</si>
  <si>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</si>
  <si>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</si>
  <si>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</si>
  <si>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</si>
  <si>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</si>
  <si>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</si>
  <si>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</si>
  <si>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</si>
  <si>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</si>
  <si>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</si>
  <si>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</si>
  <si>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</si>
  <si>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</si>
  <si>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</si>
  <si>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</si>
  <si>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</si>
  <si>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</si>
  <si>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</si>
  <si>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</si>
  <si>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</si>
  <si>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</si>
  <si>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</si>
  <si>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</si>
  <si>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</si>
  <si>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</si>
  <si>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</si>
  <si>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</si>
  <si>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</si>
  <si>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</si>
  <si>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</si>
  <si>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</si>
  <si>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</si>
  <si>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</si>
  <si>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</si>
  <si>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</si>
  <si>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</si>
  <si>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#2</t>
    <phoneticPr fontId="1"/>
  </si>
  <si>
    <t>c</t>
    <phoneticPr fontId="1"/>
  </si>
  <si>
    <t>o</t>
    <phoneticPr fontId="1"/>
  </si>
  <si>
    <t>f</t>
    <phoneticPr fontId="1"/>
  </si>
  <si>
    <t>#3</t>
    <phoneticPr fontId="1"/>
  </si>
  <si>
    <t>#4</t>
    <phoneticPr fontId="1"/>
  </si>
  <si>
    <t>#5</t>
    <phoneticPr fontId="1"/>
  </si>
  <si>
    <t>#6</t>
    <phoneticPr fontId="1"/>
  </si>
  <si>
    <t>#7</t>
    <phoneticPr fontId="1"/>
  </si>
  <si>
    <t>#8</t>
    <phoneticPr fontId="1"/>
  </si>
  <si>
    <t>#9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</si>
  <si>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</si>
  <si>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</si>
  <si>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</si>
  <si>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</si>
  <si>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</si>
  <si>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</si>
  <si>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</si>
  <si>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</si>
  <si>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</si>
  <si>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</si>
  <si>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</si>
  <si>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</si>
  <si>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</si>
  <si>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</si>
  <si>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</si>
  <si>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</si>
  <si>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</si>
  <si>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</si>
  <si>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</si>
  <si>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</si>
  <si>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</si>
  <si>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</si>
  <si>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</si>
  <si>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</si>
  <si>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</si>
  <si>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</si>
  <si>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</si>
  <si>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</si>
  <si>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</si>
  <si>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</si>
  <si>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</si>
  <si>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</si>
  <si>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</si>
  <si>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</si>
  <si>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</si>
  <si>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>#45</t>
    <phoneticPr fontId="1"/>
  </si>
  <si>
    <t>#46</t>
    <phoneticPr fontId="1"/>
  </si>
  <si>
    <t>#47</t>
    <phoneticPr fontId="1"/>
  </si>
  <si>
    <t>#48</t>
    <phoneticPr fontId="1"/>
  </si>
  <si>
    <t>#49</t>
    <phoneticPr fontId="1"/>
  </si>
  <si>
    <t>#50</t>
    <phoneticPr fontId="1"/>
  </si>
  <si>
    <t>Set2</t>
    <phoneticPr fontId="1"/>
  </si>
  <si>
    <t>Set3</t>
    <phoneticPr fontId="1"/>
  </si>
  <si>
    <t>SLO</t>
    <phoneticPr fontId="1"/>
  </si>
  <si>
    <t>JPN</t>
    <phoneticPr fontId="1"/>
  </si>
  <si>
    <t>Masahiro Sekita</t>
    <phoneticPr fontId="1"/>
  </si>
  <si>
    <t>Yuji Nishida</t>
    <phoneticPr fontId="1"/>
  </si>
  <si>
    <t>Kento Miyaura</t>
    <phoneticPr fontId="1"/>
  </si>
  <si>
    <t>Yuki Ishikawa</t>
    <phoneticPr fontId="1"/>
  </si>
  <si>
    <t>Ran Takahashi</t>
    <phoneticPr fontId="1"/>
  </si>
  <si>
    <t>Taishi Onodera</t>
    <phoneticPr fontId="1"/>
  </si>
  <si>
    <t>Akihiro Yamauchi</t>
    <phoneticPr fontId="1"/>
  </si>
  <si>
    <t>Kentaro Takahashi</t>
    <phoneticPr fontId="1"/>
  </si>
  <si>
    <t>Tomohiro Yamamoto</t>
    <phoneticPr fontId="1"/>
  </si>
  <si>
    <t>Uros Planinsic</t>
    <phoneticPr fontId="1"/>
  </si>
  <si>
    <t>Gregor Ropret</t>
    <phoneticPr fontId="1"/>
  </si>
  <si>
    <t>Klemen Cebulj</t>
    <phoneticPr fontId="1"/>
  </si>
  <si>
    <t>Rok Mozic</t>
    <phoneticPr fontId="1"/>
  </si>
  <si>
    <t>Tine Urnaut</t>
    <phoneticPr fontId="1"/>
  </si>
  <si>
    <t>Ziga Stern</t>
    <phoneticPr fontId="1"/>
  </si>
  <si>
    <t>Alen Pajenk</t>
    <phoneticPr fontId="1"/>
  </si>
  <si>
    <t>Jan Kozamernik</t>
    <phoneticPr fontId="1"/>
  </si>
  <si>
    <t>Saso Stalekar</t>
    <phoneticPr fontId="1"/>
  </si>
  <si>
    <t>Jani Kovacic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</si>
</sst>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5" xfId="0" applyBorder="1">
      <alignment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58" xfId="0" applyBorder="1">
      <alignment vertical="center"/>
    </xf>
    <xf numFmtId="0" fontId="0" fillId="0" borderId="49" xfId="0" applyBorder="1">
      <alignment vertical="center"/>
    </xf>
    <xf numFmtId="0" fontId="0" fillId="0" borderId="59" xfId="0" applyBorder="1">
      <alignment vertical="center"/>
    </xf>
    <xf numFmtId="0" fontId="0" fillId="0" borderId="17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48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3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5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9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3" fillId="2" borderId="3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55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theme" Target="theme/theme1.xml"/><Relationship Id="rId21" Type="http://schemas.microsoft.com/office/2017/10/relationships/person" Target="persons/person3.xml"/><Relationship Id="rId34" Type="http://schemas.microsoft.com/office/2017/10/relationships/person" Target="persons/person16.xml"/><Relationship Id="rId7" Type="http://schemas.openxmlformats.org/officeDocument/2006/relationships/calcChain" Target="calcChain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5" Type="http://schemas.openxmlformats.org/officeDocument/2006/relationships/sharedStrings" Target="sharedStrings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styles" Target="styles.xml"/><Relationship Id="rId35" Type="http://schemas.microsoft.com/office/2017/10/relationships/person" Target="persons/person17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opLeftCell="T5" zoomScale="59" zoomScaleNormal="70" workbookViewId="0">
      <selection activeCell="AA11" sqref="AA11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A1" s="53"/>
      <c r="B1" s="63" t="s">
        <v>0</v>
      </c>
      <c r="C1" s="63" t="s">
        <v>95</v>
      </c>
      <c r="D1" s="63" t="s">
        <v>115</v>
      </c>
      <c r="E1" s="63" t="s">
        <v>116</v>
      </c>
      <c r="F1" s="63" t="s">
        <v>117</v>
      </c>
      <c r="G1" s="63" t="s">
        <v>118</v>
      </c>
      <c r="H1" s="63" t="s">
        <v>25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2" x14ac:dyDescent="0.45">
      <c r="A2" s="53"/>
      <c r="B2" s="63" t="s">
        <v>173</v>
      </c>
      <c r="C2" s="91">
        <f>VLOOKUP(C$1,'Full Score'!$A:$L,11,FALSE)</f>
        <v>24</v>
      </c>
      <c r="D2" s="91">
        <f>VLOOKUP(D$1,'Full Score'!$A:$L,11,FALSE)</f>
        <v>18</v>
      </c>
      <c r="E2" s="91">
        <f>VLOOKUP(E$1,'Full Score'!$A:$L,11,FALSE)</f>
        <v>22</v>
      </c>
      <c r="F2" s="91"/>
      <c r="G2" s="91"/>
      <c r="H2" s="91">
        <f>SUM(C2:G2)</f>
        <v>64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</row>
    <row r="3" spans="1:32" x14ac:dyDescent="0.45">
      <c r="A3" s="53"/>
      <c r="B3" s="63" t="s">
        <v>174</v>
      </c>
      <c r="C3" s="91">
        <f>VLOOKUP(C$1,'Full Score'!$A:$L,12,FALSE)</f>
        <v>26</v>
      </c>
      <c r="D3" s="91">
        <f>VLOOKUP(D$1,'Full Score'!$A:$L,12,FALSE)</f>
        <v>25</v>
      </c>
      <c r="E3" s="91">
        <f>VLOOKUP(E$1,'Full Score'!$A:$L,12,FALSE)</f>
        <v>25</v>
      </c>
      <c r="F3" s="91"/>
      <c r="G3" s="91"/>
      <c r="H3" s="91">
        <f>SUM(C3:G3)</f>
        <v>76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</row>
    <row r="4" spans="1:32" ht="18.600000000000001" thickBot="1" x14ac:dyDescent="0.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 t="s">
        <v>27</v>
      </c>
      <c r="AB4" s="53"/>
      <c r="AC4" s="53"/>
      <c r="AD4" s="53"/>
      <c r="AE4" s="53"/>
      <c r="AF4" s="53"/>
    </row>
    <row r="5" spans="1:32" x14ac:dyDescent="0.45">
      <c r="A5" s="92" t="s">
        <v>19</v>
      </c>
      <c r="B5" s="93" t="str">
        <f>B2</f>
        <v>SLO</v>
      </c>
      <c r="C5" s="51" t="s">
        <v>12</v>
      </c>
      <c r="D5" s="81" t="s">
        <v>4</v>
      </c>
      <c r="E5" s="82"/>
      <c r="F5" s="82"/>
      <c r="G5" s="82"/>
      <c r="H5" s="83"/>
      <c r="I5" s="81" t="s">
        <v>5</v>
      </c>
      <c r="J5" s="82"/>
      <c r="K5" s="82"/>
      <c r="L5" s="82"/>
      <c r="M5" s="83"/>
      <c r="N5" s="81" t="s">
        <v>3</v>
      </c>
      <c r="O5" s="82"/>
      <c r="P5" s="82"/>
      <c r="Q5" s="83"/>
      <c r="R5" s="81" t="s">
        <v>2</v>
      </c>
      <c r="S5" s="82"/>
      <c r="T5" s="82"/>
      <c r="U5" s="83"/>
      <c r="V5" s="81" t="s">
        <v>26</v>
      </c>
      <c r="W5" s="82"/>
      <c r="X5" s="83"/>
      <c r="Y5" s="52" t="s">
        <v>89</v>
      </c>
      <c r="Z5" s="53" t="s">
        <v>28</v>
      </c>
      <c r="AA5" s="59" t="s">
        <v>6</v>
      </c>
      <c r="AB5" s="60" t="s">
        <v>3</v>
      </c>
      <c r="AC5" s="60" t="s">
        <v>4</v>
      </c>
      <c r="AD5" s="60" t="s">
        <v>5</v>
      </c>
      <c r="AE5" s="61" t="s">
        <v>7</v>
      </c>
      <c r="AF5" s="70" t="s">
        <v>30</v>
      </c>
    </row>
    <row r="6" spans="1:32" ht="18.600000000000001" thickBot="1" x14ac:dyDescent="0.5">
      <c r="A6" s="62"/>
      <c r="B6" s="63"/>
      <c r="C6" s="54"/>
      <c r="D6" s="55" t="s">
        <v>10</v>
      </c>
      <c r="E6" s="56" t="s">
        <v>20</v>
      </c>
      <c r="F6" s="56" t="s">
        <v>21</v>
      </c>
      <c r="G6" s="56" t="s">
        <v>22</v>
      </c>
      <c r="H6" s="57" t="s">
        <v>23</v>
      </c>
      <c r="I6" s="55" t="s">
        <v>52</v>
      </c>
      <c r="J6" s="56" t="s">
        <v>11</v>
      </c>
      <c r="K6" s="56" t="s">
        <v>91</v>
      </c>
      <c r="L6" s="56" t="s">
        <v>89</v>
      </c>
      <c r="M6" s="57" t="s">
        <v>90</v>
      </c>
      <c r="N6" s="55" t="s">
        <v>10</v>
      </c>
      <c r="O6" s="56" t="s">
        <v>11</v>
      </c>
      <c r="P6" s="56" t="s">
        <v>22</v>
      </c>
      <c r="Q6" s="57" t="s">
        <v>14</v>
      </c>
      <c r="R6" s="55" t="s">
        <v>24</v>
      </c>
      <c r="S6" s="56" t="s">
        <v>8</v>
      </c>
      <c r="T6" s="56" t="s">
        <v>9</v>
      </c>
      <c r="U6" s="57" t="s">
        <v>14</v>
      </c>
      <c r="V6" s="55" t="s">
        <v>92</v>
      </c>
      <c r="W6" s="56" t="s">
        <v>89</v>
      </c>
      <c r="X6" s="57" t="s">
        <v>93</v>
      </c>
      <c r="Y6" s="58"/>
      <c r="Z6" s="53"/>
      <c r="AA6" s="62" t="s">
        <v>83</v>
      </c>
      <c r="AB6" s="94">
        <f>COUNTIFS('Full Score'!$C:$C,Sheet1!$AA6,'Full Score'!$D:$D,"ab")</f>
        <v>5</v>
      </c>
      <c r="AC6" s="91">
        <f>COUNTIFS('Full Score'!$C:$C,Sheet1!$AA6,'Full Score'!$D:$D,"sb")</f>
        <v>0</v>
      </c>
      <c r="AD6" s="91">
        <f>COUNTIFS('Full Score'!$C:$C,Sheet1!$AA6,'Full Score'!$D:$D,"bb")</f>
        <v>0</v>
      </c>
      <c r="AE6" s="95">
        <f>COUNTIFS('Full Score'!$C:$C,Sheet1!$AA6,'Full Score'!$D:$D,"ob")</f>
        <v>1</v>
      </c>
      <c r="AF6" s="96">
        <f>SUM(AB6:AE6)</f>
        <v>6</v>
      </c>
    </row>
    <row r="7" spans="1:32" ht="18.600000000000001" thickBot="1" x14ac:dyDescent="0.5">
      <c r="A7" s="97">
        <v>3</v>
      </c>
      <c r="B7" s="91" t="s">
        <v>184</v>
      </c>
      <c r="C7" s="98" t="s">
        <v>15</v>
      </c>
      <c r="D7" s="99">
        <f>COUNTIFS('Full Score'!$C:$C,Sheet1!$A7,'Full Score'!$D:$D,"s")</f>
        <v>7</v>
      </c>
      <c r="E7" s="100">
        <f>COUNTIFS('Full Score'!$C:$C,Sheet1!$A7,'Full Score'!$D:$D,"s",'Full Score'!$E:$E,"p")</f>
        <v>0</v>
      </c>
      <c r="F7" s="100">
        <f>COUNTIFS('Full Score'!$C:$C,Sheet1!$A7,'Full Score'!$D:$D,"s",'Full Score'!$I:$I,"c")+COUNTIFS('Full Score'!$C:$C,Sheet1!$A7,'Full Score'!$D:$D,"s",'Full Score'!$I:$I,"m")+COUNTIFS('Full Score'!$C:$C,Sheet1!$A7,'Full Score'!$D:$D,"s",'Full Score'!$I:$I,"o")</f>
        <v>1</v>
      </c>
      <c r="G7" s="100">
        <f>COUNTIFS('Full Score'!$C:$C,Sheet1!$A7,'Full Score'!$D:$D,"s",'Full Score'!$E:$E,"m")</f>
        <v>1</v>
      </c>
      <c r="H7" s="101">
        <f>(E7*100+F7*25-G7*25)/D7</f>
        <v>0</v>
      </c>
      <c r="I7" s="99">
        <f>COUNTIFS('Full Score'!$C:$C,Sheet1!$A7,'Full Score'!$D:$D,"b")</f>
        <v>5</v>
      </c>
      <c r="J7" s="100">
        <f>COUNTIFS('Full Score'!$C:$C,Sheet1!$A7,'Full Score'!$D:$D,"b",'Full Score'!$E:$E,"p")</f>
        <v>0</v>
      </c>
      <c r="K7" s="100">
        <f>COUNTIFS('Full Score'!$C:$C,Sheet1!$A7,'Full Score'!$D:$D,"b",'Full Score'!$E:$E,"t")</f>
        <v>0</v>
      </c>
      <c r="L7" s="100">
        <f>COUNTIFS('Full Score'!$C:$C,Sheet1!$A7,'Full Score'!$D:$D,"b",'Full Score'!$E:$E,"m")</f>
        <v>3</v>
      </c>
      <c r="M7" s="101">
        <f>(J7*100+K7*25-L7*25)/I7</f>
        <v>-15</v>
      </c>
      <c r="N7" s="99">
        <f>COUNTIFS('Full Score'!$C:$C,Sheet1!$A7,'Full Score'!$D:$D,"a")</f>
        <v>0</v>
      </c>
      <c r="O7" s="100">
        <f>COUNTIFS('Full Score'!$C:$C,Sheet1!$A7,'Full Score'!$D:$D,"a",'Full Score'!$E:$E,"p")</f>
        <v>0</v>
      </c>
      <c r="P7" s="100">
        <f>COUNTIFS('Full Score'!$C:$C,Sheet1!$A7,'Full Score'!$D:$D,"a",'Full Score'!$E:$E,"m")</f>
        <v>0</v>
      </c>
      <c r="Q7" s="101" t="e">
        <f>(O7-P7)*100/N7</f>
        <v>#DIV/0!</v>
      </c>
      <c r="R7" s="99">
        <f>COUNTIFS('Full Score'!$C:$C,Sheet1!$A7,'Full Score'!$D:$D,"r")</f>
        <v>0</v>
      </c>
      <c r="S7" s="100">
        <f>COUNTIFS('Full Score'!$C:$C,Sheet1!$A7,'Full Score'!$D:$D,"r",'Full Score'!$E:$E,"a")</f>
        <v>0</v>
      </c>
      <c r="T7" s="100">
        <f>COUNTIFS('Full Score'!$C:$C,Sheet1!$A7,'Full Score'!$D:$D,"r",'Full Score'!$E:$E,"b")</f>
        <v>0</v>
      </c>
      <c r="U7" s="101" t="e">
        <f>(S7*100+T7*50)/R7</f>
        <v>#DIV/0!</v>
      </c>
      <c r="V7" s="99">
        <f>COUNTIFS('Full Score'!$C:$C,Sheet1!$A7,'Full Score'!$D:$D,"d")</f>
        <v>3</v>
      </c>
      <c r="W7" s="100">
        <f>COUNTIFS('Full Score'!$C:$C,Sheet1!$A7,'Full Score'!$D:$D,"d",'Full Score'!$E:$E,"m")</f>
        <v>0</v>
      </c>
      <c r="X7" s="101">
        <f>(V7-W7)/V7*100</f>
        <v>100</v>
      </c>
      <c r="Y7" s="102">
        <f>COUNTIFS('Full Score'!$C:$C,Sheet1!$A7,'Full Score'!$D:$D,"m")</f>
        <v>1</v>
      </c>
      <c r="Z7" s="53"/>
      <c r="AA7" s="62" t="s">
        <v>84</v>
      </c>
      <c r="AB7" s="91">
        <f>COUNTIFS('Full Score'!$C:$C,Sheet1!$AA7,'Full Score'!$D:$D,"ab")</f>
        <v>0</v>
      </c>
      <c r="AC7" s="91">
        <f>COUNTIFS('Full Score'!$C:$C,Sheet1!$AA7,'Full Score'!$D:$D,"sb")</f>
        <v>0</v>
      </c>
      <c r="AD7" s="91">
        <f>COUNTIFS('Full Score'!$C:$C,Sheet1!$AA7,'Full Score'!$D:$D,"bb")</f>
        <v>0</v>
      </c>
      <c r="AE7" s="98">
        <f>COUNTIFS('Full Score'!$C:$C,Sheet1!$AA7,'Full Score'!$D:$D,"ob")</f>
        <v>0</v>
      </c>
      <c r="AF7" s="70">
        <f t="shared" ref="AF7:AF31" si="0">SUM(AB7:AE7)</f>
        <v>0</v>
      </c>
    </row>
    <row r="8" spans="1:32" ht="18.600000000000001" thickBot="1" x14ac:dyDescent="0.5">
      <c r="A8" s="97">
        <v>16</v>
      </c>
      <c r="B8" s="91" t="s">
        <v>185</v>
      </c>
      <c r="C8" s="98" t="s">
        <v>15</v>
      </c>
      <c r="D8" s="99">
        <f>COUNTIFS('Full Score'!$C:$C,Sheet1!$A8,'Full Score'!$D:$D,"s")</f>
        <v>6</v>
      </c>
      <c r="E8" s="100">
        <f>COUNTIFS('Full Score'!$C:$C,Sheet1!$A8,'Full Score'!$D:$D,"s",'Full Score'!$E:$E,"p")</f>
        <v>0</v>
      </c>
      <c r="F8" s="100">
        <f>COUNTIFS('Full Score'!$C:$C,Sheet1!$A8,'Full Score'!$D:$D,"s",'Full Score'!$I:$I,"c")+COUNTIFS('Full Score'!$C:$C,Sheet1!$A8,'Full Score'!$D:$D,"s",'Full Score'!$I:$I,"m")+COUNTIFS('Full Score'!$C:$C,Sheet1!$A8,'Full Score'!$D:$D,"s",'Full Score'!$I:$I,"o")</f>
        <v>1</v>
      </c>
      <c r="G8" s="100">
        <f>COUNTIFS('Full Score'!$C:$C,Sheet1!$A8,'Full Score'!$D:$D,"s",'Full Score'!$E:$E,"m")</f>
        <v>0</v>
      </c>
      <c r="H8" s="101">
        <f t="shared" ref="H8:H16" si="1">(E8*100+F8*25-G8*25)/D8</f>
        <v>4.166666666666667</v>
      </c>
      <c r="I8" s="99">
        <f>COUNTIFS('Full Score'!$C:$C,Sheet1!$A8,'Full Score'!$D:$D,"b")</f>
        <v>2</v>
      </c>
      <c r="J8" s="100">
        <f>COUNTIFS('Full Score'!$C:$C,Sheet1!$A8,'Full Score'!$D:$D,"b",'Full Score'!$E:$E,"p")</f>
        <v>0</v>
      </c>
      <c r="K8" s="100">
        <f>COUNTIFS('Full Score'!$C:$C,Sheet1!$A8,'Full Score'!$D:$D,"b",'Full Score'!$E:$E,"t")</f>
        <v>0</v>
      </c>
      <c r="L8" s="100">
        <f>COUNTIFS('Full Score'!$C:$C,Sheet1!$A8,'Full Score'!$D:$D,"b",'Full Score'!$E:$E,"m")</f>
        <v>2</v>
      </c>
      <c r="M8" s="101">
        <f t="shared" ref="M8:M16" si="2">(J8*100+K8*25-L8*25)/I8</f>
        <v>-25</v>
      </c>
      <c r="N8" s="99">
        <f>COUNTIFS('Full Score'!$C:$C,Sheet1!$A8,'Full Score'!$D:$D,"a")</f>
        <v>1</v>
      </c>
      <c r="O8" s="100">
        <f>COUNTIFS('Full Score'!$C:$C,Sheet1!$A8,'Full Score'!$D:$D,"a",'Full Score'!$E:$E,"p")</f>
        <v>0</v>
      </c>
      <c r="P8" s="100">
        <f>COUNTIFS('Full Score'!$C:$C,Sheet1!$A8,'Full Score'!$D:$D,"a",'Full Score'!$E:$E,"m")</f>
        <v>0</v>
      </c>
      <c r="Q8" s="101">
        <f t="shared" ref="Q8:Q16" si="3">(O8-P8)*100/N8</f>
        <v>0</v>
      </c>
      <c r="R8" s="99">
        <f>COUNTIFS('Full Score'!$C:$C,Sheet1!$A8,'Full Score'!$D:$D,"r")</f>
        <v>0</v>
      </c>
      <c r="S8" s="100">
        <f>COUNTIFS('Full Score'!$C:$C,Sheet1!$A8,'Full Score'!$D:$D,"r",'Full Score'!$E:$E,"a")</f>
        <v>0</v>
      </c>
      <c r="T8" s="100">
        <f>COUNTIFS('Full Score'!$C:$C,Sheet1!$A8,'Full Score'!$D:$D,"r",'Full Score'!$E:$E,"b")</f>
        <v>0</v>
      </c>
      <c r="U8" s="101" t="e">
        <f t="shared" ref="U8:U16" si="4">(S8*100+T8*50)/R8</f>
        <v>#DIV/0!</v>
      </c>
      <c r="V8" s="103">
        <f>COUNTIFS('Full Score'!$C:$C,Sheet1!$A8,'Full Score'!$D:$D,"d")</f>
        <v>8</v>
      </c>
      <c r="W8" s="100">
        <f>COUNTIFS('Full Score'!$C:$C,Sheet1!$A8,'Full Score'!$D:$D,"d",'Full Score'!$E:$E,"m")</f>
        <v>5</v>
      </c>
      <c r="X8" s="101">
        <f t="shared" ref="X8:X16" si="5">(V8-W8)/V8*100</f>
        <v>37.5</v>
      </c>
      <c r="Y8" s="102">
        <f>COUNTIFS('Full Score'!$C:$C,Sheet1!$A8,'Full Score'!$D:$D,"m")</f>
        <v>1</v>
      </c>
      <c r="Z8" s="53"/>
      <c r="AA8" s="62" t="s">
        <v>85</v>
      </c>
      <c r="AB8" s="91">
        <f>COUNTIFS('Full Score'!$C:$C,Sheet1!$AA8,'Full Score'!$D:$D,"ab")</f>
        <v>2</v>
      </c>
      <c r="AC8" s="91">
        <f>COUNTIFS('Full Score'!$C:$C,Sheet1!$AA8,'Full Score'!$D:$D,"sb")</f>
        <v>0</v>
      </c>
      <c r="AD8" s="94">
        <f>COUNTIFS('Full Score'!$C:$C,Sheet1!$AA8,'Full Score'!$D:$D,"bb")</f>
        <v>1</v>
      </c>
      <c r="AE8" s="98">
        <f>COUNTIFS('Full Score'!$C:$C,Sheet1!$AA8,'Full Score'!$D:$D,"ob")</f>
        <v>0</v>
      </c>
      <c r="AF8" s="70">
        <f t="shared" si="0"/>
        <v>3</v>
      </c>
    </row>
    <row r="9" spans="1:32" ht="18.600000000000001" thickBot="1" x14ac:dyDescent="0.5">
      <c r="A9" s="97">
        <v>18</v>
      </c>
      <c r="B9" s="91" t="s">
        <v>186</v>
      </c>
      <c r="C9" s="98" t="s">
        <v>18</v>
      </c>
      <c r="D9" s="103">
        <f>COUNTIFS('Full Score'!$C:$C,Sheet1!$A9,'Full Score'!$D:$D,"s")</f>
        <v>10</v>
      </c>
      <c r="E9" s="100">
        <f>COUNTIFS('Full Score'!$C:$C,Sheet1!$A9,'Full Score'!$D:$D,"s",'Full Score'!$E:$E,"p")</f>
        <v>0</v>
      </c>
      <c r="F9" s="100">
        <f>COUNTIFS('Full Score'!$C:$C,Sheet1!$A9,'Full Score'!$D:$D,"s",'Full Score'!$I:$I,"c")+COUNTIFS('Full Score'!$C:$C,Sheet1!$A9,'Full Score'!$D:$D,"s",'Full Score'!$I:$I,"m")+COUNTIFS('Full Score'!$C:$C,Sheet1!$A9,'Full Score'!$D:$D,"s",'Full Score'!$I:$I,"o")</f>
        <v>1</v>
      </c>
      <c r="G9" s="100">
        <f>COUNTIFS('Full Score'!$C:$C,Sheet1!$A9,'Full Score'!$D:$D,"s",'Full Score'!$E:$E,"m")</f>
        <v>1</v>
      </c>
      <c r="H9" s="101">
        <f t="shared" si="1"/>
        <v>0</v>
      </c>
      <c r="I9" s="99">
        <f>COUNTIFS('Full Score'!$C:$C,Sheet1!$A9,'Full Score'!$D:$D,"b")</f>
        <v>3</v>
      </c>
      <c r="J9" s="100">
        <f>COUNTIFS('Full Score'!$C:$C,Sheet1!$A9,'Full Score'!$D:$D,"b",'Full Score'!$E:$E,"p")</f>
        <v>1</v>
      </c>
      <c r="K9" s="100">
        <f>COUNTIFS('Full Score'!$C:$C,Sheet1!$A9,'Full Score'!$D:$D,"b",'Full Score'!$E:$E,"t")</f>
        <v>2</v>
      </c>
      <c r="L9" s="100">
        <f>COUNTIFS('Full Score'!$C:$C,Sheet1!$A9,'Full Score'!$D:$D,"b",'Full Score'!$E:$E,"m")</f>
        <v>0</v>
      </c>
      <c r="M9" s="101">
        <f t="shared" si="2"/>
        <v>50</v>
      </c>
      <c r="N9" s="103">
        <f>COUNTIFS('Full Score'!$C:$C,Sheet1!$A9,'Full Score'!$D:$D,"a")</f>
        <v>21</v>
      </c>
      <c r="O9" s="104">
        <f>COUNTIFS('Full Score'!$C:$C,Sheet1!$A9,'Full Score'!$D:$D,"a",'Full Score'!$E:$E,"p")</f>
        <v>8</v>
      </c>
      <c r="P9" s="100">
        <f>COUNTIFS('Full Score'!$C:$C,Sheet1!$A9,'Full Score'!$D:$D,"a",'Full Score'!$E:$E,"m")</f>
        <v>3</v>
      </c>
      <c r="Q9" s="101">
        <f t="shared" si="3"/>
        <v>23.80952380952381</v>
      </c>
      <c r="R9" s="103">
        <f>COUNTIFS('Full Score'!$C:$C,Sheet1!$A9,'Full Score'!$D:$D,"r")</f>
        <v>14</v>
      </c>
      <c r="S9" s="104">
        <f>COUNTIFS('Full Score'!$C:$C,Sheet1!$A9,'Full Score'!$D:$D,"r",'Full Score'!$E:$E,"a")</f>
        <v>8</v>
      </c>
      <c r="T9" s="100">
        <f>COUNTIFS('Full Score'!$C:$C,Sheet1!$A9,'Full Score'!$D:$D,"r",'Full Score'!$E:$E,"b")</f>
        <v>1</v>
      </c>
      <c r="U9" s="101">
        <f t="shared" si="4"/>
        <v>60.714285714285715</v>
      </c>
      <c r="V9" s="103">
        <f>COUNTIFS('Full Score'!$C:$C,Sheet1!$A9,'Full Score'!$D:$D,"d")</f>
        <v>15</v>
      </c>
      <c r="W9" s="100">
        <f>COUNTIFS('Full Score'!$C:$C,Sheet1!$A9,'Full Score'!$D:$D,"d",'Full Score'!$E:$E,"m")</f>
        <v>8</v>
      </c>
      <c r="X9" s="101">
        <f t="shared" si="5"/>
        <v>46.666666666666664</v>
      </c>
      <c r="Y9" s="102">
        <f>COUNTIFS('Full Score'!$C:$C,Sheet1!$A9,'Full Score'!$D:$D,"m")</f>
        <v>0</v>
      </c>
      <c r="Z9" s="53"/>
      <c r="AA9" s="62" t="s">
        <v>86</v>
      </c>
      <c r="AB9" s="91">
        <f>COUNTIFS('Full Score'!$C:$C,Sheet1!$AA9,'Full Score'!$D:$D,"ab")</f>
        <v>2</v>
      </c>
      <c r="AC9" s="91">
        <f>COUNTIFS('Full Score'!$C:$C,Sheet1!$AA9,'Full Score'!$D:$D,"sb")</f>
        <v>0</v>
      </c>
      <c r="AD9" s="91">
        <f>COUNTIFS('Full Score'!$C:$C,Sheet1!$AA9,'Full Score'!$D:$D,"bb")</f>
        <v>0</v>
      </c>
      <c r="AE9" s="98">
        <f>COUNTIFS('Full Score'!$C:$C,Sheet1!$AA9,'Full Score'!$D:$D,"ob")</f>
        <v>0</v>
      </c>
      <c r="AF9" s="70">
        <f t="shared" si="0"/>
        <v>2</v>
      </c>
    </row>
    <row r="10" spans="1:32" ht="18.600000000000001" thickBot="1" x14ac:dyDescent="0.5">
      <c r="A10" s="97">
        <v>19</v>
      </c>
      <c r="B10" s="91" t="s">
        <v>187</v>
      </c>
      <c r="C10" s="98" t="s">
        <v>16</v>
      </c>
      <c r="D10" s="105">
        <f>COUNTIFS('Full Score'!$C:$C,Sheet1!$A10,'Full Score'!$D:$D,"s")</f>
        <v>8</v>
      </c>
      <c r="E10" s="100">
        <f>COUNTIFS('Full Score'!$C:$C,Sheet1!$A10,'Full Score'!$D:$D,"s",'Full Score'!$E:$E,"p")</f>
        <v>0</v>
      </c>
      <c r="F10" s="106">
        <f>COUNTIFS('Full Score'!$C:$C,Sheet1!$A10,'Full Score'!$D:$D,"s",'Full Score'!$I:$I,"c")+COUNTIFS('Full Score'!$C:$C,Sheet1!$A10,'Full Score'!$D:$D,"s",'Full Score'!$I:$I,"m")+COUNTIFS('Full Score'!$C:$C,Sheet1!$A10,'Full Score'!$D:$D,"s",'Full Score'!$I:$I,"o")</f>
        <v>2</v>
      </c>
      <c r="G10" s="100">
        <f>COUNTIFS('Full Score'!$C:$C,Sheet1!$A10,'Full Score'!$D:$D,"s",'Full Score'!$E:$E,"m")</f>
        <v>1</v>
      </c>
      <c r="H10" s="101">
        <f t="shared" si="1"/>
        <v>3.125</v>
      </c>
      <c r="I10" s="103">
        <f>COUNTIFS('Full Score'!$C:$C,Sheet1!$A10,'Full Score'!$D:$D,"b")</f>
        <v>9</v>
      </c>
      <c r="J10" s="104">
        <f>COUNTIFS('Full Score'!$C:$C,Sheet1!$A10,'Full Score'!$D:$D,"b",'Full Score'!$E:$E,"p")</f>
        <v>2</v>
      </c>
      <c r="K10" s="100">
        <f>COUNTIFS('Full Score'!$C:$C,Sheet1!$A10,'Full Score'!$D:$D,"b",'Full Score'!$E:$E,"t")</f>
        <v>1</v>
      </c>
      <c r="L10" s="100">
        <f>COUNTIFS('Full Score'!$C:$C,Sheet1!$A10,'Full Score'!$D:$D,"b",'Full Score'!$E:$E,"m")</f>
        <v>6</v>
      </c>
      <c r="M10" s="101">
        <f t="shared" si="2"/>
        <v>8.3333333333333339</v>
      </c>
      <c r="N10" s="103">
        <f>COUNTIFS('Full Score'!$C:$C,Sheet1!$A10,'Full Score'!$D:$D,"a")</f>
        <v>21</v>
      </c>
      <c r="O10" s="104">
        <f>COUNTIFS('Full Score'!$C:$C,Sheet1!$A10,'Full Score'!$D:$D,"a",'Full Score'!$E:$E,"p")</f>
        <v>8</v>
      </c>
      <c r="P10" s="104">
        <f>COUNTIFS('Full Score'!$C:$C,Sheet1!$A10,'Full Score'!$D:$D,"a",'Full Score'!$E:$E,"m")</f>
        <v>1</v>
      </c>
      <c r="Q10" s="101">
        <f t="shared" si="3"/>
        <v>33.333333333333336</v>
      </c>
      <c r="R10" s="103">
        <f>COUNTIFS('Full Score'!$C:$C,Sheet1!$A10,'Full Score'!$D:$D,"r")</f>
        <v>11</v>
      </c>
      <c r="S10" s="100">
        <f>COUNTIFS('Full Score'!$C:$C,Sheet1!$A10,'Full Score'!$D:$D,"r",'Full Score'!$E:$E,"a")</f>
        <v>3</v>
      </c>
      <c r="T10" s="104">
        <f>COUNTIFS('Full Score'!$C:$C,Sheet1!$A10,'Full Score'!$D:$D,"r",'Full Score'!$E:$E,"b")</f>
        <v>6</v>
      </c>
      <c r="U10" s="101">
        <f t="shared" si="4"/>
        <v>54.545454545454547</v>
      </c>
      <c r="V10" s="103">
        <f>COUNTIFS('Full Score'!$C:$C,Sheet1!$A10,'Full Score'!$D:$D,"d")</f>
        <v>9</v>
      </c>
      <c r="W10" s="104">
        <f>COUNTIFS('Full Score'!$C:$C,Sheet1!$A10,'Full Score'!$D:$D,"d",'Full Score'!$E:$E,"m")</f>
        <v>1</v>
      </c>
      <c r="X10" s="107">
        <f t="shared" si="5"/>
        <v>88.888888888888886</v>
      </c>
      <c r="Y10" s="102">
        <f>COUNTIFS('Full Score'!$C:$C,Sheet1!$A10,'Full Score'!$D:$D,"m")</f>
        <v>0</v>
      </c>
      <c r="Z10" s="53"/>
      <c r="AA10" s="62" t="s">
        <v>87</v>
      </c>
      <c r="AB10" s="91">
        <f>COUNTIFS('Full Score'!$C:$C,Sheet1!$AA10,'Full Score'!$D:$D,"ab")</f>
        <v>1</v>
      </c>
      <c r="AC10" s="91">
        <f>COUNTIFS('Full Score'!$C:$C,Sheet1!$AA10,'Full Score'!$D:$D,"sb")</f>
        <v>0</v>
      </c>
      <c r="AD10" s="94">
        <f>COUNTIFS('Full Score'!$C:$C,Sheet1!$AA10,'Full Score'!$D:$D,"bb")</f>
        <v>1</v>
      </c>
      <c r="AE10" s="95">
        <f>COUNTIFS('Full Score'!$C:$C,Sheet1!$AA10,'Full Score'!$D:$D,"ob")</f>
        <v>2</v>
      </c>
      <c r="AF10" s="70">
        <f t="shared" si="0"/>
        <v>4</v>
      </c>
    </row>
    <row r="11" spans="1:32" ht="18.600000000000001" thickBot="1" x14ac:dyDescent="0.5">
      <c r="A11" s="97">
        <v>17</v>
      </c>
      <c r="B11" s="91" t="s">
        <v>188</v>
      </c>
      <c r="C11" s="98" t="s">
        <v>16</v>
      </c>
      <c r="D11" s="103">
        <f>COUNTIFS('Full Score'!$C:$C,Sheet1!$A11,'Full Score'!$D:$D,"s")</f>
        <v>11</v>
      </c>
      <c r="E11" s="100">
        <f>COUNTIFS('Full Score'!$C:$C,Sheet1!$A11,'Full Score'!$D:$D,"s",'Full Score'!$E:$E,"p")</f>
        <v>0</v>
      </c>
      <c r="F11" s="106">
        <f>COUNTIFS('Full Score'!$C:$C,Sheet1!$A11,'Full Score'!$D:$D,"s",'Full Score'!$I:$I,"c")+COUNTIFS('Full Score'!$C:$C,Sheet1!$A11,'Full Score'!$D:$D,"s",'Full Score'!$I:$I,"m")+COUNTIFS('Full Score'!$C:$C,Sheet1!$A11,'Full Score'!$D:$D,"s",'Full Score'!$I:$I,"o")</f>
        <v>2</v>
      </c>
      <c r="G11" s="100">
        <f>COUNTIFS('Full Score'!$C:$C,Sheet1!$A11,'Full Score'!$D:$D,"s",'Full Score'!$E:$E,"m")</f>
        <v>3</v>
      </c>
      <c r="H11" s="101">
        <f t="shared" si="1"/>
        <v>-2.2727272727272729</v>
      </c>
      <c r="I11" s="99">
        <f>COUNTIFS('Full Score'!$C:$C,Sheet1!$A11,'Full Score'!$D:$D,"b")</f>
        <v>4</v>
      </c>
      <c r="J11" s="100">
        <f>COUNTIFS('Full Score'!$C:$C,Sheet1!$A11,'Full Score'!$D:$D,"b",'Full Score'!$E:$E,"p")</f>
        <v>0</v>
      </c>
      <c r="K11" s="100">
        <f>COUNTIFS('Full Score'!$C:$C,Sheet1!$A11,'Full Score'!$D:$D,"b",'Full Score'!$E:$E,"t")</f>
        <v>1</v>
      </c>
      <c r="L11" s="100">
        <f>COUNTIFS('Full Score'!$C:$C,Sheet1!$A11,'Full Score'!$D:$D,"b",'Full Score'!$E:$E,"m")</f>
        <v>2</v>
      </c>
      <c r="M11" s="101">
        <f t="shared" si="2"/>
        <v>-6.25</v>
      </c>
      <c r="N11" s="103">
        <f>COUNTIFS('Full Score'!$C:$C,Sheet1!$A11,'Full Score'!$D:$D,"a")</f>
        <v>30</v>
      </c>
      <c r="O11" s="104">
        <f>COUNTIFS('Full Score'!$C:$C,Sheet1!$A11,'Full Score'!$D:$D,"a",'Full Score'!$E:$E,"p")</f>
        <v>12</v>
      </c>
      <c r="P11" s="100">
        <f>COUNTIFS('Full Score'!$C:$C,Sheet1!$A11,'Full Score'!$D:$D,"a",'Full Score'!$E:$E,"m")</f>
        <v>3</v>
      </c>
      <c r="Q11" s="101">
        <f t="shared" si="3"/>
        <v>30</v>
      </c>
      <c r="R11" s="103">
        <f>COUNTIFS('Full Score'!$C:$C,Sheet1!$A11,'Full Score'!$D:$D,"r")</f>
        <v>14</v>
      </c>
      <c r="S11" s="104">
        <f>COUNTIFS('Full Score'!$C:$C,Sheet1!$A11,'Full Score'!$D:$D,"r",'Full Score'!$E:$E,"a")</f>
        <v>6</v>
      </c>
      <c r="T11" s="104">
        <f>COUNTIFS('Full Score'!$C:$C,Sheet1!$A11,'Full Score'!$D:$D,"r",'Full Score'!$E:$E,"b")</f>
        <v>3</v>
      </c>
      <c r="U11" s="101">
        <f t="shared" si="4"/>
        <v>53.571428571428569</v>
      </c>
      <c r="V11" s="103">
        <f>COUNTIFS('Full Score'!$C:$C,Sheet1!$A11,'Full Score'!$D:$D,"d")</f>
        <v>12</v>
      </c>
      <c r="W11" s="100">
        <f>COUNTIFS('Full Score'!$C:$C,Sheet1!$A11,'Full Score'!$D:$D,"d",'Full Score'!$E:$E,"m")</f>
        <v>3</v>
      </c>
      <c r="X11" s="101">
        <f t="shared" si="5"/>
        <v>75</v>
      </c>
      <c r="Y11" s="102">
        <f>COUNTIFS('Full Score'!$C:$C,Sheet1!$A11,'Full Score'!$D:$D,"m")</f>
        <v>1</v>
      </c>
      <c r="Z11" s="53"/>
      <c r="AA11" s="64" t="s">
        <v>88</v>
      </c>
      <c r="AB11" s="108">
        <f>COUNTIFS('Full Score'!$C:$C,Sheet1!$AA11,'Full Score'!$D:$D,"ab")</f>
        <v>1</v>
      </c>
      <c r="AC11" s="108">
        <f>COUNTIFS('Full Score'!$C:$C,Sheet1!$AA11,'Full Score'!$D:$D,"sb")</f>
        <v>0</v>
      </c>
      <c r="AD11" s="108">
        <f>COUNTIFS('Full Score'!$C:$C,Sheet1!$AA11,'Full Score'!$D:$D,"bb")</f>
        <v>0</v>
      </c>
      <c r="AE11" s="109">
        <f>COUNTIFS('Full Score'!$C:$C,Sheet1!$AA11,'Full Score'!$D:$D,"ob")</f>
        <v>2</v>
      </c>
      <c r="AF11" s="70">
        <f t="shared" si="0"/>
        <v>3</v>
      </c>
    </row>
    <row r="12" spans="1:32" ht="18.600000000000001" thickBot="1" x14ac:dyDescent="0.5">
      <c r="A12" s="97">
        <v>14</v>
      </c>
      <c r="B12" s="91" t="s">
        <v>189</v>
      </c>
      <c r="C12" s="98" t="s">
        <v>16</v>
      </c>
      <c r="D12" s="99">
        <f>COUNTIFS('Full Score'!$C:$C,Sheet1!$A12,'Full Score'!$D:$D,"s")</f>
        <v>4</v>
      </c>
      <c r="E12" s="100">
        <f>COUNTIFS('Full Score'!$C:$C,Sheet1!$A12,'Full Score'!$D:$D,"s",'Full Score'!$E:$E,"p")</f>
        <v>0</v>
      </c>
      <c r="F12" s="100">
        <f>COUNTIFS('Full Score'!$C:$C,Sheet1!$A12,'Full Score'!$D:$D,"s",'Full Score'!$I:$I,"c")+COUNTIFS('Full Score'!$C:$C,Sheet1!$A12,'Full Score'!$D:$D,"s",'Full Score'!$I:$I,"m")+COUNTIFS('Full Score'!$C:$C,Sheet1!$A12,'Full Score'!$D:$D,"s",'Full Score'!$I:$I,"o")</f>
        <v>2</v>
      </c>
      <c r="G12" s="100">
        <f>COUNTIFS('Full Score'!$C:$C,Sheet1!$A12,'Full Score'!$D:$D,"s",'Full Score'!$E:$E,"m")</f>
        <v>0</v>
      </c>
      <c r="H12" s="101">
        <f t="shared" si="1"/>
        <v>12.5</v>
      </c>
      <c r="I12" s="99">
        <f>COUNTIFS('Full Score'!$C:$C,Sheet1!$A12,'Full Score'!$D:$D,"b")</f>
        <v>1</v>
      </c>
      <c r="J12" s="100">
        <f>COUNTIFS('Full Score'!$C:$C,Sheet1!$A12,'Full Score'!$D:$D,"b",'Full Score'!$E:$E,"p")</f>
        <v>0</v>
      </c>
      <c r="K12" s="100">
        <f>COUNTIFS('Full Score'!$C:$C,Sheet1!$A12,'Full Score'!$D:$D,"b",'Full Score'!$E:$E,"t")</f>
        <v>0</v>
      </c>
      <c r="L12" s="100">
        <f>COUNTIFS('Full Score'!$C:$C,Sheet1!$A12,'Full Score'!$D:$D,"b",'Full Score'!$E:$E,"m")</f>
        <v>1</v>
      </c>
      <c r="M12" s="101">
        <f t="shared" si="2"/>
        <v>-25</v>
      </c>
      <c r="N12" s="99">
        <f>COUNTIFS('Full Score'!$C:$C,Sheet1!$A12,'Full Score'!$D:$D,"a")</f>
        <v>3</v>
      </c>
      <c r="O12" s="100">
        <f>COUNTIFS('Full Score'!$C:$C,Sheet1!$A12,'Full Score'!$D:$D,"a",'Full Score'!$E:$E,"p")</f>
        <v>0</v>
      </c>
      <c r="P12" s="104">
        <f>COUNTIFS('Full Score'!$C:$C,Sheet1!$A12,'Full Score'!$D:$D,"a",'Full Score'!$E:$E,"m")</f>
        <v>1</v>
      </c>
      <c r="Q12" s="101">
        <f t="shared" si="3"/>
        <v>-33.333333333333336</v>
      </c>
      <c r="R12" s="103">
        <f>COUNTIFS('Full Score'!$C:$C,Sheet1!$A12,'Full Score'!$D:$D,"r")</f>
        <v>8</v>
      </c>
      <c r="S12" s="100">
        <f>COUNTIFS('Full Score'!$C:$C,Sheet1!$A12,'Full Score'!$D:$D,"r",'Full Score'!$E:$E,"a")</f>
        <v>3</v>
      </c>
      <c r="T12" s="104">
        <f>COUNTIFS('Full Score'!$C:$C,Sheet1!$A12,'Full Score'!$D:$D,"r",'Full Score'!$E:$E,"b")</f>
        <v>3</v>
      </c>
      <c r="U12" s="101">
        <f t="shared" si="4"/>
        <v>56.25</v>
      </c>
      <c r="V12" s="99">
        <f>COUNTIFS('Full Score'!$C:$C,Sheet1!$A12,'Full Score'!$D:$D,"d")</f>
        <v>0</v>
      </c>
      <c r="W12" s="100">
        <f>COUNTIFS('Full Score'!$C:$C,Sheet1!$A12,'Full Score'!$D:$D,"d",'Full Score'!$E:$E,"m")</f>
        <v>0</v>
      </c>
      <c r="X12" s="101" t="e">
        <f t="shared" si="5"/>
        <v>#DIV/0!</v>
      </c>
      <c r="Y12" s="102">
        <f>COUNTIFS('Full Score'!$C:$C,Sheet1!$A12,'Full Score'!$D:$D,"m")</f>
        <v>0</v>
      </c>
      <c r="Z12" s="53"/>
      <c r="AA12" s="72" t="s">
        <v>30</v>
      </c>
      <c r="AB12" s="110">
        <f>SUM(AB6:AB11)</f>
        <v>11</v>
      </c>
      <c r="AC12" s="110">
        <f t="shared" ref="AC12:AE12" si="6">SUM(AC6:AC11)</f>
        <v>0</v>
      </c>
      <c r="AD12" s="110">
        <f t="shared" si="6"/>
        <v>2</v>
      </c>
      <c r="AE12" s="111">
        <f t="shared" si="6"/>
        <v>5</v>
      </c>
      <c r="AF12" s="70">
        <f t="shared" si="0"/>
        <v>18</v>
      </c>
    </row>
    <row r="13" spans="1:32" ht="18.600000000000001" thickBot="1" x14ac:dyDescent="0.5">
      <c r="A13" s="97">
        <v>2</v>
      </c>
      <c r="B13" s="91" t="s">
        <v>190</v>
      </c>
      <c r="C13" s="98" t="s">
        <v>17</v>
      </c>
      <c r="D13" s="99">
        <f>COUNTIFS('Full Score'!$C:$C,Sheet1!$A13,'Full Score'!$D:$D,"s")</f>
        <v>7</v>
      </c>
      <c r="E13" s="100">
        <f>COUNTIFS('Full Score'!$C:$C,Sheet1!$A13,'Full Score'!$D:$D,"s",'Full Score'!$E:$E,"p")</f>
        <v>0</v>
      </c>
      <c r="F13" s="100">
        <f>COUNTIFS('Full Score'!$C:$C,Sheet1!$A13,'Full Score'!$D:$D,"s",'Full Score'!$I:$I,"c")+COUNTIFS('Full Score'!$C:$C,Sheet1!$A13,'Full Score'!$D:$D,"s",'Full Score'!$I:$I,"m")+COUNTIFS('Full Score'!$C:$C,Sheet1!$A13,'Full Score'!$D:$D,"s",'Full Score'!$I:$I,"o")</f>
        <v>1</v>
      </c>
      <c r="G13" s="100">
        <f>COUNTIFS('Full Score'!$C:$C,Sheet1!$A13,'Full Score'!$D:$D,"s",'Full Score'!$E:$E,"m")</f>
        <v>2</v>
      </c>
      <c r="H13" s="101">
        <f t="shared" si="1"/>
        <v>-3.5714285714285716</v>
      </c>
      <c r="I13" s="103">
        <f>COUNTIFS('Full Score'!$C:$C,Sheet1!$A13,'Full Score'!$D:$D,"b")</f>
        <v>20</v>
      </c>
      <c r="J13" s="104">
        <f>COUNTIFS('Full Score'!$C:$C,Sheet1!$A13,'Full Score'!$D:$D,"b",'Full Score'!$E:$E,"p")</f>
        <v>1</v>
      </c>
      <c r="K13" s="104">
        <f>COUNTIFS('Full Score'!$C:$C,Sheet1!$A13,'Full Score'!$D:$D,"b",'Full Score'!$E:$E,"t")</f>
        <v>7</v>
      </c>
      <c r="L13" s="100">
        <f>COUNTIFS('Full Score'!$C:$C,Sheet1!$A13,'Full Score'!$D:$D,"b",'Full Score'!$E:$E,"m")</f>
        <v>7</v>
      </c>
      <c r="M13" s="101">
        <f t="shared" si="2"/>
        <v>5</v>
      </c>
      <c r="N13" s="103">
        <f>COUNTIFS('Full Score'!$C:$C,Sheet1!$A13,'Full Score'!$D:$D,"a")</f>
        <v>16</v>
      </c>
      <c r="O13" s="104">
        <f>COUNTIFS('Full Score'!$C:$C,Sheet1!$A13,'Full Score'!$D:$D,"a",'Full Score'!$E:$E,"p")</f>
        <v>11</v>
      </c>
      <c r="P13" s="104">
        <f>COUNTIFS('Full Score'!$C:$C,Sheet1!$A13,'Full Score'!$D:$D,"a",'Full Score'!$E:$E,"m")</f>
        <v>0</v>
      </c>
      <c r="Q13" s="107">
        <f t="shared" si="3"/>
        <v>68.75</v>
      </c>
      <c r="R13" s="99">
        <f>COUNTIFS('Full Score'!$C:$C,Sheet1!$A13,'Full Score'!$D:$D,"r")</f>
        <v>5</v>
      </c>
      <c r="S13" s="100">
        <f>COUNTIFS('Full Score'!$C:$C,Sheet1!$A13,'Full Score'!$D:$D,"r",'Full Score'!$E:$E,"a")</f>
        <v>5</v>
      </c>
      <c r="T13" s="100">
        <f>COUNTIFS('Full Score'!$C:$C,Sheet1!$A13,'Full Score'!$D:$D,"r",'Full Score'!$E:$E,"b")</f>
        <v>0</v>
      </c>
      <c r="U13" s="101">
        <f t="shared" si="4"/>
        <v>100</v>
      </c>
      <c r="V13" s="99">
        <f>COUNTIFS('Full Score'!$C:$C,Sheet1!$A13,'Full Score'!$D:$D,"d")</f>
        <v>4</v>
      </c>
      <c r="W13" s="100">
        <f>COUNTIFS('Full Score'!$C:$C,Sheet1!$A13,'Full Score'!$D:$D,"d",'Full Score'!$E:$E,"m")</f>
        <v>0</v>
      </c>
      <c r="X13" s="101">
        <f t="shared" si="5"/>
        <v>100</v>
      </c>
      <c r="Y13" s="102">
        <f>COUNTIFS('Full Score'!$C:$C,Sheet1!$A13,'Full Score'!$D:$D,"m")</f>
        <v>0</v>
      </c>
      <c r="Z13" s="53" t="s">
        <v>29</v>
      </c>
      <c r="AA13" s="59" t="s">
        <v>6</v>
      </c>
      <c r="AB13" s="60" t="s">
        <v>31</v>
      </c>
      <c r="AC13" s="60" t="s">
        <v>32</v>
      </c>
      <c r="AD13" s="60" t="s">
        <v>33</v>
      </c>
      <c r="AE13" s="61" t="s">
        <v>13</v>
      </c>
      <c r="AF13" s="70">
        <f t="shared" si="0"/>
        <v>0</v>
      </c>
    </row>
    <row r="14" spans="1:32" ht="18.600000000000001" thickBot="1" x14ac:dyDescent="0.5">
      <c r="A14" s="97">
        <v>4</v>
      </c>
      <c r="B14" s="91" t="s">
        <v>191</v>
      </c>
      <c r="C14" s="98" t="s">
        <v>17</v>
      </c>
      <c r="D14" s="103">
        <f>COUNTIFS('Full Score'!$C:$C,Sheet1!$A14,'Full Score'!$D:$D,"s")</f>
        <v>13</v>
      </c>
      <c r="E14" s="100">
        <f>COUNTIFS('Full Score'!$C:$C,Sheet1!$A14,'Full Score'!$D:$D,"s",'Full Score'!$E:$E,"p")</f>
        <v>0</v>
      </c>
      <c r="F14" s="100">
        <f>COUNTIFS('Full Score'!$C:$C,Sheet1!$A14,'Full Score'!$D:$D,"s",'Full Score'!$I:$I,"c")+COUNTIFS('Full Score'!$C:$C,Sheet1!$A14,'Full Score'!$D:$D,"s",'Full Score'!$I:$I,"m")+COUNTIFS('Full Score'!$C:$C,Sheet1!$A14,'Full Score'!$D:$D,"s",'Full Score'!$I:$I,"o")</f>
        <v>0</v>
      </c>
      <c r="G14" s="100">
        <f>COUNTIFS('Full Score'!$C:$C,Sheet1!$A14,'Full Score'!$D:$D,"s",'Full Score'!$E:$E,"m")</f>
        <v>2</v>
      </c>
      <c r="H14" s="101">
        <f t="shared" si="1"/>
        <v>-3.8461538461538463</v>
      </c>
      <c r="I14" s="103">
        <f>COUNTIFS('Full Score'!$C:$C,Sheet1!$A14,'Full Score'!$D:$D,"b")</f>
        <v>10</v>
      </c>
      <c r="J14" s="104">
        <f>COUNTIFS('Full Score'!$C:$C,Sheet1!$A14,'Full Score'!$D:$D,"b",'Full Score'!$E:$E,"p")</f>
        <v>1</v>
      </c>
      <c r="K14" s="104">
        <f>COUNTIFS('Full Score'!$C:$C,Sheet1!$A14,'Full Score'!$D:$D,"b",'Full Score'!$E:$E,"t")</f>
        <v>5</v>
      </c>
      <c r="L14" s="104">
        <f>COUNTIFS('Full Score'!$C:$C,Sheet1!$A14,'Full Score'!$D:$D,"b",'Full Score'!$E:$E,"m")</f>
        <v>2</v>
      </c>
      <c r="M14" s="107">
        <f t="shared" si="2"/>
        <v>17.5</v>
      </c>
      <c r="N14" s="99">
        <f>COUNTIFS('Full Score'!$C:$C,Sheet1!$A14,'Full Score'!$D:$D,"a")</f>
        <v>3</v>
      </c>
      <c r="O14" s="100">
        <f>COUNTIFS('Full Score'!$C:$C,Sheet1!$A14,'Full Score'!$D:$D,"a",'Full Score'!$E:$E,"p")</f>
        <v>1</v>
      </c>
      <c r="P14" s="100">
        <f>COUNTIFS('Full Score'!$C:$C,Sheet1!$A14,'Full Score'!$D:$D,"a",'Full Score'!$E:$E,"m")</f>
        <v>0</v>
      </c>
      <c r="Q14" s="101">
        <f t="shared" si="3"/>
        <v>33.333333333333336</v>
      </c>
      <c r="R14" s="99">
        <f>COUNTIFS('Full Score'!$C:$C,Sheet1!$A14,'Full Score'!$D:$D,"r")</f>
        <v>0</v>
      </c>
      <c r="S14" s="100">
        <f>COUNTIFS('Full Score'!$C:$C,Sheet1!$A14,'Full Score'!$D:$D,"r",'Full Score'!$E:$E,"a")</f>
        <v>0</v>
      </c>
      <c r="T14" s="100">
        <f>COUNTIFS('Full Score'!$C:$C,Sheet1!$A14,'Full Score'!$D:$D,"r",'Full Score'!$E:$E,"b")</f>
        <v>0</v>
      </c>
      <c r="U14" s="101" t="e">
        <f t="shared" si="4"/>
        <v>#DIV/0!</v>
      </c>
      <c r="V14" s="99">
        <f>COUNTIFS('Full Score'!$C:$C,Sheet1!$A14,'Full Score'!$D:$D,"d")</f>
        <v>1</v>
      </c>
      <c r="W14" s="100">
        <f>COUNTIFS('Full Score'!$C:$C,Sheet1!$A14,'Full Score'!$D:$D,"d",'Full Score'!$E:$E,"m")</f>
        <v>0</v>
      </c>
      <c r="X14" s="101">
        <f t="shared" si="5"/>
        <v>100</v>
      </c>
      <c r="Y14" s="102">
        <f>COUNTIFS('Full Score'!$C:$C,Sheet1!$A14,'Full Score'!$D:$D,"m")</f>
        <v>0</v>
      </c>
      <c r="Z14" s="53"/>
      <c r="AA14" s="62" t="s">
        <v>83</v>
      </c>
      <c r="AB14" s="91">
        <f>COUNTIFS('Full Score'!$C:$C,Sheet1!$AA14,'Full Score'!$H:$H,"ab")</f>
        <v>0</v>
      </c>
      <c r="AC14" s="91">
        <f>COUNTIFS('Full Score'!$C:$C,Sheet1!$AA14,'Full Score'!$H:$H,"sb")</f>
        <v>0</v>
      </c>
      <c r="AD14" s="91">
        <f>COUNTIFS('Full Score'!$C:$C,Sheet1!$AA14,'Full Score'!$H:$H,"bb")</f>
        <v>0</v>
      </c>
      <c r="AE14" s="98">
        <f>COUNTIFS('Full Score'!$C:$C,Sheet1!$AA14,'Full Score'!$H:$H,"ob")</f>
        <v>0</v>
      </c>
      <c r="AF14" s="70">
        <f>SUM(AB14:AE14)</f>
        <v>0</v>
      </c>
    </row>
    <row r="15" spans="1:32" ht="18.600000000000001" thickBot="1" x14ac:dyDescent="0.5">
      <c r="A15" s="97">
        <v>10</v>
      </c>
      <c r="B15" s="91" t="s">
        <v>192</v>
      </c>
      <c r="C15" s="98" t="s">
        <v>49</v>
      </c>
      <c r="D15" s="99">
        <f>COUNTIFS('Full Score'!$C:$C,Sheet1!$A15,'Full Score'!$D:$D,"s")</f>
        <v>0</v>
      </c>
      <c r="E15" s="100">
        <f>COUNTIFS('Full Score'!$C:$C,Sheet1!$A15,'Full Score'!$D:$D,"s",'Full Score'!$E:$E,"p")</f>
        <v>0</v>
      </c>
      <c r="F15" s="100">
        <f>COUNTIFS('Full Score'!$C:$C,Sheet1!$A15,'Full Score'!$D:$D,"s",'Full Score'!$I:$I,"c")+COUNTIFS('Full Score'!$C:$C,Sheet1!$A15,'Full Score'!$D:$D,"s",'Full Score'!$I:$I,"m")+COUNTIFS('Full Score'!$C:$C,Sheet1!$A15,'Full Score'!$D:$D,"s",'Full Score'!$I:$I,"o")</f>
        <v>0</v>
      </c>
      <c r="G15" s="100">
        <f>COUNTIFS('Full Score'!$C:$C,Sheet1!$A15,'Full Score'!$D:$D,"s",'Full Score'!$E:$E,"m")</f>
        <v>0</v>
      </c>
      <c r="H15" s="101" t="e">
        <f t="shared" si="1"/>
        <v>#DIV/0!</v>
      </c>
      <c r="I15" s="99">
        <f>COUNTIFS('Full Score'!$C:$C,Sheet1!$A15,'Full Score'!$D:$D,"b")</f>
        <v>0</v>
      </c>
      <c r="J15" s="100">
        <f>COUNTIFS('Full Score'!$C:$C,Sheet1!$A15,'Full Score'!$D:$D,"b",'Full Score'!$E:$E,"p")</f>
        <v>0</v>
      </c>
      <c r="K15" s="100">
        <f>COUNTIFS('Full Score'!$C:$C,Sheet1!$A15,'Full Score'!$D:$D,"b",'Full Score'!$E:$E,"t")</f>
        <v>0</v>
      </c>
      <c r="L15" s="100">
        <f>COUNTIFS('Full Score'!$C:$C,Sheet1!$A15,'Full Score'!$D:$D,"b",'Full Score'!$E:$E,"m")</f>
        <v>0</v>
      </c>
      <c r="M15" s="101" t="e">
        <f t="shared" si="2"/>
        <v>#DIV/0!</v>
      </c>
      <c r="N15" s="99">
        <f>COUNTIFS('Full Score'!$C:$C,Sheet1!$A15,'Full Score'!$D:$D,"a")</f>
        <v>0</v>
      </c>
      <c r="O15" s="100">
        <f>COUNTIFS('Full Score'!$C:$C,Sheet1!$A15,'Full Score'!$D:$D,"a",'Full Score'!$E:$E,"p")</f>
        <v>0</v>
      </c>
      <c r="P15" s="100">
        <f>COUNTIFS('Full Score'!$C:$C,Sheet1!$A15,'Full Score'!$D:$D,"a",'Full Score'!$E:$E,"m")</f>
        <v>0</v>
      </c>
      <c r="Q15" s="101" t="e">
        <f t="shared" si="3"/>
        <v>#DIV/0!</v>
      </c>
      <c r="R15" s="99">
        <f>COUNTIFS('Full Score'!$C:$C,Sheet1!$A15,'Full Score'!$D:$D,"r")</f>
        <v>0</v>
      </c>
      <c r="S15" s="100">
        <f>COUNTIFS('Full Score'!$C:$C,Sheet1!$A15,'Full Score'!$D:$D,"r",'Full Score'!$E:$E,"a")</f>
        <v>0</v>
      </c>
      <c r="T15" s="100">
        <f>COUNTIFS('Full Score'!$C:$C,Sheet1!$A15,'Full Score'!$D:$D,"r",'Full Score'!$E:$E,"b")</f>
        <v>0</v>
      </c>
      <c r="U15" s="101" t="e">
        <f t="shared" si="4"/>
        <v>#DIV/0!</v>
      </c>
      <c r="V15" s="99">
        <f>COUNTIFS('Full Score'!$C:$C,Sheet1!$A15,'Full Score'!$D:$D,"d")</f>
        <v>0</v>
      </c>
      <c r="W15" s="100">
        <f>COUNTIFS('Full Score'!$C:$C,Sheet1!$A15,'Full Score'!$D:$D,"d",'Full Score'!$E:$E,"m")</f>
        <v>0</v>
      </c>
      <c r="X15" s="101" t="e">
        <f t="shared" si="5"/>
        <v>#DIV/0!</v>
      </c>
      <c r="Y15" s="102">
        <f>COUNTIFS('Full Score'!$C:$C,Sheet1!$A15,'Full Score'!$D:$D,"m")</f>
        <v>0</v>
      </c>
      <c r="Z15" s="53"/>
      <c r="AA15" s="62" t="s">
        <v>84</v>
      </c>
      <c r="AB15" s="91">
        <f>COUNTIFS('Full Score'!$C:$C,Sheet1!$AA15,'Full Score'!$H:$H,"ab")</f>
        <v>1</v>
      </c>
      <c r="AC15" s="94">
        <f>COUNTIFS('Full Score'!$C:$C,Sheet1!$AA15,'Full Score'!$H:$H,"sb")</f>
        <v>1</v>
      </c>
      <c r="AD15" s="91">
        <f>COUNTIFS('Full Score'!$C:$C,Sheet1!$AA15,'Full Score'!$H:$H,"bb")</f>
        <v>0</v>
      </c>
      <c r="AE15" s="98">
        <f>COUNTIFS('Full Score'!$C:$C,Sheet1!$AA15,'Full Score'!$H:$H,"ob")</f>
        <v>0</v>
      </c>
      <c r="AF15" s="70">
        <f t="shared" ref="AF15:AF19" si="7">SUM(AB15:AE15)</f>
        <v>2</v>
      </c>
    </row>
    <row r="16" spans="1:32" x14ac:dyDescent="0.45">
      <c r="A16" s="97">
        <v>13</v>
      </c>
      <c r="B16" s="91" t="s">
        <v>193</v>
      </c>
      <c r="C16" s="98" t="s">
        <v>50</v>
      </c>
      <c r="D16" s="99">
        <f>COUNTIFS('Full Score'!$C:$C,Sheet1!$A16,'Full Score'!$D:$D,"s")</f>
        <v>0</v>
      </c>
      <c r="E16" s="100">
        <f>COUNTIFS('Full Score'!$C:$C,Sheet1!$A16,'Full Score'!$D:$D,"s",'Full Score'!$E:$E,"p")</f>
        <v>0</v>
      </c>
      <c r="F16" s="100">
        <f>COUNTIFS('Full Score'!$C:$C,Sheet1!$A16,'Full Score'!$D:$D,"s",'Full Score'!$I:$I,"c")+COUNTIFS('Full Score'!$C:$C,Sheet1!$A16,'Full Score'!$D:$D,"s",'Full Score'!$I:$I,"m")+COUNTIFS('Full Score'!$C:$C,Sheet1!$A16,'Full Score'!$D:$D,"s",'Full Score'!$I:$I,"o")</f>
        <v>0</v>
      </c>
      <c r="G16" s="100">
        <f>COUNTIFS('Full Score'!$C:$C,Sheet1!$A16,'Full Score'!$D:$D,"s",'Full Score'!$E:$E,"m")</f>
        <v>0</v>
      </c>
      <c r="H16" s="101" t="e">
        <f t="shared" si="1"/>
        <v>#DIV/0!</v>
      </c>
      <c r="I16" s="99">
        <f>COUNTIFS('Full Score'!$C:$C,Sheet1!$A16,'Full Score'!$D:$D,"b")</f>
        <v>0</v>
      </c>
      <c r="J16" s="100">
        <f>COUNTIFS('Full Score'!$C:$C,Sheet1!$A16,'Full Score'!$D:$D,"b",'Full Score'!$E:$E,"p")</f>
        <v>0</v>
      </c>
      <c r="K16" s="100">
        <f>COUNTIFS('Full Score'!$C:$C,Sheet1!$A16,'Full Score'!$D:$D,"b",'Full Score'!$E:$E,"t")</f>
        <v>0</v>
      </c>
      <c r="L16" s="100">
        <f>COUNTIFS('Full Score'!$C:$C,Sheet1!$A16,'Full Score'!$D:$D,"b",'Full Score'!$E:$E,"m")</f>
        <v>0</v>
      </c>
      <c r="M16" s="101" t="e">
        <f t="shared" si="2"/>
        <v>#DIV/0!</v>
      </c>
      <c r="N16" s="99">
        <f>COUNTIFS('Full Score'!$C:$C,Sheet1!$A16,'Full Score'!$D:$D,"a")</f>
        <v>0</v>
      </c>
      <c r="O16" s="100">
        <f>COUNTIFS('Full Score'!$C:$C,Sheet1!$A16,'Full Score'!$D:$D,"a",'Full Score'!$E:$E,"p")</f>
        <v>0</v>
      </c>
      <c r="P16" s="100">
        <f>COUNTIFS('Full Score'!$C:$C,Sheet1!$A16,'Full Score'!$D:$D,"a",'Full Score'!$E:$E,"m")</f>
        <v>0</v>
      </c>
      <c r="Q16" s="101" t="e">
        <f t="shared" si="3"/>
        <v>#DIV/0!</v>
      </c>
      <c r="R16" s="103">
        <f>COUNTIFS('Full Score'!$C:$C,Sheet1!$A16,'Full Score'!$D:$D,"r")</f>
        <v>11</v>
      </c>
      <c r="S16" s="104">
        <f>COUNTIFS('Full Score'!$C:$C,Sheet1!$A16,'Full Score'!$D:$D,"r",'Full Score'!$E:$E,"a")</f>
        <v>7</v>
      </c>
      <c r="T16" s="100">
        <f>COUNTIFS('Full Score'!$C:$C,Sheet1!$A16,'Full Score'!$D:$D,"r",'Full Score'!$E:$E,"b")</f>
        <v>0</v>
      </c>
      <c r="U16" s="101">
        <f t="shared" si="4"/>
        <v>63.636363636363633</v>
      </c>
      <c r="V16" s="103">
        <f>COUNTIFS('Full Score'!$C:$C,Sheet1!$A16,'Full Score'!$D:$D,"d")</f>
        <v>18</v>
      </c>
      <c r="W16" s="100">
        <f>COUNTIFS('Full Score'!$C:$C,Sheet1!$A16,'Full Score'!$D:$D,"d",'Full Score'!$E:$E,"m")</f>
        <v>7</v>
      </c>
      <c r="X16" s="101">
        <f t="shared" si="5"/>
        <v>61.111111111111114</v>
      </c>
      <c r="Y16" s="102">
        <f>COUNTIFS('Full Score'!$C:$C,Sheet1!$A16,'Full Score'!$D:$D,"m")</f>
        <v>0</v>
      </c>
      <c r="Z16" s="53"/>
      <c r="AA16" s="62" t="s">
        <v>85</v>
      </c>
      <c r="AB16" s="94">
        <f>COUNTIFS('Full Score'!$C:$C,Sheet1!$AA16,'Full Score'!$H:$H,"ab")</f>
        <v>6</v>
      </c>
      <c r="AC16" s="94">
        <f>COUNTIFS('Full Score'!$C:$C,Sheet1!$AA16,'Full Score'!$H:$H,"sb")</f>
        <v>1</v>
      </c>
      <c r="AD16" s="91">
        <f>COUNTIFS('Full Score'!$C:$C,Sheet1!$AA16,'Full Score'!$H:$H,"bb")</f>
        <v>0</v>
      </c>
      <c r="AE16" s="95">
        <f>COUNTIFS('Full Score'!$C:$C,Sheet1!$AA16,'Full Score'!$H:$H,"ob")</f>
        <v>3</v>
      </c>
      <c r="AF16" s="96">
        <f t="shared" si="7"/>
        <v>10</v>
      </c>
    </row>
    <row r="17" spans="1:32" x14ac:dyDescent="0.45">
      <c r="A17" s="97"/>
      <c r="B17" s="91"/>
      <c r="C17" s="98"/>
      <c r="D17" s="97"/>
      <c r="E17" s="91"/>
      <c r="F17" s="91"/>
      <c r="G17" s="91"/>
      <c r="H17" s="98"/>
      <c r="I17" s="97"/>
      <c r="J17" s="91"/>
      <c r="K17" s="91"/>
      <c r="L17" s="91"/>
      <c r="M17" s="98"/>
      <c r="N17" s="97"/>
      <c r="O17" s="91"/>
      <c r="P17" s="91"/>
      <c r="Q17" s="98"/>
      <c r="R17" s="97"/>
      <c r="S17" s="91"/>
      <c r="T17" s="91"/>
      <c r="U17" s="98"/>
      <c r="V17" s="97"/>
      <c r="W17" s="91"/>
      <c r="X17" s="98"/>
      <c r="Y17" s="112"/>
      <c r="Z17" s="53"/>
      <c r="AA17" s="62" t="s">
        <v>86</v>
      </c>
      <c r="AB17" s="94">
        <f>COUNTIFS('Full Score'!$C:$C,Sheet1!$AA17,'Full Score'!$H:$H,"ab")</f>
        <v>8</v>
      </c>
      <c r="AC17" s="91">
        <f>COUNTIFS('Full Score'!$C:$C,Sheet1!$AA17,'Full Score'!$H:$H,"sb")</f>
        <v>0</v>
      </c>
      <c r="AD17" s="94">
        <f>COUNTIFS('Full Score'!$C:$C,Sheet1!$AA17,'Full Score'!$H:$H,"bb")</f>
        <v>2</v>
      </c>
      <c r="AE17" s="98">
        <f>COUNTIFS('Full Score'!$C:$C,Sheet1!$AA17,'Full Score'!$H:$H,"ob")</f>
        <v>0</v>
      </c>
      <c r="AF17" s="96">
        <f t="shared" si="7"/>
        <v>10</v>
      </c>
    </row>
    <row r="18" spans="1:32" x14ac:dyDescent="0.45">
      <c r="A18" s="97"/>
      <c r="B18" s="91"/>
      <c r="C18" s="98"/>
      <c r="D18" s="97"/>
      <c r="E18" s="91"/>
      <c r="F18" s="91"/>
      <c r="G18" s="91"/>
      <c r="H18" s="98"/>
      <c r="I18" s="97"/>
      <c r="J18" s="91"/>
      <c r="K18" s="91"/>
      <c r="L18" s="91"/>
      <c r="M18" s="98"/>
      <c r="N18" s="97"/>
      <c r="O18" s="91"/>
      <c r="P18" s="91"/>
      <c r="Q18" s="98"/>
      <c r="R18" s="97"/>
      <c r="S18" s="91"/>
      <c r="T18" s="91"/>
      <c r="U18" s="98"/>
      <c r="V18" s="97"/>
      <c r="W18" s="91"/>
      <c r="X18" s="98"/>
      <c r="Y18" s="112"/>
      <c r="Z18" s="53"/>
      <c r="AA18" s="62" t="s">
        <v>87</v>
      </c>
      <c r="AB18" s="94">
        <f>COUNTIFS('Full Score'!$C:$C,Sheet1!$AA18,'Full Score'!$H:$H,"ab")</f>
        <v>4</v>
      </c>
      <c r="AC18" s="91">
        <f>COUNTIFS('Full Score'!$C:$C,Sheet1!$AA18,'Full Score'!$H:$H,"sb")</f>
        <v>0</v>
      </c>
      <c r="AD18" s="94">
        <f>COUNTIFS('Full Score'!$C:$C,Sheet1!$AA18,'Full Score'!$H:$H,"bb")</f>
        <v>1</v>
      </c>
      <c r="AE18" s="98">
        <f>COUNTIFS('Full Score'!$C:$C,Sheet1!$AA18,'Full Score'!$H:$H,"ob")</f>
        <v>0</v>
      </c>
      <c r="AF18" s="96">
        <f t="shared" si="7"/>
        <v>5</v>
      </c>
    </row>
    <row r="19" spans="1:32" ht="18.600000000000001" thickBot="1" x14ac:dyDescent="0.5">
      <c r="A19" s="64"/>
      <c r="B19" s="65" t="s">
        <v>25</v>
      </c>
      <c r="C19" s="67"/>
      <c r="D19" s="64">
        <f>SUM(D7:D18)</f>
        <v>66</v>
      </c>
      <c r="E19" s="65">
        <f t="shared" ref="E19:Y19" si="8">SUM(E7:E18)</f>
        <v>0</v>
      </c>
      <c r="F19" s="65">
        <f t="shared" si="8"/>
        <v>10</v>
      </c>
      <c r="G19" s="65">
        <f t="shared" si="8"/>
        <v>10</v>
      </c>
      <c r="H19" s="67">
        <f t="shared" ref="H19:H35" si="9">(E19*100+F19*25-G19*25)/D19</f>
        <v>0</v>
      </c>
      <c r="I19" s="64">
        <f>SUM(I7:I18)</f>
        <v>54</v>
      </c>
      <c r="J19" s="65">
        <f t="shared" ref="J19:L19" si="10">SUM(J7:J18)</f>
        <v>5</v>
      </c>
      <c r="K19" s="65">
        <f t="shared" si="10"/>
        <v>16</v>
      </c>
      <c r="L19" s="65">
        <f t="shared" si="10"/>
        <v>23</v>
      </c>
      <c r="M19" s="67">
        <f>(J19*100+K19*25-L19*25)/I19</f>
        <v>6.0185185185185182</v>
      </c>
      <c r="N19" s="64">
        <f t="shared" si="8"/>
        <v>95</v>
      </c>
      <c r="O19" s="65">
        <f t="shared" si="8"/>
        <v>40</v>
      </c>
      <c r="P19" s="65">
        <f t="shared" si="8"/>
        <v>8</v>
      </c>
      <c r="Q19" s="67">
        <f>(O19-P19)*100/N19</f>
        <v>33.684210526315788</v>
      </c>
      <c r="R19" s="64">
        <f t="shared" si="8"/>
        <v>63</v>
      </c>
      <c r="S19" s="65">
        <f>SUM(S7:S18)</f>
        <v>32</v>
      </c>
      <c r="T19" s="65">
        <f t="shared" si="8"/>
        <v>13</v>
      </c>
      <c r="U19" s="67">
        <f t="shared" ref="U19:U35" si="11">(S19*100+T19*50)/R19</f>
        <v>61.111111111111114</v>
      </c>
      <c r="V19" s="64">
        <f>SUM(V7:V18)</f>
        <v>70</v>
      </c>
      <c r="W19" s="65">
        <f>SUM(W7:W18)</f>
        <v>24</v>
      </c>
      <c r="X19" s="67">
        <f>(V19-W19)/V19*100</f>
        <v>65.714285714285708</v>
      </c>
      <c r="Y19" s="69">
        <f t="shared" si="8"/>
        <v>3</v>
      </c>
      <c r="Z19" s="53"/>
      <c r="AA19" s="64" t="s">
        <v>88</v>
      </c>
      <c r="AB19" s="108">
        <f>COUNTIFS('Full Score'!$C:$C,Sheet1!$AA19,'Full Score'!$H:$H,"ab")</f>
        <v>0</v>
      </c>
      <c r="AC19" s="108">
        <f>COUNTIFS('Full Score'!$C:$C,Sheet1!$AA19,'Full Score'!$H:$H,"sb")</f>
        <v>0</v>
      </c>
      <c r="AD19" s="108">
        <f>COUNTIFS('Full Score'!$C:$C,Sheet1!$AA19,'Full Score'!$H:$H,"bb")</f>
        <v>0</v>
      </c>
      <c r="AE19" s="113">
        <f>COUNTIFS('Full Score'!$C:$C,Sheet1!$AA19,'Full Score'!$H:$H,"ob")</f>
        <v>0</v>
      </c>
      <c r="AF19" s="70">
        <f t="shared" si="7"/>
        <v>0</v>
      </c>
    </row>
    <row r="20" spans="1:32" ht="18.600000000000001" thickBot="1" x14ac:dyDescent="0.5">
      <c r="A20" s="53">
        <f>COUNT(A7:A18)</f>
        <v>10</v>
      </c>
      <c r="B20" s="53"/>
      <c r="C20" s="53"/>
      <c r="D20" s="53">
        <f>D19/($A$20-COUNTIF($C7:$C18,"L"))</f>
        <v>7.333333333333333</v>
      </c>
      <c r="E20" s="53">
        <f t="shared" ref="E20:G20" si="12">E19/($A$20-COUNTIF($C7:$C18,"L"))</f>
        <v>0</v>
      </c>
      <c r="F20" s="53">
        <f t="shared" si="12"/>
        <v>1.1111111111111112</v>
      </c>
      <c r="G20" s="53">
        <f t="shared" si="12"/>
        <v>1.1111111111111112</v>
      </c>
      <c r="H20" s="53"/>
      <c r="I20" s="53">
        <f>I19/($A$20-COUNTIF($C7:$C18,"L"))</f>
        <v>6</v>
      </c>
      <c r="J20" s="53">
        <f t="shared" ref="J20" si="13">J19/($A$20-COUNTIF($C7:$C18,"L"))</f>
        <v>0.55555555555555558</v>
      </c>
      <c r="K20" s="53">
        <f t="shared" ref="K20" si="14">K19/($A$20-COUNTIF($C7:$C18,"L"))</f>
        <v>1.7777777777777777</v>
      </c>
      <c r="L20" s="53">
        <f t="shared" ref="L20" si="15">L19/($A$20-COUNTIF($C7:$C18,"L"))</f>
        <v>2.5555555555555554</v>
      </c>
      <c r="M20" s="53"/>
      <c r="N20" s="53">
        <f>N19/($A$20-COUNTIF($C7:$C18,"L"))</f>
        <v>10.555555555555555</v>
      </c>
      <c r="O20" s="53">
        <f t="shared" ref="O20" si="16">O19/($A$20-COUNTIF($C7:$C18,"L"))</f>
        <v>4.4444444444444446</v>
      </c>
      <c r="P20" s="53">
        <f t="shared" ref="P20" si="17">P19/($A$20-COUNTIF($C7:$C18,"L"))</f>
        <v>0.88888888888888884</v>
      </c>
      <c r="Q20" s="53"/>
      <c r="R20" s="53">
        <f t="shared" ref="R20:Y20" si="18">R19/$A$20</f>
        <v>6.3</v>
      </c>
      <c r="S20" s="53">
        <f t="shared" si="18"/>
        <v>3.2</v>
      </c>
      <c r="T20" s="53">
        <f t="shared" si="18"/>
        <v>1.3</v>
      </c>
      <c r="U20" s="53"/>
      <c r="V20" s="53">
        <f t="shared" si="18"/>
        <v>7</v>
      </c>
      <c r="W20" s="53">
        <f t="shared" si="18"/>
        <v>2.4</v>
      </c>
      <c r="X20" s="53"/>
      <c r="Y20" s="53">
        <f t="shared" si="18"/>
        <v>0.3</v>
      </c>
      <c r="Z20" s="53"/>
      <c r="AA20" s="71" t="s">
        <v>51</v>
      </c>
      <c r="AB20" s="114">
        <f>SUM(AB14:AB19)</f>
        <v>19</v>
      </c>
      <c r="AC20" s="114">
        <f t="shared" ref="AC20:AE20" si="19">SUM(AC14:AC19)</f>
        <v>2</v>
      </c>
      <c r="AD20" s="114">
        <f t="shared" si="19"/>
        <v>3</v>
      </c>
      <c r="AE20" s="114">
        <f t="shared" si="19"/>
        <v>3</v>
      </c>
      <c r="AF20" s="91">
        <f>SUM(AB20:AE20)</f>
        <v>27</v>
      </c>
    </row>
    <row r="21" spans="1:32" x14ac:dyDescent="0.45">
      <c r="A21" s="59" t="s">
        <v>34</v>
      </c>
      <c r="B21" s="60" t="str">
        <f>B3</f>
        <v>JPN</v>
      </c>
      <c r="C21" s="61" t="s">
        <v>35</v>
      </c>
      <c r="D21" s="81" t="s">
        <v>36</v>
      </c>
      <c r="E21" s="82"/>
      <c r="F21" s="82"/>
      <c r="G21" s="82"/>
      <c r="H21" s="85"/>
      <c r="I21" s="81" t="s">
        <v>37</v>
      </c>
      <c r="J21" s="82"/>
      <c r="K21" s="82"/>
      <c r="L21" s="82"/>
      <c r="M21" s="83"/>
      <c r="N21" s="86" t="s">
        <v>38</v>
      </c>
      <c r="O21" s="82"/>
      <c r="P21" s="82"/>
      <c r="Q21" s="85"/>
      <c r="R21" s="81" t="s">
        <v>39</v>
      </c>
      <c r="S21" s="82"/>
      <c r="T21" s="82"/>
      <c r="U21" s="83"/>
      <c r="V21" s="84" t="s">
        <v>40</v>
      </c>
      <c r="W21" s="84"/>
      <c r="X21" s="84"/>
      <c r="Y21" s="52" t="s">
        <v>89</v>
      </c>
      <c r="Z21" s="53"/>
      <c r="AA21" s="53"/>
      <c r="AB21" s="53"/>
      <c r="AC21" s="53"/>
      <c r="AD21" s="53"/>
      <c r="AE21" s="53"/>
      <c r="AF21" s="53"/>
    </row>
    <row r="22" spans="1:32" ht="18.600000000000001" thickBot="1" x14ac:dyDescent="0.5">
      <c r="A22" s="62"/>
      <c r="B22" s="63"/>
      <c r="C22" s="54"/>
      <c r="D22" s="64" t="s">
        <v>41</v>
      </c>
      <c r="E22" s="65" t="s">
        <v>42</v>
      </c>
      <c r="F22" s="65" t="s">
        <v>43</v>
      </c>
      <c r="G22" s="65" t="s">
        <v>44</v>
      </c>
      <c r="H22" s="66" t="s">
        <v>45</v>
      </c>
      <c r="I22" s="64" t="s">
        <v>10</v>
      </c>
      <c r="J22" s="65" t="s">
        <v>11</v>
      </c>
      <c r="K22" s="65" t="s">
        <v>91</v>
      </c>
      <c r="L22" s="65" t="s">
        <v>89</v>
      </c>
      <c r="M22" s="67" t="s">
        <v>14</v>
      </c>
      <c r="N22" s="68" t="s">
        <v>46</v>
      </c>
      <c r="O22" s="65" t="s">
        <v>11</v>
      </c>
      <c r="P22" s="65" t="s">
        <v>44</v>
      </c>
      <c r="Q22" s="66" t="s">
        <v>45</v>
      </c>
      <c r="R22" s="64" t="s">
        <v>10</v>
      </c>
      <c r="S22" s="65" t="s">
        <v>47</v>
      </c>
      <c r="T22" s="65" t="s">
        <v>48</v>
      </c>
      <c r="U22" s="67" t="s">
        <v>45</v>
      </c>
      <c r="V22" s="68" t="s">
        <v>92</v>
      </c>
      <c r="W22" s="65" t="s">
        <v>89</v>
      </c>
      <c r="X22" s="66" t="s">
        <v>93</v>
      </c>
      <c r="Y22" s="69"/>
      <c r="Z22" s="53"/>
      <c r="AA22" s="53"/>
      <c r="AB22" s="53"/>
      <c r="AC22" s="53"/>
      <c r="AD22" s="53"/>
      <c r="AE22" s="53"/>
      <c r="AF22" s="115"/>
    </row>
    <row r="23" spans="1:32" x14ac:dyDescent="0.45">
      <c r="A23" s="97">
        <v>8</v>
      </c>
      <c r="B23" s="91" t="s">
        <v>175</v>
      </c>
      <c r="C23" s="98" t="s">
        <v>15</v>
      </c>
      <c r="D23" s="116">
        <f>COUNTIFS('Full Score'!$G:$G,Sheet1!$A23,'Full Score'!$H:$H,"s")</f>
        <v>16</v>
      </c>
      <c r="E23" s="117">
        <f>COUNTIFS('Full Score'!$G:$G,Sheet1!$A23,'Full Score'!$H:$H,"s",'Full Score'!$I:$I,"p")</f>
        <v>1</v>
      </c>
      <c r="F23" s="117">
        <f>COUNTIFS('Full Score'!$G:$G,Sheet1!$A23,'Full Score'!$H:$H,"s",'Full Score'!$E:$E,"c")+COUNTIFS('Full Score'!$G:$G,Sheet1!$A23,'Full Score'!$H:$H,"s",'Full Score'!$E:$E,"m")+COUNTIFS('Full Score'!$G:$G,Sheet1!$A23,'Full Score'!$H:$H,"s",'Full Score'!$E:$E,"o")</f>
        <v>3</v>
      </c>
      <c r="G23" s="114">
        <f>COUNTIFS('Full Score'!$G:$G,Sheet1!$A23,'Full Score'!$H:$H,"s",'Full Score'!$I:$I,"m")</f>
        <v>0</v>
      </c>
      <c r="H23" s="118">
        <f>(E23*100+F23*25-G23*25)/D23</f>
        <v>10.9375</v>
      </c>
      <c r="I23" s="119">
        <f>COUNTIFS('Full Score'!$G:$G,Sheet1!$A23,'Full Score'!$H:$H,"b")</f>
        <v>2</v>
      </c>
      <c r="J23" s="114">
        <f>COUNTIFS('Full Score'!$G:$G,Sheet1!$A23,'Full Score'!$H:$H,"b",'Full Score'!$I:$I,"p")</f>
        <v>0</v>
      </c>
      <c r="K23" s="114">
        <f>COUNTIFS('Full Score'!$G:$G,Sheet1!$A23,'Full Score'!$H:$H,"b",'Full Score'!$I:$I,"t")</f>
        <v>2</v>
      </c>
      <c r="L23" s="114">
        <f>COUNTIFS('Full Score'!$G:$G,Sheet1!$A23,'Full Score'!$H:$H,"b",'Full Score'!$I:$I,"m")</f>
        <v>0</v>
      </c>
      <c r="M23" s="120">
        <f>(J23*100+K23*25-L23*25)/I23</f>
        <v>25</v>
      </c>
      <c r="N23" s="115">
        <f>COUNTIFS('Full Score'!$G:$G,Sheet1!$A23,'Full Score'!$H:$H,"a")</f>
        <v>1</v>
      </c>
      <c r="O23" s="114">
        <f>COUNTIFS('Full Score'!$G:$G,Sheet1!$A23,'Full Score'!$H:$H,"a",'Full Score'!$I:$I,"p")</f>
        <v>0</v>
      </c>
      <c r="P23" s="114">
        <f>COUNTIFS('Full Score'!$G:$G,Sheet1!$A23,'Full Score'!$H:$H,"a",'Full Score'!$I:$I,"m")</f>
        <v>0</v>
      </c>
      <c r="Q23" s="121">
        <f>(O23-P23)*100/N23</f>
        <v>0</v>
      </c>
      <c r="R23" s="119">
        <f>COUNTIFS('Full Score'!$G:$G,Sheet1!$A23,'Full Score'!$H:$H,"r")</f>
        <v>1</v>
      </c>
      <c r="S23" s="114">
        <f>COUNTIFS('Full Score'!$G:$G,Sheet1!$A23,'Full Score'!$H:$H,"r",'Full Score'!$I:$I,"a")</f>
        <v>1</v>
      </c>
      <c r="T23" s="114">
        <f>COUNTIFS('Full Score'!$G:$G,Sheet1!$A23,'Full Score'!$H:$H,"r",'Full Score'!$I:$I,"b")</f>
        <v>0</v>
      </c>
      <c r="U23" s="120">
        <f>(S23*100+T23*50)/R23</f>
        <v>100</v>
      </c>
      <c r="V23" s="116">
        <f>COUNTIFS('Full Score'!$G:$G,Sheet1!$A23,'Full Score'!$H:$H,"d")</f>
        <v>9</v>
      </c>
      <c r="W23" s="117">
        <f>COUNTIFS('Full Score'!$G:$G,Sheet1!$A23,'Full Score'!$H:$H,"d",'Full Score'!$I:$I,"m")</f>
        <v>0</v>
      </c>
      <c r="X23" s="118">
        <f>(V23-W23)/V23*100</f>
        <v>100</v>
      </c>
      <c r="Y23" s="122">
        <f>COUNTIFS('Full Score'!$G:$G,Sheet1!$A23,'Full Score'!$H:$H,"m")</f>
        <v>1</v>
      </c>
      <c r="Z23" s="53" t="s">
        <v>28</v>
      </c>
      <c r="AA23" s="59" t="s">
        <v>6</v>
      </c>
      <c r="AB23" s="60" t="s">
        <v>3</v>
      </c>
      <c r="AC23" s="60" t="s">
        <v>4</v>
      </c>
      <c r="AD23" s="60" t="s">
        <v>5</v>
      </c>
      <c r="AE23" s="61" t="s">
        <v>7</v>
      </c>
      <c r="AF23" s="70">
        <f t="shared" si="0"/>
        <v>0</v>
      </c>
    </row>
    <row r="24" spans="1:32" x14ac:dyDescent="0.45">
      <c r="A24" s="97">
        <v>1</v>
      </c>
      <c r="B24" s="91" t="s">
        <v>176</v>
      </c>
      <c r="C24" s="98" t="s">
        <v>18</v>
      </c>
      <c r="D24" s="116">
        <f>COUNTIFS('Full Score'!$G:$G,Sheet1!$A24,'Full Score'!$H:$H,"s")</f>
        <v>9</v>
      </c>
      <c r="E24" s="114">
        <f>COUNTIFS('Full Score'!$G:$G,Sheet1!$A24,'Full Score'!$H:$H,"s",'Full Score'!$I:$I,"p")</f>
        <v>0</v>
      </c>
      <c r="F24" s="117">
        <f>COUNTIFS('Full Score'!$G:$G,Sheet1!$A24,'Full Score'!$H:$H,"s",'Full Score'!$E:$E,"c")+COUNTIFS('Full Score'!$G:$G,Sheet1!$A24,'Full Score'!$H:$H,"s",'Full Score'!$E:$E,"m")+COUNTIFS('Full Score'!$G:$G,Sheet1!$A24,'Full Score'!$H:$H,"s",'Full Score'!$E:$E,"o")</f>
        <v>4</v>
      </c>
      <c r="G24" s="114">
        <f>COUNTIFS('Full Score'!$G:$G,Sheet1!$A24,'Full Score'!$H:$H,"s",'Full Score'!$I:$I,"m")</f>
        <v>4</v>
      </c>
      <c r="H24" s="121">
        <f t="shared" ref="H24:H31" si="20">(E24*100+F24*25-G24*25)/D24</f>
        <v>0</v>
      </c>
      <c r="I24" s="119">
        <f>COUNTIFS('Full Score'!$G:$G,Sheet1!$A24,'Full Score'!$H:$H,"b")</f>
        <v>5</v>
      </c>
      <c r="J24" s="114">
        <f>COUNTIFS('Full Score'!$G:$G,Sheet1!$A24,'Full Score'!$H:$H,"b",'Full Score'!$I:$I,"p")</f>
        <v>0</v>
      </c>
      <c r="K24" s="114">
        <f>COUNTIFS('Full Score'!$G:$G,Sheet1!$A24,'Full Score'!$H:$H,"b",'Full Score'!$I:$I,"t")</f>
        <v>0</v>
      </c>
      <c r="L24" s="114">
        <f>COUNTIFS('Full Score'!$G:$G,Sheet1!$A24,'Full Score'!$H:$H,"b",'Full Score'!$I:$I,"m")</f>
        <v>3</v>
      </c>
      <c r="M24" s="120">
        <f t="shared" ref="M24:M31" si="21">(J24*100+K24*25-L24*25)/I24</f>
        <v>-15</v>
      </c>
      <c r="N24" s="116">
        <f>COUNTIFS('Full Score'!$G:$G,Sheet1!$A24,'Full Score'!$H:$H,"a")</f>
        <v>25</v>
      </c>
      <c r="O24" s="117">
        <f>COUNTIFS('Full Score'!$G:$G,Sheet1!$A24,'Full Score'!$H:$H,"a",'Full Score'!$I:$I,"p")</f>
        <v>12</v>
      </c>
      <c r="P24" s="114">
        <f>COUNTIFS('Full Score'!$G:$G,Sheet1!$A24,'Full Score'!$H:$H,"a",'Full Score'!$I:$I,"m")</f>
        <v>3</v>
      </c>
      <c r="Q24" s="118">
        <f t="shared" ref="Q24:Q31" si="22">(O24-P24)*100/N24</f>
        <v>36</v>
      </c>
      <c r="R24" s="119">
        <f>COUNTIFS('Full Score'!$G:$G,Sheet1!$A24,'Full Score'!$H:$H,"r")</f>
        <v>0</v>
      </c>
      <c r="S24" s="114">
        <f>COUNTIFS('Full Score'!$G:$G,Sheet1!$A24,'Full Score'!$H:$H,"r",'Full Score'!$I:$I,"a")</f>
        <v>0</v>
      </c>
      <c r="T24" s="114">
        <f>COUNTIFS('Full Score'!$G:$G,Sheet1!$A24,'Full Score'!$H:$H,"r",'Full Score'!$I:$I,"b")</f>
        <v>0</v>
      </c>
      <c r="U24" s="120" t="e">
        <f t="shared" ref="U24:U31" si="23">(S24*100+T24*50)/R24</f>
        <v>#DIV/0!</v>
      </c>
      <c r="V24" s="116">
        <f>COUNTIFS('Full Score'!$G:$G,Sheet1!$A24,'Full Score'!$H:$H,"d")</f>
        <v>14</v>
      </c>
      <c r="W24" s="114">
        <f>COUNTIFS('Full Score'!$G:$G,Sheet1!$A24,'Full Score'!$H:$H,"d",'Full Score'!$I:$I,"m")</f>
        <v>5</v>
      </c>
      <c r="X24" s="121">
        <f t="shared" ref="X24:X31" si="24">(V24-W24)/V24*100</f>
        <v>64.285714285714292</v>
      </c>
      <c r="Y24" s="122">
        <f>COUNTIFS('Full Score'!$G:$G,Sheet1!$A24,'Full Score'!$H:$H,"m")</f>
        <v>0</v>
      </c>
      <c r="Z24" s="53"/>
      <c r="AA24" s="62" t="s">
        <v>83</v>
      </c>
      <c r="AB24" s="94">
        <f>COUNTIFS('Full Score'!$G:$G,Sheet1!$AA24,'Full Score'!$H:$H,"ab")</f>
        <v>5</v>
      </c>
      <c r="AC24" s="94">
        <f>COUNTIFS('Full Score'!$G:$G,Sheet1!$AA24,'Full Score'!$H:$H,"sb")</f>
        <v>1</v>
      </c>
      <c r="AD24" s="91">
        <f>COUNTIFS('Full Score'!$G:$G,Sheet1!$AA24,'Full Score'!$H:$H,"bb")</f>
        <v>0</v>
      </c>
      <c r="AE24" s="95">
        <f>COUNTIFS('Full Score'!$G:$G,Sheet1!$AA24,'Full Score'!$H:$H,"ob")</f>
        <v>3</v>
      </c>
      <c r="AF24" s="96">
        <f t="shared" si="0"/>
        <v>9</v>
      </c>
    </row>
    <row r="25" spans="1:32" x14ac:dyDescent="0.45">
      <c r="A25" s="97">
        <v>4</v>
      </c>
      <c r="B25" s="91" t="s">
        <v>177</v>
      </c>
      <c r="C25" s="98" t="s">
        <v>18</v>
      </c>
      <c r="D25" s="115">
        <f>COUNTIFS('Full Score'!$G:$G,Sheet1!$A25,'Full Score'!$H:$H,"s")</f>
        <v>0</v>
      </c>
      <c r="E25" s="114">
        <f>COUNTIFS('Full Score'!$G:$G,Sheet1!$A25,'Full Score'!$H:$H,"s",'Full Score'!$I:$I,"p")</f>
        <v>0</v>
      </c>
      <c r="F25" s="114">
        <f>COUNTIFS('Full Score'!$G:$G,Sheet1!$A25,'Full Score'!$H:$H,"s",'Full Score'!$E:$E,"c")+COUNTIFS('Full Score'!$G:$G,Sheet1!$A25,'Full Score'!$H:$H,"s",'Full Score'!$E:$E,"m")+COUNTIFS('Full Score'!$G:$G,Sheet1!$A25,'Full Score'!$H:$H,"s",'Full Score'!$E:$E,"o")</f>
        <v>0</v>
      </c>
      <c r="G25" s="114">
        <f>COUNTIFS('Full Score'!$G:$G,Sheet1!$A25,'Full Score'!$H:$H,"s",'Full Score'!$I:$I,"m")</f>
        <v>0</v>
      </c>
      <c r="H25" s="121" t="e">
        <f t="shared" si="20"/>
        <v>#DIV/0!</v>
      </c>
      <c r="I25" s="119">
        <f>COUNTIFS('Full Score'!$G:$G,Sheet1!$A25,'Full Score'!$H:$H,"b")</f>
        <v>0</v>
      </c>
      <c r="J25" s="114">
        <f>COUNTIFS('Full Score'!$G:$G,Sheet1!$A25,'Full Score'!$H:$H,"b",'Full Score'!$I:$I,"p")</f>
        <v>0</v>
      </c>
      <c r="K25" s="114">
        <f>COUNTIFS('Full Score'!$G:$G,Sheet1!$A25,'Full Score'!$H:$H,"b",'Full Score'!$I:$I,"t")</f>
        <v>0</v>
      </c>
      <c r="L25" s="114">
        <f>COUNTIFS('Full Score'!$G:$G,Sheet1!$A25,'Full Score'!$H:$H,"b",'Full Score'!$I:$I,"m")</f>
        <v>0</v>
      </c>
      <c r="M25" s="120" t="e">
        <f t="shared" si="21"/>
        <v>#DIV/0!</v>
      </c>
      <c r="N25" s="115">
        <f>COUNTIFS('Full Score'!$G:$G,Sheet1!$A25,'Full Score'!$H:$H,"a")</f>
        <v>2</v>
      </c>
      <c r="O25" s="114">
        <f>COUNTIFS('Full Score'!$G:$G,Sheet1!$A25,'Full Score'!$H:$H,"a",'Full Score'!$I:$I,"p")</f>
        <v>1</v>
      </c>
      <c r="P25" s="114">
        <f>COUNTIFS('Full Score'!$G:$G,Sheet1!$A25,'Full Score'!$H:$H,"a",'Full Score'!$I:$I,"m")</f>
        <v>0</v>
      </c>
      <c r="Q25" s="121">
        <f t="shared" si="22"/>
        <v>50</v>
      </c>
      <c r="R25" s="119">
        <f>COUNTIFS('Full Score'!$G:$G,Sheet1!$A25,'Full Score'!$H:$H,"r")</f>
        <v>0</v>
      </c>
      <c r="S25" s="114">
        <f>COUNTIFS('Full Score'!$G:$G,Sheet1!$A25,'Full Score'!$H:$H,"r",'Full Score'!$I:$I,"a")</f>
        <v>0</v>
      </c>
      <c r="T25" s="114">
        <f>COUNTIFS('Full Score'!$G:$G,Sheet1!$A25,'Full Score'!$H:$H,"r",'Full Score'!$I:$I,"b")</f>
        <v>0</v>
      </c>
      <c r="U25" s="120" t="e">
        <f t="shared" si="23"/>
        <v>#DIV/0!</v>
      </c>
      <c r="V25" s="115">
        <f>COUNTIFS('Full Score'!$G:$G,Sheet1!$A25,'Full Score'!$H:$H,"d")</f>
        <v>0</v>
      </c>
      <c r="W25" s="114">
        <f>COUNTIFS('Full Score'!$G:$G,Sheet1!$A25,'Full Score'!$H:$H,"d",'Full Score'!$I:$I,"m")</f>
        <v>0</v>
      </c>
      <c r="X25" s="121" t="e">
        <f t="shared" si="24"/>
        <v>#DIV/0!</v>
      </c>
      <c r="Y25" s="122">
        <f>COUNTIFS('Full Score'!$G:$G,Sheet1!$A25,'Full Score'!$H:$H,"m")</f>
        <v>0</v>
      </c>
      <c r="Z25" s="53"/>
      <c r="AA25" s="62" t="s">
        <v>84</v>
      </c>
      <c r="AB25" s="94">
        <f>COUNTIFS('Full Score'!$G:$G,Sheet1!$AA25,'Full Score'!$H:$H,"ab")</f>
        <v>9</v>
      </c>
      <c r="AC25" s="91">
        <f>COUNTIFS('Full Score'!$G:$G,Sheet1!$AA25,'Full Score'!$H:$H,"sb")</f>
        <v>0</v>
      </c>
      <c r="AD25" s="94">
        <f>COUNTIFS('Full Score'!$G:$G,Sheet1!$AA25,'Full Score'!$H:$H,"bb")</f>
        <v>2</v>
      </c>
      <c r="AE25" s="98">
        <f>COUNTIFS('Full Score'!$G:$G,Sheet1!$AA25,'Full Score'!$H:$H,"ob")</f>
        <v>0</v>
      </c>
      <c r="AF25" s="96">
        <f t="shared" si="0"/>
        <v>11</v>
      </c>
    </row>
    <row r="26" spans="1:32" x14ac:dyDescent="0.45">
      <c r="A26" s="97">
        <v>14</v>
      </c>
      <c r="B26" s="91" t="s">
        <v>178</v>
      </c>
      <c r="C26" s="98" t="s">
        <v>16</v>
      </c>
      <c r="D26" s="116">
        <f>COUNTIFS('Full Score'!$G:$G,Sheet1!$A26,'Full Score'!$H:$H,"s")</f>
        <v>9</v>
      </c>
      <c r="E26" s="117">
        <f>COUNTIFS('Full Score'!$G:$G,Sheet1!$A26,'Full Score'!$H:$H,"s",'Full Score'!$I:$I,"p")</f>
        <v>1</v>
      </c>
      <c r="F26" s="117">
        <f>COUNTIFS('Full Score'!$G:$G,Sheet1!$A26,'Full Score'!$H:$H,"s",'Full Score'!$E:$E,"c")+COUNTIFS('Full Score'!$G:$G,Sheet1!$A26,'Full Score'!$H:$H,"s",'Full Score'!$E:$E,"m")+COUNTIFS('Full Score'!$G:$G,Sheet1!$A26,'Full Score'!$H:$H,"s",'Full Score'!$E:$E,"o")</f>
        <v>4</v>
      </c>
      <c r="G26" s="114">
        <f>COUNTIFS('Full Score'!$G:$G,Sheet1!$A26,'Full Score'!$H:$H,"s",'Full Score'!$I:$I,"m")</f>
        <v>3</v>
      </c>
      <c r="H26" s="118">
        <f t="shared" si="20"/>
        <v>13.888888888888889</v>
      </c>
      <c r="I26" s="123">
        <f>COUNTIFS('Full Score'!$G:$G,Sheet1!$A26,'Full Score'!$H:$H,"b")</f>
        <v>12</v>
      </c>
      <c r="J26" s="117">
        <f>COUNTIFS('Full Score'!$G:$G,Sheet1!$A26,'Full Score'!$H:$H,"b",'Full Score'!$I:$I,"p")</f>
        <v>4</v>
      </c>
      <c r="K26" s="114">
        <f>COUNTIFS('Full Score'!$G:$G,Sheet1!$A26,'Full Score'!$H:$H,"b",'Full Score'!$I:$I,"t")</f>
        <v>0</v>
      </c>
      <c r="L26" s="114">
        <f>COUNTIFS('Full Score'!$G:$G,Sheet1!$A26,'Full Score'!$H:$H,"b",'Full Score'!$I:$I,"m")</f>
        <v>6</v>
      </c>
      <c r="M26" s="124">
        <f t="shared" si="21"/>
        <v>20.833333333333332</v>
      </c>
      <c r="N26" s="116">
        <f>COUNTIFS('Full Score'!$G:$G,Sheet1!$A26,'Full Score'!$H:$H,"a")</f>
        <v>36</v>
      </c>
      <c r="O26" s="117">
        <f>COUNTIFS('Full Score'!$G:$G,Sheet1!$A26,'Full Score'!$H:$H,"a",'Full Score'!$I:$I,"p")</f>
        <v>21</v>
      </c>
      <c r="P26" s="114">
        <f>COUNTIFS('Full Score'!$G:$G,Sheet1!$A26,'Full Score'!$H:$H,"a",'Full Score'!$I:$I,"m")</f>
        <v>2</v>
      </c>
      <c r="Q26" s="118">
        <f t="shared" si="22"/>
        <v>52.777777777777779</v>
      </c>
      <c r="R26" s="123">
        <f>COUNTIFS('Full Score'!$G:$G,Sheet1!$A26,'Full Score'!$H:$H,"r")</f>
        <v>19</v>
      </c>
      <c r="S26" s="117">
        <f>COUNTIFS('Full Score'!$G:$G,Sheet1!$A26,'Full Score'!$H:$H,"r",'Full Score'!$I:$I,"a")</f>
        <v>11</v>
      </c>
      <c r="T26" s="117">
        <f>COUNTIFS('Full Score'!$G:$G,Sheet1!$A26,'Full Score'!$H:$H,"r",'Full Score'!$I:$I,"b")</f>
        <v>4</v>
      </c>
      <c r="U26" s="124">
        <f t="shared" si="23"/>
        <v>68.421052631578945</v>
      </c>
      <c r="V26" s="116">
        <f>COUNTIFS('Full Score'!$G:$G,Sheet1!$A26,'Full Score'!$H:$H,"d")</f>
        <v>8</v>
      </c>
      <c r="W26" s="114">
        <f>COUNTIFS('Full Score'!$G:$G,Sheet1!$A26,'Full Score'!$H:$H,"d",'Full Score'!$I:$I,"m")</f>
        <v>2</v>
      </c>
      <c r="X26" s="118">
        <f t="shared" si="24"/>
        <v>75</v>
      </c>
      <c r="Y26" s="122">
        <f>COUNTIFS('Full Score'!$G:$G,Sheet1!$A26,'Full Score'!$H:$H,"m")</f>
        <v>0</v>
      </c>
      <c r="Z26" s="53"/>
      <c r="AA26" s="62" t="s">
        <v>85</v>
      </c>
      <c r="AB26" s="94">
        <f>COUNTIFS('Full Score'!$G:$G,Sheet1!$AA26,'Full Score'!$H:$H,"ab")</f>
        <v>4</v>
      </c>
      <c r="AC26" s="91">
        <f>COUNTIFS('Full Score'!$G:$G,Sheet1!$AA26,'Full Score'!$H:$H,"sb")</f>
        <v>0</v>
      </c>
      <c r="AD26" s="94">
        <f>COUNTIFS('Full Score'!$G:$G,Sheet1!$AA26,'Full Score'!$H:$H,"bb")</f>
        <v>1</v>
      </c>
      <c r="AE26" s="98">
        <f>COUNTIFS('Full Score'!$G:$G,Sheet1!$AA26,'Full Score'!$H:$H,"ob")</f>
        <v>0</v>
      </c>
      <c r="AF26" s="96">
        <f t="shared" si="0"/>
        <v>5</v>
      </c>
    </row>
    <row r="27" spans="1:32" x14ac:dyDescent="0.45">
      <c r="A27" s="97">
        <v>12</v>
      </c>
      <c r="B27" s="91" t="s">
        <v>179</v>
      </c>
      <c r="C27" s="98" t="s">
        <v>16</v>
      </c>
      <c r="D27" s="116">
        <f>COUNTIFS('Full Score'!$G:$G,Sheet1!$A27,'Full Score'!$H:$H,"s")</f>
        <v>15</v>
      </c>
      <c r="E27" s="114">
        <f>COUNTIFS('Full Score'!$G:$G,Sheet1!$A27,'Full Score'!$H:$H,"s",'Full Score'!$I:$I,"p")</f>
        <v>0</v>
      </c>
      <c r="F27" s="117">
        <f>COUNTIFS('Full Score'!$G:$G,Sheet1!$A27,'Full Score'!$H:$H,"s",'Full Score'!$E:$E,"c")+COUNTIFS('Full Score'!$G:$G,Sheet1!$A27,'Full Score'!$H:$H,"s",'Full Score'!$E:$E,"m")+COUNTIFS('Full Score'!$G:$G,Sheet1!$A27,'Full Score'!$H:$H,"s",'Full Score'!$E:$E,"o")</f>
        <v>2</v>
      </c>
      <c r="G27" s="114">
        <f>COUNTIFS('Full Score'!$G:$G,Sheet1!$A27,'Full Score'!$H:$H,"s",'Full Score'!$I:$I,"m")</f>
        <v>2</v>
      </c>
      <c r="H27" s="121">
        <f t="shared" si="20"/>
        <v>0</v>
      </c>
      <c r="I27" s="119">
        <f>COUNTIFS('Full Score'!$G:$G,Sheet1!$A27,'Full Score'!$H:$H,"b")</f>
        <v>3</v>
      </c>
      <c r="J27" s="114">
        <f>COUNTIFS('Full Score'!$G:$G,Sheet1!$A27,'Full Score'!$H:$H,"b",'Full Score'!$I:$I,"p")</f>
        <v>0</v>
      </c>
      <c r="K27" s="114">
        <f>COUNTIFS('Full Score'!$G:$G,Sheet1!$A27,'Full Score'!$H:$H,"b",'Full Score'!$I:$I,"t")</f>
        <v>1</v>
      </c>
      <c r="L27" s="114">
        <f>COUNTIFS('Full Score'!$G:$G,Sheet1!$A27,'Full Score'!$H:$H,"b",'Full Score'!$I:$I,"m")</f>
        <v>2</v>
      </c>
      <c r="M27" s="120">
        <f t="shared" si="21"/>
        <v>-8.3333333333333339</v>
      </c>
      <c r="N27" s="116">
        <f>COUNTIFS('Full Score'!$G:$G,Sheet1!$A27,'Full Score'!$H:$H,"a")</f>
        <v>19</v>
      </c>
      <c r="O27" s="117">
        <f>COUNTIFS('Full Score'!$G:$G,Sheet1!$A27,'Full Score'!$H:$H,"a",'Full Score'!$I:$I,"p")</f>
        <v>9</v>
      </c>
      <c r="P27" s="114">
        <f>COUNTIFS('Full Score'!$G:$G,Sheet1!$A27,'Full Score'!$H:$H,"a",'Full Score'!$I:$I,"m")</f>
        <v>4</v>
      </c>
      <c r="Q27" s="121">
        <f t="shared" si="22"/>
        <v>26.315789473684209</v>
      </c>
      <c r="R27" s="123">
        <f>COUNTIFS('Full Score'!$G:$G,Sheet1!$A27,'Full Score'!$H:$H,"r")</f>
        <v>21</v>
      </c>
      <c r="S27" s="117">
        <f>COUNTIFS('Full Score'!$G:$G,Sheet1!$A27,'Full Score'!$H:$H,"r",'Full Score'!$I:$I,"a")</f>
        <v>14</v>
      </c>
      <c r="T27" s="117">
        <f>COUNTIFS('Full Score'!$G:$G,Sheet1!$A27,'Full Score'!$H:$H,"r",'Full Score'!$I:$I,"b")</f>
        <v>3</v>
      </c>
      <c r="U27" s="124">
        <f t="shared" si="23"/>
        <v>73.80952380952381</v>
      </c>
      <c r="V27" s="116">
        <f>COUNTIFS('Full Score'!$G:$G,Sheet1!$A27,'Full Score'!$H:$H,"d")</f>
        <v>11</v>
      </c>
      <c r="W27" s="114">
        <f>COUNTIFS('Full Score'!$G:$G,Sheet1!$A27,'Full Score'!$H:$H,"d",'Full Score'!$I:$I,"m")</f>
        <v>2</v>
      </c>
      <c r="X27" s="118">
        <f t="shared" si="24"/>
        <v>81.818181818181827</v>
      </c>
      <c r="Y27" s="122">
        <f>COUNTIFS('Full Score'!$G:$G,Sheet1!$A27,'Full Score'!$H:$H,"m")</f>
        <v>0</v>
      </c>
      <c r="Z27" s="53"/>
      <c r="AA27" s="62" t="s">
        <v>86</v>
      </c>
      <c r="AB27" s="91">
        <f>COUNTIFS('Full Score'!$G:$G,Sheet1!$AA27,'Full Score'!$H:$H,"ab")</f>
        <v>0</v>
      </c>
      <c r="AC27" s="91">
        <f>COUNTIFS('Full Score'!$G:$G,Sheet1!$AA27,'Full Score'!$H:$H,"sb")</f>
        <v>0</v>
      </c>
      <c r="AD27" s="91">
        <f>COUNTIFS('Full Score'!$G:$G,Sheet1!$AA27,'Full Score'!$H:$H,"bb")</f>
        <v>0</v>
      </c>
      <c r="AE27" s="98">
        <f>COUNTIFS('Full Score'!$G:$G,Sheet1!$AA27,'Full Score'!$H:$H,"ob")</f>
        <v>0</v>
      </c>
      <c r="AF27" s="70">
        <f t="shared" si="0"/>
        <v>0</v>
      </c>
    </row>
    <row r="28" spans="1:32" x14ac:dyDescent="0.45">
      <c r="A28" s="97">
        <v>2</v>
      </c>
      <c r="B28" s="91" t="s">
        <v>180</v>
      </c>
      <c r="C28" s="98" t="s">
        <v>17</v>
      </c>
      <c r="D28" s="116">
        <f>COUNTIFS('Full Score'!$G:$G,Sheet1!$A28,'Full Score'!$H:$H,"s")</f>
        <v>19</v>
      </c>
      <c r="E28" s="114">
        <f>COUNTIFS('Full Score'!$G:$G,Sheet1!$A28,'Full Score'!$H:$H,"s",'Full Score'!$I:$I,"p")</f>
        <v>0</v>
      </c>
      <c r="F28" s="117">
        <f>COUNTIFS('Full Score'!$G:$G,Sheet1!$A28,'Full Score'!$H:$H,"s",'Full Score'!$E:$E,"c")+COUNTIFS('Full Score'!$G:$G,Sheet1!$A28,'Full Score'!$H:$H,"s",'Full Score'!$E:$E,"m")+COUNTIFS('Full Score'!$G:$G,Sheet1!$A28,'Full Score'!$H:$H,"s",'Full Score'!$E:$E,"o")</f>
        <v>4</v>
      </c>
      <c r="G28" s="117">
        <f>COUNTIFS('Full Score'!$G:$G,Sheet1!$A28,'Full Score'!$H:$H,"s",'Full Score'!$I:$I,"m")</f>
        <v>1</v>
      </c>
      <c r="H28" s="118">
        <f t="shared" si="20"/>
        <v>3.9473684210526314</v>
      </c>
      <c r="I28" s="123">
        <f>COUNTIFS('Full Score'!$G:$G,Sheet1!$A28,'Full Score'!$H:$H,"b")</f>
        <v>12</v>
      </c>
      <c r="J28" s="117">
        <f>COUNTIFS('Full Score'!$G:$G,Sheet1!$A28,'Full Score'!$H:$H,"b",'Full Score'!$I:$I,"p")</f>
        <v>1</v>
      </c>
      <c r="K28" s="117">
        <f>COUNTIFS('Full Score'!$G:$G,Sheet1!$A28,'Full Score'!$H:$H,"b",'Full Score'!$I:$I,"t")</f>
        <v>6</v>
      </c>
      <c r="L28" s="114">
        <f>COUNTIFS('Full Score'!$G:$G,Sheet1!$A28,'Full Score'!$H:$H,"b",'Full Score'!$I:$I,"m")</f>
        <v>3</v>
      </c>
      <c r="M28" s="124">
        <f t="shared" si="21"/>
        <v>14.583333333333334</v>
      </c>
      <c r="N28" s="116">
        <f>COUNTIFS('Full Score'!$G:$G,Sheet1!$A28,'Full Score'!$H:$H,"a")</f>
        <v>11</v>
      </c>
      <c r="O28" s="117">
        <f>COUNTIFS('Full Score'!$G:$G,Sheet1!$A28,'Full Score'!$H:$H,"a",'Full Score'!$I:$I,"p")</f>
        <v>5</v>
      </c>
      <c r="P28" s="117">
        <f>COUNTIFS('Full Score'!$G:$G,Sheet1!$A28,'Full Score'!$H:$H,"a",'Full Score'!$I:$I,"m")</f>
        <v>0</v>
      </c>
      <c r="Q28" s="118">
        <f t="shared" si="22"/>
        <v>45.454545454545453</v>
      </c>
      <c r="R28" s="119">
        <f>COUNTIFS('Full Score'!$G:$G,Sheet1!$A28,'Full Score'!$H:$H,"r")</f>
        <v>2</v>
      </c>
      <c r="S28" s="114">
        <f>COUNTIFS('Full Score'!$G:$G,Sheet1!$A28,'Full Score'!$H:$H,"r",'Full Score'!$I:$I,"a")</f>
        <v>1</v>
      </c>
      <c r="T28" s="114">
        <f>COUNTIFS('Full Score'!$G:$G,Sheet1!$A28,'Full Score'!$H:$H,"r",'Full Score'!$I:$I,"b")</f>
        <v>1</v>
      </c>
      <c r="U28" s="120">
        <f t="shared" si="23"/>
        <v>75</v>
      </c>
      <c r="V28" s="115">
        <f>COUNTIFS('Full Score'!$G:$G,Sheet1!$A28,'Full Score'!$H:$H,"d")</f>
        <v>7</v>
      </c>
      <c r="W28" s="114">
        <f>COUNTIFS('Full Score'!$G:$G,Sheet1!$A28,'Full Score'!$H:$H,"d",'Full Score'!$I:$I,"m")</f>
        <v>1</v>
      </c>
      <c r="X28" s="121">
        <f t="shared" si="24"/>
        <v>85.714285714285708</v>
      </c>
      <c r="Y28" s="122">
        <f>COUNTIFS('Full Score'!$G:$G,Sheet1!$A28,'Full Score'!$H:$H,"m")</f>
        <v>0</v>
      </c>
      <c r="Z28" s="53"/>
      <c r="AA28" s="62" t="s">
        <v>87</v>
      </c>
      <c r="AB28" s="91">
        <f>COUNTIFS('Full Score'!$G:$G,Sheet1!$AA28,'Full Score'!$H:$H,"ab")</f>
        <v>0</v>
      </c>
      <c r="AC28" s="91">
        <f>COUNTIFS('Full Score'!$G:$G,Sheet1!$AA28,'Full Score'!$H:$H,"sb")</f>
        <v>0</v>
      </c>
      <c r="AD28" s="91">
        <f>COUNTIFS('Full Score'!$G:$G,Sheet1!$AA28,'Full Score'!$H:$H,"bb")</f>
        <v>0</v>
      </c>
      <c r="AE28" s="98">
        <f>COUNTIFS('Full Score'!$G:$G,Sheet1!$AA28,'Full Score'!$H:$H,"ob")</f>
        <v>0</v>
      </c>
      <c r="AF28" s="70">
        <f t="shared" si="0"/>
        <v>0</v>
      </c>
    </row>
    <row r="29" spans="1:32" ht="18.600000000000001" thickBot="1" x14ac:dyDescent="0.5">
      <c r="A29" s="97">
        <v>6</v>
      </c>
      <c r="B29" s="91" t="s">
        <v>181</v>
      </c>
      <c r="C29" s="98" t="s">
        <v>17</v>
      </c>
      <c r="D29" s="115">
        <f>COUNTIFS('Full Score'!$G:$G,Sheet1!$A29,'Full Score'!$H:$H,"s")</f>
        <v>6</v>
      </c>
      <c r="E29" s="114">
        <f>COUNTIFS('Full Score'!$G:$G,Sheet1!$A29,'Full Score'!$H:$H,"s",'Full Score'!$I:$I,"p")</f>
        <v>0</v>
      </c>
      <c r="F29" s="114">
        <f>COUNTIFS('Full Score'!$G:$G,Sheet1!$A29,'Full Score'!$H:$H,"s",'Full Score'!$E:$E,"c")+COUNTIFS('Full Score'!$G:$G,Sheet1!$A29,'Full Score'!$H:$H,"s",'Full Score'!$E:$E,"m")+COUNTIFS('Full Score'!$G:$G,Sheet1!$A29,'Full Score'!$H:$H,"s",'Full Score'!$E:$E,"o")</f>
        <v>1</v>
      </c>
      <c r="G29" s="114">
        <f>COUNTIFS('Full Score'!$G:$G,Sheet1!$A29,'Full Score'!$H:$H,"s",'Full Score'!$I:$I,"m")</f>
        <v>1</v>
      </c>
      <c r="H29" s="121">
        <f t="shared" si="20"/>
        <v>0</v>
      </c>
      <c r="I29" s="123">
        <f>COUNTIFS('Full Score'!$G:$G,Sheet1!$A29,'Full Score'!$H:$H,"b")</f>
        <v>13</v>
      </c>
      <c r="J29" s="117">
        <f>COUNTIFS('Full Score'!$G:$G,Sheet1!$A29,'Full Score'!$H:$H,"b",'Full Score'!$I:$I,"p")</f>
        <v>1</v>
      </c>
      <c r="K29" s="117">
        <f>COUNTIFS('Full Score'!$G:$G,Sheet1!$A29,'Full Score'!$H:$H,"b",'Full Score'!$I:$I,"t")</f>
        <v>3</v>
      </c>
      <c r="L29" s="114">
        <f>COUNTIFS('Full Score'!$G:$G,Sheet1!$A29,'Full Score'!$H:$H,"b",'Full Score'!$I:$I,"m")</f>
        <v>6</v>
      </c>
      <c r="M29" s="120">
        <f t="shared" si="21"/>
        <v>1.9230769230769231</v>
      </c>
      <c r="N29" s="116">
        <f>COUNTIFS('Full Score'!$G:$G,Sheet1!$A29,'Full Score'!$H:$H,"a")</f>
        <v>12</v>
      </c>
      <c r="O29" s="117">
        <f>COUNTIFS('Full Score'!$G:$G,Sheet1!$A29,'Full Score'!$H:$H,"a",'Full Score'!$I:$I,"p")</f>
        <v>5</v>
      </c>
      <c r="P29" s="114">
        <f>COUNTIFS('Full Score'!$G:$G,Sheet1!$A29,'Full Score'!$H:$H,"a",'Full Score'!$I:$I,"m")</f>
        <v>1</v>
      </c>
      <c r="Q29" s="121">
        <f t="shared" si="22"/>
        <v>33.333333333333336</v>
      </c>
      <c r="R29" s="119">
        <f>COUNTIFS('Full Score'!$G:$G,Sheet1!$A29,'Full Score'!$H:$H,"r")</f>
        <v>0</v>
      </c>
      <c r="S29" s="114">
        <f>COUNTIFS('Full Score'!$G:$G,Sheet1!$A29,'Full Score'!$H:$H,"r",'Full Score'!$I:$I,"a")</f>
        <v>0</v>
      </c>
      <c r="T29" s="114">
        <f>COUNTIFS('Full Score'!$G:$G,Sheet1!$A29,'Full Score'!$H:$H,"r",'Full Score'!$I:$I,"b")</f>
        <v>0</v>
      </c>
      <c r="U29" s="120" t="e">
        <f t="shared" si="23"/>
        <v>#DIV/0!</v>
      </c>
      <c r="V29" s="115">
        <f>COUNTIFS('Full Score'!$G:$G,Sheet1!$A29,'Full Score'!$H:$H,"d")</f>
        <v>1</v>
      </c>
      <c r="W29" s="114">
        <f>COUNTIFS('Full Score'!$G:$G,Sheet1!$A29,'Full Score'!$H:$H,"d",'Full Score'!$I:$I,"m")</f>
        <v>0</v>
      </c>
      <c r="X29" s="121">
        <f t="shared" si="24"/>
        <v>100</v>
      </c>
      <c r="Y29" s="122">
        <f>COUNTIFS('Full Score'!$G:$G,Sheet1!$A29,'Full Score'!$H:$H,"m")</f>
        <v>2</v>
      </c>
      <c r="Z29" s="53"/>
      <c r="AA29" s="64" t="s">
        <v>88</v>
      </c>
      <c r="AB29" s="108">
        <f>COUNTIFS('Full Score'!$G:$G,Sheet1!$AA29,'Full Score'!$H:$H,"ab")</f>
        <v>1</v>
      </c>
      <c r="AC29" s="125">
        <f>COUNTIFS('Full Score'!$G:$G,Sheet1!$AA29,'Full Score'!$H:$H,"sb")</f>
        <v>1</v>
      </c>
      <c r="AD29" s="108">
        <f>COUNTIFS('Full Score'!$G:$G,Sheet1!$AA29,'Full Score'!$H:$H,"bb")</f>
        <v>0</v>
      </c>
      <c r="AE29" s="113">
        <f>COUNTIFS('Full Score'!$G:$G,Sheet1!$AA29,'Full Score'!$H:$H,"ob")</f>
        <v>0</v>
      </c>
      <c r="AF29" s="70">
        <f t="shared" si="0"/>
        <v>2</v>
      </c>
    </row>
    <row r="30" spans="1:32" ht="18.600000000000001" thickBot="1" x14ac:dyDescent="0.5">
      <c r="A30" s="97">
        <v>10</v>
      </c>
      <c r="B30" s="91" t="s">
        <v>182</v>
      </c>
      <c r="C30" s="98" t="s">
        <v>17</v>
      </c>
      <c r="D30" s="115">
        <f>COUNTIFS('Full Score'!$G:$G,Sheet1!$A30,'Full Score'!$H:$H,"s")</f>
        <v>0</v>
      </c>
      <c r="E30" s="114">
        <f>COUNTIFS('Full Score'!$G:$G,Sheet1!$A30,'Full Score'!$H:$H,"s",'Full Score'!$I:$I,"p")</f>
        <v>0</v>
      </c>
      <c r="F30" s="114">
        <f>COUNTIFS('Full Score'!$G:$G,Sheet1!$A30,'Full Score'!$H:$H,"s",'Full Score'!$E:$E,"c")+COUNTIFS('Full Score'!$G:$G,Sheet1!$A30,'Full Score'!$H:$H,"s",'Full Score'!$E:$E,"m")+COUNTIFS('Full Score'!$G:$G,Sheet1!$A30,'Full Score'!$H:$H,"s",'Full Score'!$E:$E,"o")</f>
        <v>0</v>
      </c>
      <c r="G30" s="114">
        <f>COUNTIFS('Full Score'!$G:$G,Sheet1!$A30,'Full Score'!$H:$H,"s",'Full Score'!$I:$I,"m")</f>
        <v>0</v>
      </c>
      <c r="H30" s="121" t="e">
        <f t="shared" si="20"/>
        <v>#DIV/0!</v>
      </c>
      <c r="I30" s="119">
        <f>COUNTIFS('Full Score'!$G:$G,Sheet1!$A30,'Full Score'!$H:$H,"b")</f>
        <v>0</v>
      </c>
      <c r="J30" s="114">
        <f>COUNTIFS('Full Score'!$G:$G,Sheet1!$A30,'Full Score'!$H:$H,"b",'Full Score'!$I:$I,"p")</f>
        <v>0</v>
      </c>
      <c r="K30" s="114">
        <f>COUNTIFS('Full Score'!$G:$G,Sheet1!$A30,'Full Score'!$H:$H,"b",'Full Score'!$I:$I,"t")</f>
        <v>0</v>
      </c>
      <c r="L30" s="114">
        <f>COUNTIFS('Full Score'!$G:$G,Sheet1!$A30,'Full Score'!$H:$H,"b",'Full Score'!$I:$I,"m")</f>
        <v>0</v>
      </c>
      <c r="M30" s="120" t="e">
        <f t="shared" si="21"/>
        <v>#DIV/0!</v>
      </c>
      <c r="N30" s="115">
        <f>COUNTIFS('Full Score'!$G:$G,Sheet1!$A30,'Full Score'!$H:$H,"a")</f>
        <v>0</v>
      </c>
      <c r="O30" s="114">
        <f>COUNTIFS('Full Score'!$G:$G,Sheet1!$A30,'Full Score'!$H:$H,"a",'Full Score'!$I:$I,"p")</f>
        <v>0</v>
      </c>
      <c r="P30" s="114">
        <f>COUNTIFS('Full Score'!$G:$G,Sheet1!$A30,'Full Score'!$H:$H,"a",'Full Score'!$I:$I,"m")</f>
        <v>0</v>
      </c>
      <c r="Q30" s="121" t="e">
        <f t="shared" si="22"/>
        <v>#DIV/0!</v>
      </c>
      <c r="R30" s="119">
        <f>COUNTIFS('Full Score'!$G:$G,Sheet1!$A30,'Full Score'!$H:$H,"r")</f>
        <v>0</v>
      </c>
      <c r="S30" s="114">
        <f>COUNTIFS('Full Score'!$G:$G,Sheet1!$A30,'Full Score'!$H:$H,"r",'Full Score'!$I:$I,"a")</f>
        <v>0</v>
      </c>
      <c r="T30" s="114">
        <f>COUNTIFS('Full Score'!$G:$G,Sheet1!$A30,'Full Score'!$H:$H,"r",'Full Score'!$I:$I,"b")</f>
        <v>0</v>
      </c>
      <c r="U30" s="120" t="e">
        <f t="shared" si="23"/>
        <v>#DIV/0!</v>
      </c>
      <c r="V30" s="115">
        <f>COUNTIFS('Full Score'!$G:$G,Sheet1!$A30,'Full Score'!$H:$H,"d")</f>
        <v>0</v>
      </c>
      <c r="W30" s="114">
        <f>COUNTIFS('Full Score'!$G:$G,Sheet1!$A30,'Full Score'!$H:$H,"d",'Full Score'!$I:$I,"m")</f>
        <v>0</v>
      </c>
      <c r="X30" s="121" t="e">
        <f t="shared" si="24"/>
        <v>#DIV/0!</v>
      </c>
      <c r="Y30" s="122">
        <f>COUNTIFS('Full Score'!$G:$G,Sheet1!$A30,'Full Score'!$H:$H,"m")</f>
        <v>0</v>
      </c>
      <c r="Z30" s="53" t="s">
        <v>29</v>
      </c>
      <c r="AA30" s="72" t="s">
        <v>30</v>
      </c>
      <c r="AB30" s="111">
        <f>SUM(AB24:AB29)</f>
        <v>19</v>
      </c>
      <c r="AC30" s="111">
        <f t="shared" ref="AC30:AE30" si="25">SUM(AC24:AC29)</f>
        <v>2</v>
      </c>
      <c r="AD30" s="111">
        <f t="shared" si="25"/>
        <v>3</v>
      </c>
      <c r="AE30" s="110">
        <f t="shared" si="25"/>
        <v>3</v>
      </c>
      <c r="AF30" s="96">
        <f t="shared" si="0"/>
        <v>27</v>
      </c>
    </row>
    <row r="31" spans="1:32" x14ac:dyDescent="0.45">
      <c r="A31" s="97">
        <v>20</v>
      </c>
      <c r="B31" s="91" t="s">
        <v>183</v>
      </c>
      <c r="C31" s="98" t="s">
        <v>50</v>
      </c>
      <c r="D31" s="115">
        <f>COUNTIFS('Full Score'!$G:$G,Sheet1!$A31,'Full Score'!$H:$H,"s")</f>
        <v>0</v>
      </c>
      <c r="E31" s="114">
        <f>COUNTIFS('Full Score'!$G:$G,Sheet1!$A31,'Full Score'!$H:$H,"s",'Full Score'!$I:$I,"p")</f>
        <v>0</v>
      </c>
      <c r="F31" s="114">
        <f>COUNTIFS('Full Score'!$G:$G,Sheet1!$A31,'Full Score'!$H:$H,"s",'Full Score'!$E:$E,"c")+COUNTIFS('Full Score'!$G:$G,Sheet1!$A31,'Full Score'!$H:$H,"s",'Full Score'!$E:$E,"m")+COUNTIFS('Full Score'!$G:$G,Sheet1!$A31,'Full Score'!$H:$H,"s",'Full Score'!$E:$E,"o")</f>
        <v>0</v>
      </c>
      <c r="G31" s="114">
        <f>COUNTIFS('Full Score'!$G:$G,Sheet1!$A31,'Full Score'!$H:$H,"s",'Full Score'!$I:$I,"m")</f>
        <v>0</v>
      </c>
      <c r="H31" s="121" t="e">
        <f t="shared" si="20"/>
        <v>#DIV/0!</v>
      </c>
      <c r="I31" s="119">
        <f>COUNTIFS('Full Score'!$G:$G,Sheet1!$A31,'Full Score'!$H:$H,"b")</f>
        <v>0</v>
      </c>
      <c r="J31" s="114">
        <f>COUNTIFS('Full Score'!$G:$G,Sheet1!$A31,'Full Score'!$H:$H,"b",'Full Score'!$I:$I,"p")</f>
        <v>0</v>
      </c>
      <c r="K31" s="114">
        <f>COUNTIFS('Full Score'!$G:$G,Sheet1!$A31,'Full Score'!$H:$H,"b",'Full Score'!$I:$I,"t")</f>
        <v>0</v>
      </c>
      <c r="L31" s="114">
        <f>COUNTIFS('Full Score'!$G:$G,Sheet1!$A31,'Full Score'!$H:$H,"b",'Full Score'!$I:$I,"m")</f>
        <v>0</v>
      </c>
      <c r="M31" s="120" t="e">
        <f t="shared" si="21"/>
        <v>#DIV/0!</v>
      </c>
      <c r="N31" s="115">
        <f>COUNTIFS('Full Score'!$G:$G,Sheet1!$A31,'Full Score'!$H:$H,"a")</f>
        <v>0</v>
      </c>
      <c r="O31" s="114">
        <f>COUNTIFS('Full Score'!$G:$G,Sheet1!$A31,'Full Score'!$H:$H,"a",'Full Score'!$I:$I,"p")</f>
        <v>0</v>
      </c>
      <c r="P31" s="114">
        <f>COUNTIFS('Full Score'!$G:$G,Sheet1!$A31,'Full Score'!$H:$H,"a",'Full Score'!$I:$I,"m")</f>
        <v>0</v>
      </c>
      <c r="Q31" s="121" t="e">
        <f t="shared" si="22"/>
        <v>#DIV/0!</v>
      </c>
      <c r="R31" s="123">
        <f>COUNTIFS('Full Score'!$G:$G,Sheet1!$A31,'Full Score'!$H:$H,"r")</f>
        <v>13</v>
      </c>
      <c r="S31" s="117">
        <f>COUNTIFS('Full Score'!$G:$G,Sheet1!$A31,'Full Score'!$H:$H,"r",'Full Score'!$I:$I,"a")</f>
        <v>10</v>
      </c>
      <c r="T31" s="114">
        <f>COUNTIFS('Full Score'!$G:$G,Sheet1!$A31,'Full Score'!$H:$H,"r",'Full Score'!$I:$I,"b")</f>
        <v>1</v>
      </c>
      <c r="U31" s="124">
        <f t="shared" si="23"/>
        <v>80.769230769230774</v>
      </c>
      <c r="V31" s="116">
        <f>COUNTIFS('Full Score'!$G:$G,Sheet1!$A31,'Full Score'!$H:$H,"d")</f>
        <v>21</v>
      </c>
      <c r="W31" s="114">
        <f>COUNTIFS('Full Score'!$G:$G,Sheet1!$A31,'Full Score'!$H:$H,"d",'Full Score'!$I:$I,"m")</f>
        <v>4</v>
      </c>
      <c r="X31" s="118">
        <f t="shared" si="24"/>
        <v>80.952380952380949</v>
      </c>
      <c r="Y31" s="122">
        <f>COUNTIFS('Full Score'!$G:$G,Sheet1!$A31,'Full Score'!$H:$H,"m")</f>
        <v>0</v>
      </c>
      <c r="Z31" s="53"/>
      <c r="AA31" s="59" t="s">
        <v>6</v>
      </c>
      <c r="AB31" s="60" t="s">
        <v>31</v>
      </c>
      <c r="AC31" s="60" t="s">
        <v>32</v>
      </c>
      <c r="AD31" s="60" t="s">
        <v>33</v>
      </c>
      <c r="AE31" s="61" t="s">
        <v>13</v>
      </c>
      <c r="AF31" s="70">
        <f t="shared" si="0"/>
        <v>0</v>
      </c>
    </row>
    <row r="32" spans="1:32" x14ac:dyDescent="0.45">
      <c r="A32" s="97"/>
      <c r="B32" s="91"/>
      <c r="C32" s="98"/>
      <c r="D32" s="70"/>
      <c r="E32" s="91"/>
      <c r="F32" s="91"/>
      <c r="G32" s="91"/>
      <c r="H32" s="126"/>
      <c r="I32" s="97"/>
      <c r="J32" s="91"/>
      <c r="K32" s="91"/>
      <c r="L32" s="91"/>
      <c r="M32" s="98"/>
      <c r="N32" s="70"/>
      <c r="O32" s="91"/>
      <c r="P32" s="91"/>
      <c r="Q32" s="126"/>
      <c r="R32" s="97"/>
      <c r="S32" s="91"/>
      <c r="T32" s="91"/>
      <c r="U32" s="98"/>
      <c r="V32" s="70"/>
      <c r="W32" s="91"/>
      <c r="X32" s="126"/>
      <c r="Y32" s="112"/>
      <c r="Z32" s="53"/>
      <c r="AA32" s="62" t="s">
        <v>83</v>
      </c>
      <c r="AB32" s="91">
        <f>COUNTIFS('Full Score'!$G:$G,Sheet1!$AA14,'Full Score'!$D:$D,"ab")</f>
        <v>0</v>
      </c>
      <c r="AC32" s="91">
        <f>COUNTIFS('Full Score'!$G:$G,Sheet1!$AA14,'Full Score'!$D:$D,"sb")</f>
        <v>0</v>
      </c>
      <c r="AD32" s="91">
        <f>COUNTIFS('Full Score'!$G:$G,Sheet1!$AA14,'Full Score'!$D:$D,"bb")</f>
        <v>0</v>
      </c>
      <c r="AE32" s="98">
        <f>COUNTIFS('Full Score'!$G:$G,Sheet1!$AA14,'Full Score'!$D:$D,"ob")</f>
        <v>0</v>
      </c>
      <c r="AF32" s="70">
        <f>SUM(AB32:AE32)</f>
        <v>0</v>
      </c>
    </row>
    <row r="33" spans="1:32" x14ac:dyDescent="0.45">
      <c r="A33" s="97"/>
      <c r="B33" s="91"/>
      <c r="C33" s="98"/>
      <c r="D33" s="70"/>
      <c r="E33" s="91"/>
      <c r="F33" s="91"/>
      <c r="G33" s="91"/>
      <c r="H33" s="126"/>
      <c r="I33" s="97"/>
      <c r="J33" s="91"/>
      <c r="K33" s="91"/>
      <c r="L33" s="91"/>
      <c r="M33" s="98"/>
      <c r="N33" s="70"/>
      <c r="O33" s="91"/>
      <c r="P33" s="91"/>
      <c r="Q33" s="126"/>
      <c r="R33" s="97"/>
      <c r="S33" s="91"/>
      <c r="T33" s="91"/>
      <c r="U33" s="98"/>
      <c r="V33" s="70"/>
      <c r="W33" s="91"/>
      <c r="X33" s="126"/>
      <c r="Y33" s="112"/>
      <c r="Z33" s="53"/>
      <c r="AA33" s="62" t="s">
        <v>84</v>
      </c>
      <c r="AB33" s="91">
        <f>COUNTIFS('Full Score'!$G:$G,Sheet1!$AA15,'Full Score'!$D:$D,"ab")</f>
        <v>2</v>
      </c>
      <c r="AC33" s="91">
        <f>COUNTIFS('Full Score'!$G:$G,Sheet1!$AA15,'Full Score'!$D:$D,"sb")</f>
        <v>0</v>
      </c>
      <c r="AD33" s="94">
        <f>COUNTIFS('Full Score'!$G:$G,Sheet1!$AA15,'Full Score'!$D:$D,"bb")</f>
        <v>1</v>
      </c>
      <c r="AE33" s="98">
        <f>COUNTIFS('Full Score'!$G:$G,Sheet1!$AA15,'Full Score'!$D:$D,"ob")</f>
        <v>0</v>
      </c>
      <c r="AF33" s="70">
        <f t="shared" ref="AF33:AF37" si="26">SUM(AB33:AE33)</f>
        <v>3</v>
      </c>
    </row>
    <row r="34" spans="1:32" ht="18.600000000000001" thickBot="1" x14ac:dyDescent="0.5">
      <c r="A34" s="97"/>
      <c r="B34" s="91"/>
      <c r="C34" s="98"/>
      <c r="D34" s="127"/>
      <c r="E34" s="128"/>
      <c r="F34" s="128"/>
      <c r="G34" s="128"/>
      <c r="H34" s="129"/>
      <c r="I34" s="97"/>
      <c r="J34" s="91"/>
      <c r="K34" s="91"/>
      <c r="L34" s="91"/>
      <c r="M34" s="98"/>
      <c r="N34" s="70"/>
      <c r="O34" s="91"/>
      <c r="P34" s="91"/>
      <c r="Q34" s="126"/>
      <c r="R34" s="97"/>
      <c r="S34" s="91"/>
      <c r="T34" s="91"/>
      <c r="U34" s="98"/>
      <c r="V34" s="70"/>
      <c r="W34" s="91"/>
      <c r="X34" s="126"/>
      <c r="Y34" s="112"/>
      <c r="Z34" s="53"/>
      <c r="AA34" s="62" t="s">
        <v>85</v>
      </c>
      <c r="AB34" s="91">
        <f>COUNTIFS('Full Score'!$G:$G,Sheet1!$AA16,'Full Score'!$D:$D,"ab")</f>
        <v>2</v>
      </c>
      <c r="AC34" s="91">
        <f>COUNTIFS('Full Score'!$G:$G,Sheet1!$AA16,'Full Score'!$D:$D,"sb")</f>
        <v>0</v>
      </c>
      <c r="AD34" s="91">
        <f>COUNTIFS('Full Score'!$G:$G,Sheet1!$AA16,'Full Score'!$D:$D,"bb")</f>
        <v>0</v>
      </c>
      <c r="AE34" s="98">
        <f>COUNTIFS('Full Score'!$G:$G,Sheet1!$AA16,'Full Score'!$D:$D,"ob")</f>
        <v>0</v>
      </c>
      <c r="AF34" s="70">
        <f t="shared" si="26"/>
        <v>2</v>
      </c>
    </row>
    <row r="35" spans="1:32" ht="18.600000000000001" thickBot="1" x14ac:dyDescent="0.5">
      <c r="A35" s="64"/>
      <c r="B35" s="65" t="s">
        <v>25</v>
      </c>
      <c r="C35" s="67"/>
      <c r="D35" s="130">
        <f>SUM(D23:D34)</f>
        <v>74</v>
      </c>
      <c r="E35" s="131">
        <f t="shared" ref="E35:T35" si="27">SUM(E23:E34)</f>
        <v>2</v>
      </c>
      <c r="F35" s="131">
        <f t="shared" si="27"/>
        <v>18</v>
      </c>
      <c r="G35" s="131">
        <f t="shared" si="27"/>
        <v>11</v>
      </c>
      <c r="H35" s="132">
        <f t="shared" si="9"/>
        <v>5.0675675675675675</v>
      </c>
      <c r="I35" s="64">
        <f>SUM(I23:I34)</f>
        <v>47</v>
      </c>
      <c r="J35" s="65">
        <f t="shared" ref="J35:L35" si="28">SUM(J23:J34)</f>
        <v>6</v>
      </c>
      <c r="K35" s="65">
        <f t="shared" si="28"/>
        <v>12</v>
      </c>
      <c r="L35" s="65">
        <f t="shared" si="28"/>
        <v>20</v>
      </c>
      <c r="M35" s="133">
        <f>(J35*100+K35*25-L35*25)/I35</f>
        <v>8.5106382978723403</v>
      </c>
      <c r="N35" s="68">
        <f>SUM(N23:N34)</f>
        <v>106</v>
      </c>
      <c r="O35" s="65">
        <f t="shared" si="27"/>
        <v>53</v>
      </c>
      <c r="P35" s="65">
        <f t="shared" si="27"/>
        <v>10</v>
      </c>
      <c r="Q35" s="134">
        <f t="shared" ref="Q35" si="29">(O35-P35)*100/N35</f>
        <v>40.566037735849058</v>
      </c>
      <c r="R35" s="64">
        <f t="shared" si="27"/>
        <v>56</v>
      </c>
      <c r="S35" s="65">
        <f t="shared" si="27"/>
        <v>37</v>
      </c>
      <c r="T35" s="65">
        <f t="shared" si="27"/>
        <v>9</v>
      </c>
      <c r="U35" s="133">
        <f t="shared" si="11"/>
        <v>74.107142857142861</v>
      </c>
      <c r="V35" s="68">
        <f>SUM(V23:V34)</f>
        <v>71</v>
      </c>
      <c r="W35" s="65">
        <f>SUM(W23:W34)</f>
        <v>14</v>
      </c>
      <c r="X35" s="134">
        <f>(V35-W35)/V35*100</f>
        <v>80.281690140845072</v>
      </c>
      <c r="Y35" s="69">
        <f>SUM(Y23:Y34)</f>
        <v>3</v>
      </c>
      <c r="Z35" s="53"/>
      <c r="AA35" s="62" t="s">
        <v>86</v>
      </c>
      <c r="AB35" s="91">
        <f>COUNTIFS('Full Score'!$G:$G,Sheet1!$AA17,'Full Score'!$D:$D,"ab")</f>
        <v>1</v>
      </c>
      <c r="AC35" s="91">
        <f>COUNTIFS('Full Score'!$G:$G,Sheet1!$AA17,'Full Score'!$D:$D,"sb")</f>
        <v>0</v>
      </c>
      <c r="AD35" s="94">
        <f>COUNTIFS('Full Score'!$G:$G,Sheet1!$AA17,'Full Score'!$D:$D,"bb")</f>
        <v>1</v>
      </c>
      <c r="AE35" s="95">
        <f>COUNTIFS('Full Score'!$G:$G,Sheet1!$AA17,'Full Score'!$D:$D,"ob")</f>
        <v>2</v>
      </c>
      <c r="AF35" s="70">
        <f t="shared" si="26"/>
        <v>4</v>
      </c>
    </row>
    <row r="36" spans="1:32" x14ac:dyDescent="0.45">
      <c r="A36" s="53">
        <f>COUNT(A23:A34)</f>
        <v>9</v>
      </c>
      <c r="B36" s="53"/>
      <c r="C36" s="53"/>
      <c r="D36" s="53">
        <f>D35/($A$20-COUNTIF($C23:$C34,"L"))</f>
        <v>8.2222222222222214</v>
      </c>
      <c r="E36" s="53">
        <f t="shared" ref="E36" si="30">E35/($A$20-COUNTIF($C23:$C34,"L"))</f>
        <v>0.22222222222222221</v>
      </c>
      <c r="F36" s="53">
        <f t="shared" ref="F36" si="31">F35/($A$20-COUNTIF($C23:$C34,"L"))</f>
        <v>2</v>
      </c>
      <c r="G36" s="53">
        <f t="shared" ref="G36" si="32">G35/($A$20-COUNTIF($C23:$C34,"L"))</f>
        <v>1.2222222222222223</v>
      </c>
      <c r="H36" s="53"/>
      <c r="I36" s="53">
        <f>I35/($A$20-COUNTIF($C23:$C34,"L"))</f>
        <v>5.2222222222222223</v>
      </c>
      <c r="J36" s="53">
        <f t="shared" ref="J36" si="33">J35/($A$20-COUNTIF($C23:$C34,"L"))</f>
        <v>0.66666666666666663</v>
      </c>
      <c r="K36" s="53">
        <f t="shared" ref="K36" si="34">K35/($A$20-COUNTIF($C23:$C34,"L"))</f>
        <v>1.3333333333333333</v>
      </c>
      <c r="L36" s="53">
        <f t="shared" ref="L36" si="35">L35/($A$20-COUNTIF($C23:$C34,"L"))</f>
        <v>2.2222222222222223</v>
      </c>
      <c r="M36" s="53"/>
      <c r="N36" s="53">
        <f>N35/($A$20-COUNTIF($C23:$C34,"L"))</f>
        <v>11.777777777777779</v>
      </c>
      <c r="O36" s="53">
        <f t="shared" ref="O36" si="36">O35/($A$20-COUNTIF($C23:$C34,"L"))</f>
        <v>5.8888888888888893</v>
      </c>
      <c r="P36" s="53">
        <f t="shared" ref="P36" si="37">P35/($A$20-COUNTIF($C23:$C34,"L"))</f>
        <v>1.1111111111111112</v>
      </c>
      <c r="Q36" s="53"/>
      <c r="R36" s="53">
        <f t="shared" ref="R36:Y36" si="38">R35/$A$36</f>
        <v>6.2222222222222223</v>
      </c>
      <c r="S36" s="53">
        <f t="shared" si="38"/>
        <v>4.1111111111111107</v>
      </c>
      <c r="T36" s="53">
        <f t="shared" si="38"/>
        <v>1</v>
      </c>
      <c r="U36" s="53"/>
      <c r="V36" s="53">
        <f t="shared" si="38"/>
        <v>7.8888888888888893</v>
      </c>
      <c r="W36" s="53">
        <f t="shared" si="38"/>
        <v>1.5555555555555556</v>
      </c>
      <c r="X36" s="53"/>
      <c r="Y36" s="53">
        <f t="shared" si="38"/>
        <v>0.33333333333333331</v>
      </c>
      <c r="Z36" s="53"/>
      <c r="AA36" s="62" t="s">
        <v>87</v>
      </c>
      <c r="AB36" s="91">
        <f>COUNTIFS('Full Score'!$G:$G,Sheet1!$AA18,'Full Score'!$D:$D,"ab")</f>
        <v>1</v>
      </c>
      <c r="AC36" s="91">
        <f>COUNTIFS('Full Score'!$G:$G,Sheet1!$AA18,'Full Score'!$D:$D,"sb")</f>
        <v>0</v>
      </c>
      <c r="AD36" s="91">
        <f>COUNTIFS('Full Score'!$G:$G,Sheet1!$AA18,'Full Score'!$D:$D,"bb")</f>
        <v>0</v>
      </c>
      <c r="AE36" s="95">
        <f>COUNTIFS('Full Score'!$G:$G,Sheet1!$AA18,'Full Score'!$D:$D,"ob")</f>
        <v>2</v>
      </c>
      <c r="AF36" s="70">
        <f t="shared" si="26"/>
        <v>3</v>
      </c>
    </row>
    <row r="37" spans="1:32" ht="18.600000000000001" thickBot="1" x14ac:dyDescent="0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64" t="s">
        <v>88</v>
      </c>
      <c r="AB37" s="125">
        <f>COUNTIFS('Full Score'!$G:$G,Sheet1!$AA19,'Full Score'!$D:$D,"ab")</f>
        <v>5</v>
      </c>
      <c r="AC37" s="108">
        <f>COUNTIFS('Full Score'!$G:$G,Sheet1!$AA19,'Full Score'!$D:$D,"sb")</f>
        <v>0</v>
      </c>
      <c r="AD37" s="108">
        <f>COUNTIFS('Full Score'!$G:$G,Sheet1!$AA19,'Full Score'!$D:$D,"bb")</f>
        <v>0</v>
      </c>
      <c r="AE37" s="109">
        <f>COUNTIFS('Full Score'!$G:$G,Sheet1!$AA19,'Full Score'!$D:$D,"ob")</f>
        <v>1</v>
      </c>
      <c r="AF37" s="96">
        <f t="shared" si="26"/>
        <v>6</v>
      </c>
    </row>
    <row r="38" spans="1:32" x14ac:dyDescent="0.4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71" t="s">
        <v>30</v>
      </c>
      <c r="AB38" s="114">
        <f>SUM(AB32:AB37)</f>
        <v>11</v>
      </c>
      <c r="AC38" s="114">
        <f t="shared" ref="AC38:AE38" si="39">SUM(AC32:AC37)</f>
        <v>0</v>
      </c>
      <c r="AD38" s="114">
        <f t="shared" si="39"/>
        <v>2</v>
      </c>
      <c r="AE38" s="114">
        <f t="shared" si="39"/>
        <v>5</v>
      </c>
      <c r="AF38" s="114">
        <f>SUM(AF32:AF37)</f>
        <v>18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B799"/>
  <sheetViews>
    <sheetView tabSelected="1" zoomScale="71" zoomScaleNormal="80" workbookViewId="0">
      <selection activeCell="I1" sqref="I1"/>
    </sheetView>
  </sheetViews>
  <sheetFormatPr defaultRowHeight="18" x14ac:dyDescent="0.45"/>
  <cols>
    <col min="1" max="1" width="8.796875" style="15"/>
    <col min="2" max="2" width="13.09765625" style="30" bestFit="1" customWidth="1"/>
    <col min="3" max="3" width="4" style="8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1" customWidth="1"/>
    <col min="9" max="9" width="8.796875" style="1"/>
    <col min="10" max="10" width="8.796875" style="9"/>
    <col min="14" max="14" width="8.09765625" customWidth="1"/>
    <col min="15" max="17" width="3.09765625" customWidth="1"/>
    <col min="18" max="19" width="3" customWidth="1"/>
    <col min="20" max="20" width="12.19921875" bestFit="1" customWidth="1"/>
    <col min="21" max="21" width="7.5" bestFit="1" customWidth="1"/>
    <col min="22" max="22" width="6.69921875" bestFit="1" customWidth="1"/>
    <col min="23" max="23" width="7.69921875" bestFit="1" customWidth="1"/>
    <col min="24" max="24" width="5.5" bestFit="1" customWidth="1"/>
    <col min="25" max="25" width="7.5" bestFit="1" customWidth="1"/>
    <col min="26" max="26" width="6.69921875" bestFit="1" customWidth="1"/>
    <col min="27" max="27" width="6.3984375" bestFit="1" customWidth="1"/>
    <col min="28" max="28" width="5.5" bestFit="1" customWidth="1"/>
    <col min="29" max="29" width="3" customWidth="1"/>
  </cols>
  <sheetData>
    <row r="1" spans="1:28" ht="18.600000000000001" thickBot="1" x14ac:dyDescent="0.5">
      <c r="A1" s="45" t="s">
        <v>94</v>
      </c>
      <c r="B1" s="46" t="s">
        <v>114</v>
      </c>
      <c r="C1" s="45" t="s">
        <v>19</v>
      </c>
      <c r="D1" s="46" t="s">
        <v>56</v>
      </c>
      <c r="E1" s="46" t="s">
        <v>55</v>
      </c>
      <c r="F1" s="47" t="s">
        <v>54</v>
      </c>
      <c r="G1" s="48" t="s">
        <v>19</v>
      </c>
      <c r="H1" s="49" t="s">
        <v>56</v>
      </c>
      <c r="I1" s="49" t="s">
        <v>55</v>
      </c>
      <c r="J1" s="50" t="s">
        <v>54</v>
      </c>
      <c r="K1" s="44" t="str">
        <f>Sheet1!B2</f>
        <v>SLO</v>
      </c>
      <c r="L1" s="44" t="str">
        <f>Sheet1!B3</f>
        <v>JPN</v>
      </c>
      <c r="T1" s="87"/>
      <c r="U1" s="88"/>
      <c r="V1" s="88"/>
      <c r="W1" s="88"/>
      <c r="X1" s="88"/>
      <c r="Y1" s="89" t="s">
        <v>97</v>
      </c>
      <c r="Z1" s="88"/>
      <c r="AA1" s="88"/>
      <c r="AB1" s="90"/>
    </row>
    <row r="2" spans="1:28" ht="18.600000000000001" thickBot="1" x14ac:dyDescent="0.5">
      <c r="A2" s="22" t="s">
        <v>95</v>
      </c>
      <c r="B2" s="73" t="s">
        <v>53</v>
      </c>
      <c r="C2" s="73">
        <v>17</v>
      </c>
      <c r="D2" s="74" t="s">
        <v>64</v>
      </c>
      <c r="E2" s="74"/>
      <c r="F2" s="74">
        <v>6</v>
      </c>
      <c r="G2" s="73">
        <v>14</v>
      </c>
      <c r="H2" s="74" t="s">
        <v>65</v>
      </c>
      <c r="I2" s="74" t="s">
        <v>66</v>
      </c>
      <c r="J2" s="75">
        <v>4</v>
      </c>
      <c r="K2">
        <v>24</v>
      </c>
      <c r="L2">
        <v>26</v>
      </c>
      <c r="T2" s="37" t="s">
        <v>58</v>
      </c>
      <c r="U2" s="23" t="s">
        <v>96</v>
      </c>
      <c r="V2" s="16" t="s">
        <v>56</v>
      </c>
      <c r="W2" s="16" t="s">
        <v>55</v>
      </c>
      <c r="X2" s="17" t="s">
        <v>98</v>
      </c>
      <c r="Y2" s="18" t="s">
        <v>96</v>
      </c>
      <c r="Z2" s="16" t="s">
        <v>99</v>
      </c>
      <c r="AA2" s="34" t="s">
        <v>100</v>
      </c>
      <c r="AB2" s="19" t="s">
        <v>98</v>
      </c>
    </row>
    <row r="3" spans="1:28" x14ac:dyDescent="0.45">
      <c r="B3" s="73" t="str">
        <f t="shared" ref="B3:B5" si="0">B2</f>
        <v>#1</v>
      </c>
      <c r="C3" s="73"/>
      <c r="D3" s="74"/>
      <c r="E3" s="74"/>
      <c r="F3" s="74"/>
      <c r="G3" s="73">
        <v>8</v>
      </c>
      <c r="H3" s="74" t="s">
        <v>70</v>
      </c>
      <c r="I3" s="74"/>
      <c r="J3" s="75">
        <v>8</v>
      </c>
      <c r="O3" s="5">
        <v>1</v>
      </c>
      <c r="P3" s="6">
        <v>6</v>
      </c>
      <c r="Q3" s="7">
        <v>5</v>
      </c>
      <c r="T3" s="14" t="s">
        <v>1</v>
      </c>
      <c r="U3" s="38"/>
      <c r="V3" s="6" t="s">
        <v>64</v>
      </c>
      <c r="W3" s="6" t="s">
        <v>102</v>
      </c>
      <c r="X3" s="43"/>
      <c r="Y3" s="5"/>
      <c r="Z3" s="6" t="s">
        <v>103</v>
      </c>
      <c r="AA3" s="6"/>
      <c r="AB3" s="7"/>
    </row>
    <row r="4" spans="1:28" x14ac:dyDescent="0.45">
      <c r="B4" s="76" t="str">
        <f t="shared" si="0"/>
        <v>#1</v>
      </c>
      <c r="C4" s="76">
        <v>19</v>
      </c>
      <c r="D4" s="17" t="s">
        <v>68</v>
      </c>
      <c r="E4" s="17" t="s">
        <v>67</v>
      </c>
      <c r="F4" s="17"/>
      <c r="G4" s="76">
        <v>14</v>
      </c>
      <c r="H4" s="17" t="s">
        <v>66</v>
      </c>
      <c r="I4" s="17" t="s">
        <v>69</v>
      </c>
      <c r="J4" s="19">
        <v>5</v>
      </c>
      <c r="O4" s="8">
        <v>9</v>
      </c>
      <c r="P4" s="1">
        <v>8</v>
      </c>
      <c r="Q4" s="9">
        <v>7</v>
      </c>
      <c r="T4" s="15" t="s">
        <v>59</v>
      </c>
      <c r="U4" s="3"/>
      <c r="V4" s="1" t="s">
        <v>65</v>
      </c>
      <c r="W4" s="1" t="s">
        <v>101</v>
      </c>
      <c r="X4" s="2"/>
      <c r="Y4" s="8"/>
      <c r="Z4" s="1" t="s">
        <v>113</v>
      </c>
      <c r="AA4" s="1"/>
      <c r="AB4" s="9"/>
    </row>
    <row r="5" spans="1:28" ht="18.600000000000001" thickBot="1" x14ac:dyDescent="0.5">
      <c r="B5" s="76" t="str">
        <f t="shared" si="0"/>
        <v>#1</v>
      </c>
      <c r="C5" s="76"/>
      <c r="D5" s="17"/>
      <c r="E5" s="17"/>
      <c r="F5" s="17"/>
      <c r="G5" s="76"/>
      <c r="H5" s="17"/>
      <c r="I5" s="17"/>
      <c r="J5" s="19"/>
      <c r="N5" s="31"/>
      <c r="O5" s="10">
        <v>2</v>
      </c>
      <c r="P5" s="11">
        <v>3</v>
      </c>
      <c r="Q5" s="12">
        <v>4</v>
      </c>
      <c r="R5" s="31"/>
      <c r="T5" s="15" t="s">
        <v>60</v>
      </c>
      <c r="U5" s="3"/>
      <c r="V5" s="1" t="s">
        <v>66</v>
      </c>
      <c r="W5" s="1" t="s">
        <v>102</v>
      </c>
      <c r="X5" s="2"/>
      <c r="Y5" s="8"/>
      <c r="Z5" s="1" t="s">
        <v>112</v>
      </c>
      <c r="AA5" s="1" t="s">
        <v>101</v>
      </c>
      <c r="AB5" s="9"/>
    </row>
    <row r="6" spans="1:28" x14ac:dyDescent="0.45">
      <c r="B6" s="73" t="s">
        <v>119</v>
      </c>
      <c r="C6" s="73">
        <v>13</v>
      </c>
      <c r="D6" s="74" t="s">
        <v>65</v>
      </c>
      <c r="E6" s="74" t="s">
        <v>120</v>
      </c>
      <c r="F6" s="74">
        <v>1</v>
      </c>
      <c r="G6" s="73">
        <v>1</v>
      </c>
      <c r="H6" s="74" t="s">
        <v>64</v>
      </c>
      <c r="I6" s="74"/>
      <c r="J6" s="75">
        <v>6</v>
      </c>
      <c r="O6" s="20">
        <v>4</v>
      </c>
      <c r="P6" s="4">
        <v>3</v>
      </c>
      <c r="Q6" s="21">
        <v>2</v>
      </c>
      <c r="T6" s="15" t="s">
        <v>63</v>
      </c>
      <c r="U6" s="3"/>
      <c r="V6" s="1" t="s">
        <v>66</v>
      </c>
      <c r="W6" s="1" t="s">
        <v>69</v>
      </c>
      <c r="X6" s="2"/>
      <c r="Y6" s="8"/>
      <c r="Z6" s="1" t="s">
        <v>68</v>
      </c>
      <c r="AA6" s="1" t="s">
        <v>67</v>
      </c>
      <c r="AB6" s="9"/>
    </row>
    <row r="7" spans="1:28" x14ac:dyDescent="0.45">
      <c r="B7" s="76" t="str">
        <f t="shared" ref="B7:B15" si="1">B6</f>
        <v>#2</v>
      </c>
      <c r="C7" s="76">
        <v>16</v>
      </c>
      <c r="D7" s="17" t="s">
        <v>70</v>
      </c>
      <c r="E7" s="17" t="s">
        <v>121</v>
      </c>
      <c r="F7" s="17">
        <v>4</v>
      </c>
      <c r="G7" s="76"/>
      <c r="H7" s="17"/>
      <c r="I7" s="17"/>
      <c r="J7" s="19"/>
      <c r="O7" s="8">
        <v>7</v>
      </c>
      <c r="P7" s="1">
        <v>8</v>
      </c>
      <c r="Q7" s="9">
        <v>9</v>
      </c>
      <c r="T7" s="15" t="s">
        <v>57</v>
      </c>
      <c r="U7" s="3"/>
      <c r="V7" s="1" t="s">
        <v>68</v>
      </c>
      <c r="W7" s="1" t="s">
        <v>69</v>
      </c>
      <c r="X7" s="2"/>
      <c r="Y7" s="8"/>
      <c r="Z7" s="1" t="s">
        <v>66</v>
      </c>
      <c r="AA7" s="1" t="s">
        <v>67</v>
      </c>
      <c r="AB7" s="9" t="s">
        <v>68</v>
      </c>
    </row>
    <row r="8" spans="1:28" ht="18.600000000000001" thickBot="1" x14ac:dyDescent="0.5">
      <c r="B8" s="76" t="str">
        <f t="shared" si="1"/>
        <v>#2</v>
      </c>
      <c r="C8" s="76">
        <v>19</v>
      </c>
      <c r="D8" s="17"/>
      <c r="E8" s="17"/>
      <c r="F8" s="17">
        <v>8</v>
      </c>
      <c r="G8" s="76">
        <v>2</v>
      </c>
      <c r="H8" s="17" t="s">
        <v>71</v>
      </c>
      <c r="I8" s="17" t="s">
        <v>66</v>
      </c>
      <c r="J8" s="19">
        <v>3</v>
      </c>
      <c r="O8" s="10">
        <v>5</v>
      </c>
      <c r="P8" s="11">
        <v>6</v>
      </c>
      <c r="Q8" s="12">
        <v>1</v>
      </c>
      <c r="T8" s="15" t="s">
        <v>62</v>
      </c>
      <c r="U8" s="3"/>
      <c r="V8" s="1" t="s">
        <v>68</v>
      </c>
      <c r="W8" s="1" t="s">
        <v>70</v>
      </c>
      <c r="X8" s="2"/>
      <c r="Y8" s="8"/>
      <c r="Z8" s="1" t="s">
        <v>105</v>
      </c>
      <c r="AA8" s="1"/>
      <c r="AB8" s="9"/>
    </row>
    <row r="9" spans="1:28" ht="18.600000000000001" thickBot="1" x14ac:dyDescent="0.5">
      <c r="B9" s="76" t="str">
        <f t="shared" si="1"/>
        <v>#2</v>
      </c>
      <c r="C9" s="76"/>
      <c r="D9" s="17"/>
      <c r="E9" s="17"/>
      <c r="F9" s="17"/>
      <c r="G9" s="76">
        <v>8</v>
      </c>
      <c r="H9" s="17" t="s">
        <v>70</v>
      </c>
      <c r="I9" s="17"/>
      <c r="J9" s="19">
        <v>3</v>
      </c>
      <c r="T9" s="41" t="s">
        <v>61</v>
      </c>
      <c r="U9" s="40"/>
      <c r="V9" s="11" t="s">
        <v>71</v>
      </c>
      <c r="W9" s="11" t="s">
        <v>104</v>
      </c>
      <c r="X9" s="39"/>
      <c r="Y9" s="10"/>
      <c r="Z9" s="11" t="s">
        <v>105</v>
      </c>
      <c r="AA9" s="11"/>
      <c r="AB9" s="12"/>
    </row>
    <row r="10" spans="1:28" ht="18.600000000000001" thickBot="1" x14ac:dyDescent="0.5">
      <c r="B10" s="73" t="str">
        <f>B9</f>
        <v>#2</v>
      </c>
      <c r="C10" s="73">
        <v>17</v>
      </c>
      <c r="D10" s="74" t="s">
        <v>71</v>
      </c>
      <c r="E10" s="74" t="s">
        <v>68</v>
      </c>
      <c r="F10" s="74">
        <v>8</v>
      </c>
      <c r="G10" s="73">
        <v>2</v>
      </c>
      <c r="H10" s="74" t="s">
        <v>66</v>
      </c>
      <c r="I10" s="74"/>
      <c r="J10" s="75">
        <v>6</v>
      </c>
    </row>
    <row r="11" spans="1:28" ht="18.600000000000001" thickBot="1" x14ac:dyDescent="0.5">
      <c r="B11" s="76" t="str">
        <f t="shared" si="1"/>
        <v>#2</v>
      </c>
      <c r="C11" s="76">
        <v>13</v>
      </c>
      <c r="D11" s="17" t="s">
        <v>70</v>
      </c>
      <c r="E11" s="17" t="s">
        <v>121</v>
      </c>
      <c r="F11" s="17">
        <v>2</v>
      </c>
      <c r="G11" s="76"/>
      <c r="H11" s="17"/>
      <c r="I11" s="17"/>
      <c r="J11" s="19"/>
      <c r="T11" s="28" t="s">
        <v>111</v>
      </c>
      <c r="U11" s="29"/>
      <c r="V11" s="26" t="s">
        <v>106</v>
      </c>
      <c r="W11" s="26"/>
      <c r="X11" s="25" t="s">
        <v>96</v>
      </c>
      <c r="Y11" s="24"/>
      <c r="Z11" s="26"/>
      <c r="AA11" s="26"/>
      <c r="AB11" s="27"/>
    </row>
    <row r="12" spans="1:28" ht="18.600000000000001" thickBot="1" x14ac:dyDescent="0.5">
      <c r="B12" s="76" t="str">
        <f t="shared" si="1"/>
        <v>#2</v>
      </c>
      <c r="C12" s="76">
        <v>18</v>
      </c>
      <c r="D12" s="17" t="s">
        <v>66</v>
      </c>
      <c r="E12" s="17"/>
      <c r="F12" s="17" t="s">
        <v>122</v>
      </c>
      <c r="G12" s="76">
        <v>8</v>
      </c>
      <c r="H12" s="17" t="s">
        <v>71</v>
      </c>
      <c r="I12" s="17" t="s">
        <v>66</v>
      </c>
      <c r="J12" s="19">
        <v>3</v>
      </c>
      <c r="T12" s="42" t="s">
        <v>72</v>
      </c>
      <c r="U12" s="35"/>
      <c r="V12" s="13" t="s">
        <v>73</v>
      </c>
      <c r="W12" s="13"/>
      <c r="X12" s="36"/>
      <c r="Y12" s="32"/>
      <c r="Z12" s="13"/>
      <c r="AA12" s="13"/>
      <c r="AB12" s="33"/>
    </row>
    <row r="13" spans="1:28" x14ac:dyDescent="0.45">
      <c r="B13" s="73" t="str">
        <f t="shared" si="1"/>
        <v>#2</v>
      </c>
      <c r="C13" s="73"/>
      <c r="D13" s="74"/>
      <c r="E13" s="74"/>
      <c r="F13" s="74"/>
      <c r="G13" s="73">
        <v>14</v>
      </c>
      <c r="H13" s="74" t="s">
        <v>70</v>
      </c>
      <c r="I13" s="74"/>
      <c r="J13" s="75">
        <v>9</v>
      </c>
      <c r="T13" s="14" t="s">
        <v>74</v>
      </c>
      <c r="U13" s="38"/>
      <c r="V13" s="6"/>
      <c r="W13" s="6"/>
      <c r="X13" s="43"/>
      <c r="Y13" s="5"/>
      <c r="Z13" s="6"/>
      <c r="AA13" s="6"/>
      <c r="AB13" s="7"/>
    </row>
    <row r="14" spans="1:28" x14ac:dyDescent="0.45">
      <c r="B14" s="76" t="str">
        <f t="shared" si="1"/>
        <v>#2</v>
      </c>
      <c r="C14" s="76">
        <v>19</v>
      </c>
      <c r="D14" s="17" t="s">
        <v>68</v>
      </c>
      <c r="E14" s="17" t="s">
        <v>69</v>
      </c>
      <c r="F14" s="17">
        <v>2</v>
      </c>
      <c r="G14" s="76">
        <v>1</v>
      </c>
      <c r="H14" s="17" t="s">
        <v>66</v>
      </c>
      <c r="I14" s="17" t="s">
        <v>67</v>
      </c>
      <c r="J14" s="19" t="s">
        <v>68</v>
      </c>
      <c r="T14" s="15" t="s">
        <v>75</v>
      </c>
      <c r="U14" s="3" t="s">
        <v>108</v>
      </c>
      <c r="V14" s="1" t="s">
        <v>79</v>
      </c>
      <c r="W14" s="1"/>
      <c r="X14" s="2"/>
      <c r="Y14" s="8" t="s">
        <v>110</v>
      </c>
      <c r="Z14" s="1"/>
      <c r="AA14" s="1"/>
      <c r="AB14" s="9"/>
    </row>
    <row r="15" spans="1:28" ht="18.600000000000001" thickBot="1" x14ac:dyDescent="0.5">
      <c r="B15" s="76" t="str">
        <f t="shared" si="1"/>
        <v>#2</v>
      </c>
      <c r="C15" s="76"/>
      <c r="D15" s="17"/>
      <c r="E15" s="17"/>
      <c r="F15" s="17"/>
      <c r="G15" s="76"/>
      <c r="H15" s="17"/>
      <c r="I15" s="17"/>
      <c r="J15" s="19"/>
      <c r="T15" s="15" t="s">
        <v>77</v>
      </c>
      <c r="U15" s="3" t="s">
        <v>108</v>
      </c>
      <c r="V15" s="1" t="s">
        <v>81</v>
      </c>
      <c r="W15" s="1"/>
      <c r="X15" s="2"/>
      <c r="Y15" s="8" t="s">
        <v>110</v>
      </c>
      <c r="Z15" s="1"/>
      <c r="AA15" s="1"/>
      <c r="AB15" s="9"/>
    </row>
    <row r="16" spans="1:28" x14ac:dyDescent="0.45">
      <c r="B16" s="73" t="s">
        <v>123</v>
      </c>
      <c r="C16" s="73">
        <v>4</v>
      </c>
      <c r="D16" s="74" t="s">
        <v>64</v>
      </c>
      <c r="E16" s="74"/>
      <c r="F16" s="74">
        <v>8</v>
      </c>
      <c r="G16" s="73">
        <v>2</v>
      </c>
      <c r="H16" s="74" t="s">
        <v>65</v>
      </c>
      <c r="I16" s="74" t="s">
        <v>66</v>
      </c>
      <c r="J16" s="75">
        <v>3</v>
      </c>
      <c r="T16" s="15" t="s">
        <v>76</v>
      </c>
      <c r="U16" s="3" t="s">
        <v>107</v>
      </c>
      <c r="V16" s="1" t="s">
        <v>80</v>
      </c>
      <c r="W16" s="1"/>
      <c r="X16" s="2"/>
      <c r="Y16" s="8" t="s">
        <v>109</v>
      </c>
      <c r="Z16" s="1"/>
      <c r="AA16" s="1"/>
      <c r="AB16" s="9"/>
    </row>
    <row r="17" spans="2:28" ht="18.600000000000001" thickBot="1" x14ac:dyDescent="0.5">
      <c r="B17" s="76" t="str">
        <f t="shared" ref="B17:B20" si="2">B16</f>
        <v>#3</v>
      </c>
      <c r="C17" s="76"/>
      <c r="D17" s="17"/>
      <c r="E17" s="17"/>
      <c r="F17" s="17"/>
      <c r="G17" s="76">
        <v>8</v>
      </c>
      <c r="H17" s="17" t="s">
        <v>70</v>
      </c>
      <c r="I17" s="17"/>
      <c r="J17" s="19">
        <v>4</v>
      </c>
      <c r="T17" s="41" t="s">
        <v>78</v>
      </c>
      <c r="U17" s="40" t="s">
        <v>107</v>
      </c>
      <c r="V17" s="11" t="s">
        <v>82</v>
      </c>
      <c r="W17" s="11"/>
      <c r="X17" s="39"/>
      <c r="Y17" s="10" t="s">
        <v>109</v>
      </c>
      <c r="Z17" s="11"/>
      <c r="AA17" s="11"/>
      <c r="AB17" s="12"/>
    </row>
    <row r="18" spans="2:28" ht="18.600000000000001" thickBot="1" x14ac:dyDescent="0.5">
      <c r="B18" s="76" t="str">
        <f t="shared" si="2"/>
        <v>#3</v>
      </c>
      <c r="C18" s="76"/>
      <c r="D18" s="17"/>
      <c r="E18" s="17"/>
      <c r="F18" s="17"/>
      <c r="G18" s="76">
        <v>12</v>
      </c>
      <c r="H18" s="17" t="s">
        <v>66</v>
      </c>
      <c r="I18" s="17" t="s">
        <v>67</v>
      </c>
      <c r="J18" s="19"/>
    </row>
    <row r="19" spans="2:28" x14ac:dyDescent="0.45">
      <c r="B19" s="73" t="str">
        <f t="shared" si="2"/>
        <v>#3</v>
      </c>
      <c r="C19" s="73" t="s">
        <v>87</v>
      </c>
      <c r="D19" s="74" t="s">
        <v>82</v>
      </c>
      <c r="E19" s="74"/>
      <c r="F19" s="74"/>
      <c r="G19" s="73" t="s">
        <v>86</v>
      </c>
      <c r="H19" s="74"/>
      <c r="I19" s="74"/>
      <c r="J19" s="75"/>
    </row>
    <row r="20" spans="2:28" x14ac:dyDescent="0.45">
      <c r="B20" s="76" t="str">
        <f t="shared" si="2"/>
        <v>#3</v>
      </c>
      <c r="C20" s="76"/>
      <c r="D20" s="17"/>
      <c r="E20" s="17"/>
      <c r="F20" s="17"/>
      <c r="G20" s="76"/>
      <c r="H20" s="17"/>
      <c r="I20" s="17"/>
      <c r="J20" s="19"/>
    </row>
    <row r="21" spans="2:28" ht="18.600000000000001" thickBot="1" x14ac:dyDescent="0.5">
      <c r="B21" s="76" t="s">
        <v>124</v>
      </c>
      <c r="C21" s="76">
        <v>4</v>
      </c>
      <c r="D21" s="17" t="s">
        <v>64</v>
      </c>
      <c r="E21" s="17"/>
      <c r="F21" s="17">
        <v>8</v>
      </c>
      <c r="G21" s="76">
        <v>2</v>
      </c>
      <c r="H21" s="17" t="s">
        <v>65</v>
      </c>
      <c r="I21" s="17" t="s">
        <v>68</v>
      </c>
      <c r="J21" s="19">
        <v>3</v>
      </c>
    </row>
    <row r="22" spans="2:28" x14ac:dyDescent="0.45">
      <c r="B22" s="73" t="str">
        <f t="shared" ref="B22:B24" si="3">B21</f>
        <v>#4</v>
      </c>
      <c r="C22" s="73"/>
      <c r="D22" s="74"/>
      <c r="E22" s="74"/>
      <c r="F22" s="74"/>
      <c r="G22" s="73">
        <v>8</v>
      </c>
      <c r="H22" s="74" t="s">
        <v>70</v>
      </c>
      <c r="I22" s="74"/>
      <c r="J22" s="75">
        <v>3</v>
      </c>
    </row>
    <row r="23" spans="2:28" x14ac:dyDescent="0.45">
      <c r="B23" s="76" t="str">
        <f t="shared" si="3"/>
        <v>#4</v>
      </c>
      <c r="C23" s="76">
        <v>17</v>
      </c>
      <c r="D23" s="17" t="s">
        <v>71</v>
      </c>
      <c r="E23" s="17" t="s">
        <v>67</v>
      </c>
      <c r="F23" s="17"/>
      <c r="G23" s="76">
        <v>2</v>
      </c>
      <c r="H23" s="17" t="s">
        <v>66</v>
      </c>
      <c r="I23" s="17" t="s">
        <v>69</v>
      </c>
      <c r="J23" s="19">
        <v>7</v>
      </c>
    </row>
    <row r="24" spans="2:28" ht="18.600000000000001" thickBot="1" x14ac:dyDescent="0.5">
      <c r="B24" s="76" t="str">
        <f t="shared" si="3"/>
        <v>#4</v>
      </c>
      <c r="C24" s="76"/>
      <c r="D24" s="17"/>
      <c r="E24" s="17"/>
      <c r="F24" s="17"/>
      <c r="G24" s="76"/>
      <c r="H24" s="17"/>
      <c r="I24" s="17"/>
      <c r="J24" s="19"/>
    </row>
    <row r="25" spans="2:28" x14ac:dyDescent="0.45">
      <c r="B25" s="73" t="s">
        <v>125</v>
      </c>
      <c r="C25" s="73">
        <v>19</v>
      </c>
      <c r="D25" s="74" t="s">
        <v>65</v>
      </c>
      <c r="E25" s="74" t="s">
        <v>68</v>
      </c>
      <c r="F25" s="74">
        <v>2</v>
      </c>
      <c r="G25" s="73">
        <v>12</v>
      </c>
      <c r="H25" s="74" t="s">
        <v>64</v>
      </c>
      <c r="I25" s="74"/>
      <c r="J25" s="75">
        <v>5</v>
      </c>
    </row>
    <row r="26" spans="2:28" x14ac:dyDescent="0.45">
      <c r="B26" s="76" t="str">
        <f t="shared" ref="B26:B28" si="4">B25</f>
        <v>#5</v>
      </c>
      <c r="C26" s="76">
        <v>16</v>
      </c>
      <c r="D26" s="17" t="s">
        <v>70</v>
      </c>
      <c r="E26" s="17"/>
      <c r="F26" s="17">
        <v>2</v>
      </c>
      <c r="G26" s="76"/>
      <c r="H26" s="17"/>
      <c r="I26" s="17"/>
      <c r="J26" s="19"/>
    </row>
    <row r="27" spans="2:28" ht="18.600000000000001" thickBot="1" x14ac:dyDescent="0.5">
      <c r="B27" s="76" t="str">
        <f t="shared" si="4"/>
        <v>#5</v>
      </c>
      <c r="C27" s="76">
        <v>18</v>
      </c>
      <c r="D27" s="17" t="s">
        <v>66</v>
      </c>
      <c r="E27" s="17" t="s">
        <v>69</v>
      </c>
      <c r="F27" s="17"/>
      <c r="G27" s="76">
        <v>14</v>
      </c>
      <c r="H27" s="17" t="s">
        <v>68</v>
      </c>
      <c r="I27" s="17" t="s">
        <v>67</v>
      </c>
      <c r="J27" s="19" t="s">
        <v>121</v>
      </c>
    </row>
    <row r="28" spans="2:28" ht="18.600000000000001" thickBot="1" x14ac:dyDescent="0.5">
      <c r="B28" s="73" t="str">
        <f t="shared" si="4"/>
        <v>#5</v>
      </c>
      <c r="C28" s="73"/>
      <c r="D28" s="74"/>
      <c r="E28" s="74"/>
      <c r="F28" s="74"/>
      <c r="G28" s="73"/>
      <c r="H28" s="74"/>
      <c r="I28" s="74"/>
      <c r="J28" s="75"/>
    </row>
    <row r="29" spans="2:28" x14ac:dyDescent="0.45">
      <c r="B29" s="73" t="s">
        <v>126</v>
      </c>
      <c r="C29" s="73">
        <v>18</v>
      </c>
      <c r="D29" s="74" t="s">
        <v>64</v>
      </c>
      <c r="E29" s="74"/>
      <c r="F29" s="74">
        <v>6</v>
      </c>
      <c r="G29" s="73">
        <v>20</v>
      </c>
      <c r="H29" s="74" t="s">
        <v>65</v>
      </c>
      <c r="I29" s="74" t="s">
        <v>66</v>
      </c>
      <c r="J29" s="75">
        <v>3</v>
      </c>
    </row>
    <row r="30" spans="2:28" x14ac:dyDescent="0.45">
      <c r="B30" s="76" t="str">
        <f t="shared" ref="B30:B36" si="5">B29</f>
        <v>#6</v>
      </c>
      <c r="C30" s="76"/>
      <c r="D30" s="17"/>
      <c r="E30" s="17"/>
      <c r="F30" s="17"/>
      <c r="G30" s="76">
        <v>8</v>
      </c>
      <c r="H30" s="17" t="s">
        <v>70</v>
      </c>
      <c r="I30" s="17"/>
      <c r="J30" s="19">
        <v>4</v>
      </c>
    </row>
    <row r="31" spans="2:28" x14ac:dyDescent="0.45">
      <c r="B31" s="17" t="str">
        <f t="shared" si="5"/>
        <v>#6</v>
      </c>
      <c r="C31" s="76">
        <v>13</v>
      </c>
      <c r="D31" s="17" t="s">
        <v>71</v>
      </c>
      <c r="E31" s="17" t="s">
        <v>120</v>
      </c>
      <c r="F31" s="17">
        <v>6</v>
      </c>
      <c r="G31" s="76">
        <v>12</v>
      </c>
      <c r="H31" s="17" t="s">
        <v>66</v>
      </c>
      <c r="I31" s="17"/>
      <c r="J31" s="19">
        <v>5</v>
      </c>
    </row>
    <row r="32" spans="2:28" x14ac:dyDescent="0.45">
      <c r="B32" s="34" t="str">
        <f t="shared" si="5"/>
        <v>#6</v>
      </c>
      <c r="C32" s="76">
        <v>17</v>
      </c>
      <c r="D32" s="17" t="s">
        <v>70</v>
      </c>
      <c r="E32" s="17"/>
      <c r="F32" s="17">
        <v>4</v>
      </c>
      <c r="G32" s="76"/>
      <c r="H32" s="17"/>
      <c r="I32" s="17"/>
      <c r="J32" s="19"/>
    </row>
    <row r="33" spans="2:10" ht="18.600000000000001" thickBot="1" x14ac:dyDescent="0.5">
      <c r="B33" s="76" t="str">
        <f t="shared" si="5"/>
        <v>#6</v>
      </c>
      <c r="C33" s="76">
        <v>19</v>
      </c>
      <c r="D33" s="17" t="s">
        <v>66</v>
      </c>
      <c r="E33" s="17" t="s">
        <v>69</v>
      </c>
      <c r="F33" s="17">
        <v>1</v>
      </c>
      <c r="G33" s="76">
        <v>2</v>
      </c>
      <c r="H33" s="17" t="s">
        <v>68</v>
      </c>
      <c r="I33" s="17" t="s">
        <v>70</v>
      </c>
      <c r="J33" s="19">
        <v>1</v>
      </c>
    </row>
    <row r="34" spans="2:10" x14ac:dyDescent="0.45">
      <c r="B34" s="73" t="str">
        <f t="shared" si="5"/>
        <v>#6</v>
      </c>
      <c r="C34" s="73"/>
      <c r="D34" s="74"/>
      <c r="E34" s="74"/>
      <c r="F34" s="74"/>
      <c r="G34" s="73">
        <v>1</v>
      </c>
      <c r="H34" s="74" t="s">
        <v>71</v>
      </c>
      <c r="I34" s="74" t="s">
        <v>67</v>
      </c>
      <c r="J34" s="75"/>
    </row>
    <row r="35" spans="2:10" x14ac:dyDescent="0.45">
      <c r="B35" s="76" t="str">
        <f t="shared" si="5"/>
        <v>#6</v>
      </c>
      <c r="C35" s="76" t="s">
        <v>86</v>
      </c>
      <c r="D35" s="17" t="s">
        <v>79</v>
      </c>
      <c r="E35" s="17"/>
      <c r="F35" s="17"/>
      <c r="G35" s="76" t="s">
        <v>85</v>
      </c>
      <c r="H35" s="17"/>
      <c r="I35" s="17"/>
      <c r="J35" s="19"/>
    </row>
    <row r="36" spans="2:10" ht="18.600000000000001" thickBot="1" x14ac:dyDescent="0.5">
      <c r="B36" s="76" t="str">
        <f t="shared" si="5"/>
        <v>#6</v>
      </c>
      <c r="C36" s="76"/>
      <c r="D36" s="17"/>
      <c r="E36" s="17"/>
      <c r="F36" s="17"/>
      <c r="G36" s="76"/>
      <c r="H36" s="17"/>
      <c r="I36" s="17"/>
      <c r="J36" s="19"/>
    </row>
    <row r="37" spans="2:10" x14ac:dyDescent="0.45">
      <c r="B37" s="73" t="s">
        <v>127</v>
      </c>
      <c r="C37" s="73">
        <v>18</v>
      </c>
      <c r="D37" s="74" t="s">
        <v>64</v>
      </c>
      <c r="E37" s="74"/>
      <c r="F37" s="74">
        <v>1</v>
      </c>
      <c r="G37" s="73">
        <v>12</v>
      </c>
      <c r="H37" s="74" t="s">
        <v>65</v>
      </c>
      <c r="I37" s="74" t="s">
        <v>66</v>
      </c>
      <c r="J37" s="75">
        <v>3</v>
      </c>
    </row>
    <row r="38" spans="2:10" x14ac:dyDescent="0.45">
      <c r="B38" s="76" t="str">
        <f t="shared" ref="B38:B40" si="6">B37</f>
        <v>#7</v>
      </c>
      <c r="C38" s="76"/>
      <c r="D38" s="17"/>
      <c r="E38" s="17"/>
      <c r="F38" s="17"/>
      <c r="G38" s="76">
        <v>8</v>
      </c>
      <c r="H38" s="17" t="s">
        <v>70</v>
      </c>
      <c r="I38" s="17"/>
      <c r="J38" s="19">
        <v>9</v>
      </c>
    </row>
    <row r="39" spans="2:10" ht="18.600000000000001" thickBot="1" x14ac:dyDescent="0.5">
      <c r="B39" s="76" t="str">
        <f t="shared" si="6"/>
        <v>#7</v>
      </c>
      <c r="C39" s="76">
        <v>19</v>
      </c>
      <c r="D39" s="17" t="s">
        <v>68</v>
      </c>
      <c r="E39" s="17" t="s">
        <v>67</v>
      </c>
      <c r="F39" s="17"/>
      <c r="G39" s="76">
        <v>1</v>
      </c>
      <c r="H39" s="17" t="s">
        <v>66</v>
      </c>
      <c r="I39" s="17" t="s">
        <v>69</v>
      </c>
      <c r="J39" s="19">
        <v>6</v>
      </c>
    </row>
    <row r="40" spans="2:10" x14ac:dyDescent="0.45">
      <c r="B40" s="73" t="str">
        <f t="shared" si="6"/>
        <v>#7</v>
      </c>
      <c r="C40" s="73"/>
      <c r="D40" s="74"/>
      <c r="E40" s="74"/>
      <c r="F40" s="74"/>
      <c r="G40" s="73"/>
      <c r="H40" s="74"/>
      <c r="I40" s="74"/>
      <c r="J40" s="75"/>
    </row>
    <row r="41" spans="2:10" x14ac:dyDescent="0.45">
      <c r="B41" s="76" t="s">
        <v>128</v>
      </c>
      <c r="C41" s="76">
        <v>17</v>
      </c>
      <c r="D41" s="17" t="s">
        <v>65</v>
      </c>
      <c r="E41" s="17" t="s">
        <v>120</v>
      </c>
      <c r="F41" s="17">
        <v>9</v>
      </c>
      <c r="G41" s="76">
        <v>2</v>
      </c>
      <c r="H41" s="17" t="s">
        <v>64</v>
      </c>
      <c r="I41" s="17"/>
      <c r="J41" s="19">
        <v>5</v>
      </c>
    </row>
    <row r="42" spans="2:10" x14ac:dyDescent="0.45">
      <c r="B42" s="76" t="str">
        <f t="shared" ref="B42:B46" si="7">B41</f>
        <v>#8</v>
      </c>
      <c r="C42" s="76">
        <v>16</v>
      </c>
      <c r="D42" s="17" t="s">
        <v>70</v>
      </c>
      <c r="E42" s="17"/>
      <c r="F42" s="17">
        <v>4</v>
      </c>
      <c r="G42" s="76"/>
      <c r="H42" s="17"/>
      <c r="I42" s="17"/>
      <c r="J42" s="19"/>
    </row>
    <row r="43" spans="2:10" ht="18.600000000000001" thickBot="1" x14ac:dyDescent="0.5">
      <c r="B43" s="76" t="str">
        <f t="shared" si="7"/>
        <v>#8</v>
      </c>
      <c r="C43" s="76">
        <v>19</v>
      </c>
      <c r="D43" s="17" t="s">
        <v>66</v>
      </c>
      <c r="E43" s="17"/>
      <c r="F43" s="17">
        <v>5</v>
      </c>
      <c r="G43" s="76">
        <v>2</v>
      </c>
      <c r="H43" s="17" t="s">
        <v>71</v>
      </c>
      <c r="I43" s="17" t="s">
        <v>120</v>
      </c>
      <c r="J43" s="19">
        <v>6</v>
      </c>
    </row>
    <row r="44" spans="2:10" x14ac:dyDescent="0.45">
      <c r="B44" s="73" t="str">
        <f t="shared" si="7"/>
        <v>#8</v>
      </c>
      <c r="C44" s="73"/>
      <c r="D44" s="74"/>
      <c r="E44" s="74"/>
      <c r="F44" s="74"/>
      <c r="G44" s="73">
        <v>12</v>
      </c>
      <c r="H44" s="74" t="s">
        <v>70</v>
      </c>
      <c r="I44" s="74"/>
      <c r="J44" s="75">
        <v>4</v>
      </c>
    </row>
    <row r="45" spans="2:10" x14ac:dyDescent="0.45">
      <c r="B45" s="76" t="str">
        <f t="shared" si="7"/>
        <v>#8</v>
      </c>
      <c r="C45" s="76"/>
      <c r="D45" s="17"/>
      <c r="E45" s="17"/>
      <c r="F45" s="17"/>
      <c r="G45" s="76">
        <v>14</v>
      </c>
      <c r="H45" s="17" t="s">
        <v>66</v>
      </c>
      <c r="I45" s="17" t="s">
        <v>69</v>
      </c>
      <c r="J45" s="19">
        <v>9</v>
      </c>
    </row>
    <row r="46" spans="2:10" x14ac:dyDescent="0.45">
      <c r="B46" s="76" t="str">
        <f t="shared" si="7"/>
        <v>#8</v>
      </c>
      <c r="C46" s="76" t="s">
        <v>86</v>
      </c>
      <c r="D46" s="17"/>
      <c r="E46" s="17"/>
      <c r="F46" s="17"/>
      <c r="G46" s="76" t="s">
        <v>84</v>
      </c>
      <c r="H46" s="17" t="s">
        <v>79</v>
      </c>
      <c r="I46" s="17"/>
      <c r="J46" s="19"/>
    </row>
    <row r="47" spans="2:10" ht="18.600000000000001" thickBot="1" x14ac:dyDescent="0.5">
      <c r="B47" s="76" t="s">
        <v>129</v>
      </c>
      <c r="C47" s="76">
        <v>17</v>
      </c>
      <c r="D47" s="17" t="s">
        <v>65</v>
      </c>
      <c r="E47" s="17" t="s">
        <v>68</v>
      </c>
      <c r="F47" s="17">
        <v>2</v>
      </c>
      <c r="G47" s="76">
        <v>2</v>
      </c>
      <c r="H47" s="17" t="s">
        <v>64</v>
      </c>
      <c r="I47" s="17"/>
      <c r="J47" s="19">
        <v>6</v>
      </c>
    </row>
    <row r="48" spans="2:10" x14ac:dyDescent="0.45">
      <c r="B48" s="73" t="str">
        <f t="shared" ref="B48:B56" si="8">B47</f>
        <v>#9</v>
      </c>
      <c r="C48" s="73">
        <v>16</v>
      </c>
      <c r="D48" s="74" t="s">
        <v>70</v>
      </c>
      <c r="E48" s="74"/>
      <c r="F48" s="74">
        <v>3</v>
      </c>
      <c r="G48" s="73"/>
      <c r="H48" s="74"/>
      <c r="I48" s="74"/>
      <c r="J48" s="75"/>
    </row>
    <row r="49" spans="2:10" x14ac:dyDescent="0.45">
      <c r="B49" s="76" t="str">
        <f t="shared" si="8"/>
        <v>#9</v>
      </c>
      <c r="C49" s="76">
        <v>2</v>
      </c>
      <c r="D49" s="17" t="s">
        <v>66</v>
      </c>
      <c r="E49" s="17"/>
      <c r="F49" s="17">
        <v>6</v>
      </c>
      <c r="G49" s="76">
        <v>12</v>
      </c>
      <c r="H49" s="17" t="s">
        <v>71</v>
      </c>
      <c r="I49" s="17" t="s">
        <v>120</v>
      </c>
      <c r="J49" s="19">
        <v>3</v>
      </c>
    </row>
    <row r="50" spans="2:10" ht="18.600000000000001" thickBot="1" x14ac:dyDescent="0.5">
      <c r="B50" s="76" t="str">
        <f t="shared" si="8"/>
        <v>#9</v>
      </c>
      <c r="C50" s="76"/>
      <c r="D50" s="17"/>
      <c r="E50" s="17"/>
      <c r="F50" s="17"/>
      <c r="G50" s="76">
        <v>8</v>
      </c>
      <c r="H50" s="17" t="s">
        <v>70</v>
      </c>
      <c r="I50" s="17"/>
      <c r="J50" s="19">
        <v>4</v>
      </c>
    </row>
    <row r="51" spans="2:10" ht="18.600000000000001" thickBot="1" x14ac:dyDescent="0.5">
      <c r="B51" s="73" t="str">
        <f t="shared" si="8"/>
        <v>#9</v>
      </c>
      <c r="C51" s="73">
        <v>18</v>
      </c>
      <c r="D51" s="74" t="s">
        <v>71</v>
      </c>
      <c r="E51" s="74" t="s">
        <v>66</v>
      </c>
      <c r="F51" s="74">
        <v>3</v>
      </c>
      <c r="G51" s="73">
        <v>14</v>
      </c>
      <c r="H51" s="74"/>
      <c r="I51" s="74"/>
      <c r="J51" s="75">
        <v>9</v>
      </c>
    </row>
    <row r="52" spans="2:10" x14ac:dyDescent="0.45">
      <c r="B52" s="73" t="str">
        <f t="shared" si="8"/>
        <v>#9</v>
      </c>
      <c r="C52" s="73">
        <v>16</v>
      </c>
      <c r="D52" s="74" t="s">
        <v>66</v>
      </c>
      <c r="E52" s="74"/>
      <c r="F52" s="74">
        <v>3</v>
      </c>
      <c r="G52" s="73">
        <v>8</v>
      </c>
      <c r="H52" s="74" t="s">
        <v>71</v>
      </c>
      <c r="I52" s="74" t="s">
        <v>68</v>
      </c>
      <c r="J52" s="75">
        <v>2</v>
      </c>
    </row>
    <row r="53" spans="2:10" x14ac:dyDescent="0.45">
      <c r="B53" s="76" t="str">
        <f t="shared" si="8"/>
        <v>#9</v>
      </c>
      <c r="C53" s="76"/>
      <c r="D53" s="17"/>
      <c r="E53" s="17"/>
      <c r="F53" s="17"/>
      <c r="G53" s="76">
        <v>1</v>
      </c>
      <c r="H53" s="17" t="s">
        <v>70</v>
      </c>
      <c r="I53" s="17"/>
      <c r="J53" s="19">
        <v>4</v>
      </c>
    </row>
    <row r="54" spans="2:10" ht="18.600000000000001" thickBot="1" x14ac:dyDescent="0.5">
      <c r="B54" s="76" t="str">
        <f t="shared" si="8"/>
        <v>#9</v>
      </c>
      <c r="C54" s="76">
        <v>2</v>
      </c>
      <c r="D54" s="17" t="s">
        <v>68</v>
      </c>
      <c r="E54" s="17" t="s">
        <v>67</v>
      </c>
      <c r="F54" s="17"/>
      <c r="G54" s="76">
        <v>14</v>
      </c>
      <c r="H54" s="17" t="s">
        <v>66</v>
      </c>
      <c r="I54" s="17" t="s">
        <v>69</v>
      </c>
      <c r="J54" s="19">
        <v>6</v>
      </c>
    </row>
    <row r="55" spans="2:10" x14ac:dyDescent="0.45">
      <c r="B55" s="73" t="str">
        <f t="shared" si="8"/>
        <v>#9</v>
      </c>
      <c r="C55" s="73" t="s">
        <v>86</v>
      </c>
      <c r="D55" s="74"/>
      <c r="E55" s="74"/>
      <c r="F55" s="74"/>
      <c r="G55" s="73" t="s">
        <v>84</v>
      </c>
      <c r="H55" s="74" t="s">
        <v>79</v>
      </c>
      <c r="I55" s="74"/>
      <c r="J55" s="75"/>
    </row>
    <row r="56" spans="2:10" x14ac:dyDescent="0.45">
      <c r="B56" s="76" t="str">
        <f t="shared" si="8"/>
        <v>#9</v>
      </c>
      <c r="C56" s="76"/>
      <c r="D56" s="17"/>
      <c r="E56" s="17"/>
      <c r="F56" s="17"/>
      <c r="G56" s="76"/>
      <c r="H56" s="17"/>
      <c r="I56" s="17"/>
      <c r="J56" s="19"/>
    </row>
    <row r="57" spans="2:10" ht="18.600000000000001" thickBot="1" x14ac:dyDescent="0.5">
      <c r="B57" s="76" t="s">
        <v>130</v>
      </c>
      <c r="C57" s="76">
        <v>17</v>
      </c>
      <c r="D57" s="17" t="s">
        <v>65</v>
      </c>
      <c r="E57" s="17" t="s">
        <v>66</v>
      </c>
      <c r="F57" s="17">
        <v>3</v>
      </c>
      <c r="G57" s="76">
        <v>2</v>
      </c>
      <c r="H57" s="17" t="s">
        <v>64</v>
      </c>
      <c r="I57" s="17"/>
      <c r="J57" s="19">
        <v>7</v>
      </c>
    </row>
    <row r="58" spans="2:10" x14ac:dyDescent="0.45">
      <c r="B58" s="73" t="str">
        <f t="shared" ref="B58:B60" si="9">B57</f>
        <v>#10</v>
      </c>
      <c r="C58" s="73">
        <v>16</v>
      </c>
      <c r="D58" s="74" t="s">
        <v>70</v>
      </c>
      <c r="E58" s="74"/>
      <c r="F58" s="74">
        <v>3</v>
      </c>
      <c r="G58" s="73"/>
      <c r="H58" s="74"/>
      <c r="I58" s="74"/>
      <c r="J58" s="75"/>
    </row>
    <row r="59" spans="2:10" x14ac:dyDescent="0.45">
      <c r="B59" s="76" t="str">
        <f t="shared" si="9"/>
        <v>#10</v>
      </c>
      <c r="C59" s="76">
        <v>2</v>
      </c>
      <c r="D59" s="17" t="s">
        <v>66</v>
      </c>
      <c r="E59" s="17" t="s">
        <v>69</v>
      </c>
      <c r="F59" s="17">
        <v>7</v>
      </c>
      <c r="G59" s="76"/>
      <c r="H59" s="17"/>
      <c r="I59" s="17"/>
      <c r="J59" s="19"/>
    </row>
    <row r="60" spans="2:10" ht="18.600000000000001" thickBot="1" x14ac:dyDescent="0.5">
      <c r="B60" s="76" t="str">
        <f t="shared" si="9"/>
        <v>#10</v>
      </c>
      <c r="C60" s="76"/>
      <c r="D60" s="17"/>
      <c r="E60" s="17"/>
      <c r="F60" s="17"/>
      <c r="G60" s="76"/>
      <c r="H60" s="17"/>
      <c r="I60" s="17"/>
      <c r="J60" s="19"/>
    </row>
    <row r="61" spans="2:10" x14ac:dyDescent="0.45">
      <c r="B61" s="73" t="s">
        <v>131</v>
      </c>
      <c r="C61" s="73">
        <v>19</v>
      </c>
      <c r="D61" s="74" t="s">
        <v>64</v>
      </c>
      <c r="E61" s="74"/>
      <c r="F61" s="74">
        <v>3</v>
      </c>
      <c r="G61" s="73">
        <v>8</v>
      </c>
      <c r="H61" s="74" t="s">
        <v>65</v>
      </c>
      <c r="I61" s="74" t="s">
        <v>66</v>
      </c>
      <c r="J61" s="75">
        <v>8</v>
      </c>
    </row>
    <row r="62" spans="2:10" x14ac:dyDescent="0.45">
      <c r="B62" s="76" t="str">
        <f t="shared" ref="B62:B67" si="10">B61</f>
        <v>#11</v>
      </c>
      <c r="C62" s="76"/>
      <c r="D62" s="17"/>
      <c r="E62" s="17"/>
      <c r="F62" s="17"/>
      <c r="G62" s="76">
        <v>12</v>
      </c>
      <c r="H62" s="17" t="s">
        <v>70</v>
      </c>
      <c r="I62" s="17"/>
      <c r="J62" s="19">
        <v>3</v>
      </c>
    </row>
    <row r="63" spans="2:10" ht="18.600000000000001" thickBot="1" x14ac:dyDescent="0.5">
      <c r="B63" s="76" t="str">
        <f t="shared" si="10"/>
        <v>#11</v>
      </c>
      <c r="C63" s="76">
        <v>2</v>
      </c>
      <c r="D63" s="17" t="s">
        <v>68</v>
      </c>
      <c r="E63" s="17" t="s">
        <v>70</v>
      </c>
      <c r="F63" s="17">
        <v>8</v>
      </c>
      <c r="G63" s="76">
        <v>14</v>
      </c>
      <c r="H63" s="17" t="s">
        <v>66</v>
      </c>
      <c r="I63" s="17"/>
      <c r="J63" s="19">
        <v>6</v>
      </c>
    </row>
    <row r="64" spans="2:10" x14ac:dyDescent="0.45">
      <c r="B64" s="73" t="str">
        <f t="shared" si="10"/>
        <v>#11</v>
      </c>
      <c r="C64" s="73">
        <v>19</v>
      </c>
      <c r="D64" s="74" t="s">
        <v>71</v>
      </c>
      <c r="E64" s="74" t="s">
        <v>66</v>
      </c>
      <c r="F64" s="74">
        <v>3</v>
      </c>
      <c r="G64" s="73"/>
      <c r="H64" s="74"/>
      <c r="I64" s="74"/>
      <c r="J64" s="75"/>
    </row>
    <row r="65" spans="2:10" x14ac:dyDescent="0.45">
      <c r="B65" s="76" t="str">
        <f t="shared" si="10"/>
        <v>#11</v>
      </c>
      <c r="C65" s="76">
        <v>16</v>
      </c>
      <c r="D65" s="17" t="s">
        <v>70</v>
      </c>
      <c r="E65" s="17"/>
      <c r="F65" s="17">
        <v>9</v>
      </c>
      <c r="G65" s="76"/>
      <c r="H65" s="17"/>
      <c r="I65" s="17"/>
      <c r="J65" s="19"/>
    </row>
    <row r="66" spans="2:10" ht="18.600000000000001" thickBot="1" x14ac:dyDescent="0.5">
      <c r="B66" s="76" t="str">
        <f t="shared" si="10"/>
        <v>#11</v>
      </c>
      <c r="C66" s="76">
        <v>18</v>
      </c>
      <c r="D66" s="17" t="s">
        <v>66</v>
      </c>
      <c r="E66" s="17" t="s">
        <v>67</v>
      </c>
      <c r="F66" s="17" t="s">
        <v>68</v>
      </c>
      <c r="G66" s="76">
        <v>14</v>
      </c>
      <c r="H66" s="17" t="s">
        <v>68</v>
      </c>
      <c r="I66" s="17" t="s">
        <v>69</v>
      </c>
      <c r="J66" s="19">
        <v>3</v>
      </c>
    </row>
    <row r="67" spans="2:10" x14ac:dyDescent="0.45">
      <c r="B67" s="73" t="str">
        <f t="shared" si="10"/>
        <v>#11</v>
      </c>
      <c r="C67" s="73"/>
      <c r="D67" s="74"/>
      <c r="E67" s="74"/>
      <c r="F67" s="74"/>
      <c r="G67" s="73"/>
      <c r="H67" s="74"/>
      <c r="I67" s="74"/>
      <c r="J67" s="75"/>
    </row>
    <row r="68" spans="2:10" x14ac:dyDescent="0.45">
      <c r="B68" s="76" t="s">
        <v>132</v>
      </c>
      <c r="C68" s="76">
        <v>17</v>
      </c>
      <c r="D68" s="17" t="s">
        <v>65</v>
      </c>
      <c r="E68" s="17" t="s">
        <v>66</v>
      </c>
      <c r="F68" s="17">
        <v>3</v>
      </c>
      <c r="G68" s="76">
        <v>8</v>
      </c>
      <c r="H68" s="17" t="s">
        <v>64</v>
      </c>
      <c r="I68" s="17"/>
      <c r="J68" s="19">
        <v>7</v>
      </c>
    </row>
    <row r="69" spans="2:10" ht="18.600000000000001" thickBot="1" x14ac:dyDescent="0.5">
      <c r="B69" s="76" t="str">
        <f t="shared" ref="B69:B71" si="11">B68</f>
        <v>#12</v>
      </c>
      <c r="C69" s="76">
        <v>16</v>
      </c>
      <c r="D69" s="17" t="s">
        <v>70</v>
      </c>
      <c r="E69" s="17"/>
      <c r="F69" s="17">
        <v>3</v>
      </c>
      <c r="G69" s="76"/>
      <c r="H69" s="17"/>
      <c r="I69" s="17"/>
      <c r="J69" s="19"/>
    </row>
    <row r="70" spans="2:10" x14ac:dyDescent="0.45">
      <c r="B70" s="73" t="str">
        <f t="shared" si="11"/>
        <v>#12</v>
      </c>
      <c r="C70" s="73">
        <v>2</v>
      </c>
      <c r="D70" s="74" t="s">
        <v>66</v>
      </c>
      <c r="E70" s="74" t="s">
        <v>69</v>
      </c>
      <c r="F70" s="74">
        <v>7</v>
      </c>
      <c r="G70" s="73"/>
      <c r="H70" s="74"/>
      <c r="I70" s="74"/>
      <c r="J70" s="75"/>
    </row>
    <row r="71" spans="2:10" x14ac:dyDescent="0.45">
      <c r="B71" s="76" t="str">
        <f t="shared" si="11"/>
        <v>#12</v>
      </c>
      <c r="C71" s="76"/>
      <c r="D71" s="17"/>
      <c r="E71" s="17"/>
      <c r="F71" s="17"/>
      <c r="G71" s="76"/>
      <c r="H71" s="17"/>
      <c r="I71" s="17"/>
      <c r="J71" s="19"/>
    </row>
    <row r="72" spans="2:10" ht="18.600000000000001" thickBot="1" x14ac:dyDescent="0.5">
      <c r="B72" s="76" t="s">
        <v>133</v>
      </c>
      <c r="C72" s="76">
        <v>2</v>
      </c>
      <c r="D72" s="17" t="s">
        <v>64</v>
      </c>
      <c r="E72" s="17" t="s">
        <v>67</v>
      </c>
      <c r="F72" s="17"/>
      <c r="G72" s="76"/>
      <c r="H72" s="17"/>
      <c r="I72" s="17"/>
      <c r="J72" s="19"/>
    </row>
    <row r="73" spans="2:10" x14ac:dyDescent="0.45">
      <c r="B73" s="73" t="str">
        <f>B72</f>
        <v>#13</v>
      </c>
      <c r="C73" s="73"/>
      <c r="D73" s="74"/>
      <c r="E73" s="74"/>
      <c r="F73" s="74"/>
      <c r="G73" s="73"/>
      <c r="H73" s="74"/>
      <c r="I73" s="74"/>
      <c r="J73" s="75"/>
    </row>
    <row r="74" spans="2:10" x14ac:dyDescent="0.45">
      <c r="B74" s="76" t="s">
        <v>134</v>
      </c>
      <c r="C74" s="76">
        <v>13</v>
      </c>
      <c r="D74" s="17" t="s">
        <v>65</v>
      </c>
      <c r="E74" s="17" t="s">
        <v>121</v>
      </c>
      <c r="F74" s="17">
        <v>4</v>
      </c>
      <c r="G74" s="76">
        <v>14</v>
      </c>
      <c r="H74" s="17" t="s">
        <v>64</v>
      </c>
      <c r="I74" s="17"/>
      <c r="J74" s="19">
        <v>1</v>
      </c>
    </row>
    <row r="75" spans="2:10" ht="18.600000000000001" thickBot="1" x14ac:dyDescent="0.5">
      <c r="B75" s="76" t="str">
        <f t="shared" ref="B75:B86" si="12">B74</f>
        <v>#14</v>
      </c>
      <c r="C75" s="76"/>
      <c r="D75" s="17"/>
      <c r="E75" s="17"/>
      <c r="F75" s="17"/>
      <c r="G75" s="76"/>
      <c r="H75" s="17"/>
      <c r="I75" s="17"/>
      <c r="J75" s="19"/>
    </row>
    <row r="76" spans="2:10" x14ac:dyDescent="0.45">
      <c r="B76" s="73" t="str">
        <f t="shared" si="12"/>
        <v>#14</v>
      </c>
      <c r="C76" s="73"/>
      <c r="D76" s="74"/>
      <c r="E76" s="74"/>
      <c r="F76" s="74"/>
      <c r="G76" s="73">
        <v>12</v>
      </c>
      <c r="H76" s="74" t="s">
        <v>71</v>
      </c>
      <c r="I76" s="74" t="s">
        <v>66</v>
      </c>
      <c r="J76" s="75">
        <v>3</v>
      </c>
    </row>
    <row r="77" spans="2:10" x14ac:dyDescent="0.45">
      <c r="B77" s="76" t="str">
        <f t="shared" si="12"/>
        <v>#14</v>
      </c>
      <c r="C77" s="76"/>
      <c r="D77" s="17"/>
      <c r="E77" s="17"/>
      <c r="F77" s="17"/>
      <c r="G77" s="76">
        <v>8</v>
      </c>
      <c r="H77" s="17" t="s">
        <v>70</v>
      </c>
      <c r="I77" s="17"/>
      <c r="J77" s="19">
        <v>3</v>
      </c>
    </row>
    <row r="78" spans="2:10" ht="18.600000000000001" thickBot="1" x14ac:dyDescent="0.5">
      <c r="B78" s="76" t="str">
        <f t="shared" si="12"/>
        <v>#14</v>
      </c>
      <c r="C78" s="76">
        <v>4</v>
      </c>
      <c r="D78" s="17" t="s">
        <v>68</v>
      </c>
      <c r="E78" s="17"/>
      <c r="F78" s="17">
        <v>3</v>
      </c>
      <c r="G78" s="76">
        <v>6</v>
      </c>
      <c r="H78" s="17" t="s">
        <v>66</v>
      </c>
      <c r="I78" s="17"/>
      <c r="J78" s="19" t="s">
        <v>122</v>
      </c>
    </row>
    <row r="79" spans="2:10" x14ac:dyDescent="0.45">
      <c r="B79" s="73" t="str">
        <f t="shared" si="12"/>
        <v>#14</v>
      </c>
      <c r="C79" s="73"/>
      <c r="D79" s="74"/>
      <c r="E79" s="74"/>
      <c r="F79" s="74"/>
      <c r="G79" s="73">
        <v>12</v>
      </c>
      <c r="H79" s="74" t="s">
        <v>71</v>
      </c>
      <c r="I79" s="74" t="s">
        <v>66</v>
      </c>
      <c r="J79" s="75">
        <v>3</v>
      </c>
    </row>
    <row r="80" spans="2:10" x14ac:dyDescent="0.45">
      <c r="B80" s="76" t="str">
        <f t="shared" si="12"/>
        <v>#14</v>
      </c>
      <c r="C80" s="76"/>
      <c r="D80" s="17"/>
      <c r="E80" s="17"/>
      <c r="F80" s="17"/>
      <c r="G80" s="76">
        <v>8</v>
      </c>
      <c r="H80" s="17" t="s">
        <v>70</v>
      </c>
      <c r="I80" s="17"/>
      <c r="J80" s="19">
        <v>2</v>
      </c>
    </row>
    <row r="81" spans="2:10" ht="18.600000000000001" thickBot="1" x14ac:dyDescent="0.5">
      <c r="B81" s="76" t="str">
        <f t="shared" si="12"/>
        <v>#14</v>
      </c>
      <c r="C81" s="76">
        <v>17</v>
      </c>
      <c r="D81" s="17" t="s">
        <v>68</v>
      </c>
      <c r="E81" s="17"/>
      <c r="F81" s="17">
        <v>3</v>
      </c>
      <c r="G81" s="76">
        <v>1</v>
      </c>
      <c r="H81" s="17" t="s">
        <v>66</v>
      </c>
      <c r="I81" s="17"/>
      <c r="J81" s="19" t="s">
        <v>122</v>
      </c>
    </row>
    <row r="82" spans="2:10" x14ac:dyDescent="0.45">
      <c r="B82" s="73" t="str">
        <f t="shared" si="12"/>
        <v>#14</v>
      </c>
      <c r="C82" s="73"/>
      <c r="D82" s="74"/>
      <c r="E82" s="74"/>
      <c r="F82" s="74"/>
      <c r="G82" s="73">
        <v>20</v>
      </c>
      <c r="H82" s="74" t="s">
        <v>71</v>
      </c>
      <c r="I82" s="74" t="s">
        <v>68</v>
      </c>
      <c r="J82" s="75">
        <v>3</v>
      </c>
    </row>
    <row r="83" spans="2:10" x14ac:dyDescent="0.45">
      <c r="B83" s="76" t="str">
        <f t="shared" si="12"/>
        <v>#14</v>
      </c>
      <c r="C83" s="76"/>
      <c r="D83" s="17"/>
      <c r="E83" s="17"/>
      <c r="F83" s="17"/>
      <c r="G83" s="76">
        <v>8</v>
      </c>
      <c r="H83" s="17" t="s">
        <v>70</v>
      </c>
      <c r="I83" s="17"/>
      <c r="J83" s="19">
        <v>2</v>
      </c>
    </row>
    <row r="84" spans="2:10" ht="18.600000000000001" thickBot="1" x14ac:dyDescent="0.5">
      <c r="B84" s="76" t="str">
        <f t="shared" si="12"/>
        <v>#14</v>
      </c>
      <c r="C84" s="76">
        <v>17</v>
      </c>
      <c r="D84" s="17" t="s">
        <v>68</v>
      </c>
      <c r="E84" s="17" t="s">
        <v>67</v>
      </c>
      <c r="F84" s="17" t="s">
        <v>121</v>
      </c>
      <c r="G84" s="76">
        <v>1</v>
      </c>
      <c r="H84" s="17" t="s">
        <v>66</v>
      </c>
      <c r="I84" s="17" t="s">
        <v>69</v>
      </c>
      <c r="J84" s="19">
        <v>6</v>
      </c>
    </row>
    <row r="85" spans="2:10" x14ac:dyDescent="0.45">
      <c r="B85" s="73" t="str">
        <f t="shared" si="12"/>
        <v>#14</v>
      </c>
      <c r="C85" s="73" t="s">
        <v>84</v>
      </c>
      <c r="D85" s="74"/>
      <c r="E85" s="74"/>
      <c r="F85" s="74"/>
      <c r="G85" s="73" t="s">
        <v>88</v>
      </c>
      <c r="H85" s="74" t="s">
        <v>79</v>
      </c>
      <c r="I85" s="74"/>
      <c r="J85" s="75"/>
    </row>
    <row r="86" spans="2:10" x14ac:dyDescent="0.45">
      <c r="B86" s="76" t="str">
        <f t="shared" si="12"/>
        <v>#14</v>
      </c>
      <c r="C86" s="76"/>
      <c r="D86" s="17"/>
      <c r="E86" s="17"/>
      <c r="F86" s="17"/>
      <c r="G86" s="76"/>
      <c r="H86" s="17"/>
      <c r="I86" s="17"/>
      <c r="J86" s="19"/>
    </row>
    <row r="87" spans="2:10" ht="18.600000000000001" thickBot="1" x14ac:dyDescent="0.5">
      <c r="B87" s="76" t="s">
        <v>135</v>
      </c>
      <c r="C87" s="76">
        <v>13</v>
      </c>
      <c r="D87" s="17" t="s">
        <v>65</v>
      </c>
      <c r="E87" s="17" t="s">
        <v>67</v>
      </c>
      <c r="F87" s="17"/>
      <c r="G87" s="76">
        <v>14</v>
      </c>
      <c r="H87" s="17" t="s">
        <v>64</v>
      </c>
      <c r="I87" s="17" t="s">
        <v>69</v>
      </c>
      <c r="J87" s="19">
        <v>1</v>
      </c>
    </row>
    <row r="88" spans="2:10" x14ac:dyDescent="0.45">
      <c r="B88" s="73" t="str">
        <f t="shared" ref="B88:B89" si="13">B87</f>
        <v>#15</v>
      </c>
      <c r="C88" s="73" t="s">
        <v>84</v>
      </c>
      <c r="D88" s="74"/>
      <c r="E88" s="74"/>
      <c r="F88" s="74"/>
      <c r="G88" s="73" t="s">
        <v>88</v>
      </c>
      <c r="H88" s="74" t="s">
        <v>81</v>
      </c>
      <c r="I88" s="74"/>
      <c r="J88" s="75"/>
    </row>
    <row r="89" spans="2:10" x14ac:dyDescent="0.45">
      <c r="B89" s="76" t="str">
        <f t="shared" si="13"/>
        <v>#15</v>
      </c>
      <c r="C89" s="76"/>
      <c r="D89" s="17"/>
      <c r="E89" s="17"/>
      <c r="F89" s="17"/>
      <c r="G89" s="76"/>
      <c r="H89" s="17"/>
      <c r="I89" s="17"/>
      <c r="J89" s="19"/>
    </row>
    <row r="90" spans="2:10" x14ac:dyDescent="0.45">
      <c r="B90" s="76" t="s">
        <v>136</v>
      </c>
      <c r="C90" s="76">
        <v>18</v>
      </c>
      <c r="D90" s="17" t="s">
        <v>65</v>
      </c>
      <c r="E90" s="17" t="s">
        <v>120</v>
      </c>
      <c r="F90" s="17">
        <v>9</v>
      </c>
      <c r="G90" s="76">
        <v>14</v>
      </c>
      <c r="H90" s="17" t="s">
        <v>64</v>
      </c>
      <c r="I90" s="17"/>
      <c r="J90" s="19">
        <v>6</v>
      </c>
    </row>
    <row r="91" spans="2:10" ht="18.600000000000001" thickBot="1" x14ac:dyDescent="0.5">
      <c r="B91" s="76" t="str">
        <f t="shared" ref="B91:B93" si="14">B90</f>
        <v>#16</v>
      </c>
      <c r="C91" s="76">
        <v>16</v>
      </c>
      <c r="D91" s="17" t="s">
        <v>70</v>
      </c>
      <c r="E91" s="17"/>
      <c r="F91" s="17">
        <v>4</v>
      </c>
      <c r="G91" s="76"/>
      <c r="H91" s="17"/>
      <c r="I91" s="17"/>
      <c r="J91" s="19"/>
    </row>
    <row r="92" spans="2:10" ht="18.600000000000001" thickBot="1" x14ac:dyDescent="0.5">
      <c r="B92" s="73" t="str">
        <f t="shared" si="14"/>
        <v>#16</v>
      </c>
      <c r="C92" s="73">
        <v>17</v>
      </c>
      <c r="D92" s="74" t="s">
        <v>66</v>
      </c>
      <c r="E92" s="74" t="s">
        <v>69</v>
      </c>
      <c r="F92" s="74">
        <v>1</v>
      </c>
      <c r="G92" s="73">
        <v>1</v>
      </c>
      <c r="H92" s="74" t="s">
        <v>68</v>
      </c>
      <c r="I92" s="74" t="s">
        <v>67</v>
      </c>
      <c r="J92" s="75"/>
    </row>
    <row r="93" spans="2:10" x14ac:dyDescent="0.45">
      <c r="B93" s="73" t="str">
        <f t="shared" si="14"/>
        <v>#16</v>
      </c>
      <c r="C93" s="73"/>
      <c r="D93" s="74"/>
      <c r="E93" s="74"/>
      <c r="F93" s="74"/>
      <c r="G93" s="73"/>
      <c r="H93" s="74"/>
      <c r="I93" s="74"/>
      <c r="J93" s="75"/>
    </row>
    <row r="94" spans="2:10" x14ac:dyDescent="0.45">
      <c r="B94" s="76" t="s">
        <v>137</v>
      </c>
      <c r="C94" s="76">
        <v>16</v>
      </c>
      <c r="D94" s="17" t="s">
        <v>64</v>
      </c>
      <c r="E94" s="17"/>
      <c r="F94" s="17">
        <v>1</v>
      </c>
      <c r="G94" s="76">
        <v>12</v>
      </c>
      <c r="H94" s="17" t="s">
        <v>65</v>
      </c>
      <c r="I94" s="17" t="s">
        <v>66</v>
      </c>
      <c r="J94" s="19">
        <v>3</v>
      </c>
    </row>
    <row r="95" spans="2:10" ht="18.600000000000001" thickBot="1" x14ac:dyDescent="0.5">
      <c r="B95" s="76" t="str">
        <f t="shared" ref="B95:B101" si="15">B94</f>
        <v>#17</v>
      </c>
      <c r="C95" s="76"/>
      <c r="D95" s="17"/>
      <c r="E95" s="17"/>
      <c r="F95" s="17"/>
      <c r="G95" s="76">
        <v>8</v>
      </c>
      <c r="H95" s="17" t="s">
        <v>70</v>
      </c>
      <c r="I95" s="17"/>
      <c r="J95" s="19">
        <v>2</v>
      </c>
    </row>
    <row r="96" spans="2:10" x14ac:dyDescent="0.45">
      <c r="B96" s="73" t="str">
        <f t="shared" si="15"/>
        <v>#17</v>
      </c>
      <c r="C96" s="73">
        <v>4</v>
      </c>
      <c r="D96" s="74" t="s">
        <v>68</v>
      </c>
      <c r="E96" s="74" t="s">
        <v>70</v>
      </c>
      <c r="F96" s="74">
        <v>6</v>
      </c>
      <c r="G96" s="73">
        <v>1</v>
      </c>
      <c r="H96" s="74" t="s">
        <v>66</v>
      </c>
      <c r="I96" s="74"/>
      <c r="J96" s="75">
        <v>6</v>
      </c>
    </row>
    <row r="97" spans="2:10" x14ac:dyDescent="0.45">
      <c r="B97" s="76" t="str">
        <f t="shared" si="15"/>
        <v>#17</v>
      </c>
      <c r="C97" s="76">
        <v>19</v>
      </c>
      <c r="D97" s="17" t="s">
        <v>71</v>
      </c>
      <c r="E97" s="17" t="s">
        <v>68</v>
      </c>
      <c r="F97" s="17">
        <v>8</v>
      </c>
      <c r="G97" s="76"/>
      <c r="H97" s="17"/>
      <c r="I97" s="17"/>
      <c r="J97" s="19"/>
    </row>
    <row r="98" spans="2:10" ht="18.600000000000001" thickBot="1" x14ac:dyDescent="0.5">
      <c r="B98" s="76" t="str">
        <f t="shared" si="15"/>
        <v>#17</v>
      </c>
      <c r="C98" s="76">
        <v>16</v>
      </c>
      <c r="D98" s="17" t="s">
        <v>70</v>
      </c>
      <c r="E98" s="17"/>
      <c r="F98" s="17">
        <v>4</v>
      </c>
      <c r="G98" s="76"/>
      <c r="H98" s="17"/>
      <c r="I98" s="17"/>
      <c r="J98" s="19"/>
    </row>
    <row r="99" spans="2:10" x14ac:dyDescent="0.45">
      <c r="B99" s="73" t="str">
        <f t="shared" si="15"/>
        <v>#17</v>
      </c>
      <c r="C99" s="73">
        <v>17</v>
      </c>
      <c r="D99" s="74" t="s">
        <v>66</v>
      </c>
      <c r="E99" s="74" t="s">
        <v>69</v>
      </c>
      <c r="F99" s="74">
        <v>6</v>
      </c>
      <c r="G99" s="73">
        <v>6</v>
      </c>
      <c r="H99" s="74" t="s">
        <v>68</v>
      </c>
      <c r="I99" s="74" t="s">
        <v>67</v>
      </c>
      <c r="J99" s="75"/>
    </row>
    <row r="100" spans="2:10" x14ac:dyDescent="0.45">
      <c r="B100" s="76" t="str">
        <f t="shared" si="15"/>
        <v>#17</v>
      </c>
      <c r="C100" s="76" t="s">
        <v>83</v>
      </c>
      <c r="D100" s="17" t="s">
        <v>79</v>
      </c>
      <c r="E100" s="17"/>
      <c r="F100" s="17"/>
      <c r="G100" s="76" t="s">
        <v>88</v>
      </c>
      <c r="H100" s="17"/>
      <c r="I100" s="17"/>
      <c r="J100" s="19"/>
    </row>
    <row r="101" spans="2:10" ht="18.600000000000001" thickBot="1" x14ac:dyDescent="0.5">
      <c r="B101" s="76" t="str">
        <f t="shared" si="15"/>
        <v>#17</v>
      </c>
      <c r="C101" s="76"/>
      <c r="D101" s="17"/>
      <c r="E101" s="17"/>
      <c r="F101" s="17"/>
      <c r="G101" s="76"/>
      <c r="H101" s="17"/>
      <c r="I101" s="17"/>
      <c r="J101" s="19"/>
    </row>
    <row r="102" spans="2:10" x14ac:dyDescent="0.45">
      <c r="B102" s="73" t="s">
        <v>138</v>
      </c>
      <c r="C102" s="73">
        <v>16</v>
      </c>
      <c r="D102" s="74" t="s">
        <v>64</v>
      </c>
      <c r="E102" s="74"/>
      <c r="F102" s="74">
        <v>1</v>
      </c>
      <c r="G102" s="73">
        <v>14</v>
      </c>
      <c r="H102" s="74" t="s">
        <v>65</v>
      </c>
      <c r="I102" s="74" t="s">
        <v>66</v>
      </c>
      <c r="J102" s="75">
        <v>3</v>
      </c>
    </row>
    <row r="103" spans="2:10" x14ac:dyDescent="0.45">
      <c r="B103" s="76" t="str">
        <f t="shared" ref="B103:B105" si="16">B102</f>
        <v>#18</v>
      </c>
      <c r="C103" s="76"/>
      <c r="D103" s="17"/>
      <c r="E103" s="17"/>
      <c r="F103" s="17"/>
      <c r="G103" s="76">
        <v>8</v>
      </c>
      <c r="H103" s="17" t="s">
        <v>70</v>
      </c>
      <c r="I103" s="17"/>
      <c r="J103" s="19">
        <v>3</v>
      </c>
    </row>
    <row r="104" spans="2:10" ht="18.600000000000001" thickBot="1" x14ac:dyDescent="0.5">
      <c r="B104" s="76" t="str">
        <f t="shared" si="16"/>
        <v>#18</v>
      </c>
      <c r="C104" s="76"/>
      <c r="D104" s="17"/>
      <c r="E104" s="17"/>
      <c r="F104" s="17"/>
      <c r="G104" s="76">
        <v>6</v>
      </c>
      <c r="H104" s="17" t="s">
        <v>66</v>
      </c>
      <c r="I104" s="17" t="s">
        <v>69</v>
      </c>
      <c r="J104" s="19">
        <v>8</v>
      </c>
    </row>
    <row r="105" spans="2:10" x14ac:dyDescent="0.45">
      <c r="B105" s="73" t="str">
        <f t="shared" si="16"/>
        <v>#18</v>
      </c>
      <c r="C105" s="73"/>
      <c r="D105" s="74"/>
      <c r="E105" s="74"/>
      <c r="F105" s="74"/>
      <c r="G105" s="73"/>
      <c r="H105" s="74"/>
      <c r="I105" s="74"/>
      <c r="J105" s="75"/>
    </row>
    <row r="106" spans="2:10" x14ac:dyDescent="0.45">
      <c r="B106" s="76" t="s">
        <v>139</v>
      </c>
      <c r="C106" s="76">
        <v>18</v>
      </c>
      <c r="D106" s="17" t="s">
        <v>65</v>
      </c>
      <c r="E106" s="17" t="s">
        <v>66</v>
      </c>
      <c r="F106" s="17">
        <v>3</v>
      </c>
      <c r="G106" s="76">
        <v>6</v>
      </c>
      <c r="H106" s="17" t="s">
        <v>64</v>
      </c>
      <c r="I106" s="17"/>
      <c r="J106" s="19">
        <v>7</v>
      </c>
    </row>
    <row r="107" spans="2:10" ht="18.600000000000001" thickBot="1" x14ac:dyDescent="0.5">
      <c r="B107" s="76" t="str">
        <f t="shared" ref="B107:B118" si="17">B106</f>
        <v>#19</v>
      </c>
      <c r="C107" s="76">
        <v>16</v>
      </c>
      <c r="D107" s="17" t="s">
        <v>70</v>
      </c>
      <c r="E107" s="17"/>
      <c r="F107" s="17">
        <v>4</v>
      </c>
      <c r="G107" s="76"/>
      <c r="H107" s="17"/>
      <c r="I107" s="17"/>
      <c r="J107" s="19"/>
    </row>
    <row r="108" spans="2:10" x14ac:dyDescent="0.45">
      <c r="B108" s="73" t="str">
        <f t="shared" si="17"/>
        <v>#19</v>
      </c>
      <c r="C108" s="73">
        <v>18</v>
      </c>
      <c r="D108" s="74" t="s">
        <v>66</v>
      </c>
      <c r="E108" s="74"/>
      <c r="F108" s="74" t="s">
        <v>122</v>
      </c>
      <c r="G108" s="73">
        <v>12</v>
      </c>
      <c r="H108" s="74" t="s">
        <v>71</v>
      </c>
      <c r="I108" s="74" t="s">
        <v>68</v>
      </c>
      <c r="J108" s="75">
        <v>4</v>
      </c>
    </row>
    <row r="109" spans="2:10" x14ac:dyDescent="0.45">
      <c r="B109" s="76" t="str">
        <f t="shared" si="17"/>
        <v>#19</v>
      </c>
      <c r="C109" s="76"/>
      <c r="D109" s="17"/>
      <c r="E109" s="17"/>
      <c r="F109" s="17"/>
      <c r="G109" s="76">
        <v>6</v>
      </c>
      <c r="H109" s="17" t="s">
        <v>70</v>
      </c>
      <c r="I109" s="17"/>
      <c r="J109" s="19">
        <v>2</v>
      </c>
    </row>
    <row r="110" spans="2:10" ht="18.600000000000001" thickBot="1" x14ac:dyDescent="0.5">
      <c r="B110" s="76" t="str">
        <f t="shared" si="17"/>
        <v>#19</v>
      </c>
      <c r="C110" s="76">
        <v>16</v>
      </c>
      <c r="D110" s="17" t="s">
        <v>71</v>
      </c>
      <c r="E110" s="17" t="s">
        <v>68</v>
      </c>
      <c r="F110" s="17">
        <v>8</v>
      </c>
      <c r="G110" s="76">
        <v>1</v>
      </c>
      <c r="H110" s="17" t="s">
        <v>66</v>
      </c>
      <c r="I110" s="17"/>
      <c r="J110" s="19">
        <v>9</v>
      </c>
    </row>
    <row r="111" spans="2:10" x14ac:dyDescent="0.45">
      <c r="B111" s="73" t="str">
        <f t="shared" si="17"/>
        <v>#19</v>
      </c>
      <c r="C111" s="73">
        <v>13</v>
      </c>
      <c r="D111" s="74" t="s">
        <v>70</v>
      </c>
      <c r="E111" s="74"/>
      <c r="F111" s="74">
        <v>4</v>
      </c>
      <c r="G111" s="73"/>
      <c r="H111" s="74"/>
      <c r="I111" s="74"/>
      <c r="J111" s="75"/>
    </row>
    <row r="112" spans="2:10" x14ac:dyDescent="0.45">
      <c r="B112" s="76" t="str">
        <f t="shared" si="17"/>
        <v>#19</v>
      </c>
      <c r="C112" s="76">
        <v>18</v>
      </c>
      <c r="D112" s="17" t="s">
        <v>66</v>
      </c>
      <c r="E112" s="17"/>
      <c r="F112" s="17" t="s">
        <v>122</v>
      </c>
      <c r="G112" s="76">
        <v>1</v>
      </c>
      <c r="H112" s="17" t="s">
        <v>68</v>
      </c>
      <c r="I112" s="17"/>
      <c r="J112" s="19">
        <v>3</v>
      </c>
    </row>
    <row r="113" spans="2:10" ht="18.600000000000001" thickBot="1" x14ac:dyDescent="0.5">
      <c r="B113" s="76" t="str">
        <f t="shared" si="17"/>
        <v>#19</v>
      </c>
      <c r="C113" s="76">
        <v>4</v>
      </c>
      <c r="D113" s="17" t="s">
        <v>71</v>
      </c>
      <c r="E113" s="17" t="s">
        <v>120</v>
      </c>
      <c r="F113" s="17">
        <v>6</v>
      </c>
      <c r="G113" s="76"/>
      <c r="H113" s="17"/>
      <c r="I113" s="17"/>
      <c r="J113" s="19"/>
    </row>
    <row r="114" spans="2:10" x14ac:dyDescent="0.45">
      <c r="B114" s="73" t="str">
        <f t="shared" si="17"/>
        <v>#19</v>
      </c>
      <c r="C114" s="73">
        <v>13</v>
      </c>
      <c r="D114" s="74" t="s">
        <v>70</v>
      </c>
      <c r="E114" s="74"/>
      <c r="F114" s="74">
        <v>2</v>
      </c>
      <c r="G114" s="73"/>
      <c r="H114" s="74"/>
      <c r="I114" s="74"/>
      <c r="J114" s="75"/>
    </row>
    <row r="115" spans="2:10" x14ac:dyDescent="0.45">
      <c r="B115" s="76" t="str">
        <f t="shared" si="17"/>
        <v>#19</v>
      </c>
      <c r="C115" s="76">
        <v>17</v>
      </c>
      <c r="D115" s="17" t="s">
        <v>66</v>
      </c>
      <c r="E115" s="17"/>
      <c r="F115" s="17">
        <v>7</v>
      </c>
      <c r="G115" s="76">
        <v>6</v>
      </c>
      <c r="H115" s="17" t="s">
        <v>71</v>
      </c>
      <c r="I115" s="17" t="s">
        <v>120</v>
      </c>
      <c r="J115" s="19">
        <v>2</v>
      </c>
    </row>
    <row r="116" spans="2:10" ht="18.600000000000001" thickBot="1" x14ac:dyDescent="0.5">
      <c r="B116" s="76" t="str">
        <f t="shared" si="17"/>
        <v>#19</v>
      </c>
      <c r="C116" s="76"/>
      <c r="D116" s="17"/>
      <c r="E116" s="17"/>
      <c r="F116" s="17"/>
      <c r="G116" s="76">
        <v>1</v>
      </c>
      <c r="H116" s="17" t="s">
        <v>70</v>
      </c>
      <c r="I116" s="17" t="s">
        <v>121</v>
      </c>
      <c r="J116" s="19">
        <v>4</v>
      </c>
    </row>
    <row r="117" spans="2:10" x14ac:dyDescent="0.45">
      <c r="B117" s="73" t="str">
        <f t="shared" si="17"/>
        <v>#19</v>
      </c>
      <c r="C117" s="73">
        <v>18</v>
      </c>
      <c r="D117" s="74" t="s">
        <v>68</v>
      </c>
      <c r="E117" s="74" t="s">
        <v>69</v>
      </c>
      <c r="F117" s="74">
        <v>9</v>
      </c>
      <c r="G117" s="73">
        <v>12</v>
      </c>
      <c r="H117" s="74" t="s">
        <v>66</v>
      </c>
      <c r="I117" s="74" t="s">
        <v>67</v>
      </c>
      <c r="J117" s="75" t="s">
        <v>68</v>
      </c>
    </row>
    <row r="118" spans="2:10" x14ac:dyDescent="0.45">
      <c r="B118" s="76" t="str">
        <f t="shared" si="17"/>
        <v>#19</v>
      </c>
      <c r="C118" s="76"/>
      <c r="D118" s="17"/>
      <c r="E118" s="17"/>
      <c r="F118" s="17"/>
      <c r="G118" s="76"/>
      <c r="H118" s="17"/>
      <c r="I118" s="17"/>
      <c r="J118" s="19"/>
    </row>
    <row r="119" spans="2:10" ht="18.600000000000001" thickBot="1" x14ac:dyDescent="0.5">
      <c r="B119" s="76" t="s">
        <v>140</v>
      </c>
      <c r="C119" s="76">
        <v>17</v>
      </c>
      <c r="D119" s="17" t="s">
        <v>64</v>
      </c>
      <c r="E119" s="17"/>
      <c r="F119" s="17">
        <v>6</v>
      </c>
      <c r="G119" s="76">
        <v>14</v>
      </c>
      <c r="H119" s="17" t="s">
        <v>65</v>
      </c>
      <c r="I119" s="17" t="s">
        <v>66</v>
      </c>
      <c r="J119" s="19">
        <v>3</v>
      </c>
    </row>
    <row r="120" spans="2:10" x14ac:dyDescent="0.45">
      <c r="B120" s="73" t="str">
        <f t="shared" ref="B120:B122" si="18">B119</f>
        <v>#20</v>
      </c>
      <c r="C120" s="73"/>
      <c r="D120" s="74"/>
      <c r="E120" s="74"/>
      <c r="F120" s="74"/>
      <c r="G120" s="73">
        <v>8</v>
      </c>
      <c r="H120" s="74" t="s">
        <v>70</v>
      </c>
      <c r="I120" s="74"/>
      <c r="J120" s="75">
        <v>3</v>
      </c>
    </row>
    <row r="121" spans="2:10" x14ac:dyDescent="0.45">
      <c r="B121" s="76" t="str">
        <f t="shared" si="18"/>
        <v>#20</v>
      </c>
      <c r="C121" s="76"/>
      <c r="D121" s="17"/>
      <c r="E121" s="17"/>
      <c r="F121" s="17"/>
      <c r="G121" s="76">
        <v>2</v>
      </c>
      <c r="H121" s="17" t="s">
        <v>66</v>
      </c>
      <c r="I121" s="17" t="s">
        <v>69</v>
      </c>
      <c r="J121" s="19">
        <v>7</v>
      </c>
    </row>
    <row r="122" spans="2:10" ht="18.600000000000001" thickBot="1" x14ac:dyDescent="0.5">
      <c r="B122" s="76" t="str">
        <f t="shared" si="18"/>
        <v>#20</v>
      </c>
      <c r="C122" s="76"/>
      <c r="D122" s="17"/>
      <c r="E122" s="17"/>
      <c r="F122" s="17"/>
      <c r="G122" s="76"/>
      <c r="H122" s="17"/>
      <c r="I122" s="17"/>
      <c r="J122" s="19"/>
    </row>
    <row r="123" spans="2:10" x14ac:dyDescent="0.45">
      <c r="B123" s="73" t="s">
        <v>141</v>
      </c>
      <c r="C123" s="73"/>
      <c r="D123" s="74"/>
      <c r="E123" s="74"/>
      <c r="F123" s="74"/>
      <c r="G123" s="73">
        <v>1</v>
      </c>
      <c r="H123" s="74" t="s">
        <v>64</v>
      </c>
      <c r="I123" s="74" t="s">
        <v>67</v>
      </c>
      <c r="J123" s="75"/>
    </row>
    <row r="124" spans="2:10" x14ac:dyDescent="0.45">
      <c r="B124" s="76" t="str">
        <f>B123</f>
        <v>#21</v>
      </c>
      <c r="C124" s="76"/>
      <c r="D124" s="17"/>
      <c r="E124" s="17"/>
      <c r="F124" s="17"/>
      <c r="G124" s="76"/>
      <c r="H124" s="17"/>
      <c r="I124" s="17"/>
      <c r="J124" s="19"/>
    </row>
    <row r="125" spans="2:10" ht="18.600000000000001" thickBot="1" x14ac:dyDescent="0.5">
      <c r="B125" s="76" t="s">
        <v>142</v>
      </c>
      <c r="C125" s="76">
        <v>4</v>
      </c>
      <c r="D125" s="17" t="s">
        <v>64</v>
      </c>
      <c r="E125" s="17" t="s">
        <v>66</v>
      </c>
      <c r="F125" s="17">
        <v>5</v>
      </c>
      <c r="G125" s="76">
        <v>12</v>
      </c>
      <c r="H125" s="17" t="s">
        <v>65</v>
      </c>
      <c r="I125" s="17" t="s">
        <v>66</v>
      </c>
      <c r="J125" s="19">
        <v>3</v>
      </c>
    </row>
    <row r="126" spans="2:10" x14ac:dyDescent="0.45">
      <c r="B126" s="73" t="str">
        <f t="shared" ref="B126:B129" si="19">B125</f>
        <v>#22</v>
      </c>
      <c r="C126" s="73"/>
      <c r="D126" s="74"/>
      <c r="E126" s="74"/>
      <c r="F126" s="74"/>
      <c r="G126" s="73">
        <v>8</v>
      </c>
      <c r="H126" s="74" t="s">
        <v>70</v>
      </c>
      <c r="I126" s="74"/>
      <c r="J126" s="75">
        <v>4</v>
      </c>
    </row>
    <row r="127" spans="2:10" x14ac:dyDescent="0.45">
      <c r="B127" s="76" t="str">
        <f t="shared" si="19"/>
        <v>#22</v>
      </c>
      <c r="C127" s="76"/>
      <c r="D127" s="17"/>
      <c r="E127" s="17"/>
      <c r="F127" s="17"/>
      <c r="G127" s="76">
        <v>12</v>
      </c>
      <c r="H127" s="17" t="s">
        <v>66</v>
      </c>
      <c r="I127" s="17" t="s">
        <v>67</v>
      </c>
      <c r="J127" s="19" t="s">
        <v>121</v>
      </c>
    </row>
    <row r="128" spans="2:10" ht="18.600000000000001" thickBot="1" x14ac:dyDescent="0.5">
      <c r="B128" s="76" t="str">
        <f t="shared" si="19"/>
        <v>#22</v>
      </c>
      <c r="C128" s="76" t="s">
        <v>87</v>
      </c>
      <c r="D128" s="17" t="s">
        <v>82</v>
      </c>
      <c r="E128" s="17"/>
      <c r="F128" s="17"/>
      <c r="G128" s="76" t="s">
        <v>86</v>
      </c>
      <c r="H128" s="17"/>
      <c r="I128" s="17"/>
      <c r="J128" s="19"/>
    </row>
    <row r="129" spans="2:10" x14ac:dyDescent="0.45">
      <c r="B129" s="73" t="str">
        <f t="shared" si="19"/>
        <v>#22</v>
      </c>
      <c r="C129" s="73"/>
      <c r="D129" s="74"/>
      <c r="E129" s="74"/>
      <c r="F129" s="74"/>
      <c r="G129" s="73"/>
      <c r="H129" s="74"/>
      <c r="I129" s="74"/>
      <c r="J129" s="75"/>
    </row>
    <row r="130" spans="2:10" x14ac:dyDescent="0.45">
      <c r="B130" s="76" t="s">
        <v>143</v>
      </c>
      <c r="C130" s="76">
        <v>4</v>
      </c>
      <c r="D130" s="17" t="s">
        <v>64</v>
      </c>
      <c r="E130" s="17"/>
      <c r="F130" s="17">
        <v>5</v>
      </c>
      <c r="G130" s="76">
        <v>12</v>
      </c>
      <c r="H130" s="17" t="s">
        <v>65</v>
      </c>
      <c r="I130" s="17" t="s">
        <v>66</v>
      </c>
      <c r="J130" s="19">
        <v>3</v>
      </c>
    </row>
    <row r="131" spans="2:10" ht="18.600000000000001" thickBot="1" x14ac:dyDescent="0.5">
      <c r="B131" s="76" t="str">
        <f t="shared" ref="B131:B134" si="20">B130</f>
        <v>#23</v>
      </c>
      <c r="C131" s="76"/>
      <c r="D131" s="17"/>
      <c r="E131" s="17"/>
      <c r="F131" s="17"/>
      <c r="G131" s="76">
        <v>8</v>
      </c>
      <c r="H131" s="17" t="s">
        <v>70</v>
      </c>
      <c r="I131" s="17"/>
      <c r="J131" s="19">
        <v>9</v>
      </c>
    </row>
    <row r="132" spans="2:10" x14ac:dyDescent="0.45">
      <c r="B132" s="73" t="str">
        <f t="shared" si="20"/>
        <v>#23</v>
      </c>
      <c r="C132" s="73">
        <v>19</v>
      </c>
      <c r="D132" s="74" t="s">
        <v>68</v>
      </c>
      <c r="E132" s="74" t="s">
        <v>69</v>
      </c>
      <c r="F132" s="74">
        <v>3</v>
      </c>
      <c r="G132" s="73">
        <v>1</v>
      </c>
      <c r="H132" s="74" t="s">
        <v>66</v>
      </c>
      <c r="I132" s="74" t="s">
        <v>67</v>
      </c>
      <c r="J132" s="75" t="s">
        <v>68</v>
      </c>
    </row>
    <row r="133" spans="2:10" x14ac:dyDescent="0.45">
      <c r="B133" s="76" t="str">
        <f t="shared" si="20"/>
        <v>#23</v>
      </c>
      <c r="C133" s="76" t="s">
        <v>87</v>
      </c>
      <c r="D133" s="17" t="s">
        <v>80</v>
      </c>
      <c r="E133" s="17"/>
      <c r="F133" s="17"/>
      <c r="G133" s="76" t="s">
        <v>86</v>
      </c>
      <c r="H133" s="17"/>
      <c r="I133" s="17"/>
      <c r="J133" s="19"/>
    </row>
    <row r="134" spans="2:10" ht="18.600000000000001" thickBot="1" x14ac:dyDescent="0.5">
      <c r="B134" s="76" t="str">
        <f t="shared" si="20"/>
        <v>#23</v>
      </c>
      <c r="C134" s="76"/>
      <c r="D134" s="17"/>
      <c r="E134" s="17"/>
      <c r="F134" s="17"/>
      <c r="G134" s="76"/>
      <c r="H134" s="17"/>
      <c r="I134" s="17"/>
      <c r="J134" s="19"/>
    </row>
    <row r="135" spans="2:10" x14ac:dyDescent="0.45">
      <c r="B135" s="73" t="s">
        <v>144</v>
      </c>
      <c r="C135" s="73">
        <v>4</v>
      </c>
      <c r="D135" s="74" t="s">
        <v>64</v>
      </c>
      <c r="E135" s="74"/>
      <c r="F135" s="74">
        <v>7</v>
      </c>
      <c r="G135" s="73">
        <v>12</v>
      </c>
      <c r="H135" s="74" t="s">
        <v>65</v>
      </c>
      <c r="I135" s="74" t="s">
        <v>68</v>
      </c>
      <c r="J135" s="75">
        <v>3</v>
      </c>
    </row>
    <row r="136" spans="2:10" x14ac:dyDescent="0.45">
      <c r="B136" s="76" t="str">
        <f t="shared" ref="B136:B151" si="21">B135</f>
        <v>#24</v>
      </c>
      <c r="C136" s="76"/>
      <c r="D136" s="17"/>
      <c r="E136" s="17"/>
      <c r="F136" s="17"/>
      <c r="G136" s="76">
        <v>8</v>
      </c>
      <c r="H136" s="17" t="s">
        <v>70</v>
      </c>
      <c r="I136" s="17"/>
      <c r="J136" s="19">
        <v>9</v>
      </c>
    </row>
    <row r="137" spans="2:10" ht="18.600000000000001" thickBot="1" x14ac:dyDescent="0.5">
      <c r="B137" s="76" t="str">
        <f t="shared" si="21"/>
        <v>#24</v>
      </c>
      <c r="C137" s="76">
        <v>2</v>
      </c>
      <c r="D137" s="17" t="s">
        <v>68</v>
      </c>
      <c r="E137" s="17" t="s">
        <v>70</v>
      </c>
      <c r="F137" s="17">
        <v>9</v>
      </c>
      <c r="G137" s="76">
        <v>1</v>
      </c>
      <c r="H137" s="17" t="s">
        <v>66</v>
      </c>
      <c r="I137" s="17"/>
      <c r="J137" s="19">
        <v>1</v>
      </c>
    </row>
    <row r="138" spans="2:10" x14ac:dyDescent="0.45">
      <c r="B138" s="73" t="str">
        <f t="shared" si="21"/>
        <v>#24</v>
      </c>
      <c r="C138" s="73">
        <v>18</v>
      </c>
      <c r="D138" s="74" t="s">
        <v>71</v>
      </c>
      <c r="E138" s="74" t="s">
        <v>120</v>
      </c>
      <c r="F138" s="74">
        <v>8</v>
      </c>
      <c r="G138" s="73"/>
      <c r="H138" s="74"/>
      <c r="I138" s="74"/>
      <c r="J138" s="75"/>
    </row>
    <row r="139" spans="2:10" x14ac:dyDescent="0.45">
      <c r="B139" s="76" t="str">
        <f t="shared" si="21"/>
        <v>#24</v>
      </c>
      <c r="C139" s="76">
        <v>16</v>
      </c>
      <c r="D139" s="17" t="s">
        <v>70</v>
      </c>
      <c r="E139" s="17"/>
      <c r="F139" s="17">
        <v>2</v>
      </c>
      <c r="G139" s="76"/>
      <c r="H139" s="17"/>
      <c r="I139" s="17"/>
      <c r="J139" s="19"/>
    </row>
    <row r="140" spans="2:10" ht="18.600000000000001" thickBot="1" x14ac:dyDescent="0.5">
      <c r="B140" s="76" t="str">
        <f t="shared" si="21"/>
        <v>#24</v>
      </c>
      <c r="C140" s="76">
        <v>19</v>
      </c>
      <c r="D140" s="17" t="s">
        <v>66</v>
      </c>
      <c r="E140" s="17"/>
      <c r="F140" s="17">
        <v>7</v>
      </c>
      <c r="G140" s="76">
        <v>14</v>
      </c>
      <c r="H140" s="17" t="s">
        <v>71</v>
      </c>
      <c r="I140" s="17" t="s">
        <v>120</v>
      </c>
      <c r="J140" s="19">
        <v>3</v>
      </c>
    </row>
    <row r="141" spans="2:10" x14ac:dyDescent="0.45">
      <c r="B141" s="73" t="str">
        <f t="shared" si="21"/>
        <v>#24</v>
      </c>
      <c r="C141" s="73"/>
      <c r="D141" s="74"/>
      <c r="E141" s="74"/>
      <c r="F141" s="74"/>
      <c r="G141" s="73">
        <v>2</v>
      </c>
      <c r="H141" s="74" t="s">
        <v>71</v>
      </c>
      <c r="I141" s="74"/>
      <c r="J141" s="75">
        <v>3</v>
      </c>
    </row>
    <row r="142" spans="2:10" x14ac:dyDescent="0.45">
      <c r="B142" s="76" t="str">
        <f t="shared" si="21"/>
        <v>#24</v>
      </c>
      <c r="C142" s="76">
        <v>2</v>
      </c>
      <c r="D142" s="17" t="s">
        <v>68</v>
      </c>
      <c r="E142" s="17"/>
      <c r="F142" s="17">
        <v>3</v>
      </c>
      <c r="G142" s="76">
        <v>8</v>
      </c>
      <c r="H142" s="17" t="s">
        <v>66</v>
      </c>
      <c r="I142" s="17"/>
      <c r="J142" s="19"/>
    </row>
    <row r="143" spans="2:10" ht="18.600000000000001" thickBot="1" x14ac:dyDescent="0.5">
      <c r="B143" s="76" t="str">
        <f t="shared" si="21"/>
        <v>#24</v>
      </c>
      <c r="C143" s="76"/>
      <c r="D143" s="17"/>
      <c r="E143" s="17"/>
      <c r="F143" s="17"/>
      <c r="G143" s="76">
        <v>2</v>
      </c>
      <c r="H143" s="17" t="s">
        <v>71</v>
      </c>
      <c r="I143" s="17" t="s">
        <v>66</v>
      </c>
      <c r="J143" s="19">
        <v>3</v>
      </c>
    </row>
    <row r="144" spans="2:10" x14ac:dyDescent="0.45">
      <c r="B144" s="73" t="str">
        <f t="shared" si="21"/>
        <v>#24</v>
      </c>
      <c r="C144" s="73"/>
      <c r="D144" s="74"/>
      <c r="E144" s="74"/>
      <c r="F144" s="74"/>
      <c r="G144" s="73">
        <v>8</v>
      </c>
      <c r="H144" s="74" t="s">
        <v>70</v>
      </c>
      <c r="I144" s="74"/>
      <c r="J144" s="75">
        <v>4</v>
      </c>
    </row>
    <row r="145" spans="2:10" x14ac:dyDescent="0.45">
      <c r="B145" s="76" t="str">
        <f t="shared" si="21"/>
        <v>#24</v>
      </c>
      <c r="C145" s="76">
        <v>18</v>
      </c>
      <c r="D145" s="17" t="s">
        <v>68</v>
      </c>
      <c r="E145" s="17" t="s">
        <v>70</v>
      </c>
      <c r="F145" s="17">
        <v>2</v>
      </c>
      <c r="G145" s="76">
        <v>12</v>
      </c>
      <c r="H145" s="17" t="s">
        <v>66</v>
      </c>
      <c r="I145" s="17"/>
      <c r="J145" s="19">
        <v>1</v>
      </c>
    </row>
    <row r="146" spans="2:10" ht="18.600000000000001" thickBot="1" x14ac:dyDescent="0.5">
      <c r="B146" s="76" t="str">
        <f t="shared" si="21"/>
        <v>#24</v>
      </c>
      <c r="C146" s="76">
        <v>2</v>
      </c>
      <c r="D146" s="17" t="s">
        <v>71</v>
      </c>
      <c r="E146" s="17" t="s">
        <v>120</v>
      </c>
      <c r="F146" s="17">
        <v>1</v>
      </c>
      <c r="G146" s="76"/>
      <c r="H146" s="17"/>
      <c r="I146" s="17"/>
      <c r="J146" s="19"/>
    </row>
    <row r="147" spans="2:10" x14ac:dyDescent="0.45">
      <c r="B147" s="73" t="str">
        <f t="shared" si="21"/>
        <v>#24</v>
      </c>
      <c r="C147" s="73">
        <v>4</v>
      </c>
      <c r="D147" s="74" t="s">
        <v>70</v>
      </c>
      <c r="E147" s="74"/>
      <c r="F147" s="74">
        <v>4</v>
      </c>
      <c r="G147" s="73">
        <v>8</v>
      </c>
      <c r="H147" s="74" t="s">
        <v>71</v>
      </c>
      <c r="I147" s="74" t="s">
        <v>66</v>
      </c>
      <c r="J147" s="75">
        <v>8</v>
      </c>
    </row>
    <row r="148" spans="2:10" x14ac:dyDescent="0.45">
      <c r="B148" s="76" t="str">
        <f t="shared" si="21"/>
        <v>#24</v>
      </c>
      <c r="C148" s="76"/>
      <c r="D148" s="17"/>
      <c r="E148" s="17"/>
      <c r="F148" s="17"/>
      <c r="G148" s="76">
        <v>14</v>
      </c>
      <c r="H148" s="17" t="s">
        <v>70</v>
      </c>
      <c r="I148" s="17"/>
      <c r="J148" s="19">
        <v>9</v>
      </c>
    </row>
    <row r="149" spans="2:10" ht="18.600000000000001" thickBot="1" x14ac:dyDescent="0.5">
      <c r="B149" s="76" t="str">
        <f t="shared" si="21"/>
        <v>#24</v>
      </c>
      <c r="C149" s="76">
        <v>19</v>
      </c>
      <c r="D149" s="17" t="s">
        <v>68</v>
      </c>
      <c r="E149" s="17" t="s">
        <v>70</v>
      </c>
      <c r="F149" s="17">
        <v>5</v>
      </c>
      <c r="G149" s="76">
        <v>1</v>
      </c>
      <c r="H149" s="17" t="s">
        <v>66</v>
      </c>
      <c r="I149" s="17" t="s">
        <v>69</v>
      </c>
      <c r="J149" s="19">
        <v>1</v>
      </c>
    </row>
    <row r="150" spans="2:10" x14ac:dyDescent="0.45">
      <c r="B150" s="73" t="str">
        <f t="shared" si="21"/>
        <v>#24</v>
      </c>
      <c r="C150" s="73">
        <v>17</v>
      </c>
      <c r="D150" s="74" t="s">
        <v>71</v>
      </c>
      <c r="E150" s="74" t="s">
        <v>67</v>
      </c>
      <c r="F150" s="74"/>
      <c r="G150" s="73"/>
      <c r="H150" s="74"/>
      <c r="I150" s="74"/>
      <c r="J150" s="75"/>
    </row>
    <row r="151" spans="2:10" x14ac:dyDescent="0.45">
      <c r="B151" s="76" t="str">
        <f t="shared" si="21"/>
        <v>#24</v>
      </c>
      <c r="C151" s="76"/>
      <c r="D151" s="17"/>
      <c r="E151" s="17"/>
      <c r="F151" s="17"/>
      <c r="G151" s="76"/>
      <c r="H151" s="17"/>
      <c r="I151" s="17"/>
      <c r="J151" s="19"/>
    </row>
    <row r="152" spans="2:10" ht="18.600000000000001" thickBot="1" x14ac:dyDescent="0.5">
      <c r="B152" s="76" t="s">
        <v>145</v>
      </c>
      <c r="C152" s="76">
        <v>2</v>
      </c>
      <c r="D152" s="17" t="s">
        <v>65</v>
      </c>
      <c r="E152" s="17" t="s">
        <v>66</v>
      </c>
      <c r="F152" s="17">
        <v>3</v>
      </c>
      <c r="G152" s="76">
        <v>12</v>
      </c>
      <c r="H152" s="17" t="s">
        <v>64</v>
      </c>
      <c r="I152" s="17"/>
      <c r="J152" s="19">
        <v>8</v>
      </c>
    </row>
    <row r="153" spans="2:10" x14ac:dyDescent="0.45">
      <c r="B153" s="73" t="str">
        <f t="shared" ref="B153:B162" si="22">B152</f>
        <v>#25</v>
      </c>
      <c r="C153" s="73">
        <v>16</v>
      </c>
      <c r="D153" s="74" t="s">
        <v>70</v>
      </c>
      <c r="E153" s="74"/>
      <c r="F153" s="74">
        <v>4</v>
      </c>
      <c r="G153" s="73"/>
      <c r="H153" s="74"/>
      <c r="I153" s="74"/>
      <c r="J153" s="75"/>
    </row>
    <row r="154" spans="2:10" x14ac:dyDescent="0.45">
      <c r="B154" s="76" t="str">
        <f t="shared" si="22"/>
        <v>#25</v>
      </c>
      <c r="C154" s="76">
        <v>19</v>
      </c>
      <c r="D154" s="17" t="s">
        <v>66</v>
      </c>
      <c r="E154" s="17"/>
      <c r="F154" s="17">
        <v>6</v>
      </c>
      <c r="G154" s="76">
        <v>2</v>
      </c>
      <c r="H154" s="17" t="s">
        <v>68</v>
      </c>
      <c r="I154" s="17" t="s">
        <v>70</v>
      </c>
      <c r="J154" s="19">
        <v>1</v>
      </c>
    </row>
    <row r="155" spans="2:10" ht="18.600000000000001" thickBot="1" x14ac:dyDescent="0.5">
      <c r="B155" s="76" t="str">
        <f t="shared" si="22"/>
        <v>#25</v>
      </c>
      <c r="C155" s="76"/>
      <c r="D155" s="17"/>
      <c r="E155" s="17"/>
      <c r="F155" s="17"/>
      <c r="G155" s="76">
        <v>1</v>
      </c>
      <c r="H155" s="17" t="s">
        <v>71</v>
      </c>
      <c r="I155" s="17" t="s">
        <v>120</v>
      </c>
      <c r="J155" s="19">
        <v>5</v>
      </c>
    </row>
    <row r="156" spans="2:10" x14ac:dyDescent="0.45">
      <c r="B156" s="73" t="str">
        <f t="shared" si="22"/>
        <v>#25</v>
      </c>
      <c r="C156" s="73"/>
      <c r="D156" s="74"/>
      <c r="E156" s="74"/>
      <c r="F156" s="74"/>
      <c r="G156" s="73">
        <v>20</v>
      </c>
      <c r="H156" s="74" t="s">
        <v>70</v>
      </c>
      <c r="I156" s="74"/>
      <c r="J156" s="75">
        <v>4</v>
      </c>
    </row>
    <row r="157" spans="2:10" x14ac:dyDescent="0.45">
      <c r="B157" s="76" t="str">
        <f t="shared" si="22"/>
        <v>#25</v>
      </c>
      <c r="C157" s="76">
        <v>17</v>
      </c>
      <c r="D157" s="17" t="s">
        <v>71</v>
      </c>
      <c r="E157" s="17" t="s">
        <v>66</v>
      </c>
      <c r="F157" s="17">
        <v>3</v>
      </c>
      <c r="G157" s="76">
        <v>14</v>
      </c>
      <c r="H157" s="17" t="s">
        <v>66</v>
      </c>
      <c r="I157" s="17"/>
      <c r="J157" s="19">
        <v>4</v>
      </c>
    </row>
    <row r="158" spans="2:10" ht="18.600000000000001" thickBot="1" x14ac:dyDescent="0.5">
      <c r="B158" s="76" t="str">
        <f t="shared" si="22"/>
        <v>#25</v>
      </c>
      <c r="C158" s="76">
        <v>16</v>
      </c>
      <c r="D158" s="17" t="s">
        <v>70</v>
      </c>
      <c r="E158" s="17"/>
      <c r="F158" s="17">
        <v>2</v>
      </c>
      <c r="G158" s="76"/>
      <c r="H158" s="17"/>
      <c r="I158" s="17"/>
      <c r="J158" s="19"/>
    </row>
    <row r="159" spans="2:10" x14ac:dyDescent="0.45">
      <c r="B159" s="73" t="str">
        <f t="shared" si="22"/>
        <v>#25</v>
      </c>
      <c r="C159" s="73">
        <v>18</v>
      </c>
      <c r="D159" s="74" t="s">
        <v>66</v>
      </c>
      <c r="E159" s="74"/>
      <c r="F159" s="74"/>
      <c r="G159" s="73">
        <v>1</v>
      </c>
      <c r="H159" s="74" t="s">
        <v>71</v>
      </c>
      <c r="I159" s="74" t="s">
        <v>120</v>
      </c>
      <c r="J159" s="75">
        <v>9</v>
      </c>
    </row>
    <row r="160" spans="2:10" x14ac:dyDescent="0.45">
      <c r="B160" s="76" t="str">
        <f t="shared" si="22"/>
        <v>#25</v>
      </c>
      <c r="C160" s="76"/>
      <c r="D160" s="17"/>
      <c r="E160" s="17"/>
      <c r="F160" s="17"/>
      <c r="G160" s="76">
        <v>8</v>
      </c>
      <c r="H160" s="17" t="s">
        <v>70</v>
      </c>
      <c r="I160" s="17"/>
      <c r="J160" s="19">
        <v>9</v>
      </c>
    </row>
    <row r="161" spans="2:10" ht="18.600000000000001" thickBot="1" x14ac:dyDescent="0.5">
      <c r="B161" s="76" t="str">
        <f t="shared" si="22"/>
        <v>#25</v>
      </c>
      <c r="C161" s="76"/>
      <c r="D161" s="17"/>
      <c r="E161" s="17"/>
      <c r="F161" s="17"/>
      <c r="G161" s="76">
        <v>1</v>
      </c>
      <c r="H161" s="17" t="s">
        <v>66</v>
      </c>
      <c r="I161" s="17" t="s">
        <v>67</v>
      </c>
      <c r="J161" s="19" t="s">
        <v>121</v>
      </c>
    </row>
    <row r="162" spans="2:10" x14ac:dyDescent="0.45">
      <c r="B162" s="73" t="str">
        <f t="shared" si="22"/>
        <v>#25</v>
      </c>
      <c r="C162" s="73"/>
      <c r="D162" s="74"/>
      <c r="E162" s="74"/>
      <c r="F162" s="74"/>
      <c r="G162" s="73"/>
      <c r="H162" s="74"/>
      <c r="I162" s="74"/>
      <c r="J162" s="75"/>
    </row>
    <row r="163" spans="2:10" x14ac:dyDescent="0.45">
      <c r="B163" s="76" t="s">
        <v>146</v>
      </c>
      <c r="C163" s="76">
        <v>18</v>
      </c>
      <c r="D163" s="17" t="s">
        <v>64</v>
      </c>
      <c r="E163" s="17"/>
      <c r="F163" s="17">
        <v>6</v>
      </c>
      <c r="G163" s="76">
        <v>20</v>
      </c>
      <c r="H163" s="17" t="s">
        <v>65</v>
      </c>
      <c r="I163" s="17" t="s">
        <v>120</v>
      </c>
      <c r="J163" s="19">
        <v>8</v>
      </c>
    </row>
    <row r="164" spans="2:10" ht="18.600000000000001" thickBot="1" x14ac:dyDescent="0.5">
      <c r="B164" s="76" t="str">
        <f t="shared" ref="B164:B166" si="23">B163</f>
        <v>#26</v>
      </c>
      <c r="C164" s="76"/>
      <c r="D164" s="17"/>
      <c r="E164" s="17"/>
      <c r="F164" s="17"/>
      <c r="G164" s="76">
        <v>8</v>
      </c>
      <c r="H164" s="17" t="s">
        <v>70</v>
      </c>
      <c r="I164" s="17"/>
      <c r="J164" s="19">
        <v>9</v>
      </c>
    </row>
    <row r="165" spans="2:10" x14ac:dyDescent="0.45">
      <c r="B165" s="73" t="str">
        <f t="shared" si="23"/>
        <v>#26</v>
      </c>
      <c r="C165" s="73"/>
      <c r="D165" s="74"/>
      <c r="E165" s="74"/>
      <c r="F165" s="74"/>
      <c r="G165" s="73">
        <v>1</v>
      </c>
      <c r="H165" s="74" t="s">
        <v>66</v>
      </c>
      <c r="I165" s="74" t="s">
        <v>69</v>
      </c>
      <c r="J165" s="75">
        <v>8</v>
      </c>
    </row>
    <row r="166" spans="2:10" x14ac:dyDescent="0.45">
      <c r="B166" s="76" t="str">
        <f t="shared" si="23"/>
        <v>#26</v>
      </c>
      <c r="C166" s="76"/>
      <c r="D166" s="17"/>
      <c r="E166" s="17"/>
      <c r="F166" s="17"/>
      <c r="G166" s="76"/>
      <c r="H166" s="17"/>
      <c r="I166" s="17"/>
      <c r="J166" s="19"/>
    </row>
    <row r="167" spans="2:10" ht="18.600000000000001" thickBot="1" x14ac:dyDescent="0.5">
      <c r="B167" s="76" t="s">
        <v>147</v>
      </c>
      <c r="C167" s="76">
        <v>19</v>
      </c>
      <c r="D167" s="17" t="s">
        <v>65</v>
      </c>
      <c r="E167" s="17" t="s">
        <v>66</v>
      </c>
      <c r="F167" s="17">
        <v>3</v>
      </c>
      <c r="G167" s="76">
        <v>2</v>
      </c>
      <c r="H167" s="17" t="s">
        <v>64</v>
      </c>
      <c r="I167" s="17"/>
      <c r="J167" s="19">
        <v>5</v>
      </c>
    </row>
    <row r="168" spans="2:10" x14ac:dyDescent="0.45">
      <c r="B168" s="73" t="str">
        <f t="shared" ref="B168:B174" si="24">B167</f>
        <v>#27</v>
      </c>
      <c r="C168" s="73">
        <v>16</v>
      </c>
      <c r="D168" s="74" t="s">
        <v>70</v>
      </c>
      <c r="E168" s="74">
        <v>4</v>
      </c>
      <c r="F168" s="74">
        <v>4</v>
      </c>
      <c r="G168" s="73"/>
      <c r="H168" s="74"/>
      <c r="I168" s="74"/>
      <c r="J168" s="75"/>
    </row>
    <row r="169" spans="2:10" x14ac:dyDescent="0.45">
      <c r="B169" s="76" t="str">
        <f t="shared" si="24"/>
        <v>#27</v>
      </c>
      <c r="C169" s="76">
        <v>19</v>
      </c>
      <c r="D169" s="17" t="s">
        <v>66</v>
      </c>
      <c r="E169" s="17"/>
      <c r="F169" s="17">
        <v>5</v>
      </c>
      <c r="G169" s="76">
        <v>6</v>
      </c>
      <c r="H169" s="17" t="s">
        <v>68</v>
      </c>
      <c r="I169" s="17" t="s">
        <v>70</v>
      </c>
      <c r="J169" s="19">
        <v>7</v>
      </c>
    </row>
    <row r="170" spans="2:10" ht="18.600000000000001" thickBot="1" x14ac:dyDescent="0.5">
      <c r="B170" s="76" t="str">
        <f t="shared" si="24"/>
        <v>#27</v>
      </c>
      <c r="C170" s="76"/>
      <c r="D170" s="17"/>
      <c r="E170" s="17"/>
      <c r="F170" s="17"/>
      <c r="G170" s="76">
        <v>2</v>
      </c>
      <c r="H170" s="17" t="s">
        <v>71</v>
      </c>
      <c r="I170" s="17" t="s">
        <v>66</v>
      </c>
      <c r="J170" s="19">
        <v>3</v>
      </c>
    </row>
    <row r="171" spans="2:10" x14ac:dyDescent="0.45">
      <c r="B171" s="73" t="str">
        <f t="shared" si="24"/>
        <v>#27</v>
      </c>
      <c r="C171" s="73"/>
      <c r="D171" s="74"/>
      <c r="E171" s="74"/>
      <c r="F171" s="74"/>
      <c r="G171" s="73">
        <v>8</v>
      </c>
      <c r="H171" s="74" t="s">
        <v>70</v>
      </c>
      <c r="I171" s="74"/>
      <c r="J171" s="75">
        <v>4</v>
      </c>
    </row>
    <row r="172" spans="2:10" x14ac:dyDescent="0.45">
      <c r="B172" s="76" t="str">
        <f t="shared" si="24"/>
        <v>#27</v>
      </c>
      <c r="C172" s="76"/>
      <c r="D172" s="17"/>
      <c r="E172" s="17"/>
      <c r="F172" s="17"/>
      <c r="G172" s="76">
        <v>14</v>
      </c>
      <c r="H172" s="17" t="s">
        <v>66</v>
      </c>
      <c r="I172" s="17" t="s">
        <v>69</v>
      </c>
      <c r="J172" s="19">
        <v>5</v>
      </c>
    </row>
    <row r="173" spans="2:10" ht="18.600000000000001" thickBot="1" x14ac:dyDescent="0.5">
      <c r="B173" s="76" t="str">
        <f t="shared" si="24"/>
        <v>#27</v>
      </c>
      <c r="C173" s="76" t="s">
        <v>86</v>
      </c>
      <c r="D173" s="17"/>
      <c r="E173" s="17"/>
      <c r="F173" s="17"/>
      <c r="G173" s="76" t="s">
        <v>84</v>
      </c>
      <c r="H173" s="17" t="s">
        <v>79</v>
      </c>
      <c r="I173" s="17"/>
      <c r="J173" s="19"/>
    </row>
    <row r="174" spans="2:10" x14ac:dyDescent="0.45">
      <c r="B174" s="73" t="str">
        <f t="shared" si="24"/>
        <v>#27</v>
      </c>
      <c r="C174" s="73"/>
      <c r="D174" s="74"/>
      <c r="E174" s="74"/>
      <c r="F174" s="74"/>
      <c r="G174" s="73"/>
      <c r="H174" s="74"/>
      <c r="I174" s="74"/>
      <c r="J174" s="75"/>
    </row>
    <row r="175" spans="2:10" x14ac:dyDescent="0.45">
      <c r="B175" s="76" t="s">
        <v>148</v>
      </c>
      <c r="C175" s="76">
        <v>19</v>
      </c>
      <c r="D175" s="17" t="s">
        <v>65</v>
      </c>
      <c r="E175" s="17" t="s">
        <v>68</v>
      </c>
      <c r="F175" s="17">
        <v>8</v>
      </c>
      <c r="G175" s="76">
        <v>2</v>
      </c>
      <c r="H175" s="17" t="s">
        <v>64</v>
      </c>
      <c r="I175" s="17"/>
      <c r="J175" s="19">
        <v>5</v>
      </c>
    </row>
    <row r="176" spans="2:10" ht="18.600000000000001" thickBot="1" x14ac:dyDescent="0.5">
      <c r="B176" s="76" t="str">
        <f t="shared" ref="B176:B184" si="25">B175</f>
        <v>#28</v>
      </c>
      <c r="C176" s="76">
        <v>16</v>
      </c>
      <c r="D176" s="17" t="s">
        <v>70</v>
      </c>
      <c r="E176" s="17"/>
      <c r="F176" s="17">
        <v>4</v>
      </c>
      <c r="G176" s="76"/>
      <c r="H176" s="17"/>
      <c r="I176" s="17"/>
      <c r="J176" s="19"/>
    </row>
    <row r="177" spans="2:10" x14ac:dyDescent="0.45">
      <c r="B177" s="73" t="str">
        <f t="shared" si="25"/>
        <v>#28</v>
      </c>
      <c r="C177" s="73">
        <v>19</v>
      </c>
      <c r="D177" s="74" t="s">
        <v>66</v>
      </c>
      <c r="E177" s="74"/>
      <c r="F177" s="74" t="s">
        <v>122</v>
      </c>
      <c r="G177" s="73">
        <v>14</v>
      </c>
      <c r="H177" s="74" t="s">
        <v>71</v>
      </c>
      <c r="I177" s="74" t="s">
        <v>66</v>
      </c>
      <c r="J177" s="75">
        <v>3</v>
      </c>
    </row>
    <row r="178" spans="2:10" x14ac:dyDescent="0.45">
      <c r="B178" s="76" t="str">
        <f t="shared" si="25"/>
        <v>#28</v>
      </c>
      <c r="C178" s="76"/>
      <c r="D178" s="17"/>
      <c r="E178" s="17"/>
      <c r="F178" s="17"/>
      <c r="G178" s="76">
        <v>8</v>
      </c>
      <c r="H178" s="17" t="s">
        <v>70</v>
      </c>
      <c r="I178" s="17"/>
      <c r="J178" s="19">
        <v>3</v>
      </c>
    </row>
    <row r="179" spans="2:10" ht="18.600000000000001" thickBot="1" x14ac:dyDescent="0.5">
      <c r="B179" s="76" t="str">
        <f t="shared" si="25"/>
        <v>#28</v>
      </c>
      <c r="C179" s="76">
        <v>13</v>
      </c>
      <c r="D179" s="17" t="s">
        <v>71</v>
      </c>
      <c r="E179" s="17" t="s">
        <v>121</v>
      </c>
      <c r="F179" s="17">
        <v>3</v>
      </c>
      <c r="G179" s="76">
        <v>6</v>
      </c>
      <c r="H179" s="17" t="s">
        <v>66</v>
      </c>
      <c r="I179" s="17"/>
      <c r="J179" s="19">
        <v>6</v>
      </c>
    </row>
    <row r="180" spans="2:10" x14ac:dyDescent="0.45">
      <c r="B180" s="73" t="str">
        <f t="shared" si="25"/>
        <v>#28</v>
      </c>
      <c r="C180" s="73"/>
      <c r="D180" s="74"/>
      <c r="E180" s="74"/>
      <c r="F180" s="74"/>
      <c r="G180" s="73">
        <v>8</v>
      </c>
      <c r="H180" s="74" t="s">
        <v>71</v>
      </c>
      <c r="I180" s="74" t="s">
        <v>66</v>
      </c>
      <c r="J180" s="75">
        <v>8</v>
      </c>
    </row>
    <row r="181" spans="2:10" x14ac:dyDescent="0.45">
      <c r="B181" s="76" t="str">
        <f t="shared" si="25"/>
        <v>#28</v>
      </c>
      <c r="C181" s="76"/>
      <c r="D181" s="17"/>
      <c r="E181" s="17"/>
      <c r="F181" s="17"/>
      <c r="G181" s="76">
        <v>12</v>
      </c>
      <c r="H181" s="17" t="s">
        <v>70</v>
      </c>
      <c r="I181" s="17" t="s">
        <v>121</v>
      </c>
      <c r="J181" s="19">
        <v>4</v>
      </c>
    </row>
    <row r="182" spans="2:10" ht="18.600000000000001" thickBot="1" x14ac:dyDescent="0.5">
      <c r="B182" s="76" t="str">
        <f t="shared" si="25"/>
        <v>#28</v>
      </c>
      <c r="C182" s="76">
        <v>2</v>
      </c>
      <c r="D182" s="17" t="s">
        <v>68</v>
      </c>
      <c r="E182" s="17" t="s">
        <v>67</v>
      </c>
      <c r="F182" s="17"/>
      <c r="G182" s="76">
        <v>14</v>
      </c>
      <c r="H182" s="17" t="s">
        <v>66</v>
      </c>
      <c r="I182" s="17" t="s">
        <v>69</v>
      </c>
      <c r="J182" s="19">
        <v>1</v>
      </c>
    </row>
    <row r="183" spans="2:10" x14ac:dyDescent="0.45">
      <c r="B183" s="73" t="str">
        <f t="shared" si="25"/>
        <v>#28</v>
      </c>
      <c r="C183" s="73" t="s">
        <v>86</v>
      </c>
      <c r="D183" s="74"/>
      <c r="E183" s="74"/>
      <c r="F183" s="74"/>
      <c r="G183" s="73" t="s">
        <v>84</v>
      </c>
      <c r="H183" s="74" t="s">
        <v>79</v>
      </c>
      <c r="I183" s="74"/>
      <c r="J183" s="75"/>
    </row>
    <row r="184" spans="2:10" x14ac:dyDescent="0.45">
      <c r="B184" s="76" t="str">
        <f t="shared" si="25"/>
        <v>#28</v>
      </c>
      <c r="C184" s="76"/>
      <c r="D184" s="17"/>
      <c r="E184" s="17"/>
      <c r="F184" s="17"/>
      <c r="G184" s="76"/>
      <c r="H184" s="17"/>
      <c r="I184" s="17"/>
      <c r="J184" s="19"/>
    </row>
    <row r="185" spans="2:10" ht="18.600000000000001" thickBot="1" x14ac:dyDescent="0.5">
      <c r="B185" s="76" t="s">
        <v>149</v>
      </c>
      <c r="C185" s="76">
        <v>19</v>
      </c>
      <c r="D185" s="17" t="s">
        <v>65</v>
      </c>
      <c r="E185" s="17" t="s">
        <v>68</v>
      </c>
      <c r="F185" s="17">
        <v>4</v>
      </c>
      <c r="G185" s="76">
        <v>2</v>
      </c>
      <c r="H185" s="17" t="s">
        <v>64</v>
      </c>
      <c r="I185" s="17"/>
      <c r="J185" s="19">
        <v>5</v>
      </c>
    </row>
    <row r="186" spans="2:10" x14ac:dyDescent="0.45">
      <c r="B186" s="73" t="str">
        <f t="shared" ref="B186:B191" si="26">B185</f>
        <v>#29</v>
      </c>
      <c r="C186" s="73">
        <v>16</v>
      </c>
      <c r="D186" s="74" t="s">
        <v>70</v>
      </c>
      <c r="E186" s="74"/>
      <c r="F186" s="74">
        <v>4</v>
      </c>
      <c r="G186" s="73"/>
      <c r="H186" s="74"/>
      <c r="I186" s="74"/>
      <c r="J186" s="75"/>
    </row>
    <row r="187" spans="2:10" x14ac:dyDescent="0.45">
      <c r="B187" s="76" t="str">
        <f t="shared" si="26"/>
        <v>#29</v>
      </c>
      <c r="C187" s="76">
        <v>19</v>
      </c>
      <c r="D187" s="17" t="s">
        <v>66</v>
      </c>
      <c r="E187" s="17"/>
      <c r="F187" s="17">
        <v>6</v>
      </c>
      <c r="G187" s="76">
        <v>6</v>
      </c>
      <c r="H187" s="17" t="s">
        <v>68</v>
      </c>
      <c r="I187" s="17"/>
      <c r="J187" s="19">
        <v>9</v>
      </c>
    </row>
    <row r="188" spans="2:10" ht="18.600000000000001" thickBot="1" x14ac:dyDescent="0.5">
      <c r="B188" s="76" t="str">
        <f t="shared" si="26"/>
        <v>#29</v>
      </c>
      <c r="C188" s="76">
        <v>18</v>
      </c>
      <c r="D188" s="17" t="s">
        <v>71</v>
      </c>
      <c r="E188" s="17" t="s">
        <v>66</v>
      </c>
      <c r="F188" s="17">
        <v>3</v>
      </c>
      <c r="G188" s="76"/>
      <c r="H188" s="17"/>
      <c r="I188" s="17"/>
      <c r="J188" s="19"/>
    </row>
    <row r="189" spans="2:10" x14ac:dyDescent="0.45">
      <c r="B189" s="73" t="str">
        <f t="shared" si="26"/>
        <v>#29</v>
      </c>
      <c r="C189" s="73">
        <v>16</v>
      </c>
      <c r="D189" s="74" t="s">
        <v>70</v>
      </c>
      <c r="E189" s="74"/>
      <c r="F189" s="74">
        <v>9</v>
      </c>
      <c r="G189" s="73"/>
      <c r="H189" s="74"/>
      <c r="I189" s="74"/>
      <c r="J189" s="75"/>
    </row>
    <row r="190" spans="2:10" x14ac:dyDescent="0.45">
      <c r="B190" s="76" t="str">
        <f t="shared" si="26"/>
        <v>#29</v>
      </c>
      <c r="C190" s="76">
        <v>18</v>
      </c>
      <c r="D190" s="17" t="s">
        <v>66</v>
      </c>
      <c r="E190" s="17" t="s">
        <v>69</v>
      </c>
      <c r="F190" s="17">
        <v>5</v>
      </c>
      <c r="G190" s="76">
        <v>6</v>
      </c>
      <c r="H190" s="17" t="s">
        <v>68</v>
      </c>
      <c r="I190" s="17" t="s">
        <v>67</v>
      </c>
      <c r="J190" s="19"/>
    </row>
    <row r="191" spans="2:10" ht="18.600000000000001" thickBot="1" x14ac:dyDescent="0.5">
      <c r="B191" s="76" t="str">
        <f t="shared" si="26"/>
        <v>#29</v>
      </c>
      <c r="C191" s="76"/>
      <c r="D191" s="17"/>
      <c r="E191" s="17"/>
      <c r="F191" s="17"/>
      <c r="G191" s="76"/>
      <c r="H191" s="17"/>
      <c r="I191" s="17"/>
      <c r="J191" s="19"/>
    </row>
    <row r="192" spans="2:10" x14ac:dyDescent="0.45">
      <c r="B192" s="73" t="s">
        <v>150</v>
      </c>
      <c r="C192" s="73">
        <v>19</v>
      </c>
      <c r="D192" s="74" t="s">
        <v>64</v>
      </c>
      <c r="E192" s="74"/>
      <c r="F192" s="74">
        <v>6</v>
      </c>
      <c r="G192" s="73">
        <v>12</v>
      </c>
      <c r="H192" s="74" t="s">
        <v>65</v>
      </c>
      <c r="I192" s="74" t="s">
        <v>120</v>
      </c>
      <c r="J192" s="75">
        <v>9</v>
      </c>
    </row>
    <row r="193" spans="2:10" x14ac:dyDescent="0.45">
      <c r="B193" s="76" t="str">
        <f t="shared" ref="B193:B204" si="27">B192</f>
        <v>#30</v>
      </c>
      <c r="C193" s="76"/>
      <c r="D193" s="17"/>
      <c r="E193" s="17"/>
      <c r="F193" s="17"/>
      <c r="G193" s="76">
        <v>8</v>
      </c>
      <c r="H193" s="17" t="s">
        <v>70</v>
      </c>
      <c r="I193" s="17"/>
      <c r="J193" s="19">
        <v>4</v>
      </c>
    </row>
    <row r="194" spans="2:10" ht="18.600000000000001" thickBot="1" x14ac:dyDescent="0.5">
      <c r="B194" s="76" t="str">
        <f t="shared" si="27"/>
        <v>#30</v>
      </c>
      <c r="C194" s="76">
        <v>2</v>
      </c>
      <c r="D194" s="17" t="s">
        <v>71</v>
      </c>
      <c r="E194" s="17" t="s">
        <v>66</v>
      </c>
      <c r="F194" s="17">
        <v>3</v>
      </c>
      <c r="G194" s="76">
        <v>14</v>
      </c>
      <c r="H194" s="17"/>
      <c r="I194" s="17"/>
      <c r="J194" s="19">
        <v>3</v>
      </c>
    </row>
    <row r="195" spans="2:10" x14ac:dyDescent="0.45">
      <c r="B195" s="73" t="str">
        <f t="shared" si="27"/>
        <v>#30</v>
      </c>
      <c r="C195" s="73">
        <v>16</v>
      </c>
      <c r="D195" s="74" t="s">
        <v>70</v>
      </c>
      <c r="E195" s="74"/>
      <c r="F195" s="74">
        <v>4</v>
      </c>
      <c r="G195" s="73"/>
      <c r="H195" s="74"/>
      <c r="I195" s="74"/>
      <c r="J195" s="75"/>
    </row>
    <row r="196" spans="2:10" x14ac:dyDescent="0.45">
      <c r="B196" s="76" t="str">
        <f t="shared" si="27"/>
        <v>#30</v>
      </c>
      <c r="C196" s="76">
        <v>17</v>
      </c>
      <c r="D196" s="17" t="s">
        <v>66</v>
      </c>
      <c r="E196" s="17"/>
      <c r="F196" s="17">
        <v>6</v>
      </c>
      <c r="G196" s="76">
        <v>8</v>
      </c>
      <c r="H196" s="17" t="s">
        <v>68</v>
      </c>
      <c r="I196" s="17" t="s">
        <v>70</v>
      </c>
      <c r="J196" s="19">
        <v>6</v>
      </c>
    </row>
    <row r="197" spans="2:10" ht="18.600000000000001" thickBot="1" x14ac:dyDescent="0.5">
      <c r="B197" s="76" t="str">
        <f t="shared" si="27"/>
        <v>#30</v>
      </c>
      <c r="C197" s="76"/>
      <c r="D197" s="17"/>
      <c r="E197" s="17"/>
      <c r="F197" s="17"/>
      <c r="G197" s="76">
        <v>12</v>
      </c>
      <c r="H197" s="17" t="s">
        <v>71</v>
      </c>
      <c r="I197" s="17" t="s">
        <v>120</v>
      </c>
      <c r="J197" s="19">
        <v>4</v>
      </c>
    </row>
    <row r="198" spans="2:10" x14ac:dyDescent="0.45">
      <c r="B198" s="73" t="str">
        <f t="shared" si="27"/>
        <v>#30</v>
      </c>
      <c r="C198" s="73"/>
      <c r="D198" s="74"/>
      <c r="E198" s="74"/>
      <c r="F198" s="74"/>
      <c r="G198" s="73">
        <v>14</v>
      </c>
      <c r="H198" s="74" t="s">
        <v>70</v>
      </c>
      <c r="I198" s="74" t="s">
        <v>121</v>
      </c>
      <c r="J198" s="75">
        <v>9</v>
      </c>
    </row>
    <row r="199" spans="2:10" x14ac:dyDescent="0.45">
      <c r="B199" s="76" t="str">
        <f t="shared" si="27"/>
        <v>#30</v>
      </c>
      <c r="C199" s="76">
        <v>2</v>
      </c>
      <c r="D199" s="17" t="s">
        <v>68</v>
      </c>
      <c r="E199" s="17" t="s">
        <v>70</v>
      </c>
      <c r="F199" s="17">
        <v>6</v>
      </c>
      <c r="G199" s="76">
        <v>1</v>
      </c>
      <c r="H199" s="17" t="s">
        <v>66</v>
      </c>
      <c r="I199" s="17"/>
      <c r="J199" s="19">
        <v>6</v>
      </c>
    </row>
    <row r="200" spans="2:10" ht="18.600000000000001" thickBot="1" x14ac:dyDescent="0.5">
      <c r="B200" s="76" t="str">
        <f t="shared" si="27"/>
        <v>#30</v>
      </c>
      <c r="C200" s="76">
        <v>19</v>
      </c>
      <c r="D200" s="17" t="s">
        <v>71</v>
      </c>
      <c r="E200" s="17" t="s">
        <v>66</v>
      </c>
      <c r="F200" s="17">
        <v>3</v>
      </c>
      <c r="G200" s="76"/>
      <c r="H200" s="17"/>
      <c r="I200" s="17"/>
      <c r="J200" s="19"/>
    </row>
    <row r="201" spans="2:10" x14ac:dyDescent="0.45">
      <c r="B201" s="73" t="str">
        <f t="shared" si="27"/>
        <v>#30</v>
      </c>
      <c r="C201" s="73">
        <v>16</v>
      </c>
      <c r="D201" s="74" t="s">
        <v>70</v>
      </c>
      <c r="E201" s="74"/>
      <c r="F201" s="74">
        <v>3</v>
      </c>
      <c r="G201" s="73"/>
      <c r="H201" s="74"/>
      <c r="I201" s="74"/>
      <c r="J201" s="75"/>
    </row>
    <row r="202" spans="2:10" x14ac:dyDescent="0.45">
      <c r="B202" s="76" t="str">
        <f t="shared" si="27"/>
        <v>#30</v>
      </c>
      <c r="C202" s="76">
        <v>2</v>
      </c>
      <c r="D202" s="17" t="s">
        <v>66</v>
      </c>
      <c r="E202" s="17" t="s">
        <v>69</v>
      </c>
      <c r="F202" s="17">
        <v>7</v>
      </c>
      <c r="G202" s="76"/>
      <c r="H202" s="17"/>
      <c r="I202" s="17"/>
      <c r="J202" s="19"/>
    </row>
    <row r="203" spans="2:10" ht="18.600000000000001" thickBot="1" x14ac:dyDescent="0.5">
      <c r="B203" s="76" t="str">
        <f t="shared" si="27"/>
        <v>#30</v>
      </c>
      <c r="C203" s="76" t="s">
        <v>85</v>
      </c>
      <c r="D203" s="17" t="s">
        <v>79</v>
      </c>
      <c r="E203" s="17"/>
      <c r="F203" s="17"/>
      <c r="G203" s="76" t="s">
        <v>84</v>
      </c>
      <c r="H203" s="17"/>
      <c r="I203" s="17"/>
      <c r="J203" s="19"/>
    </row>
    <row r="204" spans="2:10" x14ac:dyDescent="0.45">
      <c r="B204" s="73" t="str">
        <f t="shared" si="27"/>
        <v>#30</v>
      </c>
      <c r="C204" s="73"/>
      <c r="D204" s="74"/>
      <c r="E204" s="74"/>
      <c r="F204" s="74"/>
      <c r="G204" s="73"/>
      <c r="H204" s="74"/>
      <c r="I204" s="74"/>
      <c r="J204" s="75"/>
    </row>
    <row r="205" spans="2:10" x14ac:dyDescent="0.45">
      <c r="B205" s="76" t="s">
        <v>151</v>
      </c>
      <c r="C205" s="76">
        <v>19</v>
      </c>
      <c r="D205" s="17" t="s">
        <v>64</v>
      </c>
      <c r="E205" s="17"/>
      <c r="F205" s="17">
        <v>6</v>
      </c>
      <c r="G205" s="76">
        <v>12</v>
      </c>
      <c r="H205" s="17" t="s">
        <v>65</v>
      </c>
      <c r="I205" s="17" t="s">
        <v>120</v>
      </c>
      <c r="J205" s="19">
        <v>7</v>
      </c>
    </row>
    <row r="206" spans="2:10" ht="18.600000000000001" thickBot="1" x14ac:dyDescent="0.5">
      <c r="B206" s="76" t="str">
        <f t="shared" ref="B206:B223" si="28">B205</f>
        <v>#31</v>
      </c>
      <c r="C206" s="76"/>
      <c r="D206" s="17"/>
      <c r="E206" s="17"/>
      <c r="F206" s="17"/>
      <c r="G206" s="76">
        <v>8</v>
      </c>
      <c r="H206" s="17" t="s">
        <v>70</v>
      </c>
      <c r="I206" s="17"/>
      <c r="J206" s="19">
        <v>4</v>
      </c>
    </row>
    <row r="207" spans="2:10" x14ac:dyDescent="0.45">
      <c r="B207" s="73" t="str">
        <f t="shared" si="28"/>
        <v>#31</v>
      </c>
      <c r="C207" s="73">
        <v>2</v>
      </c>
      <c r="D207" s="74" t="s">
        <v>68</v>
      </c>
      <c r="E207" s="74" t="s">
        <v>70</v>
      </c>
      <c r="F207" s="74">
        <v>9</v>
      </c>
      <c r="G207" s="73">
        <v>14</v>
      </c>
      <c r="H207" s="74" t="s">
        <v>66</v>
      </c>
      <c r="I207" s="74"/>
      <c r="J207" s="75">
        <v>1</v>
      </c>
    </row>
    <row r="208" spans="2:10" x14ac:dyDescent="0.45">
      <c r="B208" s="76" t="str">
        <f t="shared" si="28"/>
        <v>#31</v>
      </c>
      <c r="C208" s="76">
        <v>18</v>
      </c>
      <c r="D208" s="17" t="s">
        <v>71</v>
      </c>
      <c r="E208" s="17" t="s">
        <v>68</v>
      </c>
      <c r="F208" s="17">
        <v>8</v>
      </c>
      <c r="G208" s="76"/>
      <c r="H208" s="17"/>
      <c r="I208" s="17"/>
      <c r="J208" s="19"/>
    </row>
    <row r="209" spans="2:10" ht="18.600000000000001" thickBot="1" x14ac:dyDescent="0.5">
      <c r="B209" s="76" t="str">
        <f t="shared" si="28"/>
        <v>#31</v>
      </c>
      <c r="C209" s="76">
        <v>13</v>
      </c>
      <c r="D209" s="17" t="s">
        <v>70</v>
      </c>
      <c r="E209" s="17"/>
      <c r="F209" s="17">
        <v>4</v>
      </c>
      <c r="G209" s="76"/>
      <c r="H209" s="17"/>
      <c r="I209" s="17"/>
      <c r="J209" s="19"/>
    </row>
    <row r="210" spans="2:10" x14ac:dyDescent="0.45">
      <c r="B210" s="73" t="str">
        <f t="shared" si="28"/>
        <v>#31</v>
      </c>
      <c r="C210" s="73">
        <v>17</v>
      </c>
      <c r="D210" s="74" t="s">
        <v>66</v>
      </c>
      <c r="E210" s="74"/>
      <c r="F210" s="74" t="s">
        <v>122</v>
      </c>
      <c r="G210" s="73">
        <v>20</v>
      </c>
      <c r="H210" s="74" t="s">
        <v>71</v>
      </c>
      <c r="I210" s="74" t="s">
        <v>66</v>
      </c>
      <c r="J210" s="75">
        <v>3</v>
      </c>
    </row>
    <row r="211" spans="2:10" x14ac:dyDescent="0.45">
      <c r="B211" s="76" t="str">
        <f t="shared" si="28"/>
        <v>#31</v>
      </c>
      <c r="C211" s="76"/>
      <c r="D211" s="17"/>
      <c r="E211" s="17"/>
      <c r="F211" s="17"/>
      <c r="G211" s="76">
        <v>8</v>
      </c>
      <c r="H211" s="17" t="s">
        <v>70</v>
      </c>
      <c r="I211" s="17"/>
      <c r="J211" s="19">
        <v>4</v>
      </c>
    </row>
    <row r="212" spans="2:10" ht="18.600000000000001" thickBot="1" x14ac:dyDescent="0.5">
      <c r="B212" s="76" t="str">
        <f t="shared" si="28"/>
        <v>#31</v>
      </c>
      <c r="C212" s="76">
        <v>2</v>
      </c>
      <c r="D212" s="17" t="s">
        <v>68</v>
      </c>
      <c r="E212" s="17" t="s">
        <v>70</v>
      </c>
      <c r="F212" s="17">
        <v>8</v>
      </c>
      <c r="G212" s="76">
        <v>14</v>
      </c>
      <c r="H212" s="17" t="s">
        <v>66</v>
      </c>
      <c r="I212" s="17"/>
      <c r="J212" s="19">
        <v>6</v>
      </c>
    </row>
    <row r="213" spans="2:10" x14ac:dyDescent="0.45">
      <c r="B213" s="73" t="str">
        <f t="shared" si="28"/>
        <v>#31</v>
      </c>
      <c r="C213" s="73">
        <v>13</v>
      </c>
      <c r="D213" s="74" t="s">
        <v>71</v>
      </c>
      <c r="E213" s="74" t="s">
        <v>66</v>
      </c>
      <c r="F213" s="74">
        <v>3</v>
      </c>
      <c r="G213" s="73"/>
      <c r="H213" s="74"/>
      <c r="I213" s="74"/>
      <c r="J213" s="75"/>
    </row>
    <row r="214" spans="2:10" x14ac:dyDescent="0.45">
      <c r="B214" s="76" t="str">
        <f t="shared" si="28"/>
        <v>#31</v>
      </c>
      <c r="C214" s="76">
        <v>16</v>
      </c>
      <c r="D214" s="17" t="s">
        <v>70</v>
      </c>
      <c r="E214" s="17"/>
      <c r="F214" s="17">
        <v>4</v>
      </c>
      <c r="G214" s="76"/>
      <c r="H214" s="17"/>
      <c r="I214" s="17"/>
      <c r="J214" s="19"/>
    </row>
    <row r="215" spans="2:10" ht="18.600000000000001" thickBot="1" x14ac:dyDescent="0.5">
      <c r="B215" s="76" t="str">
        <f t="shared" si="28"/>
        <v>#31</v>
      </c>
      <c r="C215" s="76">
        <v>17</v>
      </c>
      <c r="D215" s="17" t="s">
        <v>66</v>
      </c>
      <c r="E215" s="17"/>
      <c r="F215" s="17">
        <v>1</v>
      </c>
      <c r="G215" s="76">
        <v>8</v>
      </c>
      <c r="H215" s="17" t="s">
        <v>68</v>
      </c>
      <c r="I215" s="17" t="s">
        <v>70</v>
      </c>
      <c r="J215" s="19">
        <v>1</v>
      </c>
    </row>
    <row r="216" spans="2:10" x14ac:dyDescent="0.45">
      <c r="B216" s="73" t="str">
        <f t="shared" si="28"/>
        <v>#31</v>
      </c>
      <c r="C216" s="73"/>
      <c r="D216" s="74"/>
      <c r="E216" s="74"/>
      <c r="F216" s="74"/>
      <c r="G216" s="73">
        <v>1</v>
      </c>
      <c r="H216" s="74" t="s">
        <v>71</v>
      </c>
      <c r="I216" s="74" t="s">
        <v>120</v>
      </c>
      <c r="J216" s="75">
        <v>1</v>
      </c>
    </row>
    <row r="217" spans="2:10" x14ac:dyDescent="0.45">
      <c r="B217" s="76" t="str">
        <f t="shared" si="28"/>
        <v>#31</v>
      </c>
      <c r="C217" s="76"/>
      <c r="D217" s="17"/>
      <c r="E217" s="17"/>
      <c r="F217" s="17"/>
      <c r="G217" s="76">
        <v>12</v>
      </c>
      <c r="H217" s="17" t="s">
        <v>70</v>
      </c>
      <c r="I217" s="17" t="s">
        <v>121</v>
      </c>
      <c r="J217" s="19">
        <v>4</v>
      </c>
    </row>
    <row r="218" spans="2:10" ht="18.600000000000001" thickBot="1" x14ac:dyDescent="0.5">
      <c r="B218" s="76" t="str">
        <f t="shared" si="28"/>
        <v>#31</v>
      </c>
      <c r="C218" s="76">
        <v>17</v>
      </c>
      <c r="D218" s="17" t="s">
        <v>71</v>
      </c>
      <c r="E218" s="17" t="s">
        <v>68</v>
      </c>
      <c r="F218" s="17">
        <v>8</v>
      </c>
      <c r="G218" s="76">
        <v>14</v>
      </c>
      <c r="H218" s="17" t="s">
        <v>66</v>
      </c>
      <c r="I218" s="17"/>
      <c r="J218" s="19">
        <v>3</v>
      </c>
    </row>
    <row r="219" spans="2:10" x14ac:dyDescent="0.45">
      <c r="B219" s="73" t="str">
        <f t="shared" si="28"/>
        <v>#31</v>
      </c>
      <c r="C219" s="73">
        <v>13</v>
      </c>
      <c r="D219" s="74" t="s">
        <v>70</v>
      </c>
      <c r="E219" s="74" t="s">
        <v>121</v>
      </c>
      <c r="F219" s="74">
        <v>4</v>
      </c>
      <c r="G219" s="73"/>
      <c r="H219" s="74"/>
      <c r="I219" s="74"/>
      <c r="J219" s="75"/>
    </row>
    <row r="220" spans="2:10" x14ac:dyDescent="0.45">
      <c r="B220" s="76" t="str">
        <f t="shared" si="28"/>
        <v>#31</v>
      </c>
      <c r="C220" s="76">
        <v>17</v>
      </c>
      <c r="D220" s="17" t="s">
        <v>66</v>
      </c>
      <c r="E220" s="17"/>
      <c r="F220" s="17">
        <v>7</v>
      </c>
      <c r="G220" s="76">
        <v>20</v>
      </c>
      <c r="H220" s="17" t="s">
        <v>71</v>
      </c>
      <c r="I220" s="17" t="s">
        <v>66</v>
      </c>
      <c r="J220" s="19">
        <v>3</v>
      </c>
    </row>
    <row r="221" spans="2:10" ht="18.600000000000001" thickBot="1" x14ac:dyDescent="0.5">
      <c r="B221" s="76" t="str">
        <f t="shared" si="28"/>
        <v>#31</v>
      </c>
      <c r="C221" s="76"/>
      <c r="D221" s="17"/>
      <c r="E221" s="17"/>
      <c r="F221" s="17"/>
      <c r="G221" s="76">
        <v>8</v>
      </c>
      <c r="H221" s="17" t="s">
        <v>70</v>
      </c>
      <c r="I221" s="17"/>
      <c r="J221" s="19">
        <v>9</v>
      </c>
    </row>
    <row r="222" spans="2:10" x14ac:dyDescent="0.45">
      <c r="B222" s="73" t="str">
        <f t="shared" si="28"/>
        <v>#31</v>
      </c>
      <c r="C222" s="73">
        <v>13</v>
      </c>
      <c r="D222" s="74" t="s">
        <v>71</v>
      </c>
      <c r="E222" s="74" t="s">
        <v>67</v>
      </c>
      <c r="F222" s="74"/>
      <c r="G222" s="73">
        <v>1</v>
      </c>
      <c r="H222" s="74" t="s">
        <v>66</v>
      </c>
      <c r="I222" s="74" t="s">
        <v>69</v>
      </c>
      <c r="J222" s="75">
        <v>5</v>
      </c>
    </row>
    <row r="223" spans="2:10" x14ac:dyDescent="0.45">
      <c r="B223" s="76" t="str">
        <f t="shared" si="28"/>
        <v>#31</v>
      </c>
      <c r="C223" s="76"/>
      <c r="D223" s="17"/>
      <c r="E223" s="17"/>
      <c r="F223" s="17"/>
      <c r="G223" s="76"/>
      <c r="H223" s="17"/>
      <c r="I223" s="17"/>
      <c r="J223" s="19"/>
    </row>
    <row r="224" spans="2:10" ht="18.600000000000001" thickBot="1" x14ac:dyDescent="0.5">
      <c r="B224" s="76" t="s">
        <v>152</v>
      </c>
      <c r="C224" s="76">
        <v>19</v>
      </c>
      <c r="D224" s="17" t="s">
        <v>65</v>
      </c>
      <c r="E224" s="17" t="s">
        <v>67</v>
      </c>
      <c r="F224" s="17"/>
      <c r="G224" s="76">
        <v>8</v>
      </c>
      <c r="H224" s="17" t="s">
        <v>64</v>
      </c>
      <c r="I224" s="17" t="s">
        <v>69</v>
      </c>
      <c r="J224" s="19">
        <v>1</v>
      </c>
    </row>
    <row r="225" spans="2:10" x14ac:dyDescent="0.45">
      <c r="B225" s="73" t="str">
        <f t="shared" ref="B225:B226" si="29">B224</f>
        <v>#32</v>
      </c>
      <c r="C225" s="73" t="s">
        <v>85</v>
      </c>
      <c r="D225" s="74"/>
      <c r="E225" s="74"/>
      <c r="F225" s="74"/>
      <c r="G225" s="73" t="s">
        <v>83</v>
      </c>
      <c r="H225" s="74" t="s">
        <v>81</v>
      </c>
      <c r="I225" s="74"/>
      <c r="J225" s="75"/>
    </row>
    <row r="226" spans="2:10" x14ac:dyDescent="0.45">
      <c r="B226" s="76" t="str">
        <f t="shared" si="29"/>
        <v>#32</v>
      </c>
      <c r="C226" s="76" t="s">
        <v>73</v>
      </c>
      <c r="D226" s="17"/>
      <c r="E226" s="17"/>
      <c r="F226" s="17"/>
      <c r="G226" s="76"/>
      <c r="H226" s="17"/>
      <c r="I226" s="17"/>
      <c r="J226" s="19"/>
    </row>
    <row r="227" spans="2:10" ht="18.600000000000001" thickBot="1" x14ac:dyDescent="0.5">
      <c r="B227" s="76" t="s">
        <v>153</v>
      </c>
      <c r="C227" s="76">
        <v>13</v>
      </c>
      <c r="D227" s="17" t="s">
        <v>65</v>
      </c>
      <c r="E227" s="17" t="s">
        <v>66</v>
      </c>
      <c r="F227" s="17">
        <v>3</v>
      </c>
      <c r="G227" s="76">
        <v>8</v>
      </c>
      <c r="H227" s="17" t="s">
        <v>64</v>
      </c>
      <c r="I227" s="17"/>
      <c r="J227" s="19">
        <v>6</v>
      </c>
    </row>
    <row r="228" spans="2:10" x14ac:dyDescent="0.45">
      <c r="B228" s="73" t="str">
        <f t="shared" ref="B228:B230" si="30">B227</f>
        <v>#33</v>
      </c>
      <c r="C228" s="73">
        <v>16</v>
      </c>
      <c r="D228" s="74" t="s">
        <v>70</v>
      </c>
      <c r="E228" s="74"/>
      <c r="F228" s="74">
        <v>9</v>
      </c>
      <c r="G228" s="73"/>
      <c r="H228" s="74"/>
      <c r="I228" s="74"/>
      <c r="J228" s="75"/>
    </row>
    <row r="229" spans="2:10" x14ac:dyDescent="0.45">
      <c r="B229" s="76" t="str">
        <f t="shared" si="30"/>
        <v>#33</v>
      </c>
      <c r="C229" s="76">
        <v>19</v>
      </c>
      <c r="D229" s="17" t="s">
        <v>66</v>
      </c>
      <c r="E229" s="17" t="s">
        <v>69</v>
      </c>
      <c r="F229" s="17"/>
      <c r="G229" s="76">
        <v>14</v>
      </c>
      <c r="H229" s="17" t="s">
        <v>68</v>
      </c>
      <c r="I229" s="17" t="s">
        <v>67</v>
      </c>
      <c r="J229" s="19"/>
    </row>
    <row r="230" spans="2:10" ht="18.600000000000001" thickBot="1" x14ac:dyDescent="0.5">
      <c r="B230" s="76" t="str">
        <f t="shared" si="30"/>
        <v>#33</v>
      </c>
      <c r="C230" s="76"/>
      <c r="D230" s="17"/>
      <c r="E230" s="17"/>
      <c r="F230" s="17"/>
      <c r="G230" s="76"/>
      <c r="H230" s="17"/>
      <c r="I230" s="17"/>
      <c r="J230" s="19"/>
    </row>
    <row r="231" spans="2:10" x14ac:dyDescent="0.45">
      <c r="B231" s="73" t="s">
        <v>154</v>
      </c>
      <c r="C231" s="73">
        <v>2</v>
      </c>
      <c r="D231" s="74" t="s">
        <v>64</v>
      </c>
      <c r="E231" s="74"/>
      <c r="F231" s="74">
        <v>7</v>
      </c>
      <c r="G231" s="73">
        <v>12</v>
      </c>
      <c r="H231" s="74" t="s">
        <v>65</v>
      </c>
      <c r="I231" s="74" t="s">
        <v>66</v>
      </c>
      <c r="J231" s="75">
        <v>3</v>
      </c>
    </row>
    <row r="232" spans="2:10" x14ac:dyDescent="0.45">
      <c r="B232" s="76" t="str">
        <f t="shared" ref="B232:B234" si="31">B231</f>
        <v>#34</v>
      </c>
      <c r="C232" s="76"/>
      <c r="D232" s="17"/>
      <c r="E232" s="17"/>
      <c r="F232" s="17"/>
      <c r="G232" s="76">
        <v>8</v>
      </c>
      <c r="H232" s="17" t="s">
        <v>70</v>
      </c>
      <c r="I232" s="17"/>
      <c r="J232" s="19">
        <v>2</v>
      </c>
    </row>
    <row r="233" spans="2:10" ht="18.600000000000001" thickBot="1" x14ac:dyDescent="0.5">
      <c r="B233" s="76" t="str">
        <f t="shared" si="31"/>
        <v>#34</v>
      </c>
      <c r="C233" s="76">
        <v>16</v>
      </c>
      <c r="D233" s="17" t="s">
        <v>68</v>
      </c>
      <c r="E233" s="17" t="s">
        <v>67</v>
      </c>
      <c r="F233" s="17"/>
      <c r="G233" s="76">
        <v>1</v>
      </c>
      <c r="H233" s="17" t="s">
        <v>66</v>
      </c>
      <c r="I233" s="17" t="s">
        <v>69</v>
      </c>
      <c r="J233" s="19">
        <v>6</v>
      </c>
    </row>
    <row r="234" spans="2:10" x14ac:dyDescent="0.45">
      <c r="B234" s="73" t="str">
        <f t="shared" si="31"/>
        <v>#34</v>
      </c>
      <c r="C234" s="73"/>
      <c r="D234" s="74"/>
      <c r="E234" s="74"/>
      <c r="F234" s="74"/>
      <c r="G234" s="73"/>
      <c r="H234" s="74"/>
      <c r="I234" s="74"/>
      <c r="J234" s="75"/>
    </row>
    <row r="235" spans="2:10" x14ac:dyDescent="0.45">
      <c r="B235" s="76" t="s">
        <v>155</v>
      </c>
      <c r="C235" s="76">
        <v>19</v>
      </c>
      <c r="D235" s="17" t="s">
        <v>65</v>
      </c>
      <c r="E235" s="17" t="s">
        <v>66</v>
      </c>
      <c r="F235" s="17">
        <v>3</v>
      </c>
      <c r="G235" s="76">
        <v>14</v>
      </c>
      <c r="H235" s="17" t="s">
        <v>64</v>
      </c>
      <c r="I235" s="17"/>
      <c r="J235" s="19">
        <v>6</v>
      </c>
    </row>
    <row r="236" spans="2:10" ht="18.600000000000001" thickBot="1" x14ac:dyDescent="0.5">
      <c r="B236" s="76" t="str">
        <f t="shared" ref="B236:B238" si="32">B235</f>
        <v>#35</v>
      </c>
      <c r="C236" s="76">
        <v>16</v>
      </c>
      <c r="D236" s="17" t="s">
        <v>70</v>
      </c>
      <c r="E236" s="17"/>
      <c r="F236" s="17">
        <v>8</v>
      </c>
      <c r="G236" s="76"/>
      <c r="H236" s="17"/>
      <c r="I236" s="17"/>
      <c r="J236" s="19"/>
    </row>
    <row r="237" spans="2:10" x14ac:dyDescent="0.45">
      <c r="B237" s="73" t="str">
        <f t="shared" si="32"/>
        <v>#35</v>
      </c>
      <c r="C237" s="73">
        <v>18</v>
      </c>
      <c r="D237" s="74" t="s">
        <v>66</v>
      </c>
      <c r="E237" s="74" t="s">
        <v>69</v>
      </c>
      <c r="F237" s="74">
        <v>6</v>
      </c>
      <c r="G237" s="73">
        <v>14</v>
      </c>
      <c r="H237" s="74" t="s">
        <v>71</v>
      </c>
      <c r="I237" s="74" t="s">
        <v>67</v>
      </c>
      <c r="J237" s="75"/>
    </row>
    <row r="238" spans="2:10" x14ac:dyDescent="0.45">
      <c r="B238" s="76" t="str">
        <f t="shared" si="32"/>
        <v>#35</v>
      </c>
      <c r="C238" s="76"/>
      <c r="D238" s="17"/>
      <c r="E238" s="17"/>
      <c r="F238" s="17"/>
      <c r="G238" s="76"/>
      <c r="H238" s="17"/>
      <c r="I238" s="17"/>
      <c r="J238" s="19"/>
    </row>
    <row r="239" spans="2:10" x14ac:dyDescent="0.45">
      <c r="B239" s="76" t="s">
        <v>156</v>
      </c>
      <c r="C239" s="76">
        <v>16</v>
      </c>
      <c r="D239" s="17" t="s">
        <v>64</v>
      </c>
      <c r="E239" s="17"/>
      <c r="F239" s="17">
        <v>1</v>
      </c>
      <c r="G239" s="76">
        <v>14</v>
      </c>
      <c r="H239" s="17" t="s">
        <v>65</v>
      </c>
      <c r="I239" s="17" t="s">
        <v>120</v>
      </c>
      <c r="J239" s="19">
        <v>4</v>
      </c>
    </row>
    <row r="240" spans="2:10" ht="18.600000000000001" thickBot="1" x14ac:dyDescent="0.5">
      <c r="B240" s="76" t="str">
        <f t="shared" ref="B240:B246" si="33">B239</f>
        <v>#36</v>
      </c>
      <c r="C240" s="76"/>
      <c r="D240" s="17"/>
      <c r="E240" s="17"/>
      <c r="F240" s="17"/>
      <c r="G240" s="76">
        <v>8</v>
      </c>
      <c r="H240" s="17" t="s">
        <v>70</v>
      </c>
      <c r="I240" s="17"/>
      <c r="J240" s="19">
        <v>4</v>
      </c>
    </row>
    <row r="241" spans="2:10" x14ac:dyDescent="0.45">
      <c r="B241" s="73" t="str">
        <f t="shared" si="33"/>
        <v>#36</v>
      </c>
      <c r="C241" s="73">
        <v>4</v>
      </c>
      <c r="D241" s="74" t="s">
        <v>68</v>
      </c>
      <c r="E241" s="74" t="s">
        <v>70</v>
      </c>
      <c r="F241" s="74">
        <v>1</v>
      </c>
      <c r="G241" s="73">
        <v>12</v>
      </c>
      <c r="H241" s="74" t="s">
        <v>66</v>
      </c>
      <c r="I241" s="74"/>
      <c r="J241" s="75">
        <v>6</v>
      </c>
    </row>
    <row r="242" spans="2:10" x14ac:dyDescent="0.45">
      <c r="B242" s="76" t="str">
        <f t="shared" si="33"/>
        <v>#36</v>
      </c>
      <c r="C242" s="76">
        <v>19</v>
      </c>
      <c r="D242" s="17" t="s">
        <v>71</v>
      </c>
      <c r="E242" s="17" t="s">
        <v>68</v>
      </c>
      <c r="F242" s="17">
        <v>8</v>
      </c>
      <c r="G242" s="76"/>
      <c r="H242" s="17"/>
      <c r="I242" s="17"/>
      <c r="J242" s="19"/>
    </row>
    <row r="243" spans="2:10" ht="18.600000000000001" thickBot="1" x14ac:dyDescent="0.5">
      <c r="B243" s="76" t="str">
        <f t="shared" si="33"/>
        <v>#36</v>
      </c>
      <c r="C243" s="76">
        <v>16</v>
      </c>
      <c r="D243" s="17" t="s">
        <v>70</v>
      </c>
      <c r="E243" s="17"/>
      <c r="F243" s="17">
        <v>4</v>
      </c>
      <c r="G243" s="76"/>
      <c r="H243" s="17"/>
      <c r="I243" s="17"/>
      <c r="J243" s="19"/>
    </row>
    <row r="244" spans="2:10" x14ac:dyDescent="0.45">
      <c r="B244" s="73" t="str">
        <f t="shared" si="33"/>
        <v>#36</v>
      </c>
      <c r="C244" s="73">
        <v>17</v>
      </c>
      <c r="D244" s="74" t="s">
        <v>66</v>
      </c>
      <c r="E244" s="74" t="s">
        <v>69</v>
      </c>
      <c r="F244" s="74">
        <v>1</v>
      </c>
      <c r="G244" s="73">
        <v>1</v>
      </c>
      <c r="H244" s="74" t="s">
        <v>68</v>
      </c>
      <c r="I244" s="74" t="s">
        <v>67</v>
      </c>
      <c r="J244" s="75"/>
    </row>
    <row r="245" spans="2:10" x14ac:dyDescent="0.45">
      <c r="B245" s="76" t="str">
        <f t="shared" si="33"/>
        <v>#36</v>
      </c>
      <c r="C245" s="76" t="s">
        <v>83</v>
      </c>
      <c r="D245" s="17" t="s">
        <v>79</v>
      </c>
      <c r="E245" s="17"/>
      <c r="F245" s="17"/>
      <c r="G245" s="76" t="s">
        <v>88</v>
      </c>
      <c r="H245" s="17"/>
      <c r="I245" s="17"/>
      <c r="J245" s="19"/>
    </row>
    <row r="246" spans="2:10" ht="18.600000000000001" thickBot="1" x14ac:dyDescent="0.5">
      <c r="B246" s="76" t="str">
        <f t="shared" si="33"/>
        <v>#36</v>
      </c>
      <c r="C246" s="76"/>
      <c r="D246" s="17"/>
      <c r="E246" s="17"/>
      <c r="F246" s="17"/>
      <c r="G246" s="76"/>
      <c r="H246" s="17"/>
      <c r="I246" s="17"/>
      <c r="J246" s="19"/>
    </row>
    <row r="247" spans="2:10" x14ac:dyDescent="0.45">
      <c r="B247" s="73" t="s">
        <v>157</v>
      </c>
      <c r="C247" s="73">
        <v>16</v>
      </c>
      <c r="D247" s="74" t="s">
        <v>64</v>
      </c>
      <c r="E247" s="74"/>
      <c r="F247" s="74">
        <v>1</v>
      </c>
      <c r="G247" s="73">
        <v>14</v>
      </c>
      <c r="H247" s="74" t="s">
        <v>65</v>
      </c>
      <c r="I247" s="74" t="s">
        <v>66</v>
      </c>
      <c r="J247" s="75">
        <v>3</v>
      </c>
    </row>
    <row r="248" spans="2:10" x14ac:dyDescent="0.45">
      <c r="B248" s="76" t="str">
        <f t="shared" ref="B248:B250" si="34">B247</f>
        <v>#37</v>
      </c>
      <c r="C248" s="76"/>
      <c r="D248" s="17"/>
      <c r="E248" s="17"/>
      <c r="F248" s="17"/>
      <c r="G248" s="76">
        <v>8</v>
      </c>
      <c r="H248" s="17" t="s">
        <v>70</v>
      </c>
      <c r="I248" s="17"/>
      <c r="J248" s="19">
        <v>8</v>
      </c>
    </row>
    <row r="249" spans="2:10" ht="18.600000000000001" thickBot="1" x14ac:dyDescent="0.5">
      <c r="B249" s="76" t="str">
        <f t="shared" si="34"/>
        <v>#37</v>
      </c>
      <c r="C249" s="76"/>
      <c r="D249" s="17"/>
      <c r="E249" s="17"/>
      <c r="F249" s="17"/>
      <c r="G249" s="76">
        <v>14</v>
      </c>
      <c r="H249" s="17" t="s">
        <v>66</v>
      </c>
      <c r="I249" s="17" t="s">
        <v>69</v>
      </c>
      <c r="J249" s="19">
        <v>5</v>
      </c>
    </row>
    <row r="250" spans="2:10" x14ac:dyDescent="0.45">
      <c r="B250" s="73" t="str">
        <f t="shared" si="34"/>
        <v>#37</v>
      </c>
      <c r="C250" s="73"/>
      <c r="D250" s="74"/>
      <c r="E250" s="74"/>
      <c r="F250" s="74"/>
      <c r="G250" s="73"/>
      <c r="H250" s="74"/>
      <c r="I250" s="74"/>
      <c r="J250" s="75"/>
    </row>
    <row r="251" spans="2:10" x14ac:dyDescent="0.45">
      <c r="B251" s="76" t="s">
        <v>158</v>
      </c>
      <c r="C251" s="76"/>
      <c r="D251" s="17"/>
      <c r="E251" s="17"/>
      <c r="F251" s="17"/>
      <c r="G251" s="76">
        <v>6</v>
      </c>
      <c r="H251" s="17" t="s">
        <v>64</v>
      </c>
      <c r="I251" s="17" t="s">
        <v>67</v>
      </c>
      <c r="J251" s="19"/>
    </row>
    <row r="252" spans="2:10" ht="18.600000000000001" thickBot="1" x14ac:dyDescent="0.5">
      <c r="B252" s="76" t="str">
        <f>B251</f>
        <v>#38</v>
      </c>
      <c r="C252" s="76"/>
      <c r="D252" s="17"/>
      <c r="E252" s="17"/>
      <c r="F252" s="17"/>
      <c r="G252" s="76"/>
      <c r="H252" s="17"/>
      <c r="I252" s="17"/>
      <c r="J252" s="19"/>
    </row>
    <row r="253" spans="2:10" x14ac:dyDescent="0.45">
      <c r="B253" s="73" t="s">
        <v>159</v>
      </c>
      <c r="C253" s="73">
        <v>17</v>
      </c>
      <c r="D253" s="74" t="s">
        <v>64</v>
      </c>
      <c r="E253" s="74" t="s">
        <v>67</v>
      </c>
      <c r="F253" s="74"/>
      <c r="G253" s="73"/>
      <c r="H253" s="74"/>
      <c r="I253" s="74"/>
      <c r="J253" s="75"/>
    </row>
    <row r="254" spans="2:10" x14ac:dyDescent="0.45">
      <c r="B254" s="76" t="str">
        <f>B253</f>
        <v>#39</v>
      </c>
      <c r="C254" s="76"/>
      <c r="D254" s="17"/>
      <c r="E254" s="17"/>
      <c r="F254" s="17"/>
      <c r="G254" s="76"/>
      <c r="H254" s="17"/>
      <c r="I254" s="17"/>
      <c r="J254" s="19"/>
    </row>
    <row r="255" spans="2:10" ht="18.600000000000001" thickBot="1" x14ac:dyDescent="0.5">
      <c r="B255" s="76" t="s">
        <v>160</v>
      </c>
      <c r="C255" s="76"/>
      <c r="D255" s="17"/>
      <c r="E255" s="17"/>
      <c r="F255" s="17"/>
      <c r="G255" s="76">
        <v>1</v>
      </c>
      <c r="H255" s="17" t="s">
        <v>64</v>
      </c>
      <c r="I255" s="17" t="s">
        <v>67</v>
      </c>
      <c r="J255" s="19"/>
    </row>
    <row r="256" spans="2:10" x14ac:dyDescent="0.45">
      <c r="B256" s="73" t="str">
        <f>B255</f>
        <v>#40</v>
      </c>
      <c r="C256" s="73"/>
      <c r="D256" s="74"/>
      <c r="E256" s="74"/>
      <c r="F256" s="74"/>
      <c r="G256" s="73"/>
      <c r="H256" s="74"/>
      <c r="I256" s="74"/>
      <c r="J256" s="75"/>
    </row>
    <row r="257" spans="2:10" x14ac:dyDescent="0.45">
      <c r="B257" s="76" t="s">
        <v>161</v>
      </c>
      <c r="C257" s="76">
        <v>4</v>
      </c>
      <c r="D257" s="17" t="s">
        <v>64</v>
      </c>
      <c r="E257" s="17"/>
      <c r="F257" s="17">
        <v>5</v>
      </c>
      <c r="G257" s="76">
        <v>12</v>
      </c>
      <c r="H257" s="17" t="s">
        <v>65</v>
      </c>
      <c r="I257" s="17" t="s">
        <v>66</v>
      </c>
      <c r="J257" s="19">
        <v>3</v>
      </c>
    </row>
    <row r="258" spans="2:10" ht="18.600000000000001" thickBot="1" x14ac:dyDescent="0.5">
      <c r="B258" s="76" t="str">
        <f t="shared" ref="B258:B260" si="35">B257</f>
        <v>#41</v>
      </c>
      <c r="C258" s="76"/>
      <c r="D258" s="17"/>
      <c r="E258" s="17"/>
      <c r="F258" s="17"/>
      <c r="G258" s="76">
        <v>8</v>
      </c>
      <c r="H258" s="17" t="s">
        <v>70</v>
      </c>
      <c r="I258" s="17"/>
      <c r="J258" s="19">
        <v>3</v>
      </c>
    </row>
    <row r="259" spans="2:10" x14ac:dyDescent="0.45">
      <c r="B259" s="73" t="str">
        <f t="shared" si="35"/>
        <v>#41</v>
      </c>
      <c r="C259" s="73">
        <v>16</v>
      </c>
      <c r="D259" s="74" t="s">
        <v>71</v>
      </c>
      <c r="E259" s="74" t="s">
        <v>67</v>
      </c>
      <c r="F259" s="74"/>
      <c r="G259" s="73">
        <v>2</v>
      </c>
      <c r="H259" s="74" t="s">
        <v>66</v>
      </c>
      <c r="I259" s="74" t="s">
        <v>69</v>
      </c>
      <c r="J259" s="75">
        <v>9</v>
      </c>
    </row>
    <row r="260" spans="2:10" x14ac:dyDescent="0.45">
      <c r="B260" s="76" t="str">
        <f t="shared" si="35"/>
        <v>#41</v>
      </c>
      <c r="C260" s="76"/>
      <c r="D260" s="17"/>
      <c r="E260" s="17"/>
      <c r="F260" s="17"/>
      <c r="G260" s="76"/>
      <c r="H260" s="17"/>
      <c r="I260" s="17"/>
      <c r="J260" s="19"/>
    </row>
    <row r="261" spans="2:10" ht="18.600000000000001" thickBot="1" x14ac:dyDescent="0.5">
      <c r="B261" s="76" t="s">
        <v>162</v>
      </c>
      <c r="C261" s="76">
        <v>13</v>
      </c>
      <c r="D261" s="17" t="s">
        <v>65</v>
      </c>
      <c r="E261" s="17" t="s">
        <v>66</v>
      </c>
      <c r="F261" s="17">
        <v>3</v>
      </c>
      <c r="G261" s="76">
        <v>12</v>
      </c>
      <c r="H261" s="17" t="s">
        <v>64</v>
      </c>
      <c r="I261" s="17"/>
      <c r="J261" s="19">
        <v>9</v>
      </c>
    </row>
    <row r="262" spans="2:10" x14ac:dyDescent="0.45">
      <c r="B262" s="73" t="str">
        <f t="shared" ref="B262:B265" si="36">B261</f>
        <v>#42</v>
      </c>
      <c r="C262" s="73">
        <v>16</v>
      </c>
      <c r="D262" s="74" t="s">
        <v>70</v>
      </c>
      <c r="E262" s="74"/>
      <c r="F262" s="74">
        <v>8</v>
      </c>
      <c r="G262" s="73"/>
      <c r="H262" s="74"/>
      <c r="I262" s="74"/>
      <c r="J262" s="75"/>
    </row>
    <row r="263" spans="2:10" x14ac:dyDescent="0.45">
      <c r="B263" s="76" t="str">
        <f t="shared" si="36"/>
        <v>#42</v>
      </c>
      <c r="C263" s="76">
        <v>17</v>
      </c>
      <c r="D263" s="17" t="s">
        <v>66</v>
      </c>
      <c r="E263" s="17" t="s">
        <v>69</v>
      </c>
      <c r="F263" s="17">
        <v>9</v>
      </c>
      <c r="G263" s="76">
        <v>1</v>
      </c>
      <c r="H263" s="17" t="s">
        <v>71</v>
      </c>
      <c r="I263" s="17" t="s">
        <v>67</v>
      </c>
      <c r="J263" s="19"/>
    </row>
    <row r="264" spans="2:10" ht="18.600000000000001" thickBot="1" x14ac:dyDescent="0.5">
      <c r="B264" s="76" t="str">
        <f t="shared" si="36"/>
        <v>#42</v>
      </c>
      <c r="C264" s="76">
        <v>16</v>
      </c>
      <c r="D264" s="17" t="s">
        <v>106</v>
      </c>
      <c r="E264" s="17"/>
      <c r="F264" s="17">
        <v>10</v>
      </c>
      <c r="G264" s="76"/>
      <c r="H264" s="17"/>
      <c r="I264" s="17"/>
      <c r="J264" s="19"/>
    </row>
    <row r="265" spans="2:10" x14ac:dyDescent="0.45">
      <c r="B265" s="73" t="str">
        <f t="shared" si="36"/>
        <v>#42</v>
      </c>
      <c r="C265" s="73"/>
      <c r="D265" s="74"/>
      <c r="E265" s="74"/>
      <c r="F265" s="74"/>
      <c r="G265" s="73"/>
      <c r="H265" s="74"/>
      <c r="I265" s="74"/>
      <c r="J265" s="75"/>
    </row>
    <row r="266" spans="2:10" x14ac:dyDescent="0.45">
      <c r="B266" s="76" t="s">
        <v>163</v>
      </c>
      <c r="C266" s="76">
        <v>18</v>
      </c>
      <c r="D266" s="17" t="s">
        <v>64</v>
      </c>
      <c r="E266" s="17"/>
      <c r="F266" s="17">
        <v>1</v>
      </c>
      <c r="G266" s="76">
        <v>12</v>
      </c>
      <c r="H266" s="17" t="s">
        <v>65</v>
      </c>
      <c r="I266" s="17" t="s">
        <v>66</v>
      </c>
      <c r="J266" s="19">
        <v>3</v>
      </c>
    </row>
    <row r="267" spans="2:10" ht="18.600000000000001" thickBot="1" x14ac:dyDescent="0.5">
      <c r="B267" s="76" t="str">
        <f t="shared" ref="B267:B270" si="37">B266</f>
        <v>#43</v>
      </c>
      <c r="C267" s="76"/>
      <c r="D267" s="17"/>
      <c r="E267" s="17"/>
      <c r="F267" s="17"/>
      <c r="G267" s="76">
        <v>8</v>
      </c>
      <c r="H267" s="17" t="s">
        <v>70</v>
      </c>
      <c r="I267" s="17"/>
      <c r="J267" s="19">
        <v>9</v>
      </c>
    </row>
    <row r="268" spans="2:10" x14ac:dyDescent="0.45">
      <c r="B268" s="73" t="str">
        <f t="shared" si="37"/>
        <v>#43</v>
      </c>
      <c r="C268" s="73">
        <v>19</v>
      </c>
      <c r="D268" s="74" t="s">
        <v>68</v>
      </c>
      <c r="E268" s="74" t="s">
        <v>67</v>
      </c>
      <c r="F268" s="74" t="s">
        <v>121</v>
      </c>
      <c r="G268" s="73">
        <v>1</v>
      </c>
      <c r="H268" s="74" t="s">
        <v>66</v>
      </c>
      <c r="I268" s="74" t="s">
        <v>69</v>
      </c>
      <c r="J268" s="75">
        <v>5</v>
      </c>
    </row>
    <row r="269" spans="2:10" x14ac:dyDescent="0.45">
      <c r="B269" s="76" t="str">
        <f t="shared" si="37"/>
        <v>#43</v>
      </c>
      <c r="C269" s="76">
        <v>10</v>
      </c>
      <c r="D269" s="17" t="s">
        <v>106</v>
      </c>
      <c r="E269" s="17"/>
      <c r="F269" s="17">
        <v>16</v>
      </c>
      <c r="G269" s="76"/>
      <c r="H269" s="17"/>
      <c r="I269" s="17"/>
      <c r="J269" s="19"/>
    </row>
    <row r="270" spans="2:10" ht="18.600000000000001" thickBot="1" x14ac:dyDescent="0.5">
      <c r="B270" s="76" t="str">
        <f t="shared" si="37"/>
        <v>#43</v>
      </c>
      <c r="C270" s="76"/>
      <c r="D270" s="17"/>
      <c r="E270" s="17"/>
      <c r="F270" s="17"/>
      <c r="G270" s="76"/>
      <c r="H270" s="17"/>
      <c r="I270" s="17"/>
      <c r="J270" s="19"/>
    </row>
    <row r="271" spans="2:10" x14ac:dyDescent="0.45">
      <c r="B271" s="73" t="s">
        <v>164</v>
      </c>
      <c r="C271" s="73">
        <v>19</v>
      </c>
      <c r="D271" s="74" t="s">
        <v>65</v>
      </c>
      <c r="E271" s="74" t="s">
        <v>120</v>
      </c>
      <c r="F271" s="74">
        <v>1</v>
      </c>
      <c r="G271" s="73">
        <v>2</v>
      </c>
      <c r="H271" s="74" t="s">
        <v>64</v>
      </c>
      <c r="I271" s="74"/>
      <c r="J271" s="75">
        <v>5</v>
      </c>
    </row>
    <row r="272" spans="2:10" x14ac:dyDescent="0.45">
      <c r="B272" s="76" t="str">
        <f t="shared" ref="B272:B278" si="38">B271</f>
        <v>#44</v>
      </c>
      <c r="C272" s="76">
        <v>13</v>
      </c>
      <c r="D272" s="17" t="s">
        <v>70</v>
      </c>
      <c r="E272" s="17" t="s">
        <v>121</v>
      </c>
      <c r="F272" s="17">
        <v>4</v>
      </c>
      <c r="G272" s="76"/>
      <c r="H272" s="17"/>
      <c r="I272" s="17"/>
      <c r="J272" s="19"/>
    </row>
    <row r="273" spans="2:10" ht="18.600000000000001" thickBot="1" x14ac:dyDescent="0.5">
      <c r="B273" s="76" t="str">
        <f t="shared" si="38"/>
        <v>#44</v>
      </c>
      <c r="C273" s="76">
        <v>19</v>
      </c>
      <c r="D273" s="17" t="s">
        <v>66</v>
      </c>
      <c r="E273" s="17"/>
      <c r="F273" s="17"/>
      <c r="G273" s="76">
        <v>6</v>
      </c>
      <c r="H273" s="17" t="s">
        <v>68</v>
      </c>
      <c r="I273" s="17" t="s">
        <v>70</v>
      </c>
      <c r="J273" s="19">
        <v>9</v>
      </c>
    </row>
    <row r="274" spans="2:10" x14ac:dyDescent="0.45">
      <c r="B274" s="73" t="str">
        <f t="shared" si="38"/>
        <v>#44</v>
      </c>
      <c r="C274" s="73"/>
      <c r="D274" s="74"/>
      <c r="E274" s="74"/>
      <c r="F274" s="74"/>
      <c r="G274" s="73">
        <v>1</v>
      </c>
      <c r="H274" s="74" t="s">
        <v>71</v>
      </c>
      <c r="I274" s="74" t="s">
        <v>68</v>
      </c>
      <c r="J274" s="75">
        <v>2</v>
      </c>
    </row>
    <row r="275" spans="2:10" x14ac:dyDescent="0.45">
      <c r="B275" s="76" t="str">
        <f t="shared" si="38"/>
        <v>#44</v>
      </c>
      <c r="C275" s="76"/>
      <c r="D275" s="17"/>
      <c r="E275" s="17"/>
      <c r="F275" s="17"/>
      <c r="G275" s="76">
        <v>8</v>
      </c>
      <c r="H275" s="17" t="s">
        <v>70</v>
      </c>
      <c r="I275" s="17"/>
      <c r="J275" s="19">
        <v>4</v>
      </c>
    </row>
    <row r="276" spans="2:10" ht="18.600000000000001" thickBot="1" x14ac:dyDescent="0.5">
      <c r="B276" s="76" t="str">
        <f t="shared" si="38"/>
        <v>#44</v>
      </c>
      <c r="C276" s="76">
        <v>13</v>
      </c>
      <c r="D276" s="17" t="s">
        <v>71</v>
      </c>
      <c r="E276" s="17" t="s">
        <v>67</v>
      </c>
      <c r="F276" s="17"/>
      <c r="G276" s="76">
        <v>14</v>
      </c>
      <c r="H276" s="17" t="s">
        <v>66</v>
      </c>
      <c r="I276" s="17" t="s">
        <v>69</v>
      </c>
      <c r="J276" s="19">
        <v>6</v>
      </c>
    </row>
    <row r="277" spans="2:10" x14ac:dyDescent="0.45">
      <c r="B277" s="73" t="str">
        <f t="shared" si="38"/>
        <v>#44</v>
      </c>
      <c r="C277" s="73" t="s">
        <v>86</v>
      </c>
      <c r="D277" s="74"/>
      <c r="E277" s="74"/>
      <c r="F277" s="74"/>
      <c r="G277" s="73" t="s">
        <v>84</v>
      </c>
      <c r="H277" s="74" t="s">
        <v>79</v>
      </c>
      <c r="I277" s="74"/>
      <c r="J277" s="75"/>
    </row>
    <row r="278" spans="2:10" x14ac:dyDescent="0.45">
      <c r="B278" s="76" t="str">
        <f t="shared" si="38"/>
        <v>#44</v>
      </c>
      <c r="C278" s="76">
        <v>19</v>
      </c>
      <c r="D278" s="17" t="s">
        <v>106</v>
      </c>
      <c r="E278" s="17"/>
      <c r="F278" s="17">
        <v>14</v>
      </c>
      <c r="G278" s="76"/>
      <c r="H278" s="17"/>
      <c r="I278" s="17"/>
      <c r="J278" s="19"/>
    </row>
    <row r="279" spans="2:10" ht="18.600000000000001" thickBot="1" x14ac:dyDescent="0.5">
      <c r="B279" s="76" t="s">
        <v>165</v>
      </c>
      <c r="C279" s="76">
        <v>14</v>
      </c>
      <c r="D279" s="17" t="s">
        <v>65</v>
      </c>
      <c r="E279" s="17" t="s">
        <v>66</v>
      </c>
      <c r="F279" s="17">
        <v>3</v>
      </c>
      <c r="G279" s="76">
        <v>2</v>
      </c>
      <c r="H279" s="17" t="s">
        <v>64</v>
      </c>
      <c r="I279" s="17"/>
      <c r="J279" s="19">
        <v>5</v>
      </c>
    </row>
    <row r="280" spans="2:10" x14ac:dyDescent="0.45">
      <c r="B280" s="73" t="str">
        <f t="shared" ref="B280:B282" si="39">B279</f>
        <v>#45</v>
      </c>
      <c r="C280" s="73">
        <v>16</v>
      </c>
      <c r="D280" s="74" t="s">
        <v>70</v>
      </c>
      <c r="E280" s="74"/>
      <c r="F280" s="74">
        <v>9</v>
      </c>
      <c r="G280" s="73"/>
      <c r="H280" s="74"/>
      <c r="I280" s="74"/>
      <c r="J280" s="75"/>
    </row>
    <row r="281" spans="2:10" x14ac:dyDescent="0.45">
      <c r="B281" s="76" t="str">
        <f t="shared" si="39"/>
        <v>#45</v>
      </c>
      <c r="C281" s="76">
        <v>18</v>
      </c>
      <c r="D281" s="17" t="s">
        <v>66</v>
      </c>
      <c r="E281" s="17" t="s">
        <v>69</v>
      </c>
      <c r="F281" s="17">
        <v>5</v>
      </c>
      <c r="G281" s="76">
        <v>12</v>
      </c>
      <c r="H281" s="17" t="s">
        <v>71</v>
      </c>
      <c r="I281" s="17" t="s">
        <v>67</v>
      </c>
      <c r="J281" s="19"/>
    </row>
    <row r="282" spans="2:10" ht="18.600000000000001" thickBot="1" x14ac:dyDescent="0.5">
      <c r="B282" s="76" t="str">
        <f t="shared" si="39"/>
        <v>#45</v>
      </c>
      <c r="C282" s="76"/>
      <c r="D282" s="17"/>
      <c r="E282" s="17"/>
      <c r="F282" s="17"/>
      <c r="G282" s="76"/>
      <c r="H282" s="17"/>
      <c r="I282" s="17"/>
      <c r="J282" s="19"/>
    </row>
    <row r="283" spans="2:10" x14ac:dyDescent="0.45">
      <c r="B283" s="74" t="s">
        <v>166</v>
      </c>
      <c r="C283" s="73">
        <v>14</v>
      </c>
      <c r="D283" s="74" t="s">
        <v>64</v>
      </c>
      <c r="E283" s="74"/>
      <c r="F283" s="74">
        <v>8</v>
      </c>
      <c r="G283" s="73">
        <v>12</v>
      </c>
      <c r="H283" s="74" t="s">
        <v>65</v>
      </c>
      <c r="I283" s="74" t="s">
        <v>121</v>
      </c>
      <c r="J283" s="75">
        <v>3</v>
      </c>
    </row>
    <row r="284" spans="2:10" x14ac:dyDescent="0.45">
      <c r="B284" s="17" t="str">
        <f t="shared" ref="B284:B288" si="40">B283</f>
        <v>#46</v>
      </c>
      <c r="C284" s="76">
        <v>2</v>
      </c>
      <c r="D284" s="17" t="s">
        <v>71</v>
      </c>
      <c r="E284" s="17" t="s">
        <v>68</v>
      </c>
      <c r="F284" s="17">
        <v>2</v>
      </c>
      <c r="G284" s="76"/>
      <c r="H284" s="17"/>
      <c r="I284" s="17"/>
      <c r="J284" s="19"/>
    </row>
    <row r="285" spans="2:10" x14ac:dyDescent="0.45">
      <c r="B285" s="17" t="str">
        <f t="shared" si="40"/>
        <v>#46</v>
      </c>
      <c r="C285" s="76">
        <v>16</v>
      </c>
      <c r="D285" s="17" t="s">
        <v>70</v>
      </c>
      <c r="E285" s="17"/>
      <c r="F285" s="17">
        <v>3</v>
      </c>
      <c r="G285" s="76"/>
      <c r="H285" s="17"/>
      <c r="I285" s="17"/>
      <c r="J285" s="19"/>
    </row>
    <row r="286" spans="2:10" x14ac:dyDescent="0.45">
      <c r="B286" s="17" t="str">
        <f t="shared" si="40"/>
        <v>#46</v>
      </c>
      <c r="C286" s="76">
        <v>2</v>
      </c>
      <c r="D286" s="17" t="s">
        <v>66</v>
      </c>
      <c r="E286" s="17" t="s">
        <v>69</v>
      </c>
      <c r="F286" s="17">
        <v>6</v>
      </c>
      <c r="G286" s="76">
        <v>14</v>
      </c>
      <c r="H286" s="17" t="s">
        <v>68</v>
      </c>
      <c r="I286" s="17" t="s">
        <v>67</v>
      </c>
      <c r="J286" s="19"/>
    </row>
    <row r="287" spans="2:10" x14ac:dyDescent="0.45">
      <c r="B287" s="17" t="str">
        <f t="shared" si="40"/>
        <v>#46</v>
      </c>
      <c r="C287" s="76" t="s">
        <v>85</v>
      </c>
      <c r="D287" s="17" t="s">
        <v>79</v>
      </c>
      <c r="E287" s="17"/>
      <c r="F287" s="17"/>
      <c r="G287" s="76" t="s">
        <v>84</v>
      </c>
      <c r="H287" s="17"/>
      <c r="I287" s="17"/>
      <c r="J287" s="19"/>
    </row>
    <row r="288" spans="2:10" x14ac:dyDescent="0.45">
      <c r="B288" s="17" t="str">
        <f t="shared" si="40"/>
        <v>#46</v>
      </c>
      <c r="C288" s="76"/>
      <c r="D288" s="17"/>
      <c r="E288" s="17"/>
      <c r="F288" s="17"/>
      <c r="G288" s="76" t="s">
        <v>73</v>
      </c>
      <c r="H288" s="17"/>
      <c r="I288" s="17"/>
      <c r="J288" s="19"/>
    </row>
    <row r="289" spans="2:10" x14ac:dyDescent="0.45">
      <c r="B289" s="17" t="s">
        <v>167</v>
      </c>
      <c r="C289" s="76">
        <v>14</v>
      </c>
      <c r="D289" s="17" t="s">
        <v>64</v>
      </c>
      <c r="E289" s="17"/>
      <c r="F289" s="17">
        <v>5</v>
      </c>
      <c r="G289" s="76">
        <v>14</v>
      </c>
      <c r="H289" s="17" t="s">
        <v>65</v>
      </c>
      <c r="I289" s="17" t="s">
        <v>120</v>
      </c>
      <c r="J289" s="19">
        <v>9</v>
      </c>
    </row>
    <row r="290" spans="2:10" x14ac:dyDescent="0.45">
      <c r="B290" s="17" t="str">
        <f t="shared" ref="B290:B293" si="41">B289</f>
        <v>#47</v>
      </c>
      <c r="C290" s="76"/>
      <c r="D290" s="17"/>
      <c r="E290" s="17"/>
      <c r="F290" s="17"/>
      <c r="G290" s="76">
        <v>20</v>
      </c>
      <c r="H290" s="17" t="s">
        <v>70</v>
      </c>
      <c r="I290" s="17"/>
      <c r="J290" s="19">
        <v>4</v>
      </c>
    </row>
    <row r="291" spans="2:10" x14ac:dyDescent="0.45">
      <c r="B291" s="17" t="str">
        <f t="shared" si="41"/>
        <v>#47</v>
      </c>
      <c r="C291" s="76">
        <v>2</v>
      </c>
      <c r="D291" s="17" t="s">
        <v>68</v>
      </c>
      <c r="E291" s="17" t="s">
        <v>69</v>
      </c>
      <c r="F291" s="17">
        <v>8</v>
      </c>
      <c r="G291" s="76">
        <v>14</v>
      </c>
      <c r="H291" s="17" t="s">
        <v>66</v>
      </c>
      <c r="I291" s="17" t="s">
        <v>67</v>
      </c>
      <c r="J291" s="19" t="s">
        <v>68</v>
      </c>
    </row>
    <row r="292" spans="2:10" x14ac:dyDescent="0.45">
      <c r="B292" s="17" t="str">
        <f t="shared" si="41"/>
        <v>#47</v>
      </c>
      <c r="C292" s="76" t="s">
        <v>85</v>
      </c>
      <c r="D292" s="17" t="s">
        <v>80</v>
      </c>
      <c r="E292" s="17"/>
      <c r="F292" s="17"/>
      <c r="G292" s="76" t="s">
        <v>84</v>
      </c>
      <c r="H292" s="17"/>
      <c r="I292" s="17"/>
      <c r="J292" s="19"/>
    </row>
    <row r="293" spans="2:10" x14ac:dyDescent="0.45">
      <c r="B293" s="17" t="str">
        <f t="shared" si="41"/>
        <v>#47</v>
      </c>
      <c r="C293" s="76"/>
      <c r="D293" s="17"/>
      <c r="E293" s="17"/>
      <c r="F293" s="17"/>
      <c r="G293" s="76"/>
      <c r="H293" s="17"/>
      <c r="I293" s="17"/>
      <c r="J293" s="19"/>
    </row>
    <row r="294" spans="2:10" x14ac:dyDescent="0.45">
      <c r="B294" s="17" t="s">
        <v>168</v>
      </c>
      <c r="C294" s="76">
        <v>14</v>
      </c>
      <c r="D294" s="17" t="s">
        <v>64</v>
      </c>
      <c r="E294" s="17"/>
      <c r="F294" s="17">
        <v>5</v>
      </c>
      <c r="G294" s="76">
        <v>14</v>
      </c>
      <c r="H294" s="17" t="s">
        <v>65</v>
      </c>
      <c r="I294" s="17" t="s">
        <v>66</v>
      </c>
      <c r="J294" s="19">
        <v>3</v>
      </c>
    </row>
    <row r="295" spans="2:10" x14ac:dyDescent="0.45">
      <c r="B295" s="17" t="str">
        <f t="shared" ref="B295:B297" si="42">B294</f>
        <v>#48</v>
      </c>
      <c r="C295" s="76"/>
      <c r="D295" s="17"/>
      <c r="E295" s="17"/>
      <c r="F295" s="17"/>
      <c r="G295" s="76">
        <v>8</v>
      </c>
      <c r="H295" s="17" t="s">
        <v>70</v>
      </c>
      <c r="I295" s="17"/>
      <c r="J295" s="19">
        <v>4</v>
      </c>
    </row>
    <row r="296" spans="2:10" x14ac:dyDescent="0.45">
      <c r="B296" s="17" t="str">
        <f t="shared" si="42"/>
        <v>#48</v>
      </c>
      <c r="C296" s="76">
        <v>16</v>
      </c>
      <c r="D296" s="17" t="s">
        <v>68</v>
      </c>
      <c r="E296" s="17" t="s">
        <v>67</v>
      </c>
      <c r="F296" s="17" t="s">
        <v>121</v>
      </c>
      <c r="G296" s="76">
        <v>14</v>
      </c>
      <c r="H296" s="17" t="s">
        <v>66</v>
      </c>
      <c r="I296" s="17" t="s">
        <v>69</v>
      </c>
      <c r="J296" s="19"/>
    </row>
    <row r="297" spans="2:10" x14ac:dyDescent="0.45">
      <c r="B297" s="17" t="str">
        <f t="shared" si="42"/>
        <v>#48</v>
      </c>
      <c r="C297" s="76"/>
      <c r="D297" s="17"/>
      <c r="E297" s="17"/>
      <c r="F297" s="17"/>
      <c r="G297" s="76"/>
      <c r="H297" s="17"/>
      <c r="I297" s="17"/>
      <c r="J297" s="19"/>
    </row>
    <row r="298" spans="2:10" x14ac:dyDescent="0.45">
      <c r="B298" s="17" t="s">
        <v>169</v>
      </c>
      <c r="C298" s="76">
        <v>2</v>
      </c>
      <c r="D298" s="17" t="s">
        <v>65</v>
      </c>
      <c r="E298" s="17" t="s">
        <v>66</v>
      </c>
      <c r="F298" s="17">
        <v>3</v>
      </c>
      <c r="G298" s="76">
        <v>8</v>
      </c>
      <c r="H298" s="17" t="s">
        <v>64</v>
      </c>
      <c r="I298" s="17"/>
      <c r="J298" s="19">
        <v>8</v>
      </c>
    </row>
    <row r="299" spans="2:10" x14ac:dyDescent="0.45">
      <c r="B299" s="17" t="str">
        <f t="shared" ref="B299:B306" si="43">B298</f>
        <v>#49</v>
      </c>
      <c r="C299" s="76">
        <v>16</v>
      </c>
      <c r="D299" s="17" t="s">
        <v>70</v>
      </c>
      <c r="E299" s="17"/>
      <c r="F299" s="17">
        <v>3</v>
      </c>
      <c r="G299" s="76"/>
      <c r="H299" s="17"/>
      <c r="I299" s="17"/>
      <c r="J299" s="19"/>
    </row>
    <row r="300" spans="2:10" x14ac:dyDescent="0.45">
      <c r="B300" s="17" t="str">
        <f t="shared" si="43"/>
        <v>#49</v>
      </c>
      <c r="C300" s="76">
        <v>2</v>
      </c>
      <c r="D300" s="17" t="s">
        <v>66</v>
      </c>
      <c r="E300" s="17"/>
      <c r="F300" s="17">
        <v>6</v>
      </c>
      <c r="G300" s="76">
        <v>8</v>
      </c>
      <c r="H300" s="17" t="s">
        <v>71</v>
      </c>
      <c r="I300" s="17" t="s">
        <v>120</v>
      </c>
      <c r="J300" s="19">
        <v>5</v>
      </c>
    </row>
    <row r="301" spans="2:10" x14ac:dyDescent="0.45">
      <c r="B301" s="17" t="str">
        <f t="shared" si="43"/>
        <v>#49</v>
      </c>
      <c r="C301" s="76"/>
      <c r="D301" s="17"/>
      <c r="E301" s="17"/>
      <c r="F301" s="17"/>
      <c r="G301" s="76">
        <v>20</v>
      </c>
      <c r="H301" s="17" t="s">
        <v>70</v>
      </c>
      <c r="I301" s="17"/>
      <c r="J301" s="19">
        <v>2</v>
      </c>
    </row>
    <row r="302" spans="2:10" x14ac:dyDescent="0.45">
      <c r="B302" s="17" t="str">
        <f t="shared" si="43"/>
        <v>#49</v>
      </c>
      <c r="C302" s="76">
        <v>2</v>
      </c>
      <c r="D302" s="17" t="s">
        <v>68</v>
      </c>
      <c r="E302" s="17"/>
      <c r="F302" s="17">
        <v>8</v>
      </c>
      <c r="G302" s="76">
        <v>1</v>
      </c>
      <c r="H302" s="17" t="s">
        <v>66</v>
      </c>
      <c r="I302" s="17"/>
      <c r="J302" s="19">
        <v>6</v>
      </c>
    </row>
    <row r="303" spans="2:10" x14ac:dyDescent="0.45">
      <c r="B303" s="17" t="str">
        <f t="shared" si="43"/>
        <v>#49</v>
      </c>
      <c r="C303" s="76"/>
      <c r="D303" s="17"/>
      <c r="E303" s="17"/>
      <c r="F303" s="17"/>
      <c r="G303" s="76">
        <v>8</v>
      </c>
      <c r="H303" s="17" t="s">
        <v>71</v>
      </c>
      <c r="I303" s="17" t="s">
        <v>68</v>
      </c>
      <c r="J303" s="19">
        <v>8</v>
      </c>
    </row>
    <row r="304" spans="2:10" x14ac:dyDescent="0.45">
      <c r="B304" s="17" t="str">
        <f t="shared" si="43"/>
        <v>#49</v>
      </c>
      <c r="C304" s="76">
        <v>18</v>
      </c>
      <c r="D304" s="17" t="s">
        <v>71</v>
      </c>
      <c r="E304" s="17" t="s">
        <v>67</v>
      </c>
      <c r="F304" s="17"/>
      <c r="G304" s="76">
        <v>12</v>
      </c>
      <c r="H304" s="17" t="s">
        <v>66</v>
      </c>
      <c r="I304" s="17" t="s">
        <v>69</v>
      </c>
      <c r="J304" s="19">
        <v>1</v>
      </c>
    </row>
    <row r="305" spans="1:12" x14ac:dyDescent="0.45">
      <c r="B305" s="17" t="str">
        <f t="shared" si="43"/>
        <v>#49</v>
      </c>
      <c r="C305" s="76" t="s">
        <v>85</v>
      </c>
      <c r="D305" s="17"/>
      <c r="E305" s="17"/>
      <c r="F305" s="17"/>
      <c r="G305" s="76" t="s">
        <v>83</v>
      </c>
      <c r="H305" s="17" t="s">
        <v>79</v>
      </c>
      <c r="I305" s="17"/>
      <c r="J305" s="19"/>
    </row>
    <row r="306" spans="1:12" x14ac:dyDescent="0.45">
      <c r="B306" s="17" t="str">
        <f t="shared" si="43"/>
        <v>#49</v>
      </c>
      <c r="C306" s="76"/>
      <c r="D306" s="17"/>
      <c r="E306" s="17"/>
      <c r="F306" s="17"/>
      <c r="G306" s="76">
        <v>4</v>
      </c>
      <c r="H306" s="17" t="s">
        <v>106</v>
      </c>
      <c r="I306" s="17"/>
      <c r="J306" s="19">
        <v>1</v>
      </c>
    </row>
    <row r="307" spans="1:12" x14ac:dyDescent="0.45">
      <c r="B307" s="17" t="s">
        <v>170</v>
      </c>
      <c r="C307" s="76">
        <v>14</v>
      </c>
      <c r="D307" s="17" t="s">
        <v>65</v>
      </c>
      <c r="E307" s="17" t="s">
        <v>120</v>
      </c>
      <c r="F307" s="17">
        <v>8</v>
      </c>
      <c r="G307" s="76">
        <v>8</v>
      </c>
      <c r="H307" s="17" t="s">
        <v>64</v>
      </c>
      <c r="I307" s="17"/>
      <c r="J307" s="19">
        <v>1</v>
      </c>
    </row>
    <row r="308" spans="1:12" x14ac:dyDescent="0.45">
      <c r="B308" s="17" t="str">
        <f t="shared" ref="B308:B310" si="44">B307</f>
        <v>#50</v>
      </c>
      <c r="C308" s="76">
        <v>16</v>
      </c>
      <c r="D308" s="17" t="s">
        <v>70</v>
      </c>
      <c r="E308" s="17"/>
      <c r="F308" s="17">
        <v>4</v>
      </c>
      <c r="G308" s="76"/>
      <c r="H308" s="17"/>
      <c r="I308" s="17"/>
      <c r="J308" s="19"/>
    </row>
    <row r="309" spans="1:12" x14ac:dyDescent="0.45">
      <c r="B309" s="17" t="str">
        <f t="shared" si="44"/>
        <v>#50</v>
      </c>
      <c r="C309" s="76">
        <v>17</v>
      </c>
      <c r="D309" s="17" t="s">
        <v>66</v>
      </c>
      <c r="E309" s="17" t="s">
        <v>67</v>
      </c>
      <c r="F309" s="17" t="s">
        <v>121</v>
      </c>
      <c r="G309" s="76"/>
      <c r="H309" s="17"/>
      <c r="I309" s="17"/>
      <c r="J309" s="19"/>
    </row>
    <row r="310" spans="1:12" x14ac:dyDescent="0.45">
      <c r="B310" s="17" t="str">
        <f t="shared" si="44"/>
        <v>#50</v>
      </c>
      <c r="C310" s="76" t="s">
        <v>85</v>
      </c>
      <c r="D310" s="17"/>
      <c r="E310" s="17"/>
      <c r="F310" s="17"/>
      <c r="G310" s="76" t="s">
        <v>83</v>
      </c>
      <c r="H310" s="17" t="s">
        <v>82</v>
      </c>
      <c r="I310" s="17"/>
      <c r="J310" s="19"/>
    </row>
    <row r="311" spans="1:12" ht="18.600000000000001" thickBot="1" x14ac:dyDescent="0.5"/>
    <row r="312" spans="1:12" x14ac:dyDescent="0.45">
      <c r="A312" s="15" t="s">
        <v>171</v>
      </c>
      <c r="B312" s="77" t="s">
        <v>53</v>
      </c>
      <c r="C312" s="5"/>
      <c r="D312" s="6"/>
      <c r="E312" s="6"/>
      <c r="F312" s="7"/>
      <c r="G312" s="5">
        <v>1</v>
      </c>
      <c r="H312" s="6" t="s">
        <v>64</v>
      </c>
      <c r="I312" s="6" t="s">
        <v>67</v>
      </c>
      <c r="J312" s="7"/>
      <c r="K312">
        <v>18</v>
      </c>
      <c r="L312">
        <v>25</v>
      </c>
    </row>
    <row r="313" spans="1:12" x14ac:dyDescent="0.45">
      <c r="B313" s="78" t="str">
        <f>B312</f>
        <v>#1</v>
      </c>
    </row>
    <row r="314" spans="1:12" ht="18.600000000000001" thickBot="1" x14ac:dyDescent="0.5">
      <c r="B314" s="79" t="s">
        <v>119</v>
      </c>
      <c r="C314" s="10">
        <v>4</v>
      </c>
      <c r="D314" s="11" t="s">
        <v>64</v>
      </c>
      <c r="E314" s="11"/>
      <c r="F314" s="12">
        <v>5</v>
      </c>
      <c r="G314" s="10">
        <v>12</v>
      </c>
      <c r="H314" s="11" t="s">
        <v>65</v>
      </c>
      <c r="I314" s="11" t="s">
        <v>68</v>
      </c>
      <c r="J314" s="12">
        <v>8</v>
      </c>
    </row>
    <row r="315" spans="1:12" x14ac:dyDescent="0.45">
      <c r="B315" s="77" t="str">
        <f t="shared" ref="B315:B317" si="45">B314</f>
        <v>#2</v>
      </c>
      <c r="C315" s="5"/>
      <c r="D315" s="6"/>
      <c r="E315" s="6"/>
      <c r="F315" s="7"/>
      <c r="G315" s="5">
        <v>8</v>
      </c>
      <c r="H315" s="6" t="s">
        <v>70</v>
      </c>
      <c r="I315" s="6"/>
      <c r="J315" s="7">
        <v>9</v>
      </c>
    </row>
    <row r="316" spans="1:12" x14ac:dyDescent="0.45">
      <c r="B316" s="78" t="str">
        <f t="shared" si="45"/>
        <v>#2</v>
      </c>
      <c r="C316" s="8">
        <v>19</v>
      </c>
      <c r="D316" s="1" t="s">
        <v>68</v>
      </c>
      <c r="E316" s="1" t="s">
        <v>67</v>
      </c>
      <c r="F316" s="9" t="s">
        <v>121</v>
      </c>
      <c r="G316" s="8">
        <v>1</v>
      </c>
      <c r="H316" s="1" t="s">
        <v>66</v>
      </c>
      <c r="I316" s="1" t="s">
        <v>69</v>
      </c>
      <c r="J316" s="9">
        <v>5</v>
      </c>
    </row>
    <row r="317" spans="1:12" ht="18.600000000000001" thickBot="1" x14ac:dyDescent="0.5">
      <c r="B317" s="79" t="str">
        <f t="shared" si="45"/>
        <v>#2</v>
      </c>
      <c r="C317" s="10"/>
      <c r="D317" s="11"/>
      <c r="E317" s="11"/>
      <c r="F317" s="12"/>
      <c r="G317" s="10"/>
      <c r="H317" s="11"/>
      <c r="I317" s="11"/>
      <c r="J317" s="12"/>
    </row>
    <row r="318" spans="1:12" x14ac:dyDescent="0.45">
      <c r="B318" s="77" t="s">
        <v>123</v>
      </c>
      <c r="C318" s="5">
        <v>17</v>
      </c>
      <c r="D318" s="6" t="s">
        <v>65</v>
      </c>
      <c r="E318" s="6" t="s">
        <v>120</v>
      </c>
      <c r="F318" s="7">
        <v>5</v>
      </c>
      <c r="G318" s="5">
        <v>12</v>
      </c>
      <c r="H318" s="6" t="s">
        <v>64</v>
      </c>
      <c r="I318" s="6"/>
      <c r="J318" s="7">
        <v>6</v>
      </c>
    </row>
    <row r="319" spans="1:12" x14ac:dyDescent="0.45">
      <c r="B319" s="78" t="str">
        <f t="shared" ref="B319:B324" si="46">B318</f>
        <v>#3</v>
      </c>
      <c r="C319" s="8">
        <v>19</v>
      </c>
      <c r="D319" s="1" t="s">
        <v>70</v>
      </c>
      <c r="E319" s="1" t="s">
        <v>121</v>
      </c>
      <c r="F319" s="9">
        <v>2</v>
      </c>
    </row>
    <row r="320" spans="1:12" ht="18.600000000000001" thickBot="1" x14ac:dyDescent="0.5">
      <c r="B320" s="79" t="str">
        <f t="shared" si="46"/>
        <v>#3</v>
      </c>
      <c r="C320" s="10">
        <v>18</v>
      </c>
      <c r="D320" s="11"/>
      <c r="E320" s="11"/>
      <c r="F320" s="12">
        <v>2</v>
      </c>
      <c r="G320" s="10">
        <v>8</v>
      </c>
      <c r="H320" s="11" t="s">
        <v>71</v>
      </c>
      <c r="I320" s="11" t="s">
        <v>66</v>
      </c>
      <c r="J320" s="12">
        <v>8</v>
      </c>
    </row>
    <row r="321" spans="2:10" x14ac:dyDescent="0.45">
      <c r="B321" s="77" t="str">
        <f t="shared" si="46"/>
        <v>#3</v>
      </c>
      <c r="C321" s="5"/>
      <c r="D321" s="6"/>
      <c r="E321" s="6"/>
      <c r="F321" s="7"/>
      <c r="G321" s="5">
        <v>12</v>
      </c>
      <c r="H321" s="6" t="s">
        <v>70</v>
      </c>
      <c r="I321" s="6"/>
      <c r="J321" s="7">
        <v>9</v>
      </c>
    </row>
    <row r="322" spans="2:10" x14ac:dyDescent="0.45">
      <c r="B322" s="78" t="str">
        <f t="shared" si="46"/>
        <v>#3</v>
      </c>
      <c r="C322" s="8">
        <v>19</v>
      </c>
      <c r="D322" s="1" t="s">
        <v>68</v>
      </c>
      <c r="E322" s="1" t="s">
        <v>67</v>
      </c>
      <c r="G322" s="8">
        <v>1</v>
      </c>
      <c r="H322" s="1" t="s">
        <v>66</v>
      </c>
      <c r="I322" s="1" t="s">
        <v>69</v>
      </c>
      <c r="J322" s="9">
        <v>6</v>
      </c>
    </row>
    <row r="323" spans="2:10" ht="18.600000000000001" thickBot="1" x14ac:dyDescent="0.5">
      <c r="B323" s="79" t="str">
        <f t="shared" si="46"/>
        <v>#3</v>
      </c>
      <c r="C323" s="10" t="s">
        <v>87</v>
      </c>
      <c r="D323" s="11"/>
      <c r="E323" s="11"/>
      <c r="F323" s="12"/>
      <c r="G323" s="10" t="s">
        <v>85</v>
      </c>
      <c r="H323" s="11" t="s">
        <v>79</v>
      </c>
      <c r="I323" s="11"/>
      <c r="J323" s="12"/>
    </row>
    <row r="324" spans="2:10" x14ac:dyDescent="0.45">
      <c r="B324" s="77" t="str">
        <f t="shared" si="46"/>
        <v>#3</v>
      </c>
      <c r="C324" s="5"/>
      <c r="D324" s="6"/>
      <c r="E324" s="6"/>
      <c r="F324" s="7"/>
      <c r="G324" s="5"/>
      <c r="H324" s="6"/>
      <c r="I324" s="6"/>
      <c r="J324" s="7"/>
    </row>
    <row r="325" spans="2:10" x14ac:dyDescent="0.45">
      <c r="B325" s="78" t="s">
        <v>124</v>
      </c>
      <c r="C325" s="8">
        <v>2</v>
      </c>
      <c r="D325" s="1" t="s">
        <v>65</v>
      </c>
      <c r="E325" s="1" t="s">
        <v>66</v>
      </c>
      <c r="F325" s="9">
        <v>3</v>
      </c>
      <c r="G325" s="8">
        <v>12</v>
      </c>
      <c r="H325" s="1" t="s">
        <v>64</v>
      </c>
      <c r="J325" s="9">
        <v>7</v>
      </c>
    </row>
    <row r="326" spans="2:10" ht="18.600000000000001" thickBot="1" x14ac:dyDescent="0.5">
      <c r="B326" s="79" t="str">
        <f t="shared" ref="B326:B335" si="47">B325</f>
        <v>#4</v>
      </c>
      <c r="C326" s="10">
        <v>16</v>
      </c>
      <c r="D326" s="11" t="s">
        <v>70</v>
      </c>
      <c r="E326" s="11"/>
      <c r="F326" s="12">
        <v>2</v>
      </c>
      <c r="G326" s="10"/>
      <c r="H326" s="11"/>
      <c r="I326" s="11"/>
      <c r="J326" s="12"/>
    </row>
    <row r="327" spans="2:10" x14ac:dyDescent="0.45">
      <c r="B327" s="77" t="str">
        <f t="shared" si="47"/>
        <v>#4</v>
      </c>
      <c r="C327" s="5">
        <v>18</v>
      </c>
      <c r="D327" s="6" t="s">
        <v>66</v>
      </c>
      <c r="E327" s="6"/>
      <c r="F327" s="7" t="s">
        <v>122</v>
      </c>
      <c r="G327" s="5">
        <v>14</v>
      </c>
      <c r="H327" s="6" t="s">
        <v>68</v>
      </c>
      <c r="I327" s="6"/>
      <c r="J327" s="7">
        <v>2</v>
      </c>
    </row>
    <row r="328" spans="2:10" x14ac:dyDescent="0.45">
      <c r="B328" s="78" t="str">
        <f t="shared" si="47"/>
        <v>#4</v>
      </c>
      <c r="C328" s="8">
        <v>18</v>
      </c>
      <c r="D328" s="1" t="s">
        <v>71</v>
      </c>
      <c r="E328" s="1" t="s">
        <v>68</v>
      </c>
      <c r="F328" s="9">
        <v>3</v>
      </c>
    </row>
    <row r="329" spans="2:10" ht="18.600000000000001" thickBot="1" x14ac:dyDescent="0.5">
      <c r="B329" s="79" t="str">
        <f t="shared" si="47"/>
        <v>#4</v>
      </c>
      <c r="C329" s="10">
        <v>16</v>
      </c>
      <c r="D329" s="11" t="s">
        <v>70</v>
      </c>
      <c r="E329" s="11" t="s">
        <v>121</v>
      </c>
      <c r="F329" s="12">
        <v>4</v>
      </c>
      <c r="G329" s="10"/>
      <c r="H329" s="11"/>
      <c r="I329" s="11"/>
      <c r="J329" s="12"/>
    </row>
    <row r="330" spans="2:10" x14ac:dyDescent="0.45">
      <c r="B330" s="77" t="str">
        <f t="shared" si="47"/>
        <v>#4</v>
      </c>
      <c r="C330" s="5">
        <v>19</v>
      </c>
      <c r="D330" s="6" t="s">
        <v>66</v>
      </c>
      <c r="E330" s="6"/>
      <c r="F330" s="7">
        <v>1</v>
      </c>
      <c r="G330" s="5">
        <v>2</v>
      </c>
      <c r="H330" s="6" t="s">
        <v>68</v>
      </c>
      <c r="I330" s="6" t="s">
        <v>70</v>
      </c>
      <c r="J330" s="7">
        <v>9</v>
      </c>
    </row>
    <row r="331" spans="2:10" x14ac:dyDescent="0.45">
      <c r="B331" s="78" t="str">
        <f t="shared" si="47"/>
        <v>#4</v>
      </c>
      <c r="G331" s="8">
        <v>1</v>
      </c>
      <c r="H331" s="1" t="s">
        <v>71</v>
      </c>
      <c r="I331" s="1" t="s">
        <v>66</v>
      </c>
      <c r="J331" s="9">
        <v>2</v>
      </c>
    </row>
    <row r="332" spans="2:10" ht="18.600000000000001" thickBot="1" x14ac:dyDescent="0.5">
      <c r="B332" s="79" t="str">
        <f t="shared" si="47"/>
        <v>#4</v>
      </c>
      <c r="C332" s="10"/>
      <c r="D332" s="11"/>
      <c r="E332" s="11"/>
      <c r="F332" s="12"/>
      <c r="G332" s="10">
        <v>8</v>
      </c>
      <c r="H332" s="11" t="s">
        <v>70</v>
      </c>
      <c r="I332" s="11"/>
      <c r="J332" s="12">
        <v>4</v>
      </c>
    </row>
    <row r="333" spans="2:10" x14ac:dyDescent="0.45">
      <c r="B333" s="77" t="str">
        <f t="shared" si="47"/>
        <v>#4</v>
      </c>
      <c r="C333" s="5">
        <v>16</v>
      </c>
      <c r="D333" s="6" t="s">
        <v>71</v>
      </c>
      <c r="E333" s="6" t="s">
        <v>67</v>
      </c>
      <c r="F333" s="7"/>
      <c r="G333" s="5">
        <v>14</v>
      </c>
      <c r="H333" s="6" t="s">
        <v>66</v>
      </c>
      <c r="I333" s="6" t="s">
        <v>69</v>
      </c>
      <c r="J333" s="7" t="s">
        <v>122</v>
      </c>
    </row>
    <row r="334" spans="2:10" x14ac:dyDescent="0.45">
      <c r="B334" s="78" t="str">
        <f t="shared" si="47"/>
        <v>#4</v>
      </c>
      <c r="C334" s="8" t="s">
        <v>87</v>
      </c>
      <c r="G334" s="8" t="s">
        <v>85</v>
      </c>
      <c r="H334" s="1" t="s">
        <v>79</v>
      </c>
    </row>
    <row r="335" spans="2:10" ht="18.600000000000001" thickBot="1" x14ac:dyDescent="0.5">
      <c r="B335" s="79" t="str">
        <f t="shared" si="47"/>
        <v>#4</v>
      </c>
      <c r="C335" s="10"/>
      <c r="D335" s="11"/>
      <c r="E335" s="11"/>
      <c r="F335" s="12"/>
      <c r="G335" s="10"/>
      <c r="H335" s="11"/>
      <c r="I335" s="11"/>
      <c r="J335" s="12"/>
    </row>
    <row r="336" spans="2:10" x14ac:dyDescent="0.45">
      <c r="B336" s="77" t="s">
        <v>125</v>
      </c>
      <c r="C336" s="5">
        <v>19</v>
      </c>
      <c r="D336" s="6" t="s">
        <v>65</v>
      </c>
      <c r="E336" s="6" t="s">
        <v>68</v>
      </c>
      <c r="F336" s="7">
        <v>4</v>
      </c>
      <c r="G336" s="5">
        <v>12</v>
      </c>
      <c r="H336" s="6" t="s">
        <v>64</v>
      </c>
      <c r="I336" s="6"/>
      <c r="J336" s="7">
        <v>5</v>
      </c>
    </row>
    <row r="337" spans="2:10" x14ac:dyDescent="0.45">
      <c r="B337" s="78" t="str">
        <f t="shared" ref="B337:B342" si="48">B336</f>
        <v>#5</v>
      </c>
      <c r="C337" s="8">
        <v>16</v>
      </c>
      <c r="D337" s="1" t="s">
        <v>70</v>
      </c>
      <c r="F337" s="9">
        <v>4</v>
      </c>
    </row>
    <row r="338" spans="2:10" ht="18.600000000000001" thickBot="1" x14ac:dyDescent="0.5">
      <c r="B338" s="79" t="str">
        <f t="shared" si="48"/>
        <v>#5</v>
      </c>
      <c r="C338" s="10">
        <v>19</v>
      </c>
      <c r="D338" s="11" t="s">
        <v>66</v>
      </c>
      <c r="E338" s="11"/>
      <c r="F338" s="12" t="s">
        <v>122</v>
      </c>
      <c r="G338" s="10">
        <v>14</v>
      </c>
      <c r="H338" s="11" t="s">
        <v>71</v>
      </c>
      <c r="I338" s="11" t="s">
        <v>66</v>
      </c>
      <c r="J338" s="12">
        <v>3</v>
      </c>
    </row>
    <row r="339" spans="2:10" x14ac:dyDescent="0.45">
      <c r="B339" s="77" t="str">
        <f t="shared" si="48"/>
        <v>#5</v>
      </c>
      <c r="C339" s="5"/>
      <c r="D339" s="6"/>
      <c r="E339" s="6"/>
      <c r="F339" s="7"/>
      <c r="G339" s="5">
        <v>8</v>
      </c>
      <c r="H339" s="6" t="s">
        <v>70</v>
      </c>
      <c r="I339" s="6"/>
      <c r="J339" s="7">
        <v>8</v>
      </c>
    </row>
    <row r="340" spans="2:10" x14ac:dyDescent="0.45">
      <c r="B340" s="78" t="str">
        <f t="shared" si="48"/>
        <v>#5</v>
      </c>
      <c r="C340" s="8">
        <v>16</v>
      </c>
      <c r="D340" s="1" t="s">
        <v>71</v>
      </c>
      <c r="E340" s="1" t="s">
        <v>67</v>
      </c>
      <c r="G340" s="8">
        <v>12</v>
      </c>
      <c r="H340" s="1" t="s">
        <v>66</v>
      </c>
      <c r="I340" s="1" t="s">
        <v>69</v>
      </c>
      <c r="J340" s="9">
        <v>1</v>
      </c>
    </row>
    <row r="341" spans="2:10" ht="18.600000000000001" thickBot="1" x14ac:dyDescent="0.5">
      <c r="B341" s="79" t="str">
        <f t="shared" si="48"/>
        <v>#5</v>
      </c>
      <c r="C341" s="10" t="s">
        <v>87</v>
      </c>
      <c r="D341" s="11"/>
      <c r="E341" s="11"/>
      <c r="F341" s="12"/>
      <c r="G341" s="10" t="s">
        <v>85</v>
      </c>
      <c r="H341" s="11" t="s">
        <v>79</v>
      </c>
      <c r="I341" s="11"/>
      <c r="J341" s="12"/>
    </row>
    <row r="342" spans="2:10" x14ac:dyDescent="0.45">
      <c r="B342" s="77" t="str">
        <f t="shared" si="48"/>
        <v>#5</v>
      </c>
      <c r="C342" s="5"/>
      <c r="D342" s="6"/>
      <c r="E342" s="6"/>
      <c r="F342" s="7"/>
      <c r="G342" s="5"/>
      <c r="H342" s="6"/>
      <c r="I342" s="6"/>
      <c r="J342" s="7"/>
    </row>
    <row r="343" spans="2:10" x14ac:dyDescent="0.45">
      <c r="B343" s="78" t="s">
        <v>126</v>
      </c>
      <c r="C343" s="8">
        <v>17</v>
      </c>
      <c r="D343" s="1" t="s">
        <v>65</v>
      </c>
      <c r="E343" s="1" t="s">
        <v>66</v>
      </c>
      <c r="F343" s="9">
        <v>3</v>
      </c>
      <c r="G343" s="8">
        <v>12</v>
      </c>
      <c r="H343" s="1" t="s">
        <v>64</v>
      </c>
      <c r="J343" s="9">
        <v>8</v>
      </c>
    </row>
    <row r="344" spans="2:10" ht="18.600000000000001" thickBot="1" x14ac:dyDescent="0.5">
      <c r="B344" s="79" t="str">
        <f t="shared" ref="B344:B346" si="49">B343</f>
        <v>#6</v>
      </c>
      <c r="C344" s="10">
        <v>16</v>
      </c>
      <c r="D344" s="11" t="s">
        <v>70</v>
      </c>
      <c r="E344" s="11"/>
      <c r="F344" s="12">
        <v>4</v>
      </c>
      <c r="G344" s="10"/>
      <c r="H344" s="11"/>
      <c r="I344" s="11"/>
      <c r="J344" s="12"/>
    </row>
    <row r="345" spans="2:10" x14ac:dyDescent="0.45">
      <c r="B345" s="77" t="str">
        <f t="shared" si="49"/>
        <v>#6</v>
      </c>
      <c r="C345" s="5">
        <v>19</v>
      </c>
      <c r="D345" s="6" t="s">
        <v>66</v>
      </c>
      <c r="E345" s="6" t="s">
        <v>69</v>
      </c>
      <c r="F345" s="7">
        <v>7</v>
      </c>
      <c r="G345" s="5">
        <v>20</v>
      </c>
      <c r="H345" s="6" t="s">
        <v>71</v>
      </c>
      <c r="I345" s="6" t="s">
        <v>67</v>
      </c>
      <c r="J345" s="7"/>
    </row>
    <row r="346" spans="2:10" x14ac:dyDescent="0.45">
      <c r="B346" s="78" t="str">
        <f t="shared" si="49"/>
        <v>#6</v>
      </c>
    </row>
    <row r="347" spans="2:10" ht="18.600000000000001" thickBot="1" x14ac:dyDescent="0.5">
      <c r="B347" s="79" t="s">
        <v>127</v>
      </c>
      <c r="C347" s="10">
        <v>18</v>
      </c>
      <c r="D347" s="11" t="s">
        <v>64</v>
      </c>
      <c r="E347" s="11"/>
      <c r="F347" s="12">
        <v>6</v>
      </c>
      <c r="G347" s="10">
        <v>20</v>
      </c>
      <c r="H347" s="11" t="s">
        <v>65</v>
      </c>
      <c r="I347" s="11" t="s">
        <v>68</v>
      </c>
      <c r="J347" s="12">
        <v>2</v>
      </c>
    </row>
    <row r="348" spans="2:10" x14ac:dyDescent="0.45">
      <c r="B348" s="77" t="str">
        <f t="shared" ref="B348:B355" si="50">B347</f>
        <v>#7</v>
      </c>
      <c r="C348" s="5"/>
      <c r="D348" s="6"/>
      <c r="E348" s="6"/>
      <c r="F348" s="7"/>
      <c r="G348" s="5">
        <v>8</v>
      </c>
      <c r="H348" s="6" t="s">
        <v>70</v>
      </c>
      <c r="I348" s="6"/>
      <c r="J348" s="7">
        <v>3</v>
      </c>
    </row>
    <row r="349" spans="2:10" x14ac:dyDescent="0.45">
      <c r="B349" s="78" t="str">
        <f t="shared" si="50"/>
        <v>#7</v>
      </c>
      <c r="C349" s="8">
        <v>17</v>
      </c>
      <c r="D349" s="1" t="s">
        <v>71</v>
      </c>
      <c r="E349" s="1" t="s">
        <v>120</v>
      </c>
      <c r="F349" s="9">
        <v>1</v>
      </c>
      <c r="G349" s="8">
        <v>2</v>
      </c>
      <c r="H349" s="1" t="s">
        <v>66</v>
      </c>
      <c r="J349" s="9">
        <v>6</v>
      </c>
    </row>
    <row r="350" spans="2:10" ht="18.600000000000001" thickBot="1" x14ac:dyDescent="0.5">
      <c r="B350" s="79" t="str">
        <f t="shared" si="50"/>
        <v>#7</v>
      </c>
      <c r="C350" s="10">
        <v>18</v>
      </c>
      <c r="D350" s="11" t="s">
        <v>70</v>
      </c>
      <c r="E350" s="11" t="s">
        <v>121</v>
      </c>
      <c r="F350" s="12">
        <v>4</v>
      </c>
      <c r="G350" s="10"/>
      <c r="H350" s="11"/>
      <c r="I350" s="11"/>
      <c r="J350" s="12"/>
    </row>
    <row r="351" spans="2:10" x14ac:dyDescent="0.45">
      <c r="B351" s="77" t="str">
        <f t="shared" si="50"/>
        <v>#7</v>
      </c>
      <c r="C351" s="5">
        <v>19</v>
      </c>
      <c r="D351" s="6" t="s">
        <v>66</v>
      </c>
      <c r="E351" s="6"/>
      <c r="F351" s="7" t="s">
        <v>122</v>
      </c>
      <c r="G351" s="5">
        <v>8</v>
      </c>
      <c r="H351" s="6" t="s">
        <v>71</v>
      </c>
      <c r="I351" s="6" t="s">
        <v>68</v>
      </c>
      <c r="J351" s="7">
        <v>3</v>
      </c>
    </row>
    <row r="352" spans="2:10" x14ac:dyDescent="0.45">
      <c r="B352" s="78" t="str">
        <f t="shared" si="50"/>
        <v>#7</v>
      </c>
      <c r="G352" s="8">
        <v>12</v>
      </c>
      <c r="H352" s="1" t="s">
        <v>70</v>
      </c>
      <c r="I352" s="1" t="s">
        <v>121</v>
      </c>
      <c r="J352" s="9">
        <v>4</v>
      </c>
    </row>
    <row r="353" spans="2:10" ht="18.600000000000001" thickBot="1" x14ac:dyDescent="0.5">
      <c r="B353" s="79" t="str">
        <f t="shared" si="50"/>
        <v>#7</v>
      </c>
      <c r="C353" s="10">
        <v>13</v>
      </c>
      <c r="D353" s="11" t="s">
        <v>71</v>
      </c>
      <c r="E353" s="11" t="s">
        <v>68</v>
      </c>
      <c r="F353" s="12">
        <v>2</v>
      </c>
      <c r="G353" s="10">
        <v>14</v>
      </c>
      <c r="H353" s="11" t="s">
        <v>66</v>
      </c>
      <c r="I353" s="11"/>
      <c r="J353" s="12">
        <v>7</v>
      </c>
    </row>
    <row r="354" spans="2:10" x14ac:dyDescent="0.45">
      <c r="B354" s="77" t="str">
        <f t="shared" si="50"/>
        <v>#7</v>
      </c>
      <c r="C354" s="5">
        <v>16</v>
      </c>
      <c r="D354" s="6" t="s">
        <v>67</v>
      </c>
      <c r="E354" s="6"/>
      <c r="F354" s="7"/>
      <c r="G354" s="5"/>
      <c r="H354" s="6"/>
      <c r="I354" s="6"/>
      <c r="J354" s="7"/>
    </row>
    <row r="355" spans="2:10" x14ac:dyDescent="0.45">
      <c r="B355" s="78" t="str">
        <f t="shared" si="50"/>
        <v>#7</v>
      </c>
    </row>
    <row r="356" spans="2:10" ht="18.600000000000001" thickBot="1" x14ac:dyDescent="0.5">
      <c r="B356" s="79" t="s">
        <v>128</v>
      </c>
      <c r="C356" s="10">
        <v>17</v>
      </c>
      <c r="D356" s="11" t="s">
        <v>65</v>
      </c>
      <c r="E356" s="11" t="s">
        <v>66</v>
      </c>
      <c r="F356" s="12">
        <v>3</v>
      </c>
      <c r="G356" s="10">
        <v>2</v>
      </c>
      <c r="H356" s="11" t="s">
        <v>64</v>
      </c>
      <c r="I356" s="11"/>
      <c r="J356" s="12">
        <v>7</v>
      </c>
    </row>
    <row r="357" spans="2:10" x14ac:dyDescent="0.45">
      <c r="B357" s="77" t="str">
        <f t="shared" ref="B357:B359" si="51">B356</f>
        <v>#8</v>
      </c>
      <c r="C357" s="5">
        <v>16</v>
      </c>
      <c r="D357" s="6" t="s">
        <v>70</v>
      </c>
      <c r="E357" s="6"/>
      <c r="F357" s="7">
        <v>3</v>
      </c>
      <c r="G357" s="5"/>
      <c r="H357" s="6"/>
      <c r="I357" s="6"/>
      <c r="J357" s="7"/>
    </row>
    <row r="358" spans="2:10" x14ac:dyDescent="0.45">
      <c r="B358" s="78" t="str">
        <f t="shared" si="51"/>
        <v>#8</v>
      </c>
      <c r="C358" s="8">
        <v>2</v>
      </c>
      <c r="D358" s="1" t="s">
        <v>66</v>
      </c>
      <c r="E358" s="1" t="s">
        <v>69</v>
      </c>
      <c r="F358" s="9" t="s">
        <v>122</v>
      </c>
      <c r="G358" s="8">
        <v>2</v>
      </c>
      <c r="H358" s="1" t="s">
        <v>71</v>
      </c>
      <c r="I358" s="1" t="s">
        <v>67</v>
      </c>
    </row>
    <row r="359" spans="2:10" ht="18.600000000000001" thickBot="1" x14ac:dyDescent="0.5">
      <c r="B359" s="79" t="str">
        <f t="shared" si="51"/>
        <v>#8</v>
      </c>
      <c r="C359" s="10"/>
      <c r="D359" s="11"/>
      <c r="E359" s="11"/>
      <c r="F359" s="12"/>
      <c r="G359" s="10"/>
      <c r="H359" s="11"/>
      <c r="I359" s="11"/>
      <c r="J359" s="12"/>
    </row>
    <row r="360" spans="2:10" x14ac:dyDescent="0.45">
      <c r="B360" s="77" t="s">
        <v>129</v>
      </c>
      <c r="C360" s="5">
        <v>19</v>
      </c>
      <c r="D360" s="6" t="s">
        <v>64</v>
      </c>
      <c r="E360" s="6" t="s">
        <v>67</v>
      </c>
      <c r="F360" s="7"/>
      <c r="G360" s="5"/>
      <c r="H360" s="6"/>
      <c r="I360" s="6"/>
      <c r="J360" s="7"/>
    </row>
    <row r="361" spans="2:10" x14ac:dyDescent="0.45">
      <c r="B361" s="78" t="str">
        <f>B360</f>
        <v>#9</v>
      </c>
    </row>
    <row r="362" spans="2:10" ht="18.600000000000001" thickBot="1" x14ac:dyDescent="0.5">
      <c r="B362" s="79" t="s">
        <v>130</v>
      </c>
      <c r="C362" s="10">
        <v>19</v>
      </c>
      <c r="D362" s="11" t="s">
        <v>65</v>
      </c>
      <c r="E362" s="11" t="s">
        <v>68</v>
      </c>
      <c r="F362" s="12">
        <v>2</v>
      </c>
      <c r="G362" s="10">
        <v>8</v>
      </c>
      <c r="H362" s="11" t="s">
        <v>64</v>
      </c>
      <c r="I362" s="11"/>
      <c r="J362" s="12">
        <v>1</v>
      </c>
    </row>
    <row r="363" spans="2:10" x14ac:dyDescent="0.45">
      <c r="B363" s="77" t="str">
        <f t="shared" ref="B363:B371" si="52">B362</f>
        <v>#10</v>
      </c>
      <c r="C363" s="5">
        <v>16</v>
      </c>
      <c r="D363" s="6" t="s">
        <v>70</v>
      </c>
      <c r="E363" s="6"/>
      <c r="F363" s="7">
        <v>4</v>
      </c>
      <c r="G363" s="5"/>
      <c r="H363" s="6"/>
      <c r="I363" s="6"/>
      <c r="J363" s="7"/>
    </row>
    <row r="364" spans="2:10" x14ac:dyDescent="0.45">
      <c r="B364" s="78" t="str">
        <f t="shared" si="52"/>
        <v>#10</v>
      </c>
      <c r="C364" s="8">
        <v>17</v>
      </c>
      <c r="D364" s="1" t="s">
        <v>66</v>
      </c>
      <c r="F364" s="9">
        <v>6</v>
      </c>
      <c r="G364" s="8">
        <v>6</v>
      </c>
      <c r="H364" s="1" t="s">
        <v>68</v>
      </c>
      <c r="J364" s="9">
        <v>2</v>
      </c>
    </row>
    <row r="365" spans="2:10" ht="18.600000000000001" thickBot="1" x14ac:dyDescent="0.5">
      <c r="B365" s="79" t="str">
        <f t="shared" si="52"/>
        <v>#10</v>
      </c>
      <c r="C365" s="10">
        <v>18</v>
      </c>
      <c r="D365" s="11" t="s">
        <v>71</v>
      </c>
      <c r="E365" s="11" t="s">
        <v>66</v>
      </c>
      <c r="F365" s="12">
        <v>2</v>
      </c>
      <c r="G365" s="10"/>
      <c r="H365" s="11"/>
      <c r="I365" s="11"/>
      <c r="J365" s="12"/>
    </row>
    <row r="366" spans="2:10" x14ac:dyDescent="0.45">
      <c r="B366" s="77" t="str">
        <f t="shared" si="52"/>
        <v>#10</v>
      </c>
      <c r="C366" s="5">
        <v>16</v>
      </c>
      <c r="D366" s="6" t="s">
        <v>70</v>
      </c>
      <c r="E366" s="6"/>
      <c r="F366" s="7">
        <v>4</v>
      </c>
      <c r="G366" s="5"/>
      <c r="H366" s="6"/>
      <c r="I366" s="6"/>
      <c r="J366" s="7"/>
    </row>
    <row r="367" spans="2:10" x14ac:dyDescent="0.45">
      <c r="B367" s="78" t="str">
        <f t="shared" si="52"/>
        <v>#10</v>
      </c>
      <c r="C367" s="8">
        <v>17</v>
      </c>
      <c r="D367" s="1" t="s">
        <v>66</v>
      </c>
      <c r="F367" s="9" t="s">
        <v>122</v>
      </c>
    </row>
    <row r="368" spans="2:10" ht="18.600000000000001" thickBot="1" x14ac:dyDescent="0.5">
      <c r="B368" s="79" t="str">
        <f t="shared" si="52"/>
        <v>#10</v>
      </c>
      <c r="C368" s="10">
        <v>17</v>
      </c>
      <c r="D368" s="11" t="s">
        <v>67</v>
      </c>
      <c r="E368" s="11"/>
      <c r="F368" s="12"/>
      <c r="G368" s="10"/>
      <c r="H368" s="11"/>
      <c r="I368" s="11"/>
      <c r="J368" s="12"/>
    </row>
    <row r="369" spans="2:10" x14ac:dyDescent="0.45">
      <c r="B369" s="77" t="str">
        <f t="shared" si="52"/>
        <v>#10</v>
      </c>
      <c r="C369" s="5" t="s">
        <v>85</v>
      </c>
      <c r="D369" s="6"/>
      <c r="E369" s="6"/>
      <c r="F369" s="7"/>
      <c r="G369" s="5" t="s">
        <v>83</v>
      </c>
      <c r="H369" s="6" t="s">
        <v>82</v>
      </c>
      <c r="I369" s="6"/>
      <c r="J369" s="7"/>
    </row>
    <row r="370" spans="2:10" x14ac:dyDescent="0.45">
      <c r="B370" s="78" t="str">
        <f t="shared" si="52"/>
        <v>#10</v>
      </c>
      <c r="C370" s="8" t="s">
        <v>73</v>
      </c>
    </row>
    <row r="371" spans="2:10" ht="18.600000000000001" thickBot="1" x14ac:dyDescent="0.5">
      <c r="B371" s="79" t="str">
        <f t="shared" si="52"/>
        <v>#10</v>
      </c>
      <c r="C371" s="10"/>
      <c r="D371" s="11"/>
      <c r="E371" s="11"/>
      <c r="F371" s="12"/>
      <c r="G371" s="10"/>
      <c r="H371" s="11"/>
      <c r="I371" s="11"/>
      <c r="J371" s="12"/>
    </row>
    <row r="372" spans="2:10" x14ac:dyDescent="0.45">
      <c r="B372" s="77" t="s">
        <v>131</v>
      </c>
      <c r="C372" s="5">
        <v>19</v>
      </c>
      <c r="D372" s="6" t="s">
        <v>65</v>
      </c>
      <c r="E372" s="6" t="s">
        <v>66</v>
      </c>
      <c r="F372" s="7">
        <v>3</v>
      </c>
      <c r="G372" s="5">
        <v>8</v>
      </c>
      <c r="H372" s="6" t="s">
        <v>64</v>
      </c>
      <c r="I372" s="6"/>
      <c r="J372" s="7">
        <v>9</v>
      </c>
    </row>
    <row r="373" spans="2:10" x14ac:dyDescent="0.45">
      <c r="B373" s="78" t="str">
        <f t="shared" ref="B373:B376" si="53">B372</f>
        <v>#11</v>
      </c>
      <c r="C373" s="8">
        <v>16</v>
      </c>
      <c r="D373" s="1" t="s">
        <v>70</v>
      </c>
      <c r="F373" s="9">
        <v>9</v>
      </c>
    </row>
    <row r="374" spans="2:10" ht="18.600000000000001" thickBot="1" x14ac:dyDescent="0.5">
      <c r="B374" s="79" t="str">
        <f t="shared" si="53"/>
        <v>#11</v>
      </c>
      <c r="C374" s="10">
        <v>18</v>
      </c>
      <c r="D374" s="11" t="s">
        <v>66</v>
      </c>
      <c r="E374" s="11" t="s">
        <v>67</v>
      </c>
      <c r="F374" s="12" t="s">
        <v>121</v>
      </c>
      <c r="G374" s="10"/>
      <c r="H374" s="11"/>
      <c r="I374" s="11"/>
      <c r="J374" s="12"/>
    </row>
    <row r="375" spans="2:10" x14ac:dyDescent="0.45">
      <c r="B375" s="77" t="str">
        <f t="shared" si="53"/>
        <v>#11</v>
      </c>
      <c r="C375" s="5" t="s">
        <v>85</v>
      </c>
      <c r="D375" s="6"/>
      <c r="E375" s="6"/>
      <c r="F375" s="7"/>
      <c r="G375" s="5" t="s">
        <v>83</v>
      </c>
      <c r="H375" s="6" t="s">
        <v>82</v>
      </c>
      <c r="I375" s="6"/>
      <c r="J375" s="7"/>
    </row>
    <row r="376" spans="2:10" x14ac:dyDescent="0.45">
      <c r="B376" s="78" t="str">
        <f t="shared" si="53"/>
        <v>#11</v>
      </c>
    </row>
    <row r="377" spans="2:10" ht="18.600000000000001" thickBot="1" x14ac:dyDescent="0.5">
      <c r="B377" s="79" t="s">
        <v>132</v>
      </c>
      <c r="C377" s="10">
        <v>2</v>
      </c>
      <c r="D377" s="11" t="s">
        <v>65</v>
      </c>
      <c r="E377" s="11" t="s">
        <v>66</v>
      </c>
      <c r="F377" s="12">
        <v>3</v>
      </c>
      <c r="G377" s="10">
        <v>8</v>
      </c>
      <c r="H377" s="11" t="s">
        <v>64</v>
      </c>
      <c r="I377" s="11"/>
      <c r="J377" s="12">
        <v>8</v>
      </c>
    </row>
    <row r="378" spans="2:10" x14ac:dyDescent="0.45">
      <c r="B378" s="77" t="str">
        <f t="shared" ref="B378:B380" si="54">B377</f>
        <v>#12</v>
      </c>
      <c r="C378" s="5">
        <v>16</v>
      </c>
      <c r="D378" s="6" t="s">
        <v>70</v>
      </c>
      <c r="E378" s="6"/>
      <c r="F378" s="7">
        <v>3</v>
      </c>
      <c r="G378" s="5"/>
      <c r="H378" s="6"/>
      <c r="I378" s="6"/>
      <c r="J378" s="7"/>
    </row>
    <row r="379" spans="2:10" x14ac:dyDescent="0.45">
      <c r="B379" s="78" t="str">
        <f t="shared" si="54"/>
        <v>#12</v>
      </c>
      <c r="C379" s="8">
        <v>2</v>
      </c>
      <c r="D379" s="1" t="s">
        <v>66</v>
      </c>
      <c r="E379" s="1" t="s">
        <v>69</v>
      </c>
      <c r="F379" s="9">
        <v>9</v>
      </c>
    </row>
    <row r="380" spans="2:10" ht="18.600000000000001" thickBot="1" x14ac:dyDescent="0.5">
      <c r="B380" s="79" t="str">
        <f t="shared" si="54"/>
        <v>#12</v>
      </c>
      <c r="C380" s="10"/>
      <c r="D380" s="11"/>
      <c r="E380" s="11"/>
      <c r="F380" s="12"/>
      <c r="G380" s="10"/>
      <c r="H380" s="11"/>
      <c r="I380" s="11"/>
      <c r="J380" s="12"/>
    </row>
    <row r="381" spans="2:10" x14ac:dyDescent="0.45">
      <c r="B381" s="77" t="s">
        <v>133</v>
      </c>
      <c r="C381" s="5">
        <v>2</v>
      </c>
      <c r="D381" s="6" t="s">
        <v>64</v>
      </c>
      <c r="E381" s="6"/>
      <c r="F381" s="7">
        <v>1</v>
      </c>
      <c r="G381" s="5">
        <v>14</v>
      </c>
      <c r="H381" s="6" t="s">
        <v>65</v>
      </c>
      <c r="I381" s="6" t="s">
        <v>68</v>
      </c>
      <c r="J381" s="7">
        <v>2</v>
      </c>
    </row>
    <row r="382" spans="2:10" x14ac:dyDescent="0.45">
      <c r="B382" s="78" t="str">
        <f t="shared" ref="B382:B386" si="55">B381</f>
        <v>#13</v>
      </c>
      <c r="G382" s="8">
        <v>8</v>
      </c>
      <c r="H382" s="1" t="s">
        <v>70</v>
      </c>
      <c r="J382" s="9">
        <v>2</v>
      </c>
    </row>
    <row r="383" spans="2:10" ht="18.600000000000001" thickBot="1" x14ac:dyDescent="0.5">
      <c r="B383" s="79" t="str">
        <f t="shared" si="55"/>
        <v>#13</v>
      </c>
      <c r="C383" s="10">
        <v>19</v>
      </c>
      <c r="D383" s="11" t="s">
        <v>71</v>
      </c>
      <c r="E383" s="11" t="s">
        <v>66</v>
      </c>
      <c r="F383" s="12">
        <v>3</v>
      </c>
      <c r="G383" s="10">
        <v>14</v>
      </c>
      <c r="H383" s="11" t="s">
        <v>66</v>
      </c>
      <c r="I383" s="11"/>
      <c r="J383" s="12">
        <v>6</v>
      </c>
    </row>
    <row r="384" spans="2:10" x14ac:dyDescent="0.45">
      <c r="B384" s="77" t="str">
        <f t="shared" si="55"/>
        <v>#13</v>
      </c>
      <c r="C384" s="5">
        <v>16</v>
      </c>
      <c r="D384" s="6" t="s">
        <v>70</v>
      </c>
      <c r="E384" s="6"/>
      <c r="F384" s="7">
        <v>4</v>
      </c>
      <c r="G384" s="5"/>
      <c r="H384" s="6"/>
      <c r="I384" s="6"/>
      <c r="J384" s="7"/>
    </row>
    <row r="385" spans="2:10" x14ac:dyDescent="0.45">
      <c r="B385" s="78" t="str">
        <f t="shared" si="55"/>
        <v>#13</v>
      </c>
      <c r="C385" s="8">
        <v>17</v>
      </c>
      <c r="D385" s="1" t="s">
        <v>66</v>
      </c>
      <c r="E385" s="1" t="s">
        <v>67</v>
      </c>
      <c r="F385" s="9" t="s">
        <v>68</v>
      </c>
      <c r="G385" s="8">
        <v>14</v>
      </c>
      <c r="H385" s="1" t="s">
        <v>68</v>
      </c>
      <c r="I385" s="1" t="s">
        <v>69</v>
      </c>
      <c r="J385" s="9">
        <v>3</v>
      </c>
    </row>
    <row r="386" spans="2:10" ht="18.600000000000001" thickBot="1" x14ac:dyDescent="0.5">
      <c r="B386" s="79" t="str">
        <f t="shared" si="55"/>
        <v>#13</v>
      </c>
      <c r="C386" s="10"/>
      <c r="D386" s="11"/>
      <c r="E386" s="11"/>
      <c r="F386" s="12"/>
      <c r="G386" s="10"/>
      <c r="H386" s="11"/>
      <c r="I386" s="11"/>
      <c r="J386" s="12"/>
    </row>
    <row r="387" spans="2:10" x14ac:dyDescent="0.45">
      <c r="B387" s="77" t="s">
        <v>134</v>
      </c>
      <c r="C387" s="5">
        <v>19</v>
      </c>
      <c r="D387" s="6" t="s">
        <v>65</v>
      </c>
      <c r="E387" s="6" t="s">
        <v>68</v>
      </c>
      <c r="F387" s="7">
        <v>2</v>
      </c>
      <c r="G387" s="5">
        <v>14</v>
      </c>
      <c r="H387" s="6" t="s">
        <v>64</v>
      </c>
      <c r="I387" s="6"/>
      <c r="J387" s="7">
        <v>6</v>
      </c>
    </row>
    <row r="388" spans="2:10" x14ac:dyDescent="0.45">
      <c r="B388" s="78" t="str">
        <f t="shared" ref="B388:B400" si="56">B387</f>
        <v>#14</v>
      </c>
      <c r="C388" s="8">
        <v>16</v>
      </c>
      <c r="D388" s="1" t="s">
        <v>70</v>
      </c>
      <c r="F388" s="9">
        <v>4</v>
      </c>
    </row>
    <row r="389" spans="2:10" ht="18.600000000000001" thickBot="1" x14ac:dyDescent="0.5">
      <c r="B389" s="79" t="str">
        <f t="shared" si="56"/>
        <v>#14</v>
      </c>
      <c r="C389" s="10">
        <v>17</v>
      </c>
      <c r="D389" s="11" t="s">
        <v>66</v>
      </c>
      <c r="E389" s="11"/>
      <c r="F389" s="12" t="s">
        <v>122</v>
      </c>
      <c r="G389" s="10">
        <v>12</v>
      </c>
      <c r="H389" s="11" t="s">
        <v>71</v>
      </c>
      <c r="I389" s="11" t="s">
        <v>68</v>
      </c>
      <c r="J389" s="12">
        <v>3</v>
      </c>
    </row>
    <row r="390" spans="2:10" x14ac:dyDescent="0.45">
      <c r="B390" s="77" t="str">
        <f t="shared" si="56"/>
        <v>#14</v>
      </c>
      <c r="C390" s="5"/>
      <c r="D390" s="6"/>
      <c r="E390" s="6"/>
      <c r="F390" s="7"/>
      <c r="G390" s="5">
        <v>8</v>
      </c>
      <c r="H390" s="6" t="s">
        <v>70</v>
      </c>
      <c r="I390" s="6" t="s">
        <v>121</v>
      </c>
      <c r="J390" s="7">
        <v>8</v>
      </c>
    </row>
    <row r="391" spans="2:10" x14ac:dyDescent="0.45">
      <c r="B391" s="78" t="str">
        <f t="shared" si="56"/>
        <v>#14</v>
      </c>
      <c r="C391" s="8">
        <v>19</v>
      </c>
      <c r="D391" s="1" t="s">
        <v>71</v>
      </c>
      <c r="E391" s="1" t="s">
        <v>120</v>
      </c>
      <c r="F391" s="9">
        <v>9</v>
      </c>
      <c r="G391" s="8">
        <v>14</v>
      </c>
      <c r="H391" s="1" t="s">
        <v>66</v>
      </c>
      <c r="J391" s="9">
        <v>1</v>
      </c>
    </row>
    <row r="392" spans="2:10" ht="18.600000000000001" thickBot="1" x14ac:dyDescent="0.5">
      <c r="B392" s="79" t="str">
        <f t="shared" si="56"/>
        <v>#14</v>
      </c>
      <c r="C392" s="10">
        <v>16</v>
      </c>
      <c r="D392" s="11" t="s">
        <v>70</v>
      </c>
      <c r="E392" s="11" t="s">
        <v>121</v>
      </c>
      <c r="F392" s="12">
        <v>4</v>
      </c>
      <c r="G392" s="10"/>
      <c r="H392" s="11"/>
      <c r="I392" s="11"/>
      <c r="J392" s="12"/>
    </row>
    <row r="393" spans="2:10" x14ac:dyDescent="0.45">
      <c r="B393" s="77" t="str">
        <f t="shared" si="56"/>
        <v>#14</v>
      </c>
      <c r="C393" s="5">
        <v>17</v>
      </c>
      <c r="D393" s="6" t="s">
        <v>66</v>
      </c>
      <c r="E393" s="6"/>
      <c r="F393" s="7">
        <v>1</v>
      </c>
      <c r="G393" s="5">
        <v>6</v>
      </c>
      <c r="H393" s="6" t="s">
        <v>68</v>
      </c>
      <c r="I393" s="6" t="s">
        <v>70</v>
      </c>
      <c r="J393" s="7">
        <v>4</v>
      </c>
    </row>
    <row r="394" spans="2:10" x14ac:dyDescent="0.45">
      <c r="B394" s="78" t="str">
        <f t="shared" si="56"/>
        <v>#14</v>
      </c>
      <c r="G394" s="8">
        <v>20</v>
      </c>
      <c r="H394" s="1" t="s">
        <v>71</v>
      </c>
      <c r="I394" s="1" t="s">
        <v>66</v>
      </c>
      <c r="J394" s="9">
        <v>3</v>
      </c>
    </row>
    <row r="395" spans="2:10" ht="18.600000000000001" thickBot="1" x14ac:dyDescent="0.5">
      <c r="B395" s="79" t="str">
        <f t="shared" si="56"/>
        <v>#14</v>
      </c>
      <c r="C395" s="10"/>
      <c r="D395" s="11"/>
      <c r="E395" s="11"/>
      <c r="F395" s="12"/>
      <c r="G395" s="10">
        <v>8</v>
      </c>
      <c r="H395" s="11" t="s">
        <v>70</v>
      </c>
      <c r="I395" s="11"/>
      <c r="J395" s="12">
        <v>3</v>
      </c>
    </row>
    <row r="396" spans="2:10" x14ac:dyDescent="0.45">
      <c r="B396" s="77" t="str">
        <f t="shared" si="56"/>
        <v>#14</v>
      </c>
      <c r="C396" s="5">
        <v>17</v>
      </c>
      <c r="D396" s="6" t="s">
        <v>68</v>
      </c>
      <c r="E396" s="6" t="s">
        <v>70</v>
      </c>
      <c r="F396" s="7">
        <v>2</v>
      </c>
      <c r="G396" s="5">
        <v>6</v>
      </c>
      <c r="H396" s="6" t="s">
        <v>66</v>
      </c>
      <c r="I396" s="6"/>
      <c r="J396" s="7">
        <v>6</v>
      </c>
    </row>
    <row r="397" spans="2:10" x14ac:dyDescent="0.45">
      <c r="B397" s="78" t="str">
        <f t="shared" si="56"/>
        <v>#14</v>
      </c>
      <c r="C397" s="8">
        <v>16</v>
      </c>
      <c r="D397" s="1" t="s">
        <v>71</v>
      </c>
      <c r="E397" s="1" t="s">
        <v>68</v>
      </c>
      <c r="F397" s="9">
        <v>8</v>
      </c>
    </row>
    <row r="398" spans="2:10" ht="18.600000000000001" thickBot="1" x14ac:dyDescent="0.5">
      <c r="B398" s="79" t="str">
        <f t="shared" si="56"/>
        <v>#14</v>
      </c>
      <c r="C398" s="10">
        <v>13</v>
      </c>
      <c r="D398" s="11" t="s">
        <v>70</v>
      </c>
      <c r="E398" s="11" t="s">
        <v>121</v>
      </c>
      <c r="F398" s="12">
        <v>4</v>
      </c>
      <c r="G398" s="10"/>
      <c r="H398" s="11"/>
      <c r="I398" s="11"/>
      <c r="J398" s="12"/>
    </row>
    <row r="399" spans="2:10" x14ac:dyDescent="0.45">
      <c r="B399" s="77" t="str">
        <f t="shared" si="56"/>
        <v>#14</v>
      </c>
      <c r="C399" s="5">
        <v>17</v>
      </c>
      <c r="D399" s="6" t="s">
        <v>66</v>
      </c>
      <c r="E399" s="6" t="s">
        <v>69</v>
      </c>
      <c r="F399" s="7">
        <v>1</v>
      </c>
      <c r="G399" s="5">
        <v>14</v>
      </c>
      <c r="H399" s="6" t="s">
        <v>71</v>
      </c>
      <c r="I399" s="6" t="s">
        <v>67</v>
      </c>
      <c r="J399" s="7"/>
    </row>
    <row r="400" spans="2:10" x14ac:dyDescent="0.45">
      <c r="B400" s="78" t="str">
        <f t="shared" si="56"/>
        <v>#14</v>
      </c>
    </row>
    <row r="401" spans="2:10" ht="18.600000000000001" thickBot="1" x14ac:dyDescent="0.5">
      <c r="B401" s="79" t="s">
        <v>135</v>
      </c>
      <c r="C401" s="10">
        <v>16</v>
      </c>
      <c r="D401" s="11" t="s">
        <v>64</v>
      </c>
      <c r="E401" s="11"/>
      <c r="F401" s="12">
        <v>1</v>
      </c>
      <c r="G401" s="10">
        <v>14</v>
      </c>
      <c r="H401" s="11" t="s">
        <v>65</v>
      </c>
      <c r="I401" s="11" t="s">
        <v>68</v>
      </c>
      <c r="J401" s="12">
        <v>3</v>
      </c>
    </row>
    <row r="402" spans="2:10" x14ac:dyDescent="0.45">
      <c r="B402" s="77" t="str">
        <f t="shared" ref="B402:B405" si="57">B401</f>
        <v>#15</v>
      </c>
      <c r="C402" s="5"/>
      <c r="D402" s="6"/>
      <c r="E402" s="6"/>
      <c r="F402" s="7"/>
      <c r="G402" s="5">
        <v>8</v>
      </c>
      <c r="H402" s="6" t="s">
        <v>70</v>
      </c>
      <c r="I402" s="6"/>
      <c r="J402" s="7">
        <v>3</v>
      </c>
    </row>
    <row r="403" spans="2:10" x14ac:dyDescent="0.45">
      <c r="B403" s="78" t="str">
        <f t="shared" si="57"/>
        <v>#15</v>
      </c>
      <c r="G403" s="8">
        <v>6</v>
      </c>
      <c r="H403" s="1" t="s">
        <v>66</v>
      </c>
      <c r="I403" s="1" t="s">
        <v>67</v>
      </c>
      <c r="J403" s="9" t="s">
        <v>121</v>
      </c>
    </row>
    <row r="404" spans="2:10" ht="18.600000000000001" thickBot="1" x14ac:dyDescent="0.5">
      <c r="B404" s="79" t="str">
        <f t="shared" si="57"/>
        <v>#15</v>
      </c>
      <c r="C404" s="10" t="s">
        <v>83</v>
      </c>
      <c r="D404" s="11" t="s">
        <v>82</v>
      </c>
      <c r="E404" s="11"/>
      <c r="F404" s="12"/>
      <c r="G404" s="10" t="s">
        <v>88</v>
      </c>
      <c r="H404" s="11"/>
      <c r="I404" s="11"/>
      <c r="J404" s="12"/>
    </row>
    <row r="405" spans="2:10" x14ac:dyDescent="0.45">
      <c r="B405" s="77" t="str">
        <f t="shared" si="57"/>
        <v>#15</v>
      </c>
      <c r="C405" s="5"/>
      <c r="D405" s="6"/>
      <c r="E405" s="6"/>
      <c r="F405" s="7"/>
      <c r="G405" s="5"/>
      <c r="H405" s="6"/>
      <c r="I405" s="6"/>
      <c r="J405" s="7"/>
    </row>
    <row r="406" spans="2:10" x14ac:dyDescent="0.45">
      <c r="B406" s="78" t="s">
        <v>136</v>
      </c>
      <c r="C406" s="8">
        <v>16</v>
      </c>
      <c r="D406" s="1" t="s">
        <v>64</v>
      </c>
      <c r="F406" s="9">
        <v>6</v>
      </c>
      <c r="G406" s="8">
        <v>20</v>
      </c>
      <c r="H406" s="1" t="s">
        <v>65</v>
      </c>
      <c r="I406" s="1" t="s">
        <v>66</v>
      </c>
      <c r="J406" s="9">
        <v>3</v>
      </c>
    </row>
    <row r="407" spans="2:10" ht="18.600000000000001" thickBot="1" x14ac:dyDescent="0.5">
      <c r="B407" s="79" t="str">
        <f t="shared" ref="B407:B410" si="58">B406</f>
        <v>#16</v>
      </c>
      <c r="C407" s="10"/>
      <c r="D407" s="11"/>
      <c r="E407" s="11"/>
      <c r="F407" s="12"/>
      <c r="G407" s="10">
        <v>8</v>
      </c>
      <c r="H407" s="11" t="s">
        <v>70</v>
      </c>
      <c r="I407" s="11"/>
      <c r="J407" s="12">
        <v>4</v>
      </c>
    </row>
    <row r="408" spans="2:10" x14ac:dyDescent="0.45">
      <c r="B408" s="77" t="str">
        <f t="shared" si="58"/>
        <v>#16</v>
      </c>
      <c r="C408" s="5">
        <v>4</v>
      </c>
      <c r="D408" s="6" t="s">
        <v>68</v>
      </c>
      <c r="E408" s="6" t="s">
        <v>70</v>
      </c>
      <c r="F408" s="7">
        <v>1</v>
      </c>
      <c r="G408" s="5">
        <v>12</v>
      </c>
      <c r="H408" s="6" t="s">
        <v>66</v>
      </c>
      <c r="I408" s="6" t="s">
        <v>69</v>
      </c>
      <c r="J408" s="7">
        <v>5</v>
      </c>
    </row>
    <row r="409" spans="2:10" x14ac:dyDescent="0.45">
      <c r="B409" s="78" t="str">
        <f t="shared" si="58"/>
        <v>#16</v>
      </c>
      <c r="C409" s="8">
        <v>16</v>
      </c>
      <c r="D409" s="1" t="s">
        <v>71</v>
      </c>
      <c r="E409" s="1" t="s">
        <v>67</v>
      </c>
    </row>
    <row r="410" spans="2:10" ht="18.600000000000001" thickBot="1" x14ac:dyDescent="0.5">
      <c r="B410" s="79" t="str">
        <f t="shared" si="58"/>
        <v>#16</v>
      </c>
      <c r="C410" s="10"/>
      <c r="D410" s="11"/>
      <c r="E410" s="11"/>
      <c r="F410" s="12"/>
      <c r="G410" s="10"/>
      <c r="H410" s="11"/>
      <c r="I410" s="11"/>
      <c r="J410" s="12"/>
    </row>
    <row r="411" spans="2:10" x14ac:dyDescent="0.45">
      <c r="B411" s="77" t="s">
        <v>137</v>
      </c>
      <c r="C411" s="5">
        <v>18</v>
      </c>
      <c r="D411" s="6" t="s">
        <v>65</v>
      </c>
      <c r="E411" s="6" t="s">
        <v>120</v>
      </c>
      <c r="F411" s="7">
        <v>9</v>
      </c>
      <c r="G411" s="5">
        <v>6</v>
      </c>
      <c r="H411" s="6" t="s">
        <v>64</v>
      </c>
      <c r="I411" s="6"/>
      <c r="J411" s="7">
        <v>7</v>
      </c>
    </row>
    <row r="412" spans="2:10" x14ac:dyDescent="0.45">
      <c r="B412" s="78" t="str">
        <f t="shared" ref="B412:B414" si="59">B411</f>
        <v>#17</v>
      </c>
      <c r="C412" s="8">
        <v>17</v>
      </c>
      <c r="D412" s="1" t="s">
        <v>70</v>
      </c>
      <c r="E412" s="1" t="s">
        <v>121</v>
      </c>
      <c r="F412" s="9">
        <v>4</v>
      </c>
    </row>
    <row r="413" spans="2:10" ht="18.600000000000001" thickBot="1" x14ac:dyDescent="0.5">
      <c r="B413" s="79" t="str">
        <f t="shared" si="59"/>
        <v>#17</v>
      </c>
      <c r="C413" s="10">
        <v>18</v>
      </c>
      <c r="D413" s="11" t="s">
        <v>66</v>
      </c>
      <c r="E413" s="11" t="s">
        <v>69</v>
      </c>
      <c r="F413" s="12">
        <v>5</v>
      </c>
      <c r="G413" s="10">
        <v>12</v>
      </c>
      <c r="H413" s="11" t="s">
        <v>68</v>
      </c>
      <c r="I413" s="11" t="s">
        <v>70</v>
      </c>
      <c r="J413" s="12">
        <v>1</v>
      </c>
    </row>
    <row r="414" spans="2:10" x14ac:dyDescent="0.45">
      <c r="B414" s="77" t="str">
        <f t="shared" si="59"/>
        <v>#17</v>
      </c>
      <c r="C414" s="5"/>
      <c r="D414" s="6"/>
      <c r="E414" s="6"/>
      <c r="F414" s="7"/>
      <c r="G414" s="5"/>
      <c r="H414" s="6"/>
      <c r="I414" s="6"/>
      <c r="J414" s="7"/>
    </row>
    <row r="415" spans="2:10" x14ac:dyDescent="0.45">
      <c r="B415" s="78" t="s">
        <v>138</v>
      </c>
      <c r="C415" s="8">
        <v>17</v>
      </c>
      <c r="D415" s="1" t="s">
        <v>64</v>
      </c>
      <c r="F415" s="9">
        <v>6</v>
      </c>
      <c r="G415" s="8">
        <v>14</v>
      </c>
      <c r="H415" s="1" t="s">
        <v>65</v>
      </c>
      <c r="I415" s="1" t="s">
        <v>66</v>
      </c>
      <c r="J415" s="9">
        <v>3</v>
      </c>
    </row>
    <row r="416" spans="2:10" ht="18.600000000000001" thickBot="1" x14ac:dyDescent="0.5">
      <c r="B416" s="79" t="str">
        <f t="shared" ref="B416:B418" si="60">B415</f>
        <v>#18</v>
      </c>
      <c r="C416" s="10"/>
      <c r="D416" s="11"/>
      <c r="E416" s="11"/>
      <c r="F416" s="12"/>
      <c r="G416" s="10">
        <v>8</v>
      </c>
      <c r="H416" s="11" t="s">
        <v>70</v>
      </c>
      <c r="I416" s="11"/>
      <c r="J416" s="12">
        <v>4</v>
      </c>
    </row>
    <row r="417" spans="2:10" x14ac:dyDescent="0.45">
      <c r="B417" s="77" t="str">
        <f t="shared" si="60"/>
        <v>#18</v>
      </c>
      <c r="C417" s="5">
        <v>16</v>
      </c>
      <c r="D417" s="6" t="s">
        <v>71</v>
      </c>
      <c r="E417" s="6" t="s">
        <v>67</v>
      </c>
      <c r="F417" s="7"/>
      <c r="G417" s="5">
        <v>12</v>
      </c>
      <c r="H417" s="6" t="s">
        <v>66</v>
      </c>
      <c r="I417" s="6" t="s">
        <v>69</v>
      </c>
      <c r="J417" s="7" t="s">
        <v>122</v>
      </c>
    </row>
    <row r="418" spans="2:10" x14ac:dyDescent="0.45">
      <c r="B418" s="78" t="str">
        <f t="shared" si="60"/>
        <v>#18</v>
      </c>
    </row>
    <row r="419" spans="2:10" ht="18.600000000000001" thickBot="1" x14ac:dyDescent="0.5">
      <c r="B419" s="79" t="s">
        <v>139</v>
      </c>
      <c r="C419" s="10">
        <v>17</v>
      </c>
      <c r="D419" s="11" t="s">
        <v>65</v>
      </c>
      <c r="E419" s="11" t="s">
        <v>120</v>
      </c>
      <c r="F419" s="12">
        <v>9</v>
      </c>
      <c r="G419" s="10">
        <v>1</v>
      </c>
      <c r="H419" s="11" t="s">
        <v>64</v>
      </c>
      <c r="I419" s="11"/>
      <c r="J419" s="12">
        <v>1</v>
      </c>
    </row>
    <row r="420" spans="2:10" x14ac:dyDescent="0.45">
      <c r="B420" s="77" t="str">
        <f t="shared" ref="B420:B427" si="61">B419</f>
        <v>#19</v>
      </c>
      <c r="C420" s="5">
        <v>16</v>
      </c>
      <c r="D420" s="6" t="s">
        <v>70</v>
      </c>
      <c r="E420" s="6"/>
      <c r="F420" s="7">
        <v>2</v>
      </c>
      <c r="G420" s="5"/>
      <c r="H420" s="6"/>
      <c r="I420" s="6"/>
      <c r="J420" s="7"/>
    </row>
    <row r="421" spans="2:10" x14ac:dyDescent="0.45">
      <c r="B421" s="78" t="str">
        <f t="shared" si="61"/>
        <v>#19</v>
      </c>
      <c r="C421" s="8">
        <v>18</v>
      </c>
      <c r="D421" s="1" t="s">
        <v>66</v>
      </c>
      <c r="F421" s="9">
        <v>6</v>
      </c>
      <c r="G421" s="8">
        <v>2</v>
      </c>
      <c r="H421" s="1" t="s">
        <v>68</v>
      </c>
      <c r="I421" s="1" t="s">
        <v>70</v>
      </c>
      <c r="J421" s="9">
        <v>3</v>
      </c>
    </row>
    <row r="422" spans="2:10" ht="18.600000000000001" thickBot="1" x14ac:dyDescent="0.5">
      <c r="B422" s="79" t="str">
        <f t="shared" si="61"/>
        <v>#19</v>
      </c>
      <c r="C422" s="10"/>
      <c r="D422" s="11"/>
      <c r="E422" s="11"/>
      <c r="F422" s="12"/>
      <c r="G422" s="10">
        <v>20</v>
      </c>
      <c r="H422" s="11" t="s">
        <v>71</v>
      </c>
      <c r="I422" s="11" t="s">
        <v>120</v>
      </c>
      <c r="J422" s="12">
        <v>3</v>
      </c>
    </row>
    <row r="423" spans="2:10" x14ac:dyDescent="0.45">
      <c r="B423" s="77" t="str">
        <f t="shared" si="61"/>
        <v>#19</v>
      </c>
      <c r="C423" s="5"/>
      <c r="D423" s="6"/>
      <c r="E423" s="6"/>
      <c r="F423" s="7"/>
      <c r="G423" s="5">
        <v>8</v>
      </c>
      <c r="H423" s="6" t="s">
        <v>70</v>
      </c>
      <c r="I423" s="6" t="s">
        <v>121</v>
      </c>
      <c r="J423" s="7">
        <v>9</v>
      </c>
    </row>
    <row r="424" spans="2:10" x14ac:dyDescent="0.45">
      <c r="B424" s="78" t="str">
        <f t="shared" si="61"/>
        <v>#19</v>
      </c>
      <c r="C424" s="8">
        <v>16</v>
      </c>
      <c r="D424" s="1" t="s">
        <v>71</v>
      </c>
      <c r="E424" s="1" t="s">
        <v>120</v>
      </c>
      <c r="F424" s="9">
        <v>8</v>
      </c>
      <c r="G424" s="8">
        <v>1</v>
      </c>
      <c r="H424" s="1" t="s">
        <v>66</v>
      </c>
      <c r="J424" s="9">
        <v>1</v>
      </c>
    </row>
    <row r="425" spans="2:10" ht="18.600000000000001" thickBot="1" x14ac:dyDescent="0.5">
      <c r="B425" s="79" t="str">
        <f t="shared" si="61"/>
        <v>#19</v>
      </c>
      <c r="C425" s="10">
        <v>17</v>
      </c>
      <c r="D425" s="11" t="s">
        <v>70</v>
      </c>
      <c r="E425" s="11" t="s">
        <v>121</v>
      </c>
      <c r="F425" s="12">
        <v>4</v>
      </c>
      <c r="G425" s="10"/>
      <c r="H425" s="11"/>
      <c r="I425" s="11"/>
      <c r="J425" s="12"/>
    </row>
    <row r="426" spans="2:10" x14ac:dyDescent="0.45">
      <c r="B426" s="77" t="str">
        <f t="shared" si="61"/>
        <v>#19</v>
      </c>
      <c r="C426" s="5">
        <v>19</v>
      </c>
      <c r="D426" s="6" t="s">
        <v>66</v>
      </c>
      <c r="E426" s="6" t="s">
        <v>69</v>
      </c>
      <c r="F426" s="7">
        <v>6</v>
      </c>
      <c r="G426" s="5">
        <v>2</v>
      </c>
      <c r="H426" s="6" t="s">
        <v>68</v>
      </c>
      <c r="I426" s="6" t="s">
        <v>67</v>
      </c>
      <c r="J426" s="7">
        <v>7</v>
      </c>
    </row>
    <row r="427" spans="2:10" x14ac:dyDescent="0.45">
      <c r="B427" s="78" t="str">
        <f t="shared" si="61"/>
        <v>#19</v>
      </c>
    </row>
    <row r="428" spans="2:10" ht="18.600000000000001" thickBot="1" x14ac:dyDescent="0.5">
      <c r="B428" s="79" t="s">
        <v>140</v>
      </c>
      <c r="C428" s="10">
        <v>4</v>
      </c>
      <c r="D428" s="11" t="s">
        <v>64</v>
      </c>
      <c r="E428" s="11"/>
      <c r="F428" s="12">
        <v>8</v>
      </c>
      <c r="G428" s="10">
        <v>20</v>
      </c>
      <c r="H428" s="11" t="s">
        <v>65</v>
      </c>
      <c r="I428" s="11" t="s">
        <v>66</v>
      </c>
      <c r="J428" s="12">
        <v>3</v>
      </c>
    </row>
    <row r="429" spans="2:10" x14ac:dyDescent="0.45">
      <c r="B429" s="77" t="str">
        <f t="shared" ref="B429:B431" si="62">B428</f>
        <v>#20</v>
      </c>
      <c r="C429" s="5"/>
      <c r="D429" s="6"/>
      <c r="E429" s="6"/>
      <c r="F429" s="7"/>
      <c r="G429" s="5">
        <v>8</v>
      </c>
      <c r="H429" s="6" t="s">
        <v>70</v>
      </c>
      <c r="I429" s="6"/>
      <c r="J429" s="7">
        <v>8</v>
      </c>
    </row>
    <row r="430" spans="2:10" x14ac:dyDescent="0.45">
      <c r="B430" s="78" t="str">
        <f t="shared" si="62"/>
        <v>#20</v>
      </c>
      <c r="C430" s="8">
        <v>2</v>
      </c>
      <c r="D430" s="1" t="s">
        <v>68</v>
      </c>
      <c r="E430" s="1" t="s">
        <v>67</v>
      </c>
      <c r="G430" s="8">
        <v>14</v>
      </c>
      <c r="H430" s="1" t="s">
        <v>66</v>
      </c>
      <c r="I430" s="1" t="s">
        <v>69</v>
      </c>
      <c r="J430" s="9">
        <v>6</v>
      </c>
    </row>
    <row r="431" spans="2:10" ht="18.600000000000001" thickBot="1" x14ac:dyDescent="0.5">
      <c r="B431" s="79" t="str">
        <f t="shared" si="62"/>
        <v>#20</v>
      </c>
      <c r="C431" s="10"/>
      <c r="D431" s="11"/>
      <c r="E431" s="11"/>
      <c r="F431" s="12"/>
      <c r="G431" s="10"/>
      <c r="H431" s="11"/>
      <c r="I431" s="11"/>
      <c r="J431" s="12"/>
    </row>
    <row r="432" spans="2:10" x14ac:dyDescent="0.45">
      <c r="B432" s="77" t="s">
        <v>141</v>
      </c>
      <c r="C432" s="5">
        <v>17</v>
      </c>
      <c r="D432" s="6" t="s">
        <v>65</v>
      </c>
      <c r="E432" s="6" t="s">
        <v>120</v>
      </c>
      <c r="F432" s="7">
        <v>8</v>
      </c>
      <c r="G432" s="5">
        <v>12</v>
      </c>
      <c r="H432" s="6" t="s">
        <v>64</v>
      </c>
      <c r="I432" s="6"/>
      <c r="J432" s="7">
        <v>6</v>
      </c>
    </row>
    <row r="433" spans="2:10" x14ac:dyDescent="0.45">
      <c r="B433" s="78" t="str">
        <f t="shared" ref="B433:B436" si="63">B432</f>
        <v>#21</v>
      </c>
      <c r="C433" s="8">
        <v>16</v>
      </c>
      <c r="D433" s="1" t="s">
        <v>70</v>
      </c>
      <c r="E433" s="1" t="s">
        <v>121</v>
      </c>
      <c r="F433" s="9">
        <v>4</v>
      </c>
    </row>
    <row r="434" spans="2:10" ht="18.600000000000001" thickBot="1" x14ac:dyDescent="0.5">
      <c r="B434" s="79" t="str">
        <f t="shared" si="63"/>
        <v>#21</v>
      </c>
      <c r="C434" s="10">
        <v>19</v>
      </c>
      <c r="D434" s="11" t="s">
        <v>66</v>
      </c>
      <c r="E434" s="11" t="s">
        <v>67</v>
      </c>
      <c r="F434" s="12" t="s">
        <v>68</v>
      </c>
      <c r="G434" s="10">
        <v>14</v>
      </c>
      <c r="H434" s="11" t="s">
        <v>68</v>
      </c>
      <c r="I434" s="11" t="s">
        <v>69</v>
      </c>
      <c r="J434" s="12">
        <v>3</v>
      </c>
    </row>
    <row r="435" spans="2:10" x14ac:dyDescent="0.45">
      <c r="B435" s="77" t="str">
        <f t="shared" si="63"/>
        <v>#21</v>
      </c>
      <c r="C435" s="5" t="s">
        <v>87</v>
      </c>
      <c r="D435" s="6"/>
      <c r="E435" s="6"/>
      <c r="F435" s="7"/>
      <c r="G435" s="5" t="s">
        <v>85</v>
      </c>
      <c r="H435" s="6" t="s">
        <v>80</v>
      </c>
      <c r="I435" s="6"/>
      <c r="J435" s="7"/>
    </row>
    <row r="436" spans="2:10" x14ac:dyDescent="0.45">
      <c r="B436" s="78" t="str">
        <f t="shared" si="63"/>
        <v>#21</v>
      </c>
      <c r="C436" s="8">
        <v>19</v>
      </c>
      <c r="D436" s="1" t="s">
        <v>106</v>
      </c>
      <c r="F436" s="9">
        <v>14</v>
      </c>
    </row>
    <row r="437" spans="2:10" ht="18.600000000000001" thickBot="1" x14ac:dyDescent="0.5">
      <c r="B437" s="79" t="s">
        <v>142</v>
      </c>
      <c r="C437" s="10">
        <v>14</v>
      </c>
      <c r="D437" s="11" t="s">
        <v>65</v>
      </c>
      <c r="E437" s="11" t="s">
        <v>68</v>
      </c>
      <c r="F437" s="12">
        <v>8</v>
      </c>
      <c r="G437" s="10">
        <v>12</v>
      </c>
      <c r="H437" s="11" t="s">
        <v>64</v>
      </c>
      <c r="I437" s="11"/>
      <c r="J437" s="12">
        <v>5</v>
      </c>
    </row>
    <row r="438" spans="2:10" x14ac:dyDescent="0.45">
      <c r="B438" s="77" t="str">
        <f t="shared" ref="B438:B449" si="64">B437</f>
        <v>#22</v>
      </c>
      <c r="C438" s="5">
        <v>16</v>
      </c>
      <c r="D438" s="6" t="s">
        <v>70</v>
      </c>
      <c r="E438" s="6"/>
      <c r="F438" s="7">
        <v>2</v>
      </c>
      <c r="G438" s="5"/>
      <c r="H438" s="6"/>
      <c r="I438" s="6"/>
      <c r="J438" s="7"/>
    </row>
    <row r="439" spans="2:10" x14ac:dyDescent="0.45">
      <c r="B439" s="78" t="str">
        <f t="shared" si="64"/>
        <v>#22</v>
      </c>
      <c r="C439" s="8">
        <v>18</v>
      </c>
      <c r="F439" s="9">
        <v>3</v>
      </c>
      <c r="G439" s="8">
        <v>2</v>
      </c>
      <c r="H439" s="1" t="s">
        <v>71</v>
      </c>
      <c r="I439" s="1" t="s">
        <v>66</v>
      </c>
      <c r="J439" s="9">
        <v>3</v>
      </c>
    </row>
    <row r="440" spans="2:10" ht="18.600000000000001" thickBot="1" x14ac:dyDescent="0.5">
      <c r="B440" s="79" t="str">
        <f t="shared" si="64"/>
        <v>#22</v>
      </c>
      <c r="C440" s="10"/>
      <c r="D440" s="11"/>
      <c r="E440" s="11"/>
      <c r="F440" s="12"/>
      <c r="G440" s="10">
        <v>8</v>
      </c>
      <c r="H440" s="11" t="s">
        <v>70</v>
      </c>
      <c r="I440" s="11"/>
      <c r="J440" s="12">
        <v>3</v>
      </c>
    </row>
    <row r="441" spans="2:10" x14ac:dyDescent="0.45">
      <c r="B441" s="77" t="str">
        <f t="shared" si="64"/>
        <v>#22</v>
      </c>
      <c r="C441" s="5">
        <v>2</v>
      </c>
      <c r="D441" s="6" t="s">
        <v>68</v>
      </c>
      <c r="E441" s="6"/>
      <c r="F441" s="7">
        <v>3</v>
      </c>
      <c r="G441" s="5">
        <v>2</v>
      </c>
      <c r="H441" s="6" t="s">
        <v>66</v>
      </c>
      <c r="I441" s="6"/>
      <c r="J441" s="7">
        <v>6</v>
      </c>
    </row>
    <row r="442" spans="2:10" x14ac:dyDescent="0.45">
      <c r="B442" s="78" t="str">
        <f t="shared" si="64"/>
        <v>#22</v>
      </c>
      <c r="G442" s="8">
        <v>12</v>
      </c>
      <c r="H442" s="1" t="s">
        <v>71</v>
      </c>
      <c r="I442" s="1" t="s">
        <v>66</v>
      </c>
      <c r="J442" s="9">
        <v>3</v>
      </c>
    </row>
    <row r="443" spans="2:10" ht="18.600000000000001" thickBot="1" x14ac:dyDescent="0.5">
      <c r="B443" s="79" t="str">
        <f t="shared" si="64"/>
        <v>#22</v>
      </c>
      <c r="C443" s="10"/>
      <c r="D443" s="11"/>
      <c r="E443" s="11"/>
      <c r="F443" s="12"/>
      <c r="G443" s="10">
        <v>8</v>
      </c>
      <c r="H443" s="11" t="s">
        <v>70</v>
      </c>
      <c r="I443" s="11"/>
      <c r="J443" s="12">
        <v>3</v>
      </c>
    </row>
    <row r="444" spans="2:10" x14ac:dyDescent="0.45">
      <c r="B444" s="77" t="str">
        <f t="shared" si="64"/>
        <v>#22</v>
      </c>
      <c r="C444" s="5">
        <v>2</v>
      </c>
      <c r="D444" s="6" t="s">
        <v>68</v>
      </c>
      <c r="E444" s="6"/>
      <c r="F444" s="7">
        <v>7</v>
      </c>
      <c r="G444" s="5">
        <v>2</v>
      </c>
      <c r="H444" s="6" t="s">
        <v>66</v>
      </c>
      <c r="I444" s="6"/>
      <c r="J444" s="7">
        <v>6</v>
      </c>
    </row>
    <row r="445" spans="2:10" x14ac:dyDescent="0.45">
      <c r="B445" s="78" t="str">
        <f t="shared" si="64"/>
        <v>#22</v>
      </c>
      <c r="G445" s="8">
        <v>20</v>
      </c>
      <c r="H445" s="1" t="s">
        <v>71</v>
      </c>
      <c r="I445" s="1" t="s">
        <v>66</v>
      </c>
      <c r="J445" s="9">
        <v>3</v>
      </c>
    </row>
    <row r="446" spans="2:10" ht="18.600000000000001" thickBot="1" x14ac:dyDescent="0.5">
      <c r="B446" s="79" t="str">
        <f t="shared" si="64"/>
        <v>#22</v>
      </c>
      <c r="C446" s="10"/>
      <c r="D446" s="11"/>
      <c r="E446" s="11"/>
      <c r="F446" s="12"/>
      <c r="G446" s="10">
        <v>8</v>
      </c>
      <c r="H446" s="11" t="s">
        <v>70</v>
      </c>
      <c r="I446" s="11"/>
      <c r="J446" s="12">
        <v>4</v>
      </c>
    </row>
    <row r="447" spans="2:10" x14ac:dyDescent="0.45">
      <c r="B447" s="77" t="str">
        <f t="shared" si="64"/>
        <v>#22</v>
      </c>
      <c r="C447" s="5">
        <v>18</v>
      </c>
      <c r="D447" s="6" t="s">
        <v>71</v>
      </c>
      <c r="E447" s="6" t="s">
        <v>67</v>
      </c>
      <c r="F447" s="7"/>
      <c r="G447" s="5">
        <v>14</v>
      </c>
      <c r="H447" s="6" t="s">
        <v>66</v>
      </c>
      <c r="I447" s="6" t="s">
        <v>69</v>
      </c>
      <c r="J447" s="7" t="s">
        <v>122</v>
      </c>
    </row>
    <row r="448" spans="2:10" x14ac:dyDescent="0.45">
      <c r="B448" s="78" t="str">
        <f t="shared" si="64"/>
        <v>#22</v>
      </c>
      <c r="C448" s="8">
        <v>16</v>
      </c>
      <c r="D448" s="1" t="s">
        <v>106</v>
      </c>
      <c r="F448" s="9">
        <v>3</v>
      </c>
    </row>
    <row r="449" spans="2:10" ht="18.600000000000001" thickBot="1" x14ac:dyDescent="0.5">
      <c r="B449" s="79" t="str">
        <f t="shared" si="64"/>
        <v>#22</v>
      </c>
      <c r="C449" s="10" t="s">
        <v>87</v>
      </c>
      <c r="D449" s="11"/>
      <c r="E449" s="11"/>
      <c r="F449" s="12"/>
      <c r="G449" s="10" t="s">
        <v>85</v>
      </c>
      <c r="H449" s="11" t="s">
        <v>79</v>
      </c>
      <c r="I449" s="11"/>
      <c r="J449" s="12"/>
    </row>
    <row r="450" spans="2:10" x14ac:dyDescent="0.45">
      <c r="B450" s="77" t="s">
        <v>143</v>
      </c>
      <c r="C450" s="5">
        <v>17</v>
      </c>
      <c r="D450" s="6" t="s">
        <v>65</v>
      </c>
      <c r="E450" s="6" t="s">
        <v>68</v>
      </c>
      <c r="F450" s="7">
        <v>4</v>
      </c>
      <c r="G450" s="5">
        <v>12</v>
      </c>
      <c r="H450" s="6" t="s">
        <v>64</v>
      </c>
      <c r="I450" s="6"/>
      <c r="J450" s="7">
        <v>6</v>
      </c>
    </row>
    <row r="451" spans="2:10" x14ac:dyDescent="0.45">
      <c r="B451" s="78" t="str">
        <f t="shared" ref="B451:B456" si="65">B450</f>
        <v>#23</v>
      </c>
      <c r="C451" s="8">
        <v>3</v>
      </c>
      <c r="D451" s="1" t="s">
        <v>70</v>
      </c>
      <c r="F451" s="9">
        <v>4</v>
      </c>
    </row>
    <row r="452" spans="2:10" ht="18.600000000000001" thickBot="1" x14ac:dyDescent="0.5">
      <c r="B452" s="79" t="str">
        <f t="shared" si="65"/>
        <v>#23</v>
      </c>
      <c r="C452" s="10">
        <v>14</v>
      </c>
      <c r="D452" s="11" t="s">
        <v>66</v>
      </c>
      <c r="E452" s="11"/>
      <c r="F452" s="12">
        <v>7</v>
      </c>
      <c r="G452" s="10">
        <v>20</v>
      </c>
      <c r="H452" s="11" t="s">
        <v>71</v>
      </c>
      <c r="I452" s="11" t="s">
        <v>121</v>
      </c>
      <c r="J452" s="12">
        <v>3</v>
      </c>
    </row>
    <row r="453" spans="2:10" x14ac:dyDescent="0.45">
      <c r="B453" s="77" t="str">
        <f t="shared" si="65"/>
        <v>#23</v>
      </c>
      <c r="C453" s="5">
        <v>13</v>
      </c>
      <c r="D453" s="6" t="s">
        <v>71</v>
      </c>
      <c r="E453" s="6" t="s">
        <v>66</v>
      </c>
      <c r="F453" s="7">
        <v>3</v>
      </c>
      <c r="G453" s="5"/>
      <c r="H453" s="6"/>
      <c r="I453" s="6"/>
      <c r="J453" s="7"/>
    </row>
    <row r="454" spans="2:10" x14ac:dyDescent="0.45">
      <c r="B454" s="78" t="str">
        <f t="shared" si="65"/>
        <v>#23</v>
      </c>
      <c r="C454" s="8">
        <v>3</v>
      </c>
      <c r="D454" s="1" t="s">
        <v>70</v>
      </c>
      <c r="F454" s="9">
        <v>3</v>
      </c>
    </row>
    <row r="455" spans="2:10" ht="18.600000000000001" thickBot="1" x14ac:dyDescent="0.5">
      <c r="B455" s="79" t="str">
        <f t="shared" si="65"/>
        <v>#23</v>
      </c>
      <c r="C455" s="10">
        <v>2</v>
      </c>
      <c r="D455" s="11" t="s">
        <v>66</v>
      </c>
      <c r="E455" s="11" t="s">
        <v>69</v>
      </c>
      <c r="F455" s="12">
        <v>7</v>
      </c>
      <c r="G455" s="10">
        <v>20</v>
      </c>
      <c r="H455" s="11" t="s">
        <v>71</v>
      </c>
      <c r="I455" s="11" t="s">
        <v>67</v>
      </c>
      <c r="J455" s="12"/>
    </row>
    <row r="456" spans="2:10" x14ac:dyDescent="0.45">
      <c r="B456" s="77" t="str">
        <f t="shared" si="65"/>
        <v>#23</v>
      </c>
      <c r="C456" s="5"/>
      <c r="D456" s="6"/>
      <c r="E456" s="6"/>
      <c r="F456" s="7"/>
      <c r="G456" s="5"/>
      <c r="H456" s="6"/>
      <c r="I456" s="6"/>
      <c r="J456" s="7"/>
    </row>
    <row r="457" spans="2:10" x14ac:dyDescent="0.45">
      <c r="B457" s="78" t="s">
        <v>144</v>
      </c>
      <c r="C457" s="8">
        <v>18</v>
      </c>
      <c r="D457" s="1" t="s">
        <v>64</v>
      </c>
      <c r="F457" s="9">
        <v>5</v>
      </c>
      <c r="G457" s="8">
        <v>14</v>
      </c>
      <c r="H457" s="1" t="s">
        <v>65</v>
      </c>
      <c r="I457" s="1" t="s">
        <v>66</v>
      </c>
      <c r="J457" s="9">
        <v>3</v>
      </c>
    </row>
    <row r="458" spans="2:10" ht="18.600000000000001" thickBot="1" x14ac:dyDescent="0.5">
      <c r="B458" s="79" t="str">
        <f t="shared" ref="B458:B460" si="66">B457</f>
        <v>#24</v>
      </c>
      <c r="C458" s="10"/>
      <c r="D458" s="11"/>
      <c r="E458" s="11"/>
      <c r="F458" s="12"/>
      <c r="G458" s="10">
        <v>8</v>
      </c>
      <c r="H458" s="11" t="s">
        <v>70</v>
      </c>
      <c r="I458" s="11"/>
      <c r="J458" s="12">
        <v>8</v>
      </c>
    </row>
    <row r="459" spans="2:10" x14ac:dyDescent="0.45">
      <c r="B459" s="77" t="str">
        <f t="shared" si="66"/>
        <v>#24</v>
      </c>
      <c r="C459" s="5">
        <v>17</v>
      </c>
      <c r="D459" s="6" t="s">
        <v>71</v>
      </c>
      <c r="E459" s="6" t="s">
        <v>67</v>
      </c>
      <c r="F459" s="7"/>
      <c r="G459" s="5">
        <v>12</v>
      </c>
      <c r="H459" s="6" t="s">
        <v>66</v>
      </c>
      <c r="I459" s="6" t="s">
        <v>69</v>
      </c>
      <c r="J459" s="7">
        <v>6</v>
      </c>
    </row>
    <row r="460" spans="2:10" x14ac:dyDescent="0.45">
      <c r="B460" s="78" t="str">
        <f t="shared" si="66"/>
        <v>#24</v>
      </c>
    </row>
    <row r="461" spans="2:10" ht="18.600000000000001" thickBot="1" x14ac:dyDescent="0.5">
      <c r="B461" s="79" t="s">
        <v>145</v>
      </c>
      <c r="C461" s="10">
        <v>14</v>
      </c>
      <c r="D461" s="11" t="s">
        <v>65</v>
      </c>
      <c r="E461" s="11" t="s">
        <v>66</v>
      </c>
      <c r="F461" s="12">
        <v>3</v>
      </c>
      <c r="G461" s="10">
        <v>2</v>
      </c>
      <c r="H461" s="11" t="s">
        <v>64</v>
      </c>
      <c r="I461" s="11"/>
      <c r="J461" s="12">
        <v>7</v>
      </c>
    </row>
    <row r="462" spans="2:10" x14ac:dyDescent="0.45">
      <c r="B462" s="77" t="str">
        <f t="shared" ref="B462:B464" si="67">B461</f>
        <v>#25</v>
      </c>
      <c r="C462" s="5">
        <v>3</v>
      </c>
      <c r="D462" s="6" t="s">
        <v>70</v>
      </c>
      <c r="E462" s="6"/>
      <c r="F462" s="7">
        <v>3</v>
      </c>
      <c r="G462" s="5"/>
      <c r="H462" s="6"/>
      <c r="I462" s="6"/>
      <c r="J462" s="7"/>
    </row>
    <row r="463" spans="2:10" x14ac:dyDescent="0.45">
      <c r="B463" s="78" t="str">
        <f t="shared" si="67"/>
        <v>#25</v>
      </c>
      <c r="C463" s="8">
        <v>2</v>
      </c>
      <c r="D463" s="1" t="s">
        <v>66</v>
      </c>
      <c r="E463" s="1" t="s">
        <v>69</v>
      </c>
      <c r="F463" s="9">
        <v>6</v>
      </c>
      <c r="G463" s="8">
        <v>6</v>
      </c>
      <c r="H463" s="1" t="s">
        <v>68</v>
      </c>
      <c r="I463" s="1" t="s">
        <v>67</v>
      </c>
    </row>
    <row r="464" spans="2:10" ht="18.600000000000001" thickBot="1" x14ac:dyDescent="0.5">
      <c r="B464" s="79" t="str">
        <f t="shared" si="67"/>
        <v>#25</v>
      </c>
      <c r="C464" s="10"/>
      <c r="D464" s="11"/>
      <c r="E464" s="11"/>
      <c r="F464" s="12"/>
      <c r="G464" s="10"/>
      <c r="H464" s="11"/>
      <c r="I464" s="11"/>
      <c r="J464" s="12"/>
    </row>
    <row r="465" spans="2:10" x14ac:dyDescent="0.45">
      <c r="B465" s="77" t="s">
        <v>146</v>
      </c>
      <c r="C465" s="5">
        <v>14</v>
      </c>
      <c r="D465" s="6" t="s">
        <v>64</v>
      </c>
      <c r="E465" s="6"/>
      <c r="F465" s="7">
        <v>6</v>
      </c>
      <c r="G465" s="5">
        <v>12</v>
      </c>
      <c r="H465" s="6" t="s">
        <v>65</v>
      </c>
      <c r="I465" s="6" t="s">
        <v>66</v>
      </c>
      <c r="J465" s="7">
        <v>3</v>
      </c>
    </row>
    <row r="466" spans="2:10" x14ac:dyDescent="0.45">
      <c r="B466" s="78" t="str">
        <f t="shared" ref="B466:B468" si="68">B465</f>
        <v>#26</v>
      </c>
      <c r="G466" s="8">
        <v>8</v>
      </c>
      <c r="H466" s="1" t="s">
        <v>70</v>
      </c>
      <c r="J466" s="9">
        <v>9</v>
      </c>
    </row>
    <row r="467" spans="2:10" ht="18.600000000000001" thickBot="1" x14ac:dyDescent="0.5">
      <c r="B467" s="79" t="str">
        <f t="shared" si="68"/>
        <v>#26</v>
      </c>
      <c r="C467" s="10">
        <v>13</v>
      </c>
      <c r="D467" s="11" t="s">
        <v>71</v>
      </c>
      <c r="E467" s="11" t="s">
        <v>67</v>
      </c>
      <c r="F467" s="12"/>
      <c r="G467" s="10">
        <v>1</v>
      </c>
      <c r="H467" s="11" t="s">
        <v>66</v>
      </c>
      <c r="I467" s="11" t="s">
        <v>69</v>
      </c>
      <c r="J467" s="12">
        <v>5</v>
      </c>
    </row>
    <row r="468" spans="2:10" x14ac:dyDescent="0.45">
      <c r="B468" s="77" t="str">
        <f t="shared" si="68"/>
        <v>#26</v>
      </c>
      <c r="C468" s="5"/>
      <c r="D468" s="6"/>
      <c r="E468" s="6"/>
      <c r="F468" s="7"/>
      <c r="G468" s="5"/>
      <c r="H468" s="6"/>
      <c r="I468" s="6"/>
      <c r="J468" s="7"/>
    </row>
    <row r="469" spans="2:10" x14ac:dyDescent="0.45">
      <c r="B469" s="78" t="s">
        <v>147</v>
      </c>
      <c r="C469" s="8">
        <v>14</v>
      </c>
      <c r="D469" s="1" t="s">
        <v>65</v>
      </c>
      <c r="E469" s="1" t="s">
        <v>68</v>
      </c>
      <c r="F469" s="9">
        <v>8</v>
      </c>
      <c r="G469" s="8">
        <v>8</v>
      </c>
      <c r="H469" s="1" t="s">
        <v>64</v>
      </c>
      <c r="J469" s="9">
        <v>9</v>
      </c>
    </row>
    <row r="470" spans="2:10" ht="18.600000000000001" thickBot="1" x14ac:dyDescent="0.5">
      <c r="B470" s="79" t="str">
        <f t="shared" ref="B470:B475" si="69">B469</f>
        <v>#27</v>
      </c>
      <c r="C470" s="10">
        <v>3</v>
      </c>
      <c r="D470" s="11" t="s">
        <v>70</v>
      </c>
      <c r="E470" s="11"/>
      <c r="F470" s="12">
        <v>9</v>
      </c>
      <c r="G470" s="10"/>
      <c r="H470" s="11"/>
      <c r="I470" s="11"/>
      <c r="J470" s="12"/>
    </row>
    <row r="471" spans="2:10" x14ac:dyDescent="0.45">
      <c r="B471" s="77" t="str">
        <f t="shared" si="69"/>
        <v>#27</v>
      </c>
      <c r="C471" s="5">
        <v>18</v>
      </c>
      <c r="D471" s="6" t="s">
        <v>66</v>
      </c>
      <c r="E471" s="6"/>
      <c r="F471" s="7">
        <v>6</v>
      </c>
      <c r="G471" s="5">
        <v>12</v>
      </c>
      <c r="H471" s="6" t="s">
        <v>71</v>
      </c>
      <c r="I471" s="6" t="s">
        <v>66</v>
      </c>
      <c r="J471" s="7">
        <v>3</v>
      </c>
    </row>
    <row r="472" spans="2:10" x14ac:dyDescent="0.45">
      <c r="B472" s="78" t="str">
        <f t="shared" si="69"/>
        <v>#27</v>
      </c>
      <c r="G472" s="8">
        <v>8</v>
      </c>
      <c r="H472" s="1" t="s">
        <v>70</v>
      </c>
      <c r="J472" s="9">
        <v>4</v>
      </c>
    </row>
    <row r="473" spans="2:10" ht="18.600000000000001" thickBot="1" x14ac:dyDescent="0.5">
      <c r="B473" s="79" t="str">
        <f t="shared" si="69"/>
        <v>#27</v>
      </c>
      <c r="C473" s="10">
        <v>18</v>
      </c>
      <c r="D473" s="11" t="s">
        <v>71</v>
      </c>
      <c r="E473" s="11" t="s">
        <v>67</v>
      </c>
      <c r="F473" s="12"/>
      <c r="G473" s="10">
        <v>14</v>
      </c>
      <c r="H473" s="11" t="s">
        <v>66</v>
      </c>
      <c r="I473" s="11" t="s">
        <v>69</v>
      </c>
      <c r="J473" s="12">
        <v>9</v>
      </c>
    </row>
    <row r="474" spans="2:10" x14ac:dyDescent="0.45">
      <c r="B474" s="77" t="str">
        <f t="shared" si="69"/>
        <v>#27</v>
      </c>
      <c r="C474" s="5" t="s">
        <v>85</v>
      </c>
      <c r="D474" s="6"/>
      <c r="E474" s="6"/>
      <c r="F474" s="7"/>
      <c r="G474" s="5" t="s">
        <v>83</v>
      </c>
      <c r="H474" s="6" t="s">
        <v>79</v>
      </c>
      <c r="I474" s="6"/>
      <c r="J474" s="7"/>
    </row>
    <row r="475" spans="2:10" x14ac:dyDescent="0.45">
      <c r="B475" s="78" t="str">
        <f t="shared" si="69"/>
        <v>#27</v>
      </c>
      <c r="C475" s="8" t="s">
        <v>73</v>
      </c>
    </row>
    <row r="476" spans="2:10" ht="18.600000000000001" thickBot="1" x14ac:dyDescent="0.5">
      <c r="B476" s="79" t="s">
        <v>148</v>
      </c>
      <c r="C476" s="10">
        <v>13</v>
      </c>
      <c r="D476" s="11" t="s">
        <v>65</v>
      </c>
      <c r="E476" s="11" t="s">
        <v>66</v>
      </c>
      <c r="F476" s="12">
        <v>3</v>
      </c>
      <c r="G476" s="10">
        <v>8</v>
      </c>
      <c r="H476" s="11" t="s">
        <v>64</v>
      </c>
      <c r="I476" s="11"/>
      <c r="J476" s="12">
        <v>6</v>
      </c>
    </row>
    <row r="477" spans="2:10" x14ac:dyDescent="0.45">
      <c r="B477" s="77" t="str">
        <f t="shared" ref="B477:B479" si="70">B476</f>
        <v>#28</v>
      </c>
      <c r="C477" s="5">
        <v>3</v>
      </c>
      <c r="D477" s="6" t="s">
        <v>70</v>
      </c>
      <c r="E477" s="6"/>
      <c r="F477" s="7">
        <v>3</v>
      </c>
      <c r="G477" s="5"/>
      <c r="H477" s="6"/>
      <c r="I477" s="6"/>
      <c r="J477" s="7"/>
    </row>
    <row r="478" spans="2:10" x14ac:dyDescent="0.45">
      <c r="B478" s="78" t="str">
        <f t="shared" si="70"/>
        <v>#28</v>
      </c>
      <c r="C478" s="8">
        <v>2</v>
      </c>
      <c r="D478" s="1" t="s">
        <v>66</v>
      </c>
      <c r="E478" s="1" t="s">
        <v>69</v>
      </c>
      <c r="F478" s="9">
        <v>8</v>
      </c>
    </row>
    <row r="479" spans="2:10" ht="18.600000000000001" thickBot="1" x14ac:dyDescent="0.5">
      <c r="B479" s="79" t="str">
        <f t="shared" si="70"/>
        <v>#28</v>
      </c>
      <c r="C479" s="10"/>
      <c r="D479" s="11"/>
      <c r="E479" s="11"/>
      <c r="F479" s="12"/>
      <c r="G479" s="10"/>
      <c r="H479" s="11"/>
      <c r="I479" s="11"/>
      <c r="J479" s="12"/>
    </row>
    <row r="480" spans="2:10" x14ac:dyDescent="0.45">
      <c r="B480" s="77" t="s">
        <v>149</v>
      </c>
      <c r="C480" s="5">
        <v>2</v>
      </c>
      <c r="D480" s="6" t="s">
        <v>64</v>
      </c>
      <c r="E480" s="6"/>
      <c r="F480" s="7">
        <v>6</v>
      </c>
      <c r="G480" s="5">
        <v>20</v>
      </c>
      <c r="H480" s="6" t="s">
        <v>65</v>
      </c>
      <c r="I480" s="6" t="s">
        <v>120</v>
      </c>
      <c r="J480" s="7">
        <v>8</v>
      </c>
    </row>
    <row r="481" spans="2:10" x14ac:dyDescent="0.45">
      <c r="B481" s="78" t="str">
        <f t="shared" ref="B481:B483" si="71">B480</f>
        <v>#29</v>
      </c>
      <c r="G481" s="8">
        <v>8</v>
      </c>
      <c r="H481" s="1" t="s">
        <v>70</v>
      </c>
      <c r="J481" s="9">
        <v>2</v>
      </c>
    </row>
    <row r="482" spans="2:10" ht="18.600000000000001" thickBot="1" x14ac:dyDescent="0.5">
      <c r="B482" s="79" t="str">
        <f t="shared" si="71"/>
        <v>#29</v>
      </c>
      <c r="C482" s="10">
        <v>17</v>
      </c>
      <c r="D482" s="11" t="s">
        <v>68</v>
      </c>
      <c r="E482" s="11" t="s">
        <v>67</v>
      </c>
      <c r="F482" s="12" t="s">
        <v>121</v>
      </c>
      <c r="G482" s="10">
        <v>14</v>
      </c>
      <c r="H482" s="11" t="s">
        <v>66</v>
      </c>
      <c r="I482" s="11" t="s">
        <v>69</v>
      </c>
      <c r="J482" s="12">
        <v>5</v>
      </c>
    </row>
    <row r="483" spans="2:10" x14ac:dyDescent="0.45">
      <c r="B483" s="77" t="str">
        <f t="shared" si="71"/>
        <v>#29</v>
      </c>
      <c r="C483" s="5"/>
      <c r="D483" s="6"/>
      <c r="E483" s="6"/>
      <c r="F483" s="7"/>
      <c r="G483" s="5"/>
      <c r="H483" s="6"/>
      <c r="I483" s="6"/>
      <c r="J483" s="7"/>
    </row>
    <row r="484" spans="2:10" x14ac:dyDescent="0.45">
      <c r="B484" s="78" t="s">
        <v>150</v>
      </c>
      <c r="G484" s="8">
        <v>14</v>
      </c>
      <c r="H484" s="1" t="s">
        <v>64</v>
      </c>
      <c r="I484" s="1" t="s">
        <v>67</v>
      </c>
    </row>
    <row r="485" spans="2:10" ht="18.600000000000001" thickBot="1" x14ac:dyDescent="0.5">
      <c r="B485" s="79" t="str">
        <f>B484</f>
        <v>#30</v>
      </c>
      <c r="C485" s="10"/>
      <c r="D485" s="11"/>
      <c r="E485" s="11"/>
      <c r="F485" s="12"/>
      <c r="G485" s="10"/>
      <c r="H485" s="11"/>
      <c r="I485" s="11"/>
      <c r="J485" s="12"/>
    </row>
    <row r="486" spans="2:10" x14ac:dyDescent="0.45">
      <c r="B486" s="77" t="s">
        <v>151</v>
      </c>
      <c r="C486" s="5">
        <v>3</v>
      </c>
      <c r="D486" s="6" t="s">
        <v>64</v>
      </c>
      <c r="E486" s="6"/>
      <c r="F486" s="7">
        <v>6</v>
      </c>
      <c r="G486" s="5">
        <v>20</v>
      </c>
      <c r="H486" s="6" t="s">
        <v>65</v>
      </c>
      <c r="I486" s="6" t="s">
        <v>66</v>
      </c>
      <c r="J486" s="7">
        <v>3</v>
      </c>
    </row>
    <row r="487" spans="2:10" x14ac:dyDescent="0.45">
      <c r="B487" s="78" t="str">
        <f t="shared" ref="B487:B496" si="72">B486</f>
        <v>#31</v>
      </c>
      <c r="G487" s="8">
        <v>8</v>
      </c>
      <c r="H487" s="1" t="s">
        <v>70</v>
      </c>
      <c r="J487" s="9">
        <v>3</v>
      </c>
    </row>
    <row r="488" spans="2:10" ht="18.600000000000001" thickBot="1" x14ac:dyDescent="0.5">
      <c r="B488" s="79" t="str">
        <f t="shared" si="72"/>
        <v>#31</v>
      </c>
      <c r="C488" s="10">
        <v>4</v>
      </c>
      <c r="D488" s="11" t="s">
        <v>68</v>
      </c>
      <c r="E488" s="11" t="s">
        <v>70</v>
      </c>
      <c r="F488" s="12">
        <v>1</v>
      </c>
      <c r="G488" s="10">
        <v>6</v>
      </c>
      <c r="H488" s="11" t="s">
        <v>66</v>
      </c>
      <c r="I488" s="11"/>
      <c r="J488" s="12">
        <v>6</v>
      </c>
    </row>
    <row r="489" spans="2:10" x14ac:dyDescent="0.45">
      <c r="B489" s="77" t="str">
        <f t="shared" si="72"/>
        <v>#31</v>
      </c>
      <c r="C489" s="5">
        <v>3</v>
      </c>
      <c r="D489" s="6" t="s">
        <v>71</v>
      </c>
      <c r="E489" s="6" t="s">
        <v>66</v>
      </c>
      <c r="F489" s="7">
        <v>8</v>
      </c>
      <c r="G489" s="5"/>
      <c r="H489" s="6"/>
      <c r="I489" s="6"/>
      <c r="J489" s="7"/>
    </row>
    <row r="490" spans="2:10" x14ac:dyDescent="0.45">
      <c r="B490" s="78" t="str">
        <f t="shared" si="72"/>
        <v>#31</v>
      </c>
      <c r="C490" s="8">
        <v>13</v>
      </c>
      <c r="D490" s="1" t="s">
        <v>70</v>
      </c>
      <c r="F490" s="9">
        <v>4</v>
      </c>
    </row>
    <row r="491" spans="2:10" ht="18.600000000000001" thickBot="1" x14ac:dyDescent="0.5">
      <c r="B491" s="79" t="str">
        <f t="shared" si="72"/>
        <v>#31</v>
      </c>
      <c r="C491" s="10">
        <v>17</v>
      </c>
      <c r="D491" s="11" t="s">
        <v>66</v>
      </c>
      <c r="E491" s="11"/>
      <c r="F491" s="12" t="s">
        <v>122</v>
      </c>
      <c r="G491" s="10">
        <v>1</v>
      </c>
      <c r="H491" s="11" t="s">
        <v>68</v>
      </c>
      <c r="I491" s="11"/>
      <c r="J491" s="12">
        <v>4</v>
      </c>
    </row>
    <row r="492" spans="2:10" x14ac:dyDescent="0.45">
      <c r="B492" s="77" t="str">
        <f t="shared" si="72"/>
        <v>#31</v>
      </c>
      <c r="C492" s="5">
        <v>13</v>
      </c>
      <c r="D492" s="6" t="s">
        <v>71</v>
      </c>
      <c r="E492" s="6" t="s">
        <v>68</v>
      </c>
      <c r="F492" s="7">
        <v>8</v>
      </c>
      <c r="G492" s="5"/>
      <c r="H492" s="6"/>
      <c r="I492" s="6"/>
      <c r="J492" s="7"/>
    </row>
    <row r="493" spans="2:10" x14ac:dyDescent="0.45">
      <c r="B493" s="78" t="str">
        <f t="shared" si="72"/>
        <v>#31</v>
      </c>
      <c r="C493" s="8">
        <v>3</v>
      </c>
      <c r="D493" s="1" t="s">
        <v>70</v>
      </c>
      <c r="F493" s="9">
        <v>4</v>
      </c>
    </row>
    <row r="494" spans="2:10" ht="18.600000000000001" thickBot="1" x14ac:dyDescent="0.5">
      <c r="B494" s="79" t="str">
        <f t="shared" si="72"/>
        <v>#31</v>
      </c>
      <c r="C494" s="10">
        <v>17</v>
      </c>
      <c r="D494" s="11" t="s">
        <v>66</v>
      </c>
      <c r="E494" s="11" t="s">
        <v>69</v>
      </c>
      <c r="F494" s="12">
        <v>5</v>
      </c>
      <c r="G494" s="10">
        <v>6</v>
      </c>
      <c r="H494" s="11" t="s">
        <v>68</v>
      </c>
      <c r="I494" s="11" t="s">
        <v>67</v>
      </c>
      <c r="J494" s="12"/>
    </row>
    <row r="495" spans="2:10" x14ac:dyDescent="0.45">
      <c r="B495" s="77" t="str">
        <f t="shared" si="72"/>
        <v>#31</v>
      </c>
      <c r="C495" s="5" t="s">
        <v>83</v>
      </c>
      <c r="D495" s="6" t="s">
        <v>79</v>
      </c>
      <c r="E495" s="6"/>
      <c r="F495" s="7"/>
      <c r="G495" s="5" t="s">
        <v>88</v>
      </c>
      <c r="H495" s="6"/>
      <c r="I495" s="6"/>
      <c r="J495" s="7"/>
    </row>
    <row r="496" spans="2:10" x14ac:dyDescent="0.45">
      <c r="B496" s="80" t="str">
        <f t="shared" si="72"/>
        <v>#31</v>
      </c>
      <c r="C496" s="20"/>
      <c r="D496" s="4"/>
      <c r="E496" s="4"/>
      <c r="F496" s="21"/>
      <c r="G496" s="20"/>
      <c r="H496" s="4"/>
      <c r="I496" s="4"/>
      <c r="J496" s="21"/>
    </row>
    <row r="497" spans="2:10" x14ac:dyDescent="0.45">
      <c r="B497" s="78" t="s">
        <v>152</v>
      </c>
      <c r="C497" s="8">
        <v>3</v>
      </c>
      <c r="D497" s="1" t="s">
        <v>64</v>
      </c>
      <c r="E497" s="1" t="s">
        <v>67</v>
      </c>
    </row>
    <row r="498" spans="2:10" ht="18.600000000000001" thickBot="1" x14ac:dyDescent="0.5">
      <c r="B498" s="79" t="str">
        <f>B497</f>
        <v>#32</v>
      </c>
      <c r="C498" s="10"/>
      <c r="D498" s="11"/>
      <c r="E498" s="11"/>
      <c r="F498" s="12"/>
      <c r="G498" s="10"/>
      <c r="H498" s="11"/>
      <c r="I498" s="11"/>
      <c r="J498" s="12"/>
    </row>
    <row r="499" spans="2:10" x14ac:dyDescent="0.45">
      <c r="B499" s="77" t="s">
        <v>153</v>
      </c>
      <c r="C499" s="5">
        <v>17</v>
      </c>
      <c r="D499" s="6" t="s">
        <v>65</v>
      </c>
      <c r="E499" s="6" t="s">
        <v>66</v>
      </c>
      <c r="F499" s="7">
        <v>3</v>
      </c>
      <c r="G499" s="5">
        <v>6</v>
      </c>
      <c r="H499" s="6" t="s">
        <v>64</v>
      </c>
      <c r="I499" s="6"/>
      <c r="J499" s="7">
        <v>9</v>
      </c>
    </row>
    <row r="500" spans="2:10" x14ac:dyDescent="0.45">
      <c r="B500" s="78" t="str">
        <f t="shared" ref="B500:B502" si="73">B499</f>
        <v>#33</v>
      </c>
      <c r="C500" s="8">
        <v>3</v>
      </c>
      <c r="D500" s="1" t="s">
        <v>70</v>
      </c>
      <c r="F500" s="9">
        <v>2</v>
      </c>
    </row>
    <row r="501" spans="2:10" ht="18.600000000000001" thickBot="1" x14ac:dyDescent="0.5">
      <c r="B501" s="79" t="str">
        <f t="shared" si="73"/>
        <v>#33</v>
      </c>
      <c r="C501" s="10">
        <v>17</v>
      </c>
      <c r="D501" s="11" t="s">
        <v>66</v>
      </c>
      <c r="E501" s="11" t="s">
        <v>69</v>
      </c>
      <c r="F501" s="12">
        <v>5</v>
      </c>
      <c r="G501" s="10">
        <v>12</v>
      </c>
      <c r="H501" s="11" t="s">
        <v>68</v>
      </c>
      <c r="I501" s="11" t="s">
        <v>67</v>
      </c>
      <c r="J501" s="12" t="s">
        <v>121</v>
      </c>
    </row>
    <row r="502" spans="2:10" x14ac:dyDescent="0.45">
      <c r="B502" s="77" t="str">
        <f t="shared" si="73"/>
        <v>#33</v>
      </c>
      <c r="C502" s="5"/>
      <c r="D502" s="6"/>
      <c r="E502" s="6"/>
      <c r="F502" s="7"/>
      <c r="G502" s="5"/>
      <c r="H502" s="6"/>
      <c r="I502" s="6"/>
      <c r="J502" s="7"/>
    </row>
    <row r="503" spans="2:10" x14ac:dyDescent="0.45">
      <c r="B503" s="78" t="s">
        <v>154</v>
      </c>
      <c r="C503" s="8">
        <v>17</v>
      </c>
      <c r="D503" s="1" t="s">
        <v>64</v>
      </c>
      <c r="F503" s="9">
        <v>6</v>
      </c>
      <c r="G503" s="8">
        <v>14</v>
      </c>
      <c r="H503" s="1" t="s">
        <v>65</v>
      </c>
      <c r="I503" s="1" t="s">
        <v>121</v>
      </c>
      <c r="J503" s="9">
        <v>3</v>
      </c>
    </row>
    <row r="504" spans="2:10" ht="18.600000000000001" thickBot="1" x14ac:dyDescent="0.5">
      <c r="B504" s="79" t="str">
        <f t="shared" ref="B504:B506" si="74">B503</f>
        <v>#34</v>
      </c>
      <c r="C504" s="10">
        <v>4</v>
      </c>
      <c r="D504" s="11" t="s">
        <v>66</v>
      </c>
      <c r="E504" s="11"/>
      <c r="F504" s="12">
        <v>6</v>
      </c>
      <c r="G504" s="10">
        <v>8</v>
      </c>
      <c r="H504" s="11" t="s">
        <v>67</v>
      </c>
      <c r="I504" s="11"/>
      <c r="J504" s="12"/>
    </row>
    <row r="505" spans="2:10" x14ac:dyDescent="0.45">
      <c r="B505" s="77" t="str">
        <f t="shared" si="74"/>
        <v>#34</v>
      </c>
      <c r="C505" s="5" t="s">
        <v>88</v>
      </c>
      <c r="D505" s="6" t="s">
        <v>82</v>
      </c>
      <c r="E505" s="6"/>
      <c r="F505" s="7"/>
      <c r="G505" s="5" t="s">
        <v>87</v>
      </c>
      <c r="H505" s="6"/>
      <c r="I505" s="6"/>
      <c r="J505" s="7"/>
    </row>
    <row r="506" spans="2:10" x14ac:dyDescent="0.45">
      <c r="B506" s="78" t="str">
        <f t="shared" si="74"/>
        <v>#34</v>
      </c>
    </row>
    <row r="507" spans="2:10" ht="18.600000000000001" thickBot="1" x14ac:dyDescent="0.5">
      <c r="B507" s="79" t="s">
        <v>155</v>
      </c>
      <c r="C507" s="10">
        <v>17</v>
      </c>
      <c r="D507" s="11" t="s">
        <v>64</v>
      </c>
      <c r="E507" s="11"/>
      <c r="F507" s="12">
        <v>6</v>
      </c>
      <c r="G507" s="10">
        <v>14</v>
      </c>
      <c r="H507" s="11" t="s">
        <v>65</v>
      </c>
      <c r="I507" s="11" t="s">
        <v>120</v>
      </c>
      <c r="J507" s="12">
        <v>8</v>
      </c>
    </row>
    <row r="508" spans="2:10" x14ac:dyDescent="0.45">
      <c r="B508" s="77" t="str">
        <f t="shared" ref="B508:B523" si="75">B507</f>
        <v>#35</v>
      </c>
      <c r="C508" s="5"/>
      <c r="D508" s="6"/>
      <c r="E508" s="6"/>
      <c r="F508" s="7"/>
      <c r="G508" s="5">
        <v>8</v>
      </c>
      <c r="H508" s="6" t="s">
        <v>70</v>
      </c>
      <c r="I508" s="6" t="s">
        <v>69</v>
      </c>
      <c r="J508" s="7">
        <v>2</v>
      </c>
    </row>
    <row r="509" spans="2:10" x14ac:dyDescent="0.45">
      <c r="B509" s="78" t="str">
        <f t="shared" si="75"/>
        <v>#35</v>
      </c>
      <c r="C509" s="8">
        <v>4</v>
      </c>
      <c r="D509" s="1" t="s">
        <v>68</v>
      </c>
      <c r="F509" s="9">
        <v>2</v>
      </c>
      <c r="G509" s="8">
        <v>1</v>
      </c>
      <c r="H509" s="1" t="s">
        <v>66</v>
      </c>
      <c r="J509" s="9" t="s">
        <v>122</v>
      </c>
    </row>
    <row r="510" spans="2:10" ht="18.600000000000001" thickBot="1" x14ac:dyDescent="0.5">
      <c r="B510" s="79" t="str">
        <f t="shared" si="75"/>
        <v>#35</v>
      </c>
      <c r="C510" s="10"/>
      <c r="D510" s="11"/>
      <c r="E510" s="11"/>
      <c r="F510" s="12"/>
      <c r="G510" s="10">
        <v>20</v>
      </c>
      <c r="H510" s="11" t="s">
        <v>71</v>
      </c>
      <c r="I510" s="11" t="s">
        <v>68</v>
      </c>
      <c r="J510" s="12">
        <v>3</v>
      </c>
    </row>
    <row r="511" spans="2:10" x14ac:dyDescent="0.45">
      <c r="B511" s="77" t="str">
        <f t="shared" si="75"/>
        <v>#35</v>
      </c>
      <c r="C511" s="5"/>
      <c r="D511" s="6"/>
      <c r="E511" s="6"/>
      <c r="F511" s="7"/>
      <c r="G511" s="5">
        <v>2</v>
      </c>
      <c r="H511" s="6" t="s">
        <v>70</v>
      </c>
      <c r="I511" s="6" t="s">
        <v>121</v>
      </c>
      <c r="J511" s="7">
        <v>4</v>
      </c>
    </row>
    <row r="512" spans="2:10" x14ac:dyDescent="0.45">
      <c r="B512" s="78" t="str">
        <f t="shared" si="75"/>
        <v>#35</v>
      </c>
      <c r="C512" s="8">
        <v>18</v>
      </c>
      <c r="D512" s="1" t="s">
        <v>68</v>
      </c>
      <c r="E512" s="1" t="s">
        <v>70</v>
      </c>
      <c r="F512" s="9">
        <v>1</v>
      </c>
      <c r="G512" s="8">
        <v>12</v>
      </c>
      <c r="H512" s="1" t="s">
        <v>66</v>
      </c>
      <c r="J512" s="9" t="s">
        <v>122</v>
      </c>
    </row>
    <row r="513" spans="2:10" ht="18.600000000000001" thickBot="1" x14ac:dyDescent="0.5">
      <c r="B513" s="79" t="str">
        <f t="shared" si="75"/>
        <v>#35</v>
      </c>
      <c r="C513" s="10">
        <v>17</v>
      </c>
      <c r="D513" s="11" t="s">
        <v>71</v>
      </c>
      <c r="E513" s="11" t="s">
        <v>68</v>
      </c>
      <c r="F513" s="12">
        <v>8</v>
      </c>
      <c r="G513" s="10"/>
      <c r="H513" s="11"/>
      <c r="I513" s="11"/>
      <c r="J513" s="12"/>
    </row>
    <row r="514" spans="2:10" x14ac:dyDescent="0.45">
      <c r="B514" s="77" t="str">
        <f t="shared" si="75"/>
        <v>#35</v>
      </c>
      <c r="C514" s="5">
        <v>3</v>
      </c>
      <c r="D514" s="6" t="s">
        <v>70</v>
      </c>
      <c r="E514" s="6"/>
      <c r="F514" s="7">
        <v>8</v>
      </c>
      <c r="G514" s="5"/>
      <c r="H514" s="6"/>
      <c r="I514" s="6"/>
      <c r="J514" s="7"/>
    </row>
    <row r="515" spans="2:10" x14ac:dyDescent="0.45">
      <c r="B515" s="78" t="str">
        <f t="shared" si="75"/>
        <v>#35</v>
      </c>
      <c r="C515" s="8">
        <v>17</v>
      </c>
      <c r="D515" s="1" t="s">
        <v>66</v>
      </c>
      <c r="F515" s="9">
        <v>6</v>
      </c>
      <c r="G515" s="8">
        <v>2</v>
      </c>
      <c r="H515" s="1" t="s">
        <v>68</v>
      </c>
      <c r="J515" s="9">
        <v>2</v>
      </c>
    </row>
    <row r="516" spans="2:10" ht="18.600000000000001" thickBot="1" x14ac:dyDescent="0.5">
      <c r="B516" s="79" t="str">
        <f t="shared" si="75"/>
        <v>#35</v>
      </c>
      <c r="C516" s="10">
        <v>3</v>
      </c>
      <c r="D516" s="11" t="s">
        <v>71</v>
      </c>
      <c r="E516" s="11" t="s">
        <v>68</v>
      </c>
      <c r="F516" s="12">
        <v>8</v>
      </c>
      <c r="G516" s="10"/>
      <c r="H516" s="11"/>
      <c r="I516" s="11"/>
      <c r="J516" s="12"/>
    </row>
    <row r="517" spans="2:10" x14ac:dyDescent="0.45">
      <c r="B517" s="77" t="str">
        <f t="shared" si="75"/>
        <v>#35</v>
      </c>
      <c r="C517" s="5">
        <v>13</v>
      </c>
      <c r="D517" s="6" t="s">
        <v>70</v>
      </c>
      <c r="E517" s="6"/>
      <c r="F517" s="7">
        <v>4</v>
      </c>
      <c r="G517" s="5"/>
      <c r="H517" s="6"/>
      <c r="I517" s="6"/>
      <c r="J517" s="7"/>
    </row>
    <row r="518" spans="2:10" x14ac:dyDescent="0.45">
      <c r="B518" s="78" t="str">
        <f t="shared" si="75"/>
        <v>#35</v>
      </c>
      <c r="C518" s="8">
        <v>14</v>
      </c>
      <c r="D518" s="1" t="s">
        <v>66</v>
      </c>
      <c r="F518" s="9">
        <v>1</v>
      </c>
      <c r="G518" s="8">
        <v>20</v>
      </c>
      <c r="H518" s="1" t="s">
        <v>71</v>
      </c>
      <c r="I518" s="1" t="s">
        <v>68</v>
      </c>
      <c r="J518" s="9">
        <v>2</v>
      </c>
    </row>
    <row r="519" spans="2:10" ht="18.600000000000001" thickBot="1" x14ac:dyDescent="0.5">
      <c r="B519" s="79" t="str">
        <f t="shared" si="75"/>
        <v>#35</v>
      </c>
      <c r="C519" s="10"/>
      <c r="D519" s="11"/>
      <c r="E519" s="11"/>
      <c r="F519" s="12"/>
      <c r="G519" s="10">
        <v>8</v>
      </c>
      <c r="H519" s="11" t="s">
        <v>70</v>
      </c>
      <c r="I519" s="11"/>
      <c r="J519" s="12">
        <v>8</v>
      </c>
    </row>
    <row r="520" spans="2:10" x14ac:dyDescent="0.45">
      <c r="B520" s="77" t="str">
        <f t="shared" si="75"/>
        <v>#35</v>
      </c>
      <c r="C520" s="5"/>
      <c r="D520" s="6"/>
      <c r="E520" s="6"/>
      <c r="F520" s="7"/>
      <c r="G520" s="5">
        <v>14</v>
      </c>
      <c r="H520" s="6" t="s">
        <v>66</v>
      </c>
      <c r="I520" s="6" t="s">
        <v>67</v>
      </c>
      <c r="J520" s="7" t="s">
        <v>121</v>
      </c>
    </row>
    <row r="521" spans="2:10" x14ac:dyDescent="0.45">
      <c r="B521" s="78" t="str">
        <f t="shared" si="75"/>
        <v>#35</v>
      </c>
      <c r="C521" s="8" t="s">
        <v>88</v>
      </c>
      <c r="D521" s="1" t="s">
        <v>82</v>
      </c>
      <c r="G521" s="8" t="s">
        <v>87</v>
      </c>
    </row>
    <row r="522" spans="2:10" ht="18.600000000000001" thickBot="1" x14ac:dyDescent="0.5">
      <c r="B522" s="79" t="str">
        <f t="shared" si="75"/>
        <v>#35</v>
      </c>
      <c r="C522" s="10"/>
      <c r="D522" s="11"/>
      <c r="E522" s="11"/>
      <c r="F522" s="12"/>
      <c r="G522" s="10" t="s">
        <v>73</v>
      </c>
      <c r="H522" s="11"/>
      <c r="I522" s="11"/>
      <c r="J522" s="12"/>
    </row>
    <row r="523" spans="2:10" x14ac:dyDescent="0.45">
      <c r="B523" s="77" t="str">
        <f t="shared" si="75"/>
        <v>#35</v>
      </c>
      <c r="C523" s="5"/>
      <c r="D523" s="6"/>
      <c r="E523" s="6"/>
      <c r="F523" s="7"/>
      <c r="G523" s="5"/>
      <c r="H523" s="6"/>
      <c r="I523" s="6"/>
      <c r="J523" s="7"/>
    </row>
    <row r="524" spans="2:10" x14ac:dyDescent="0.45">
      <c r="B524" s="78" t="s">
        <v>156</v>
      </c>
      <c r="C524" s="8">
        <v>17</v>
      </c>
      <c r="D524" s="1" t="s">
        <v>64</v>
      </c>
      <c r="F524" s="9">
        <v>1</v>
      </c>
      <c r="G524" s="8">
        <v>20</v>
      </c>
      <c r="H524" s="1" t="s">
        <v>65</v>
      </c>
      <c r="I524" s="1" t="s">
        <v>66</v>
      </c>
      <c r="J524" s="9">
        <v>3</v>
      </c>
    </row>
    <row r="525" spans="2:10" ht="18.600000000000001" thickBot="1" x14ac:dyDescent="0.5">
      <c r="B525" s="79" t="str">
        <f t="shared" ref="B525:B527" si="76">B524</f>
        <v>#36</v>
      </c>
      <c r="C525" s="10"/>
      <c r="D525" s="11"/>
      <c r="E525" s="11"/>
      <c r="F525" s="12"/>
      <c r="G525" s="10">
        <v>8</v>
      </c>
      <c r="H525" s="11" t="s">
        <v>70</v>
      </c>
      <c r="I525" s="11"/>
      <c r="J525" s="12">
        <v>2</v>
      </c>
    </row>
    <row r="526" spans="2:10" x14ac:dyDescent="0.45">
      <c r="B526" s="77" t="str">
        <f t="shared" si="76"/>
        <v>#36</v>
      </c>
      <c r="C526" s="5">
        <v>13</v>
      </c>
      <c r="D526" s="6" t="s">
        <v>71</v>
      </c>
      <c r="E526" s="6" t="s">
        <v>67</v>
      </c>
      <c r="F526" s="7"/>
      <c r="G526" s="5">
        <v>1</v>
      </c>
      <c r="H526" s="6" t="s">
        <v>66</v>
      </c>
      <c r="I526" s="6" t="s">
        <v>69</v>
      </c>
      <c r="J526" s="7">
        <v>5</v>
      </c>
    </row>
    <row r="527" spans="2:10" x14ac:dyDescent="0.45">
      <c r="B527" s="78" t="str">
        <f t="shared" si="76"/>
        <v>#36</v>
      </c>
    </row>
    <row r="528" spans="2:10" ht="18.600000000000001" thickBot="1" x14ac:dyDescent="0.5">
      <c r="B528" s="79" t="s">
        <v>157</v>
      </c>
      <c r="C528" s="10">
        <v>13</v>
      </c>
      <c r="D528" s="11" t="s">
        <v>65</v>
      </c>
      <c r="E528" s="11" t="s">
        <v>66</v>
      </c>
      <c r="F528" s="12">
        <v>3</v>
      </c>
      <c r="G528" s="10">
        <v>1</v>
      </c>
      <c r="H528" s="11" t="s">
        <v>64</v>
      </c>
      <c r="I528" s="11"/>
      <c r="J528" s="12">
        <v>6</v>
      </c>
    </row>
    <row r="529" spans="2:10" x14ac:dyDescent="0.45">
      <c r="B529" s="77" t="str">
        <f t="shared" ref="B529:B531" si="77">B528</f>
        <v>#37</v>
      </c>
      <c r="C529" s="5">
        <v>3</v>
      </c>
      <c r="D529" s="6" t="s">
        <v>70</v>
      </c>
      <c r="E529" s="6"/>
      <c r="F529" s="7">
        <v>3</v>
      </c>
      <c r="G529" s="5"/>
      <c r="H529" s="6"/>
      <c r="I529" s="6"/>
      <c r="J529" s="7"/>
    </row>
    <row r="530" spans="2:10" x14ac:dyDescent="0.45">
      <c r="B530" s="78" t="str">
        <f t="shared" si="77"/>
        <v>#37</v>
      </c>
      <c r="C530" s="8">
        <v>4</v>
      </c>
      <c r="D530" s="1" t="s">
        <v>66</v>
      </c>
      <c r="E530" s="1" t="s">
        <v>69</v>
      </c>
      <c r="F530" s="9">
        <v>9</v>
      </c>
      <c r="G530" s="8">
        <v>1</v>
      </c>
      <c r="H530" s="1" t="s">
        <v>71</v>
      </c>
      <c r="I530" s="1" t="s">
        <v>67</v>
      </c>
    </row>
    <row r="531" spans="2:10" ht="18.600000000000001" thickBot="1" x14ac:dyDescent="0.5">
      <c r="B531" s="79" t="str">
        <f t="shared" si="77"/>
        <v>#37</v>
      </c>
      <c r="C531" s="10"/>
      <c r="D531" s="11"/>
      <c r="E531" s="11"/>
      <c r="F531" s="12"/>
      <c r="G531" s="10"/>
      <c r="H531" s="11"/>
      <c r="I531" s="11"/>
      <c r="J531" s="12"/>
    </row>
    <row r="532" spans="2:10" x14ac:dyDescent="0.45">
      <c r="B532" s="77" t="s">
        <v>158</v>
      </c>
      <c r="C532" s="5">
        <v>4</v>
      </c>
      <c r="D532" s="6" t="s">
        <v>64</v>
      </c>
      <c r="E532" s="6" t="s">
        <v>67</v>
      </c>
      <c r="F532" s="7" t="s">
        <v>121</v>
      </c>
      <c r="G532" s="5"/>
      <c r="H532" s="6"/>
      <c r="I532" s="6"/>
      <c r="J532" s="7"/>
    </row>
    <row r="533" spans="2:10" x14ac:dyDescent="0.45">
      <c r="B533" s="78" t="str">
        <f>B532</f>
        <v>#38</v>
      </c>
    </row>
    <row r="534" spans="2:10" ht="18.600000000000001" thickBot="1" x14ac:dyDescent="0.5">
      <c r="B534" s="79" t="s">
        <v>159</v>
      </c>
      <c r="C534" s="10">
        <v>17</v>
      </c>
      <c r="D534" s="11" t="s">
        <v>65</v>
      </c>
      <c r="E534" s="11" t="s">
        <v>68</v>
      </c>
      <c r="F534" s="12">
        <v>8</v>
      </c>
      <c r="G534" s="10">
        <v>12</v>
      </c>
      <c r="H534" s="11" t="s">
        <v>64</v>
      </c>
      <c r="I534" s="11"/>
      <c r="J534" s="12">
        <v>6</v>
      </c>
    </row>
    <row r="535" spans="2:10" x14ac:dyDescent="0.45">
      <c r="B535" s="77" t="str">
        <f t="shared" ref="B535:B537" si="78">B534</f>
        <v>#39</v>
      </c>
      <c r="C535" s="5">
        <v>3</v>
      </c>
      <c r="D535" s="6" t="s">
        <v>70</v>
      </c>
      <c r="E535" s="6"/>
      <c r="F535" s="7">
        <v>2</v>
      </c>
      <c r="G535" s="5"/>
      <c r="H535" s="6"/>
      <c r="I535" s="6"/>
      <c r="J535" s="7"/>
    </row>
    <row r="536" spans="2:10" x14ac:dyDescent="0.45">
      <c r="B536" s="78" t="str">
        <f t="shared" si="78"/>
        <v>#39</v>
      </c>
      <c r="C536" s="8">
        <v>18</v>
      </c>
      <c r="D536" s="1" t="s">
        <v>66</v>
      </c>
      <c r="E536" s="1" t="s">
        <v>69</v>
      </c>
      <c r="F536" s="9">
        <v>5</v>
      </c>
      <c r="G536" s="8">
        <v>20</v>
      </c>
      <c r="H536" s="1" t="s">
        <v>71</v>
      </c>
      <c r="I536" s="1" t="s">
        <v>67</v>
      </c>
    </row>
    <row r="537" spans="2:10" ht="18.600000000000001" thickBot="1" x14ac:dyDescent="0.5">
      <c r="B537" s="79" t="str">
        <f t="shared" si="78"/>
        <v>#39</v>
      </c>
      <c r="C537" s="10"/>
      <c r="D537" s="11"/>
      <c r="E537" s="11"/>
      <c r="F537" s="12"/>
      <c r="G537" s="10"/>
      <c r="H537" s="11"/>
      <c r="I537" s="11"/>
      <c r="J537" s="12"/>
    </row>
    <row r="538" spans="2:10" x14ac:dyDescent="0.45">
      <c r="B538" s="77" t="s">
        <v>160</v>
      </c>
      <c r="C538" s="5">
        <v>18</v>
      </c>
      <c r="D538" s="6" t="s">
        <v>64</v>
      </c>
      <c r="E538" s="6"/>
      <c r="F538" s="7">
        <v>1</v>
      </c>
      <c r="G538" s="5">
        <v>12</v>
      </c>
      <c r="H538" s="6" t="s">
        <v>65</v>
      </c>
      <c r="I538" s="6" t="s">
        <v>68</v>
      </c>
      <c r="J538" s="7">
        <v>8</v>
      </c>
    </row>
    <row r="539" spans="2:10" x14ac:dyDescent="0.45">
      <c r="B539" s="78" t="str">
        <f t="shared" ref="B539:B542" si="79">B538</f>
        <v>#40</v>
      </c>
      <c r="G539" s="8">
        <v>8</v>
      </c>
      <c r="H539" s="1" t="s">
        <v>70</v>
      </c>
      <c r="J539" s="9">
        <v>4</v>
      </c>
    </row>
    <row r="540" spans="2:10" ht="18.600000000000001" thickBot="1" x14ac:dyDescent="0.5">
      <c r="B540" s="79" t="str">
        <f t="shared" si="79"/>
        <v>#40</v>
      </c>
      <c r="C540" s="10">
        <v>2</v>
      </c>
      <c r="D540" s="11" t="s">
        <v>68</v>
      </c>
      <c r="E540" s="11" t="s">
        <v>70</v>
      </c>
      <c r="F540" s="12">
        <v>2</v>
      </c>
      <c r="G540" s="10">
        <v>14</v>
      </c>
      <c r="H540" s="11" t="s">
        <v>66</v>
      </c>
      <c r="I540" s="11"/>
      <c r="J540" s="12" t="s">
        <v>122</v>
      </c>
    </row>
    <row r="541" spans="2:10" x14ac:dyDescent="0.45">
      <c r="B541" s="77" t="str">
        <f t="shared" si="79"/>
        <v>#40</v>
      </c>
      <c r="C541" s="5">
        <v>3</v>
      </c>
      <c r="D541" s="6" t="s">
        <v>67</v>
      </c>
      <c r="E541" s="6"/>
      <c r="F541" s="7"/>
      <c r="G541" s="5"/>
      <c r="H541" s="6"/>
      <c r="I541" s="6"/>
      <c r="J541" s="7"/>
    </row>
    <row r="542" spans="2:10" x14ac:dyDescent="0.45">
      <c r="B542" s="78" t="str">
        <f t="shared" si="79"/>
        <v>#40</v>
      </c>
    </row>
    <row r="543" spans="2:10" ht="18.600000000000001" thickBot="1" x14ac:dyDescent="0.5">
      <c r="B543" s="79" t="s">
        <v>161</v>
      </c>
      <c r="C543" s="10">
        <v>14</v>
      </c>
      <c r="D543" s="11" t="s">
        <v>65</v>
      </c>
      <c r="E543" s="11" t="s">
        <v>121</v>
      </c>
      <c r="F543" s="12">
        <v>3</v>
      </c>
      <c r="G543" s="10">
        <v>2</v>
      </c>
      <c r="H543" s="11" t="s">
        <v>64</v>
      </c>
      <c r="I543" s="11"/>
      <c r="J543" s="12">
        <v>7</v>
      </c>
    </row>
    <row r="544" spans="2:10" x14ac:dyDescent="0.45">
      <c r="B544" s="77" t="str">
        <f t="shared" ref="B544:B548" si="80">B543</f>
        <v>#41</v>
      </c>
      <c r="C544" s="5"/>
      <c r="D544" s="6"/>
      <c r="E544" s="6"/>
      <c r="F544" s="7"/>
      <c r="G544" s="5">
        <v>14</v>
      </c>
      <c r="H544" s="6" t="s">
        <v>71</v>
      </c>
      <c r="I544" s="6" t="s">
        <v>66</v>
      </c>
      <c r="J544" s="7">
        <v>3</v>
      </c>
    </row>
    <row r="545" spans="2:10" x14ac:dyDescent="0.45">
      <c r="B545" s="78" t="str">
        <f t="shared" si="80"/>
        <v>#41</v>
      </c>
      <c r="G545" s="8">
        <v>8</v>
      </c>
      <c r="H545" s="1" t="s">
        <v>70</v>
      </c>
      <c r="J545" s="9">
        <v>3</v>
      </c>
    </row>
    <row r="546" spans="2:10" ht="18.600000000000001" thickBot="1" x14ac:dyDescent="0.5">
      <c r="B546" s="79" t="str">
        <f t="shared" si="80"/>
        <v>#41</v>
      </c>
      <c r="C546" s="10">
        <v>3</v>
      </c>
      <c r="D546" s="11" t="s">
        <v>68</v>
      </c>
      <c r="E546" s="11" t="s">
        <v>67</v>
      </c>
      <c r="F546" s="12"/>
      <c r="G546" s="10">
        <v>6</v>
      </c>
      <c r="H546" s="11" t="s">
        <v>66</v>
      </c>
      <c r="I546" s="11" t="s">
        <v>69</v>
      </c>
      <c r="J546" s="12">
        <v>9</v>
      </c>
    </row>
    <row r="547" spans="2:10" x14ac:dyDescent="0.45">
      <c r="B547" s="77" t="str">
        <f t="shared" si="80"/>
        <v>#41</v>
      </c>
      <c r="C547" s="5" t="s">
        <v>86</v>
      </c>
      <c r="D547" s="6"/>
      <c r="E547" s="6"/>
      <c r="F547" s="7"/>
      <c r="G547" s="5" t="s">
        <v>84</v>
      </c>
      <c r="H547" s="6" t="s">
        <v>79</v>
      </c>
      <c r="I547" s="6"/>
      <c r="J547" s="7"/>
    </row>
    <row r="548" spans="2:10" x14ac:dyDescent="0.45">
      <c r="B548" s="78" t="str">
        <f t="shared" si="80"/>
        <v>#41</v>
      </c>
    </row>
    <row r="549" spans="2:10" ht="18.600000000000001" thickBot="1" x14ac:dyDescent="0.5">
      <c r="B549" s="79" t="s">
        <v>162</v>
      </c>
      <c r="C549" s="10">
        <v>14</v>
      </c>
      <c r="D549" s="11" t="s">
        <v>65</v>
      </c>
      <c r="E549" s="11" t="s">
        <v>66</v>
      </c>
      <c r="F549" s="12">
        <v>3</v>
      </c>
      <c r="G549" s="10">
        <v>2</v>
      </c>
      <c r="H549" s="11" t="s">
        <v>64</v>
      </c>
      <c r="I549" s="11"/>
      <c r="J549" s="12">
        <v>9</v>
      </c>
    </row>
    <row r="550" spans="2:10" x14ac:dyDescent="0.45">
      <c r="B550" s="77" t="str">
        <f t="shared" ref="B550:B553" si="81">B549</f>
        <v>#42</v>
      </c>
      <c r="C550" s="5">
        <v>3</v>
      </c>
      <c r="D550" s="6" t="s">
        <v>70</v>
      </c>
      <c r="E550" s="6"/>
      <c r="F550" s="7">
        <v>4</v>
      </c>
      <c r="G550" s="5"/>
      <c r="H550" s="6"/>
      <c r="I550" s="6"/>
      <c r="J550" s="7"/>
    </row>
    <row r="551" spans="2:10" x14ac:dyDescent="0.45">
      <c r="B551" s="78" t="str">
        <f t="shared" si="81"/>
        <v>#42</v>
      </c>
      <c r="C551" s="8">
        <v>14</v>
      </c>
      <c r="D551" s="1" t="s">
        <v>66</v>
      </c>
      <c r="E551" s="1" t="s">
        <v>67</v>
      </c>
      <c r="F551" s="9" t="s">
        <v>68</v>
      </c>
      <c r="G551" s="8">
        <v>6</v>
      </c>
      <c r="H551" s="1" t="s">
        <v>68</v>
      </c>
      <c r="I551" s="1" t="s">
        <v>69</v>
      </c>
      <c r="J551" s="9">
        <v>4</v>
      </c>
    </row>
    <row r="552" spans="2:10" ht="18.600000000000001" thickBot="1" x14ac:dyDescent="0.5">
      <c r="B552" s="79" t="str">
        <f t="shared" si="81"/>
        <v>#42</v>
      </c>
      <c r="C552" s="10" t="s">
        <v>86</v>
      </c>
      <c r="D552" s="11"/>
      <c r="E552" s="11"/>
      <c r="F552" s="12"/>
      <c r="G552" s="10" t="s">
        <v>84</v>
      </c>
      <c r="H552" s="11" t="s">
        <v>80</v>
      </c>
      <c r="I552" s="11"/>
      <c r="J552" s="12"/>
    </row>
    <row r="553" spans="2:10" x14ac:dyDescent="0.45">
      <c r="B553" s="77" t="str">
        <f t="shared" si="81"/>
        <v>#42</v>
      </c>
      <c r="C553" s="5"/>
      <c r="D553" s="6"/>
      <c r="E553" s="6"/>
      <c r="F553" s="7"/>
      <c r="G553" s="5"/>
      <c r="H553" s="6"/>
      <c r="I553" s="6"/>
      <c r="J553" s="7"/>
    </row>
    <row r="554" spans="2:10" x14ac:dyDescent="0.45">
      <c r="B554" s="78" t="s">
        <v>163</v>
      </c>
      <c r="C554" s="8">
        <v>14</v>
      </c>
      <c r="D554" s="1" t="s">
        <v>65</v>
      </c>
      <c r="E554" s="1" t="s">
        <v>68</v>
      </c>
      <c r="F554" s="9">
        <v>8</v>
      </c>
      <c r="G554" s="8">
        <v>2</v>
      </c>
      <c r="H554" s="1" t="s">
        <v>64</v>
      </c>
      <c r="J554" s="9">
        <v>7</v>
      </c>
    </row>
    <row r="555" spans="2:10" ht="18.600000000000001" thickBot="1" x14ac:dyDescent="0.5">
      <c r="B555" s="79" t="str">
        <f t="shared" ref="B555:B559" si="82">B554</f>
        <v>#43</v>
      </c>
      <c r="C555" s="10">
        <v>3</v>
      </c>
      <c r="D555" s="11" t="s">
        <v>70</v>
      </c>
      <c r="E555" s="11"/>
      <c r="F555" s="12">
        <v>3</v>
      </c>
      <c r="G555" s="10"/>
      <c r="H555" s="11"/>
      <c r="I555" s="11"/>
      <c r="J555" s="12"/>
    </row>
    <row r="556" spans="2:10" x14ac:dyDescent="0.45">
      <c r="B556" s="77" t="str">
        <f t="shared" si="82"/>
        <v>#43</v>
      </c>
      <c r="C556" s="5">
        <v>2</v>
      </c>
      <c r="D556" s="6" t="s">
        <v>66</v>
      </c>
      <c r="E556" s="6"/>
      <c r="F556" s="7" t="s">
        <v>122</v>
      </c>
      <c r="G556" s="5">
        <v>1</v>
      </c>
      <c r="H556" s="6" t="s">
        <v>71</v>
      </c>
      <c r="I556" s="6" t="s">
        <v>68</v>
      </c>
      <c r="J556" s="7">
        <v>9</v>
      </c>
    </row>
    <row r="557" spans="2:10" x14ac:dyDescent="0.45">
      <c r="B557" s="78" t="str">
        <f t="shared" si="82"/>
        <v>#43</v>
      </c>
      <c r="G557" s="8">
        <v>8</v>
      </c>
      <c r="H557" s="1" t="s">
        <v>70</v>
      </c>
      <c r="J557" s="9">
        <v>8</v>
      </c>
    </row>
    <row r="558" spans="2:10" ht="18.600000000000001" thickBot="1" x14ac:dyDescent="0.5">
      <c r="B558" s="79" t="str">
        <f t="shared" si="82"/>
        <v>#43</v>
      </c>
      <c r="C558" s="10">
        <v>14</v>
      </c>
      <c r="D558" s="11" t="s">
        <v>68</v>
      </c>
      <c r="E558" s="11" t="s">
        <v>67</v>
      </c>
      <c r="F558" s="12">
        <v>3</v>
      </c>
      <c r="G558" s="10">
        <v>12</v>
      </c>
      <c r="H558" s="11" t="s">
        <v>66</v>
      </c>
      <c r="I558" s="11" t="s">
        <v>69</v>
      </c>
      <c r="J558" s="12">
        <v>6</v>
      </c>
    </row>
    <row r="559" spans="2:10" x14ac:dyDescent="0.45">
      <c r="B559" s="77" t="str">
        <f t="shared" si="82"/>
        <v>#43</v>
      </c>
      <c r="C559" s="5" t="s">
        <v>86</v>
      </c>
      <c r="D559" s="6"/>
      <c r="E559" s="6"/>
      <c r="F559" s="7"/>
      <c r="G559" s="5" t="s">
        <v>84</v>
      </c>
      <c r="H559" s="6" t="s">
        <v>79</v>
      </c>
      <c r="I559" s="6"/>
      <c r="J559" s="7"/>
    </row>
    <row r="560" spans="2:10" ht="18.600000000000001" thickBot="1" x14ac:dyDescent="0.5"/>
    <row r="561" spans="1:12" x14ac:dyDescent="0.45">
      <c r="A561" s="15" t="s">
        <v>172</v>
      </c>
      <c r="B561" s="73" t="s">
        <v>53</v>
      </c>
      <c r="C561" s="73">
        <v>17</v>
      </c>
      <c r="D561" s="74" t="s">
        <v>64</v>
      </c>
      <c r="E561" s="74" t="s">
        <v>67</v>
      </c>
      <c r="F561" s="74"/>
      <c r="G561" s="73"/>
      <c r="H561" s="74"/>
      <c r="I561" s="74"/>
      <c r="J561" s="75"/>
      <c r="K561">
        <v>22</v>
      </c>
      <c r="L561">
        <v>25</v>
      </c>
    </row>
    <row r="562" spans="1:12" x14ac:dyDescent="0.45">
      <c r="B562" s="76" t="str">
        <f>B561</f>
        <v>#1</v>
      </c>
      <c r="C562" s="76"/>
      <c r="D562" s="17"/>
      <c r="E562" s="17"/>
      <c r="F562" s="17"/>
      <c r="G562" s="76"/>
      <c r="H562" s="17"/>
      <c r="I562" s="17"/>
      <c r="J562" s="19"/>
    </row>
    <row r="563" spans="1:12" ht="18.600000000000001" thickBot="1" x14ac:dyDescent="0.5">
      <c r="B563" s="76" t="s">
        <v>119</v>
      </c>
      <c r="C563" s="76">
        <v>18</v>
      </c>
      <c r="D563" s="17" t="s">
        <v>65</v>
      </c>
      <c r="E563" s="17" t="s">
        <v>120</v>
      </c>
      <c r="F563" s="17">
        <v>1</v>
      </c>
      <c r="G563" s="76">
        <v>1</v>
      </c>
      <c r="H563" s="17" t="s">
        <v>64</v>
      </c>
      <c r="I563" s="17"/>
      <c r="J563" s="19">
        <v>5</v>
      </c>
    </row>
    <row r="564" spans="1:12" x14ac:dyDescent="0.45">
      <c r="B564" s="73" t="str">
        <f t="shared" ref="B564:B569" si="83">B563</f>
        <v>#2</v>
      </c>
      <c r="C564" s="73">
        <v>3</v>
      </c>
      <c r="D564" s="74" t="s">
        <v>70</v>
      </c>
      <c r="E564" s="74" t="s">
        <v>121</v>
      </c>
      <c r="F564" s="74">
        <v>4</v>
      </c>
      <c r="G564" s="73"/>
      <c r="H564" s="74"/>
      <c r="I564" s="74"/>
      <c r="J564" s="75"/>
    </row>
    <row r="565" spans="1:12" x14ac:dyDescent="0.45">
      <c r="B565" s="76" t="str">
        <f t="shared" si="83"/>
        <v>#2</v>
      </c>
      <c r="C565" s="76">
        <v>18</v>
      </c>
      <c r="D565" s="17" t="s">
        <v>66</v>
      </c>
      <c r="E565" s="17"/>
      <c r="F565" s="17">
        <v>7</v>
      </c>
      <c r="G565" s="76">
        <v>20</v>
      </c>
      <c r="H565" s="17" t="s">
        <v>71</v>
      </c>
      <c r="I565" s="17" t="s">
        <v>68</v>
      </c>
      <c r="J565" s="19">
        <v>8</v>
      </c>
    </row>
    <row r="566" spans="1:12" ht="18.600000000000001" thickBot="1" x14ac:dyDescent="0.5">
      <c r="B566" s="76" t="str">
        <f t="shared" si="83"/>
        <v>#2</v>
      </c>
      <c r="C566" s="76"/>
      <c r="D566" s="17"/>
      <c r="E566" s="17"/>
      <c r="F566" s="17"/>
      <c r="G566" s="76">
        <v>8</v>
      </c>
      <c r="H566" s="17" t="s">
        <v>70</v>
      </c>
      <c r="I566" s="17"/>
      <c r="J566" s="19">
        <v>4</v>
      </c>
    </row>
    <row r="567" spans="1:12" x14ac:dyDescent="0.45">
      <c r="B567" s="73" t="str">
        <f t="shared" si="83"/>
        <v>#2</v>
      </c>
      <c r="C567" s="73">
        <v>4</v>
      </c>
      <c r="D567" s="74" t="s">
        <v>68</v>
      </c>
      <c r="E567" s="74" t="s">
        <v>69</v>
      </c>
      <c r="F567" s="74">
        <v>5</v>
      </c>
      <c r="G567" s="73">
        <v>12</v>
      </c>
      <c r="H567" s="74" t="s">
        <v>66</v>
      </c>
      <c r="I567" s="74" t="s">
        <v>67</v>
      </c>
      <c r="J567" s="75" t="s">
        <v>68</v>
      </c>
    </row>
    <row r="568" spans="1:12" x14ac:dyDescent="0.45">
      <c r="B568" s="76" t="str">
        <f t="shared" si="83"/>
        <v>#2</v>
      </c>
      <c r="C568" s="76"/>
      <c r="D568" s="17"/>
      <c r="E568" s="17"/>
      <c r="F568" s="17"/>
      <c r="G568" s="76">
        <v>20</v>
      </c>
      <c r="H568" s="17" t="s">
        <v>71</v>
      </c>
      <c r="I568" s="17" t="s">
        <v>67</v>
      </c>
      <c r="J568" s="19"/>
    </row>
    <row r="569" spans="1:12" ht="18.600000000000001" thickBot="1" x14ac:dyDescent="0.5">
      <c r="B569" s="76" t="str">
        <f t="shared" si="83"/>
        <v>#2</v>
      </c>
      <c r="C569" s="76"/>
      <c r="D569" s="17"/>
      <c r="E569" s="17"/>
      <c r="F569" s="17"/>
      <c r="G569" s="76"/>
      <c r="H569" s="17"/>
      <c r="I569" s="17"/>
      <c r="J569" s="19"/>
    </row>
    <row r="570" spans="1:12" x14ac:dyDescent="0.45">
      <c r="B570" s="73" t="s">
        <v>123</v>
      </c>
      <c r="C570" s="73">
        <v>4</v>
      </c>
      <c r="D570" s="74" t="s">
        <v>64</v>
      </c>
      <c r="E570" s="74"/>
      <c r="F570" s="74">
        <v>5</v>
      </c>
      <c r="G570" s="73">
        <v>12</v>
      </c>
      <c r="H570" s="74" t="s">
        <v>65</v>
      </c>
      <c r="I570" s="74" t="s">
        <v>66</v>
      </c>
      <c r="J570" s="75">
        <v>3</v>
      </c>
    </row>
    <row r="571" spans="1:12" x14ac:dyDescent="0.45">
      <c r="B571" s="76" t="str">
        <f t="shared" ref="B571:B576" si="84">B570</f>
        <v>#3</v>
      </c>
      <c r="C571" s="76"/>
      <c r="D571" s="17"/>
      <c r="E571" s="17"/>
      <c r="F571" s="17"/>
      <c r="G571" s="76">
        <v>8</v>
      </c>
      <c r="H571" s="17" t="s">
        <v>70</v>
      </c>
      <c r="I571" s="17"/>
      <c r="J571" s="19">
        <v>9</v>
      </c>
    </row>
    <row r="572" spans="1:12" ht="18.600000000000001" thickBot="1" x14ac:dyDescent="0.5">
      <c r="B572" s="76" t="str">
        <f t="shared" si="84"/>
        <v>#3</v>
      </c>
      <c r="C572" s="76">
        <v>17</v>
      </c>
      <c r="D572" s="17" t="s">
        <v>71</v>
      </c>
      <c r="E572" s="17" t="s">
        <v>120</v>
      </c>
      <c r="F572" s="17">
        <v>9</v>
      </c>
      <c r="G572" s="76">
        <v>1</v>
      </c>
      <c r="H572" s="17" t="s">
        <v>66</v>
      </c>
      <c r="I572" s="17"/>
      <c r="J572" s="19">
        <v>5</v>
      </c>
    </row>
    <row r="573" spans="1:12" x14ac:dyDescent="0.45">
      <c r="B573" s="73" t="str">
        <f t="shared" si="84"/>
        <v>#3</v>
      </c>
      <c r="C573" s="73">
        <v>3</v>
      </c>
      <c r="D573" s="74" t="s">
        <v>70</v>
      </c>
      <c r="E573" s="74" t="s">
        <v>121</v>
      </c>
      <c r="F573" s="74">
        <v>2</v>
      </c>
      <c r="G573" s="73"/>
      <c r="H573" s="74"/>
      <c r="I573" s="74"/>
      <c r="J573" s="75"/>
    </row>
    <row r="574" spans="1:12" x14ac:dyDescent="0.45">
      <c r="B574" s="76" t="str">
        <f t="shared" si="84"/>
        <v>#3</v>
      </c>
      <c r="C574" s="76">
        <v>19</v>
      </c>
      <c r="D574" s="17" t="s">
        <v>66</v>
      </c>
      <c r="E574" s="17" t="s">
        <v>69</v>
      </c>
      <c r="F574" s="17">
        <v>5</v>
      </c>
      <c r="G574" s="76">
        <v>12</v>
      </c>
      <c r="H574" s="17" t="s">
        <v>68</v>
      </c>
      <c r="I574" s="17" t="s">
        <v>67</v>
      </c>
      <c r="J574" s="19"/>
    </row>
    <row r="575" spans="1:12" ht="18.600000000000001" thickBot="1" x14ac:dyDescent="0.5">
      <c r="B575" s="76" t="str">
        <f t="shared" si="84"/>
        <v>#3</v>
      </c>
      <c r="C575" s="76" t="s">
        <v>87</v>
      </c>
      <c r="D575" s="17" t="s">
        <v>79</v>
      </c>
      <c r="E575" s="17"/>
      <c r="F575" s="17"/>
      <c r="G575" s="76" t="s">
        <v>86</v>
      </c>
      <c r="H575" s="17"/>
      <c r="I575" s="17"/>
      <c r="J575" s="19"/>
    </row>
    <row r="576" spans="1:12" x14ac:dyDescent="0.45">
      <c r="B576" s="73" t="str">
        <f t="shared" si="84"/>
        <v>#3</v>
      </c>
      <c r="C576" s="73"/>
      <c r="D576" s="74"/>
      <c r="E576" s="74"/>
      <c r="F576" s="74"/>
      <c r="G576" s="73"/>
      <c r="H576" s="74"/>
      <c r="I576" s="74"/>
      <c r="J576" s="75"/>
    </row>
    <row r="577" spans="2:10" x14ac:dyDescent="0.45">
      <c r="B577" s="76" t="s">
        <v>124</v>
      </c>
      <c r="C577" s="76">
        <v>4</v>
      </c>
      <c r="D577" s="17" t="s">
        <v>64</v>
      </c>
      <c r="E577" s="17" t="s">
        <v>67</v>
      </c>
      <c r="F577" s="17"/>
      <c r="G577" s="76"/>
      <c r="H577" s="17"/>
      <c r="I577" s="17"/>
      <c r="J577" s="19"/>
    </row>
    <row r="578" spans="2:10" ht="18.600000000000001" thickBot="1" x14ac:dyDescent="0.5">
      <c r="B578" s="76" t="str">
        <f>B577</f>
        <v>#4</v>
      </c>
      <c r="C578" s="76"/>
      <c r="D578" s="17"/>
      <c r="E578" s="17"/>
      <c r="F578" s="17"/>
      <c r="G578" s="76"/>
      <c r="H578" s="17"/>
      <c r="I578" s="17"/>
      <c r="J578" s="19"/>
    </row>
    <row r="579" spans="2:10" x14ac:dyDescent="0.45">
      <c r="B579" s="73" t="s">
        <v>125</v>
      </c>
      <c r="C579" s="73"/>
      <c r="D579" s="74"/>
      <c r="E579" s="74"/>
      <c r="F579" s="74"/>
      <c r="G579" s="73">
        <v>12</v>
      </c>
      <c r="H579" s="74" t="s">
        <v>64</v>
      </c>
      <c r="I579" s="74" t="s">
        <v>67</v>
      </c>
      <c r="J579" s="75"/>
    </row>
    <row r="580" spans="2:10" x14ac:dyDescent="0.45">
      <c r="B580" s="76" t="str">
        <f>B579</f>
        <v>#5</v>
      </c>
      <c r="C580" s="76"/>
      <c r="D580" s="17"/>
      <c r="E580" s="17"/>
      <c r="F580" s="17"/>
      <c r="G580" s="76"/>
      <c r="H580" s="17"/>
      <c r="I580" s="17"/>
      <c r="J580" s="19"/>
    </row>
    <row r="581" spans="2:10" ht="18.600000000000001" thickBot="1" x14ac:dyDescent="0.5">
      <c r="B581" s="76" t="s">
        <v>126</v>
      </c>
      <c r="C581" s="76">
        <v>19</v>
      </c>
      <c r="D581" s="17" t="s">
        <v>64</v>
      </c>
      <c r="E581" s="17"/>
      <c r="F581" s="17">
        <v>8</v>
      </c>
      <c r="G581" s="76">
        <v>20</v>
      </c>
      <c r="H581" s="17" t="s">
        <v>65</v>
      </c>
      <c r="I581" s="17" t="s">
        <v>66</v>
      </c>
      <c r="J581" s="19">
        <v>3</v>
      </c>
    </row>
    <row r="582" spans="2:10" x14ac:dyDescent="0.45">
      <c r="B582" s="73" t="str">
        <f t="shared" ref="B582:B584" si="85">B581</f>
        <v>#6</v>
      </c>
      <c r="C582" s="73"/>
      <c r="D582" s="74"/>
      <c r="E582" s="74"/>
      <c r="F582" s="74"/>
      <c r="G582" s="73">
        <v>8</v>
      </c>
      <c r="H582" s="74" t="s">
        <v>70</v>
      </c>
      <c r="I582" s="74"/>
      <c r="J582" s="75">
        <v>4</v>
      </c>
    </row>
    <row r="583" spans="2:10" x14ac:dyDescent="0.45">
      <c r="B583" s="76" t="str">
        <f t="shared" si="85"/>
        <v>#6</v>
      </c>
      <c r="C583" s="76"/>
      <c r="D583" s="17"/>
      <c r="E583" s="17"/>
      <c r="F583" s="17"/>
      <c r="G583" s="76">
        <v>14</v>
      </c>
      <c r="H583" s="17" t="s">
        <v>66</v>
      </c>
      <c r="I583" s="17" t="s">
        <v>69</v>
      </c>
      <c r="J583" s="19">
        <v>6</v>
      </c>
    </row>
    <row r="584" spans="2:10" ht="18.600000000000001" thickBot="1" x14ac:dyDescent="0.5">
      <c r="B584" s="76" t="str">
        <f t="shared" si="85"/>
        <v>#6</v>
      </c>
      <c r="C584" s="76"/>
      <c r="D584" s="17"/>
      <c r="E584" s="17"/>
      <c r="F584" s="17"/>
      <c r="G584" s="76"/>
      <c r="H584" s="17"/>
      <c r="I584" s="17"/>
      <c r="J584" s="19"/>
    </row>
    <row r="585" spans="2:10" x14ac:dyDescent="0.45">
      <c r="B585" s="73" t="s">
        <v>127</v>
      </c>
      <c r="C585" s="73">
        <v>18</v>
      </c>
      <c r="D585" s="74" t="s">
        <v>65</v>
      </c>
      <c r="E585" s="74" t="s">
        <v>68</v>
      </c>
      <c r="F585" s="74">
        <v>3</v>
      </c>
      <c r="G585" s="73">
        <v>2</v>
      </c>
      <c r="H585" s="74" t="s">
        <v>64</v>
      </c>
      <c r="I585" s="74"/>
      <c r="J585" s="75">
        <v>5</v>
      </c>
    </row>
    <row r="586" spans="2:10" x14ac:dyDescent="0.45">
      <c r="B586" s="76" t="str">
        <f t="shared" ref="B586:B592" si="86">B585</f>
        <v>#7</v>
      </c>
      <c r="C586" s="76">
        <v>3</v>
      </c>
      <c r="D586" s="17" t="s">
        <v>70</v>
      </c>
      <c r="E586" s="17"/>
      <c r="F586" s="17">
        <v>4</v>
      </c>
      <c r="G586" s="76"/>
      <c r="H586" s="17"/>
      <c r="I586" s="17"/>
      <c r="J586" s="19"/>
    </row>
    <row r="587" spans="2:10" ht="18.600000000000001" thickBot="1" x14ac:dyDescent="0.5">
      <c r="B587" s="76" t="str">
        <f t="shared" si="86"/>
        <v>#7</v>
      </c>
      <c r="C587" s="76">
        <v>18</v>
      </c>
      <c r="D587" s="17" t="s">
        <v>66</v>
      </c>
      <c r="E587" s="17"/>
      <c r="F587" s="17" t="s">
        <v>122</v>
      </c>
      <c r="G587" s="76">
        <v>6</v>
      </c>
      <c r="H587" s="17" t="s">
        <v>68</v>
      </c>
      <c r="I587" s="17"/>
      <c r="J587" s="19">
        <v>4</v>
      </c>
    </row>
    <row r="588" spans="2:10" x14ac:dyDescent="0.45">
      <c r="B588" s="73" t="str">
        <f t="shared" si="86"/>
        <v>#7</v>
      </c>
      <c r="C588" s="73">
        <v>18</v>
      </c>
      <c r="D588" s="74" t="s">
        <v>71</v>
      </c>
      <c r="E588" s="74" t="s">
        <v>121</v>
      </c>
      <c r="F588" s="74"/>
      <c r="G588" s="73">
        <v>14</v>
      </c>
      <c r="H588" s="74" t="s">
        <v>71</v>
      </c>
      <c r="I588" s="74" t="s">
        <v>66</v>
      </c>
      <c r="J588" s="75">
        <v>3</v>
      </c>
    </row>
    <row r="589" spans="2:10" x14ac:dyDescent="0.45">
      <c r="B589" s="76" t="str">
        <f t="shared" si="86"/>
        <v>#7</v>
      </c>
      <c r="C589" s="76"/>
      <c r="D589" s="17"/>
      <c r="E589" s="17"/>
      <c r="F589" s="17"/>
      <c r="G589" s="76">
        <v>8</v>
      </c>
      <c r="H589" s="17" t="s">
        <v>70</v>
      </c>
      <c r="I589" s="17"/>
      <c r="J589" s="19">
        <v>4</v>
      </c>
    </row>
    <row r="590" spans="2:10" ht="18.600000000000001" thickBot="1" x14ac:dyDescent="0.5">
      <c r="B590" s="76" t="str">
        <f t="shared" si="86"/>
        <v>#7</v>
      </c>
      <c r="C590" s="76">
        <v>2</v>
      </c>
      <c r="D590" s="17" t="s">
        <v>68</v>
      </c>
      <c r="E590" s="17" t="s">
        <v>67</v>
      </c>
      <c r="F590" s="17">
        <v>3</v>
      </c>
      <c r="G590" s="76">
        <v>14</v>
      </c>
      <c r="H590" s="17" t="s">
        <v>66</v>
      </c>
      <c r="I590" s="17" t="s">
        <v>69</v>
      </c>
      <c r="J590" s="19">
        <v>3</v>
      </c>
    </row>
    <row r="591" spans="2:10" x14ac:dyDescent="0.45">
      <c r="B591" s="73" t="str">
        <f t="shared" si="86"/>
        <v>#7</v>
      </c>
      <c r="C591" s="73" t="s">
        <v>86</v>
      </c>
      <c r="D591" s="74"/>
      <c r="E591" s="74"/>
      <c r="F591" s="74"/>
      <c r="G591" s="73" t="s">
        <v>84</v>
      </c>
      <c r="H591" s="74" t="s">
        <v>79</v>
      </c>
      <c r="I591" s="74"/>
      <c r="J591" s="75"/>
    </row>
    <row r="592" spans="2:10" x14ac:dyDescent="0.45">
      <c r="B592" s="76" t="str">
        <f t="shared" si="86"/>
        <v>#7</v>
      </c>
      <c r="C592" s="76"/>
      <c r="D592" s="17"/>
      <c r="E592" s="17"/>
      <c r="F592" s="17"/>
      <c r="G592" s="76"/>
      <c r="H592" s="17"/>
      <c r="I592" s="17"/>
      <c r="J592" s="19"/>
    </row>
    <row r="593" spans="2:10" ht="18.600000000000001" thickBot="1" x14ac:dyDescent="0.5">
      <c r="B593" s="76" t="s">
        <v>128</v>
      </c>
      <c r="C593" s="76">
        <v>17</v>
      </c>
      <c r="D593" s="17" t="s">
        <v>65</v>
      </c>
      <c r="E593" s="17" t="s">
        <v>120</v>
      </c>
      <c r="F593" s="17">
        <v>8</v>
      </c>
      <c r="G593" s="76">
        <v>2</v>
      </c>
      <c r="H593" s="17" t="s">
        <v>64</v>
      </c>
      <c r="I593" s="17"/>
      <c r="J593" s="19">
        <v>6</v>
      </c>
    </row>
    <row r="594" spans="2:10" x14ac:dyDescent="0.45">
      <c r="B594" s="73" t="str">
        <f t="shared" ref="B594:B597" si="87">B593</f>
        <v>#8</v>
      </c>
      <c r="C594" s="73">
        <v>3</v>
      </c>
      <c r="D594" s="74" t="s">
        <v>70</v>
      </c>
      <c r="E594" s="74" t="s">
        <v>121</v>
      </c>
      <c r="F594" s="74">
        <v>4</v>
      </c>
      <c r="G594" s="73"/>
      <c r="H594" s="74"/>
      <c r="I594" s="74"/>
      <c r="J594" s="75"/>
    </row>
    <row r="595" spans="2:10" x14ac:dyDescent="0.45">
      <c r="B595" s="76" t="str">
        <f t="shared" si="87"/>
        <v>#8</v>
      </c>
      <c r="C595" s="76">
        <v>18</v>
      </c>
      <c r="D595" s="17" t="s">
        <v>66</v>
      </c>
      <c r="E595" s="17" t="s">
        <v>67</v>
      </c>
      <c r="F595" s="17" t="s">
        <v>68</v>
      </c>
      <c r="G595" s="76">
        <v>14</v>
      </c>
      <c r="H595" s="17" t="s">
        <v>68</v>
      </c>
      <c r="I595" s="17" t="s">
        <v>69</v>
      </c>
      <c r="J595" s="19">
        <v>4</v>
      </c>
    </row>
    <row r="596" spans="2:10" ht="18.600000000000001" thickBot="1" x14ac:dyDescent="0.5">
      <c r="B596" s="76" t="str">
        <f t="shared" si="87"/>
        <v>#8</v>
      </c>
      <c r="C596" s="76" t="s">
        <v>86</v>
      </c>
      <c r="D596" s="17"/>
      <c r="E596" s="17"/>
      <c r="F596" s="17"/>
      <c r="G596" s="76" t="s">
        <v>84</v>
      </c>
      <c r="H596" s="17" t="s">
        <v>80</v>
      </c>
      <c r="I596" s="17"/>
      <c r="J596" s="19"/>
    </row>
    <row r="597" spans="2:10" x14ac:dyDescent="0.45">
      <c r="B597" s="73" t="str">
        <f t="shared" si="87"/>
        <v>#8</v>
      </c>
      <c r="C597" s="73"/>
      <c r="D597" s="74"/>
      <c r="E597" s="74"/>
      <c r="F597" s="74"/>
      <c r="G597" s="73"/>
      <c r="H597" s="74"/>
      <c r="I597" s="74"/>
      <c r="J597" s="75"/>
    </row>
    <row r="598" spans="2:10" x14ac:dyDescent="0.45">
      <c r="B598" s="76" t="s">
        <v>129</v>
      </c>
      <c r="C598" s="76">
        <v>18</v>
      </c>
      <c r="D598" s="17" t="s">
        <v>65</v>
      </c>
      <c r="E598" s="17" t="s">
        <v>66</v>
      </c>
      <c r="F598" s="17">
        <v>3</v>
      </c>
      <c r="G598" s="76">
        <v>2</v>
      </c>
      <c r="H598" s="17" t="s">
        <v>64</v>
      </c>
      <c r="I598" s="17"/>
      <c r="J598" s="19">
        <v>7</v>
      </c>
    </row>
    <row r="599" spans="2:10" ht="18.600000000000001" thickBot="1" x14ac:dyDescent="0.5">
      <c r="B599" s="76" t="str">
        <f t="shared" ref="B599:B601" si="88">B598</f>
        <v>#9</v>
      </c>
      <c r="C599" s="76">
        <v>3</v>
      </c>
      <c r="D599" s="17" t="s">
        <v>70</v>
      </c>
      <c r="E599" s="17"/>
      <c r="F599" s="17">
        <v>9</v>
      </c>
      <c r="G599" s="76"/>
      <c r="H599" s="17"/>
      <c r="I599" s="17"/>
      <c r="J599" s="19"/>
    </row>
    <row r="600" spans="2:10" x14ac:dyDescent="0.45">
      <c r="B600" s="73" t="str">
        <f t="shared" si="88"/>
        <v>#9</v>
      </c>
      <c r="C600" s="73">
        <v>19</v>
      </c>
      <c r="D600" s="74" t="s">
        <v>66</v>
      </c>
      <c r="E600" s="74" t="s">
        <v>69</v>
      </c>
      <c r="F600" s="74">
        <v>5</v>
      </c>
      <c r="G600" s="73">
        <v>14</v>
      </c>
      <c r="H600" s="74" t="s">
        <v>68</v>
      </c>
      <c r="I600" s="74" t="s">
        <v>67</v>
      </c>
      <c r="J600" s="75" t="s">
        <v>121</v>
      </c>
    </row>
    <row r="601" spans="2:10" x14ac:dyDescent="0.45">
      <c r="B601" s="76" t="str">
        <f t="shared" si="88"/>
        <v>#9</v>
      </c>
      <c r="C601" s="76"/>
      <c r="D601" s="17"/>
      <c r="E601" s="17"/>
      <c r="F601" s="17"/>
      <c r="G601" s="76"/>
      <c r="H601" s="17"/>
      <c r="I601" s="17"/>
      <c r="J601" s="19"/>
    </row>
    <row r="602" spans="2:10" ht="18.600000000000001" thickBot="1" x14ac:dyDescent="0.5">
      <c r="B602" s="76" t="s">
        <v>130</v>
      </c>
      <c r="C602" s="76">
        <v>18</v>
      </c>
      <c r="D602" s="17" t="s">
        <v>64</v>
      </c>
      <c r="E602" s="17" t="s">
        <v>67</v>
      </c>
      <c r="F602" s="17"/>
      <c r="G602" s="76"/>
      <c r="H602" s="17"/>
      <c r="I602" s="17"/>
      <c r="J602" s="19"/>
    </row>
    <row r="603" spans="2:10" x14ac:dyDescent="0.45">
      <c r="B603" s="73" t="str">
        <f>B602</f>
        <v>#10</v>
      </c>
      <c r="C603" s="73"/>
      <c r="D603" s="74"/>
      <c r="E603" s="74"/>
      <c r="F603" s="74"/>
      <c r="G603" s="73"/>
      <c r="H603" s="74"/>
      <c r="I603" s="74"/>
      <c r="J603" s="75"/>
    </row>
    <row r="604" spans="2:10" x14ac:dyDescent="0.45">
      <c r="B604" s="76" t="s">
        <v>131</v>
      </c>
      <c r="C604" s="76">
        <v>18</v>
      </c>
      <c r="D604" s="17" t="s">
        <v>65</v>
      </c>
      <c r="E604" s="17" t="s">
        <v>66</v>
      </c>
      <c r="F604" s="17">
        <v>3</v>
      </c>
      <c r="G604" s="76">
        <v>8</v>
      </c>
      <c r="H604" s="17" t="s">
        <v>64</v>
      </c>
      <c r="I604" s="17"/>
      <c r="J604" s="19">
        <v>5</v>
      </c>
    </row>
    <row r="605" spans="2:10" ht="18.600000000000001" thickBot="1" x14ac:dyDescent="0.5">
      <c r="B605" s="76" t="str">
        <f t="shared" ref="B605:B610" si="89">B604</f>
        <v>#11</v>
      </c>
      <c r="C605" s="76">
        <v>3</v>
      </c>
      <c r="D605" s="17" t="s">
        <v>70</v>
      </c>
      <c r="E605" s="17"/>
      <c r="F605" s="17">
        <v>3</v>
      </c>
      <c r="G605" s="76"/>
      <c r="H605" s="17"/>
      <c r="I605" s="17"/>
      <c r="J605" s="19"/>
    </row>
    <row r="606" spans="2:10" x14ac:dyDescent="0.45">
      <c r="B606" s="73" t="str">
        <f t="shared" si="89"/>
        <v>#11</v>
      </c>
      <c r="C606" s="73">
        <v>2</v>
      </c>
      <c r="D606" s="74" t="s">
        <v>66</v>
      </c>
      <c r="E606" s="74"/>
      <c r="F606" s="74" t="s">
        <v>122</v>
      </c>
      <c r="G606" s="73">
        <v>20</v>
      </c>
      <c r="H606" s="74" t="s">
        <v>71</v>
      </c>
      <c r="I606" s="74" t="s">
        <v>120</v>
      </c>
      <c r="J606" s="75">
        <v>9</v>
      </c>
    </row>
    <row r="607" spans="2:10" x14ac:dyDescent="0.45">
      <c r="B607" s="76" t="str">
        <f t="shared" si="89"/>
        <v>#11</v>
      </c>
      <c r="C607" s="76"/>
      <c r="D607" s="17"/>
      <c r="E607" s="17"/>
      <c r="F607" s="17"/>
      <c r="G607" s="76">
        <v>8</v>
      </c>
      <c r="H607" s="17" t="s">
        <v>70</v>
      </c>
      <c r="I607" s="17" t="s">
        <v>121</v>
      </c>
      <c r="J607" s="19">
        <v>4</v>
      </c>
    </row>
    <row r="608" spans="2:10" ht="18.600000000000001" thickBot="1" x14ac:dyDescent="0.5">
      <c r="B608" s="76" t="str">
        <f t="shared" si="89"/>
        <v>#11</v>
      </c>
      <c r="C608" s="76">
        <v>2</v>
      </c>
      <c r="D608" s="17" t="s">
        <v>68</v>
      </c>
      <c r="E608" s="17" t="s">
        <v>67</v>
      </c>
      <c r="F608" s="17"/>
      <c r="G608" s="76">
        <v>14</v>
      </c>
      <c r="H608" s="17" t="s">
        <v>66</v>
      </c>
      <c r="I608" s="17" t="s">
        <v>69</v>
      </c>
      <c r="J608" s="19">
        <v>5</v>
      </c>
    </row>
    <row r="609" spans="2:10" x14ac:dyDescent="0.45">
      <c r="B609" s="73" t="str">
        <f t="shared" si="89"/>
        <v>#11</v>
      </c>
      <c r="C609" s="73" t="s">
        <v>85</v>
      </c>
      <c r="D609" s="74"/>
      <c r="E609" s="74"/>
      <c r="F609" s="74"/>
      <c r="G609" s="73" t="s">
        <v>83</v>
      </c>
      <c r="H609" s="74" t="s">
        <v>79</v>
      </c>
      <c r="I609" s="74"/>
      <c r="J609" s="75"/>
    </row>
    <row r="610" spans="2:10" x14ac:dyDescent="0.45">
      <c r="B610" s="76" t="str">
        <f t="shared" si="89"/>
        <v>#11</v>
      </c>
      <c r="C610" s="76"/>
      <c r="D610" s="17"/>
      <c r="E610" s="17"/>
      <c r="F610" s="17"/>
      <c r="G610" s="76"/>
      <c r="H610" s="17"/>
      <c r="I610" s="17"/>
      <c r="J610" s="19"/>
    </row>
    <row r="611" spans="2:10" ht="18.600000000000001" thickBot="1" x14ac:dyDescent="0.5">
      <c r="B611" s="76" t="s">
        <v>132</v>
      </c>
      <c r="C611" s="76">
        <v>18</v>
      </c>
      <c r="D611" s="17" t="s">
        <v>65</v>
      </c>
      <c r="E611" s="17" t="s">
        <v>120</v>
      </c>
      <c r="F611" s="17">
        <v>7</v>
      </c>
      <c r="G611" s="76">
        <v>8</v>
      </c>
      <c r="H611" s="17" t="s">
        <v>64</v>
      </c>
      <c r="I611" s="17"/>
      <c r="J611" s="19">
        <v>5</v>
      </c>
    </row>
    <row r="612" spans="2:10" x14ac:dyDescent="0.45">
      <c r="B612" s="73" t="str">
        <f t="shared" ref="B612:B618" si="90">B611</f>
        <v>#12</v>
      </c>
      <c r="C612" s="73">
        <v>17</v>
      </c>
      <c r="D612" s="74" t="s">
        <v>70</v>
      </c>
      <c r="E612" s="74" t="s">
        <v>121</v>
      </c>
      <c r="F612" s="74">
        <v>9</v>
      </c>
      <c r="G612" s="73"/>
      <c r="H612" s="74"/>
      <c r="I612" s="74"/>
      <c r="J612" s="75"/>
    </row>
    <row r="613" spans="2:10" x14ac:dyDescent="0.45">
      <c r="B613" s="76" t="str">
        <f t="shared" si="90"/>
        <v>#12</v>
      </c>
      <c r="C613" s="76">
        <v>19</v>
      </c>
      <c r="D613" s="17" t="s">
        <v>66</v>
      </c>
      <c r="E613" s="17"/>
      <c r="F613" s="17">
        <v>5</v>
      </c>
      <c r="G613" s="76">
        <v>20</v>
      </c>
      <c r="H613" s="17" t="s">
        <v>71</v>
      </c>
      <c r="I613" s="17" t="s">
        <v>66</v>
      </c>
      <c r="J613" s="19">
        <v>3</v>
      </c>
    </row>
    <row r="614" spans="2:10" ht="18.600000000000001" thickBot="1" x14ac:dyDescent="0.5">
      <c r="B614" s="76" t="str">
        <f t="shared" si="90"/>
        <v>#12</v>
      </c>
      <c r="C614" s="76"/>
      <c r="D614" s="17"/>
      <c r="E614" s="17"/>
      <c r="F614" s="17"/>
      <c r="G614" s="76">
        <v>8</v>
      </c>
      <c r="H614" s="17" t="s">
        <v>70</v>
      </c>
      <c r="I614" s="17"/>
      <c r="J614" s="19">
        <v>3</v>
      </c>
    </row>
    <row r="615" spans="2:10" x14ac:dyDescent="0.45">
      <c r="B615" s="73" t="str">
        <f t="shared" si="90"/>
        <v>#12</v>
      </c>
      <c r="C615" s="73">
        <v>18</v>
      </c>
      <c r="D615" s="74" t="s">
        <v>71</v>
      </c>
      <c r="E615" s="74" t="s">
        <v>67</v>
      </c>
      <c r="F615" s="74"/>
      <c r="G615" s="73">
        <v>6</v>
      </c>
      <c r="H615" s="74" t="s">
        <v>66</v>
      </c>
      <c r="I615" s="74" t="s">
        <v>69</v>
      </c>
      <c r="J615" s="75">
        <v>8</v>
      </c>
    </row>
    <row r="616" spans="2:10" x14ac:dyDescent="0.45">
      <c r="B616" s="76" t="str">
        <f t="shared" si="90"/>
        <v>#12</v>
      </c>
      <c r="C616" s="76" t="s">
        <v>85</v>
      </c>
      <c r="D616" s="17"/>
      <c r="E616" s="17"/>
      <c r="F616" s="17"/>
      <c r="G616" s="76" t="s">
        <v>83</v>
      </c>
      <c r="H616" s="17" t="s">
        <v>79</v>
      </c>
      <c r="I616" s="17"/>
      <c r="J616" s="19"/>
    </row>
    <row r="617" spans="2:10" ht="18.600000000000001" thickBot="1" x14ac:dyDescent="0.5">
      <c r="B617" s="76" t="str">
        <f t="shared" si="90"/>
        <v>#12</v>
      </c>
      <c r="C617" s="76" t="s">
        <v>73</v>
      </c>
      <c r="D617" s="17"/>
      <c r="E617" s="17"/>
      <c r="F617" s="17"/>
      <c r="G617" s="76"/>
      <c r="H617" s="17"/>
      <c r="I617" s="17"/>
      <c r="J617" s="19"/>
    </row>
    <row r="618" spans="2:10" x14ac:dyDescent="0.45">
      <c r="B618" s="73" t="str">
        <f t="shared" si="90"/>
        <v>#12</v>
      </c>
      <c r="C618" s="73"/>
      <c r="D618" s="74"/>
      <c r="E618" s="74"/>
      <c r="F618" s="74"/>
      <c r="G618" s="73"/>
      <c r="H618" s="74"/>
      <c r="I618" s="74"/>
      <c r="J618" s="75"/>
    </row>
    <row r="619" spans="2:10" x14ac:dyDescent="0.45">
      <c r="B619" s="76" t="s">
        <v>133</v>
      </c>
      <c r="C619" s="76">
        <v>18</v>
      </c>
      <c r="D619" s="17" t="s">
        <v>65</v>
      </c>
      <c r="E619" s="17" t="s">
        <v>66</v>
      </c>
      <c r="F619" s="17">
        <v>3</v>
      </c>
      <c r="G619" s="76">
        <v>8</v>
      </c>
      <c r="H619" s="17" t="s">
        <v>64</v>
      </c>
      <c r="I619" s="17"/>
      <c r="J619" s="19">
        <v>9</v>
      </c>
    </row>
    <row r="620" spans="2:10" ht="18.600000000000001" thickBot="1" x14ac:dyDescent="0.5">
      <c r="B620" s="76" t="str">
        <f t="shared" ref="B620:B627" si="91">B619</f>
        <v>#13</v>
      </c>
      <c r="C620" s="76">
        <v>3</v>
      </c>
      <c r="D620" s="17" t="s">
        <v>70</v>
      </c>
      <c r="E620" s="17"/>
      <c r="F620" s="17">
        <v>3</v>
      </c>
      <c r="G620" s="76"/>
      <c r="H620" s="17"/>
      <c r="I620" s="17"/>
      <c r="J620" s="19"/>
    </row>
    <row r="621" spans="2:10" x14ac:dyDescent="0.45">
      <c r="B621" s="73" t="str">
        <f t="shared" si="91"/>
        <v>#13</v>
      </c>
      <c r="C621" s="73">
        <v>2</v>
      </c>
      <c r="D621" s="74" t="s">
        <v>66</v>
      </c>
      <c r="E621" s="74"/>
      <c r="F621" s="74">
        <v>6</v>
      </c>
      <c r="G621" s="73">
        <v>14</v>
      </c>
      <c r="H621" s="74" t="s">
        <v>68</v>
      </c>
      <c r="I621" s="74"/>
      <c r="J621" s="75">
        <v>3</v>
      </c>
    </row>
    <row r="622" spans="2:10" x14ac:dyDescent="0.45">
      <c r="B622" s="76" t="str">
        <f t="shared" si="91"/>
        <v>#13</v>
      </c>
      <c r="C622" s="76">
        <v>2</v>
      </c>
      <c r="D622" s="17" t="s">
        <v>71</v>
      </c>
      <c r="E622" s="17" t="s">
        <v>120</v>
      </c>
      <c r="F622" s="17"/>
      <c r="G622" s="76"/>
      <c r="H622" s="17"/>
      <c r="I622" s="17"/>
      <c r="J622" s="19"/>
    </row>
    <row r="623" spans="2:10" ht="18.600000000000001" thickBot="1" x14ac:dyDescent="0.5">
      <c r="B623" s="76" t="str">
        <f t="shared" si="91"/>
        <v>#13</v>
      </c>
      <c r="C623" s="76">
        <v>17</v>
      </c>
      <c r="D623" s="17" t="s">
        <v>71</v>
      </c>
      <c r="E623" s="17" t="s">
        <v>121</v>
      </c>
      <c r="F623" s="17"/>
      <c r="G623" s="76">
        <v>20</v>
      </c>
      <c r="H623" s="17" t="s">
        <v>71</v>
      </c>
      <c r="I623" s="17" t="s">
        <v>66</v>
      </c>
      <c r="J623" s="19">
        <v>3</v>
      </c>
    </row>
    <row r="624" spans="2:10" x14ac:dyDescent="0.45">
      <c r="B624" s="73" t="str">
        <f t="shared" si="91"/>
        <v>#13</v>
      </c>
      <c r="C624" s="73"/>
      <c r="D624" s="74"/>
      <c r="E624" s="74"/>
      <c r="F624" s="74"/>
      <c r="G624" s="73">
        <v>8</v>
      </c>
      <c r="H624" s="74" t="s">
        <v>70</v>
      </c>
      <c r="I624" s="74"/>
      <c r="J624" s="75">
        <v>3</v>
      </c>
    </row>
    <row r="625" spans="2:10" x14ac:dyDescent="0.45">
      <c r="B625" s="76" t="str">
        <f t="shared" si="91"/>
        <v>#13</v>
      </c>
      <c r="C625" s="76"/>
      <c r="D625" s="17"/>
      <c r="E625" s="17"/>
      <c r="F625" s="17"/>
      <c r="G625" s="76">
        <v>6</v>
      </c>
      <c r="H625" s="17" t="s">
        <v>66</v>
      </c>
      <c r="I625" s="17"/>
      <c r="J625" s="19">
        <v>8</v>
      </c>
    </row>
    <row r="626" spans="2:10" ht="18.600000000000001" thickBot="1" x14ac:dyDescent="0.5">
      <c r="B626" s="76" t="str">
        <f t="shared" si="91"/>
        <v>#13</v>
      </c>
      <c r="C626" s="76"/>
      <c r="D626" s="17"/>
      <c r="E626" s="17"/>
      <c r="F626" s="17"/>
      <c r="G626" s="76">
        <v>6</v>
      </c>
      <c r="H626" s="17" t="s">
        <v>67</v>
      </c>
      <c r="I626" s="17"/>
      <c r="J626" s="19"/>
    </row>
    <row r="627" spans="2:10" x14ac:dyDescent="0.45">
      <c r="B627" s="73" t="str">
        <f t="shared" si="91"/>
        <v>#13</v>
      </c>
      <c r="C627" s="73"/>
      <c r="D627" s="74"/>
      <c r="E627" s="74"/>
      <c r="F627" s="74"/>
      <c r="G627" s="73"/>
      <c r="H627" s="74"/>
      <c r="I627" s="74"/>
      <c r="J627" s="75"/>
    </row>
    <row r="628" spans="2:10" x14ac:dyDescent="0.45">
      <c r="B628" s="76" t="s">
        <v>134</v>
      </c>
      <c r="C628" s="76">
        <v>2</v>
      </c>
      <c r="D628" s="17" t="s">
        <v>64</v>
      </c>
      <c r="E628" s="17"/>
      <c r="F628" s="17">
        <v>1</v>
      </c>
      <c r="G628" s="76">
        <v>14</v>
      </c>
      <c r="H628" s="17" t="s">
        <v>65</v>
      </c>
      <c r="I628" s="17" t="s">
        <v>66</v>
      </c>
      <c r="J628" s="19">
        <v>3</v>
      </c>
    </row>
    <row r="629" spans="2:10" ht="18.600000000000001" thickBot="1" x14ac:dyDescent="0.5">
      <c r="B629" s="76" t="str">
        <f t="shared" ref="B629:B631" si="92">B628</f>
        <v>#14</v>
      </c>
      <c r="C629" s="76"/>
      <c r="D629" s="17"/>
      <c r="E629" s="17"/>
      <c r="F629" s="17"/>
      <c r="G629" s="76">
        <v>8</v>
      </c>
      <c r="H629" s="17" t="s">
        <v>70</v>
      </c>
      <c r="I629" s="17"/>
      <c r="J629" s="19">
        <v>8</v>
      </c>
    </row>
    <row r="630" spans="2:10" x14ac:dyDescent="0.45">
      <c r="B630" s="73" t="str">
        <f t="shared" si="92"/>
        <v>#14</v>
      </c>
      <c r="C630" s="73">
        <v>18</v>
      </c>
      <c r="D630" s="74" t="s">
        <v>71</v>
      </c>
      <c r="E630" s="74" t="s">
        <v>67</v>
      </c>
      <c r="F630" s="74"/>
      <c r="G630" s="73">
        <v>12</v>
      </c>
      <c r="H630" s="74" t="s">
        <v>66</v>
      </c>
      <c r="I630" s="74" t="s">
        <v>69</v>
      </c>
      <c r="J630" s="75">
        <v>6</v>
      </c>
    </row>
    <row r="631" spans="2:10" x14ac:dyDescent="0.45">
      <c r="B631" s="76" t="str">
        <f t="shared" si="92"/>
        <v>#14</v>
      </c>
      <c r="C631" s="76"/>
      <c r="D631" s="17"/>
      <c r="E631" s="17"/>
      <c r="F631" s="17"/>
      <c r="G631" s="76"/>
      <c r="H631" s="17"/>
      <c r="I631" s="17"/>
      <c r="J631" s="19"/>
    </row>
    <row r="632" spans="2:10" ht="18.600000000000001" thickBot="1" x14ac:dyDescent="0.5">
      <c r="B632" s="76" t="s">
        <v>135</v>
      </c>
      <c r="C632" s="76">
        <v>18</v>
      </c>
      <c r="D632" s="17" t="s">
        <v>65</v>
      </c>
      <c r="E632" s="17" t="s">
        <v>120</v>
      </c>
      <c r="F632" s="17">
        <v>8</v>
      </c>
      <c r="G632" s="76">
        <v>14</v>
      </c>
      <c r="H632" s="17" t="s">
        <v>64</v>
      </c>
      <c r="I632" s="17"/>
      <c r="J632" s="19">
        <v>6</v>
      </c>
    </row>
    <row r="633" spans="2:10" x14ac:dyDescent="0.45">
      <c r="B633" s="73" t="str">
        <f t="shared" ref="B633:B635" si="93">B632</f>
        <v>#15</v>
      </c>
      <c r="C633" s="73">
        <v>3</v>
      </c>
      <c r="D633" s="74" t="s">
        <v>70</v>
      </c>
      <c r="E633" s="74"/>
      <c r="F633" s="74">
        <v>4</v>
      </c>
      <c r="G633" s="73"/>
      <c r="H633" s="74"/>
      <c r="I633" s="74"/>
      <c r="J633" s="75"/>
    </row>
    <row r="634" spans="2:10" x14ac:dyDescent="0.45">
      <c r="B634" s="76" t="str">
        <f t="shared" si="93"/>
        <v>#15</v>
      </c>
      <c r="C634" s="76">
        <v>17</v>
      </c>
      <c r="D634" s="17" t="s">
        <v>66</v>
      </c>
      <c r="E634" s="17" t="s">
        <v>69</v>
      </c>
      <c r="F634" s="17">
        <v>1</v>
      </c>
      <c r="G634" s="76">
        <v>1</v>
      </c>
      <c r="H634" s="17" t="s">
        <v>68</v>
      </c>
      <c r="I634" s="17" t="s">
        <v>67</v>
      </c>
      <c r="J634" s="19" t="s">
        <v>121</v>
      </c>
    </row>
    <row r="635" spans="2:10" ht="18.600000000000001" thickBot="1" x14ac:dyDescent="0.5">
      <c r="B635" s="76" t="str">
        <f t="shared" si="93"/>
        <v>#15</v>
      </c>
      <c r="C635" s="76"/>
      <c r="D635" s="17"/>
      <c r="E635" s="17"/>
      <c r="F635" s="17"/>
      <c r="G635" s="76"/>
      <c r="H635" s="17"/>
      <c r="I635" s="17"/>
      <c r="J635" s="19"/>
    </row>
    <row r="636" spans="2:10" x14ac:dyDescent="0.45">
      <c r="B636" s="73" t="s">
        <v>136</v>
      </c>
      <c r="C636" s="73">
        <v>3</v>
      </c>
      <c r="D636" s="74" t="s">
        <v>64</v>
      </c>
      <c r="E636" s="74"/>
      <c r="F636" s="74">
        <v>1</v>
      </c>
      <c r="G636" s="73">
        <v>20</v>
      </c>
      <c r="H636" s="74" t="s">
        <v>65</v>
      </c>
      <c r="I636" s="74" t="s">
        <v>66</v>
      </c>
      <c r="J636" s="75">
        <v>3</v>
      </c>
    </row>
    <row r="637" spans="2:10" x14ac:dyDescent="0.45">
      <c r="B637" s="76" t="str">
        <f t="shared" ref="B637:B642" si="94">B636</f>
        <v>#16</v>
      </c>
      <c r="C637" s="76"/>
      <c r="D637" s="17"/>
      <c r="E637" s="17"/>
      <c r="F637" s="17"/>
      <c r="G637" s="76">
        <v>8</v>
      </c>
      <c r="H637" s="17" t="s">
        <v>70</v>
      </c>
      <c r="I637" s="17"/>
      <c r="J637" s="19">
        <v>3</v>
      </c>
    </row>
    <row r="638" spans="2:10" ht="18.600000000000001" thickBot="1" x14ac:dyDescent="0.5">
      <c r="B638" s="76" t="str">
        <f t="shared" si="94"/>
        <v>#16</v>
      </c>
      <c r="C638" s="76">
        <v>13</v>
      </c>
      <c r="D638" s="17" t="s">
        <v>71</v>
      </c>
      <c r="E638" s="17" t="s">
        <v>120</v>
      </c>
      <c r="F638" s="17">
        <v>1</v>
      </c>
      <c r="G638" s="76">
        <v>6</v>
      </c>
      <c r="H638" s="17" t="s">
        <v>66</v>
      </c>
      <c r="I638" s="17"/>
      <c r="J638" s="19">
        <v>5</v>
      </c>
    </row>
    <row r="639" spans="2:10" x14ac:dyDescent="0.45">
      <c r="B639" s="73" t="str">
        <f t="shared" si="94"/>
        <v>#16</v>
      </c>
      <c r="C639" s="73">
        <v>3</v>
      </c>
      <c r="D639" s="74" t="s">
        <v>70</v>
      </c>
      <c r="E639" s="74" t="s">
        <v>121</v>
      </c>
      <c r="F639" s="74">
        <v>4</v>
      </c>
      <c r="G639" s="73"/>
      <c r="H639" s="74"/>
      <c r="I639" s="74"/>
      <c r="J639" s="75"/>
    </row>
    <row r="640" spans="2:10" x14ac:dyDescent="0.45">
      <c r="B640" s="76" t="str">
        <f t="shared" si="94"/>
        <v>#16</v>
      </c>
      <c r="C640" s="76">
        <v>17</v>
      </c>
      <c r="D640" s="17" t="s">
        <v>66</v>
      </c>
      <c r="E640" s="17" t="s">
        <v>69</v>
      </c>
      <c r="F640" s="17">
        <v>6</v>
      </c>
      <c r="G640" s="76">
        <v>6</v>
      </c>
      <c r="H640" s="17" t="s">
        <v>68</v>
      </c>
      <c r="I640" s="17" t="s">
        <v>67</v>
      </c>
      <c r="J640" s="19" t="s">
        <v>121</v>
      </c>
    </row>
    <row r="641" spans="2:10" ht="18.600000000000001" thickBot="1" x14ac:dyDescent="0.5">
      <c r="B641" s="76" t="str">
        <f t="shared" si="94"/>
        <v>#16</v>
      </c>
      <c r="C641" s="76" t="s">
        <v>83</v>
      </c>
      <c r="D641" s="17" t="s">
        <v>79</v>
      </c>
      <c r="E641" s="17"/>
      <c r="F641" s="17"/>
      <c r="G641" s="76" t="s">
        <v>88</v>
      </c>
      <c r="H641" s="17"/>
      <c r="I641" s="17"/>
      <c r="J641" s="19"/>
    </row>
    <row r="642" spans="2:10" x14ac:dyDescent="0.45">
      <c r="B642" s="73" t="str">
        <f t="shared" si="94"/>
        <v>#16</v>
      </c>
      <c r="C642" s="73"/>
      <c r="D642" s="74"/>
      <c r="E642" s="74"/>
      <c r="F642" s="74"/>
      <c r="G642" s="73"/>
      <c r="H642" s="74"/>
      <c r="I642" s="74"/>
      <c r="J642" s="75"/>
    </row>
    <row r="643" spans="2:10" x14ac:dyDescent="0.45">
      <c r="B643" s="76" t="s">
        <v>137</v>
      </c>
      <c r="C643" s="76">
        <v>3</v>
      </c>
      <c r="D643" s="17" t="s">
        <v>64</v>
      </c>
      <c r="E643" s="17"/>
      <c r="F643" s="17">
        <v>9</v>
      </c>
      <c r="G643" s="76">
        <v>20</v>
      </c>
      <c r="H643" s="17" t="s">
        <v>65</v>
      </c>
      <c r="I643" s="17" t="s">
        <v>66</v>
      </c>
      <c r="J643" s="19">
        <v>3</v>
      </c>
    </row>
    <row r="644" spans="2:10" ht="18.600000000000001" thickBot="1" x14ac:dyDescent="0.5">
      <c r="B644" s="76" t="str">
        <f t="shared" ref="B644:B649" si="95">B643</f>
        <v>#17</v>
      </c>
      <c r="C644" s="76"/>
      <c r="D644" s="17"/>
      <c r="E644" s="17"/>
      <c r="F644" s="17"/>
      <c r="G644" s="76">
        <v>8</v>
      </c>
      <c r="H644" s="17" t="s">
        <v>70</v>
      </c>
      <c r="I644" s="17"/>
      <c r="J644" s="19">
        <v>4</v>
      </c>
    </row>
    <row r="645" spans="2:10" x14ac:dyDescent="0.45">
      <c r="B645" s="73" t="str">
        <f t="shared" si="95"/>
        <v>#17</v>
      </c>
      <c r="C645" s="73">
        <v>19</v>
      </c>
      <c r="D645" s="74" t="s">
        <v>71</v>
      </c>
      <c r="E645" s="74" t="s">
        <v>66</v>
      </c>
      <c r="F645" s="74">
        <v>3</v>
      </c>
      <c r="G645" s="73">
        <v>12</v>
      </c>
      <c r="H645" s="74" t="s">
        <v>66</v>
      </c>
      <c r="I645" s="74"/>
      <c r="J645" s="75" t="s">
        <v>122</v>
      </c>
    </row>
    <row r="646" spans="2:10" x14ac:dyDescent="0.45">
      <c r="B646" s="76" t="str">
        <f t="shared" si="95"/>
        <v>#17</v>
      </c>
      <c r="C646" s="76">
        <v>18</v>
      </c>
      <c r="D646" s="17" t="s">
        <v>70</v>
      </c>
      <c r="E646" s="17" t="s">
        <v>121</v>
      </c>
      <c r="F646" s="17">
        <v>4</v>
      </c>
      <c r="G646" s="76"/>
      <c r="H646" s="17"/>
      <c r="I646" s="17"/>
      <c r="J646" s="19"/>
    </row>
    <row r="647" spans="2:10" ht="18.600000000000001" thickBot="1" x14ac:dyDescent="0.5">
      <c r="B647" s="76" t="str">
        <f t="shared" si="95"/>
        <v>#17</v>
      </c>
      <c r="C647" s="76">
        <v>17</v>
      </c>
      <c r="D647" s="17" t="s">
        <v>66</v>
      </c>
      <c r="E647" s="17" t="s">
        <v>69</v>
      </c>
      <c r="F647" s="17">
        <v>4</v>
      </c>
      <c r="G647" s="76">
        <v>6</v>
      </c>
      <c r="H647" s="17" t="s">
        <v>68</v>
      </c>
      <c r="I647" s="17" t="s">
        <v>67</v>
      </c>
      <c r="J647" s="19">
        <v>4</v>
      </c>
    </row>
    <row r="648" spans="2:10" x14ac:dyDescent="0.45">
      <c r="B648" s="73" t="str">
        <f t="shared" si="95"/>
        <v>#17</v>
      </c>
      <c r="C648" s="73" t="s">
        <v>83</v>
      </c>
      <c r="D648" s="74" t="s">
        <v>79</v>
      </c>
      <c r="E648" s="74"/>
      <c r="F648" s="74"/>
      <c r="G648" s="73" t="s">
        <v>88</v>
      </c>
      <c r="H648" s="74"/>
      <c r="I648" s="74"/>
      <c r="J648" s="75"/>
    </row>
    <row r="649" spans="2:10" x14ac:dyDescent="0.45">
      <c r="B649" s="76" t="str">
        <f t="shared" si="95"/>
        <v>#17</v>
      </c>
      <c r="C649" s="76"/>
      <c r="D649" s="17"/>
      <c r="E649" s="17"/>
      <c r="F649" s="17"/>
      <c r="G649" s="76" t="s">
        <v>73</v>
      </c>
      <c r="H649" s="17"/>
      <c r="I649" s="17"/>
      <c r="J649" s="19"/>
    </row>
    <row r="650" spans="2:10" ht="18.600000000000001" thickBot="1" x14ac:dyDescent="0.5">
      <c r="B650" s="76" t="s">
        <v>138</v>
      </c>
      <c r="C650" s="76">
        <v>3</v>
      </c>
      <c r="D650" s="17" t="s">
        <v>64</v>
      </c>
      <c r="E650" s="17"/>
      <c r="F650" s="17">
        <v>5</v>
      </c>
      <c r="G650" s="76">
        <v>12</v>
      </c>
      <c r="H650" s="17" t="s">
        <v>65</v>
      </c>
      <c r="I650" s="17" t="s">
        <v>120</v>
      </c>
      <c r="J650" s="19">
        <v>9</v>
      </c>
    </row>
    <row r="651" spans="2:10" x14ac:dyDescent="0.45">
      <c r="B651" s="73" t="str">
        <f t="shared" ref="B651:B654" si="96">B650</f>
        <v>#18</v>
      </c>
      <c r="C651" s="73"/>
      <c r="D651" s="74"/>
      <c r="E651" s="74"/>
      <c r="F651" s="74"/>
      <c r="G651" s="73">
        <v>8</v>
      </c>
      <c r="H651" s="74" t="s">
        <v>70</v>
      </c>
      <c r="I651" s="74"/>
      <c r="J651" s="75">
        <v>2</v>
      </c>
    </row>
    <row r="652" spans="2:10" x14ac:dyDescent="0.45">
      <c r="B652" s="76" t="str">
        <f t="shared" si="96"/>
        <v>#18</v>
      </c>
      <c r="C652" s="76">
        <v>4</v>
      </c>
      <c r="D652" s="17" t="s">
        <v>68</v>
      </c>
      <c r="E652" s="17" t="s">
        <v>67</v>
      </c>
      <c r="F652" s="17">
        <v>8</v>
      </c>
      <c r="G652" s="76">
        <v>1</v>
      </c>
      <c r="H652" s="17" t="s">
        <v>66</v>
      </c>
      <c r="I652" s="17" t="s">
        <v>69</v>
      </c>
      <c r="J652" s="19">
        <v>8</v>
      </c>
    </row>
    <row r="653" spans="2:10" ht="18.600000000000001" thickBot="1" x14ac:dyDescent="0.5">
      <c r="B653" s="76" t="str">
        <f t="shared" si="96"/>
        <v>#18</v>
      </c>
      <c r="C653" s="76">
        <v>18</v>
      </c>
      <c r="D653" s="17" t="s">
        <v>71</v>
      </c>
      <c r="E653" s="17" t="s">
        <v>67</v>
      </c>
      <c r="F653" s="17"/>
      <c r="G653" s="76"/>
      <c r="H653" s="17"/>
      <c r="I653" s="17"/>
      <c r="J653" s="19"/>
    </row>
    <row r="654" spans="2:10" x14ac:dyDescent="0.45">
      <c r="B654" s="73" t="str">
        <f t="shared" si="96"/>
        <v>#18</v>
      </c>
      <c r="C654" s="73"/>
      <c r="D654" s="74"/>
      <c r="E654" s="74"/>
      <c r="F654" s="74"/>
      <c r="G654" s="73"/>
      <c r="H654" s="74"/>
      <c r="I654" s="74"/>
      <c r="J654" s="75"/>
    </row>
    <row r="655" spans="2:10" x14ac:dyDescent="0.45">
      <c r="B655" s="76" t="s">
        <v>139</v>
      </c>
      <c r="C655" s="76">
        <v>18</v>
      </c>
      <c r="D655" s="17" t="s">
        <v>65</v>
      </c>
      <c r="E655" s="17" t="s">
        <v>66</v>
      </c>
      <c r="F655" s="17">
        <v>3</v>
      </c>
      <c r="G655" s="76">
        <v>6</v>
      </c>
      <c r="H655" s="17" t="s">
        <v>64</v>
      </c>
      <c r="I655" s="17"/>
      <c r="J655" s="19">
        <v>7</v>
      </c>
    </row>
    <row r="656" spans="2:10" ht="18.600000000000001" thickBot="1" x14ac:dyDescent="0.5">
      <c r="B656" s="76" t="str">
        <f t="shared" ref="B656:B661" si="97">B655</f>
        <v>#19</v>
      </c>
      <c r="C656" s="76">
        <v>3</v>
      </c>
      <c r="D656" s="17" t="s">
        <v>70</v>
      </c>
      <c r="E656" s="17"/>
      <c r="F656" s="17">
        <v>3</v>
      </c>
      <c r="G656" s="76"/>
      <c r="H656" s="17"/>
      <c r="I656" s="17"/>
      <c r="J656" s="19"/>
    </row>
    <row r="657" spans="2:10" x14ac:dyDescent="0.45">
      <c r="B657" s="73" t="str">
        <f t="shared" si="97"/>
        <v>#19</v>
      </c>
      <c r="C657" s="73">
        <v>4</v>
      </c>
      <c r="D657" s="74" t="s">
        <v>66</v>
      </c>
      <c r="E657" s="74"/>
      <c r="F657" s="74" t="s">
        <v>122</v>
      </c>
      <c r="G657" s="73">
        <v>2</v>
      </c>
      <c r="H657" s="74" t="s">
        <v>68</v>
      </c>
      <c r="I657" s="74"/>
      <c r="J657" s="75">
        <v>3</v>
      </c>
    </row>
    <row r="658" spans="2:10" x14ac:dyDescent="0.45">
      <c r="B658" s="76" t="str">
        <f t="shared" si="97"/>
        <v>#19</v>
      </c>
      <c r="C658" s="76">
        <v>3</v>
      </c>
      <c r="D658" s="17" t="s">
        <v>71</v>
      </c>
      <c r="E658" s="17" t="s">
        <v>66</v>
      </c>
      <c r="F658" s="17">
        <v>3</v>
      </c>
      <c r="G658" s="76"/>
      <c r="H658" s="17"/>
      <c r="I658" s="17"/>
      <c r="J658" s="19"/>
    </row>
    <row r="659" spans="2:10" ht="18.600000000000001" thickBot="1" x14ac:dyDescent="0.5">
      <c r="B659" s="76" t="str">
        <f t="shared" si="97"/>
        <v>#19</v>
      </c>
      <c r="C659" s="76">
        <v>13</v>
      </c>
      <c r="D659" s="17" t="s">
        <v>70</v>
      </c>
      <c r="E659" s="17" t="s">
        <v>121</v>
      </c>
      <c r="F659" s="17">
        <v>2</v>
      </c>
      <c r="G659" s="76"/>
      <c r="H659" s="17"/>
      <c r="I659" s="17"/>
      <c r="J659" s="19"/>
    </row>
    <row r="660" spans="2:10" x14ac:dyDescent="0.45">
      <c r="B660" s="73" t="str">
        <f t="shared" si="97"/>
        <v>#19</v>
      </c>
      <c r="C660" s="73">
        <v>17</v>
      </c>
      <c r="D660" s="74" t="s">
        <v>66</v>
      </c>
      <c r="E660" s="74" t="s">
        <v>69</v>
      </c>
      <c r="F660" s="74">
        <v>3</v>
      </c>
      <c r="G660" s="73">
        <v>1</v>
      </c>
      <c r="H660" s="74" t="s">
        <v>71</v>
      </c>
      <c r="I660" s="74" t="s">
        <v>67</v>
      </c>
      <c r="J660" s="75"/>
    </row>
    <row r="661" spans="2:10" x14ac:dyDescent="0.45">
      <c r="B661" s="76" t="str">
        <f t="shared" si="97"/>
        <v>#19</v>
      </c>
      <c r="C661" s="76"/>
      <c r="D661" s="17"/>
      <c r="E661" s="17"/>
      <c r="F661" s="17"/>
      <c r="G661" s="76"/>
      <c r="H661" s="17"/>
      <c r="I661" s="17"/>
      <c r="J661" s="19"/>
    </row>
    <row r="662" spans="2:10" ht="18.600000000000001" thickBot="1" x14ac:dyDescent="0.5">
      <c r="B662" s="76" t="s">
        <v>140</v>
      </c>
      <c r="C662" s="76">
        <v>17</v>
      </c>
      <c r="D662" s="17" t="s">
        <v>64</v>
      </c>
      <c r="E662" s="17"/>
      <c r="F662" s="17">
        <v>6</v>
      </c>
      <c r="G662" s="76">
        <v>14</v>
      </c>
      <c r="H662" s="17" t="s">
        <v>65</v>
      </c>
      <c r="I662" s="17" t="s">
        <v>66</v>
      </c>
      <c r="J662" s="19">
        <v>3</v>
      </c>
    </row>
    <row r="663" spans="2:10" x14ac:dyDescent="0.45">
      <c r="B663" s="73" t="str">
        <f t="shared" ref="B663:B665" si="98">B662</f>
        <v>#20</v>
      </c>
      <c r="C663" s="73"/>
      <c r="D663" s="74"/>
      <c r="E663" s="74"/>
      <c r="F663" s="74"/>
      <c r="G663" s="73">
        <v>8</v>
      </c>
      <c r="H663" s="74" t="s">
        <v>70</v>
      </c>
      <c r="I663" s="74"/>
      <c r="J663" s="75">
        <v>3</v>
      </c>
    </row>
    <row r="664" spans="2:10" x14ac:dyDescent="0.45">
      <c r="B664" s="76" t="str">
        <f t="shared" si="98"/>
        <v>#20</v>
      </c>
      <c r="C664" s="76">
        <v>13</v>
      </c>
      <c r="D664" s="17" t="s">
        <v>71</v>
      </c>
      <c r="E664" s="17" t="s">
        <v>67</v>
      </c>
      <c r="F664" s="17"/>
      <c r="G664" s="76">
        <v>2</v>
      </c>
      <c r="H664" s="17" t="s">
        <v>66</v>
      </c>
      <c r="I664" s="17" t="s">
        <v>69</v>
      </c>
      <c r="J664" s="19">
        <v>7</v>
      </c>
    </row>
    <row r="665" spans="2:10" ht="18.600000000000001" thickBot="1" x14ac:dyDescent="0.5">
      <c r="B665" s="76" t="str">
        <f t="shared" si="98"/>
        <v>#20</v>
      </c>
      <c r="C665" s="76"/>
      <c r="D665" s="17"/>
      <c r="E665" s="17"/>
      <c r="F665" s="17"/>
      <c r="G665" s="76"/>
      <c r="H665" s="17"/>
      <c r="I665" s="17"/>
      <c r="J665" s="19"/>
    </row>
    <row r="666" spans="2:10" x14ac:dyDescent="0.45">
      <c r="B666" s="73" t="s">
        <v>141</v>
      </c>
      <c r="C666" s="73"/>
      <c r="D666" s="74"/>
      <c r="E666" s="74"/>
      <c r="F666" s="74"/>
      <c r="G666" s="73">
        <v>1</v>
      </c>
      <c r="H666" s="74" t="s">
        <v>64</v>
      </c>
      <c r="I666" s="74" t="s">
        <v>67</v>
      </c>
      <c r="J666" s="75"/>
    </row>
    <row r="667" spans="2:10" x14ac:dyDescent="0.45">
      <c r="B667" s="76" t="str">
        <f>B666</f>
        <v>#21</v>
      </c>
      <c r="C667" s="76"/>
      <c r="D667" s="17"/>
      <c r="E667" s="17"/>
      <c r="F667" s="17"/>
      <c r="G667" s="76"/>
      <c r="H667" s="17"/>
      <c r="I667" s="17"/>
      <c r="J667" s="19"/>
    </row>
    <row r="668" spans="2:10" ht="18.600000000000001" thickBot="1" x14ac:dyDescent="0.5">
      <c r="B668" s="76" t="s">
        <v>142</v>
      </c>
      <c r="C668" s="76">
        <v>4</v>
      </c>
      <c r="D668" s="17" t="s">
        <v>64</v>
      </c>
      <c r="E668" s="17"/>
      <c r="F668" s="17">
        <v>6</v>
      </c>
      <c r="G668" s="76">
        <v>14</v>
      </c>
      <c r="H668" s="17" t="s">
        <v>65</v>
      </c>
      <c r="I668" s="17" t="s">
        <v>66</v>
      </c>
      <c r="J668" s="19">
        <v>3</v>
      </c>
    </row>
    <row r="669" spans="2:10" x14ac:dyDescent="0.45">
      <c r="B669" s="73" t="str">
        <f t="shared" ref="B669:B671" si="99">B668</f>
        <v>#22</v>
      </c>
      <c r="C669" s="73"/>
      <c r="D669" s="74"/>
      <c r="E669" s="74"/>
      <c r="F669" s="74"/>
      <c r="G669" s="73">
        <v>8</v>
      </c>
      <c r="H669" s="74" t="s">
        <v>70</v>
      </c>
      <c r="I669" s="74"/>
      <c r="J669" s="75">
        <v>4</v>
      </c>
    </row>
    <row r="670" spans="2:10" x14ac:dyDescent="0.45">
      <c r="B670" s="76" t="str">
        <f t="shared" si="99"/>
        <v>#22</v>
      </c>
      <c r="C670" s="76">
        <v>19</v>
      </c>
      <c r="D670" s="17" t="s">
        <v>68</v>
      </c>
      <c r="E670" s="17" t="s">
        <v>67</v>
      </c>
      <c r="F670" s="17" t="s">
        <v>121</v>
      </c>
      <c r="G670" s="76">
        <v>12</v>
      </c>
      <c r="H670" s="17" t="s">
        <v>66</v>
      </c>
      <c r="I670" s="17" t="s">
        <v>69</v>
      </c>
      <c r="J670" s="19">
        <v>1</v>
      </c>
    </row>
    <row r="671" spans="2:10" ht="18.600000000000001" thickBot="1" x14ac:dyDescent="0.5">
      <c r="B671" s="76" t="str">
        <f t="shared" si="99"/>
        <v>#22</v>
      </c>
      <c r="C671" s="76"/>
      <c r="D671" s="17"/>
      <c r="E671" s="17"/>
      <c r="F671" s="17"/>
      <c r="G671" s="76"/>
      <c r="H671" s="17"/>
      <c r="I671" s="17"/>
      <c r="J671" s="19"/>
    </row>
    <row r="672" spans="2:10" x14ac:dyDescent="0.45">
      <c r="B672" s="73" t="s">
        <v>143</v>
      </c>
      <c r="C672" s="73">
        <v>17</v>
      </c>
      <c r="D672" s="74" t="s">
        <v>65</v>
      </c>
      <c r="E672" s="74" t="s">
        <v>66</v>
      </c>
      <c r="F672" s="74">
        <v>3</v>
      </c>
      <c r="G672" s="73">
        <v>12</v>
      </c>
      <c r="H672" s="74" t="s">
        <v>64</v>
      </c>
      <c r="I672" s="74"/>
      <c r="J672" s="75">
        <v>6</v>
      </c>
    </row>
    <row r="673" spans="2:10" x14ac:dyDescent="0.45">
      <c r="B673" s="76" t="str">
        <f t="shared" ref="B673:B678" si="100">B672</f>
        <v>#23</v>
      </c>
      <c r="C673" s="76">
        <v>3</v>
      </c>
      <c r="D673" s="17" t="s">
        <v>70</v>
      </c>
      <c r="E673" s="17"/>
      <c r="F673" s="17">
        <v>8</v>
      </c>
      <c r="G673" s="76"/>
      <c r="H673" s="17"/>
      <c r="I673" s="17"/>
      <c r="J673" s="19"/>
    </row>
    <row r="674" spans="2:10" ht="18.600000000000001" thickBot="1" x14ac:dyDescent="0.5">
      <c r="B674" s="76" t="str">
        <f t="shared" si="100"/>
        <v>#23</v>
      </c>
      <c r="C674" s="76">
        <v>17</v>
      </c>
      <c r="D674" s="17" t="s">
        <v>66</v>
      </c>
      <c r="E674" s="17"/>
      <c r="F674" s="17">
        <v>5</v>
      </c>
      <c r="G674" s="76">
        <v>2</v>
      </c>
      <c r="H674" s="17" t="s">
        <v>68</v>
      </c>
      <c r="I674" s="17" t="s">
        <v>70</v>
      </c>
      <c r="J674" s="19">
        <v>5</v>
      </c>
    </row>
    <row r="675" spans="2:10" x14ac:dyDescent="0.45">
      <c r="B675" s="73" t="str">
        <f t="shared" si="100"/>
        <v>#23</v>
      </c>
      <c r="C675" s="73"/>
      <c r="D675" s="74"/>
      <c r="E675" s="74"/>
      <c r="F675" s="74"/>
      <c r="G675" s="73">
        <v>20</v>
      </c>
      <c r="H675" s="74" t="s">
        <v>71</v>
      </c>
      <c r="I675" s="74" t="s">
        <v>120</v>
      </c>
      <c r="J675" s="75">
        <v>9</v>
      </c>
    </row>
    <row r="676" spans="2:10" x14ac:dyDescent="0.45">
      <c r="B676" s="76" t="str">
        <f t="shared" si="100"/>
        <v>#23</v>
      </c>
      <c r="C676" s="76"/>
      <c r="D676" s="17"/>
      <c r="E676" s="17"/>
      <c r="F676" s="17"/>
      <c r="G676" s="76">
        <v>8</v>
      </c>
      <c r="H676" s="17" t="s">
        <v>70</v>
      </c>
      <c r="I676" s="17" t="s">
        <v>121</v>
      </c>
      <c r="J676" s="19">
        <v>4</v>
      </c>
    </row>
    <row r="677" spans="2:10" ht="18.600000000000001" thickBot="1" x14ac:dyDescent="0.5">
      <c r="B677" s="76" t="str">
        <f t="shared" si="100"/>
        <v>#23</v>
      </c>
      <c r="C677" s="76">
        <v>2</v>
      </c>
      <c r="D677" s="17" t="s">
        <v>68</v>
      </c>
      <c r="E677" s="17" t="s">
        <v>67</v>
      </c>
      <c r="F677" s="17" t="s">
        <v>121</v>
      </c>
      <c r="G677" s="76">
        <v>14</v>
      </c>
      <c r="H677" s="17" t="s">
        <v>66</v>
      </c>
      <c r="I677" s="17" t="s">
        <v>69</v>
      </c>
      <c r="J677" s="19">
        <v>5</v>
      </c>
    </row>
    <row r="678" spans="2:10" x14ac:dyDescent="0.45">
      <c r="B678" s="73" t="str">
        <f t="shared" si="100"/>
        <v>#23</v>
      </c>
      <c r="C678" s="73"/>
      <c r="D678" s="74"/>
      <c r="E678" s="74"/>
      <c r="F678" s="74"/>
      <c r="G678" s="73"/>
      <c r="H678" s="74"/>
      <c r="I678" s="74"/>
      <c r="J678" s="75"/>
    </row>
    <row r="679" spans="2:10" x14ac:dyDescent="0.45">
      <c r="B679" s="76" t="s">
        <v>144</v>
      </c>
      <c r="C679" s="76"/>
      <c r="D679" s="17"/>
      <c r="E679" s="17"/>
      <c r="F679" s="17"/>
      <c r="G679" s="76">
        <v>12</v>
      </c>
      <c r="H679" s="17" t="s">
        <v>64</v>
      </c>
      <c r="I679" s="17" t="s">
        <v>67</v>
      </c>
      <c r="J679" s="19"/>
    </row>
    <row r="680" spans="2:10" ht="18.600000000000001" thickBot="1" x14ac:dyDescent="0.5">
      <c r="B680" s="76" t="str">
        <f>B679</f>
        <v>#24</v>
      </c>
      <c r="C680" s="76"/>
      <c r="D680" s="17"/>
      <c r="E680" s="17"/>
      <c r="F680" s="17"/>
      <c r="G680" s="76"/>
      <c r="H680" s="17"/>
      <c r="I680" s="17"/>
      <c r="J680" s="19"/>
    </row>
    <row r="681" spans="2:10" x14ac:dyDescent="0.45">
      <c r="B681" s="73" t="s">
        <v>145</v>
      </c>
      <c r="C681" s="73">
        <v>19</v>
      </c>
      <c r="D681" s="74" t="s">
        <v>64</v>
      </c>
      <c r="E681" s="74"/>
      <c r="F681" s="74">
        <v>6</v>
      </c>
      <c r="G681" s="73">
        <v>20</v>
      </c>
      <c r="H681" s="74" t="s">
        <v>65</v>
      </c>
      <c r="I681" s="74" t="s">
        <v>66</v>
      </c>
      <c r="J681" s="75">
        <v>3</v>
      </c>
    </row>
    <row r="682" spans="2:10" x14ac:dyDescent="0.45">
      <c r="B682" s="76" t="str">
        <f t="shared" ref="B682:B686" si="101">B681</f>
        <v>#25</v>
      </c>
      <c r="C682" s="76"/>
      <c r="D682" s="17"/>
      <c r="E682" s="17"/>
      <c r="F682" s="17"/>
      <c r="G682" s="76">
        <v>8</v>
      </c>
      <c r="H682" s="17" t="s">
        <v>70</v>
      </c>
      <c r="I682" s="17"/>
      <c r="J682" s="19">
        <v>8</v>
      </c>
    </row>
    <row r="683" spans="2:10" ht="18.600000000000001" thickBot="1" x14ac:dyDescent="0.5">
      <c r="B683" s="76" t="str">
        <f t="shared" si="101"/>
        <v>#25</v>
      </c>
      <c r="C683" s="76">
        <v>13</v>
      </c>
      <c r="D683" s="17" t="s">
        <v>71</v>
      </c>
      <c r="E683" s="17" t="s">
        <v>120</v>
      </c>
      <c r="F683" s="17">
        <v>8</v>
      </c>
      <c r="G683" s="76">
        <v>12</v>
      </c>
      <c r="H683" s="17" t="s">
        <v>66</v>
      </c>
      <c r="I683" s="17"/>
      <c r="J683" s="19">
        <v>8</v>
      </c>
    </row>
    <row r="684" spans="2:10" x14ac:dyDescent="0.45">
      <c r="B684" s="73" t="str">
        <f t="shared" si="101"/>
        <v>#25</v>
      </c>
      <c r="C684" s="73">
        <v>3</v>
      </c>
      <c r="D684" s="74" t="s">
        <v>70</v>
      </c>
      <c r="E684" s="74" t="s">
        <v>121</v>
      </c>
      <c r="F684" s="74">
        <v>4</v>
      </c>
      <c r="G684" s="73"/>
      <c r="H684" s="74"/>
      <c r="I684" s="74"/>
      <c r="J684" s="75"/>
    </row>
    <row r="685" spans="2:10" x14ac:dyDescent="0.45">
      <c r="B685" s="76" t="str">
        <f t="shared" si="101"/>
        <v>#25</v>
      </c>
      <c r="C685" s="76">
        <v>18</v>
      </c>
      <c r="D685" s="17" t="s">
        <v>66</v>
      </c>
      <c r="E685" s="17" t="s">
        <v>69</v>
      </c>
      <c r="F685" s="17">
        <v>5</v>
      </c>
      <c r="G685" s="76">
        <v>2</v>
      </c>
      <c r="H685" s="17" t="s">
        <v>68</v>
      </c>
      <c r="I685" s="17" t="s">
        <v>67</v>
      </c>
      <c r="J685" s="19"/>
    </row>
    <row r="686" spans="2:10" ht="18.600000000000001" thickBot="1" x14ac:dyDescent="0.5">
      <c r="B686" s="76" t="str">
        <f t="shared" si="101"/>
        <v>#25</v>
      </c>
      <c r="C686" s="76" t="s">
        <v>86</v>
      </c>
      <c r="D686" s="17" t="s">
        <v>79</v>
      </c>
      <c r="E686" s="17"/>
      <c r="F686" s="17"/>
      <c r="G686" s="76" t="s">
        <v>85</v>
      </c>
      <c r="H686" s="17"/>
      <c r="I686" s="17"/>
      <c r="J686" s="19"/>
    </row>
    <row r="687" spans="2:10" x14ac:dyDescent="0.45">
      <c r="B687" s="73" t="s">
        <v>146</v>
      </c>
      <c r="C687" s="73">
        <v>19</v>
      </c>
      <c r="D687" s="74" t="s">
        <v>64</v>
      </c>
      <c r="E687" s="74"/>
      <c r="F687" s="74">
        <v>9</v>
      </c>
      <c r="G687" s="73">
        <v>12</v>
      </c>
      <c r="H687" s="74" t="s">
        <v>65</v>
      </c>
      <c r="I687" s="74" t="s">
        <v>66</v>
      </c>
      <c r="J687" s="75">
        <v>3</v>
      </c>
    </row>
    <row r="688" spans="2:10" x14ac:dyDescent="0.45">
      <c r="B688" s="76" t="str">
        <f t="shared" ref="B688:B690" si="102">B687</f>
        <v>#26</v>
      </c>
      <c r="C688" s="76"/>
      <c r="D688" s="17"/>
      <c r="E688" s="17"/>
      <c r="F688" s="17"/>
      <c r="G688" s="76">
        <v>8</v>
      </c>
      <c r="H688" s="17" t="s">
        <v>70</v>
      </c>
      <c r="I688" s="17"/>
      <c r="J688" s="19">
        <v>8</v>
      </c>
    </row>
    <row r="689" spans="2:10" ht="18.600000000000001" thickBot="1" x14ac:dyDescent="0.5">
      <c r="B689" s="76" t="str">
        <f t="shared" si="102"/>
        <v>#26</v>
      </c>
      <c r="C689" s="76">
        <v>13</v>
      </c>
      <c r="D689" s="17" t="s">
        <v>71</v>
      </c>
      <c r="E689" s="17" t="s">
        <v>67</v>
      </c>
      <c r="F689" s="17"/>
      <c r="G689" s="76">
        <v>12</v>
      </c>
      <c r="H689" s="17" t="s">
        <v>66</v>
      </c>
      <c r="I689" s="17" t="s">
        <v>69</v>
      </c>
      <c r="J689" s="19">
        <v>5</v>
      </c>
    </row>
    <row r="690" spans="2:10" x14ac:dyDescent="0.45">
      <c r="B690" s="73" t="str">
        <f t="shared" si="102"/>
        <v>#26</v>
      </c>
      <c r="C690" s="73"/>
      <c r="D690" s="74"/>
      <c r="E690" s="74"/>
      <c r="F690" s="74"/>
      <c r="G690" s="73"/>
      <c r="H690" s="74"/>
      <c r="I690" s="74"/>
      <c r="J690" s="75"/>
    </row>
    <row r="691" spans="2:10" x14ac:dyDescent="0.45">
      <c r="B691" s="76" t="s">
        <v>147</v>
      </c>
      <c r="C691" s="76">
        <v>18</v>
      </c>
      <c r="D691" s="17" t="s">
        <v>65</v>
      </c>
      <c r="E691" s="17" t="s">
        <v>66</v>
      </c>
      <c r="F691" s="17">
        <v>3</v>
      </c>
      <c r="G691" s="76">
        <v>2</v>
      </c>
      <c r="H691" s="17" t="s">
        <v>64</v>
      </c>
      <c r="I691" s="17"/>
      <c r="J691" s="19">
        <v>5</v>
      </c>
    </row>
    <row r="692" spans="2:10" ht="18.600000000000001" thickBot="1" x14ac:dyDescent="0.5">
      <c r="B692" s="76" t="str">
        <f t="shared" ref="B692:B696" si="103">B691</f>
        <v>#27</v>
      </c>
      <c r="C692" s="76">
        <v>3</v>
      </c>
      <c r="D692" s="17" t="s">
        <v>70</v>
      </c>
      <c r="E692" s="17"/>
      <c r="F692" s="17">
        <v>4</v>
      </c>
      <c r="G692" s="76"/>
      <c r="H692" s="17"/>
      <c r="I692" s="17"/>
      <c r="J692" s="19"/>
    </row>
    <row r="693" spans="2:10" x14ac:dyDescent="0.45">
      <c r="B693" s="73" t="str">
        <f t="shared" si="103"/>
        <v>#27</v>
      </c>
      <c r="C693" s="73">
        <v>18</v>
      </c>
      <c r="D693" s="74" t="s">
        <v>66</v>
      </c>
      <c r="E693" s="74"/>
      <c r="F693" s="74">
        <v>1</v>
      </c>
      <c r="G693" s="73">
        <v>1</v>
      </c>
      <c r="H693" s="74" t="s">
        <v>71</v>
      </c>
      <c r="I693" s="74" t="s">
        <v>68</v>
      </c>
      <c r="J693" s="75">
        <v>3</v>
      </c>
    </row>
    <row r="694" spans="2:10" x14ac:dyDescent="0.45">
      <c r="B694" s="76" t="str">
        <f t="shared" si="103"/>
        <v>#27</v>
      </c>
      <c r="C694" s="76"/>
      <c r="D694" s="17"/>
      <c r="E694" s="17"/>
      <c r="F694" s="17"/>
      <c r="G694" s="76">
        <v>8</v>
      </c>
      <c r="H694" s="17" t="s">
        <v>70</v>
      </c>
      <c r="I694" s="17"/>
      <c r="J694" s="19">
        <v>4</v>
      </c>
    </row>
    <row r="695" spans="2:10" ht="18.600000000000001" thickBot="1" x14ac:dyDescent="0.5">
      <c r="B695" s="76" t="str">
        <f t="shared" si="103"/>
        <v>#27</v>
      </c>
      <c r="C695" s="76">
        <v>3</v>
      </c>
      <c r="D695" s="17" t="s">
        <v>68</v>
      </c>
      <c r="E695" s="17" t="s">
        <v>67</v>
      </c>
      <c r="F695" s="17" t="s">
        <v>121</v>
      </c>
      <c r="G695" s="76">
        <v>14</v>
      </c>
      <c r="H695" s="17" t="s">
        <v>66</v>
      </c>
      <c r="I695" s="17" t="s">
        <v>69</v>
      </c>
      <c r="J695" s="19">
        <v>1</v>
      </c>
    </row>
    <row r="696" spans="2:10" x14ac:dyDescent="0.45">
      <c r="B696" s="73" t="str">
        <f t="shared" si="103"/>
        <v>#27</v>
      </c>
      <c r="C696" s="73" t="s">
        <v>85</v>
      </c>
      <c r="D696" s="74"/>
      <c r="E696" s="74"/>
      <c r="F696" s="74"/>
      <c r="G696" s="73" t="s">
        <v>84</v>
      </c>
      <c r="H696" s="74" t="s">
        <v>79</v>
      </c>
      <c r="I696" s="74"/>
      <c r="J696" s="75"/>
    </row>
    <row r="697" spans="2:10" x14ac:dyDescent="0.45">
      <c r="B697" s="76" t="s">
        <v>148</v>
      </c>
      <c r="C697" s="76"/>
      <c r="D697" s="17"/>
      <c r="E697" s="17"/>
      <c r="F697" s="17"/>
      <c r="G697" s="76">
        <v>2</v>
      </c>
      <c r="H697" s="17" t="s">
        <v>64</v>
      </c>
      <c r="I697" s="17" t="s">
        <v>67</v>
      </c>
      <c r="J697" s="19"/>
    </row>
    <row r="698" spans="2:10" ht="18.600000000000001" thickBot="1" x14ac:dyDescent="0.5">
      <c r="B698" s="76" t="str">
        <f>B697</f>
        <v>#28</v>
      </c>
      <c r="C698" s="76"/>
      <c r="D698" s="17"/>
      <c r="E698" s="17"/>
      <c r="F698" s="17"/>
      <c r="G698" s="76"/>
      <c r="H698" s="17"/>
      <c r="I698" s="17"/>
      <c r="J698" s="19"/>
    </row>
    <row r="699" spans="2:10" x14ac:dyDescent="0.45">
      <c r="B699" s="73" t="s">
        <v>149</v>
      </c>
      <c r="C699" s="73">
        <v>18</v>
      </c>
      <c r="D699" s="74" t="s">
        <v>64</v>
      </c>
      <c r="E699" s="74"/>
      <c r="F699" s="74">
        <v>6</v>
      </c>
      <c r="G699" s="73">
        <v>12</v>
      </c>
      <c r="H699" s="74" t="s">
        <v>65</v>
      </c>
      <c r="I699" s="74" t="s">
        <v>66</v>
      </c>
      <c r="J699" s="75">
        <v>3</v>
      </c>
    </row>
    <row r="700" spans="2:10" x14ac:dyDescent="0.45">
      <c r="B700" s="76" t="str">
        <f t="shared" ref="B700:B714" si="104">B699</f>
        <v>#29</v>
      </c>
      <c r="C700" s="76"/>
      <c r="D700" s="17"/>
      <c r="E700" s="17"/>
      <c r="F700" s="17"/>
      <c r="G700" s="76">
        <v>8</v>
      </c>
      <c r="H700" s="17" t="s">
        <v>70</v>
      </c>
      <c r="I700" s="17"/>
      <c r="J700" s="19">
        <v>4</v>
      </c>
    </row>
    <row r="701" spans="2:10" ht="18.600000000000001" thickBot="1" x14ac:dyDescent="0.5">
      <c r="B701" s="76" t="str">
        <f t="shared" si="104"/>
        <v>#29</v>
      </c>
      <c r="C701" s="76">
        <v>3</v>
      </c>
      <c r="D701" s="17" t="s">
        <v>68</v>
      </c>
      <c r="E701" s="17"/>
      <c r="F701" s="17">
        <v>4</v>
      </c>
      <c r="G701" s="76">
        <v>14</v>
      </c>
      <c r="H701" s="17" t="s">
        <v>66</v>
      </c>
      <c r="I701" s="17"/>
      <c r="J701" s="19" t="s">
        <v>122</v>
      </c>
    </row>
    <row r="702" spans="2:10" x14ac:dyDescent="0.45">
      <c r="B702" s="73" t="str">
        <f t="shared" si="104"/>
        <v>#29</v>
      </c>
      <c r="C702" s="73"/>
      <c r="D702" s="74"/>
      <c r="E702" s="74"/>
      <c r="F702" s="74"/>
      <c r="G702" s="73">
        <v>14</v>
      </c>
      <c r="H702" s="74" t="s">
        <v>71</v>
      </c>
      <c r="I702" s="74" t="s">
        <v>68</v>
      </c>
      <c r="J702" s="75">
        <v>7</v>
      </c>
    </row>
    <row r="703" spans="2:10" x14ac:dyDescent="0.45">
      <c r="B703" s="76" t="str">
        <f t="shared" si="104"/>
        <v>#29</v>
      </c>
      <c r="C703" s="76"/>
      <c r="D703" s="17"/>
      <c r="E703" s="17"/>
      <c r="F703" s="17"/>
      <c r="G703" s="76">
        <v>12</v>
      </c>
      <c r="H703" s="17" t="s">
        <v>70</v>
      </c>
      <c r="I703" s="17" t="s">
        <v>121</v>
      </c>
      <c r="J703" s="19">
        <v>4</v>
      </c>
    </row>
    <row r="704" spans="2:10" ht="18.600000000000001" thickBot="1" x14ac:dyDescent="0.5">
      <c r="B704" s="76" t="str">
        <f t="shared" si="104"/>
        <v>#29</v>
      </c>
      <c r="C704" s="76">
        <v>13</v>
      </c>
      <c r="D704" s="17" t="s">
        <v>71</v>
      </c>
      <c r="E704" s="17" t="s">
        <v>120</v>
      </c>
      <c r="F704" s="17">
        <v>9</v>
      </c>
      <c r="G704" s="76">
        <v>14</v>
      </c>
      <c r="H704" s="17" t="s">
        <v>66</v>
      </c>
      <c r="I704" s="17"/>
      <c r="J704" s="19">
        <v>7</v>
      </c>
    </row>
    <row r="705" spans="2:10" x14ac:dyDescent="0.45">
      <c r="B705" s="73" t="str">
        <f t="shared" si="104"/>
        <v>#29</v>
      </c>
      <c r="C705" s="73">
        <v>19</v>
      </c>
      <c r="D705" s="74" t="s">
        <v>70</v>
      </c>
      <c r="E705" s="74" t="s">
        <v>121</v>
      </c>
      <c r="F705" s="74">
        <v>4</v>
      </c>
      <c r="G705" s="73"/>
      <c r="H705" s="74"/>
      <c r="I705" s="74"/>
      <c r="J705" s="75"/>
    </row>
    <row r="706" spans="2:10" x14ac:dyDescent="0.45">
      <c r="B706" s="76" t="str">
        <f t="shared" si="104"/>
        <v>#29</v>
      </c>
      <c r="C706" s="76">
        <v>17</v>
      </c>
      <c r="D706" s="17" t="s">
        <v>66</v>
      </c>
      <c r="E706" s="17"/>
      <c r="F706" s="17">
        <v>5</v>
      </c>
      <c r="G706" s="76">
        <v>12</v>
      </c>
      <c r="H706" s="17" t="s">
        <v>71</v>
      </c>
      <c r="I706" s="17" t="s">
        <v>68</v>
      </c>
      <c r="J706" s="19">
        <v>8</v>
      </c>
    </row>
    <row r="707" spans="2:10" ht="18.600000000000001" thickBot="1" x14ac:dyDescent="0.5">
      <c r="B707" s="76" t="str">
        <f t="shared" si="104"/>
        <v>#29</v>
      </c>
      <c r="C707" s="76"/>
      <c r="D707" s="17"/>
      <c r="E707" s="17"/>
      <c r="F707" s="17"/>
      <c r="G707" s="76">
        <v>20</v>
      </c>
      <c r="H707" s="17" t="s">
        <v>70</v>
      </c>
      <c r="I707" s="17" t="s">
        <v>121</v>
      </c>
      <c r="J707" s="19">
        <v>4</v>
      </c>
    </row>
    <row r="708" spans="2:10" x14ac:dyDescent="0.45">
      <c r="B708" s="73" t="str">
        <f t="shared" si="104"/>
        <v>#29</v>
      </c>
      <c r="C708" s="73">
        <v>2</v>
      </c>
      <c r="D708" s="74" t="s">
        <v>68</v>
      </c>
      <c r="E708" s="74" t="s">
        <v>70</v>
      </c>
      <c r="F708" s="74">
        <v>4</v>
      </c>
      <c r="G708" s="73">
        <v>14</v>
      </c>
      <c r="H708" s="74" t="s">
        <v>66</v>
      </c>
      <c r="I708" s="74"/>
      <c r="J708" s="75">
        <v>5</v>
      </c>
    </row>
    <row r="709" spans="2:10" x14ac:dyDescent="0.45">
      <c r="B709" s="76" t="str">
        <f t="shared" si="104"/>
        <v>#29</v>
      </c>
      <c r="C709" s="76">
        <v>17</v>
      </c>
      <c r="D709" s="17" t="s">
        <v>71</v>
      </c>
      <c r="E709" s="17" t="s">
        <v>68</v>
      </c>
      <c r="F709" s="17">
        <v>7</v>
      </c>
      <c r="G709" s="76"/>
      <c r="H709" s="17"/>
      <c r="I709" s="17"/>
      <c r="J709" s="19"/>
    </row>
    <row r="710" spans="2:10" ht="18.600000000000001" thickBot="1" x14ac:dyDescent="0.5">
      <c r="B710" s="76" t="str">
        <f t="shared" si="104"/>
        <v>#29</v>
      </c>
      <c r="C710" s="76">
        <v>13</v>
      </c>
      <c r="D710" s="17" t="s">
        <v>70</v>
      </c>
      <c r="E710" s="17" t="s">
        <v>121</v>
      </c>
      <c r="F710" s="17">
        <v>4</v>
      </c>
      <c r="G710" s="76"/>
      <c r="H710" s="17"/>
      <c r="I710" s="17"/>
      <c r="J710" s="19"/>
    </row>
    <row r="711" spans="2:10" x14ac:dyDescent="0.45">
      <c r="B711" s="73" t="str">
        <f t="shared" si="104"/>
        <v>#29</v>
      </c>
      <c r="C711" s="73">
        <v>17</v>
      </c>
      <c r="D711" s="74" t="s">
        <v>66</v>
      </c>
      <c r="E711" s="74"/>
      <c r="F711" s="74">
        <v>1</v>
      </c>
      <c r="G711" s="73">
        <v>1</v>
      </c>
      <c r="H711" s="74" t="s">
        <v>71</v>
      </c>
      <c r="I711" s="74" t="s">
        <v>120</v>
      </c>
      <c r="J711" s="75">
        <v>7</v>
      </c>
    </row>
    <row r="712" spans="2:10" x14ac:dyDescent="0.45">
      <c r="B712" s="76" t="str">
        <f t="shared" si="104"/>
        <v>#29</v>
      </c>
      <c r="C712" s="76"/>
      <c r="D712" s="17"/>
      <c r="E712" s="17"/>
      <c r="F712" s="17"/>
      <c r="G712" s="76">
        <v>20</v>
      </c>
      <c r="H712" s="17" t="s">
        <v>70</v>
      </c>
      <c r="I712" s="17" t="s">
        <v>121</v>
      </c>
      <c r="J712" s="19">
        <v>4</v>
      </c>
    </row>
    <row r="713" spans="2:10" ht="18.600000000000001" thickBot="1" x14ac:dyDescent="0.5">
      <c r="B713" s="76" t="str">
        <f t="shared" si="104"/>
        <v>#29</v>
      </c>
      <c r="C713" s="76">
        <v>19</v>
      </c>
      <c r="D713" s="17" t="s">
        <v>71</v>
      </c>
      <c r="E713" s="17" t="s">
        <v>67</v>
      </c>
      <c r="F713" s="17"/>
      <c r="G713" s="76">
        <v>14</v>
      </c>
      <c r="H713" s="17" t="s">
        <v>66</v>
      </c>
      <c r="I713" s="17" t="s">
        <v>69</v>
      </c>
      <c r="J713" s="19">
        <v>1</v>
      </c>
    </row>
    <row r="714" spans="2:10" x14ac:dyDescent="0.45">
      <c r="B714" s="73" t="str">
        <f t="shared" si="104"/>
        <v>#29</v>
      </c>
      <c r="C714" s="73"/>
      <c r="D714" s="74"/>
      <c r="E714" s="74"/>
      <c r="F714" s="74"/>
      <c r="G714" s="73"/>
      <c r="H714" s="74"/>
      <c r="I714" s="74"/>
      <c r="J714" s="75"/>
    </row>
    <row r="715" spans="2:10" x14ac:dyDescent="0.45">
      <c r="B715" s="76" t="s">
        <v>150</v>
      </c>
      <c r="C715" s="76">
        <v>18</v>
      </c>
      <c r="D715" s="17" t="s">
        <v>65</v>
      </c>
      <c r="E715" s="17" t="s">
        <v>66</v>
      </c>
      <c r="F715" s="17">
        <v>3</v>
      </c>
      <c r="G715" s="76">
        <v>8</v>
      </c>
      <c r="H715" s="17" t="s">
        <v>64</v>
      </c>
      <c r="I715" s="17"/>
      <c r="J715" s="19">
        <v>1</v>
      </c>
    </row>
    <row r="716" spans="2:10" ht="18.600000000000001" thickBot="1" x14ac:dyDescent="0.5">
      <c r="B716" s="76" t="str">
        <f t="shared" ref="B716:B727" si="105">B715</f>
        <v>#30</v>
      </c>
      <c r="C716" s="76">
        <v>3</v>
      </c>
      <c r="D716" s="17" t="s">
        <v>70</v>
      </c>
      <c r="E716" s="17"/>
      <c r="F716" s="17">
        <v>9</v>
      </c>
      <c r="G716" s="76"/>
      <c r="H716" s="17"/>
      <c r="I716" s="17"/>
      <c r="J716" s="19"/>
    </row>
    <row r="717" spans="2:10" x14ac:dyDescent="0.45">
      <c r="B717" s="73" t="str">
        <f t="shared" si="105"/>
        <v>#30</v>
      </c>
      <c r="C717" s="73">
        <v>19</v>
      </c>
      <c r="D717" s="74" t="s">
        <v>66</v>
      </c>
      <c r="E717" s="74"/>
      <c r="F717" s="74">
        <v>9</v>
      </c>
      <c r="G717" s="73">
        <v>8</v>
      </c>
      <c r="H717" s="74" t="s">
        <v>71</v>
      </c>
      <c r="I717" s="74" t="s">
        <v>120</v>
      </c>
      <c r="J717" s="75">
        <v>5</v>
      </c>
    </row>
    <row r="718" spans="2:10" x14ac:dyDescent="0.45">
      <c r="B718" s="76" t="str">
        <f t="shared" si="105"/>
        <v>#30</v>
      </c>
      <c r="C718" s="76"/>
      <c r="D718" s="17"/>
      <c r="E718" s="17"/>
      <c r="F718" s="17"/>
      <c r="G718" s="76">
        <v>20</v>
      </c>
      <c r="H718" s="17" t="s">
        <v>70</v>
      </c>
      <c r="I718" s="17" t="s">
        <v>121</v>
      </c>
      <c r="J718" s="19">
        <v>2</v>
      </c>
    </row>
    <row r="719" spans="2:10" ht="18.600000000000001" thickBot="1" x14ac:dyDescent="0.5">
      <c r="B719" s="76" t="str">
        <f t="shared" si="105"/>
        <v>#30</v>
      </c>
      <c r="C719" s="76">
        <v>2</v>
      </c>
      <c r="D719" s="17" t="s">
        <v>68</v>
      </c>
      <c r="E719" s="17"/>
      <c r="F719" s="17">
        <v>3</v>
      </c>
      <c r="G719" s="76">
        <v>1</v>
      </c>
      <c r="H719" s="17" t="s">
        <v>66</v>
      </c>
      <c r="I719" s="17"/>
      <c r="J719" s="19">
        <v>6</v>
      </c>
    </row>
    <row r="720" spans="2:10" x14ac:dyDescent="0.45">
      <c r="B720" s="73" t="str">
        <f t="shared" si="105"/>
        <v>#30</v>
      </c>
      <c r="C720" s="73"/>
      <c r="D720" s="74"/>
      <c r="E720" s="74"/>
      <c r="F720" s="74"/>
      <c r="G720" s="73">
        <v>1</v>
      </c>
      <c r="H720" s="74" t="s">
        <v>71</v>
      </c>
      <c r="I720" s="74" t="s">
        <v>68</v>
      </c>
      <c r="J720" s="75">
        <v>8</v>
      </c>
    </row>
    <row r="721" spans="2:10" x14ac:dyDescent="0.45">
      <c r="B721" s="76" t="str">
        <f t="shared" si="105"/>
        <v>#30</v>
      </c>
      <c r="C721" s="76"/>
      <c r="D721" s="17"/>
      <c r="E721" s="17"/>
      <c r="F721" s="17"/>
      <c r="G721" s="76">
        <v>8</v>
      </c>
      <c r="H721" s="17" t="s">
        <v>70</v>
      </c>
      <c r="I721" s="17"/>
      <c r="J721" s="19">
        <v>4</v>
      </c>
    </row>
    <row r="722" spans="2:10" ht="18.600000000000001" thickBot="1" x14ac:dyDescent="0.5">
      <c r="B722" s="76" t="str">
        <f t="shared" si="105"/>
        <v>#30</v>
      </c>
      <c r="C722" s="76">
        <v>3</v>
      </c>
      <c r="D722" s="17" t="s">
        <v>68</v>
      </c>
      <c r="E722" s="17"/>
      <c r="F722" s="17">
        <v>4</v>
      </c>
      <c r="G722" s="76">
        <v>14</v>
      </c>
      <c r="H722" s="17" t="s">
        <v>66</v>
      </c>
      <c r="I722" s="17"/>
      <c r="J722" s="19" t="s">
        <v>122</v>
      </c>
    </row>
    <row r="723" spans="2:10" x14ac:dyDescent="0.45">
      <c r="B723" s="73" t="str">
        <f t="shared" si="105"/>
        <v>#30</v>
      </c>
      <c r="C723" s="73"/>
      <c r="D723" s="74"/>
      <c r="E723" s="74"/>
      <c r="F723" s="74"/>
      <c r="G723" s="73">
        <v>20</v>
      </c>
      <c r="H723" s="74" t="s">
        <v>71</v>
      </c>
      <c r="I723" s="74" t="s">
        <v>68</v>
      </c>
      <c r="J723" s="75">
        <v>3</v>
      </c>
    </row>
    <row r="724" spans="2:10" x14ac:dyDescent="0.45">
      <c r="B724" s="76" t="str">
        <f t="shared" si="105"/>
        <v>#30</v>
      </c>
      <c r="C724" s="76"/>
      <c r="D724" s="17"/>
      <c r="E724" s="17"/>
      <c r="F724" s="17"/>
      <c r="G724" s="76">
        <v>8</v>
      </c>
      <c r="H724" s="17" t="s">
        <v>70</v>
      </c>
      <c r="I724" s="17"/>
      <c r="J724" s="19">
        <v>4</v>
      </c>
    </row>
    <row r="725" spans="2:10" ht="18.600000000000001" thickBot="1" x14ac:dyDescent="0.5">
      <c r="B725" s="76" t="str">
        <f t="shared" si="105"/>
        <v>#30</v>
      </c>
      <c r="C725" s="76">
        <v>3</v>
      </c>
      <c r="D725" s="17" t="s">
        <v>68</v>
      </c>
      <c r="E725" s="17" t="s">
        <v>67</v>
      </c>
      <c r="F725" s="17" t="s">
        <v>121</v>
      </c>
      <c r="G725" s="76">
        <v>14</v>
      </c>
      <c r="H725" s="17" t="s">
        <v>66</v>
      </c>
      <c r="I725" s="17" t="s">
        <v>69</v>
      </c>
      <c r="J725" s="19"/>
    </row>
    <row r="726" spans="2:10" x14ac:dyDescent="0.45">
      <c r="B726" s="73" t="str">
        <f t="shared" si="105"/>
        <v>#30</v>
      </c>
      <c r="C726" s="73" t="s">
        <v>85</v>
      </c>
      <c r="D726" s="74"/>
      <c r="E726" s="74"/>
      <c r="F726" s="74"/>
      <c r="G726" s="73" t="s">
        <v>83</v>
      </c>
      <c r="H726" s="74" t="s">
        <v>79</v>
      </c>
      <c r="I726" s="74"/>
      <c r="J726" s="75"/>
    </row>
    <row r="727" spans="2:10" x14ac:dyDescent="0.45">
      <c r="B727" s="76" t="str">
        <f t="shared" si="105"/>
        <v>#30</v>
      </c>
      <c r="C727" s="76"/>
      <c r="D727" s="17"/>
      <c r="E727" s="17"/>
      <c r="F727" s="17"/>
      <c r="G727" s="76"/>
      <c r="H727" s="17"/>
      <c r="I727" s="17"/>
      <c r="J727" s="19"/>
    </row>
    <row r="728" spans="2:10" ht="18.600000000000001" thickBot="1" x14ac:dyDescent="0.5">
      <c r="B728" s="76" t="s">
        <v>151</v>
      </c>
      <c r="C728" s="76">
        <v>2</v>
      </c>
      <c r="D728" s="17" t="s">
        <v>65</v>
      </c>
      <c r="E728" s="17" t="s">
        <v>66</v>
      </c>
      <c r="F728" s="17">
        <v>3</v>
      </c>
      <c r="G728" s="76">
        <v>8</v>
      </c>
      <c r="H728" s="17" t="s">
        <v>64</v>
      </c>
      <c r="I728" s="17"/>
      <c r="J728" s="19">
        <v>8</v>
      </c>
    </row>
    <row r="729" spans="2:10" x14ac:dyDescent="0.45">
      <c r="B729" s="73" t="str">
        <f t="shared" ref="B729:B731" si="106">B728</f>
        <v>#31</v>
      </c>
      <c r="C729" s="73">
        <v>3</v>
      </c>
      <c r="D729" s="74" t="s">
        <v>70</v>
      </c>
      <c r="E729" s="74"/>
      <c r="F729" s="74">
        <v>3</v>
      </c>
      <c r="G729" s="73"/>
      <c r="H729" s="74"/>
      <c r="I729" s="74"/>
      <c r="J729" s="75"/>
    </row>
    <row r="730" spans="2:10" x14ac:dyDescent="0.45">
      <c r="B730" s="76" t="str">
        <f t="shared" si="106"/>
        <v>#31</v>
      </c>
      <c r="C730" s="76">
        <v>2</v>
      </c>
      <c r="D730" s="17" t="s">
        <v>66</v>
      </c>
      <c r="E730" s="17" t="s">
        <v>69</v>
      </c>
      <c r="F730" s="17">
        <v>5</v>
      </c>
      <c r="G730" s="76">
        <v>14</v>
      </c>
      <c r="H730" s="17" t="s">
        <v>68</v>
      </c>
      <c r="I730" s="17" t="s">
        <v>67</v>
      </c>
      <c r="J730" s="19" t="s">
        <v>121</v>
      </c>
    </row>
    <row r="731" spans="2:10" ht="18.600000000000001" thickBot="1" x14ac:dyDescent="0.5">
      <c r="B731" s="76" t="str">
        <f t="shared" si="106"/>
        <v>#31</v>
      </c>
      <c r="C731" s="76"/>
      <c r="D731" s="17"/>
      <c r="E731" s="17"/>
      <c r="F731" s="17"/>
      <c r="G731" s="76"/>
      <c r="H731" s="17"/>
      <c r="I731" s="17"/>
      <c r="J731" s="19"/>
    </row>
    <row r="732" spans="2:10" x14ac:dyDescent="0.45">
      <c r="B732" s="73" t="s">
        <v>152</v>
      </c>
      <c r="C732" s="73">
        <v>2</v>
      </c>
      <c r="D732" s="74" t="s">
        <v>64</v>
      </c>
      <c r="E732" s="74" t="s">
        <v>67</v>
      </c>
      <c r="F732" s="74"/>
      <c r="G732" s="73"/>
      <c r="H732" s="74"/>
      <c r="I732" s="74"/>
      <c r="J732" s="75"/>
    </row>
    <row r="733" spans="2:10" x14ac:dyDescent="0.45">
      <c r="B733" s="76" t="str">
        <f>B732</f>
        <v>#32</v>
      </c>
      <c r="C733" s="76"/>
      <c r="D733" s="17"/>
      <c r="E733" s="17"/>
      <c r="F733" s="17"/>
      <c r="G733" s="76"/>
      <c r="H733" s="17"/>
      <c r="I733" s="17"/>
      <c r="J733" s="19"/>
    </row>
    <row r="734" spans="2:10" ht="18.600000000000001" thickBot="1" x14ac:dyDescent="0.5">
      <c r="B734" s="76" t="s">
        <v>153</v>
      </c>
      <c r="C734" s="76"/>
      <c r="D734" s="17"/>
      <c r="E734" s="17"/>
      <c r="F734" s="17"/>
      <c r="G734" s="76">
        <v>14</v>
      </c>
      <c r="H734" s="17" t="s">
        <v>64</v>
      </c>
      <c r="I734" s="17" t="s">
        <v>67</v>
      </c>
      <c r="J734" s="19"/>
    </row>
    <row r="735" spans="2:10" x14ac:dyDescent="0.45">
      <c r="B735" s="73" t="str">
        <f>B734</f>
        <v>#33</v>
      </c>
      <c r="C735" s="73"/>
      <c r="D735" s="74"/>
      <c r="E735" s="74"/>
      <c r="F735" s="74"/>
      <c r="G735" s="73"/>
      <c r="H735" s="74"/>
      <c r="I735" s="74"/>
      <c r="J735" s="75"/>
    </row>
    <row r="736" spans="2:10" x14ac:dyDescent="0.45">
      <c r="B736" s="76" t="s">
        <v>154</v>
      </c>
      <c r="C736" s="76">
        <v>3</v>
      </c>
      <c r="D736" s="17" t="s">
        <v>64</v>
      </c>
      <c r="E736" s="17"/>
      <c r="F736" s="17">
        <v>6</v>
      </c>
      <c r="G736" s="76">
        <v>20</v>
      </c>
      <c r="H736" s="17" t="s">
        <v>65</v>
      </c>
      <c r="I736" s="17" t="s">
        <v>66</v>
      </c>
      <c r="J736" s="19">
        <v>3</v>
      </c>
    </row>
    <row r="737" spans="2:10" ht="18.600000000000001" thickBot="1" x14ac:dyDescent="0.5">
      <c r="B737" s="76" t="str">
        <f t="shared" ref="B737:B739" si="107">B736</f>
        <v>#34</v>
      </c>
      <c r="C737" s="76"/>
      <c r="D737" s="17"/>
      <c r="E737" s="17"/>
      <c r="F737" s="17"/>
      <c r="G737" s="76">
        <v>8</v>
      </c>
      <c r="H737" s="17" t="s">
        <v>70</v>
      </c>
      <c r="I737" s="17"/>
      <c r="J737" s="19">
        <v>3</v>
      </c>
    </row>
    <row r="738" spans="2:10" x14ac:dyDescent="0.45">
      <c r="B738" s="73" t="str">
        <f t="shared" si="107"/>
        <v>#34</v>
      </c>
      <c r="C738" s="73">
        <v>18</v>
      </c>
      <c r="D738" s="74" t="s">
        <v>71</v>
      </c>
      <c r="E738" s="74" t="s">
        <v>67</v>
      </c>
      <c r="F738" s="74"/>
      <c r="G738" s="73">
        <v>6</v>
      </c>
      <c r="H738" s="74" t="s">
        <v>66</v>
      </c>
      <c r="I738" s="74" t="s">
        <v>69</v>
      </c>
      <c r="J738" s="75">
        <v>6</v>
      </c>
    </row>
    <row r="739" spans="2:10" x14ac:dyDescent="0.45">
      <c r="B739" s="76" t="str">
        <f t="shared" si="107"/>
        <v>#34</v>
      </c>
      <c r="C739" s="76"/>
      <c r="D739" s="17"/>
      <c r="E739" s="17"/>
      <c r="F739" s="17"/>
      <c r="G739" s="76"/>
      <c r="H739" s="17"/>
      <c r="I739" s="17"/>
      <c r="J739" s="19"/>
    </row>
    <row r="740" spans="2:10" ht="18.600000000000001" thickBot="1" x14ac:dyDescent="0.5">
      <c r="B740" s="76" t="s">
        <v>155</v>
      </c>
      <c r="C740" s="76">
        <v>13</v>
      </c>
      <c r="D740" s="17" t="s">
        <v>65</v>
      </c>
      <c r="E740" s="17" t="s">
        <v>66</v>
      </c>
      <c r="F740" s="17">
        <v>3</v>
      </c>
      <c r="G740" s="76">
        <v>6</v>
      </c>
      <c r="H740" s="17" t="s">
        <v>64</v>
      </c>
      <c r="I740" s="17"/>
      <c r="J740" s="19">
        <v>8</v>
      </c>
    </row>
    <row r="741" spans="2:10" x14ac:dyDescent="0.45">
      <c r="B741" s="73" t="str">
        <f t="shared" ref="B741:B743" si="108">B740</f>
        <v>#35</v>
      </c>
      <c r="C741" s="73">
        <v>3</v>
      </c>
      <c r="D741" s="74" t="s">
        <v>70</v>
      </c>
      <c r="E741" s="74"/>
      <c r="F741" s="74">
        <v>8</v>
      </c>
      <c r="G741" s="73"/>
      <c r="H741" s="74"/>
      <c r="I741" s="74"/>
      <c r="J741" s="75"/>
    </row>
    <row r="742" spans="2:10" x14ac:dyDescent="0.45">
      <c r="B742" s="76" t="str">
        <f t="shared" si="108"/>
        <v>#35</v>
      </c>
      <c r="C742" s="76">
        <v>18</v>
      </c>
      <c r="D742" s="17" t="s">
        <v>66</v>
      </c>
      <c r="E742" s="17" t="s">
        <v>69</v>
      </c>
      <c r="F742" s="17">
        <v>6</v>
      </c>
      <c r="G742" s="76">
        <v>12</v>
      </c>
      <c r="H742" s="17" t="s">
        <v>71</v>
      </c>
      <c r="I742" s="17" t="s">
        <v>67</v>
      </c>
      <c r="J742" s="19"/>
    </row>
    <row r="743" spans="2:10" ht="18.600000000000001" thickBot="1" x14ac:dyDescent="0.5">
      <c r="B743" s="76" t="str">
        <f t="shared" si="108"/>
        <v>#35</v>
      </c>
      <c r="C743" s="76">
        <v>4</v>
      </c>
      <c r="D743" s="17" t="s">
        <v>106</v>
      </c>
      <c r="E743" s="17"/>
      <c r="F743" s="17">
        <v>10</v>
      </c>
      <c r="G743" s="76"/>
      <c r="H743" s="17"/>
      <c r="I743" s="17"/>
      <c r="J743" s="19"/>
    </row>
    <row r="744" spans="2:10" x14ac:dyDescent="0.45">
      <c r="B744" s="73" t="s">
        <v>156</v>
      </c>
      <c r="C744" s="73">
        <v>17</v>
      </c>
      <c r="D744" s="74" t="s">
        <v>64</v>
      </c>
      <c r="E744" s="74"/>
      <c r="F744" s="74">
        <v>6</v>
      </c>
      <c r="G744" s="73">
        <v>14</v>
      </c>
      <c r="H744" s="74" t="s">
        <v>65</v>
      </c>
      <c r="I744" s="74" t="s">
        <v>68</v>
      </c>
      <c r="J744" s="75">
        <v>2</v>
      </c>
    </row>
    <row r="745" spans="2:10" x14ac:dyDescent="0.45">
      <c r="B745" s="76" t="str">
        <f t="shared" ref="B745:B751" si="109">B744</f>
        <v>#36</v>
      </c>
      <c r="C745" s="76"/>
      <c r="D745" s="17"/>
      <c r="E745" s="17"/>
      <c r="F745" s="17"/>
      <c r="G745" s="76">
        <v>8</v>
      </c>
      <c r="H745" s="17" t="s">
        <v>70</v>
      </c>
      <c r="I745" s="17"/>
      <c r="J745" s="19">
        <v>3</v>
      </c>
    </row>
    <row r="746" spans="2:10" ht="18.600000000000001" thickBot="1" x14ac:dyDescent="0.5">
      <c r="B746" s="76" t="str">
        <f t="shared" si="109"/>
        <v>#36</v>
      </c>
      <c r="C746" s="76">
        <v>4</v>
      </c>
      <c r="D746" s="17" t="s">
        <v>68</v>
      </c>
      <c r="E746" s="17" t="s">
        <v>70</v>
      </c>
      <c r="F746" s="17">
        <v>5</v>
      </c>
      <c r="G746" s="76">
        <v>2</v>
      </c>
      <c r="H746" s="17" t="s">
        <v>66</v>
      </c>
      <c r="I746" s="17"/>
      <c r="J746" s="19">
        <v>5</v>
      </c>
    </row>
    <row r="747" spans="2:10" x14ac:dyDescent="0.45">
      <c r="B747" s="73" t="str">
        <f t="shared" si="109"/>
        <v>#36</v>
      </c>
      <c r="C747" s="73">
        <v>13</v>
      </c>
      <c r="D747" s="74" t="s">
        <v>71</v>
      </c>
      <c r="E747" s="74" t="s">
        <v>120</v>
      </c>
      <c r="F747" s="74">
        <v>8</v>
      </c>
      <c r="G747" s="73"/>
      <c r="H747" s="74"/>
      <c r="I747" s="74"/>
      <c r="J747" s="75"/>
    </row>
    <row r="748" spans="2:10" x14ac:dyDescent="0.45">
      <c r="B748" s="76" t="str">
        <f t="shared" si="109"/>
        <v>#36</v>
      </c>
      <c r="C748" s="76">
        <v>3</v>
      </c>
      <c r="D748" s="17" t="s">
        <v>70</v>
      </c>
      <c r="E748" s="17"/>
      <c r="F748" s="17">
        <v>8</v>
      </c>
      <c r="G748" s="76"/>
      <c r="H748" s="17"/>
      <c r="I748" s="17"/>
      <c r="J748" s="19"/>
    </row>
    <row r="749" spans="2:10" ht="18.600000000000001" thickBot="1" x14ac:dyDescent="0.5">
      <c r="B749" s="76" t="str">
        <f t="shared" si="109"/>
        <v>#36</v>
      </c>
      <c r="C749" s="76">
        <v>17</v>
      </c>
      <c r="D749" s="17" t="s">
        <v>66</v>
      </c>
      <c r="E749" s="17" t="s">
        <v>69</v>
      </c>
      <c r="F749" s="17"/>
      <c r="G749" s="76">
        <v>2</v>
      </c>
      <c r="H749" s="17" t="s">
        <v>68</v>
      </c>
      <c r="I749" s="17" t="s">
        <v>67</v>
      </c>
      <c r="J749" s="19">
        <v>3</v>
      </c>
    </row>
    <row r="750" spans="2:10" x14ac:dyDescent="0.45">
      <c r="B750" s="73" t="str">
        <f t="shared" si="109"/>
        <v>#36</v>
      </c>
      <c r="C750" s="73" t="s">
        <v>88</v>
      </c>
      <c r="D750" s="74" t="s">
        <v>79</v>
      </c>
      <c r="E750" s="74"/>
      <c r="F750" s="74"/>
      <c r="G750" s="73" t="s">
        <v>87</v>
      </c>
      <c r="H750" s="74"/>
      <c r="I750" s="74"/>
      <c r="J750" s="75"/>
    </row>
    <row r="751" spans="2:10" x14ac:dyDescent="0.45">
      <c r="B751" s="76" t="str">
        <f t="shared" si="109"/>
        <v>#36</v>
      </c>
      <c r="C751" s="76"/>
      <c r="D751" s="17"/>
      <c r="E751" s="17"/>
      <c r="F751" s="17"/>
      <c r="G751" s="76"/>
      <c r="H751" s="17"/>
      <c r="I751" s="17"/>
      <c r="J751" s="19"/>
    </row>
    <row r="752" spans="2:10" ht="18.600000000000001" thickBot="1" x14ac:dyDescent="0.5">
      <c r="B752" s="76" t="s">
        <v>157</v>
      </c>
      <c r="C752" s="76">
        <v>17</v>
      </c>
      <c r="D752" s="17" t="s">
        <v>64</v>
      </c>
      <c r="E752" s="17" t="s">
        <v>67</v>
      </c>
      <c r="F752" s="17"/>
      <c r="G752" s="76"/>
      <c r="H752" s="17"/>
      <c r="I752" s="17"/>
      <c r="J752" s="19"/>
    </row>
    <row r="753" spans="2:10" x14ac:dyDescent="0.45">
      <c r="B753" s="73" t="str">
        <f>B752</f>
        <v>#37</v>
      </c>
      <c r="C753" s="73"/>
      <c r="D753" s="74"/>
      <c r="E753" s="74"/>
      <c r="F753" s="74"/>
      <c r="G753" s="73"/>
      <c r="H753" s="74"/>
      <c r="I753" s="74"/>
      <c r="J753" s="75"/>
    </row>
    <row r="754" spans="2:10" x14ac:dyDescent="0.45">
      <c r="B754" s="76" t="s">
        <v>158</v>
      </c>
      <c r="C754" s="76">
        <v>13</v>
      </c>
      <c r="D754" s="17" t="s">
        <v>65</v>
      </c>
      <c r="E754" s="17" t="s">
        <v>120</v>
      </c>
      <c r="F754" s="17">
        <v>8</v>
      </c>
      <c r="G754" s="76">
        <v>1</v>
      </c>
      <c r="H754" s="17" t="s">
        <v>64</v>
      </c>
      <c r="I754" s="17"/>
      <c r="J754" s="19">
        <v>5</v>
      </c>
    </row>
    <row r="755" spans="2:10" ht="18.600000000000001" thickBot="1" x14ac:dyDescent="0.5">
      <c r="B755" s="76" t="str">
        <f t="shared" ref="B755:B758" si="110">B754</f>
        <v>#38</v>
      </c>
      <c r="C755" s="76">
        <v>3</v>
      </c>
      <c r="D755" s="17" t="s">
        <v>70</v>
      </c>
      <c r="E755" s="17" t="s">
        <v>121</v>
      </c>
      <c r="F755" s="17">
        <v>2</v>
      </c>
      <c r="G755" s="76"/>
      <c r="H755" s="17"/>
      <c r="I755" s="17"/>
      <c r="J755" s="19"/>
    </row>
    <row r="756" spans="2:10" x14ac:dyDescent="0.45">
      <c r="B756" s="73" t="str">
        <f t="shared" si="110"/>
        <v>#38</v>
      </c>
      <c r="C756" s="73">
        <v>19</v>
      </c>
      <c r="D756" s="74" t="s">
        <v>66</v>
      </c>
      <c r="E756" s="74" t="s">
        <v>69</v>
      </c>
      <c r="F756" s="74">
        <v>1</v>
      </c>
      <c r="G756" s="73">
        <v>2</v>
      </c>
      <c r="H756" s="74" t="s">
        <v>68</v>
      </c>
      <c r="I756" s="74" t="s">
        <v>70</v>
      </c>
      <c r="J756" s="75">
        <v>1</v>
      </c>
    </row>
    <row r="757" spans="2:10" x14ac:dyDescent="0.45">
      <c r="B757" s="76" t="str">
        <f t="shared" si="110"/>
        <v>#38</v>
      </c>
      <c r="C757" s="76"/>
      <c r="D757" s="17"/>
      <c r="E757" s="17"/>
      <c r="F757" s="17"/>
      <c r="G757" s="76">
        <v>1</v>
      </c>
      <c r="H757" s="17" t="s">
        <v>71</v>
      </c>
      <c r="I757" s="17" t="s">
        <v>67</v>
      </c>
      <c r="J757" s="19"/>
    </row>
    <row r="758" spans="2:10" ht="18.600000000000001" thickBot="1" x14ac:dyDescent="0.5">
      <c r="B758" s="76" t="str">
        <f t="shared" si="110"/>
        <v>#38</v>
      </c>
      <c r="C758" s="76">
        <v>10</v>
      </c>
      <c r="D758" s="17" t="s">
        <v>106</v>
      </c>
      <c r="E758" s="17"/>
      <c r="F758" s="17">
        <v>4</v>
      </c>
      <c r="G758" s="76"/>
      <c r="H758" s="17"/>
      <c r="I758" s="17"/>
      <c r="J758" s="19"/>
    </row>
    <row r="759" spans="2:10" x14ac:dyDescent="0.45">
      <c r="B759" s="73" t="s">
        <v>159</v>
      </c>
      <c r="C759" s="73">
        <v>4</v>
      </c>
      <c r="D759" s="74" t="s">
        <v>64</v>
      </c>
      <c r="E759" s="74"/>
      <c r="F759" s="74">
        <v>7</v>
      </c>
      <c r="G759" s="73">
        <v>12</v>
      </c>
      <c r="H759" s="74" t="s">
        <v>65</v>
      </c>
      <c r="I759" s="74" t="s">
        <v>66</v>
      </c>
      <c r="J759" s="75">
        <v>3</v>
      </c>
    </row>
    <row r="760" spans="2:10" x14ac:dyDescent="0.45">
      <c r="B760" s="76" t="str">
        <f t="shared" ref="B760:B762" si="111">B759</f>
        <v>#39</v>
      </c>
      <c r="C760" s="76"/>
      <c r="D760" s="17"/>
      <c r="E760" s="17"/>
      <c r="F760" s="17"/>
      <c r="G760" s="76">
        <v>8</v>
      </c>
      <c r="H760" s="17" t="s">
        <v>70</v>
      </c>
      <c r="I760" s="17"/>
      <c r="J760" s="19">
        <v>3</v>
      </c>
    </row>
    <row r="761" spans="2:10" ht="18.600000000000001" thickBot="1" x14ac:dyDescent="0.5">
      <c r="B761" s="76" t="str">
        <f t="shared" si="111"/>
        <v>#39</v>
      </c>
      <c r="C761" s="76">
        <v>2</v>
      </c>
      <c r="D761" s="17" t="s">
        <v>68</v>
      </c>
      <c r="E761" s="17" t="s">
        <v>67</v>
      </c>
      <c r="F761" s="17" t="s">
        <v>121</v>
      </c>
      <c r="G761" s="76">
        <v>2</v>
      </c>
      <c r="H761" s="17" t="s">
        <v>66</v>
      </c>
      <c r="I761" s="17" t="s">
        <v>69</v>
      </c>
      <c r="J761" s="19">
        <v>6</v>
      </c>
    </row>
    <row r="762" spans="2:10" x14ac:dyDescent="0.45">
      <c r="B762" s="73" t="str">
        <f t="shared" si="111"/>
        <v>#39</v>
      </c>
      <c r="C762" s="73"/>
      <c r="D762" s="74"/>
      <c r="E762" s="74"/>
      <c r="F762" s="74"/>
      <c r="G762" s="73"/>
      <c r="H762" s="74"/>
      <c r="I762" s="74"/>
      <c r="J762" s="75"/>
    </row>
    <row r="763" spans="2:10" x14ac:dyDescent="0.45">
      <c r="B763" s="76" t="s">
        <v>160</v>
      </c>
      <c r="C763" s="76">
        <v>18</v>
      </c>
      <c r="D763" s="17" t="s">
        <v>65</v>
      </c>
      <c r="E763" s="17" t="s">
        <v>66</v>
      </c>
      <c r="F763" s="17">
        <v>3</v>
      </c>
      <c r="G763" s="76">
        <v>12</v>
      </c>
      <c r="H763" s="17" t="s">
        <v>64</v>
      </c>
      <c r="I763" s="17"/>
      <c r="J763" s="19">
        <v>5</v>
      </c>
    </row>
    <row r="764" spans="2:10" ht="18.600000000000001" thickBot="1" x14ac:dyDescent="0.5">
      <c r="B764" s="76" t="str">
        <f t="shared" ref="B764:B766" si="112">B763</f>
        <v>#40</v>
      </c>
      <c r="C764" s="76">
        <v>3</v>
      </c>
      <c r="D764" s="17" t="s">
        <v>70</v>
      </c>
      <c r="E764" s="17"/>
      <c r="F764" s="17">
        <v>2</v>
      </c>
      <c r="G764" s="76"/>
      <c r="H764" s="17"/>
      <c r="I764" s="17"/>
      <c r="J764" s="19"/>
    </row>
    <row r="765" spans="2:10" x14ac:dyDescent="0.45">
      <c r="B765" s="73" t="str">
        <f t="shared" si="112"/>
        <v>#40</v>
      </c>
      <c r="C765" s="73">
        <v>19</v>
      </c>
      <c r="D765" s="74" t="s">
        <v>66</v>
      </c>
      <c r="E765" s="74" t="s">
        <v>69</v>
      </c>
      <c r="F765" s="74">
        <v>5</v>
      </c>
      <c r="G765" s="73">
        <v>14</v>
      </c>
      <c r="H765" s="74" t="s">
        <v>68</v>
      </c>
      <c r="I765" s="74" t="s">
        <v>67</v>
      </c>
      <c r="J765" s="75" t="s">
        <v>121</v>
      </c>
    </row>
    <row r="766" spans="2:10" x14ac:dyDescent="0.45">
      <c r="B766" s="76" t="str">
        <f t="shared" si="112"/>
        <v>#40</v>
      </c>
      <c r="C766" s="76"/>
      <c r="D766" s="17"/>
      <c r="E766" s="17"/>
      <c r="F766" s="17"/>
      <c r="G766" s="76"/>
      <c r="H766" s="17"/>
      <c r="I766" s="17"/>
      <c r="J766" s="19"/>
    </row>
    <row r="767" spans="2:10" ht="18.600000000000001" thickBot="1" x14ac:dyDescent="0.5">
      <c r="B767" s="76" t="s">
        <v>161</v>
      </c>
      <c r="C767" s="76">
        <v>19</v>
      </c>
      <c r="D767" s="17" t="s">
        <v>64</v>
      </c>
      <c r="E767" s="17"/>
      <c r="F767" s="17">
        <v>5</v>
      </c>
      <c r="G767" s="76">
        <v>14</v>
      </c>
      <c r="H767" s="17" t="s">
        <v>65</v>
      </c>
      <c r="I767" s="17" t="s">
        <v>66</v>
      </c>
      <c r="J767" s="19">
        <v>3</v>
      </c>
    </row>
    <row r="768" spans="2:10" x14ac:dyDescent="0.45">
      <c r="B768" s="73" t="str">
        <f t="shared" ref="B768:B773" si="113">B767</f>
        <v>#41</v>
      </c>
      <c r="C768" s="73"/>
      <c r="D768" s="74"/>
      <c r="E768" s="74"/>
      <c r="F768" s="74"/>
      <c r="G768" s="73">
        <v>8</v>
      </c>
      <c r="H768" s="74" t="s">
        <v>70</v>
      </c>
      <c r="I768" s="74"/>
      <c r="J768" s="75">
        <v>3</v>
      </c>
    </row>
    <row r="769" spans="2:10" x14ac:dyDescent="0.45">
      <c r="B769" s="76" t="str">
        <f t="shared" si="113"/>
        <v>#41</v>
      </c>
      <c r="C769" s="76">
        <v>13</v>
      </c>
      <c r="D769" s="17" t="s">
        <v>71</v>
      </c>
      <c r="E769" s="17" t="s">
        <v>120</v>
      </c>
      <c r="F769" s="17">
        <v>7</v>
      </c>
      <c r="G769" s="76">
        <v>2</v>
      </c>
      <c r="H769" s="17" t="s">
        <v>66</v>
      </c>
      <c r="I769" s="17"/>
      <c r="J769" s="19">
        <v>5</v>
      </c>
    </row>
    <row r="770" spans="2:10" ht="18.600000000000001" thickBot="1" x14ac:dyDescent="0.5">
      <c r="B770" s="76" t="str">
        <f t="shared" si="113"/>
        <v>#41</v>
      </c>
      <c r="C770" s="76">
        <v>18</v>
      </c>
      <c r="D770" s="17" t="s">
        <v>70</v>
      </c>
      <c r="E770" s="17" t="s">
        <v>121</v>
      </c>
      <c r="F770" s="17">
        <v>8</v>
      </c>
      <c r="G770" s="76"/>
      <c r="H770" s="17"/>
      <c r="I770" s="17"/>
      <c r="J770" s="19"/>
    </row>
    <row r="771" spans="2:10" x14ac:dyDescent="0.45">
      <c r="B771" s="73" t="str">
        <f t="shared" si="113"/>
        <v>#41</v>
      </c>
      <c r="C771" s="73">
        <v>17</v>
      </c>
      <c r="D771" s="74" t="s">
        <v>66</v>
      </c>
      <c r="E771" s="74" t="s">
        <v>67</v>
      </c>
      <c r="F771" s="74" t="s">
        <v>68</v>
      </c>
      <c r="G771" s="73">
        <v>2</v>
      </c>
      <c r="H771" s="74" t="s">
        <v>68</v>
      </c>
      <c r="I771" s="74" t="s">
        <v>69</v>
      </c>
      <c r="J771" s="75">
        <v>3</v>
      </c>
    </row>
    <row r="772" spans="2:10" x14ac:dyDescent="0.45">
      <c r="B772" s="76" t="str">
        <f t="shared" si="113"/>
        <v>#41</v>
      </c>
      <c r="C772" s="76" t="s">
        <v>73</v>
      </c>
      <c r="D772" s="17"/>
      <c r="E772" s="17"/>
      <c r="F772" s="17"/>
      <c r="G772" s="76"/>
      <c r="H772" s="17"/>
      <c r="I772" s="17"/>
      <c r="J772" s="19"/>
    </row>
    <row r="773" spans="2:10" ht="18.600000000000001" thickBot="1" x14ac:dyDescent="0.5">
      <c r="B773" s="76" t="str">
        <f t="shared" si="113"/>
        <v>#41</v>
      </c>
      <c r="C773" s="76"/>
      <c r="D773" s="17"/>
      <c r="E773" s="17"/>
      <c r="F773" s="17"/>
      <c r="G773" s="76">
        <v>8</v>
      </c>
      <c r="H773" s="17" t="s">
        <v>106</v>
      </c>
      <c r="I773" s="17"/>
      <c r="J773" s="19">
        <v>10</v>
      </c>
    </row>
    <row r="774" spans="2:10" x14ac:dyDescent="0.45">
      <c r="B774" s="73" t="s">
        <v>162</v>
      </c>
      <c r="C774" s="73">
        <v>13</v>
      </c>
      <c r="D774" s="74" t="s">
        <v>65</v>
      </c>
      <c r="E774" s="74" t="s">
        <v>66</v>
      </c>
      <c r="F774" s="74">
        <v>3</v>
      </c>
      <c r="G774" s="73">
        <v>2</v>
      </c>
      <c r="H774" s="74" t="s">
        <v>64</v>
      </c>
      <c r="I774" s="74"/>
      <c r="J774" s="75">
        <v>1</v>
      </c>
    </row>
    <row r="775" spans="2:10" x14ac:dyDescent="0.45">
      <c r="B775" s="76" t="str">
        <f t="shared" ref="B775:B777" si="114">B774</f>
        <v>#42</v>
      </c>
      <c r="C775" s="76">
        <v>3</v>
      </c>
      <c r="D775" s="17" t="s">
        <v>70</v>
      </c>
      <c r="E775" s="17"/>
      <c r="F775" s="17">
        <v>3</v>
      </c>
      <c r="G775" s="76"/>
      <c r="H775" s="17"/>
      <c r="I775" s="17"/>
      <c r="J775" s="19"/>
    </row>
    <row r="776" spans="2:10" ht="18.600000000000001" thickBot="1" x14ac:dyDescent="0.5">
      <c r="B776" s="76" t="str">
        <f t="shared" si="114"/>
        <v>#42</v>
      </c>
      <c r="C776" s="76">
        <v>2</v>
      </c>
      <c r="D776" s="17" t="s">
        <v>66</v>
      </c>
      <c r="E776" s="17" t="s">
        <v>69</v>
      </c>
      <c r="F776" s="17">
        <v>7</v>
      </c>
      <c r="G776" s="76"/>
      <c r="H776" s="17"/>
      <c r="I776" s="17"/>
      <c r="J776" s="19"/>
    </row>
    <row r="777" spans="2:10" x14ac:dyDescent="0.45">
      <c r="B777" s="73" t="str">
        <f t="shared" si="114"/>
        <v>#42</v>
      </c>
      <c r="C777" s="73"/>
      <c r="D777" s="74"/>
      <c r="E777" s="74"/>
      <c r="F777" s="74"/>
      <c r="G777" s="73">
        <v>10</v>
      </c>
      <c r="H777" s="74" t="s">
        <v>106</v>
      </c>
      <c r="I777" s="74"/>
      <c r="J777" s="75">
        <v>8</v>
      </c>
    </row>
    <row r="778" spans="2:10" x14ac:dyDescent="0.45">
      <c r="B778" s="76" t="s">
        <v>163</v>
      </c>
      <c r="C778" s="76">
        <v>18</v>
      </c>
      <c r="D778" s="17" t="s">
        <v>64</v>
      </c>
      <c r="E778" s="17"/>
      <c r="F778" s="17">
        <v>6</v>
      </c>
      <c r="G778" s="76">
        <v>12</v>
      </c>
      <c r="H778" s="17" t="s">
        <v>65</v>
      </c>
      <c r="I778" s="17" t="s">
        <v>66</v>
      </c>
      <c r="J778" s="19">
        <v>3</v>
      </c>
    </row>
    <row r="779" spans="2:10" ht="18.600000000000001" thickBot="1" x14ac:dyDescent="0.5">
      <c r="B779" s="76" t="str">
        <f t="shared" ref="B779:B781" si="115">B778</f>
        <v>#43</v>
      </c>
      <c r="C779" s="76"/>
      <c r="D779" s="17"/>
      <c r="E779" s="17"/>
      <c r="F779" s="17"/>
      <c r="G779" s="76">
        <v>8</v>
      </c>
      <c r="H779" s="17" t="s">
        <v>70</v>
      </c>
      <c r="I779" s="17"/>
      <c r="J779" s="19">
        <v>3</v>
      </c>
    </row>
    <row r="780" spans="2:10" x14ac:dyDescent="0.45">
      <c r="B780" s="73" t="str">
        <f t="shared" si="115"/>
        <v>#43</v>
      </c>
      <c r="C780" s="73">
        <v>13</v>
      </c>
      <c r="D780" s="74" t="s">
        <v>71</v>
      </c>
      <c r="E780" s="74" t="s">
        <v>67</v>
      </c>
      <c r="F780" s="74"/>
      <c r="G780" s="73">
        <v>6</v>
      </c>
      <c r="H780" s="74" t="s">
        <v>66</v>
      </c>
      <c r="I780" s="74" t="s">
        <v>69</v>
      </c>
      <c r="J780" s="75">
        <v>5</v>
      </c>
    </row>
    <row r="781" spans="2:10" x14ac:dyDescent="0.45">
      <c r="B781" s="76" t="str">
        <f t="shared" si="115"/>
        <v>#43</v>
      </c>
      <c r="C781" s="76"/>
      <c r="D781" s="17"/>
      <c r="E781" s="17"/>
      <c r="F781" s="17"/>
      <c r="G781" s="76">
        <v>1</v>
      </c>
      <c r="H781" s="17" t="s">
        <v>106</v>
      </c>
      <c r="I781" s="17"/>
      <c r="J781" s="19">
        <v>4</v>
      </c>
    </row>
    <row r="782" spans="2:10" ht="18.600000000000001" thickBot="1" x14ac:dyDescent="0.5">
      <c r="B782" s="76" t="s">
        <v>164</v>
      </c>
      <c r="C782" s="76">
        <v>13</v>
      </c>
      <c r="D782" s="17" t="s">
        <v>65</v>
      </c>
      <c r="E782" s="17" t="s">
        <v>66</v>
      </c>
      <c r="F782" s="17">
        <v>3</v>
      </c>
      <c r="G782" s="76">
        <v>8</v>
      </c>
      <c r="H782" s="17" t="s">
        <v>64</v>
      </c>
      <c r="I782" s="17"/>
      <c r="J782" s="19">
        <v>5</v>
      </c>
    </row>
    <row r="783" spans="2:10" x14ac:dyDescent="0.45">
      <c r="B783" s="73" t="str">
        <f t="shared" ref="B783:B786" si="116">B782</f>
        <v>#44</v>
      </c>
      <c r="C783" s="73">
        <v>3</v>
      </c>
      <c r="D783" s="74" t="s">
        <v>70</v>
      </c>
      <c r="E783" s="74"/>
      <c r="F783" s="74">
        <v>4</v>
      </c>
      <c r="G783" s="73"/>
      <c r="H783" s="74"/>
      <c r="I783" s="74"/>
      <c r="J783" s="75"/>
    </row>
    <row r="784" spans="2:10" x14ac:dyDescent="0.45">
      <c r="B784" s="76" t="str">
        <f t="shared" si="116"/>
        <v>#44</v>
      </c>
      <c r="C784" s="76">
        <v>17</v>
      </c>
      <c r="D784" s="17" t="s">
        <v>66</v>
      </c>
      <c r="E784" s="17"/>
      <c r="F784" s="17">
        <v>7</v>
      </c>
      <c r="G784" s="76">
        <v>20</v>
      </c>
      <c r="H784" s="17" t="s">
        <v>71</v>
      </c>
      <c r="I784" s="17" t="s">
        <v>120</v>
      </c>
      <c r="J784" s="19"/>
    </row>
    <row r="785" spans="2:10" ht="18.600000000000001" thickBot="1" x14ac:dyDescent="0.5">
      <c r="B785" s="76" t="str">
        <f t="shared" si="116"/>
        <v>#44</v>
      </c>
      <c r="C785" s="76"/>
      <c r="D785" s="17"/>
      <c r="E785" s="17"/>
      <c r="F785" s="17"/>
      <c r="G785" s="76">
        <v>6</v>
      </c>
      <c r="H785" s="17" t="s">
        <v>67</v>
      </c>
      <c r="I785" s="17"/>
      <c r="J785" s="19"/>
    </row>
    <row r="786" spans="2:10" x14ac:dyDescent="0.45">
      <c r="B786" s="73" t="str">
        <f t="shared" si="116"/>
        <v>#44</v>
      </c>
      <c r="C786" s="73"/>
      <c r="D786" s="74"/>
      <c r="E786" s="74"/>
      <c r="F786" s="74"/>
      <c r="G786" s="73"/>
      <c r="H786" s="74"/>
      <c r="I786" s="74"/>
      <c r="J786" s="75"/>
    </row>
    <row r="787" spans="2:10" x14ac:dyDescent="0.45">
      <c r="B787" s="76" t="s">
        <v>165</v>
      </c>
      <c r="C787" s="76">
        <v>2</v>
      </c>
      <c r="D787" s="17" t="s">
        <v>64</v>
      </c>
      <c r="E787" s="17"/>
      <c r="F787" s="17">
        <v>1</v>
      </c>
      <c r="G787" s="76">
        <v>14</v>
      </c>
      <c r="H787" s="17" t="s">
        <v>65</v>
      </c>
      <c r="I787" s="17" t="s">
        <v>68</v>
      </c>
      <c r="J787" s="19">
        <v>3</v>
      </c>
    </row>
    <row r="788" spans="2:10" ht="18.600000000000001" thickBot="1" x14ac:dyDescent="0.5">
      <c r="B788" s="76" t="str">
        <f t="shared" ref="B788:B794" si="117">B787</f>
        <v>#45</v>
      </c>
      <c r="C788" s="76"/>
      <c r="D788" s="17"/>
      <c r="E788" s="17"/>
      <c r="F788" s="17"/>
      <c r="G788" s="76">
        <v>8</v>
      </c>
      <c r="H788" s="17" t="s">
        <v>70</v>
      </c>
      <c r="I788" s="17"/>
      <c r="J788" s="19">
        <v>4</v>
      </c>
    </row>
    <row r="789" spans="2:10" x14ac:dyDescent="0.45">
      <c r="B789" s="73" t="str">
        <f t="shared" si="117"/>
        <v>#45</v>
      </c>
      <c r="C789" s="73">
        <v>19</v>
      </c>
      <c r="D789" s="74" t="s">
        <v>71</v>
      </c>
      <c r="E789" s="74" t="s">
        <v>120</v>
      </c>
      <c r="F789" s="74">
        <v>3</v>
      </c>
      <c r="G789" s="73">
        <v>4</v>
      </c>
      <c r="H789" s="74" t="s">
        <v>66</v>
      </c>
      <c r="I789" s="74"/>
      <c r="J789" s="75">
        <v>1</v>
      </c>
    </row>
    <row r="790" spans="2:10" x14ac:dyDescent="0.45">
      <c r="B790" s="76" t="str">
        <f t="shared" si="117"/>
        <v>#45</v>
      </c>
      <c r="C790" s="76">
        <v>17</v>
      </c>
      <c r="D790" s="17" t="s">
        <v>71</v>
      </c>
      <c r="E790" s="17"/>
      <c r="F790" s="17"/>
      <c r="G790" s="76"/>
      <c r="H790" s="17"/>
      <c r="I790" s="17"/>
      <c r="J790" s="19"/>
    </row>
    <row r="791" spans="2:10" ht="18.600000000000001" thickBot="1" x14ac:dyDescent="0.5">
      <c r="B791" s="76" t="str">
        <f t="shared" si="117"/>
        <v>#45</v>
      </c>
      <c r="C791" s="76">
        <v>18</v>
      </c>
      <c r="D791" s="17"/>
      <c r="E791" s="17"/>
      <c r="F791" s="17"/>
      <c r="G791" s="76">
        <v>20</v>
      </c>
      <c r="H791" s="17" t="s">
        <v>71</v>
      </c>
      <c r="I791" s="17" t="s">
        <v>68</v>
      </c>
      <c r="J791" s="19">
        <v>4</v>
      </c>
    </row>
    <row r="792" spans="2:10" x14ac:dyDescent="0.45">
      <c r="B792" s="73" t="str">
        <f t="shared" si="117"/>
        <v>#45</v>
      </c>
      <c r="C792" s="73"/>
      <c r="D792" s="74"/>
      <c r="E792" s="74"/>
      <c r="F792" s="74"/>
      <c r="G792" s="73">
        <v>8</v>
      </c>
      <c r="H792" s="74" t="s">
        <v>70</v>
      </c>
      <c r="I792" s="74" t="s">
        <v>121</v>
      </c>
      <c r="J792" s="75">
        <v>4</v>
      </c>
    </row>
    <row r="793" spans="2:10" x14ac:dyDescent="0.45">
      <c r="B793" s="76" t="str">
        <f t="shared" si="117"/>
        <v>#45</v>
      </c>
      <c r="C793" s="76">
        <v>4</v>
      </c>
      <c r="D793" s="17" t="s">
        <v>68</v>
      </c>
      <c r="E793" s="17" t="s">
        <v>67</v>
      </c>
      <c r="F793" s="17"/>
      <c r="G793" s="76">
        <v>4</v>
      </c>
      <c r="H793" s="17" t="s">
        <v>66</v>
      </c>
      <c r="I793" s="17" t="s">
        <v>69</v>
      </c>
      <c r="J793" s="19">
        <v>5</v>
      </c>
    </row>
    <row r="794" spans="2:10" ht="18.600000000000001" thickBot="1" x14ac:dyDescent="0.5">
      <c r="B794" s="76" t="str">
        <f t="shared" si="117"/>
        <v>#45</v>
      </c>
      <c r="C794" s="76"/>
      <c r="D794" s="17"/>
      <c r="E794" s="17"/>
      <c r="F794" s="17"/>
      <c r="G794" s="76"/>
      <c r="H794" s="17"/>
      <c r="I794" s="17"/>
      <c r="J794" s="19"/>
    </row>
    <row r="795" spans="2:10" x14ac:dyDescent="0.45">
      <c r="B795" s="73" t="s">
        <v>166</v>
      </c>
      <c r="C795" s="73"/>
      <c r="D795" s="74"/>
      <c r="E795" s="74"/>
      <c r="F795" s="74"/>
      <c r="G795" s="73">
        <v>14</v>
      </c>
      <c r="H795" s="74" t="s">
        <v>64</v>
      </c>
      <c r="I795" s="74" t="s">
        <v>67</v>
      </c>
      <c r="J795" s="75"/>
    </row>
    <row r="796" spans="2:10" x14ac:dyDescent="0.45">
      <c r="B796" s="76" t="str">
        <f>B795</f>
        <v>#46</v>
      </c>
      <c r="C796" s="76"/>
      <c r="D796" s="17"/>
      <c r="E796" s="17"/>
      <c r="F796" s="17"/>
      <c r="G796" s="76"/>
      <c r="H796" s="17"/>
      <c r="I796" s="17"/>
      <c r="J796" s="19"/>
    </row>
    <row r="797" spans="2:10" ht="18.600000000000001" thickBot="1" x14ac:dyDescent="0.5">
      <c r="B797" s="76" t="s">
        <v>167</v>
      </c>
      <c r="C797" s="76">
        <v>3</v>
      </c>
      <c r="D797" s="17" t="s">
        <v>64</v>
      </c>
      <c r="E797" s="17"/>
      <c r="F797" s="17">
        <v>8</v>
      </c>
      <c r="G797" s="76">
        <v>12</v>
      </c>
      <c r="H797" s="17" t="s">
        <v>65</v>
      </c>
      <c r="I797" s="17" t="s">
        <v>66</v>
      </c>
      <c r="J797" s="19">
        <v>3</v>
      </c>
    </row>
    <row r="798" spans="2:10" x14ac:dyDescent="0.45">
      <c r="B798" s="73" t="str">
        <f t="shared" ref="B798:B799" si="118">B797</f>
        <v>#47</v>
      </c>
      <c r="C798" s="73"/>
      <c r="D798" s="74"/>
      <c r="E798" s="74"/>
      <c r="F798" s="74"/>
      <c r="G798" s="73">
        <v>8</v>
      </c>
      <c r="H798" s="74" t="s">
        <v>70</v>
      </c>
      <c r="I798" s="74"/>
      <c r="J798" s="75">
        <v>8</v>
      </c>
    </row>
    <row r="799" spans="2:10" x14ac:dyDescent="0.45">
      <c r="B799" s="76" t="str">
        <f t="shared" si="118"/>
        <v>#47</v>
      </c>
      <c r="C799" s="76">
        <v>18</v>
      </c>
      <c r="D799" s="17" t="s">
        <v>71</v>
      </c>
      <c r="E799" s="17" t="s">
        <v>67</v>
      </c>
      <c r="F799" s="17"/>
      <c r="G799" s="76">
        <v>14</v>
      </c>
      <c r="H799" s="17" t="s">
        <v>66</v>
      </c>
      <c r="I799" s="17" t="s">
        <v>69</v>
      </c>
      <c r="J799" s="19">
        <v>6</v>
      </c>
    </row>
  </sheetData>
  <autoFilter ref="B1:J799" xr:uid="{1E8445B6-EFF5-4701-B6F6-6B8FA5E73AC7}"/>
  <mergeCells count="2">
    <mergeCell ref="T1:X1"/>
    <mergeCell ref="Y1:AB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2023-08-18T12:03:42Z</dcterms:modified>
</cp:coreProperties>
</file>