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9.xml" ContentType="application/vnd.ms-excel.person+xml"/>
  <Override PartName="/xl/persons/person3.xml" ContentType="application/vnd.ms-excel.person+xml"/>
  <Override PartName="/xl/persons/person.xml" ContentType="application/vnd.ms-excel.person+xml"/>
  <Override PartName="/xl/persons/person8.xml" ContentType="application/vnd.ms-excel.person+xml"/>
  <Override PartName="/xl/persons/person15.xml" ContentType="application/vnd.ms-excel.person+xml"/>
  <Override PartName="/xl/persons/person4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7.xml" ContentType="application/vnd.ms-excel.person+xml"/>
  <Override PartName="/xl/persons/person10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13.xml" ContentType="application/vnd.ms-excel.person+xml"/>
  <Override PartName="/xl/persons/person12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kac\OneDrive\デスクトップ\Volleyball\2023.9 OQT2024\"/>
    </mc:Choice>
  </mc:AlternateContent>
  <xr:revisionPtr revIDLastSave="0" documentId="13_ncr:1_{BBD632CA-57CE-43D9-8F7F-3DE512F12680}" xr6:coauthVersionLast="47" xr6:coauthVersionMax="47" xr10:uidLastSave="{00000000-0000-0000-0000-000000000000}"/>
  <bookViews>
    <workbookView xWindow="-108" yWindow="-108" windowWidth="23256" windowHeight="12456" firstSheet="2" activeTab="7" xr2:uid="{1FE195F7-3946-494D-81A4-3189989DE827}"/>
  </bookViews>
  <sheets>
    <sheet name="Set (5)" sheetId="31" r:id="rId1"/>
    <sheet name="Set (4)" sheetId="30" r:id="rId2"/>
    <sheet name="Set (3)" sheetId="29" r:id="rId3"/>
    <sheet name="Set (2)" sheetId="28" r:id="rId4"/>
    <sheet name="Set (1)" sheetId="6" r:id="rId5"/>
    <sheet name="score sheet (5)" sheetId="16" r:id="rId6"/>
    <sheet name="score sheet (4)" sheetId="15" r:id="rId7"/>
    <sheet name="score sheet (3)" sheetId="14" r:id="rId8"/>
    <sheet name="score sheet (2)" sheetId="13" r:id="rId9"/>
    <sheet name="score sheet (1)" sheetId="12" r:id="rId10"/>
  </sheets>
  <definedNames>
    <definedName name="_xlnm._FilterDatabase" localSheetId="9" hidden="1">'score sheet (1)'!$A$1:$K$282</definedName>
    <definedName name="_xlnm._FilterDatabase" localSheetId="8" hidden="1">'score sheet (2)'!$A$1:$K$271</definedName>
    <definedName name="_xlnm._FilterDatabase" localSheetId="7" hidden="1">'score sheet (3)'!$A$1:$K$271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1" i="29" l="1"/>
  <c r="AD21" i="29"/>
  <c r="AB22" i="29"/>
  <c r="AD22" i="29"/>
  <c r="AB23" i="29"/>
  <c r="AD23" i="29"/>
  <c r="AB15" i="29"/>
  <c r="AD15" i="29"/>
  <c r="AB16" i="29"/>
  <c r="AD16" i="29"/>
  <c r="AB17" i="29"/>
  <c r="AD17" i="29"/>
  <c r="AB18" i="29"/>
  <c r="AD18" i="29"/>
  <c r="AB10" i="29"/>
  <c r="AD10" i="29"/>
  <c r="AB11" i="29"/>
  <c r="AD11" i="29"/>
  <c r="AB12" i="29"/>
  <c r="AD12" i="29"/>
  <c r="AB4" i="29"/>
  <c r="AD4" i="29"/>
  <c r="AB5" i="29"/>
  <c r="AD5" i="29"/>
  <c r="AB6" i="29"/>
  <c r="AD6" i="29"/>
  <c r="AB7" i="29"/>
  <c r="AD7" i="29"/>
  <c r="T17" i="29"/>
  <c r="U17" i="29"/>
  <c r="V17" i="29"/>
  <c r="W17" i="29"/>
  <c r="T18" i="29"/>
  <c r="U18" i="29"/>
  <c r="V18" i="29"/>
  <c r="W18" i="29"/>
  <c r="T19" i="29"/>
  <c r="U19" i="29"/>
  <c r="V19" i="29"/>
  <c r="W19" i="29"/>
  <c r="T20" i="29"/>
  <c r="U20" i="29"/>
  <c r="V20" i="29"/>
  <c r="W20" i="29"/>
  <c r="T21" i="29"/>
  <c r="U21" i="29"/>
  <c r="V21" i="29"/>
  <c r="W21" i="29"/>
  <c r="T6" i="29"/>
  <c r="U6" i="29"/>
  <c r="V6" i="29"/>
  <c r="W6" i="29"/>
  <c r="T7" i="29"/>
  <c r="U7" i="29"/>
  <c r="V7" i="29"/>
  <c r="W7" i="29"/>
  <c r="T8" i="29"/>
  <c r="U8" i="29"/>
  <c r="V8" i="29"/>
  <c r="W8" i="29"/>
  <c r="T9" i="29"/>
  <c r="U9" i="29"/>
  <c r="V9" i="29"/>
  <c r="W9" i="29"/>
  <c r="T10" i="29"/>
  <c r="U10" i="29"/>
  <c r="V10" i="29"/>
  <c r="W10" i="29"/>
  <c r="C17" i="29"/>
  <c r="C18" i="29"/>
  <c r="C19" i="29"/>
  <c r="C20" i="29"/>
  <c r="C21" i="29"/>
  <c r="C22" i="29"/>
  <c r="C5" i="29"/>
  <c r="C6" i="29"/>
  <c r="C7" i="29"/>
  <c r="C8" i="29"/>
  <c r="C9" i="29"/>
  <c r="C10" i="29"/>
  <c r="C11" i="29"/>
  <c r="C12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Z18" i="28"/>
  <c r="Z22" i="28"/>
  <c r="AB22" i="28"/>
  <c r="AD22" i="28"/>
  <c r="Z23" i="28"/>
  <c r="AB23" i="28"/>
  <c r="AD23" i="28"/>
  <c r="AB21" i="28"/>
  <c r="AD21" i="28"/>
  <c r="AB15" i="28"/>
  <c r="AD15" i="28"/>
  <c r="AB16" i="28"/>
  <c r="AD16" i="28"/>
  <c r="AB17" i="28"/>
  <c r="AD17" i="28"/>
  <c r="AB18" i="28"/>
  <c r="AD18" i="28"/>
  <c r="AB10" i="28"/>
  <c r="AD10" i="28"/>
  <c r="AB11" i="28"/>
  <c r="AD11" i="28"/>
  <c r="AB12" i="28"/>
  <c r="AD12" i="28"/>
  <c r="AB4" i="28"/>
  <c r="AD4" i="28"/>
  <c r="AB5" i="28"/>
  <c r="AD5" i="28"/>
  <c r="AB6" i="28"/>
  <c r="AD6" i="28"/>
  <c r="AB7" i="28"/>
  <c r="AD7" i="28"/>
  <c r="C16" i="28"/>
  <c r="C17" i="28"/>
  <c r="C18" i="28"/>
  <c r="C19" i="28"/>
  <c r="C20" i="28"/>
  <c r="C21" i="28"/>
  <c r="C22" i="28"/>
  <c r="C5" i="28"/>
  <c r="C6" i="28"/>
  <c r="C7" i="28"/>
  <c r="C8" i="28"/>
  <c r="C9" i="28"/>
  <c r="C10" i="28"/>
  <c r="C11" i="28"/>
  <c r="C12" i="28"/>
  <c r="T17" i="28"/>
  <c r="U17" i="28"/>
  <c r="V17" i="28"/>
  <c r="W17" i="28"/>
  <c r="T18" i="28"/>
  <c r="U18" i="28"/>
  <c r="V18" i="28"/>
  <c r="W18" i="28"/>
  <c r="T19" i="28"/>
  <c r="U19" i="28"/>
  <c r="V19" i="28"/>
  <c r="W19" i="28"/>
  <c r="T20" i="28"/>
  <c r="U20" i="28"/>
  <c r="V20" i="28"/>
  <c r="W20" i="28"/>
  <c r="T21" i="28"/>
  <c r="U21" i="28"/>
  <c r="V21" i="28"/>
  <c r="W21" i="28"/>
  <c r="T6" i="28"/>
  <c r="U6" i="28"/>
  <c r="V6" i="28"/>
  <c r="W6" i="28"/>
  <c r="T7" i="28"/>
  <c r="U7" i="28"/>
  <c r="V7" i="28"/>
  <c r="W7" i="28"/>
  <c r="T8" i="28"/>
  <c r="U8" i="28"/>
  <c r="V8" i="28"/>
  <c r="W8" i="28"/>
  <c r="T9" i="28"/>
  <c r="U9" i="28"/>
  <c r="V9" i="28"/>
  <c r="W9" i="28"/>
  <c r="T10" i="28"/>
  <c r="U10" i="28"/>
  <c r="V10" i="28"/>
  <c r="W10" i="28"/>
  <c r="D17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AB21" i="6" l="1"/>
  <c r="AD21" i="6"/>
  <c r="AB22" i="6"/>
  <c r="AD22" i="6"/>
  <c r="AB23" i="6"/>
  <c r="AD23" i="6"/>
  <c r="AB15" i="6"/>
  <c r="AD15" i="6"/>
  <c r="AB16" i="6"/>
  <c r="AD16" i="6"/>
  <c r="AB17" i="6"/>
  <c r="AD17" i="6"/>
  <c r="AB18" i="6"/>
  <c r="AD18" i="6"/>
  <c r="AB10" i="6"/>
  <c r="AD10" i="6"/>
  <c r="AB11" i="6"/>
  <c r="AD11" i="6"/>
  <c r="AB12" i="6"/>
  <c r="AD12" i="6"/>
  <c r="AB4" i="6"/>
  <c r="AD4" i="6"/>
  <c r="AF4" i="6"/>
  <c r="AB5" i="6"/>
  <c r="AD5" i="6"/>
  <c r="AF5" i="6"/>
  <c r="AB6" i="6"/>
  <c r="AD6" i="6"/>
  <c r="AF6" i="6"/>
  <c r="AB7" i="6"/>
  <c r="AD7" i="6"/>
  <c r="AF7" i="6"/>
  <c r="T17" i="6"/>
  <c r="U17" i="6"/>
  <c r="V17" i="6"/>
  <c r="W17" i="6"/>
  <c r="T18" i="6"/>
  <c r="U18" i="6"/>
  <c r="V18" i="6"/>
  <c r="W18" i="6"/>
  <c r="T19" i="6"/>
  <c r="U19" i="6"/>
  <c r="V19" i="6"/>
  <c r="W19" i="6"/>
  <c r="T20" i="6"/>
  <c r="U20" i="6"/>
  <c r="V20" i="6"/>
  <c r="W20" i="6"/>
  <c r="T21" i="6"/>
  <c r="U21" i="6"/>
  <c r="V21" i="6"/>
  <c r="W21" i="6"/>
  <c r="T6" i="6"/>
  <c r="U6" i="6"/>
  <c r="V6" i="6"/>
  <c r="W6" i="6"/>
  <c r="T7" i="6"/>
  <c r="U7" i="6"/>
  <c r="V7" i="6"/>
  <c r="W7" i="6"/>
  <c r="T8" i="6"/>
  <c r="U8" i="6"/>
  <c r="V8" i="6"/>
  <c r="W8" i="6"/>
  <c r="T9" i="6"/>
  <c r="U9" i="6"/>
  <c r="V9" i="6"/>
  <c r="W9" i="6"/>
  <c r="T10" i="6"/>
  <c r="U10" i="6"/>
  <c r="V10" i="6"/>
  <c r="W10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D6" i="6"/>
  <c r="E6" i="6"/>
  <c r="F6" i="6"/>
  <c r="G6" i="6"/>
  <c r="H6" i="6"/>
  <c r="I6" i="6"/>
  <c r="J6" i="6"/>
  <c r="K6" i="6"/>
  <c r="L6" i="6"/>
  <c r="M6" i="6"/>
  <c r="N6" i="6"/>
  <c r="O6" i="6"/>
  <c r="P6" i="6"/>
  <c r="D7" i="6"/>
  <c r="E7" i="6"/>
  <c r="F7" i="6"/>
  <c r="G7" i="6"/>
  <c r="H7" i="6"/>
  <c r="I7" i="6"/>
  <c r="J7" i="6"/>
  <c r="K7" i="6"/>
  <c r="L7" i="6"/>
  <c r="M7" i="6"/>
  <c r="N7" i="6"/>
  <c r="O7" i="6"/>
  <c r="P7" i="6"/>
  <c r="D8" i="6"/>
  <c r="E8" i="6"/>
  <c r="F8" i="6"/>
  <c r="G8" i="6"/>
  <c r="H8" i="6"/>
  <c r="I8" i="6"/>
  <c r="J8" i="6"/>
  <c r="K8" i="6"/>
  <c r="L8" i="6"/>
  <c r="M8" i="6"/>
  <c r="N8" i="6"/>
  <c r="O8" i="6"/>
  <c r="P8" i="6"/>
  <c r="D9" i="6"/>
  <c r="E9" i="6"/>
  <c r="F9" i="6"/>
  <c r="G9" i="6"/>
  <c r="H9" i="6"/>
  <c r="I9" i="6"/>
  <c r="J9" i="6"/>
  <c r="K9" i="6"/>
  <c r="L9" i="6"/>
  <c r="M9" i="6"/>
  <c r="N9" i="6"/>
  <c r="O9" i="6"/>
  <c r="P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Z23" i="31"/>
  <c r="Z22" i="31"/>
  <c r="Z21" i="31"/>
  <c r="Z18" i="31"/>
  <c r="Z17" i="31"/>
  <c r="Z16" i="31"/>
  <c r="W16" i="31"/>
  <c r="V16" i="31"/>
  <c r="U16" i="31"/>
  <c r="T16" i="31"/>
  <c r="P16" i="31"/>
  <c r="O16" i="31"/>
  <c r="N16" i="31"/>
  <c r="M16" i="31"/>
  <c r="L16" i="31"/>
  <c r="K16" i="31"/>
  <c r="J16" i="31"/>
  <c r="I16" i="31"/>
  <c r="H16" i="31"/>
  <c r="G16" i="31"/>
  <c r="F16" i="31"/>
  <c r="E16" i="31"/>
  <c r="D16" i="31"/>
  <c r="Z15" i="31"/>
  <c r="Z12" i="31"/>
  <c r="Z11" i="31"/>
  <c r="Z10" i="31"/>
  <c r="Z7" i="31"/>
  <c r="Z6" i="31"/>
  <c r="Z5" i="31"/>
  <c r="W5" i="31"/>
  <c r="V5" i="31"/>
  <c r="U5" i="31"/>
  <c r="T5" i="31"/>
  <c r="P5" i="31"/>
  <c r="O5" i="31"/>
  <c r="N5" i="31"/>
  <c r="M5" i="31"/>
  <c r="L5" i="31"/>
  <c r="K5" i="31"/>
  <c r="K13" i="31" s="1"/>
  <c r="J5" i="31"/>
  <c r="I5" i="31"/>
  <c r="H5" i="31"/>
  <c r="G5" i="31"/>
  <c r="G13" i="31" s="1"/>
  <c r="F5" i="31"/>
  <c r="E5" i="31"/>
  <c r="D5" i="31"/>
  <c r="D13" i="31" s="1"/>
  <c r="Z4" i="31"/>
  <c r="Z8" i="31" s="1"/>
  <c r="E2" i="31"/>
  <c r="E1" i="31"/>
  <c r="Z23" i="30"/>
  <c r="Z22" i="30"/>
  <c r="Z21" i="30"/>
  <c r="Z18" i="30"/>
  <c r="Z17" i="30"/>
  <c r="Z16" i="30"/>
  <c r="W16" i="30"/>
  <c r="V16" i="30"/>
  <c r="U16" i="30"/>
  <c r="T16" i="30"/>
  <c r="P16" i="30"/>
  <c r="O16" i="30"/>
  <c r="N16" i="30"/>
  <c r="M16" i="30"/>
  <c r="L16" i="30"/>
  <c r="K16" i="30"/>
  <c r="J16" i="30"/>
  <c r="I16" i="30"/>
  <c r="H16" i="30"/>
  <c r="G16" i="30"/>
  <c r="F16" i="30"/>
  <c r="E16" i="30"/>
  <c r="D16" i="30"/>
  <c r="Z15" i="30"/>
  <c r="Z12" i="30"/>
  <c r="Z11" i="30"/>
  <c r="Z10" i="30"/>
  <c r="Z7" i="30"/>
  <c r="Z6" i="30"/>
  <c r="Z5" i="30"/>
  <c r="W5" i="30"/>
  <c r="V5" i="30"/>
  <c r="U5" i="30"/>
  <c r="T5" i="30"/>
  <c r="P5" i="30"/>
  <c r="O5" i="30"/>
  <c r="N5" i="30"/>
  <c r="M5" i="30"/>
  <c r="L5" i="30"/>
  <c r="K5" i="30"/>
  <c r="K13" i="30" s="1"/>
  <c r="J5" i="30"/>
  <c r="I5" i="30"/>
  <c r="H5" i="30"/>
  <c r="G5" i="30"/>
  <c r="G13" i="30" s="1"/>
  <c r="F5" i="30"/>
  <c r="F13" i="30" s="1"/>
  <c r="E5" i="30"/>
  <c r="D5" i="30"/>
  <c r="D13" i="30" s="1"/>
  <c r="Z4" i="30"/>
  <c r="Z8" i="30" s="1"/>
  <c r="E2" i="30"/>
  <c r="E1" i="30"/>
  <c r="Z23" i="29"/>
  <c r="Z22" i="29"/>
  <c r="Z24" i="29" s="1"/>
  <c r="Z21" i="29"/>
  <c r="Z18" i="29"/>
  <c r="Z17" i="29"/>
  <c r="Z16" i="29"/>
  <c r="W16" i="29"/>
  <c r="V16" i="29"/>
  <c r="U16" i="29"/>
  <c r="T16" i="29"/>
  <c r="P16" i="29"/>
  <c r="O16" i="29"/>
  <c r="O24" i="29" s="1"/>
  <c r="N16" i="29"/>
  <c r="M16" i="29"/>
  <c r="M24" i="29" s="1"/>
  <c r="L16" i="29"/>
  <c r="L24" i="29" s="1"/>
  <c r="K16" i="29"/>
  <c r="K24" i="29" s="1"/>
  <c r="J16" i="29"/>
  <c r="J24" i="29" s="1"/>
  <c r="I16" i="29"/>
  <c r="I24" i="29" s="1"/>
  <c r="H16" i="29"/>
  <c r="H24" i="29" s="1"/>
  <c r="G16" i="29"/>
  <c r="G24" i="29" s="1"/>
  <c r="F16" i="29"/>
  <c r="F24" i="29" s="1"/>
  <c r="E16" i="29"/>
  <c r="E24" i="29" s="1"/>
  <c r="D16" i="29"/>
  <c r="D24" i="29" s="1"/>
  <c r="Z15" i="29"/>
  <c r="Z12" i="29"/>
  <c r="Z11" i="29"/>
  <c r="Z13" i="29" s="1"/>
  <c r="Z10" i="29"/>
  <c r="Z7" i="29"/>
  <c r="Z6" i="29"/>
  <c r="Z5" i="29"/>
  <c r="W5" i="29"/>
  <c r="V5" i="29"/>
  <c r="U5" i="29"/>
  <c r="T5" i="29"/>
  <c r="P5" i="29"/>
  <c r="O5" i="29"/>
  <c r="N5" i="29"/>
  <c r="M5" i="29"/>
  <c r="M13" i="29" s="1"/>
  <c r="L5" i="29"/>
  <c r="K5" i="29"/>
  <c r="K13" i="29" s="1"/>
  <c r="J5" i="29"/>
  <c r="J13" i="29" s="1"/>
  <c r="I5" i="29"/>
  <c r="I13" i="29" s="1"/>
  <c r="H5" i="29"/>
  <c r="H13" i="29" s="1"/>
  <c r="G5" i="29"/>
  <c r="G13" i="29" s="1"/>
  <c r="F5" i="29"/>
  <c r="F13" i="29" s="1"/>
  <c r="E5" i="29"/>
  <c r="E13" i="29" s="1"/>
  <c r="D5" i="29"/>
  <c r="D13" i="29" s="1"/>
  <c r="Z4" i="29"/>
  <c r="Z8" i="29" s="1"/>
  <c r="E2" i="29"/>
  <c r="E1" i="29"/>
  <c r="Z24" i="28"/>
  <c r="Z21" i="28"/>
  <c r="Z17" i="28"/>
  <c r="Z16" i="28"/>
  <c r="W16" i="28"/>
  <c r="V16" i="28"/>
  <c r="U16" i="28"/>
  <c r="T16" i="28"/>
  <c r="P16" i="28"/>
  <c r="O16" i="28"/>
  <c r="O24" i="28" s="1"/>
  <c r="N16" i="28"/>
  <c r="M16" i="28"/>
  <c r="M24" i="28" s="1"/>
  <c r="L16" i="28"/>
  <c r="K16" i="28"/>
  <c r="K24" i="28" s="1"/>
  <c r="J16" i="28"/>
  <c r="J24" i="28" s="1"/>
  <c r="I16" i="28"/>
  <c r="I24" i="28" s="1"/>
  <c r="H16" i="28"/>
  <c r="H24" i="28" s="1"/>
  <c r="G16" i="28"/>
  <c r="G24" i="28" s="1"/>
  <c r="F16" i="28"/>
  <c r="F24" i="28" s="1"/>
  <c r="E16" i="28"/>
  <c r="E24" i="28" s="1"/>
  <c r="D16" i="28"/>
  <c r="D24" i="28" s="1"/>
  <c r="Z15" i="28"/>
  <c r="Z12" i="28"/>
  <c r="Z11" i="28"/>
  <c r="Z10" i="28"/>
  <c r="Z7" i="28"/>
  <c r="Z6" i="28"/>
  <c r="Z5" i="28"/>
  <c r="W5" i="28"/>
  <c r="V5" i="28"/>
  <c r="U5" i="28"/>
  <c r="T5" i="28"/>
  <c r="P5" i="28"/>
  <c r="O5" i="28"/>
  <c r="O13" i="28" s="1"/>
  <c r="N5" i="28"/>
  <c r="N13" i="28" s="1"/>
  <c r="M5" i="28"/>
  <c r="M13" i="28" s="1"/>
  <c r="L5" i="28"/>
  <c r="K5" i="28"/>
  <c r="K13" i="28" s="1"/>
  <c r="J5" i="28"/>
  <c r="I5" i="28"/>
  <c r="I13" i="28" s="1"/>
  <c r="H5" i="28"/>
  <c r="H13" i="28" s="1"/>
  <c r="G5" i="28"/>
  <c r="G13" i="28" s="1"/>
  <c r="F5" i="28"/>
  <c r="F13" i="28" s="1"/>
  <c r="E5" i="28"/>
  <c r="E13" i="28" s="1"/>
  <c r="D5" i="28"/>
  <c r="D13" i="28" s="1"/>
  <c r="Z4" i="28"/>
  <c r="E2" i="28"/>
  <c r="E1" i="28"/>
  <c r="AD24" i="31"/>
  <c r="AB24" i="31"/>
  <c r="Z24" i="31"/>
  <c r="AF19" i="31"/>
  <c r="AD19" i="31"/>
  <c r="AB19" i="31"/>
  <c r="P24" i="31"/>
  <c r="O24" i="31"/>
  <c r="N24" i="31"/>
  <c r="M24" i="31"/>
  <c r="L24" i="31"/>
  <c r="K24" i="31"/>
  <c r="J24" i="31"/>
  <c r="I24" i="31"/>
  <c r="H24" i="31"/>
  <c r="G24" i="31"/>
  <c r="F24" i="31"/>
  <c r="E24" i="31"/>
  <c r="D24" i="31"/>
  <c r="Z19" i="31"/>
  <c r="AD13" i="31"/>
  <c r="AB13" i="31"/>
  <c r="Z13" i="31"/>
  <c r="AF8" i="31"/>
  <c r="AD8" i="31"/>
  <c r="AB8" i="31"/>
  <c r="P13" i="31"/>
  <c r="O13" i="31"/>
  <c r="N13" i="31"/>
  <c r="M13" i="31"/>
  <c r="L13" i="31"/>
  <c r="J13" i="31"/>
  <c r="I13" i="31"/>
  <c r="H13" i="31"/>
  <c r="F13" i="31"/>
  <c r="E13" i="31"/>
  <c r="AD24" i="30"/>
  <c r="AB24" i="30"/>
  <c r="Z24" i="30"/>
  <c r="AF19" i="30"/>
  <c r="AD19" i="30"/>
  <c r="AB19" i="30"/>
  <c r="P24" i="30"/>
  <c r="O24" i="30"/>
  <c r="N24" i="30"/>
  <c r="M24" i="30"/>
  <c r="L24" i="30"/>
  <c r="K24" i="30"/>
  <c r="J24" i="30"/>
  <c r="I24" i="30"/>
  <c r="H24" i="30"/>
  <c r="G24" i="30"/>
  <c r="F24" i="30"/>
  <c r="E24" i="30"/>
  <c r="D24" i="30"/>
  <c r="Z19" i="30"/>
  <c r="AD13" i="30"/>
  <c r="AB13" i="30"/>
  <c r="Z13" i="30"/>
  <c r="AF8" i="30"/>
  <c r="AD8" i="30"/>
  <c r="AB8" i="30"/>
  <c r="P13" i="30"/>
  <c r="O13" i="30"/>
  <c r="N13" i="30"/>
  <c r="M13" i="30"/>
  <c r="L13" i="30"/>
  <c r="J13" i="30"/>
  <c r="I13" i="30"/>
  <c r="H13" i="30"/>
  <c r="E13" i="30"/>
  <c r="AD24" i="29"/>
  <c r="AB24" i="29"/>
  <c r="AF19" i="29"/>
  <c r="AD19" i="29"/>
  <c r="AB19" i="29"/>
  <c r="P24" i="29"/>
  <c r="N24" i="29"/>
  <c r="AD13" i="29"/>
  <c r="AB13" i="29"/>
  <c r="AF8" i="29"/>
  <c r="AD8" i="29"/>
  <c r="AB8" i="29"/>
  <c r="P13" i="29"/>
  <c r="O13" i="29"/>
  <c r="N13" i="29"/>
  <c r="L13" i="29"/>
  <c r="AD24" i="28"/>
  <c r="AB24" i="28"/>
  <c r="AF19" i="28"/>
  <c r="AD19" i="28"/>
  <c r="AB19" i="28"/>
  <c r="P24" i="28"/>
  <c r="N24" i="28"/>
  <c r="L24" i="28"/>
  <c r="AD13" i="28"/>
  <c r="AB13" i="28"/>
  <c r="AF8" i="28"/>
  <c r="AD8" i="28"/>
  <c r="AB8" i="28"/>
  <c r="P13" i="28"/>
  <c r="L13" i="28"/>
  <c r="J13" i="28"/>
  <c r="O16" i="6"/>
  <c r="O5" i="6"/>
  <c r="P16" i="6"/>
  <c r="N16" i="6"/>
  <c r="N24" i="6" s="1"/>
  <c r="M16" i="6"/>
  <c r="M24" i="6" s="1"/>
  <c r="L16" i="6"/>
  <c r="K16" i="6"/>
  <c r="J16" i="6"/>
  <c r="J24" i="6" s="1"/>
  <c r="G16" i="6"/>
  <c r="G24" i="6" s="1"/>
  <c r="F16" i="6"/>
  <c r="F24" i="6" s="1"/>
  <c r="E16" i="6"/>
  <c r="D16" i="6"/>
  <c r="P5" i="6"/>
  <c r="N5" i="6"/>
  <c r="M5" i="6"/>
  <c r="L5" i="6"/>
  <c r="K5" i="6"/>
  <c r="J5" i="6"/>
  <c r="I5" i="6"/>
  <c r="I13" i="6" s="1"/>
  <c r="H5" i="6"/>
  <c r="G5" i="6"/>
  <c r="F5" i="6"/>
  <c r="F13" i="6" s="1"/>
  <c r="E5" i="6"/>
  <c r="D5" i="6"/>
  <c r="I16" i="6"/>
  <c r="I24" i="6" s="1"/>
  <c r="Z18" i="6"/>
  <c r="Z7" i="6"/>
  <c r="Z19" i="29" l="1"/>
  <c r="Z13" i="28"/>
  <c r="Z19" i="28"/>
  <c r="Z8" i="28"/>
  <c r="O13" i="6"/>
  <c r="K24" i="6"/>
  <c r="P24" i="6"/>
  <c r="L24" i="6"/>
  <c r="O24" i="6"/>
  <c r="M13" i="6"/>
  <c r="Z23" i="6"/>
  <c r="Z22" i="6"/>
  <c r="Z21" i="6"/>
  <c r="Z12" i="6"/>
  <c r="Z11" i="6"/>
  <c r="Z10" i="6"/>
  <c r="E2" i="6"/>
  <c r="T5" i="6"/>
  <c r="Z17" i="6"/>
  <c r="Z16" i="6"/>
  <c r="Z15" i="6"/>
  <c r="Z6" i="6"/>
  <c r="Z5" i="6"/>
  <c r="Z4" i="6"/>
  <c r="E1" i="6"/>
  <c r="D2" i="6"/>
  <c r="D1" i="6"/>
  <c r="M1" i="16"/>
  <c r="D2" i="31" s="1"/>
  <c r="C14" i="31" s="1"/>
  <c r="L1" i="16"/>
  <c r="D1" i="31" s="1"/>
  <c r="C3" i="31" s="1"/>
  <c r="M1" i="15"/>
  <c r="D2" i="30" s="1"/>
  <c r="C14" i="30" s="1"/>
  <c r="L1" i="15"/>
  <c r="D1" i="30" s="1"/>
  <c r="C3" i="30" s="1"/>
  <c r="D2" i="29"/>
  <c r="C14" i="29" s="1"/>
  <c r="D1" i="29"/>
  <c r="C3" i="29" s="1"/>
  <c r="D2" i="28"/>
  <c r="C14" i="28" s="1"/>
  <c r="D1" i="28"/>
  <c r="C3" i="28" s="1"/>
  <c r="P13" i="6"/>
  <c r="W16" i="6"/>
  <c r="V16" i="6"/>
  <c r="U16" i="6"/>
  <c r="T16" i="6"/>
  <c r="W5" i="6"/>
  <c r="V5" i="6"/>
  <c r="U5" i="6"/>
  <c r="H16" i="6"/>
  <c r="H24" i="6" s="1"/>
  <c r="N13" i="6"/>
  <c r="H13" i="6"/>
  <c r="D13" i="6"/>
  <c r="E13" i="6"/>
  <c r="K13" i="6" l="1"/>
  <c r="G13" i="6"/>
  <c r="J13" i="6"/>
  <c r="E24" i="6"/>
  <c r="L13" i="6"/>
  <c r="D24" i="6" l="1"/>
  <c r="Z8" i="6"/>
  <c r="AD8" i="6"/>
  <c r="AF8" i="6"/>
  <c r="Z19" i="6"/>
  <c r="AB19" i="6"/>
  <c r="AD19" i="6"/>
  <c r="AF19" i="6"/>
  <c r="AB8" i="6"/>
  <c r="C14" i="6" l="1"/>
  <c r="AD24" i="6"/>
  <c r="AB24" i="6"/>
  <c r="Z24" i="6"/>
  <c r="AD13" i="6"/>
  <c r="AB13" i="6"/>
  <c r="Z13" i="6"/>
  <c r="C3" i="6"/>
</calcChain>
</file>

<file path=xl/sharedStrings.xml><?xml version="1.0" encoding="utf-8"?>
<sst xmlns="http://schemas.openxmlformats.org/spreadsheetml/2006/main" count="3816" uniqueCount="262">
  <si>
    <t>Score</t>
    <phoneticPr fontId="2"/>
  </si>
  <si>
    <t>serve</t>
    <phoneticPr fontId="2"/>
  </si>
  <si>
    <t>Break</t>
    <phoneticPr fontId="2"/>
  </si>
  <si>
    <t>Player</t>
    <phoneticPr fontId="2"/>
  </si>
  <si>
    <t>Attack</t>
    <phoneticPr fontId="2"/>
  </si>
  <si>
    <t>Serve</t>
    <phoneticPr fontId="2"/>
  </si>
  <si>
    <t>Block</t>
    <phoneticPr fontId="2"/>
  </si>
  <si>
    <t>Miss</t>
    <phoneticPr fontId="2"/>
  </si>
  <si>
    <t>OE</t>
    <phoneticPr fontId="2"/>
  </si>
  <si>
    <t>A</t>
    <phoneticPr fontId="2"/>
  </si>
  <si>
    <t>B</t>
    <phoneticPr fontId="2"/>
  </si>
  <si>
    <t>C or D</t>
    <phoneticPr fontId="2"/>
  </si>
  <si>
    <t>%</t>
    <phoneticPr fontId="2"/>
  </si>
  <si>
    <t>All</t>
    <phoneticPr fontId="2"/>
  </si>
  <si>
    <t>Point</t>
    <phoneticPr fontId="2"/>
  </si>
  <si>
    <t>Total</t>
    <phoneticPr fontId="2"/>
  </si>
  <si>
    <t>No.</t>
    <phoneticPr fontId="2"/>
  </si>
  <si>
    <t>No.</t>
    <phoneticPr fontId="2"/>
  </si>
  <si>
    <t>#1</t>
    <phoneticPr fontId="2"/>
  </si>
  <si>
    <t>zone</t>
    <phoneticPr fontId="2"/>
  </si>
  <si>
    <t>result</t>
    <phoneticPr fontId="2"/>
  </si>
  <si>
    <t>action</t>
    <phoneticPr fontId="2"/>
  </si>
  <si>
    <t>No.</t>
    <phoneticPr fontId="2"/>
  </si>
  <si>
    <t>action</t>
    <phoneticPr fontId="2"/>
  </si>
  <si>
    <t>result</t>
    <phoneticPr fontId="2"/>
  </si>
  <si>
    <t>zone</t>
    <phoneticPr fontId="2"/>
  </si>
  <si>
    <t>block</t>
    <phoneticPr fontId="2"/>
  </si>
  <si>
    <t>command</t>
    <phoneticPr fontId="2"/>
  </si>
  <si>
    <t>receive</t>
    <phoneticPr fontId="2"/>
  </si>
  <si>
    <t>attack</t>
    <phoneticPr fontId="2"/>
  </si>
  <si>
    <t>dig</t>
    <phoneticPr fontId="2"/>
  </si>
  <si>
    <t>one-touch</t>
    <phoneticPr fontId="2"/>
  </si>
  <si>
    <t>block-out</t>
    <phoneticPr fontId="2"/>
  </si>
  <si>
    <t>s</t>
    <phoneticPr fontId="2"/>
  </si>
  <si>
    <t>r</t>
    <phoneticPr fontId="2"/>
  </si>
  <si>
    <t>a</t>
    <phoneticPr fontId="2"/>
  </si>
  <si>
    <t>m</t>
    <phoneticPr fontId="2"/>
  </si>
  <si>
    <t>b</t>
    <phoneticPr fontId="2"/>
  </si>
  <si>
    <t>p</t>
    <phoneticPr fontId="2"/>
  </si>
  <si>
    <t>t</t>
    <phoneticPr fontId="2"/>
  </si>
  <si>
    <t>d</t>
    <phoneticPr fontId="2"/>
  </si>
  <si>
    <t>Timeout</t>
    <phoneticPr fontId="2"/>
  </si>
  <si>
    <t>TO</t>
    <phoneticPr fontId="2"/>
  </si>
  <si>
    <t>break</t>
    <phoneticPr fontId="2"/>
  </si>
  <si>
    <t>/attack</t>
    <phoneticPr fontId="2"/>
  </si>
  <si>
    <t>/block</t>
    <phoneticPr fontId="2"/>
  </si>
  <si>
    <t>/serve</t>
    <phoneticPr fontId="2"/>
  </si>
  <si>
    <t>/OE</t>
    <phoneticPr fontId="2"/>
  </si>
  <si>
    <t>ab</t>
    <phoneticPr fontId="2"/>
  </si>
  <si>
    <t>bb</t>
    <phoneticPr fontId="2"/>
  </si>
  <si>
    <t>sb</t>
    <phoneticPr fontId="2"/>
  </si>
  <si>
    <t>ob</t>
    <phoneticPr fontId="2"/>
  </si>
  <si>
    <t>S1</t>
    <phoneticPr fontId="2"/>
  </si>
  <si>
    <t>S2</t>
    <phoneticPr fontId="2"/>
  </si>
  <si>
    <t>S3</t>
    <phoneticPr fontId="2"/>
  </si>
  <si>
    <t>S4</t>
    <phoneticPr fontId="2"/>
  </si>
  <si>
    <t>S5</t>
    <phoneticPr fontId="2"/>
  </si>
  <si>
    <t>S6</t>
    <phoneticPr fontId="2"/>
  </si>
  <si>
    <t>Opponent</t>
    <phoneticPr fontId="2"/>
  </si>
  <si>
    <t>#1</t>
    <phoneticPr fontId="2"/>
  </si>
  <si>
    <t>N,p,m</t>
    <phoneticPr fontId="2"/>
  </si>
  <si>
    <t>a,b,c,m</t>
    <phoneticPr fontId="2"/>
  </si>
  <si>
    <t>SUB</t>
    <phoneticPr fontId="2"/>
  </si>
  <si>
    <t>S1,2,…</t>
  </si>
  <si>
    <t>S1,2,…</t>
    <phoneticPr fontId="2"/>
  </si>
  <si>
    <t>S2,3,…</t>
  </si>
  <si>
    <t>S2,3,…</t>
    <phoneticPr fontId="2"/>
  </si>
  <si>
    <t>Substitution</t>
    <phoneticPr fontId="2"/>
  </si>
  <si>
    <t>a,b,c,o</t>
    <phoneticPr fontId="2"/>
  </si>
  <si>
    <t>attack-out</t>
    <phoneticPr fontId="2"/>
  </si>
  <si>
    <t>o</t>
    <phoneticPr fontId="2"/>
  </si>
  <si>
    <t>Rotation</t>
  </si>
  <si>
    <t>SUB</t>
    <phoneticPr fontId="2"/>
  </si>
  <si>
    <t>Rally</t>
    <phoneticPr fontId="2"/>
  </si>
  <si>
    <t>Attack-All</t>
    <phoneticPr fontId="2"/>
  </si>
  <si>
    <t>Serve-All</t>
    <phoneticPr fontId="2"/>
  </si>
  <si>
    <t>Block-All</t>
    <phoneticPr fontId="2"/>
  </si>
  <si>
    <t>Dig</t>
    <phoneticPr fontId="2"/>
  </si>
  <si>
    <t>set</t>
    <phoneticPr fontId="2"/>
  </si>
  <si>
    <t>t</t>
    <phoneticPr fontId="2"/>
  </si>
  <si>
    <t>Null,p,m</t>
    <phoneticPr fontId="2"/>
  </si>
  <si>
    <t>Null,o</t>
    <phoneticPr fontId="2"/>
  </si>
  <si>
    <t>(1~9,a~i&amp;o)</t>
    <phoneticPr fontId="2"/>
  </si>
  <si>
    <t>(5~1&amp;A~C,1~3)</t>
    <phoneticPr fontId="2"/>
  </si>
  <si>
    <t>1o</t>
    <phoneticPr fontId="2"/>
  </si>
  <si>
    <t>A</t>
    <phoneticPr fontId="2"/>
  </si>
  <si>
    <t>B</t>
    <phoneticPr fontId="2"/>
  </si>
  <si>
    <t>C</t>
    <phoneticPr fontId="2"/>
  </si>
  <si>
    <t>pre</t>
    <phoneticPr fontId="2"/>
  </si>
  <si>
    <t>pre</t>
    <phoneticPr fontId="2"/>
  </si>
  <si>
    <t>pre</t>
    <phoneticPr fontId="2"/>
  </si>
  <si>
    <t>pre</t>
    <phoneticPr fontId="2"/>
  </si>
  <si>
    <t>Reception</t>
    <phoneticPr fontId="2"/>
  </si>
  <si>
    <t xml:space="preserve"> -Point</t>
    <phoneticPr fontId="2"/>
  </si>
  <si>
    <t xml:space="preserve"> -Miss</t>
    <phoneticPr fontId="2"/>
  </si>
  <si>
    <t xml:space="preserve"> -Point</t>
    <phoneticPr fontId="2"/>
  </si>
  <si>
    <t xml:space="preserve"> -Touch</t>
    <phoneticPr fontId="2"/>
  </si>
  <si>
    <t>Reception</t>
    <phoneticPr fontId="2"/>
  </si>
  <si>
    <t>Attack</t>
    <phoneticPr fontId="2"/>
  </si>
  <si>
    <t xml:space="preserve"> -Miss</t>
    <phoneticPr fontId="2"/>
  </si>
  <si>
    <t>USA</t>
  </si>
  <si>
    <t>USA</t>
    <phoneticPr fontId="2"/>
  </si>
  <si>
    <t>SER</t>
  </si>
  <si>
    <t>SER</t>
    <phoneticPr fontId="2"/>
  </si>
  <si>
    <t>S4</t>
    <phoneticPr fontId="2"/>
  </si>
  <si>
    <t>S5</t>
    <phoneticPr fontId="2"/>
  </si>
  <si>
    <t>S6</t>
    <phoneticPr fontId="2"/>
  </si>
  <si>
    <t>S1</t>
    <phoneticPr fontId="2"/>
  </si>
  <si>
    <t>S2</t>
    <phoneticPr fontId="2"/>
  </si>
  <si>
    <t>S3</t>
    <phoneticPr fontId="2"/>
  </si>
  <si>
    <t>s</t>
    <phoneticPr fontId="2"/>
  </si>
  <si>
    <t>r</t>
    <phoneticPr fontId="2"/>
  </si>
  <si>
    <t>b</t>
    <phoneticPr fontId="2"/>
  </si>
  <si>
    <t>a</t>
    <phoneticPr fontId="2"/>
  </si>
  <si>
    <t>t</t>
    <phoneticPr fontId="2"/>
  </si>
  <si>
    <t>p</t>
    <phoneticPr fontId="2"/>
  </si>
  <si>
    <t>d</t>
    <phoneticPr fontId="2"/>
  </si>
  <si>
    <t>m</t>
    <phoneticPr fontId="2"/>
  </si>
  <si>
    <t>#2</t>
  </si>
  <si>
    <t>#2</t>
    <phoneticPr fontId="2"/>
  </si>
  <si>
    <t>c1</t>
  </si>
  <si>
    <t>c1</t>
    <phoneticPr fontId="2"/>
  </si>
  <si>
    <t>#3</t>
  </si>
  <si>
    <t>#3</t>
    <phoneticPr fontId="2"/>
  </si>
  <si>
    <t>#4</t>
  </si>
  <si>
    <t>#4</t>
    <phoneticPr fontId="2"/>
  </si>
  <si>
    <t>c</t>
    <phoneticPr fontId="2"/>
  </si>
  <si>
    <t>o</t>
    <phoneticPr fontId="2"/>
  </si>
  <si>
    <t>6o</t>
    <phoneticPr fontId="2"/>
  </si>
  <si>
    <t>#5</t>
  </si>
  <si>
    <t>#5</t>
    <phoneticPr fontId="2"/>
  </si>
  <si>
    <t>S3</t>
    <phoneticPr fontId="2"/>
  </si>
  <si>
    <t>ab</t>
    <phoneticPr fontId="2"/>
  </si>
  <si>
    <t>S6</t>
    <phoneticPr fontId="2"/>
  </si>
  <si>
    <t>#6</t>
  </si>
  <si>
    <t>#6</t>
    <phoneticPr fontId="2"/>
  </si>
  <si>
    <t>#7</t>
  </si>
  <si>
    <t>#7</t>
    <phoneticPr fontId="2"/>
  </si>
  <si>
    <t>5o</t>
    <phoneticPr fontId="2"/>
  </si>
  <si>
    <t>#8</t>
  </si>
  <si>
    <t>#8</t>
    <phoneticPr fontId="2"/>
  </si>
  <si>
    <t>S5</t>
    <phoneticPr fontId="2"/>
  </si>
  <si>
    <t>S2</t>
    <phoneticPr fontId="2"/>
  </si>
  <si>
    <t>sb</t>
    <phoneticPr fontId="2"/>
  </si>
  <si>
    <t>#9</t>
  </si>
  <si>
    <t>#9</t>
    <phoneticPr fontId="2"/>
  </si>
  <si>
    <t>#10</t>
  </si>
  <si>
    <t>#10</t>
    <phoneticPr fontId="2"/>
  </si>
  <si>
    <t>#11</t>
  </si>
  <si>
    <t>#11</t>
    <phoneticPr fontId="2"/>
  </si>
  <si>
    <t>#12</t>
  </si>
  <si>
    <t>#12</t>
    <phoneticPr fontId="2"/>
  </si>
  <si>
    <t>a1</t>
  </si>
  <si>
    <t>a1</t>
    <phoneticPr fontId="2"/>
  </si>
  <si>
    <t>#13</t>
  </si>
  <si>
    <t>#13</t>
    <phoneticPr fontId="2"/>
  </si>
  <si>
    <t>#14</t>
  </si>
  <si>
    <t>#14</t>
    <phoneticPr fontId="2"/>
  </si>
  <si>
    <t>2o</t>
    <phoneticPr fontId="2"/>
  </si>
  <si>
    <t>ob</t>
    <phoneticPr fontId="2"/>
  </si>
  <si>
    <t>#15</t>
  </si>
  <si>
    <t>#15</t>
    <phoneticPr fontId="2"/>
  </si>
  <si>
    <t>1o</t>
    <phoneticPr fontId="2"/>
  </si>
  <si>
    <t>#16</t>
  </si>
  <si>
    <t>#16</t>
    <phoneticPr fontId="2"/>
  </si>
  <si>
    <t>c2</t>
  </si>
  <si>
    <t>c2</t>
    <phoneticPr fontId="2"/>
  </si>
  <si>
    <t>c3</t>
  </si>
  <si>
    <t>c3</t>
    <phoneticPr fontId="2"/>
  </si>
  <si>
    <t>#17</t>
  </si>
  <si>
    <t>#17</t>
    <phoneticPr fontId="2"/>
  </si>
  <si>
    <t>#18</t>
  </si>
  <si>
    <t>#18</t>
    <phoneticPr fontId="2"/>
  </si>
  <si>
    <t>#19</t>
  </si>
  <si>
    <t>#19</t>
    <phoneticPr fontId="2"/>
  </si>
  <si>
    <t>#20</t>
  </si>
  <si>
    <t>#20</t>
    <phoneticPr fontId="2"/>
  </si>
  <si>
    <t>#21</t>
  </si>
  <si>
    <t>#21</t>
    <phoneticPr fontId="2"/>
  </si>
  <si>
    <t>#22</t>
  </si>
  <si>
    <t>#22</t>
    <phoneticPr fontId="2"/>
  </si>
  <si>
    <t>#23</t>
  </si>
  <si>
    <t>#23</t>
    <phoneticPr fontId="2"/>
  </si>
  <si>
    <t>#24</t>
  </si>
  <si>
    <t>#24</t>
    <phoneticPr fontId="2"/>
  </si>
  <si>
    <t>4o</t>
    <phoneticPr fontId="2"/>
  </si>
  <si>
    <t>S1</t>
    <phoneticPr fontId="2"/>
  </si>
  <si>
    <t>S4</t>
    <phoneticPr fontId="2"/>
  </si>
  <si>
    <t>#25</t>
  </si>
  <si>
    <t>#25</t>
    <phoneticPr fontId="2"/>
  </si>
  <si>
    <t>#26</t>
  </si>
  <si>
    <t>#26</t>
    <phoneticPr fontId="2"/>
  </si>
  <si>
    <t>#27</t>
  </si>
  <si>
    <t>#27</t>
    <phoneticPr fontId="2"/>
  </si>
  <si>
    <t>#28</t>
  </si>
  <si>
    <t>#28</t>
    <phoneticPr fontId="2"/>
  </si>
  <si>
    <t>TO</t>
    <phoneticPr fontId="2"/>
  </si>
  <si>
    <t>#29</t>
  </si>
  <si>
    <t>#29</t>
    <phoneticPr fontId="2"/>
  </si>
  <si>
    <t>#30</t>
  </si>
  <si>
    <t>#30</t>
    <phoneticPr fontId="2"/>
  </si>
  <si>
    <t>#31</t>
  </si>
  <si>
    <t>#31</t>
    <phoneticPr fontId="2"/>
  </si>
  <si>
    <t>#32</t>
  </si>
  <si>
    <t>#32</t>
    <phoneticPr fontId="2"/>
  </si>
  <si>
    <t>#33</t>
  </si>
  <si>
    <t>#33</t>
    <phoneticPr fontId="2"/>
  </si>
  <si>
    <t>#34</t>
  </si>
  <si>
    <t>#34</t>
    <phoneticPr fontId="2"/>
  </si>
  <si>
    <t>7o</t>
    <phoneticPr fontId="2"/>
  </si>
  <si>
    <t>#35</t>
  </si>
  <si>
    <t>#35</t>
    <phoneticPr fontId="2"/>
  </si>
  <si>
    <t>9o</t>
    <phoneticPr fontId="2"/>
  </si>
  <si>
    <t>#36</t>
  </si>
  <si>
    <t>#36</t>
    <phoneticPr fontId="2"/>
  </si>
  <si>
    <t>#37</t>
  </si>
  <si>
    <t>#37</t>
    <phoneticPr fontId="2"/>
  </si>
  <si>
    <t>SUB</t>
    <phoneticPr fontId="2"/>
  </si>
  <si>
    <t>#38</t>
  </si>
  <si>
    <t>#38</t>
    <phoneticPr fontId="2"/>
  </si>
  <si>
    <t>#39</t>
  </si>
  <si>
    <t>#39</t>
    <phoneticPr fontId="2"/>
  </si>
  <si>
    <t>#40</t>
  </si>
  <si>
    <t>#40</t>
    <phoneticPr fontId="2"/>
  </si>
  <si>
    <t>#41</t>
  </si>
  <si>
    <t>#41</t>
    <phoneticPr fontId="2"/>
  </si>
  <si>
    <t>a2</t>
    <phoneticPr fontId="2"/>
  </si>
  <si>
    <t>#42</t>
  </si>
  <si>
    <t>#42</t>
    <phoneticPr fontId="2"/>
  </si>
  <si>
    <t>#43</t>
  </si>
  <si>
    <t>#43</t>
    <phoneticPr fontId="2"/>
  </si>
  <si>
    <t/>
  </si>
  <si>
    <t>#1</t>
  </si>
  <si>
    <t>Maxwell Holt</t>
    <phoneticPr fontId="2"/>
  </si>
  <si>
    <t>Matthew Anderson</t>
    <phoneticPr fontId="2"/>
  </si>
  <si>
    <t>Aaron Russell</t>
    <phoneticPr fontId="2"/>
  </si>
  <si>
    <t>Garrett Muagututia</t>
    <phoneticPr fontId="2"/>
  </si>
  <si>
    <t>Jeffrey Jendryk</t>
    <phoneticPr fontId="2"/>
  </si>
  <si>
    <t>Micah Christenson</t>
    <phoneticPr fontId="2"/>
  </si>
  <si>
    <t>Torey DeFalco</t>
    <phoneticPr fontId="2"/>
  </si>
  <si>
    <t>Erik Shoji</t>
    <phoneticPr fontId="2"/>
  </si>
  <si>
    <t>Vuk Todorovic</t>
    <phoneticPr fontId="2"/>
  </si>
  <si>
    <t>Miran Kujundzic</t>
    <phoneticPr fontId="2"/>
  </si>
  <si>
    <t>Aleksandar Nedeljkovic</t>
    <phoneticPr fontId="2"/>
  </si>
  <si>
    <t>Aleksandar Atanasijevic</t>
    <phoneticPr fontId="2"/>
  </si>
  <si>
    <t>Pavle Peric</t>
    <phoneticPr fontId="2"/>
  </si>
  <si>
    <t>Marko Podrascanin</t>
    <phoneticPr fontId="2"/>
  </si>
  <si>
    <t>Milorad Kapur</t>
    <phoneticPr fontId="2"/>
  </si>
  <si>
    <t>serve</t>
    <phoneticPr fontId="2"/>
  </si>
  <si>
    <t>bb</t>
    <phoneticPr fontId="2"/>
  </si>
  <si>
    <t>Shoji</t>
    <phoneticPr fontId="2"/>
  </si>
  <si>
    <t>DeFalco</t>
    <phoneticPr fontId="2"/>
  </si>
  <si>
    <t>Russell</t>
    <phoneticPr fontId="2"/>
  </si>
  <si>
    <t>Muagututia</t>
    <phoneticPr fontId="2"/>
  </si>
  <si>
    <t>Anderson</t>
    <phoneticPr fontId="2"/>
  </si>
  <si>
    <t>Jendryk</t>
    <phoneticPr fontId="2"/>
  </si>
  <si>
    <t>Kapur</t>
    <phoneticPr fontId="2"/>
  </si>
  <si>
    <t>Kujundzic</t>
    <phoneticPr fontId="2"/>
  </si>
  <si>
    <t>Peric</t>
    <phoneticPr fontId="2"/>
  </si>
  <si>
    <t>Atanasijevic</t>
    <phoneticPr fontId="2"/>
  </si>
  <si>
    <t>Holt</t>
    <phoneticPr fontId="2"/>
  </si>
  <si>
    <t>Aleksa Batak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</si>
</sst>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 diagonalDown="1">
      <left/>
      <right style="thin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 diagonalDown="1">
      <left style="thin">
        <color indexed="64"/>
      </left>
      <right/>
      <top style="medium">
        <color indexed="64"/>
      </top>
      <bottom style="thin">
        <color indexed="64"/>
      </bottom>
      <diagonal style="medium">
        <color indexed="64"/>
      </diagonal>
    </border>
    <border diagonalDown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1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5" xfId="0" applyBorder="1">
      <alignment vertical="center"/>
    </xf>
    <xf numFmtId="0" fontId="0" fillId="0" borderId="31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17" xfId="0" applyBorder="1">
      <alignment vertical="center"/>
    </xf>
    <xf numFmtId="0" fontId="0" fillId="0" borderId="36" xfId="0" applyBorder="1">
      <alignment vertical="center"/>
    </xf>
    <xf numFmtId="0" fontId="0" fillId="0" borderId="40" xfId="0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4" fillId="0" borderId="0" xfId="0" applyFont="1">
      <alignment vertical="center"/>
    </xf>
    <xf numFmtId="0" fontId="1" fillId="0" borderId="0" xfId="0" applyFont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51" xfId="0" applyBorder="1">
      <alignment vertical="center"/>
    </xf>
    <xf numFmtId="0" fontId="0" fillId="0" borderId="49" xfId="0" applyBorder="1">
      <alignment vertical="center"/>
    </xf>
    <xf numFmtId="0" fontId="0" fillId="0" borderId="50" xfId="0" applyBorder="1">
      <alignment vertical="center"/>
    </xf>
    <xf numFmtId="0" fontId="0" fillId="0" borderId="52" xfId="0" applyBorder="1">
      <alignment vertical="center"/>
    </xf>
    <xf numFmtId="0" fontId="0" fillId="0" borderId="53" xfId="0" applyBorder="1">
      <alignment vertical="center"/>
    </xf>
    <xf numFmtId="0" fontId="0" fillId="2" borderId="0" xfId="0" applyFill="1">
      <alignment vertical="center"/>
    </xf>
    <xf numFmtId="0" fontId="5" fillId="2" borderId="11" xfId="0" applyFont="1" applyFill="1" applyBorder="1">
      <alignment vertical="center"/>
    </xf>
    <xf numFmtId="0" fontId="5" fillId="2" borderId="12" xfId="0" applyFont="1" applyFill="1" applyBorder="1">
      <alignment vertical="center"/>
    </xf>
    <xf numFmtId="0" fontId="5" fillId="2" borderId="13" xfId="0" applyFont="1" applyFill="1" applyBorder="1">
      <alignment vertical="center"/>
    </xf>
    <xf numFmtId="0" fontId="5" fillId="2" borderId="39" xfId="0" applyFont="1" applyFill="1" applyBorder="1">
      <alignment vertical="center"/>
    </xf>
    <xf numFmtId="0" fontId="5" fillId="2" borderId="38" xfId="0" applyFont="1" applyFill="1" applyBorder="1">
      <alignment vertical="center"/>
    </xf>
    <xf numFmtId="0" fontId="5" fillId="2" borderId="37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0" fillId="0" borderId="54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0" fillId="0" borderId="58" xfId="0" applyBorder="1">
      <alignment vertical="center"/>
    </xf>
    <xf numFmtId="0" fontId="5" fillId="2" borderId="49" xfId="0" applyFont="1" applyFill="1" applyBorder="1">
      <alignment vertical="center"/>
    </xf>
    <xf numFmtId="0" fontId="5" fillId="2" borderId="59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53" xfId="0" applyFont="1" applyFill="1" applyBorder="1">
      <alignment vertical="center"/>
    </xf>
    <xf numFmtId="0" fontId="5" fillId="3" borderId="8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0" fillId="0" borderId="62" xfId="0" applyBorder="1">
      <alignment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19" xfId="0" applyFont="1" applyFill="1" applyBorder="1">
      <alignment vertical="center"/>
    </xf>
    <xf numFmtId="0" fontId="0" fillId="0" borderId="63" xfId="0" applyBorder="1">
      <alignment vertical="center"/>
    </xf>
    <xf numFmtId="0" fontId="0" fillId="0" borderId="64" xfId="0" applyBorder="1">
      <alignment vertical="center"/>
    </xf>
    <xf numFmtId="0" fontId="5" fillId="3" borderId="15" xfId="0" applyFont="1" applyFill="1" applyBorder="1">
      <alignment vertical="center"/>
    </xf>
    <xf numFmtId="0" fontId="4" fillId="0" borderId="16" xfId="0" applyFont="1" applyBorder="1">
      <alignment vertical="center"/>
    </xf>
    <xf numFmtId="0" fontId="1" fillId="0" borderId="16" xfId="0" applyFont="1" applyBorder="1">
      <alignment vertical="center"/>
    </xf>
    <xf numFmtId="0" fontId="5" fillId="3" borderId="9" xfId="0" applyFont="1" applyFill="1" applyBorder="1">
      <alignment vertical="center"/>
    </xf>
    <xf numFmtId="0" fontId="5" fillId="3" borderId="10" xfId="0" applyFont="1" applyFill="1" applyBorder="1">
      <alignment vertical="center"/>
    </xf>
    <xf numFmtId="0" fontId="0" fillId="0" borderId="3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6" fillId="0" borderId="0" xfId="0" applyFont="1">
      <alignment vertical="center"/>
    </xf>
    <xf numFmtId="0" fontId="5" fillId="0" borderId="9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63" xfId="0" applyFont="1" applyBorder="1">
      <alignment vertical="center"/>
    </xf>
    <xf numFmtId="0" fontId="7" fillId="0" borderId="16" xfId="0" applyFont="1" applyBorder="1">
      <alignment vertical="center"/>
    </xf>
    <xf numFmtId="0" fontId="7" fillId="0" borderId="0" xfId="0" applyFont="1">
      <alignment vertical="center"/>
    </xf>
    <xf numFmtId="0" fontId="5" fillId="0" borderId="11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3" xfId="0" applyFont="1" applyBorder="1">
      <alignment vertical="center"/>
    </xf>
    <xf numFmtId="0" fontId="5" fillId="0" borderId="64" xfId="0" applyFont="1" applyBorder="1">
      <alignment vertical="center"/>
    </xf>
    <xf numFmtId="0" fontId="5" fillId="0" borderId="50" xfId="0" applyFont="1" applyBorder="1">
      <alignment vertical="center"/>
    </xf>
    <xf numFmtId="0" fontId="6" fillId="0" borderId="16" xfId="0" applyFont="1" applyBorder="1">
      <alignment vertical="center"/>
    </xf>
    <xf numFmtId="0" fontId="5" fillId="2" borderId="0" xfId="0" applyFont="1" applyFill="1">
      <alignment vertical="center"/>
    </xf>
    <xf numFmtId="0" fontId="5" fillId="0" borderId="41" xfId="0" applyFont="1" applyBorder="1">
      <alignment vertical="center"/>
    </xf>
    <xf numFmtId="0" fontId="5" fillId="0" borderId="42" xfId="0" applyFont="1" applyBorder="1">
      <alignment vertical="center"/>
    </xf>
    <xf numFmtId="0" fontId="5" fillId="0" borderId="45" xfId="0" applyFont="1" applyBorder="1">
      <alignment vertical="center"/>
    </xf>
    <xf numFmtId="0" fontId="5" fillId="0" borderId="14" xfId="0" applyFont="1" applyBorder="1">
      <alignment vertical="center"/>
    </xf>
    <xf numFmtId="0" fontId="5" fillId="0" borderId="43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33" xfId="0" applyFont="1" applyBorder="1">
      <alignment vertical="center"/>
    </xf>
    <xf numFmtId="0" fontId="5" fillId="0" borderId="36" xfId="0" applyFont="1" applyBorder="1">
      <alignment vertical="center"/>
    </xf>
    <xf numFmtId="0" fontId="5" fillId="0" borderId="35" xfId="0" applyFont="1" applyBorder="1">
      <alignment vertical="center"/>
    </xf>
    <xf numFmtId="0" fontId="5" fillId="0" borderId="24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25" xfId="0" applyFont="1" applyBorder="1">
      <alignment vertical="center"/>
    </xf>
    <xf numFmtId="0" fontId="5" fillId="0" borderId="44" xfId="0" applyFont="1" applyBorder="1">
      <alignment vertical="center"/>
    </xf>
    <xf numFmtId="0" fontId="5" fillId="0" borderId="22" xfId="0" applyFont="1" applyBorder="1">
      <alignment vertical="center"/>
    </xf>
    <xf numFmtId="0" fontId="5" fillId="0" borderId="20" xfId="0" applyFont="1" applyBorder="1">
      <alignment vertical="center"/>
    </xf>
    <xf numFmtId="0" fontId="5" fillId="0" borderId="23" xfId="0" applyFont="1" applyBorder="1">
      <alignment vertical="center"/>
    </xf>
    <xf numFmtId="0" fontId="5" fillId="0" borderId="34" xfId="0" applyFont="1" applyBorder="1">
      <alignment vertical="center"/>
    </xf>
    <xf numFmtId="0" fontId="5" fillId="4" borderId="1" xfId="0" applyFont="1" applyFill="1" applyBorder="1">
      <alignment vertical="center"/>
    </xf>
    <xf numFmtId="0" fontId="5" fillId="4" borderId="12" xfId="0" applyFont="1" applyFill="1" applyBorder="1">
      <alignment vertical="center"/>
    </xf>
    <xf numFmtId="0" fontId="5" fillId="4" borderId="9" xfId="0" applyFont="1" applyFill="1" applyBorder="1">
      <alignment vertical="center"/>
    </xf>
    <xf numFmtId="0" fontId="5" fillId="4" borderId="10" xfId="0" applyFont="1" applyFill="1" applyBorder="1">
      <alignment vertical="center"/>
    </xf>
    <xf numFmtId="0" fontId="5" fillId="4" borderId="11" xfId="0" applyFont="1" applyFill="1" applyBorder="1">
      <alignment vertical="center"/>
    </xf>
    <xf numFmtId="0" fontId="5" fillId="4" borderId="64" xfId="0" applyFont="1" applyFill="1" applyBorder="1">
      <alignment vertical="center"/>
    </xf>
    <xf numFmtId="0" fontId="5" fillId="4" borderId="63" xfId="0" applyFont="1" applyFill="1" applyBorder="1">
      <alignment vertical="center"/>
    </xf>
    <xf numFmtId="0" fontId="5" fillId="4" borderId="13" xfId="0" applyFont="1" applyFill="1" applyBorder="1">
      <alignment vertical="center"/>
    </xf>
    <xf numFmtId="0" fontId="5" fillId="0" borderId="48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microsoft.com/office/2017/10/relationships/person" Target="persons/person2.xml"/><Relationship Id="rId26" Type="http://schemas.microsoft.com/office/2017/10/relationships/person" Target="persons/person9.xml"/><Relationship Id="rId3" Type="http://schemas.openxmlformats.org/officeDocument/2006/relationships/worksheet" Target="worksheets/sheet3.xml"/><Relationship Id="rId21" Type="http://schemas.microsoft.com/office/2017/10/relationships/person" Target="persons/person3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5" Type="http://schemas.microsoft.com/office/2017/10/relationships/person" Target="persons/person8.xml"/><Relationship Id="rId33" Type="http://schemas.microsoft.com/office/2017/10/relationships/person" Target="persons/person15.xml"/><Relationship Id="rId2" Type="http://schemas.openxmlformats.org/officeDocument/2006/relationships/worksheet" Target="worksheets/sheet2.xml"/><Relationship Id="rId20" Type="http://schemas.microsoft.com/office/2017/10/relationships/person" Target="persons/person4.xml"/><Relationship Id="rId29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microsoft.com/office/2017/10/relationships/person" Target="persons/person5.xml"/><Relationship Id="rId32" Type="http://schemas.microsoft.com/office/2017/10/relationships/person" Target="persons/person14.xml"/><Relationship Id="rId5" Type="http://schemas.openxmlformats.org/officeDocument/2006/relationships/worksheet" Target="worksheets/sheet5.xml"/><Relationship Id="rId23" Type="http://schemas.microsoft.com/office/2017/10/relationships/person" Target="persons/person7.xml"/><Relationship Id="rId28" Type="http://schemas.microsoft.com/office/2017/10/relationships/person" Target="persons/person10.xml"/><Relationship Id="rId10" Type="http://schemas.openxmlformats.org/officeDocument/2006/relationships/worksheet" Target="worksheets/sheet10.xml"/><Relationship Id="rId19" Type="http://schemas.microsoft.com/office/2017/10/relationships/person" Target="persons/person6.xml"/><Relationship Id="rId31" Type="http://schemas.microsoft.com/office/2017/10/relationships/person" Target="persons/person1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Relationship Id="rId30" Type="http://schemas.microsoft.com/office/2017/10/relationships/person" Target="persons/person13.xml"/><Relationship Id="rId27" Type="http://schemas.microsoft.com/office/2017/10/relationships/person" Target="persons/person12.xml"/><Relationship Id="rId22" Type="http://schemas.microsoft.com/office/2017/10/relationships/person" Target="persons/person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32</xdr:col>
      <xdr:colOff>312420</xdr:colOff>
      <xdr:row>23</xdr:row>
      <xdr:rowOff>17145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1CC2D87-A63C-4293-9444-889566EFE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825" y="0"/>
          <a:ext cx="10970895" cy="540829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32</xdr:col>
      <xdr:colOff>312420</xdr:colOff>
      <xdr:row>23</xdr:row>
      <xdr:rowOff>17145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2DF4FC7-68DC-4522-8C88-146EC4DD0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825" y="0"/>
          <a:ext cx="10970895" cy="540829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32</xdr:col>
      <xdr:colOff>312420</xdr:colOff>
      <xdr:row>22</xdr:row>
      <xdr:rowOff>169545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139CAC3-7F4F-4A16-A513-007BF867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825" y="0"/>
          <a:ext cx="10970895" cy="540829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104775</xdr:colOff>
      <xdr:row>0</xdr:row>
      <xdr:rowOff>0</xdr:rowOff>
    </xdr:from>
    <xdr:to>
      <xdr:col>32</xdr:col>
      <xdr:colOff>417195</xdr:colOff>
      <xdr:row>22</xdr:row>
      <xdr:rowOff>169545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C8A3037-AE7E-4E20-8543-201A5B0B7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0"/>
          <a:ext cx="10970895" cy="540829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91808</xdr:colOff>
      <xdr:row>0</xdr:row>
      <xdr:rowOff>0</xdr:rowOff>
    </xdr:from>
    <xdr:to>
      <xdr:col>32</xdr:col>
      <xdr:colOff>540102</xdr:colOff>
      <xdr:row>23</xdr:row>
      <xdr:rowOff>7620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31F3758C-7BD0-D39D-D306-FDEBA4C37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3422" y="0"/>
          <a:ext cx="10960222" cy="5424247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6C0D7-4BAE-48DC-B7ED-0F3F4EAEB562}">
  <dimension ref="A1:AF24"/>
  <sheetViews>
    <sheetView zoomScale="70" zoomScaleNormal="70" workbookViewId="0">
      <selection activeCell="S13" sqref="S13"/>
    </sheetView>
  </sheetViews>
  <sheetFormatPr defaultRowHeight="18" x14ac:dyDescent="0.45"/>
  <cols>
    <col min="1" max="1" width="4.796875" bestFit="1" customWidth="1"/>
    <col min="2" max="2" width="5.69921875" bestFit="1" customWidth="1"/>
    <col min="3" max="3" width="17.3984375" customWidth="1"/>
    <col min="4" max="4" width="11" bestFit="1" customWidth="1"/>
    <col min="5" max="5" width="8" bestFit="1" customWidth="1"/>
    <col min="6" max="6" width="7.3984375" bestFit="1" customWidth="1"/>
    <col min="7" max="7" width="10.19921875" bestFit="1" customWidth="1"/>
    <col min="8" max="8" width="8" bestFit="1" customWidth="1"/>
    <col min="9" max="9" width="8" customWidth="1"/>
    <col min="10" max="10" width="10" bestFit="1" customWidth="1"/>
    <col min="11" max="11" width="8" bestFit="1" customWidth="1"/>
    <col min="12" max="12" width="8.796875" bestFit="1" customWidth="1"/>
    <col min="13" max="13" width="8.796875" customWidth="1"/>
    <col min="14" max="14" width="4.796875" bestFit="1" customWidth="1"/>
    <col min="15" max="15" width="7.3984375" bestFit="1" customWidth="1"/>
    <col min="16" max="16" width="6" bestFit="1" customWidth="1"/>
    <col min="17" max="17" width="9.19921875" customWidth="1"/>
    <col min="18" max="18" width="10.3984375" bestFit="1" customWidth="1"/>
    <col min="19" max="19" width="9" bestFit="1" customWidth="1"/>
    <col min="20" max="20" width="7.19921875" bestFit="1" customWidth="1"/>
    <col min="21" max="22" width="6.3984375" bestFit="1" customWidth="1"/>
    <col min="23" max="23" width="4.19921875" bestFit="1" customWidth="1"/>
    <col min="24" max="24" width="11.09765625" bestFit="1" customWidth="1"/>
    <col min="25" max="25" width="8.796875" customWidth="1"/>
    <col min="26" max="26" width="8.3984375" bestFit="1" customWidth="1"/>
    <col min="27" max="27" width="8.796875" customWidth="1"/>
    <col min="28" max="28" width="8.3984375" bestFit="1" customWidth="1"/>
    <col min="29" max="29" width="8.796875" customWidth="1"/>
    <col min="30" max="30" width="8.3984375" bestFit="1" customWidth="1"/>
    <col min="31" max="31" width="8.796875" customWidth="1"/>
    <col min="32" max="32" width="8.3984375" bestFit="1" customWidth="1"/>
  </cols>
  <sheetData>
    <row r="1" spans="1:32" x14ac:dyDescent="0.45">
      <c r="C1" t="s">
        <v>0</v>
      </c>
      <c r="D1" s="1" t="str">
        <f>'score sheet (5)'!L1</f>
        <v>USA</v>
      </c>
      <c r="E1" s="1">
        <f>'score sheet (5)'!L2</f>
        <v>0</v>
      </c>
      <c r="G1" t="s">
        <v>1</v>
      </c>
    </row>
    <row r="2" spans="1:32" ht="18.600000000000001" thickBot="1" x14ac:dyDescent="0.5">
      <c r="D2" s="1" t="str">
        <f>'score sheet (5)'!M1</f>
        <v>SER</v>
      </c>
      <c r="E2" s="1">
        <f>'score sheet (5)'!M2</f>
        <v>0</v>
      </c>
    </row>
    <row r="3" spans="1:32" ht="18.600000000000001" thickBot="1" x14ac:dyDescent="0.5">
      <c r="C3" s="2" t="str">
        <f>D1</f>
        <v>USA</v>
      </c>
      <c r="S3" t="s">
        <v>2</v>
      </c>
      <c r="X3" s="65" t="s">
        <v>92</v>
      </c>
      <c r="Y3" s="68"/>
      <c r="Z3" s="68"/>
      <c r="AA3" s="68"/>
      <c r="AB3" s="68"/>
      <c r="AC3" s="68"/>
      <c r="AD3" s="68"/>
      <c r="AE3" s="68"/>
      <c r="AF3" s="67"/>
    </row>
    <row r="4" spans="1:32" x14ac:dyDescent="0.45">
      <c r="A4" s="56" t="s">
        <v>16</v>
      </c>
      <c r="B4" s="56" t="s">
        <v>62</v>
      </c>
      <c r="C4" s="57" t="s">
        <v>3</v>
      </c>
      <c r="D4" s="65" t="s">
        <v>74</v>
      </c>
      <c r="E4" s="66" t="s">
        <v>93</v>
      </c>
      <c r="F4" s="67" t="s">
        <v>94</v>
      </c>
      <c r="G4" s="65" t="s">
        <v>75</v>
      </c>
      <c r="H4" s="68" t="s">
        <v>93</v>
      </c>
      <c r="I4" s="67" t="s">
        <v>94</v>
      </c>
      <c r="J4" s="65" t="s">
        <v>76</v>
      </c>
      <c r="K4" s="68" t="s">
        <v>93</v>
      </c>
      <c r="L4" s="70" t="s">
        <v>96</v>
      </c>
      <c r="M4" s="71" t="s">
        <v>94</v>
      </c>
      <c r="N4" s="65" t="s">
        <v>77</v>
      </c>
      <c r="O4" s="72" t="s">
        <v>99</v>
      </c>
      <c r="P4" s="75" t="s">
        <v>7</v>
      </c>
      <c r="R4" s="65" t="s">
        <v>58</v>
      </c>
      <c r="S4" s="68" t="s">
        <v>71</v>
      </c>
      <c r="T4" s="68" t="s">
        <v>4</v>
      </c>
      <c r="U4" s="68" t="s">
        <v>5</v>
      </c>
      <c r="V4" s="68" t="s">
        <v>6</v>
      </c>
      <c r="W4" s="66" t="s">
        <v>8</v>
      </c>
      <c r="X4" s="9" t="s">
        <v>9</v>
      </c>
      <c r="Y4" s="1"/>
      <c r="Z4" s="1">
        <f>COUNTIFS('score sheet (5)'!$B:$B,'Set (5)'!Y$3,'score sheet (5)'!$D:$D,"r",'score sheet (5)'!$E:$E,"a")</f>
        <v>0</v>
      </c>
      <c r="AA4" s="1"/>
      <c r="AB4" s="1"/>
      <c r="AC4" s="1"/>
      <c r="AD4" s="1"/>
      <c r="AE4" s="1"/>
      <c r="AF4" s="10"/>
    </row>
    <row r="5" spans="1:32" x14ac:dyDescent="0.45">
      <c r="A5" s="1"/>
      <c r="B5" s="1"/>
      <c r="C5" s="3"/>
      <c r="D5" s="9">
        <f>COUNTIFS('score sheet (5)'!$B:$B,'Set (5)'!$A5,'score sheet (5)'!$D:$D,"a")</f>
        <v>0</v>
      </c>
      <c r="E5" s="3">
        <f>COUNTIFS('score sheet (5)'!$B:$B,'Set (5)'!$A5,'score sheet (5)'!$D:$D,"a",'score sheet (5)'!$E:$E,"p")</f>
        <v>0</v>
      </c>
      <c r="F5" s="10">
        <f>COUNTIFS('score sheet (5)'!$B:$B,'Set (5)'!$A5,'score sheet (5)'!$D:$D,"a",'score sheet (5)'!$E:$E,"m")</f>
        <v>0</v>
      </c>
      <c r="G5" s="9">
        <f>COUNTIFS('score sheet (5)'!$B:$B,'Set (5)'!$A5,'score sheet (5)'!$D:$D,"s")</f>
        <v>0</v>
      </c>
      <c r="H5" s="1">
        <f>COUNTIFS('score sheet (5)'!$B:$B,'Set (5)'!$A5,'score sheet (5)'!$D:$D,"s",'score sheet (5)'!$E:$E,"p")</f>
        <v>0</v>
      </c>
      <c r="I5" s="10">
        <f>COUNTIFS('score sheet (5)'!$B:$B,'Set (5)'!$A5,'score sheet (5)'!$D:$D,"s",'score sheet (5)'!$E:$E,"m")</f>
        <v>0</v>
      </c>
      <c r="J5" s="9">
        <f>COUNTIFS('score sheet (5)'!$B:$B,'Set (5)'!$A5,'score sheet (5)'!$D:$D,"b")</f>
        <v>0</v>
      </c>
      <c r="K5" s="1">
        <f>COUNTIFS('score sheet (5)'!$B:$B,'Set (5)'!$A5,'score sheet (5)'!$D:$D,"b",'score sheet (5)'!$E:$E,"p")</f>
        <v>0</v>
      </c>
      <c r="L5" s="1">
        <f>COUNTIFS('score sheet (5)'!$B:$B,'Set (5)'!$A5,'score sheet (5)'!$D:$D,"b",'score sheet (5)'!$E:$E,"t")</f>
        <v>0</v>
      </c>
      <c r="M5" s="10">
        <f>COUNTIFS('score sheet (5)'!$B:$B,'Set (5)'!$A5,'score sheet (5)'!$D:$D,"b",'score sheet (5)'!$E:$E,"m")</f>
        <v>0</v>
      </c>
      <c r="N5" s="9">
        <f>COUNTIFS('score sheet (5)'!$B:$B,'Set (5)'!$A5,'score sheet (5)'!$D:$D,"d")</f>
        <v>0</v>
      </c>
      <c r="O5" s="73">
        <f>COUNTIFS('score sheet (5)'!$B:$B,'Set (5)'!$A5,'score sheet (5)'!$D:$D,"d",'score sheet (5)'!$D:$D,"m")</f>
        <v>0</v>
      </c>
      <c r="P5" s="76">
        <f>COUNTIFS('score sheet (5)'!$B:$B,'Set (5)'!$A5,'score sheet (5)'!$D:$D,"m")</f>
        <v>0</v>
      </c>
      <c r="Q5" s="38"/>
      <c r="R5" s="9"/>
      <c r="S5" s="1" t="s">
        <v>52</v>
      </c>
      <c r="T5" s="1">
        <f>COUNTIFS('score sheet (5)'!$B:$B,'Set (5)'!S5,'score sheet (5)'!$D:$D,"ab")</f>
        <v>0</v>
      </c>
      <c r="U5" s="1">
        <f>COUNTIFS('score sheet (5)'!$B:$B,'Set (5)'!S5,'score sheet (5)'!$D:$D,"sb")</f>
        <v>0</v>
      </c>
      <c r="V5" s="1">
        <f>COUNTIFS('score sheet (5)'!$B:$B,'Set (5)'!S5,'score sheet (5)'!$D:$D,"bb")</f>
        <v>0</v>
      </c>
      <c r="W5" s="3">
        <f>COUNTIFS('score sheet (5)'!$B:$B,'Set (5)'!S5,'score sheet (5)'!$D:$D,"ob")</f>
        <v>0</v>
      </c>
      <c r="X5" s="9" t="s">
        <v>10</v>
      </c>
      <c r="Y5" s="1"/>
      <c r="Z5" s="1">
        <f>COUNTIFS('score sheet (5)'!$B:$B,'Set (5)'!Y$3,'score sheet (5)'!$D:$D,"r",'score sheet (5)'!$E:$E,"b")</f>
        <v>0</v>
      </c>
      <c r="AA5" s="1"/>
      <c r="AB5" s="1"/>
      <c r="AC5" s="1"/>
      <c r="AD5" s="1"/>
      <c r="AE5" s="1"/>
      <c r="AF5" s="10"/>
    </row>
    <row r="6" spans="1:32" x14ac:dyDescent="0.45">
      <c r="A6" s="1"/>
      <c r="B6" s="1"/>
      <c r="C6" s="3"/>
      <c r="D6" s="9"/>
      <c r="F6" s="10"/>
      <c r="G6" s="9"/>
      <c r="I6" s="69"/>
      <c r="J6" s="9"/>
      <c r="L6" s="1"/>
      <c r="M6" s="10"/>
      <c r="N6" s="9"/>
      <c r="O6" s="73"/>
      <c r="P6" s="77"/>
      <c r="Q6" s="39"/>
      <c r="R6" s="9"/>
      <c r="S6" s="1" t="s">
        <v>53</v>
      </c>
      <c r="T6" s="1"/>
      <c r="U6" s="1"/>
      <c r="V6" s="1"/>
      <c r="W6" s="3"/>
      <c r="X6" s="9" t="s">
        <v>11</v>
      </c>
      <c r="Y6" s="1"/>
      <c r="Z6" s="1">
        <f>COUNTIFS('score sheet (5)'!$B:$B,'Set (5)'!Y$3,'score sheet (5)'!$D:$D,"r",'score sheet (5)'!$E:$E,"c")</f>
        <v>0</v>
      </c>
      <c r="AA6" s="1"/>
      <c r="AB6" s="1"/>
      <c r="AC6" s="1"/>
      <c r="AD6" s="1"/>
      <c r="AE6" s="1"/>
      <c r="AF6" s="10"/>
    </row>
    <row r="7" spans="1:32" x14ac:dyDescent="0.45">
      <c r="A7" s="1"/>
      <c r="B7" s="1"/>
      <c r="C7" s="3"/>
      <c r="D7" s="9"/>
      <c r="E7" s="1"/>
      <c r="F7" s="10"/>
      <c r="G7" s="9"/>
      <c r="H7" s="1"/>
      <c r="I7" s="10"/>
      <c r="J7" s="9"/>
      <c r="K7" s="1"/>
      <c r="L7" s="1"/>
      <c r="M7" s="10"/>
      <c r="N7" s="9"/>
      <c r="O7" s="73"/>
      <c r="P7" s="77"/>
      <c r="Q7" s="39"/>
      <c r="R7" s="9"/>
      <c r="S7" s="1" t="s">
        <v>54</v>
      </c>
      <c r="T7" s="1"/>
      <c r="U7" s="1"/>
      <c r="V7" s="1"/>
      <c r="W7" s="3"/>
      <c r="X7" s="9" t="s">
        <v>7</v>
      </c>
      <c r="Y7" s="1"/>
      <c r="Z7" s="1">
        <f>COUNTIFS('score sheet (5)'!$B:$B,'Set (5)'!Y$3,'score sheet (5)'!$D:$D,"r",'score sheet (5)'!$E:$E,"m")+COUNTIFS('score sheet (5)'!$B:$B,'Set (5)'!Y$3,'score sheet (5)'!$D:$D,"r",'score sheet (5)'!$E:$E,"o")</f>
        <v>0</v>
      </c>
      <c r="AA7" s="1"/>
      <c r="AB7" s="1"/>
      <c r="AC7" s="1"/>
      <c r="AD7" s="1"/>
      <c r="AE7" s="1"/>
      <c r="AF7" s="10"/>
    </row>
    <row r="8" spans="1:32" x14ac:dyDescent="0.45">
      <c r="A8" s="1"/>
      <c r="B8" s="1"/>
      <c r="C8" s="3"/>
      <c r="D8" s="9"/>
      <c r="E8" s="1"/>
      <c r="F8" s="10"/>
      <c r="G8" s="9"/>
      <c r="H8" s="1"/>
      <c r="I8" s="10"/>
      <c r="J8" s="9"/>
      <c r="K8" s="1"/>
      <c r="L8" s="1"/>
      <c r="M8" s="10"/>
      <c r="N8" s="9"/>
      <c r="O8" s="73"/>
      <c r="P8" s="77"/>
      <c r="Q8" s="39"/>
      <c r="R8" s="9"/>
      <c r="S8" s="1" t="s">
        <v>55</v>
      </c>
      <c r="T8" s="1"/>
      <c r="U8" s="1"/>
      <c r="V8" s="1"/>
      <c r="W8" s="3"/>
      <c r="X8" s="9" t="s">
        <v>12</v>
      </c>
      <c r="Y8" s="1"/>
      <c r="Z8" s="1" t="e">
        <f>(Z4*100+Z5*50)/(Z4+Z5+Z6+Z7)</f>
        <v>#DIV/0!</v>
      </c>
      <c r="AA8" s="1"/>
      <c r="AB8" s="1" t="e">
        <f>(AB4*100+AB5*50)/(AB4+AB5+AB6+AB7)</f>
        <v>#DIV/0!</v>
      </c>
      <c r="AC8" s="1"/>
      <c r="AD8" s="1" t="e">
        <f>(AD4*100+AD5*50)/(AD4+AD5+AD6+AD7)</f>
        <v>#DIV/0!</v>
      </c>
      <c r="AE8" s="1"/>
      <c r="AF8" s="10" t="e">
        <f>(AF4*100+AF5*50)/(AF4+AF5+AF6+AF7)</f>
        <v>#DIV/0!</v>
      </c>
    </row>
    <row r="9" spans="1:32" x14ac:dyDescent="0.45">
      <c r="A9" s="1"/>
      <c r="B9" s="1"/>
      <c r="C9" s="3"/>
      <c r="D9" s="9"/>
      <c r="E9" s="1"/>
      <c r="F9" s="10"/>
      <c r="G9" s="9"/>
      <c r="H9" s="1"/>
      <c r="I9" s="10"/>
      <c r="J9" s="9"/>
      <c r="K9" s="1"/>
      <c r="L9" s="1"/>
      <c r="M9" s="10"/>
      <c r="N9" s="9"/>
      <c r="O9" s="73"/>
      <c r="P9" s="77"/>
      <c r="Q9" s="39"/>
      <c r="R9" s="9"/>
      <c r="S9" s="1" t="s">
        <v>56</v>
      </c>
      <c r="T9" s="1"/>
      <c r="U9" s="1"/>
      <c r="V9" s="1"/>
      <c r="W9" s="3"/>
      <c r="X9" s="78" t="s">
        <v>4</v>
      </c>
      <c r="Y9" s="56"/>
      <c r="Z9" s="56"/>
      <c r="AA9" s="56"/>
      <c r="AB9" s="56"/>
      <c r="AC9" s="56"/>
      <c r="AD9" s="56"/>
      <c r="AE9" s="56"/>
      <c r="AF9" s="79"/>
    </row>
    <row r="10" spans="1:32" ht="18.600000000000001" thickBot="1" x14ac:dyDescent="0.5">
      <c r="A10" s="1"/>
      <c r="B10" s="1"/>
      <c r="C10" s="3"/>
      <c r="D10" s="9"/>
      <c r="E10" s="1"/>
      <c r="F10" s="10"/>
      <c r="G10" s="9"/>
      <c r="H10" s="1"/>
      <c r="I10" s="10"/>
      <c r="J10" s="9"/>
      <c r="K10" s="1"/>
      <c r="L10" s="1"/>
      <c r="M10" s="10"/>
      <c r="N10" s="9"/>
      <c r="O10" s="73"/>
      <c r="P10" s="77"/>
      <c r="Q10" s="39"/>
      <c r="R10" s="11"/>
      <c r="S10" s="12" t="s">
        <v>57</v>
      </c>
      <c r="T10" s="12"/>
      <c r="U10" s="12"/>
      <c r="V10" s="12"/>
      <c r="W10" s="44"/>
      <c r="X10" s="9" t="s">
        <v>13</v>
      </c>
      <c r="Y10" s="1"/>
      <c r="Z10" s="1">
        <f>COUNTIFS('score sheet (5)'!$B:$B,'Set (5)'!Y$9,'score sheet (5)'!$D:$D,"a")</f>
        <v>0</v>
      </c>
      <c r="AA10" s="1"/>
      <c r="AB10" s="1"/>
      <c r="AC10" s="1"/>
      <c r="AD10" s="1"/>
      <c r="AE10" s="1"/>
      <c r="AF10" s="10"/>
    </row>
    <row r="11" spans="1:32" x14ac:dyDescent="0.45">
      <c r="A11" s="1"/>
      <c r="B11" s="1"/>
      <c r="C11" s="3"/>
      <c r="D11" s="9"/>
      <c r="E11" s="1"/>
      <c r="F11" s="10"/>
      <c r="G11" s="9"/>
      <c r="H11" s="1"/>
      <c r="I11" s="10"/>
      <c r="J11" s="9"/>
      <c r="K11" s="1"/>
      <c r="L11" s="1"/>
      <c r="M11" s="10"/>
      <c r="N11" s="9"/>
      <c r="O11" s="73"/>
      <c r="P11" s="77"/>
      <c r="Q11" s="39"/>
      <c r="X11" s="9" t="s">
        <v>14</v>
      </c>
      <c r="Y11" s="1"/>
      <c r="Z11" s="1">
        <f>COUNTIFS('score sheet (5)'!$B:$B,'Set (5)'!Y$9,'score sheet (5)'!$D:$D,"a",'score sheet (5)'!$E:$E,"p")</f>
        <v>0</v>
      </c>
      <c r="AA11" s="1"/>
      <c r="AB11" s="1"/>
      <c r="AC11" s="1"/>
      <c r="AD11" s="1"/>
      <c r="AE11" s="1"/>
      <c r="AF11" s="10"/>
    </row>
    <row r="12" spans="1:32" x14ac:dyDescent="0.45">
      <c r="A12" s="1"/>
      <c r="B12" s="1"/>
      <c r="C12" s="3"/>
      <c r="D12" s="9"/>
      <c r="E12" s="1"/>
      <c r="F12" s="10"/>
      <c r="G12" s="9"/>
      <c r="H12" s="1"/>
      <c r="I12" s="10"/>
      <c r="J12" s="9"/>
      <c r="K12" s="1"/>
      <c r="L12" s="1"/>
      <c r="M12" s="10"/>
      <c r="N12" s="9"/>
      <c r="O12" s="73"/>
      <c r="P12" s="77"/>
      <c r="Q12" s="39"/>
      <c r="R12" s="2"/>
      <c r="S12" s="2"/>
      <c r="T12" s="2"/>
      <c r="X12" s="9" t="s">
        <v>7</v>
      </c>
      <c r="Y12" s="1"/>
      <c r="Z12" s="1">
        <f>COUNTIFS('score sheet (5)'!$B:$B,'Set (5)'!Y$9,'score sheet (5)'!$D:$D,"a",'score sheet (5)'!$E:$E,"m")</f>
        <v>0</v>
      </c>
      <c r="AA12" s="1"/>
      <c r="AB12" s="1"/>
      <c r="AC12" s="1"/>
      <c r="AD12" s="1"/>
      <c r="AE12" s="1"/>
      <c r="AF12" s="10"/>
    </row>
    <row r="13" spans="1:32" ht="18.600000000000001" thickBot="1" x14ac:dyDescent="0.5">
      <c r="A13" s="1"/>
      <c r="B13" s="1"/>
      <c r="C13" s="3" t="s">
        <v>15</v>
      </c>
      <c r="D13" s="11">
        <f t="shared" ref="D13:K13" si="0">SUM(D5:D12)</f>
        <v>0</v>
      </c>
      <c r="E13" s="12">
        <f t="shared" si="0"/>
        <v>0</v>
      </c>
      <c r="F13" s="13">
        <f t="shared" si="0"/>
        <v>0</v>
      </c>
      <c r="G13" s="11">
        <f t="shared" si="0"/>
        <v>0</v>
      </c>
      <c r="H13" s="12">
        <f t="shared" si="0"/>
        <v>0</v>
      </c>
      <c r="I13" s="13">
        <f t="shared" si="0"/>
        <v>0</v>
      </c>
      <c r="J13" s="11">
        <f t="shared" si="0"/>
        <v>0</v>
      </c>
      <c r="K13" s="12">
        <f t="shared" si="0"/>
        <v>0</v>
      </c>
      <c r="L13" s="12">
        <f t="shared" ref="L13:P13" si="1">SUM(L5:L12)</f>
        <v>0</v>
      </c>
      <c r="M13" s="13">
        <f>SUM(M5:M12)</f>
        <v>0</v>
      </c>
      <c r="N13" s="11">
        <f t="shared" si="1"/>
        <v>0</v>
      </c>
      <c r="O13" s="74">
        <f>SUM(O5:O12)</f>
        <v>0</v>
      </c>
      <c r="P13" s="46">
        <f t="shared" si="1"/>
        <v>0</v>
      </c>
      <c r="X13" s="11" t="s">
        <v>12</v>
      </c>
      <c r="Y13" s="12"/>
      <c r="Z13" s="12" t="e">
        <f>(Z11-Z12)/Z10</f>
        <v>#DIV/0!</v>
      </c>
      <c r="AA13" s="12"/>
      <c r="AB13" s="12" t="e">
        <f>(AB11-AB12)/AB10</f>
        <v>#DIV/0!</v>
      </c>
      <c r="AC13" s="12"/>
      <c r="AD13" s="12" t="e">
        <f>(AD11-AD12)/AD10</f>
        <v>#DIV/0!</v>
      </c>
      <c r="AE13" s="12"/>
      <c r="AF13" s="13"/>
    </row>
    <row r="14" spans="1:32" ht="18.600000000000001" thickBot="1" x14ac:dyDescent="0.5">
      <c r="C14" s="2" t="str">
        <f>D2</f>
        <v>SER</v>
      </c>
      <c r="X14" s="65" t="s">
        <v>92</v>
      </c>
      <c r="Y14" s="68"/>
      <c r="Z14" s="68"/>
      <c r="AA14" s="68"/>
      <c r="AB14" s="68"/>
      <c r="AC14" s="68"/>
      <c r="AD14" s="68"/>
      <c r="AE14" s="68"/>
      <c r="AF14" s="67"/>
    </row>
    <row r="15" spans="1:32" x14ac:dyDescent="0.45">
      <c r="A15" s="56" t="s">
        <v>16</v>
      </c>
      <c r="B15" s="56" t="s">
        <v>62</v>
      </c>
      <c r="C15" s="57" t="s">
        <v>3</v>
      </c>
      <c r="D15" s="65" t="s">
        <v>74</v>
      </c>
      <c r="E15" s="68" t="s">
        <v>93</v>
      </c>
      <c r="F15" s="67" t="s">
        <v>94</v>
      </c>
      <c r="G15" s="65" t="s">
        <v>75</v>
      </c>
      <c r="H15" s="68" t="s">
        <v>93</v>
      </c>
      <c r="I15" s="67" t="s">
        <v>94</v>
      </c>
      <c r="J15" s="65" t="s">
        <v>76</v>
      </c>
      <c r="K15" s="68" t="s">
        <v>93</v>
      </c>
      <c r="L15" s="70" t="s">
        <v>96</v>
      </c>
      <c r="M15" s="71" t="s">
        <v>94</v>
      </c>
      <c r="N15" s="65" t="s">
        <v>77</v>
      </c>
      <c r="O15" s="72" t="s">
        <v>99</v>
      </c>
      <c r="P15" s="75" t="s">
        <v>7</v>
      </c>
      <c r="R15" s="65" t="s">
        <v>58</v>
      </c>
      <c r="S15" s="68" t="s">
        <v>71</v>
      </c>
      <c r="T15" s="68" t="s">
        <v>4</v>
      </c>
      <c r="U15" s="68" t="s">
        <v>5</v>
      </c>
      <c r="V15" s="68" t="s">
        <v>6</v>
      </c>
      <c r="W15" s="66" t="s">
        <v>8</v>
      </c>
      <c r="X15" s="9" t="s">
        <v>9</v>
      </c>
      <c r="Y15" s="1"/>
      <c r="Z15" s="1">
        <f>COUNTIFS('score sheet (5)'!$G:$G,'Set (5)'!Y$14,'score sheet (5)'!$I:$I,"r",'score sheet (5)'!$J:$J,"a")</f>
        <v>0</v>
      </c>
      <c r="AA15" s="1"/>
      <c r="AB15" s="1"/>
      <c r="AC15" s="1"/>
      <c r="AD15" s="1"/>
      <c r="AE15" s="1"/>
      <c r="AF15" s="10"/>
    </row>
    <row r="16" spans="1:32" x14ac:dyDescent="0.45">
      <c r="A16" s="1"/>
      <c r="B16" s="1"/>
      <c r="C16" s="3"/>
      <c r="D16" s="9">
        <f>COUNTIFS('score sheet (5)'!$G:$G,'Set (5)'!$A16,'score sheet (5)'!$I:$I,"a")</f>
        <v>0</v>
      </c>
      <c r="E16" s="3">
        <f>COUNTIFS('score sheet (5)'!$G:$G,'Set (5)'!$A16,'score sheet (5)'!$I:$I,"a",'score sheet (5)'!$J:$J,"p")</f>
        <v>0</v>
      </c>
      <c r="F16" s="10">
        <f>COUNTIFS('score sheet (5)'!$G:$G,'Set (5)'!$A16,'score sheet (5)'!$I:$I,"a",'score sheet (5)'!$J:$J,"m")</f>
        <v>0</v>
      </c>
      <c r="G16" s="9">
        <f>COUNTIFS('score sheet (5)'!$G:$G,'Set (5)'!$A16,'score sheet (5)'!$I:$I,"s")</f>
        <v>0</v>
      </c>
      <c r="H16" s="1">
        <f>COUNTIFS('score sheet (5)'!$G:$G,'Set (5)'!$A16,'score sheet (5)'!$I:$I,"s",'score sheet (5)'!$J:$J,"p")</f>
        <v>0</v>
      </c>
      <c r="I16" s="10">
        <f>COUNTIFS('score sheet (5)'!$G:$G,'Set (5)'!$A16,'score sheet (5)'!$I:$I,"s",'score sheet (5)'!$J:$J,"m")</f>
        <v>0</v>
      </c>
      <c r="J16" s="9">
        <f>COUNTIFS('score sheet (5)'!$G:$G,'Set (5)'!$A16,'score sheet (5)'!$I:$I,"b")</f>
        <v>0</v>
      </c>
      <c r="K16" s="1">
        <f>COUNTIFS('score sheet (5)'!$G:$G,'Set (5)'!$A16,'score sheet (5)'!$I:$I,"b",'score sheet (5)'!$J:$J,"p")</f>
        <v>0</v>
      </c>
      <c r="L16" s="1">
        <f>COUNTIFS('score sheet (5)'!$G:$G,'Set (5)'!$A16,'score sheet (5)'!$I:$I,"b",'score sheet (5)'!J:J,"t")</f>
        <v>0</v>
      </c>
      <c r="M16" s="10">
        <f>COUNTIFS('score sheet (5)'!$G:$G,'Set (5)'!$A16,'score sheet (5)'!$I:$I,"b",'score sheet (5)'!K:K,"m")</f>
        <v>0</v>
      </c>
      <c r="N16" s="9">
        <f>COUNTIFS('score sheet (5)'!$G:$G,'Set (5)'!$A16,'score sheet (5)'!$I:$I,"d")</f>
        <v>0</v>
      </c>
      <c r="O16" s="10">
        <f>COUNTIFS('score sheet (5)'!$G:$G,'Set (5)'!$A16,'score sheet (5)'!$I:$I,"d",'score sheet (5)'!$J:$J,"m")</f>
        <v>0</v>
      </c>
      <c r="P16" s="76">
        <f>COUNTIFS('score sheet (5)'!$G:$G,'Set (5)'!$A16,'score sheet (5)'!$I:$I,"m")</f>
        <v>0</v>
      </c>
      <c r="Q16" s="38"/>
      <c r="R16" s="9"/>
      <c r="S16" s="1" t="s">
        <v>52</v>
      </c>
      <c r="T16" s="1">
        <f>COUNTIFS('score sheet (5)'!$G:$G,'Set (5)'!S16,'score sheet (5)'!$I:$I,"ab")</f>
        <v>0</v>
      </c>
      <c r="U16" s="1">
        <f>COUNTIFS('score sheet (5)'!$G:$G,'Set (5)'!S16,'score sheet (5)'!$I:$I,"sb")</f>
        <v>0</v>
      </c>
      <c r="V16" s="1">
        <f>COUNTIFS('score sheet (5)'!$G:$G,'Set (5)'!S16,'score sheet (5)'!$I:$I,"bb")</f>
        <v>0</v>
      </c>
      <c r="W16" s="3">
        <f>COUNTIFS('score sheet (5)'!$G:$G,'Set (5)'!S16,'score sheet (5)'!$I:$I,"ob")</f>
        <v>0</v>
      </c>
      <c r="X16" s="9" t="s">
        <v>10</v>
      </c>
      <c r="Y16" s="1"/>
      <c r="Z16" s="1">
        <f>COUNTIFS('score sheet (5)'!$G:$G,'Set (5)'!Y$14,'score sheet (5)'!$I:$I,"r",'score sheet (5)'!$J:$J,"b")</f>
        <v>0</v>
      </c>
      <c r="AA16" s="1"/>
      <c r="AB16" s="1"/>
      <c r="AC16" s="1"/>
      <c r="AD16" s="1"/>
      <c r="AE16" s="1"/>
      <c r="AF16" s="10"/>
    </row>
    <row r="17" spans="1:32" x14ac:dyDescent="0.45">
      <c r="A17" s="1"/>
      <c r="B17" s="1"/>
      <c r="C17" s="3"/>
      <c r="D17" s="9"/>
      <c r="F17" s="10"/>
      <c r="G17" s="9"/>
      <c r="I17" s="69"/>
      <c r="J17" s="9"/>
      <c r="L17" s="1"/>
      <c r="M17" s="10"/>
      <c r="N17" s="9"/>
      <c r="O17" s="10"/>
      <c r="P17" s="77"/>
      <c r="Q17" s="39"/>
      <c r="R17" s="9"/>
      <c r="S17" s="1" t="s">
        <v>53</v>
      </c>
      <c r="T17" s="1"/>
      <c r="U17" s="1"/>
      <c r="V17" s="1"/>
      <c r="W17" s="3"/>
      <c r="X17" s="9" t="s">
        <v>11</v>
      </c>
      <c r="Y17" s="1"/>
      <c r="Z17" s="1">
        <f>COUNTIFS('score sheet (5)'!$G:$G,'Set (5)'!Y$14,'score sheet (5)'!$I:$I,"r",'score sheet (5)'!$J:$J,"c")</f>
        <v>0</v>
      </c>
      <c r="AA17" s="1"/>
      <c r="AB17" s="1"/>
      <c r="AC17" s="1"/>
      <c r="AD17" s="1"/>
      <c r="AE17" s="1"/>
      <c r="AF17" s="10"/>
    </row>
    <row r="18" spans="1:32" x14ac:dyDescent="0.45">
      <c r="A18" s="1"/>
      <c r="B18" s="1"/>
      <c r="C18" s="3"/>
      <c r="D18" s="9"/>
      <c r="E18" s="1"/>
      <c r="F18" s="10"/>
      <c r="G18" s="9"/>
      <c r="H18" s="1"/>
      <c r="I18" s="10"/>
      <c r="J18" s="9"/>
      <c r="K18" s="1"/>
      <c r="L18" s="1"/>
      <c r="M18" s="10"/>
      <c r="N18" s="9"/>
      <c r="O18" s="10"/>
      <c r="P18" s="77"/>
      <c r="Q18" s="39"/>
      <c r="R18" s="9"/>
      <c r="S18" s="1" t="s">
        <v>54</v>
      </c>
      <c r="T18" s="1"/>
      <c r="U18" s="1"/>
      <c r="V18" s="1"/>
      <c r="W18" s="3"/>
      <c r="X18" s="9" t="s">
        <v>7</v>
      </c>
      <c r="Y18" s="1"/>
      <c r="Z18" s="1">
        <f>COUNTIFS('score sheet (5)'!$G:$G,'Set (5)'!Y$14,'score sheet (5)'!$I:$I,"r",'score sheet (5)'!$J:$J,"m")+COUNTIFS('score sheet (5)'!$G:$G,'Set (5)'!Y$14,'score sheet (5)'!$I:$I,"r",'score sheet (5)'!$J:$J,"o")</f>
        <v>0</v>
      </c>
      <c r="AA18" s="1"/>
      <c r="AB18" s="1"/>
      <c r="AC18" s="1"/>
      <c r="AD18" s="1"/>
      <c r="AE18" s="1"/>
      <c r="AF18" s="10"/>
    </row>
    <row r="19" spans="1:32" x14ac:dyDescent="0.45">
      <c r="A19" s="1"/>
      <c r="B19" s="1"/>
      <c r="C19" s="3"/>
      <c r="D19" s="9"/>
      <c r="E19" s="1"/>
      <c r="F19" s="10"/>
      <c r="G19" s="9"/>
      <c r="H19" s="1"/>
      <c r="I19" s="10"/>
      <c r="J19" s="9"/>
      <c r="K19" s="1"/>
      <c r="L19" s="1"/>
      <c r="M19" s="10"/>
      <c r="N19" s="9"/>
      <c r="O19" s="10"/>
      <c r="P19" s="77"/>
      <c r="Q19" s="39"/>
      <c r="R19" s="9"/>
      <c r="S19" s="1" t="s">
        <v>55</v>
      </c>
      <c r="T19" s="1"/>
      <c r="U19" s="1"/>
      <c r="V19" s="1"/>
      <c r="W19" s="3"/>
      <c r="X19" s="9" t="s">
        <v>12</v>
      </c>
      <c r="Y19" s="1"/>
      <c r="Z19" s="1" t="e">
        <f>(Z15*100+Z16*50)/(Z15+Z16+Z17+Z18)</f>
        <v>#DIV/0!</v>
      </c>
      <c r="AA19" s="1"/>
      <c r="AB19" s="1" t="e">
        <f>(AB15*100+AB16*50)/(AB15+AB16+AB17+AB18)</f>
        <v>#DIV/0!</v>
      </c>
      <c r="AC19" s="1"/>
      <c r="AD19" s="1" t="e">
        <f>(AD15*100+AD16*50)/(AD15+AD16+AD17+AD18)</f>
        <v>#DIV/0!</v>
      </c>
      <c r="AE19" s="1"/>
      <c r="AF19" s="10" t="e">
        <f>(AF15*100+AF16*50)/(AF15+AF16+AF17+AF18)</f>
        <v>#DIV/0!</v>
      </c>
    </row>
    <row r="20" spans="1:32" x14ac:dyDescent="0.45">
      <c r="A20" s="1"/>
      <c r="B20" s="1"/>
      <c r="C20" s="3"/>
      <c r="D20" s="9"/>
      <c r="E20" s="1"/>
      <c r="F20" s="10"/>
      <c r="G20" s="9"/>
      <c r="H20" s="1"/>
      <c r="I20" s="10"/>
      <c r="J20" s="9"/>
      <c r="K20" s="1"/>
      <c r="L20" s="1"/>
      <c r="M20" s="10"/>
      <c r="N20" s="9"/>
      <c r="O20" s="10"/>
      <c r="P20" s="77"/>
      <c r="Q20" s="39"/>
      <c r="R20" s="9"/>
      <c r="S20" s="1" t="s">
        <v>56</v>
      </c>
      <c r="T20" s="1"/>
      <c r="U20" s="1"/>
      <c r="V20" s="1"/>
      <c r="W20" s="3"/>
      <c r="X20" s="78" t="s">
        <v>4</v>
      </c>
      <c r="Y20" s="56"/>
      <c r="Z20" s="56"/>
      <c r="AA20" s="56"/>
      <c r="AB20" s="56"/>
      <c r="AC20" s="56"/>
      <c r="AD20" s="56"/>
      <c r="AE20" s="56"/>
      <c r="AF20" s="79"/>
    </row>
    <row r="21" spans="1:32" ht="18.600000000000001" thickBot="1" x14ac:dyDescent="0.5">
      <c r="A21" s="1"/>
      <c r="B21" s="1"/>
      <c r="C21" s="3"/>
      <c r="D21" s="9"/>
      <c r="E21" s="1"/>
      <c r="F21" s="10"/>
      <c r="G21" s="9"/>
      <c r="H21" s="1"/>
      <c r="I21" s="10"/>
      <c r="J21" s="9"/>
      <c r="K21" s="1"/>
      <c r="L21" s="1"/>
      <c r="M21" s="10"/>
      <c r="N21" s="9"/>
      <c r="O21" s="10"/>
      <c r="P21" s="77"/>
      <c r="Q21" s="39"/>
      <c r="R21" s="11"/>
      <c r="S21" s="12" t="s">
        <v>57</v>
      </c>
      <c r="T21" s="12"/>
      <c r="U21" s="12"/>
      <c r="V21" s="12"/>
      <c r="W21" s="44"/>
      <c r="X21" s="9" t="s">
        <v>13</v>
      </c>
      <c r="Y21" s="1"/>
      <c r="Z21" s="1">
        <f>COUNTIFS('score sheet (5)'!$G:$G,'Set (5)'!Y$20,'score sheet (5)'!$I:$I,"a")</f>
        <v>0</v>
      </c>
      <c r="AA21" s="1"/>
      <c r="AB21" s="1"/>
      <c r="AC21" s="1"/>
      <c r="AD21" s="1"/>
      <c r="AE21" s="1"/>
      <c r="AF21" s="10"/>
    </row>
    <row r="22" spans="1:32" x14ac:dyDescent="0.45">
      <c r="A22" s="1"/>
      <c r="B22" s="1"/>
      <c r="C22" s="3"/>
      <c r="D22" s="9"/>
      <c r="E22" s="1"/>
      <c r="F22" s="10"/>
      <c r="G22" s="9"/>
      <c r="H22" s="1"/>
      <c r="I22" s="10"/>
      <c r="J22" s="9"/>
      <c r="K22" s="1"/>
      <c r="L22" s="1"/>
      <c r="M22" s="10"/>
      <c r="N22" s="9"/>
      <c r="O22" s="10"/>
      <c r="P22" s="77"/>
      <c r="Q22" s="39"/>
      <c r="X22" s="9" t="s">
        <v>14</v>
      </c>
      <c r="Y22" s="1"/>
      <c r="Z22" s="1">
        <f>COUNTIFS('score sheet (5)'!$G:$G,'Set (5)'!Y$20,'score sheet (5)'!$I:$I,"a",'score sheet (5)'!$J:$J,"p")</f>
        <v>0</v>
      </c>
      <c r="AA22" s="1"/>
      <c r="AB22" s="1"/>
      <c r="AC22" s="1"/>
      <c r="AD22" s="1"/>
      <c r="AE22" s="1"/>
      <c r="AF22" s="10"/>
    </row>
    <row r="23" spans="1:32" x14ac:dyDescent="0.45">
      <c r="A23" s="1"/>
      <c r="B23" s="1"/>
      <c r="C23" s="3"/>
      <c r="D23" s="9"/>
      <c r="E23" s="1"/>
      <c r="F23" s="10"/>
      <c r="G23" s="9"/>
      <c r="H23" s="1"/>
      <c r="I23" s="10"/>
      <c r="J23" s="9"/>
      <c r="K23" s="1"/>
      <c r="L23" s="1"/>
      <c r="M23" s="10"/>
      <c r="N23" s="9"/>
      <c r="O23" s="10"/>
      <c r="P23" s="77"/>
      <c r="Q23" s="39"/>
      <c r="X23" s="9" t="s">
        <v>7</v>
      </c>
      <c r="Y23" s="1"/>
      <c r="Z23" s="1">
        <f>COUNTIFS('score sheet (5)'!$G:$G,'Set (5)'!Y$20,'score sheet (5)'!$I:$I,"a",'score sheet (5)'!$J:$J,"m")</f>
        <v>0</v>
      </c>
      <c r="AA23" s="1"/>
      <c r="AB23" s="1"/>
      <c r="AC23" s="1"/>
      <c r="AD23" s="1"/>
      <c r="AE23" s="1"/>
      <c r="AF23" s="10"/>
    </row>
    <row r="24" spans="1:32" ht="18.600000000000001" thickBot="1" x14ac:dyDescent="0.5">
      <c r="A24" s="1"/>
      <c r="B24" s="1"/>
      <c r="C24" s="3" t="s">
        <v>15</v>
      </c>
      <c r="D24" s="11">
        <f>SUM(D16:D23)</f>
        <v>0</v>
      </c>
      <c r="E24" s="12">
        <f>SUM(E16:E23)</f>
        <v>0</v>
      </c>
      <c r="F24" s="13">
        <f t="shared" ref="F24:P24" si="2">SUM(F16:F23)</f>
        <v>0</v>
      </c>
      <c r="G24" s="11">
        <f t="shared" si="2"/>
        <v>0</v>
      </c>
      <c r="H24" s="12">
        <f t="shared" si="2"/>
        <v>0</v>
      </c>
      <c r="I24" s="13">
        <f t="shared" si="2"/>
        <v>0</v>
      </c>
      <c r="J24" s="11">
        <f t="shared" si="2"/>
        <v>0</v>
      </c>
      <c r="K24" s="12">
        <f t="shared" si="2"/>
        <v>0</v>
      </c>
      <c r="L24" s="12">
        <f t="shared" si="2"/>
        <v>0</v>
      </c>
      <c r="M24" s="13">
        <f t="shared" si="2"/>
        <v>0</v>
      </c>
      <c r="N24" s="11">
        <f t="shared" si="2"/>
        <v>0</v>
      </c>
      <c r="O24" s="13">
        <f t="shared" si="2"/>
        <v>0</v>
      </c>
      <c r="P24" s="46">
        <f t="shared" si="2"/>
        <v>0</v>
      </c>
      <c r="X24" s="11" t="s">
        <v>12</v>
      </c>
      <c r="Y24" s="12"/>
      <c r="Z24" s="12" t="e">
        <f>(Z22-Z23)/Z21</f>
        <v>#DIV/0!</v>
      </c>
      <c r="AA24" s="12"/>
      <c r="AB24" s="12" t="e">
        <f>(AB22-AB23)/AB21</f>
        <v>#DIV/0!</v>
      </c>
      <c r="AC24" s="12"/>
      <c r="AD24" s="12" t="e">
        <f>(AD22-AD23)/AD21</f>
        <v>#DIV/0!</v>
      </c>
      <c r="AE24" s="12"/>
      <c r="AF24" s="13"/>
    </row>
  </sheetData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88B69-4337-4F05-B396-CD73BA1082B2}">
  <sheetPr codeName="Sheet11"/>
  <dimension ref="A1:AE282"/>
  <sheetViews>
    <sheetView zoomScale="83" zoomScaleNormal="80" workbookViewId="0">
      <selection activeCell="M5" sqref="M5"/>
    </sheetView>
  </sheetViews>
  <sheetFormatPr defaultRowHeight="18" x14ac:dyDescent="0.45"/>
  <cols>
    <col min="1" max="1" width="13.09765625" style="3" bestFit="1" customWidth="1"/>
    <col min="2" max="2" width="4" style="9" customWidth="1"/>
    <col min="3" max="3" width="4" style="4" customWidth="1"/>
    <col min="4" max="4" width="4" style="1" customWidth="1"/>
    <col min="5" max="5" width="8.796875" style="1"/>
    <col min="6" max="6" width="8.796875" style="10"/>
    <col min="7" max="7" width="4" style="9" customWidth="1"/>
    <col min="8" max="8" width="4" style="4" customWidth="1"/>
    <col min="9" max="9" width="4" style="1" customWidth="1"/>
    <col min="10" max="10" width="8.796875" style="1"/>
    <col min="11" max="11" width="8.796875" style="10"/>
    <col min="12" max="13" width="7.19921875" bestFit="1" customWidth="1"/>
    <col min="14" max="16" width="5.796875" customWidth="1"/>
    <col min="17" max="17" width="4" customWidth="1"/>
    <col min="19" max="19" width="12.19921875" bestFit="1" customWidth="1"/>
    <col min="20" max="20" width="6.09765625" customWidth="1"/>
    <col min="21" max="21" width="12.19921875" bestFit="1" customWidth="1"/>
    <col min="22" max="22" width="7.5" bestFit="1" customWidth="1"/>
    <col min="23" max="23" width="7.5" customWidth="1"/>
    <col min="24" max="24" width="6.69921875" bestFit="1" customWidth="1"/>
    <col min="25" max="25" width="7.69921875" bestFit="1" customWidth="1"/>
    <col min="26" max="26" width="10.59765625" bestFit="1" customWidth="1"/>
    <col min="27" max="27" width="7.5" bestFit="1" customWidth="1"/>
    <col min="28" max="28" width="7.5" customWidth="1"/>
    <col min="29" max="29" width="6.69921875" bestFit="1" customWidth="1"/>
    <col min="30" max="30" width="7.09765625" bestFit="1" customWidth="1"/>
    <col min="31" max="31" width="5.5" bestFit="1" customWidth="1"/>
  </cols>
  <sheetData>
    <row r="1" spans="1:31" ht="18.600000000000001" thickBot="1" x14ac:dyDescent="0.5">
      <c r="A1" s="50" t="s">
        <v>73</v>
      </c>
      <c r="B1" s="50" t="s">
        <v>16</v>
      </c>
      <c r="C1" s="63" t="s">
        <v>89</v>
      </c>
      <c r="D1" s="51" t="s">
        <v>21</v>
      </c>
      <c r="E1" s="51" t="s">
        <v>20</v>
      </c>
      <c r="F1" s="52" t="s">
        <v>19</v>
      </c>
      <c r="G1" s="53" t="s">
        <v>22</v>
      </c>
      <c r="H1" s="64" t="s">
        <v>89</v>
      </c>
      <c r="I1" s="54" t="s">
        <v>23</v>
      </c>
      <c r="J1" s="54" t="s">
        <v>24</v>
      </c>
      <c r="K1" s="55" t="s">
        <v>25</v>
      </c>
      <c r="L1" s="101" t="s">
        <v>101</v>
      </c>
      <c r="M1" s="101" t="s">
        <v>103</v>
      </c>
      <c r="U1" s="80"/>
      <c r="V1" s="84"/>
      <c r="W1" s="84"/>
      <c r="X1" s="84"/>
      <c r="Y1" s="84"/>
      <c r="Z1" s="85"/>
      <c r="AA1" s="82" t="s">
        <v>58</v>
      </c>
      <c r="AB1" s="81"/>
      <c r="AC1" s="81"/>
      <c r="AD1" s="81"/>
      <c r="AE1" s="83"/>
    </row>
    <row r="2" spans="1:31" ht="18.600000000000001" thickBot="1" x14ac:dyDescent="0.5">
      <c r="A2" s="102" t="s">
        <v>59</v>
      </c>
      <c r="B2" s="103">
        <v>12</v>
      </c>
      <c r="C2" s="104" t="s">
        <v>231</v>
      </c>
      <c r="D2" s="105" t="s">
        <v>110</v>
      </c>
      <c r="E2" s="105"/>
      <c r="F2" s="106">
        <v>65</v>
      </c>
      <c r="G2" s="103">
        <v>12</v>
      </c>
      <c r="H2" s="104" t="s">
        <v>231</v>
      </c>
      <c r="I2" s="105" t="s">
        <v>111</v>
      </c>
      <c r="J2" s="105" t="s">
        <v>113</v>
      </c>
      <c r="K2" s="106">
        <v>38</v>
      </c>
      <c r="L2" s="86">
        <v>25</v>
      </c>
      <c r="M2" s="86">
        <v>18</v>
      </c>
      <c r="U2" s="42" t="s">
        <v>27</v>
      </c>
      <c r="V2" s="23" t="s">
        <v>16</v>
      </c>
      <c r="W2" s="23" t="s">
        <v>88</v>
      </c>
      <c r="X2" s="17" t="s">
        <v>21</v>
      </c>
      <c r="Y2" s="17" t="s">
        <v>20</v>
      </c>
      <c r="Z2" s="18" t="s">
        <v>19</v>
      </c>
      <c r="AA2" s="19" t="s">
        <v>16</v>
      </c>
      <c r="AB2" s="23" t="s">
        <v>88</v>
      </c>
      <c r="AC2" s="17" t="s">
        <v>21</v>
      </c>
      <c r="AD2" s="37" t="s">
        <v>20</v>
      </c>
      <c r="AE2" s="20" t="s">
        <v>19</v>
      </c>
    </row>
    <row r="3" spans="1:31" ht="18.600000000000001" thickBot="1" x14ac:dyDescent="0.5">
      <c r="A3" s="107" t="s">
        <v>232</v>
      </c>
      <c r="B3" s="108"/>
      <c r="C3" s="104" t="s">
        <v>231</v>
      </c>
      <c r="D3" s="109"/>
      <c r="E3" s="109"/>
      <c r="F3" s="110"/>
      <c r="G3" s="108">
        <v>21</v>
      </c>
      <c r="H3" s="104" t="s">
        <v>231</v>
      </c>
      <c r="I3" s="109" t="s">
        <v>114</v>
      </c>
      <c r="J3" s="109"/>
      <c r="K3" s="110">
        <v>51</v>
      </c>
      <c r="L3" s="86"/>
      <c r="M3" s="86"/>
      <c r="U3" s="15" t="s">
        <v>1</v>
      </c>
      <c r="V3" s="43"/>
      <c r="W3" s="43"/>
      <c r="X3" s="7" t="s">
        <v>33</v>
      </c>
      <c r="Y3" s="7" t="s">
        <v>80</v>
      </c>
      <c r="Z3" s="3" t="s">
        <v>82</v>
      </c>
      <c r="AA3" s="6"/>
      <c r="AB3" s="43"/>
      <c r="AC3" s="7" t="s">
        <v>34</v>
      </c>
      <c r="AD3" s="7" t="s">
        <v>68</v>
      </c>
      <c r="AE3" s="3" t="s">
        <v>82</v>
      </c>
    </row>
    <row r="4" spans="1:31" x14ac:dyDescent="0.45">
      <c r="A4" s="111" t="s">
        <v>232</v>
      </c>
      <c r="B4" s="89">
        <v>12</v>
      </c>
      <c r="C4" s="104" t="s">
        <v>231</v>
      </c>
      <c r="D4" s="87" t="s">
        <v>116</v>
      </c>
      <c r="E4" s="87" t="s">
        <v>117</v>
      </c>
      <c r="F4" s="91"/>
      <c r="G4" s="89">
        <v>10</v>
      </c>
      <c r="H4" s="104">
        <v>51</v>
      </c>
      <c r="I4" s="87" t="s">
        <v>113</v>
      </c>
      <c r="J4" s="87" t="s">
        <v>115</v>
      </c>
      <c r="K4" s="91">
        <v>75</v>
      </c>
      <c r="L4" s="86"/>
      <c r="M4" s="86"/>
      <c r="P4" s="6">
        <v>1</v>
      </c>
      <c r="Q4" s="7">
        <v>6</v>
      </c>
      <c r="R4" s="8">
        <v>5</v>
      </c>
      <c r="U4" s="16" t="s">
        <v>28</v>
      </c>
      <c r="V4" s="4"/>
      <c r="W4" s="4"/>
      <c r="X4" s="1" t="s">
        <v>34</v>
      </c>
      <c r="Y4" s="1" t="s">
        <v>68</v>
      </c>
      <c r="Z4" s="3" t="s">
        <v>82</v>
      </c>
      <c r="AA4" s="9"/>
      <c r="AB4" s="4"/>
      <c r="AC4" s="1" t="s">
        <v>33</v>
      </c>
      <c r="AD4" s="1"/>
      <c r="AE4" s="3" t="s">
        <v>82</v>
      </c>
    </row>
    <row r="5" spans="1:31" ht="18.600000000000001" thickBot="1" x14ac:dyDescent="0.5">
      <c r="A5" s="112" t="s">
        <v>232</v>
      </c>
      <c r="B5" s="95"/>
      <c r="C5" s="104" t="s">
        <v>231</v>
      </c>
      <c r="D5" s="96"/>
      <c r="E5" s="96"/>
      <c r="F5" s="97"/>
      <c r="G5" s="95"/>
      <c r="H5" s="104" t="s">
        <v>231</v>
      </c>
      <c r="I5" s="96"/>
      <c r="J5" s="96"/>
      <c r="K5" s="97"/>
      <c r="L5" s="86"/>
      <c r="M5" s="86"/>
      <c r="P5" s="9">
        <v>9</v>
      </c>
      <c r="Q5" s="1">
        <v>8</v>
      </c>
      <c r="R5" s="10">
        <v>7</v>
      </c>
      <c r="U5" s="16" t="s">
        <v>78</v>
      </c>
      <c r="V5" s="4"/>
      <c r="W5" s="4"/>
      <c r="X5" s="1" t="s">
        <v>79</v>
      </c>
      <c r="Y5" s="1" t="s">
        <v>81</v>
      </c>
      <c r="Z5" s="3" t="s">
        <v>83</v>
      </c>
      <c r="AA5" s="9"/>
      <c r="AB5" s="4"/>
      <c r="AC5" s="1"/>
      <c r="AD5" s="1"/>
      <c r="AE5" s="10"/>
    </row>
    <row r="6" spans="1:31" ht="18.600000000000001" thickBot="1" x14ac:dyDescent="0.5">
      <c r="A6" s="107" t="s">
        <v>119</v>
      </c>
      <c r="B6" s="108">
        <v>8</v>
      </c>
      <c r="C6" s="104" t="s">
        <v>231</v>
      </c>
      <c r="D6" s="109" t="s">
        <v>111</v>
      </c>
      <c r="E6" s="109" t="s">
        <v>113</v>
      </c>
      <c r="F6" s="110">
        <v>33</v>
      </c>
      <c r="G6" s="108">
        <v>21</v>
      </c>
      <c r="H6" s="104" t="s">
        <v>231</v>
      </c>
      <c r="I6" s="109" t="s">
        <v>110</v>
      </c>
      <c r="J6" s="109"/>
      <c r="K6" s="110">
        <v>58</v>
      </c>
      <c r="L6" s="86"/>
      <c r="M6" s="86"/>
      <c r="O6" s="34"/>
      <c r="P6" s="11">
        <v>2</v>
      </c>
      <c r="Q6" s="12">
        <v>3</v>
      </c>
      <c r="R6" s="13">
        <v>4</v>
      </c>
      <c r="S6" s="34"/>
      <c r="U6" s="16" t="s">
        <v>29</v>
      </c>
      <c r="V6" s="4"/>
      <c r="W6" s="3" t="s">
        <v>83</v>
      </c>
      <c r="X6" s="1" t="s">
        <v>35</v>
      </c>
      <c r="Y6" s="1" t="s">
        <v>80</v>
      </c>
      <c r="Z6" s="3" t="s">
        <v>82</v>
      </c>
      <c r="AA6" s="9"/>
      <c r="AB6" s="4"/>
      <c r="AC6" s="1" t="s">
        <v>40</v>
      </c>
      <c r="AD6" s="1" t="s">
        <v>68</v>
      </c>
      <c r="AE6" s="3" t="s">
        <v>82</v>
      </c>
    </row>
    <row r="7" spans="1:31" x14ac:dyDescent="0.45">
      <c r="A7" s="113" t="s">
        <v>118</v>
      </c>
      <c r="B7" s="114">
        <v>11</v>
      </c>
      <c r="C7" s="104" t="s">
        <v>231</v>
      </c>
      <c r="D7" s="115" t="s">
        <v>114</v>
      </c>
      <c r="E7" s="115"/>
      <c r="F7" s="116" t="s">
        <v>121</v>
      </c>
      <c r="G7" s="114"/>
      <c r="H7" s="104" t="s">
        <v>231</v>
      </c>
      <c r="I7" s="115"/>
      <c r="J7" s="115"/>
      <c r="K7" s="116"/>
      <c r="L7" s="86"/>
      <c r="M7" s="86"/>
      <c r="P7" s="21">
        <v>4</v>
      </c>
      <c r="Q7" s="5">
        <v>3</v>
      </c>
      <c r="R7" s="22">
        <v>2</v>
      </c>
      <c r="U7" s="47" t="s">
        <v>69</v>
      </c>
      <c r="X7" s="14" t="s">
        <v>35</v>
      </c>
      <c r="Y7" s="14" t="s">
        <v>36</v>
      </c>
      <c r="Z7" s="3" t="s">
        <v>70</v>
      </c>
      <c r="AA7" s="9"/>
      <c r="AB7" s="4"/>
      <c r="AC7" s="1"/>
      <c r="AD7" s="1"/>
      <c r="AE7" s="10"/>
    </row>
    <row r="8" spans="1:31" x14ac:dyDescent="0.45">
      <c r="A8" s="111" t="s">
        <v>118</v>
      </c>
      <c r="B8" s="89">
        <v>1</v>
      </c>
      <c r="C8" s="104" t="s">
        <v>120</v>
      </c>
      <c r="D8" s="87" t="s">
        <v>113</v>
      </c>
      <c r="E8" s="87" t="s">
        <v>115</v>
      </c>
      <c r="F8" s="91">
        <v>59</v>
      </c>
      <c r="G8" s="89"/>
      <c r="H8" s="104" t="s">
        <v>231</v>
      </c>
      <c r="I8" s="87"/>
      <c r="J8" s="87"/>
      <c r="K8" s="91"/>
      <c r="L8" s="86"/>
      <c r="M8" s="86"/>
      <c r="P8" s="9">
        <v>7</v>
      </c>
      <c r="Q8" s="1">
        <v>8</v>
      </c>
      <c r="R8" s="10">
        <v>9</v>
      </c>
      <c r="U8" s="16" t="s">
        <v>32</v>
      </c>
      <c r="V8" s="4"/>
      <c r="W8" s="4"/>
      <c r="X8" s="1" t="s">
        <v>35</v>
      </c>
      <c r="Y8" s="1" t="s">
        <v>38</v>
      </c>
      <c r="Z8" s="3"/>
      <c r="AA8" s="9"/>
      <c r="AB8" s="4"/>
      <c r="AC8" s="1" t="s">
        <v>37</v>
      </c>
      <c r="AD8" s="1" t="s">
        <v>36</v>
      </c>
      <c r="AE8" s="3" t="s">
        <v>82</v>
      </c>
    </row>
    <row r="9" spans="1:31" ht="18.600000000000001" thickBot="1" x14ac:dyDescent="0.5">
      <c r="A9" s="112" t="s">
        <v>118</v>
      </c>
      <c r="B9" s="95"/>
      <c r="C9" s="104" t="s">
        <v>231</v>
      </c>
      <c r="D9" s="96"/>
      <c r="E9" s="96"/>
      <c r="F9" s="97"/>
      <c r="G9" s="95"/>
      <c r="H9" s="104" t="s">
        <v>231</v>
      </c>
      <c r="I9" s="96"/>
      <c r="J9" s="96"/>
      <c r="K9" s="97"/>
      <c r="L9" s="86"/>
      <c r="M9" s="86"/>
      <c r="P9" s="11">
        <v>5</v>
      </c>
      <c r="Q9" s="12">
        <v>6</v>
      </c>
      <c r="R9" s="13">
        <v>1</v>
      </c>
      <c r="U9" s="16" t="s">
        <v>26</v>
      </c>
      <c r="V9" s="4"/>
      <c r="W9" s="4"/>
      <c r="X9" s="1" t="s">
        <v>37</v>
      </c>
      <c r="Y9" s="1" t="s">
        <v>38</v>
      </c>
      <c r="Z9" s="3"/>
      <c r="AA9" s="9"/>
      <c r="AB9" s="4"/>
      <c r="AC9" s="1" t="s">
        <v>35</v>
      </c>
      <c r="AD9" s="1" t="s">
        <v>36</v>
      </c>
      <c r="AE9" s="10" t="s">
        <v>37</v>
      </c>
    </row>
    <row r="10" spans="1:31" ht="18.600000000000001" thickBot="1" x14ac:dyDescent="0.5">
      <c r="A10" s="107" t="s">
        <v>123</v>
      </c>
      <c r="B10" s="108">
        <v>1</v>
      </c>
      <c r="C10" s="104" t="s">
        <v>231</v>
      </c>
      <c r="D10" s="109" t="s">
        <v>110</v>
      </c>
      <c r="E10" s="109" t="s">
        <v>117</v>
      </c>
      <c r="F10" s="110"/>
      <c r="G10" s="108"/>
      <c r="H10" s="104" t="s">
        <v>231</v>
      </c>
      <c r="I10" s="109"/>
      <c r="J10" s="109"/>
      <c r="K10" s="110"/>
      <c r="L10" s="86"/>
      <c r="M10" s="86"/>
      <c r="U10" s="16" t="s">
        <v>31</v>
      </c>
      <c r="V10" s="4"/>
      <c r="W10" s="4"/>
      <c r="X10" s="1" t="s">
        <v>37</v>
      </c>
      <c r="Y10" s="1" t="s">
        <v>39</v>
      </c>
      <c r="Z10" s="3" t="s">
        <v>82</v>
      </c>
      <c r="AA10" s="9"/>
      <c r="AB10" s="4"/>
      <c r="AC10" s="1" t="s">
        <v>35</v>
      </c>
      <c r="AD10" s="1"/>
      <c r="AE10" s="3" t="s">
        <v>82</v>
      </c>
    </row>
    <row r="11" spans="1:31" ht="18.600000000000001" thickBot="1" x14ac:dyDescent="0.5">
      <c r="A11" s="111" t="s">
        <v>122</v>
      </c>
      <c r="B11" s="89"/>
      <c r="C11" s="104" t="s">
        <v>231</v>
      </c>
      <c r="D11" s="87"/>
      <c r="E11" s="87"/>
      <c r="F11" s="91"/>
      <c r="G11" s="89"/>
      <c r="H11" s="104" t="s">
        <v>231</v>
      </c>
      <c r="I11" s="87"/>
      <c r="J11" s="87"/>
      <c r="K11" s="91"/>
      <c r="L11" s="86"/>
      <c r="M11" s="86"/>
      <c r="O11" t="s">
        <v>84</v>
      </c>
      <c r="P11" s="6">
        <v>11</v>
      </c>
      <c r="Q11" s="7">
        <v>16</v>
      </c>
      <c r="R11" s="8">
        <v>15</v>
      </c>
      <c r="U11" s="46" t="s">
        <v>30</v>
      </c>
      <c r="V11" s="45"/>
      <c r="W11" s="45"/>
      <c r="X11" s="12" t="s">
        <v>40</v>
      </c>
      <c r="Y11" s="12" t="s">
        <v>61</v>
      </c>
      <c r="Z11" s="3" t="s">
        <v>82</v>
      </c>
      <c r="AA11" s="11"/>
      <c r="AB11" s="45"/>
      <c r="AC11" s="12" t="s">
        <v>35</v>
      </c>
      <c r="AD11" s="12"/>
      <c r="AE11" s="3" t="s">
        <v>82</v>
      </c>
    </row>
    <row r="12" spans="1:31" ht="18.600000000000001" thickBot="1" x14ac:dyDescent="0.5">
      <c r="A12" s="112" t="s">
        <v>125</v>
      </c>
      <c r="B12" s="95">
        <v>8</v>
      </c>
      <c r="C12" s="104" t="s">
        <v>231</v>
      </c>
      <c r="D12" s="96" t="s">
        <v>111</v>
      </c>
      <c r="E12" s="96" t="s">
        <v>126</v>
      </c>
      <c r="F12" s="97">
        <v>88</v>
      </c>
      <c r="G12" s="95">
        <v>10</v>
      </c>
      <c r="H12" s="104" t="s">
        <v>231</v>
      </c>
      <c r="I12" s="96" t="s">
        <v>110</v>
      </c>
      <c r="J12" s="96"/>
      <c r="K12" s="97">
        <v>56</v>
      </c>
      <c r="L12" s="86"/>
      <c r="M12" s="86"/>
      <c r="P12" s="9">
        <v>19</v>
      </c>
      <c r="Q12" s="1">
        <v>18</v>
      </c>
      <c r="R12" s="10">
        <v>17</v>
      </c>
    </row>
    <row r="13" spans="1:31" ht="18.600000000000001" thickBot="1" x14ac:dyDescent="0.5">
      <c r="A13" s="107" t="s">
        <v>124</v>
      </c>
      <c r="B13" s="108">
        <v>22</v>
      </c>
      <c r="C13" s="104" t="s">
        <v>231</v>
      </c>
      <c r="D13" s="109" t="s">
        <v>114</v>
      </c>
      <c r="E13" s="109" t="s">
        <v>127</v>
      </c>
      <c r="F13" s="110">
        <v>53</v>
      </c>
      <c r="G13" s="108"/>
      <c r="H13" s="104" t="s">
        <v>231</v>
      </c>
      <c r="I13" s="109"/>
      <c r="J13" s="109"/>
      <c r="K13" s="110"/>
      <c r="L13" s="86"/>
      <c r="M13" s="86"/>
      <c r="P13" s="11">
        <v>12</v>
      </c>
      <c r="Q13" s="12">
        <v>13</v>
      </c>
      <c r="R13" s="13">
        <v>14</v>
      </c>
    </row>
    <row r="14" spans="1:31" ht="18.600000000000001" thickBot="1" x14ac:dyDescent="0.5">
      <c r="A14" s="111" t="s">
        <v>124</v>
      </c>
      <c r="B14" s="89">
        <v>2</v>
      </c>
      <c r="C14" s="104">
        <v>53</v>
      </c>
      <c r="D14" s="87" t="s">
        <v>113</v>
      </c>
      <c r="E14" s="87"/>
      <c r="F14" s="91">
        <v>5</v>
      </c>
      <c r="G14" s="89">
        <v>29</v>
      </c>
      <c r="H14" s="104" t="s">
        <v>231</v>
      </c>
      <c r="I14" s="87" t="s">
        <v>112</v>
      </c>
      <c r="J14" s="87" t="s">
        <v>114</v>
      </c>
      <c r="K14" s="91">
        <v>58</v>
      </c>
      <c r="L14" s="86"/>
      <c r="M14" s="86"/>
      <c r="Q14">
        <v>1</v>
      </c>
      <c r="U14" s="28" t="s">
        <v>67</v>
      </c>
      <c r="V14" s="29"/>
      <c r="W14" s="29"/>
      <c r="X14" s="26" t="s">
        <v>62</v>
      </c>
      <c r="Y14" s="26"/>
      <c r="Z14" s="25" t="s">
        <v>16</v>
      </c>
      <c r="AA14" s="24"/>
      <c r="AB14" s="29"/>
      <c r="AC14" s="26"/>
      <c r="AD14" s="26"/>
      <c r="AE14" s="27"/>
    </row>
    <row r="15" spans="1:31" ht="18.600000000000001" thickBot="1" x14ac:dyDescent="0.5">
      <c r="A15" s="112" t="s">
        <v>124</v>
      </c>
      <c r="B15" s="95"/>
      <c r="C15" s="104" t="s">
        <v>231</v>
      </c>
      <c r="D15" s="96"/>
      <c r="E15" s="96"/>
      <c r="F15" s="97"/>
      <c r="G15" s="95">
        <v>10</v>
      </c>
      <c r="H15" s="104" t="s">
        <v>231</v>
      </c>
      <c r="I15" s="96" t="s">
        <v>116</v>
      </c>
      <c r="J15" s="96" t="s">
        <v>113</v>
      </c>
      <c r="K15" s="97">
        <v>37</v>
      </c>
      <c r="L15" s="86"/>
      <c r="M15" s="86"/>
      <c r="U15" s="47" t="s">
        <v>41</v>
      </c>
      <c r="V15" s="40"/>
      <c r="W15" s="40"/>
      <c r="X15" s="14" t="s">
        <v>42</v>
      </c>
      <c r="Y15" s="14"/>
      <c r="Z15" s="41"/>
      <c r="AA15" s="35"/>
      <c r="AB15" s="40"/>
      <c r="AC15" s="14"/>
      <c r="AD15" s="14"/>
      <c r="AE15" s="36"/>
    </row>
    <row r="16" spans="1:31" x14ac:dyDescent="0.45">
      <c r="A16" s="107" t="s">
        <v>124</v>
      </c>
      <c r="B16" s="108"/>
      <c r="C16" s="104" t="s">
        <v>231</v>
      </c>
      <c r="D16" s="109"/>
      <c r="E16" s="109"/>
      <c r="F16" s="110"/>
      <c r="G16" s="108">
        <v>21</v>
      </c>
      <c r="H16" s="104" t="s">
        <v>231</v>
      </c>
      <c r="I16" s="109" t="s">
        <v>114</v>
      </c>
      <c r="J16" s="109"/>
      <c r="K16" s="110" t="s">
        <v>121</v>
      </c>
      <c r="L16" s="86"/>
      <c r="M16" s="86"/>
      <c r="U16" s="15" t="s">
        <v>43</v>
      </c>
      <c r="V16" s="58"/>
      <c r="W16" s="59"/>
      <c r="X16" s="60"/>
      <c r="Y16" s="60"/>
      <c r="Z16" s="61"/>
      <c r="AA16" s="58"/>
      <c r="AB16" s="59"/>
      <c r="AC16" s="60"/>
      <c r="AD16" s="60"/>
      <c r="AE16" s="62"/>
    </row>
    <row r="17" spans="1:31" x14ac:dyDescent="0.45">
      <c r="A17" s="111" t="s">
        <v>124</v>
      </c>
      <c r="B17" s="89">
        <v>2</v>
      </c>
      <c r="C17" s="104" t="s">
        <v>231</v>
      </c>
      <c r="D17" s="87" t="s">
        <v>112</v>
      </c>
      <c r="E17" s="87" t="s">
        <v>114</v>
      </c>
      <c r="F17" s="91" t="s">
        <v>128</v>
      </c>
      <c r="G17" s="89">
        <v>14</v>
      </c>
      <c r="H17" s="104" t="s">
        <v>120</v>
      </c>
      <c r="I17" s="87" t="s">
        <v>113</v>
      </c>
      <c r="J17" s="87"/>
      <c r="K17" s="91">
        <v>5</v>
      </c>
      <c r="L17" s="86"/>
      <c r="M17" s="86"/>
      <c r="U17" s="16" t="s">
        <v>44</v>
      </c>
      <c r="V17" s="4" t="s">
        <v>64</v>
      </c>
      <c r="W17" s="4"/>
      <c r="X17" s="1" t="s">
        <v>48</v>
      </c>
      <c r="Y17" s="1"/>
      <c r="Z17" s="3"/>
      <c r="AA17" s="9" t="s">
        <v>66</v>
      </c>
      <c r="AB17" s="4"/>
      <c r="AC17" s="1"/>
      <c r="AD17" s="1"/>
      <c r="AE17" s="10"/>
    </row>
    <row r="18" spans="1:31" ht="18.600000000000001" thickBot="1" x14ac:dyDescent="0.5">
      <c r="A18" s="112" t="s">
        <v>124</v>
      </c>
      <c r="B18" s="95">
        <v>8</v>
      </c>
      <c r="C18" s="104" t="s">
        <v>231</v>
      </c>
      <c r="D18" s="96" t="s">
        <v>116</v>
      </c>
      <c r="E18" s="96" t="s">
        <v>113</v>
      </c>
      <c r="F18" s="97">
        <v>37</v>
      </c>
      <c r="G18" s="95"/>
      <c r="H18" s="104" t="s">
        <v>231</v>
      </c>
      <c r="I18" s="96"/>
      <c r="J18" s="96"/>
      <c r="K18" s="97"/>
      <c r="L18" s="86"/>
      <c r="M18" s="86"/>
      <c r="U18" s="16" t="s">
        <v>46</v>
      </c>
      <c r="V18" s="4" t="s">
        <v>64</v>
      </c>
      <c r="W18" s="4"/>
      <c r="X18" s="1" t="s">
        <v>50</v>
      </c>
      <c r="Y18" s="1"/>
      <c r="Z18" s="3"/>
      <c r="AA18" s="9" t="s">
        <v>66</v>
      </c>
      <c r="AB18" s="4"/>
      <c r="AC18" s="1"/>
      <c r="AD18" s="1"/>
      <c r="AE18" s="10"/>
    </row>
    <row r="19" spans="1:31" x14ac:dyDescent="0.45">
      <c r="A19" s="107" t="s">
        <v>124</v>
      </c>
      <c r="B19" s="108">
        <v>11</v>
      </c>
      <c r="C19" s="104" t="s">
        <v>231</v>
      </c>
      <c r="D19" s="109" t="s">
        <v>114</v>
      </c>
      <c r="E19" s="109"/>
      <c r="F19" s="110">
        <v>21</v>
      </c>
      <c r="G19" s="108"/>
      <c r="H19" s="104" t="s">
        <v>231</v>
      </c>
      <c r="I19" s="109"/>
      <c r="J19" s="109"/>
      <c r="K19" s="110"/>
      <c r="L19" s="86"/>
      <c r="M19" s="86"/>
      <c r="U19" s="16" t="s">
        <v>45</v>
      </c>
      <c r="V19" s="4" t="s">
        <v>63</v>
      </c>
      <c r="W19" s="4"/>
      <c r="X19" s="1" t="s">
        <v>49</v>
      </c>
      <c r="Y19" s="1"/>
      <c r="Z19" s="3"/>
      <c r="AA19" s="9" t="s">
        <v>65</v>
      </c>
      <c r="AB19" s="4"/>
      <c r="AC19" s="1"/>
      <c r="AD19" s="1"/>
      <c r="AE19" s="10"/>
    </row>
    <row r="20" spans="1:31" ht="18.600000000000001" thickBot="1" x14ac:dyDescent="0.5">
      <c r="A20" s="111" t="s">
        <v>124</v>
      </c>
      <c r="B20" s="89">
        <v>4</v>
      </c>
      <c r="C20" s="104">
        <v>21</v>
      </c>
      <c r="D20" s="87" t="s">
        <v>113</v>
      </c>
      <c r="E20" s="87" t="s">
        <v>115</v>
      </c>
      <c r="F20" s="91">
        <v>68</v>
      </c>
      <c r="G20" s="89"/>
      <c r="H20" s="104" t="s">
        <v>231</v>
      </c>
      <c r="I20" s="87"/>
      <c r="J20" s="87"/>
      <c r="K20" s="91"/>
      <c r="L20" s="86"/>
      <c r="M20" s="86"/>
      <c r="U20" s="46" t="s">
        <v>47</v>
      </c>
      <c r="V20" s="45" t="s">
        <v>63</v>
      </c>
      <c r="W20" s="45"/>
      <c r="X20" s="12" t="s">
        <v>51</v>
      </c>
      <c r="Y20" s="12"/>
      <c r="Z20" s="44"/>
      <c r="AA20" s="11" t="s">
        <v>65</v>
      </c>
      <c r="AB20" s="45"/>
      <c r="AC20" s="12"/>
      <c r="AD20" s="12"/>
      <c r="AE20" s="13"/>
    </row>
    <row r="21" spans="1:31" ht="18.600000000000001" thickBot="1" x14ac:dyDescent="0.5">
      <c r="A21" s="112" t="s">
        <v>124</v>
      </c>
      <c r="B21" s="95"/>
      <c r="C21" s="104" t="s">
        <v>231</v>
      </c>
      <c r="D21" s="96"/>
      <c r="E21" s="96"/>
      <c r="F21" s="97"/>
      <c r="G21" s="95"/>
      <c r="H21" s="104" t="s">
        <v>231</v>
      </c>
      <c r="I21" s="96"/>
      <c r="J21" s="96"/>
      <c r="K21" s="97"/>
      <c r="L21" s="86"/>
      <c r="M21" s="86"/>
      <c r="O21" t="s">
        <v>78</v>
      </c>
    </row>
    <row r="22" spans="1:31" x14ac:dyDescent="0.45">
      <c r="A22" s="107" t="s">
        <v>130</v>
      </c>
      <c r="B22" s="108">
        <v>2</v>
      </c>
      <c r="C22" s="104" t="s">
        <v>231</v>
      </c>
      <c r="D22" s="109" t="s">
        <v>110</v>
      </c>
      <c r="E22" s="109"/>
      <c r="F22" s="110">
        <v>56</v>
      </c>
      <c r="G22" s="108">
        <v>12</v>
      </c>
      <c r="H22" s="104" t="s">
        <v>231</v>
      </c>
      <c r="I22" s="109" t="s">
        <v>111</v>
      </c>
      <c r="J22" s="109" t="s">
        <v>126</v>
      </c>
      <c r="K22" s="110">
        <v>88</v>
      </c>
      <c r="L22" s="86"/>
      <c r="M22" s="86"/>
      <c r="O22" s="1">
        <v>5</v>
      </c>
      <c r="P22" s="1">
        <v>4</v>
      </c>
      <c r="Q22" s="1">
        <v>3</v>
      </c>
      <c r="R22" s="1">
        <v>2</v>
      </c>
      <c r="S22" s="1">
        <v>1</v>
      </c>
      <c r="T22" s="1">
        <v>0</v>
      </c>
      <c r="U22" s="1" t="s">
        <v>85</v>
      </c>
      <c r="V22" s="1" t="s">
        <v>86</v>
      </c>
      <c r="W22" s="1" t="s">
        <v>87</v>
      </c>
    </row>
    <row r="23" spans="1:31" x14ac:dyDescent="0.45">
      <c r="A23" s="111" t="s">
        <v>129</v>
      </c>
      <c r="B23" s="89"/>
      <c r="C23" s="104" t="s">
        <v>231</v>
      </c>
      <c r="D23" s="87"/>
      <c r="E23" s="87"/>
      <c r="F23" s="91"/>
      <c r="G23" s="89">
        <v>21</v>
      </c>
      <c r="H23" s="104" t="s">
        <v>231</v>
      </c>
      <c r="I23" s="87" t="s">
        <v>114</v>
      </c>
      <c r="J23" s="87" t="s">
        <v>127</v>
      </c>
      <c r="K23" s="91">
        <v>53</v>
      </c>
      <c r="L23" s="86"/>
      <c r="M23" s="86"/>
    </row>
    <row r="24" spans="1:31" ht="18.600000000000001" thickBot="1" x14ac:dyDescent="0.5">
      <c r="A24" s="112" t="s">
        <v>129</v>
      </c>
      <c r="B24" s="95">
        <v>4</v>
      </c>
      <c r="C24" s="104" t="s">
        <v>231</v>
      </c>
      <c r="D24" s="96" t="s">
        <v>112</v>
      </c>
      <c r="E24" s="96" t="s">
        <v>114</v>
      </c>
      <c r="F24" s="97">
        <v>35</v>
      </c>
      <c r="G24" s="95">
        <v>12</v>
      </c>
      <c r="H24" s="104">
        <v>53</v>
      </c>
      <c r="I24" s="96" t="s">
        <v>113</v>
      </c>
      <c r="J24" s="96"/>
      <c r="K24" s="97">
        <v>8</v>
      </c>
      <c r="L24" s="86"/>
      <c r="M24" s="86"/>
    </row>
    <row r="25" spans="1:31" x14ac:dyDescent="0.45">
      <c r="A25" s="107" t="s">
        <v>129</v>
      </c>
      <c r="B25" s="108">
        <v>8</v>
      </c>
      <c r="C25" s="104" t="s">
        <v>231</v>
      </c>
      <c r="D25" s="109" t="s">
        <v>116</v>
      </c>
      <c r="E25" s="109" t="s">
        <v>113</v>
      </c>
      <c r="F25" s="110">
        <v>39</v>
      </c>
      <c r="G25" s="108"/>
      <c r="H25" s="104" t="s">
        <v>231</v>
      </c>
      <c r="I25" s="109"/>
      <c r="J25" s="109"/>
      <c r="K25" s="110"/>
      <c r="L25" s="86"/>
      <c r="M25" s="86"/>
    </row>
    <row r="26" spans="1:31" x14ac:dyDescent="0.45">
      <c r="A26" s="111" t="s">
        <v>129</v>
      </c>
      <c r="B26" s="89">
        <v>11</v>
      </c>
      <c r="C26" s="104" t="s">
        <v>231</v>
      </c>
      <c r="D26" s="87" t="s">
        <v>114</v>
      </c>
      <c r="E26" s="87"/>
      <c r="F26" s="91">
        <v>11</v>
      </c>
      <c r="G26" s="89"/>
      <c r="H26" s="104" t="s">
        <v>231</v>
      </c>
      <c r="I26" s="87"/>
      <c r="J26" s="87"/>
      <c r="K26" s="91"/>
      <c r="L26" s="86"/>
      <c r="M26" s="86"/>
    </row>
    <row r="27" spans="1:31" ht="18.600000000000001" thickBot="1" x14ac:dyDescent="0.5">
      <c r="A27" s="112" t="s">
        <v>129</v>
      </c>
      <c r="B27" s="95">
        <v>4</v>
      </c>
      <c r="C27" s="104">
        <v>11</v>
      </c>
      <c r="D27" s="96" t="s">
        <v>113</v>
      </c>
      <c r="E27" s="96" t="s">
        <v>115</v>
      </c>
      <c r="F27" s="97">
        <v>68</v>
      </c>
      <c r="G27" s="95"/>
      <c r="H27" s="104" t="s">
        <v>231</v>
      </c>
      <c r="I27" s="96"/>
      <c r="J27" s="96"/>
      <c r="K27" s="97"/>
      <c r="L27" s="86"/>
      <c r="M27" s="86"/>
    </row>
    <row r="28" spans="1:31" ht="18.600000000000001" thickBot="1" x14ac:dyDescent="0.5">
      <c r="A28" s="102" t="s">
        <v>129</v>
      </c>
      <c r="B28" s="103" t="s">
        <v>131</v>
      </c>
      <c r="C28" s="104" t="s">
        <v>231</v>
      </c>
      <c r="D28" s="105" t="s">
        <v>132</v>
      </c>
      <c r="E28" s="105"/>
      <c r="F28" s="106"/>
      <c r="G28" s="103" t="s">
        <v>133</v>
      </c>
      <c r="H28" s="104" t="s">
        <v>231</v>
      </c>
      <c r="I28" s="105"/>
      <c r="J28" s="105"/>
      <c r="K28" s="106"/>
      <c r="L28" s="86"/>
      <c r="M28" s="86"/>
    </row>
    <row r="29" spans="1:31" x14ac:dyDescent="0.45">
      <c r="A29" s="107" t="s">
        <v>129</v>
      </c>
      <c r="B29" s="108"/>
      <c r="C29" s="104" t="s">
        <v>231</v>
      </c>
      <c r="D29" s="109"/>
      <c r="E29" s="109"/>
      <c r="F29" s="110"/>
      <c r="G29" s="108"/>
      <c r="H29" s="104" t="s">
        <v>231</v>
      </c>
      <c r="I29" s="109"/>
      <c r="J29" s="109"/>
      <c r="K29" s="110"/>
      <c r="L29" s="86"/>
      <c r="M29" s="86"/>
    </row>
    <row r="30" spans="1:31" x14ac:dyDescent="0.45">
      <c r="A30" s="111" t="s">
        <v>135</v>
      </c>
      <c r="B30" s="114">
        <v>2</v>
      </c>
      <c r="C30" s="104" t="s">
        <v>231</v>
      </c>
      <c r="D30" s="115" t="s">
        <v>110</v>
      </c>
      <c r="E30" s="115"/>
      <c r="F30" s="116">
        <v>61</v>
      </c>
      <c r="G30" s="114">
        <v>3</v>
      </c>
      <c r="H30" s="104" t="s">
        <v>231</v>
      </c>
      <c r="I30" s="115" t="s">
        <v>111</v>
      </c>
      <c r="J30" s="115" t="s">
        <v>113</v>
      </c>
      <c r="K30" s="116">
        <v>34</v>
      </c>
      <c r="L30" s="86"/>
      <c r="M30" s="86"/>
    </row>
    <row r="31" spans="1:31" x14ac:dyDescent="0.45">
      <c r="A31" s="90" t="s">
        <v>134</v>
      </c>
      <c r="B31" s="89"/>
      <c r="C31" s="104" t="s">
        <v>231</v>
      </c>
      <c r="D31" s="87"/>
      <c r="E31" s="87"/>
      <c r="F31" s="91"/>
      <c r="G31" s="89">
        <v>21</v>
      </c>
      <c r="H31" s="104" t="s">
        <v>231</v>
      </c>
      <c r="I31" s="87" t="s">
        <v>114</v>
      </c>
      <c r="J31" s="87"/>
      <c r="K31" s="91">
        <v>21</v>
      </c>
      <c r="L31" s="86"/>
      <c r="M31" s="86"/>
    </row>
    <row r="32" spans="1:31" x14ac:dyDescent="0.45">
      <c r="A32" s="117" t="s">
        <v>134</v>
      </c>
      <c r="B32" s="118">
        <v>4</v>
      </c>
      <c r="C32" s="104" t="s">
        <v>231</v>
      </c>
      <c r="D32" s="119" t="s">
        <v>112</v>
      </c>
      <c r="E32" s="119" t="s">
        <v>117</v>
      </c>
      <c r="F32" s="120">
        <v>99</v>
      </c>
      <c r="G32" s="118">
        <v>29</v>
      </c>
      <c r="H32" s="104">
        <v>21</v>
      </c>
      <c r="I32" s="119" t="s">
        <v>113</v>
      </c>
      <c r="J32" s="119" t="s">
        <v>115</v>
      </c>
      <c r="K32" s="120">
        <v>98</v>
      </c>
      <c r="L32" s="86"/>
      <c r="M32" s="86"/>
    </row>
    <row r="33" spans="1:13" ht="18.600000000000001" thickBot="1" x14ac:dyDescent="0.5">
      <c r="A33" s="112" t="s">
        <v>134</v>
      </c>
      <c r="B33" s="95"/>
      <c r="C33" s="104" t="s">
        <v>231</v>
      </c>
      <c r="D33" s="96"/>
      <c r="E33" s="96"/>
      <c r="F33" s="97"/>
      <c r="G33" s="95"/>
      <c r="H33" s="104" t="s">
        <v>231</v>
      </c>
      <c r="I33" s="96"/>
      <c r="J33" s="96"/>
      <c r="K33" s="97"/>
      <c r="L33" s="86"/>
      <c r="M33" s="86"/>
    </row>
    <row r="34" spans="1:13" x14ac:dyDescent="0.45">
      <c r="A34" s="107" t="s">
        <v>137</v>
      </c>
      <c r="B34" s="108"/>
      <c r="C34" s="104" t="s">
        <v>231</v>
      </c>
      <c r="D34" s="109"/>
      <c r="E34" s="109"/>
      <c r="F34" s="110"/>
      <c r="G34" s="108">
        <v>29</v>
      </c>
      <c r="H34" s="104" t="s">
        <v>231</v>
      </c>
      <c r="I34" s="109" t="s">
        <v>110</v>
      </c>
      <c r="J34" s="109" t="s">
        <v>117</v>
      </c>
      <c r="K34" s="110" t="s">
        <v>138</v>
      </c>
      <c r="L34" s="86"/>
      <c r="M34" s="86"/>
    </row>
    <row r="35" spans="1:13" x14ac:dyDescent="0.45">
      <c r="A35" s="111" t="s">
        <v>136</v>
      </c>
      <c r="B35" s="89"/>
      <c r="C35" s="104" t="s">
        <v>231</v>
      </c>
      <c r="D35" s="87"/>
      <c r="E35" s="87"/>
      <c r="F35" s="91"/>
      <c r="G35" s="89"/>
      <c r="H35" s="104" t="s">
        <v>231</v>
      </c>
      <c r="I35" s="87"/>
      <c r="J35" s="87"/>
      <c r="K35" s="91"/>
      <c r="L35" s="86"/>
      <c r="M35" s="86"/>
    </row>
    <row r="36" spans="1:13" ht="18.600000000000001" thickBot="1" x14ac:dyDescent="0.5">
      <c r="A36" s="112" t="s">
        <v>140</v>
      </c>
      <c r="B36" s="95">
        <v>4</v>
      </c>
      <c r="C36" s="104" t="s">
        <v>231</v>
      </c>
      <c r="D36" s="96" t="s">
        <v>110</v>
      </c>
      <c r="E36" s="96" t="s">
        <v>115</v>
      </c>
      <c r="F36" s="97">
        <v>58</v>
      </c>
      <c r="G36" s="95">
        <v>10</v>
      </c>
      <c r="H36" s="104" t="s">
        <v>231</v>
      </c>
      <c r="I36" s="96" t="s">
        <v>111</v>
      </c>
      <c r="J36" s="96" t="s">
        <v>117</v>
      </c>
      <c r="K36" s="97"/>
      <c r="L36" s="86"/>
      <c r="M36" s="86"/>
    </row>
    <row r="37" spans="1:13" x14ac:dyDescent="0.45">
      <c r="A37" s="107" t="s">
        <v>139</v>
      </c>
      <c r="B37" s="108" t="s">
        <v>142</v>
      </c>
      <c r="C37" s="104" t="s">
        <v>231</v>
      </c>
      <c r="D37" s="109" t="s">
        <v>143</v>
      </c>
      <c r="E37" s="109"/>
      <c r="F37" s="110"/>
      <c r="G37" s="108" t="s">
        <v>141</v>
      </c>
      <c r="H37" s="104" t="s">
        <v>231</v>
      </c>
      <c r="I37" s="109"/>
      <c r="J37" s="109"/>
      <c r="K37" s="110"/>
      <c r="L37" s="86"/>
      <c r="M37" s="86"/>
    </row>
    <row r="38" spans="1:13" x14ac:dyDescent="0.45">
      <c r="A38" s="111" t="s">
        <v>139</v>
      </c>
      <c r="B38" s="89"/>
      <c r="C38" s="104" t="s">
        <v>231</v>
      </c>
      <c r="D38" s="87"/>
      <c r="E38" s="87"/>
      <c r="F38" s="91"/>
      <c r="G38" s="89"/>
      <c r="H38" s="104" t="s">
        <v>231</v>
      </c>
      <c r="I38" s="87"/>
      <c r="J38" s="87"/>
      <c r="K38" s="91"/>
      <c r="L38" s="86"/>
      <c r="M38" s="86"/>
    </row>
    <row r="39" spans="1:13" ht="18.600000000000001" thickBot="1" x14ac:dyDescent="0.5">
      <c r="A39" s="112" t="s">
        <v>145</v>
      </c>
      <c r="B39" s="95">
        <v>4</v>
      </c>
      <c r="C39" s="104" t="s">
        <v>231</v>
      </c>
      <c r="D39" s="96" t="s">
        <v>110</v>
      </c>
      <c r="E39" s="96"/>
      <c r="F39" s="97">
        <v>57</v>
      </c>
      <c r="G39" s="95">
        <v>12</v>
      </c>
      <c r="H39" s="104" t="s">
        <v>231</v>
      </c>
      <c r="I39" s="96" t="s">
        <v>111</v>
      </c>
      <c r="J39" s="96" t="s">
        <v>112</v>
      </c>
      <c r="K39" s="97">
        <v>83</v>
      </c>
      <c r="L39" s="86"/>
      <c r="M39" s="86"/>
    </row>
    <row r="40" spans="1:13" x14ac:dyDescent="0.45">
      <c r="A40" s="107" t="s">
        <v>144</v>
      </c>
      <c r="B40" s="108"/>
      <c r="C40" s="104" t="s">
        <v>231</v>
      </c>
      <c r="D40" s="109"/>
      <c r="E40" s="109"/>
      <c r="F40" s="110"/>
      <c r="G40" s="108">
        <v>21</v>
      </c>
      <c r="H40" s="104" t="s">
        <v>231</v>
      </c>
      <c r="I40" s="109" t="s">
        <v>114</v>
      </c>
      <c r="J40" s="109"/>
      <c r="K40" s="110" t="s">
        <v>121</v>
      </c>
      <c r="L40" s="86"/>
      <c r="M40" s="86"/>
    </row>
    <row r="41" spans="1:13" x14ac:dyDescent="0.45">
      <c r="A41" s="113" t="s">
        <v>144</v>
      </c>
      <c r="B41" s="114">
        <v>8</v>
      </c>
      <c r="C41" s="104" t="s">
        <v>231</v>
      </c>
      <c r="D41" s="115" t="s">
        <v>112</v>
      </c>
      <c r="E41" s="115" t="s">
        <v>117</v>
      </c>
      <c r="F41" s="116" t="s">
        <v>127</v>
      </c>
      <c r="G41" s="114">
        <v>14</v>
      </c>
      <c r="H41" s="104" t="s">
        <v>120</v>
      </c>
      <c r="I41" s="115" t="s">
        <v>113</v>
      </c>
      <c r="J41" s="115" t="s">
        <v>115</v>
      </c>
      <c r="K41" s="116">
        <v>5</v>
      </c>
      <c r="L41" s="86"/>
      <c r="M41" s="86"/>
    </row>
    <row r="42" spans="1:13" x14ac:dyDescent="0.45">
      <c r="A42" s="111" t="s">
        <v>144</v>
      </c>
      <c r="B42" s="89"/>
      <c r="C42" s="104" t="s">
        <v>231</v>
      </c>
      <c r="D42" s="87"/>
      <c r="E42" s="87"/>
      <c r="F42" s="91"/>
      <c r="G42" s="89"/>
      <c r="H42" s="104" t="s">
        <v>231</v>
      </c>
      <c r="I42" s="87"/>
      <c r="J42" s="87"/>
      <c r="K42" s="91"/>
      <c r="L42" s="86"/>
      <c r="M42" s="86"/>
    </row>
    <row r="43" spans="1:13" ht="18.600000000000001" thickBot="1" x14ac:dyDescent="0.5">
      <c r="A43" s="112" t="s">
        <v>147</v>
      </c>
      <c r="B43" s="95"/>
      <c r="C43" s="104" t="s">
        <v>231</v>
      </c>
      <c r="D43" s="96"/>
      <c r="E43" s="96"/>
      <c r="F43" s="97"/>
      <c r="G43" s="95">
        <v>14</v>
      </c>
      <c r="H43" s="104" t="s">
        <v>231</v>
      </c>
      <c r="I43" s="96" t="s">
        <v>110</v>
      </c>
      <c r="J43" s="96" t="s">
        <v>117</v>
      </c>
      <c r="K43" s="97"/>
      <c r="L43" s="86"/>
      <c r="M43" s="86"/>
    </row>
    <row r="44" spans="1:13" x14ac:dyDescent="0.45">
      <c r="A44" s="107" t="s">
        <v>146</v>
      </c>
      <c r="B44" s="108"/>
      <c r="C44" s="104" t="s">
        <v>231</v>
      </c>
      <c r="D44" s="109"/>
      <c r="E44" s="109"/>
      <c r="F44" s="110"/>
      <c r="G44" s="108"/>
      <c r="H44" s="104" t="s">
        <v>231</v>
      </c>
      <c r="I44" s="109"/>
      <c r="J44" s="109"/>
      <c r="K44" s="110"/>
      <c r="L44" s="86"/>
      <c r="M44" s="86"/>
    </row>
    <row r="45" spans="1:13" x14ac:dyDescent="0.45">
      <c r="A45" s="111" t="s">
        <v>149</v>
      </c>
      <c r="B45" s="89">
        <v>11</v>
      </c>
      <c r="C45" s="104" t="s">
        <v>231</v>
      </c>
      <c r="D45" s="87" t="s">
        <v>110</v>
      </c>
      <c r="E45" s="87"/>
      <c r="F45" s="91">
        <v>16</v>
      </c>
      <c r="G45" s="89">
        <v>3</v>
      </c>
      <c r="H45" s="104" t="s">
        <v>231</v>
      </c>
      <c r="I45" s="87" t="s">
        <v>111</v>
      </c>
      <c r="J45" s="87" t="s">
        <v>113</v>
      </c>
      <c r="K45" s="91">
        <v>27</v>
      </c>
      <c r="L45" s="86"/>
      <c r="M45" s="86"/>
    </row>
    <row r="46" spans="1:13" x14ac:dyDescent="0.45">
      <c r="A46" s="121" t="s">
        <v>148</v>
      </c>
      <c r="B46" s="118"/>
      <c r="C46" s="104" t="s">
        <v>231</v>
      </c>
      <c r="D46" s="119"/>
      <c r="E46" s="119"/>
      <c r="F46" s="120"/>
      <c r="G46" s="118">
        <v>21</v>
      </c>
      <c r="H46" s="104" t="s">
        <v>231</v>
      </c>
      <c r="I46" s="119" t="s">
        <v>114</v>
      </c>
      <c r="J46" s="119"/>
      <c r="K46" s="120">
        <v>12</v>
      </c>
      <c r="L46" s="86"/>
      <c r="M46" s="86"/>
    </row>
    <row r="47" spans="1:13" ht="18.600000000000001" thickBot="1" x14ac:dyDescent="0.5">
      <c r="A47" s="112" t="s">
        <v>148</v>
      </c>
      <c r="B47" s="95">
        <v>2</v>
      </c>
      <c r="C47" s="104" t="s">
        <v>231</v>
      </c>
      <c r="D47" s="96" t="s">
        <v>116</v>
      </c>
      <c r="E47" s="96" t="s">
        <v>117</v>
      </c>
      <c r="F47" s="97"/>
      <c r="G47" s="95">
        <v>10</v>
      </c>
      <c r="H47" s="104">
        <v>12</v>
      </c>
      <c r="I47" s="96" t="s">
        <v>113</v>
      </c>
      <c r="J47" s="96" t="s">
        <v>115</v>
      </c>
      <c r="K47" s="97">
        <v>66</v>
      </c>
      <c r="L47" s="86"/>
      <c r="M47" s="86"/>
    </row>
    <row r="48" spans="1:13" x14ac:dyDescent="0.45">
      <c r="A48" s="107" t="s">
        <v>148</v>
      </c>
      <c r="B48" s="108"/>
      <c r="C48" s="104" t="s">
        <v>231</v>
      </c>
      <c r="D48" s="109"/>
      <c r="E48" s="109"/>
      <c r="F48" s="110"/>
      <c r="G48" s="108"/>
      <c r="H48" s="104" t="s">
        <v>231</v>
      </c>
      <c r="I48" s="109"/>
      <c r="J48" s="109"/>
      <c r="K48" s="110"/>
      <c r="L48" s="86"/>
      <c r="M48" s="86"/>
    </row>
    <row r="49" spans="1:13" x14ac:dyDescent="0.45">
      <c r="A49" s="111" t="s">
        <v>151</v>
      </c>
      <c r="B49" s="89">
        <v>1</v>
      </c>
      <c r="C49" s="104" t="s">
        <v>231</v>
      </c>
      <c r="D49" s="87" t="s">
        <v>111</v>
      </c>
      <c r="E49" s="87" t="s">
        <v>112</v>
      </c>
      <c r="F49" s="91">
        <v>22</v>
      </c>
      <c r="G49" s="89">
        <v>12</v>
      </c>
      <c r="H49" s="104" t="s">
        <v>231</v>
      </c>
      <c r="I49" s="87" t="s">
        <v>110</v>
      </c>
      <c r="J49" s="87"/>
      <c r="K49" s="91">
        <v>56</v>
      </c>
      <c r="L49" s="86"/>
      <c r="M49" s="86"/>
    </row>
    <row r="50" spans="1:13" ht="18.600000000000001" thickBot="1" x14ac:dyDescent="0.5">
      <c r="A50" s="112" t="s">
        <v>150</v>
      </c>
      <c r="B50" s="95">
        <v>11</v>
      </c>
      <c r="C50" s="104" t="s">
        <v>231</v>
      </c>
      <c r="D50" s="96" t="s">
        <v>114</v>
      </c>
      <c r="E50" s="96"/>
      <c r="F50" s="97" t="s">
        <v>153</v>
      </c>
      <c r="G50" s="95"/>
      <c r="H50" s="104" t="s">
        <v>231</v>
      </c>
      <c r="I50" s="96"/>
      <c r="J50" s="96"/>
      <c r="K50" s="97"/>
      <c r="L50" s="86"/>
      <c r="M50" s="86"/>
    </row>
    <row r="51" spans="1:13" ht="18.600000000000001" thickBot="1" x14ac:dyDescent="0.5">
      <c r="A51" s="102" t="s">
        <v>150</v>
      </c>
      <c r="B51" s="103">
        <v>12</v>
      </c>
      <c r="C51" s="104" t="s">
        <v>152</v>
      </c>
      <c r="D51" s="105" t="s">
        <v>113</v>
      </c>
      <c r="E51" s="105" t="s">
        <v>115</v>
      </c>
      <c r="F51" s="106">
        <v>78</v>
      </c>
      <c r="G51" s="103"/>
      <c r="H51" s="104" t="s">
        <v>231</v>
      </c>
      <c r="I51" s="105"/>
      <c r="J51" s="105"/>
      <c r="K51" s="106"/>
      <c r="L51" s="86"/>
      <c r="M51" s="86"/>
    </row>
    <row r="52" spans="1:13" x14ac:dyDescent="0.45">
      <c r="A52" s="107" t="s">
        <v>150</v>
      </c>
      <c r="B52" s="108"/>
      <c r="C52" s="104" t="s">
        <v>231</v>
      </c>
      <c r="D52" s="109"/>
      <c r="E52" s="109"/>
      <c r="F52" s="110"/>
      <c r="G52" s="108"/>
      <c r="H52" s="104" t="s">
        <v>231</v>
      </c>
      <c r="I52" s="109"/>
      <c r="J52" s="109"/>
      <c r="K52" s="110"/>
      <c r="L52" s="86"/>
      <c r="M52" s="86"/>
    </row>
    <row r="53" spans="1:13" x14ac:dyDescent="0.45">
      <c r="A53" s="111" t="s">
        <v>155</v>
      </c>
      <c r="B53" s="89">
        <v>8</v>
      </c>
      <c r="C53" s="104" t="s">
        <v>231</v>
      </c>
      <c r="D53" s="87" t="s">
        <v>110</v>
      </c>
      <c r="E53" s="87"/>
      <c r="F53" s="91">
        <v>61</v>
      </c>
      <c r="G53" s="89">
        <v>3</v>
      </c>
      <c r="H53" s="104" t="s">
        <v>231</v>
      </c>
      <c r="I53" s="87" t="s">
        <v>111</v>
      </c>
      <c r="J53" s="87" t="s">
        <v>113</v>
      </c>
      <c r="K53" s="91">
        <v>28</v>
      </c>
      <c r="L53" s="86"/>
      <c r="M53" s="86"/>
    </row>
    <row r="54" spans="1:13" ht="18.600000000000001" thickBot="1" x14ac:dyDescent="0.5">
      <c r="A54" s="112" t="s">
        <v>154</v>
      </c>
      <c r="B54" s="95"/>
      <c r="C54" s="104" t="s">
        <v>231</v>
      </c>
      <c r="D54" s="96"/>
      <c r="E54" s="96"/>
      <c r="F54" s="97"/>
      <c r="G54" s="95">
        <v>21</v>
      </c>
      <c r="H54" s="104" t="s">
        <v>231</v>
      </c>
      <c r="I54" s="96" t="s">
        <v>114</v>
      </c>
      <c r="J54" s="96"/>
      <c r="K54" s="97">
        <v>11</v>
      </c>
      <c r="L54" s="86"/>
      <c r="M54" s="86"/>
    </row>
    <row r="55" spans="1:13" x14ac:dyDescent="0.45">
      <c r="A55" s="107" t="s">
        <v>154</v>
      </c>
      <c r="B55" s="108">
        <v>22</v>
      </c>
      <c r="C55" s="104" t="s">
        <v>231</v>
      </c>
      <c r="D55" s="109" t="s">
        <v>116</v>
      </c>
      <c r="E55" s="109" t="s">
        <v>126</v>
      </c>
      <c r="F55" s="110">
        <v>19</v>
      </c>
      <c r="G55" s="108">
        <v>18</v>
      </c>
      <c r="H55" s="104">
        <v>11</v>
      </c>
      <c r="I55" s="109" t="s">
        <v>113</v>
      </c>
      <c r="J55" s="109"/>
      <c r="K55" s="110">
        <v>75</v>
      </c>
      <c r="L55" s="86"/>
      <c r="M55" s="86"/>
    </row>
    <row r="56" spans="1:13" x14ac:dyDescent="0.45">
      <c r="A56" s="111" t="s">
        <v>154</v>
      </c>
      <c r="B56" s="89">
        <v>11</v>
      </c>
      <c r="C56" s="104" t="s">
        <v>231</v>
      </c>
      <c r="D56" s="87" t="s">
        <v>114</v>
      </c>
      <c r="E56" s="87" t="s">
        <v>127</v>
      </c>
      <c r="F56" s="91">
        <v>53</v>
      </c>
      <c r="G56" s="89"/>
      <c r="H56" s="104" t="s">
        <v>231</v>
      </c>
      <c r="I56" s="87"/>
      <c r="J56" s="87"/>
      <c r="K56" s="91"/>
      <c r="L56" s="86"/>
      <c r="M56" s="86"/>
    </row>
    <row r="57" spans="1:13" ht="18.600000000000001" thickBot="1" x14ac:dyDescent="0.5">
      <c r="A57" s="112" t="s">
        <v>154</v>
      </c>
      <c r="B57" s="95">
        <v>2</v>
      </c>
      <c r="C57" s="104">
        <v>53</v>
      </c>
      <c r="D57" s="96" t="s">
        <v>113</v>
      </c>
      <c r="E57" s="96"/>
      <c r="F57" s="97">
        <v>5</v>
      </c>
      <c r="G57" s="95">
        <v>18</v>
      </c>
      <c r="H57" s="104" t="s">
        <v>231</v>
      </c>
      <c r="I57" s="96" t="s">
        <v>112</v>
      </c>
      <c r="J57" s="96" t="s">
        <v>114</v>
      </c>
      <c r="K57" s="97">
        <v>56</v>
      </c>
      <c r="L57" s="86"/>
      <c r="M57" s="86"/>
    </row>
    <row r="58" spans="1:13" x14ac:dyDescent="0.45">
      <c r="A58" s="107" t="s">
        <v>154</v>
      </c>
      <c r="B58" s="108"/>
      <c r="C58" s="104" t="s">
        <v>231</v>
      </c>
      <c r="D58" s="109"/>
      <c r="E58" s="109"/>
      <c r="F58" s="110"/>
      <c r="G58" s="108">
        <v>12</v>
      </c>
      <c r="H58" s="104" t="s">
        <v>231</v>
      </c>
      <c r="I58" s="109" t="s">
        <v>116</v>
      </c>
      <c r="J58" s="109" t="s">
        <v>126</v>
      </c>
      <c r="K58" s="110">
        <v>81</v>
      </c>
      <c r="L58" s="86"/>
      <c r="M58" s="86"/>
    </row>
    <row r="59" spans="1:13" x14ac:dyDescent="0.45">
      <c r="A59" s="111" t="s">
        <v>154</v>
      </c>
      <c r="B59" s="89"/>
      <c r="C59" s="104" t="s">
        <v>231</v>
      </c>
      <c r="D59" s="87"/>
      <c r="E59" s="87"/>
      <c r="F59" s="91"/>
      <c r="G59" s="89">
        <v>14</v>
      </c>
      <c r="H59" s="104" t="s">
        <v>231</v>
      </c>
      <c r="I59" s="87" t="s">
        <v>114</v>
      </c>
      <c r="J59" s="87" t="s">
        <v>127</v>
      </c>
      <c r="K59" s="91">
        <v>53</v>
      </c>
      <c r="L59" s="86"/>
      <c r="M59" s="86"/>
    </row>
    <row r="60" spans="1:13" ht="18.600000000000001" thickBot="1" x14ac:dyDescent="0.5">
      <c r="A60" s="112" t="s">
        <v>154</v>
      </c>
      <c r="B60" s="95">
        <v>12</v>
      </c>
      <c r="C60" s="104" t="s">
        <v>231</v>
      </c>
      <c r="D60" s="96" t="s">
        <v>112</v>
      </c>
      <c r="E60" s="96" t="s">
        <v>117</v>
      </c>
      <c r="F60" s="97"/>
      <c r="G60" s="95">
        <v>10</v>
      </c>
      <c r="H60" s="104">
        <v>53</v>
      </c>
      <c r="I60" s="96" t="s">
        <v>113</v>
      </c>
      <c r="J60" s="96" t="s">
        <v>115</v>
      </c>
      <c r="K60" s="97">
        <v>28</v>
      </c>
      <c r="L60" s="86"/>
      <c r="M60" s="86"/>
    </row>
    <row r="61" spans="1:13" x14ac:dyDescent="0.45">
      <c r="A61" s="107" t="s">
        <v>154</v>
      </c>
      <c r="B61" s="108"/>
      <c r="C61" s="104" t="s">
        <v>231</v>
      </c>
      <c r="D61" s="109"/>
      <c r="E61" s="109"/>
      <c r="F61" s="110"/>
      <c r="G61" s="108"/>
      <c r="H61" s="104" t="s">
        <v>231</v>
      </c>
      <c r="I61" s="109"/>
      <c r="J61" s="109"/>
      <c r="K61" s="110"/>
      <c r="L61" s="86"/>
      <c r="M61" s="86"/>
    </row>
    <row r="62" spans="1:13" x14ac:dyDescent="0.45">
      <c r="A62" s="111" t="s">
        <v>157</v>
      </c>
      <c r="B62" s="89">
        <v>22</v>
      </c>
      <c r="C62" s="104" t="s">
        <v>231</v>
      </c>
      <c r="D62" s="87" t="s">
        <v>111</v>
      </c>
      <c r="E62" s="87" t="s">
        <v>113</v>
      </c>
      <c r="F62" s="91">
        <v>33</v>
      </c>
      <c r="G62" s="89">
        <v>18</v>
      </c>
      <c r="H62" s="104" t="s">
        <v>231</v>
      </c>
      <c r="I62" s="87" t="s">
        <v>110</v>
      </c>
      <c r="J62" s="87"/>
      <c r="K62" s="91">
        <v>68</v>
      </c>
      <c r="L62" s="86"/>
      <c r="M62" s="86"/>
    </row>
    <row r="63" spans="1:13" ht="18.600000000000001" thickBot="1" x14ac:dyDescent="0.5">
      <c r="A63" s="112" t="s">
        <v>156</v>
      </c>
      <c r="B63" s="95">
        <v>11</v>
      </c>
      <c r="C63" s="104" t="s">
        <v>231</v>
      </c>
      <c r="D63" s="96" t="s">
        <v>114</v>
      </c>
      <c r="E63" s="96"/>
      <c r="F63" s="97">
        <v>51</v>
      </c>
      <c r="G63" s="95"/>
      <c r="H63" s="104" t="s">
        <v>231</v>
      </c>
      <c r="I63" s="96"/>
      <c r="J63" s="96"/>
      <c r="K63" s="97"/>
      <c r="L63" s="86"/>
      <c r="M63" s="86"/>
    </row>
    <row r="64" spans="1:13" x14ac:dyDescent="0.45">
      <c r="A64" s="107" t="s">
        <v>156</v>
      </c>
      <c r="B64" s="108">
        <v>2</v>
      </c>
      <c r="C64" s="104">
        <v>51</v>
      </c>
      <c r="D64" s="109" t="s">
        <v>113</v>
      </c>
      <c r="E64" s="109"/>
      <c r="F64" s="110">
        <v>19</v>
      </c>
      <c r="G64" s="108">
        <v>14</v>
      </c>
      <c r="H64" s="104" t="s">
        <v>231</v>
      </c>
      <c r="I64" s="109" t="s">
        <v>116</v>
      </c>
      <c r="J64" s="109" t="s">
        <v>126</v>
      </c>
      <c r="K64" s="110">
        <v>78</v>
      </c>
      <c r="L64" s="86"/>
      <c r="M64" s="86"/>
    </row>
    <row r="65" spans="1:13" x14ac:dyDescent="0.45">
      <c r="A65" s="111" t="s">
        <v>156</v>
      </c>
      <c r="B65" s="89"/>
      <c r="C65" s="104" t="s">
        <v>231</v>
      </c>
      <c r="D65" s="87"/>
      <c r="E65" s="87"/>
      <c r="F65" s="91"/>
      <c r="G65" s="89">
        <v>18</v>
      </c>
      <c r="H65" s="104" t="s">
        <v>231</v>
      </c>
      <c r="I65" s="87" t="s">
        <v>114</v>
      </c>
      <c r="J65" s="87" t="s">
        <v>127</v>
      </c>
      <c r="K65" s="91">
        <v>53</v>
      </c>
      <c r="L65" s="86"/>
      <c r="M65" s="86"/>
    </row>
    <row r="66" spans="1:13" ht="18.600000000000001" thickBot="1" x14ac:dyDescent="0.5">
      <c r="A66" s="112" t="s">
        <v>156</v>
      </c>
      <c r="B66" s="95">
        <v>11</v>
      </c>
      <c r="C66" s="104" t="s">
        <v>231</v>
      </c>
      <c r="D66" s="96" t="s">
        <v>116</v>
      </c>
      <c r="E66" s="96" t="s">
        <v>126</v>
      </c>
      <c r="F66" s="97" t="s">
        <v>158</v>
      </c>
      <c r="G66" s="95">
        <v>10</v>
      </c>
      <c r="H66" s="104">
        <v>53</v>
      </c>
      <c r="I66" s="96" t="s">
        <v>113</v>
      </c>
      <c r="J66" s="96"/>
      <c r="K66" s="97">
        <v>98</v>
      </c>
      <c r="L66" s="86"/>
      <c r="M66" s="86"/>
    </row>
    <row r="67" spans="1:13" x14ac:dyDescent="0.45">
      <c r="A67" s="107" t="s">
        <v>156</v>
      </c>
      <c r="B67" s="108">
        <v>1</v>
      </c>
      <c r="C67" s="104" t="s">
        <v>231</v>
      </c>
      <c r="D67" s="109" t="s">
        <v>117</v>
      </c>
      <c r="E67" s="109"/>
      <c r="F67" s="110"/>
      <c r="G67" s="108"/>
      <c r="H67" s="104" t="s">
        <v>231</v>
      </c>
      <c r="I67" s="109"/>
      <c r="J67" s="109"/>
      <c r="K67" s="110"/>
      <c r="L67" s="86"/>
      <c r="M67" s="86"/>
    </row>
    <row r="68" spans="1:13" x14ac:dyDescent="0.45">
      <c r="A68" s="111" t="s">
        <v>156</v>
      </c>
      <c r="B68" s="89" t="s">
        <v>133</v>
      </c>
      <c r="C68" s="104" t="s">
        <v>231</v>
      </c>
      <c r="D68" s="87"/>
      <c r="E68" s="87"/>
      <c r="F68" s="91"/>
      <c r="G68" s="89" t="s">
        <v>142</v>
      </c>
      <c r="H68" s="104" t="s">
        <v>231</v>
      </c>
      <c r="I68" s="87" t="s">
        <v>159</v>
      </c>
      <c r="J68" s="87"/>
      <c r="K68" s="91"/>
      <c r="L68" s="86"/>
      <c r="M68" s="86"/>
    </row>
    <row r="69" spans="1:13" ht="18.600000000000001" thickBot="1" x14ac:dyDescent="0.5">
      <c r="A69" s="112" t="s">
        <v>156</v>
      </c>
      <c r="B69" s="95"/>
      <c r="C69" s="104" t="s">
        <v>231</v>
      </c>
      <c r="D69" s="96"/>
      <c r="E69" s="96"/>
      <c r="F69" s="97"/>
      <c r="G69" s="95"/>
      <c r="H69" s="104" t="s">
        <v>231</v>
      </c>
      <c r="I69" s="96"/>
      <c r="J69" s="96"/>
      <c r="K69" s="97"/>
      <c r="L69" s="86"/>
      <c r="M69" s="86"/>
    </row>
    <row r="70" spans="1:13" x14ac:dyDescent="0.45">
      <c r="A70" s="107" t="s">
        <v>161</v>
      </c>
      <c r="B70" s="108"/>
      <c r="C70" s="104" t="s">
        <v>231</v>
      </c>
      <c r="D70" s="109"/>
      <c r="E70" s="109"/>
      <c r="F70" s="110"/>
      <c r="G70" s="108">
        <v>18</v>
      </c>
      <c r="H70" s="104" t="s">
        <v>231</v>
      </c>
      <c r="I70" s="109" t="s">
        <v>110</v>
      </c>
      <c r="J70" s="109" t="s">
        <v>117</v>
      </c>
      <c r="K70" s="110" t="s">
        <v>162</v>
      </c>
      <c r="L70" s="86"/>
      <c r="M70" s="86"/>
    </row>
    <row r="71" spans="1:13" x14ac:dyDescent="0.45">
      <c r="A71" s="111" t="s">
        <v>160</v>
      </c>
      <c r="B71" s="89"/>
      <c r="C71" s="104" t="s">
        <v>231</v>
      </c>
      <c r="D71" s="87"/>
      <c r="E71" s="87"/>
      <c r="F71" s="91"/>
      <c r="G71" s="89"/>
      <c r="H71" s="104" t="s">
        <v>231</v>
      </c>
      <c r="I71" s="87"/>
      <c r="J71" s="87"/>
      <c r="K71" s="91"/>
      <c r="L71" s="86"/>
      <c r="M71" s="86"/>
    </row>
    <row r="72" spans="1:13" ht="18.600000000000001" thickBot="1" x14ac:dyDescent="0.5">
      <c r="A72" s="112" t="s">
        <v>164</v>
      </c>
      <c r="B72" s="95">
        <v>12</v>
      </c>
      <c r="C72" s="104" t="s">
        <v>231</v>
      </c>
      <c r="D72" s="96" t="s">
        <v>110</v>
      </c>
      <c r="E72" s="96"/>
      <c r="F72" s="97">
        <v>65</v>
      </c>
      <c r="G72" s="95">
        <v>12</v>
      </c>
      <c r="H72" s="104" t="s">
        <v>231</v>
      </c>
      <c r="I72" s="96" t="s">
        <v>111</v>
      </c>
      <c r="J72" s="96" t="s">
        <v>126</v>
      </c>
      <c r="K72" s="97">
        <v>88</v>
      </c>
      <c r="L72" s="86"/>
      <c r="M72" s="86"/>
    </row>
    <row r="73" spans="1:13" x14ac:dyDescent="0.45">
      <c r="A73" s="107" t="s">
        <v>163</v>
      </c>
      <c r="B73" s="108"/>
      <c r="C73" s="104" t="s">
        <v>231</v>
      </c>
      <c r="D73" s="109"/>
      <c r="E73" s="109"/>
      <c r="F73" s="110"/>
      <c r="G73" s="108">
        <v>21</v>
      </c>
      <c r="H73" s="104" t="s">
        <v>231</v>
      </c>
      <c r="I73" s="109" t="s">
        <v>114</v>
      </c>
      <c r="J73" s="109"/>
      <c r="K73" s="110" t="s">
        <v>166</v>
      </c>
      <c r="L73" s="86"/>
      <c r="M73" s="86"/>
    </row>
    <row r="74" spans="1:13" x14ac:dyDescent="0.45">
      <c r="A74" s="111" t="s">
        <v>163</v>
      </c>
      <c r="B74" s="89">
        <v>11</v>
      </c>
      <c r="C74" s="104" t="s">
        <v>231</v>
      </c>
      <c r="D74" s="87" t="s">
        <v>116</v>
      </c>
      <c r="E74" s="87" t="s">
        <v>126</v>
      </c>
      <c r="F74" s="91">
        <v>18</v>
      </c>
      <c r="G74" s="89">
        <v>14</v>
      </c>
      <c r="H74" s="104" t="s">
        <v>165</v>
      </c>
      <c r="I74" s="87" t="s">
        <v>113</v>
      </c>
      <c r="J74" s="87"/>
      <c r="K74" s="91">
        <v>98</v>
      </c>
      <c r="L74" s="86"/>
      <c r="M74" s="86"/>
    </row>
    <row r="75" spans="1:13" ht="18.600000000000001" thickBot="1" x14ac:dyDescent="0.5">
      <c r="A75" s="112" t="s">
        <v>163</v>
      </c>
      <c r="B75" s="95">
        <v>8</v>
      </c>
      <c r="C75" s="104" t="s">
        <v>231</v>
      </c>
      <c r="D75" s="96" t="s">
        <v>114</v>
      </c>
      <c r="E75" s="96" t="s">
        <v>127</v>
      </c>
      <c r="F75" s="97" t="s">
        <v>168</v>
      </c>
      <c r="G75" s="95"/>
      <c r="H75" s="104" t="s">
        <v>231</v>
      </c>
      <c r="I75" s="96"/>
      <c r="J75" s="96"/>
      <c r="K75" s="97"/>
      <c r="L75" s="86"/>
      <c r="M75" s="86"/>
    </row>
    <row r="76" spans="1:13" x14ac:dyDescent="0.45">
      <c r="A76" s="107" t="s">
        <v>163</v>
      </c>
      <c r="B76" s="108">
        <v>1</v>
      </c>
      <c r="C76" s="104" t="s">
        <v>167</v>
      </c>
      <c r="D76" s="109" t="s">
        <v>113</v>
      </c>
      <c r="E76" s="109" t="s">
        <v>117</v>
      </c>
      <c r="F76" s="110" t="s">
        <v>138</v>
      </c>
      <c r="G76" s="108"/>
      <c r="H76" s="104" t="s">
        <v>231</v>
      </c>
      <c r="I76" s="109"/>
      <c r="J76" s="109"/>
      <c r="K76" s="110"/>
      <c r="L76" s="86"/>
      <c r="M76" s="86"/>
    </row>
    <row r="77" spans="1:13" x14ac:dyDescent="0.45">
      <c r="A77" s="111" t="s">
        <v>163</v>
      </c>
      <c r="B77" s="89"/>
      <c r="C77" s="104" t="s">
        <v>231</v>
      </c>
      <c r="D77" s="87"/>
      <c r="E77" s="87"/>
      <c r="F77" s="91"/>
      <c r="G77" s="89"/>
      <c r="H77" s="104" t="s">
        <v>231</v>
      </c>
      <c r="I77" s="87"/>
      <c r="J77" s="87"/>
      <c r="K77" s="91"/>
      <c r="L77" s="86"/>
      <c r="M77" s="86"/>
    </row>
    <row r="78" spans="1:13" ht="18.600000000000001" thickBot="1" x14ac:dyDescent="0.5">
      <c r="A78" s="112" t="s">
        <v>170</v>
      </c>
      <c r="B78" s="95">
        <v>8</v>
      </c>
      <c r="C78" s="104" t="s">
        <v>231</v>
      </c>
      <c r="D78" s="96" t="s">
        <v>111</v>
      </c>
      <c r="E78" s="96" t="s">
        <v>113</v>
      </c>
      <c r="F78" s="97">
        <v>32</v>
      </c>
      <c r="G78" s="95">
        <v>21</v>
      </c>
      <c r="H78" s="104" t="s">
        <v>231</v>
      </c>
      <c r="I78" s="96" t="s">
        <v>110</v>
      </c>
      <c r="J78" s="96"/>
      <c r="K78" s="97">
        <v>63</v>
      </c>
      <c r="L78" s="86"/>
      <c r="M78" s="86"/>
    </row>
    <row r="79" spans="1:13" x14ac:dyDescent="0.45">
      <c r="A79" s="107" t="s">
        <v>169</v>
      </c>
      <c r="B79" s="108">
        <v>11</v>
      </c>
      <c r="C79" s="104" t="s">
        <v>231</v>
      </c>
      <c r="D79" s="109" t="s">
        <v>114</v>
      </c>
      <c r="E79" s="109"/>
      <c r="F79" s="110">
        <v>11</v>
      </c>
      <c r="G79" s="108"/>
      <c r="H79" s="104" t="s">
        <v>231</v>
      </c>
      <c r="I79" s="109"/>
      <c r="J79" s="109"/>
      <c r="K79" s="110"/>
      <c r="L79" s="86"/>
      <c r="M79" s="86"/>
    </row>
    <row r="80" spans="1:13" x14ac:dyDescent="0.45">
      <c r="A80" s="111" t="s">
        <v>169</v>
      </c>
      <c r="B80" s="89">
        <v>4</v>
      </c>
      <c r="C80" s="104">
        <v>11</v>
      </c>
      <c r="D80" s="87" t="s">
        <v>113</v>
      </c>
      <c r="E80" s="87" t="s">
        <v>115</v>
      </c>
      <c r="F80" s="91">
        <v>51</v>
      </c>
      <c r="G80" s="89"/>
      <c r="H80" s="104" t="s">
        <v>231</v>
      </c>
      <c r="I80" s="87"/>
      <c r="J80" s="87"/>
      <c r="K80" s="91"/>
      <c r="L80" s="86"/>
      <c r="M80" s="86"/>
    </row>
    <row r="81" spans="1:13" ht="18.600000000000001" thickBot="1" x14ac:dyDescent="0.5">
      <c r="A81" s="112" t="s">
        <v>169</v>
      </c>
      <c r="B81" s="95"/>
      <c r="C81" s="104" t="s">
        <v>231</v>
      </c>
      <c r="D81" s="96"/>
      <c r="E81" s="96"/>
      <c r="F81" s="97"/>
      <c r="G81" s="95"/>
      <c r="H81" s="104" t="s">
        <v>231</v>
      </c>
      <c r="I81" s="96"/>
      <c r="J81" s="96"/>
      <c r="K81" s="97"/>
      <c r="L81" s="86"/>
      <c r="M81" s="86"/>
    </row>
    <row r="82" spans="1:13" x14ac:dyDescent="0.45">
      <c r="A82" s="107" t="s">
        <v>172</v>
      </c>
      <c r="B82" s="108">
        <v>1</v>
      </c>
      <c r="C82" s="104" t="s">
        <v>231</v>
      </c>
      <c r="D82" s="109" t="s">
        <v>110</v>
      </c>
      <c r="E82" s="109"/>
      <c r="F82" s="110">
        <v>68</v>
      </c>
      <c r="G82" s="108">
        <v>3</v>
      </c>
      <c r="H82" s="104" t="s">
        <v>231</v>
      </c>
      <c r="I82" s="109" t="s">
        <v>111</v>
      </c>
      <c r="J82" s="109" t="s">
        <v>113</v>
      </c>
      <c r="K82" s="110">
        <v>32</v>
      </c>
      <c r="L82" s="86"/>
      <c r="M82" s="86"/>
    </row>
    <row r="83" spans="1:13" x14ac:dyDescent="0.45">
      <c r="A83" s="111" t="s">
        <v>171</v>
      </c>
      <c r="B83" s="89"/>
      <c r="C83" s="104" t="s">
        <v>231</v>
      </c>
      <c r="D83" s="87"/>
      <c r="E83" s="87"/>
      <c r="F83" s="91"/>
      <c r="G83" s="89">
        <v>21</v>
      </c>
      <c r="H83" s="104" t="s">
        <v>231</v>
      </c>
      <c r="I83" s="87" t="s">
        <v>114</v>
      </c>
      <c r="J83" s="87"/>
      <c r="K83" s="91">
        <v>22</v>
      </c>
      <c r="L83" s="86"/>
      <c r="M83" s="86"/>
    </row>
    <row r="84" spans="1:13" ht="18.600000000000001" thickBot="1" x14ac:dyDescent="0.5">
      <c r="A84" s="112" t="s">
        <v>171</v>
      </c>
      <c r="B84" s="95"/>
      <c r="C84" s="104" t="s">
        <v>231</v>
      </c>
      <c r="D84" s="96"/>
      <c r="E84" s="96"/>
      <c r="F84" s="97"/>
      <c r="G84" s="95">
        <v>12</v>
      </c>
      <c r="H84" s="104">
        <v>22</v>
      </c>
      <c r="I84" s="96" t="s">
        <v>113</v>
      </c>
      <c r="J84" s="96" t="s">
        <v>115</v>
      </c>
      <c r="K84" s="97">
        <v>16</v>
      </c>
      <c r="L84" s="86"/>
      <c r="M84" s="86"/>
    </row>
    <row r="85" spans="1:13" x14ac:dyDescent="0.45">
      <c r="A85" s="107" t="s">
        <v>171</v>
      </c>
      <c r="B85" s="108"/>
      <c r="C85" s="104" t="s">
        <v>231</v>
      </c>
      <c r="D85" s="109"/>
      <c r="E85" s="109"/>
      <c r="F85" s="110"/>
      <c r="G85" s="108"/>
      <c r="H85" s="104" t="s">
        <v>231</v>
      </c>
      <c r="I85" s="109"/>
      <c r="J85" s="109"/>
      <c r="K85" s="110"/>
      <c r="L85" s="86"/>
      <c r="M85" s="86"/>
    </row>
    <row r="86" spans="1:13" x14ac:dyDescent="0.45">
      <c r="A86" s="111" t="s">
        <v>174</v>
      </c>
      <c r="B86" s="89"/>
      <c r="C86" s="104" t="s">
        <v>231</v>
      </c>
      <c r="D86" s="87"/>
      <c r="E86" s="87"/>
      <c r="F86" s="91"/>
      <c r="G86" s="89">
        <v>10</v>
      </c>
      <c r="H86" s="104" t="s">
        <v>231</v>
      </c>
      <c r="I86" s="87" t="s">
        <v>110</v>
      </c>
      <c r="J86" s="87" t="s">
        <v>117</v>
      </c>
      <c r="K86" s="91" t="s">
        <v>128</v>
      </c>
      <c r="L86" s="86"/>
      <c r="M86" s="86"/>
    </row>
    <row r="87" spans="1:13" ht="18.600000000000001" thickBot="1" x14ac:dyDescent="0.5">
      <c r="A87" s="112" t="s">
        <v>173</v>
      </c>
      <c r="B87" s="95"/>
      <c r="C87" s="104" t="s">
        <v>231</v>
      </c>
      <c r="D87" s="96"/>
      <c r="E87" s="96"/>
      <c r="F87" s="97"/>
      <c r="G87" s="95"/>
      <c r="H87" s="104" t="s">
        <v>231</v>
      </c>
      <c r="I87" s="96"/>
      <c r="J87" s="96"/>
      <c r="K87" s="97"/>
      <c r="L87" s="86"/>
      <c r="M87" s="86"/>
    </row>
    <row r="88" spans="1:13" x14ac:dyDescent="0.45">
      <c r="A88" s="107" t="s">
        <v>176</v>
      </c>
      <c r="B88" s="108">
        <v>2</v>
      </c>
      <c r="C88" s="104" t="s">
        <v>231</v>
      </c>
      <c r="D88" s="109" t="s">
        <v>110</v>
      </c>
      <c r="E88" s="109" t="s">
        <v>117</v>
      </c>
      <c r="F88" s="110" t="s">
        <v>128</v>
      </c>
      <c r="G88" s="108"/>
      <c r="H88" s="104" t="s">
        <v>231</v>
      </c>
      <c r="I88" s="109"/>
      <c r="J88" s="109"/>
      <c r="K88" s="110"/>
      <c r="L88" s="86"/>
      <c r="M88" s="86"/>
    </row>
    <row r="89" spans="1:13" x14ac:dyDescent="0.45">
      <c r="A89" s="111" t="s">
        <v>175</v>
      </c>
      <c r="B89" s="89"/>
      <c r="C89" s="104" t="s">
        <v>231</v>
      </c>
      <c r="D89" s="87"/>
      <c r="E89" s="87"/>
      <c r="F89" s="91"/>
      <c r="G89" s="89"/>
      <c r="H89" s="104" t="s">
        <v>231</v>
      </c>
      <c r="I89" s="87"/>
      <c r="J89" s="87"/>
      <c r="K89" s="91"/>
      <c r="L89" s="86"/>
      <c r="M89" s="86"/>
    </row>
    <row r="90" spans="1:13" x14ac:dyDescent="0.45">
      <c r="A90" s="121" t="s">
        <v>178</v>
      </c>
      <c r="B90" s="118">
        <v>8</v>
      </c>
      <c r="C90" s="104" t="s">
        <v>231</v>
      </c>
      <c r="D90" s="119" t="s">
        <v>111</v>
      </c>
      <c r="E90" s="119" t="s">
        <v>113</v>
      </c>
      <c r="F90" s="120">
        <v>32</v>
      </c>
      <c r="G90" s="118">
        <v>29</v>
      </c>
      <c r="H90" s="104" t="s">
        <v>231</v>
      </c>
      <c r="I90" s="119" t="s">
        <v>110</v>
      </c>
      <c r="J90" s="119"/>
      <c r="K90" s="120">
        <v>78</v>
      </c>
      <c r="L90" s="86"/>
      <c r="M90" s="86"/>
    </row>
    <row r="91" spans="1:13" ht="18.600000000000001" thickBot="1" x14ac:dyDescent="0.5">
      <c r="A91" s="112" t="s">
        <v>177</v>
      </c>
      <c r="B91" s="95">
        <v>11</v>
      </c>
      <c r="C91" s="104" t="s">
        <v>231</v>
      </c>
      <c r="D91" s="96" t="s">
        <v>114</v>
      </c>
      <c r="E91" s="96"/>
      <c r="F91" s="97">
        <v>51</v>
      </c>
      <c r="G91" s="95"/>
      <c r="H91" s="104" t="s">
        <v>231</v>
      </c>
      <c r="I91" s="96"/>
      <c r="J91" s="96"/>
      <c r="K91" s="97"/>
      <c r="L91" s="86"/>
      <c r="M91" s="86"/>
    </row>
    <row r="92" spans="1:13" ht="18.600000000000001" thickBot="1" x14ac:dyDescent="0.5">
      <c r="A92" s="102" t="s">
        <v>177</v>
      </c>
      <c r="B92" s="103">
        <v>8</v>
      </c>
      <c r="C92" s="104">
        <v>51</v>
      </c>
      <c r="D92" s="105" t="s">
        <v>113</v>
      </c>
      <c r="E92" s="105" t="s">
        <v>115</v>
      </c>
      <c r="F92" s="106">
        <v>1</v>
      </c>
      <c r="G92" s="103">
        <v>18</v>
      </c>
      <c r="H92" s="104" t="s">
        <v>231</v>
      </c>
      <c r="I92" s="105" t="s">
        <v>112</v>
      </c>
      <c r="J92" s="105" t="s">
        <v>117</v>
      </c>
      <c r="K92" s="106" t="s">
        <v>158</v>
      </c>
      <c r="L92" s="86"/>
      <c r="M92" s="86"/>
    </row>
    <row r="93" spans="1:13" x14ac:dyDescent="0.45">
      <c r="A93" s="107" t="s">
        <v>177</v>
      </c>
      <c r="B93" s="108"/>
      <c r="C93" s="104" t="s">
        <v>231</v>
      </c>
      <c r="D93" s="109"/>
      <c r="E93" s="109"/>
      <c r="F93" s="110"/>
      <c r="G93" s="108"/>
      <c r="H93" s="104" t="s">
        <v>231</v>
      </c>
      <c r="I93" s="109"/>
      <c r="J93" s="109"/>
      <c r="K93" s="110"/>
      <c r="L93" s="86"/>
      <c r="M93" s="86"/>
    </row>
    <row r="94" spans="1:13" x14ac:dyDescent="0.45">
      <c r="A94" s="111" t="s">
        <v>180</v>
      </c>
      <c r="B94" s="89">
        <v>4</v>
      </c>
      <c r="C94" s="104" t="s">
        <v>231</v>
      </c>
      <c r="D94" s="87" t="s">
        <v>110</v>
      </c>
      <c r="E94" s="87"/>
      <c r="F94" s="91">
        <v>78</v>
      </c>
      <c r="G94" s="89">
        <v>12</v>
      </c>
      <c r="H94" s="104" t="s">
        <v>231</v>
      </c>
      <c r="I94" s="87" t="s">
        <v>111</v>
      </c>
      <c r="J94" s="87" t="s">
        <v>112</v>
      </c>
      <c r="K94" s="91">
        <v>32</v>
      </c>
      <c r="L94" s="86"/>
      <c r="M94" s="86"/>
    </row>
    <row r="95" spans="1:13" ht="18.600000000000001" thickBot="1" x14ac:dyDescent="0.5">
      <c r="A95" s="112" t="s">
        <v>179</v>
      </c>
      <c r="B95" s="95"/>
      <c r="C95" s="104" t="s">
        <v>231</v>
      </c>
      <c r="D95" s="96"/>
      <c r="E95" s="96"/>
      <c r="F95" s="97"/>
      <c r="G95" s="95">
        <v>21</v>
      </c>
      <c r="H95" s="104" t="s">
        <v>231</v>
      </c>
      <c r="I95" s="96" t="s">
        <v>114</v>
      </c>
      <c r="J95" s="96"/>
      <c r="K95" s="97" t="s">
        <v>166</v>
      </c>
      <c r="L95" s="86"/>
      <c r="M95" s="86"/>
    </row>
    <row r="96" spans="1:13" x14ac:dyDescent="0.45">
      <c r="A96" s="107" t="s">
        <v>179</v>
      </c>
      <c r="B96" s="108">
        <v>12</v>
      </c>
      <c r="C96" s="104" t="s">
        <v>231</v>
      </c>
      <c r="D96" s="109" t="s">
        <v>112</v>
      </c>
      <c r="E96" s="109" t="s">
        <v>114</v>
      </c>
      <c r="F96" s="110">
        <v>66</v>
      </c>
      <c r="G96" s="108">
        <v>14</v>
      </c>
      <c r="H96" s="104" t="s">
        <v>165</v>
      </c>
      <c r="I96" s="109" t="s">
        <v>113</v>
      </c>
      <c r="J96" s="109" t="s">
        <v>115</v>
      </c>
      <c r="K96" s="110">
        <v>6</v>
      </c>
      <c r="L96" s="86"/>
      <c r="M96" s="86"/>
    </row>
    <row r="97" spans="1:13" x14ac:dyDescent="0.45">
      <c r="A97" s="111" t="s">
        <v>179</v>
      </c>
      <c r="B97" s="89">
        <v>2</v>
      </c>
      <c r="C97" s="104" t="s">
        <v>231</v>
      </c>
      <c r="D97" s="87" t="s">
        <v>116</v>
      </c>
      <c r="E97" s="87" t="s">
        <v>117</v>
      </c>
      <c r="F97" s="91"/>
      <c r="G97" s="89"/>
      <c r="H97" s="104" t="s">
        <v>231</v>
      </c>
      <c r="I97" s="87"/>
      <c r="J97" s="87"/>
      <c r="K97" s="91"/>
      <c r="L97" s="86"/>
      <c r="M97" s="86"/>
    </row>
    <row r="98" spans="1:13" ht="18.600000000000001" thickBot="1" x14ac:dyDescent="0.5">
      <c r="A98" s="112" t="s">
        <v>179</v>
      </c>
      <c r="B98" s="95"/>
      <c r="C98" s="104" t="s">
        <v>231</v>
      </c>
      <c r="D98" s="96"/>
      <c r="E98" s="96"/>
      <c r="F98" s="97"/>
      <c r="G98" s="95"/>
      <c r="H98" s="104" t="s">
        <v>231</v>
      </c>
      <c r="I98" s="96"/>
      <c r="J98" s="96"/>
      <c r="K98" s="97"/>
      <c r="L98" s="86"/>
      <c r="M98" s="86"/>
    </row>
    <row r="99" spans="1:13" x14ac:dyDescent="0.45">
      <c r="A99" s="107" t="s">
        <v>182</v>
      </c>
      <c r="B99" s="108"/>
      <c r="C99" s="104" t="s">
        <v>231</v>
      </c>
      <c r="D99" s="109"/>
      <c r="E99" s="109"/>
      <c r="F99" s="110"/>
      <c r="G99" s="108">
        <v>14</v>
      </c>
      <c r="H99" s="104" t="s">
        <v>231</v>
      </c>
      <c r="I99" s="109" t="s">
        <v>110</v>
      </c>
      <c r="J99" s="109" t="s">
        <v>117</v>
      </c>
      <c r="K99" s="110"/>
      <c r="L99" s="86"/>
      <c r="M99" s="86"/>
    </row>
    <row r="100" spans="1:13" x14ac:dyDescent="0.45">
      <c r="A100" s="111" t="s">
        <v>181</v>
      </c>
      <c r="B100" s="89"/>
      <c r="C100" s="104" t="s">
        <v>231</v>
      </c>
      <c r="D100" s="87"/>
      <c r="E100" s="87"/>
      <c r="F100" s="91"/>
      <c r="G100" s="89"/>
      <c r="H100" s="104" t="s">
        <v>231</v>
      </c>
      <c r="I100" s="87"/>
      <c r="J100" s="87"/>
      <c r="K100" s="91"/>
      <c r="L100" s="86"/>
      <c r="M100" s="86"/>
    </row>
    <row r="101" spans="1:13" ht="18.600000000000001" thickBot="1" x14ac:dyDescent="0.5">
      <c r="A101" s="112" t="s">
        <v>184</v>
      </c>
      <c r="B101" s="95">
        <v>11</v>
      </c>
      <c r="C101" s="104" t="s">
        <v>231</v>
      </c>
      <c r="D101" s="96" t="s">
        <v>110</v>
      </c>
      <c r="E101" s="96"/>
      <c r="F101" s="97">
        <v>68</v>
      </c>
      <c r="G101" s="95">
        <v>10</v>
      </c>
      <c r="H101" s="104" t="s">
        <v>231</v>
      </c>
      <c r="I101" s="96" t="s">
        <v>111</v>
      </c>
      <c r="J101" s="96" t="s">
        <v>113</v>
      </c>
      <c r="K101" s="97">
        <v>32</v>
      </c>
      <c r="L101" s="86"/>
      <c r="M101" s="86"/>
    </row>
    <row r="102" spans="1:13" x14ac:dyDescent="0.45">
      <c r="A102" s="107" t="s">
        <v>183</v>
      </c>
      <c r="B102" s="108"/>
      <c r="C102" s="104" t="s">
        <v>231</v>
      </c>
      <c r="D102" s="109"/>
      <c r="E102" s="109"/>
      <c r="F102" s="110"/>
      <c r="G102" s="108">
        <v>21</v>
      </c>
      <c r="H102" s="104" t="s">
        <v>231</v>
      </c>
      <c r="I102" s="109" t="s">
        <v>114</v>
      </c>
      <c r="J102" s="109"/>
      <c r="K102" s="110">
        <v>11</v>
      </c>
      <c r="L102" s="86"/>
      <c r="M102" s="86"/>
    </row>
    <row r="103" spans="1:13" x14ac:dyDescent="0.45">
      <c r="A103" s="111" t="s">
        <v>183</v>
      </c>
      <c r="B103" s="89">
        <v>22</v>
      </c>
      <c r="C103" s="104" t="s">
        <v>231</v>
      </c>
      <c r="D103" s="87" t="s">
        <v>116</v>
      </c>
      <c r="E103" s="87" t="s">
        <v>126</v>
      </c>
      <c r="F103" s="91">
        <v>83</v>
      </c>
      <c r="G103" s="89">
        <v>18</v>
      </c>
      <c r="H103" s="104">
        <v>11</v>
      </c>
      <c r="I103" s="87" t="s">
        <v>113</v>
      </c>
      <c r="J103" s="87"/>
      <c r="K103" s="91">
        <v>77</v>
      </c>
      <c r="L103" s="86"/>
      <c r="M103" s="86"/>
    </row>
    <row r="104" spans="1:13" ht="18.600000000000001" thickBot="1" x14ac:dyDescent="0.5">
      <c r="A104" s="112" t="s">
        <v>183</v>
      </c>
      <c r="B104" s="95">
        <v>11</v>
      </c>
      <c r="C104" s="104" t="s">
        <v>231</v>
      </c>
      <c r="D104" s="96" t="s">
        <v>114</v>
      </c>
      <c r="E104" s="96" t="s">
        <v>127</v>
      </c>
      <c r="F104" s="97" t="s">
        <v>168</v>
      </c>
      <c r="G104" s="95"/>
      <c r="H104" s="104" t="s">
        <v>231</v>
      </c>
      <c r="I104" s="96"/>
      <c r="J104" s="96"/>
      <c r="K104" s="97"/>
      <c r="L104" s="86"/>
      <c r="M104" s="86"/>
    </row>
    <row r="105" spans="1:13" x14ac:dyDescent="0.45">
      <c r="A105" s="107" t="s">
        <v>183</v>
      </c>
      <c r="B105" s="108">
        <v>1</v>
      </c>
      <c r="C105" s="104" t="s">
        <v>167</v>
      </c>
      <c r="D105" s="109" t="s">
        <v>113</v>
      </c>
      <c r="E105" s="109"/>
      <c r="F105" s="110">
        <v>46</v>
      </c>
      <c r="G105" s="108">
        <v>21</v>
      </c>
      <c r="H105" s="104" t="s">
        <v>231</v>
      </c>
      <c r="I105" s="109" t="s">
        <v>116</v>
      </c>
      <c r="J105" s="109" t="s">
        <v>126</v>
      </c>
      <c r="K105" s="110">
        <v>76</v>
      </c>
      <c r="L105" s="86"/>
      <c r="M105" s="86"/>
    </row>
    <row r="106" spans="1:13" x14ac:dyDescent="0.45">
      <c r="A106" s="111" t="s">
        <v>183</v>
      </c>
      <c r="B106" s="89"/>
      <c r="C106" s="104" t="s">
        <v>231</v>
      </c>
      <c r="D106" s="87"/>
      <c r="E106" s="87"/>
      <c r="F106" s="91"/>
      <c r="G106" s="89">
        <v>3</v>
      </c>
      <c r="H106" s="104" t="s">
        <v>231</v>
      </c>
      <c r="I106" s="87" t="s">
        <v>114</v>
      </c>
      <c r="J106" s="87" t="s">
        <v>127</v>
      </c>
      <c r="K106" s="91">
        <v>53</v>
      </c>
      <c r="L106" s="86"/>
      <c r="M106" s="86"/>
    </row>
    <row r="107" spans="1:13" ht="18.600000000000001" thickBot="1" x14ac:dyDescent="0.5">
      <c r="A107" s="112" t="s">
        <v>183</v>
      </c>
      <c r="B107" s="95">
        <v>8</v>
      </c>
      <c r="C107" s="104" t="s">
        <v>231</v>
      </c>
      <c r="D107" s="96" t="s">
        <v>112</v>
      </c>
      <c r="E107" s="96" t="s">
        <v>114</v>
      </c>
      <c r="F107" s="97">
        <v>65</v>
      </c>
      <c r="G107" s="95">
        <v>12</v>
      </c>
      <c r="H107" s="104">
        <v>53</v>
      </c>
      <c r="I107" s="96" t="s">
        <v>113</v>
      </c>
      <c r="J107" s="96"/>
      <c r="K107" s="97">
        <v>5</v>
      </c>
      <c r="L107" s="86"/>
      <c r="M107" s="86"/>
    </row>
    <row r="108" spans="1:13" x14ac:dyDescent="0.45">
      <c r="A108" s="107" t="s">
        <v>183</v>
      </c>
      <c r="B108" s="108">
        <v>2</v>
      </c>
      <c r="C108" s="104" t="s">
        <v>231</v>
      </c>
      <c r="D108" s="109" t="s">
        <v>116</v>
      </c>
      <c r="E108" s="109" t="s">
        <v>113</v>
      </c>
      <c r="F108" s="110">
        <v>36</v>
      </c>
      <c r="G108" s="108"/>
      <c r="H108" s="104" t="s">
        <v>231</v>
      </c>
      <c r="I108" s="109"/>
      <c r="J108" s="109"/>
      <c r="K108" s="110"/>
      <c r="L108" s="86"/>
      <c r="M108" s="86"/>
    </row>
    <row r="109" spans="1:13" x14ac:dyDescent="0.45">
      <c r="A109" s="111" t="s">
        <v>183</v>
      </c>
      <c r="B109" s="89">
        <v>11</v>
      </c>
      <c r="C109" s="104" t="s">
        <v>231</v>
      </c>
      <c r="D109" s="87" t="s">
        <v>114</v>
      </c>
      <c r="E109" s="87"/>
      <c r="F109" s="91" t="s">
        <v>121</v>
      </c>
      <c r="G109" s="89"/>
      <c r="H109" s="104" t="s">
        <v>231</v>
      </c>
      <c r="I109" s="87"/>
      <c r="J109" s="87"/>
      <c r="K109" s="91"/>
      <c r="L109" s="86"/>
      <c r="M109" s="86"/>
    </row>
    <row r="110" spans="1:13" ht="18.600000000000001" thickBot="1" x14ac:dyDescent="0.5">
      <c r="A110" s="112" t="s">
        <v>183</v>
      </c>
      <c r="B110" s="95">
        <v>1</v>
      </c>
      <c r="C110" s="104" t="s">
        <v>120</v>
      </c>
      <c r="D110" s="96" t="s">
        <v>113</v>
      </c>
      <c r="E110" s="96" t="s">
        <v>115</v>
      </c>
      <c r="F110" s="97">
        <v>9</v>
      </c>
      <c r="G110" s="95">
        <v>18</v>
      </c>
      <c r="H110" s="104" t="s">
        <v>231</v>
      </c>
      <c r="I110" s="96" t="s">
        <v>112</v>
      </c>
      <c r="J110" s="96" t="s">
        <v>117</v>
      </c>
      <c r="K110" s="97" t="s">
        <v>185</v>
      </c>
      <c r="L110" s="86"/>
      <c r="M110" s="86"/>
    </row>
    <row r="111" spans="1:13" x14ac:dyDescent="0.45">
      <c r="A111" s="107" t="s">
        <v>183</v>
      </c>
      <c r="B111" s="108" t="s">
        <v>186</v>
      </c>
      <c r="C111" s="104" t="s">
        <v>231</v>
      </c>
      <c r="D111" s="109" t="s">
        <v>132</v>
      </c>
      <c r="E111" s="109"/>
      <c r="F111" s="110"/>
      <c r="G111" s="108" t="s">
        <v>187</v>
      </c>
      <c r="H111" s="104" t="s">
        <v>231</v>
      </c>
      <c r="I111" s="109"/>
      <c r="J111" s="109"/>
      <c r="K111" s="110"/>
      <c r="L111" s="86"/>
      <c r="M111" s="86"/>
    </row>
    <row r="112" spans="1:13" x14ac:dyDescent="0.45">
      <c r="A112" s="111" t="s">
        <v>183</v>
      </c>
      <c r="B112" s="89"/>
      <c r="C112" s="104" t="s">
        <v>231</v>
      </c>
      <c r="D112" s="87"/>
      <c r="E112" s="87"/>
      <c r="F112" s="91"/>
      <c r="G112" s="89"/>
      <c r="H112" s="104" t="s">
        <v>231</v>
      </c>
      <c r="I112" s="87"/>
      <c r="J112" s="87"/>
      <c r="K112" s="91"/>
      <c r="L112" s="86"/>
      <c r="M112" s="86"/>
    </row>
    <row r="113" spans="1:13" ht="18.600000000000001" thickBot="1" x14ac:dyDescent="0.5">
      <c r="A113" s="112" t="s">
        <v>189</v>
      </c>
      <c r="B113" s="95">
        <v>11</v>
      </c>
      <c r="C113" s="104" t="s">
        <v>231</v>
      </c>
      <c r="D113" s="96" t="s">
        <v>110</v>
      </c>
      <c r="E113" s="96"/>
      <c r="F113" s="97">
        <v>78</v>
      </c>
      <c r="G113" s="95">
        <v>12</v>
      </c>
      <c r="H113" s="104" t="s">
        <v>231</v>
      </c>
      <c r="I113" s="96" t="s">
        <v>111</v>
      </c>
      <c r="J113" s="96" t="s">
        <v>113</v>
      </c>
      <c r="K113" s="97">
        <v>33</v>
      </c>
      <c r="L113" s="86"/>
      <c r="M113" s="86"/>
    </row>
    <row r="114" spans="1:13" x14ac:dyDescent="0.45">
      <c r="A114" s="107" t="s">
        <v>188</v>
      </c>
      <c r="B114" s="108"/>
      <c r="C114" s="104" t="s">
        <v>231</v>
      </c>
      <c r="D114" s="109"/>
      <c r="E114" s="109"/>
      <c r="F114" s="110"/>
      <c r="G114" s="108">
        <v>21</v>
      </c>
      <c r="H114" s="104" t="s">
        <v>231</v>
      </c>
      <c r="I114" s="109" t="s">
        <v>114</v>
      </c>
      <c r="J114" s="109"/>
      <c r="K114" s="110">
        <v>21</v>
      </c>
      <c r="L114" s="86"/>
      <c r="M114" s="86"/>
    </row>
    <row r="115" spans="1:13" x14ac:dyDescent="0.45">
      <c r="A115" s="111" t="s">
        <v>188</v>
      </c>
      <c r="B115" s="89">
        <v>11</v>
      </c>
      <c r="C115" s="104" t="s">
        <v>231</v>
      </c>
      <c r="D115" s="87" t="s">
        <v>116</v>
      </c>
      <c r="E115" s="87" t="s">
        <v>126</v>
      </c>
      <c r="F115" s="91">
        <v>33</v>
      </c>
      <c r="G115" s="89">
        <v>18</v>
      </c>
      <c r="H115" s="104">
        <v>21</v>
      </c>
      <c r="I115" s="87" t="s">
        <v>113</v>
      </c>
      <c r="J115" s="87"/>
      <c r="K115" s="91">
        <v>91</v>
      </c>
      <c r="L115" s="86"/>
      <c r="M115" s="86"/>
    </row>
    <row r="116" spans="1:13" ht="18.600000000000001" thickBot="1" x14ac:dyDescent="0.5">
      <c r="A116" s="112" t="s">
        <v>188</v>
      </c>
      <c r="B116" s="95">
        <v>12</v>
      </c>
      <c r="C116" s="104" t="s">
        <v>231</v>
      </c>
      <c r="D116" s="96" t="s">
        <v>114</v>
      </c>
      <c r="E116" s="96" t="s">
        <v>127</v>
      </c>
      <c r="F116" s="97" t="s">
        <v>168</v>
      </c>
      <c r="G116" s="95"/>
      <c r="H116" s="104" t="s">
        <v>231</v>
      </c>
      <c r="I116" s="96"/>
      <c r="J116" s="96"/>
      <c r="K116" s="97"/>
      <c r="L116" s="86"/>
      <c r="M116" s="86"/>
    </row>
    <row r="117" spans="1:13" x14ac:dyDescent="0.45">
      <c r="A117" s="107" t="s">
        <v>188</v>
      </c>
      <c r="B117" s="108">
        <v>1</v>
      </c>
      <c r="C117" s="104" t="s">
        <v>167</v>
      </c>
      <c r="D117" s="109" t="s">
        <v>113</v>
      </c>
      <c r="E117" s="109"/>
      <c r="F117" s="110">
        <v>92</v>
      </c>
      <c r="G117" s="108">
        <v>14</v>
      </c>
      <c r="H117" s="104" t="s">
        <v>231</v>
      </c>
      <c r="I117" s="109" t="s">
        <v>116</v>
      </c>
      <c r="J117" s="109" t="s">
        <v>112</v>
      </c>
      <c r="K117" s="110">
        <v>33</v>
      </c>
      <c r="L117" s="86"/>
      <c r="M117" s="86"/>
    </row>
    <row r="118" spans="1:13" x14ac:dyDescent="0.45">
      <c r="A118" s="111" t="s">
        <v>188</v>
      </c>
      <c r="B118" s="89"/>
      <c r="C118" s="104" t="s">
        <v>231</v>
      </c>
      <c r="D118" s="87"/>
      <c r="E118" s="87"/>
      <c r="F118" s="91"/>
      <c r="G118" s="89">
        <v>21</v>
      </c>
      <c r="H118" s="104" t="s">
        <v>231</v>
      </c>
      <c r="I118" s="87" t="s">
        <v>114</v>
      </c>
      <c r="J118" s="87"/>
      <c r="K118" s="91">
        <v>51</v>
      </c>
      <c r="L118" s="86"/>
      <c r="M118" s="86"/>
    </row>
    <row r="119" spans="1:13" ht="18.600000000000001" thickBot="1" x14ac:dyDescent="0.5">
      <c r="A119" s="112" t="s">
        <v>188</v>
      </c>
      <c r="B119" s="95"/>
      <c r="C119" s="104" t="s">
        <v>231</v>
      </c>
      <c r="D119" s="96"/>
      <c r="E119" s="96"/>
      <c r="F119" s="97"/>
      <c r="G119" s="95">
        <v>12</v>
      </c>
      <c r="H119" s="104">
        <v>51</v>
      </c>
      <c r="I119" s="96" t="s">
        <v>113</v>
      </c>
      <c r="J119" s="96" t="s">
        <v>117</v>
      </c>
      <c r="K119" s="97" t="s">
        <v>138</v>
      </c>
      <c r="L119" s="86"/>
      <c r="M119" s="86"/>
    </row>
    <row r="120" spans="1:13" x14ac:dyDescent="0.45">
      <c r="A120" s="107" t="s">
        <v>188</v>
      </c>
      <c r="B120" s="108" t="s">
        <v>186</v>
      </c>
      <c r="C120" s="104" t="s">
        <v>231</v>
      </c>
      <c r="D120" s="109" t="s">
        <v>159</v>
      </c>
      <c r="E120" s="109"/>
      <c r="F120" s="110"/>
      <c r="G120" s="108" t="s">
        <v>187</v>
      </c>
      <c r="H120" s="104" t="s">
        <v>231</v>
      </c>
      <c r="I120" s="109"/>
      <c r="J120" s="109"/>
      <c r="K120" s="110"/>
      <c r="L120" s="86"/>
      <c r="M120" s="86"/>
    </row>
    <row r="121" spans="1:13" x14ac:dyDescent="0.45">
      <c r="A121" s="111" t="s">
        <v>188</v>
      </c>
      <c r="B121" s="89"/>
      <c r="C121" s="104" t="s">
        <v>231</v>
      </c>
      <c r="D121" s="87"/>
      <c r="E121" s="87"/>
      <c r="F121" s="91"/>
      <c r="G121" s="89"/>
      <c r="H121" s="104" t="s">
        <v>231</v>
      </c>
      <c r="I121" s="87"/>
      <c r="J121" s="87"/>
      <c r="K121" s="91"/>
      <c r="L121" s="86"/>
      <c r="M121" s="86"/>
    </row>
    <row r="122" spans="1:13" ht="18.600000000000001" thickBot="1" x14ac:dyDescent="0.5">
      <c r="A122" s="112" t="s">
        <v>191</v>
      </c>
      <c r="B122" s="95">
        <v>11</v>
      </c>
      <c r="C122" s="104" t="s">
        <v>231</v>
      </c>
      <c r="D122" s="96" t="s">
        <v>110</v>
      </c>
      <c r="E122" s="96"/>
      <c r="F122" s="97">
        <v>71</v>
      </c>
      <c r="G122" s="95">
        <v>12</v>
      </c>
      <c r="H122" s="104" t="s">
        <v>231</v>
      </c>
      <c r="I122" s="96" t="s">
        <v>111</v>
      </c>
      <c r="J122" s="96" t="s">
        <v>112</v>
      </c>
      <c r="K122" s="97">
        <v>22</v>
      </c>
      <c r="L122" s="86"/>
      <c r="M122" s="86"/>
    </row>
    <row r="123" spans="1:13" x14ac:dyDescent="0.45">
      <c r="A123" s="107" t="s">
        <v>190</v>
      </c>
      <c r="B123" s="108"/>
      <c r="C123" s="104" t="s">
        <v>231</v>
      </c>
      <c r="D123" s="109"/>
      <c r="E123" s="109"/>
      <c r="F123" s="110"/>
      <c r="G123" s="108">
        <v>21</v>
      </c>
      <c r="H123" s="104" t="s">
        <v>231</v>
      </c>
      <c r="I123" s="109" t="s">
        <v>114</v>
      </c>
      <c r="J123" s="109"/>
      <c r="K123" s="110" t="s">
        <v>166</v>
      </c>
      <c r="L123" s="86"/>
      <c r="M123" s="86"/>
    </row>
    <row r="124" spans="1:13" x14ac:dyDescent="0.45">
      <c r="A124" s="111" t="s">
        <v>190</v>
      </c>
      <c r="B124" s="89">
        <v>12</v>
      </c>
      <c r="C124" s="104" t="s">
        <v>231</v>
      </c>
      <c r="D124" s="87" t="s">
        <v>112</v>
      </c>
      <c r="E124" s="87"/>
      <c r="F124" s="91">
        <v>43</v>
      </c>
      <c r="G124" s="89">
        <v>14</v>
      </c>
      <c r="H124" s="104" t="s">
        <v>165</v>
      </c>
      <c r="I124" s="87" t="s">
        <v>113</v>
      </c>
      <c r="J124" s="87"/>
      <c r="K124" s="91">
        <v>5</v>
      </c>
      <c r="L124" s="86"/>
      <c r="M124" s="86"/>
    </row>
    <row r="125" spans="1:13" ht="18.600000000000001" thickBot="1" x14ac:dyDescent="0.5">
      <c r="A125" s="112" t="s">
        <v>190</v>
      </c>
      <c r="B125" s="95"/>
      <c r="C125" s="104" t="s">
        <v>231</v>
      </c>
      <c r="D125" s="96"/>
      <c r="E125" s="96"/>
      <c r="F125" s="97"/>
      <c r="G125" s="95">
        <v>12</v>
      </c>
      <c r="H125" s="104" t="s">
        <v>231</v>
      </c>
      <c r="I125" s="96" t="s">
        <v>116</v>
      </c>
      <c r="J125" s="96" t="s">
        <v>113</v>
      </c>
      <c r="K125" s="97">
        <v>38</v>
      </c>
      <c r="L125" s="86"/>
      <c r="M125" s="86"/>
    </row>
    <row r="126" spans="1:13" x14ac:dyDescent="0.45">
      <c r="A126" s="107" t="s">
        <v>190</v>
      </c>
      <c r="B126" s="108"/>
      <c r="C126" s="104" t="s">
        <v>231</v>
      </c>
      <c r="D126" s="109"/>
      <c r="E126" s="109"/>
      <c r="F126" s="110"/>
      <c r="G126" s="108">
        <v>18</v>
      </c>
      <c r="H126" s="104" t="s">
        <v>231</v>
      </c>
      <c r="I126" s="109" t="s">
        <v>114</v>
      </c>
      <c r="J126" s="109" t="s">
        <v>127</v>
      </c>
      <c r="K126" s="110">
        <v>53</v>
      </c>
      <c r="L126" s="86"/>
      <c r="M126" s="86"/>
    </row>
    <row r="127" spans="1:13" x14ac:dyDescent="0.45">
      <c r="A127" s="111" t="s">
        <v>190</v>
      </c>
      <c r="B127" s="89">
        <v>12</v>
      </c>
      <c r="C127" s="104" t="s">
        <v>231</v>
      </c>
      <c r="D127" s="87" t="s">
        <v>112</v>
      </c>
      <c r="E127" s="87"/>
      <c r="F127" s="91">
        <v>43</v>
      </c>
      <c r="G127" s="89">
        <v>12</v>
      </c>
      <c r="H127" s="104">
        <v>53</v>
      </c>
      <c r="I127" s="87" t="s">
        <v>113</v>
      </c>
      <c r="J127" s="87"/>
      <c r="K127" s="91">
        <v>6</v>
      </c>
      <c r="L127" s="86"/>
      <c r="M127" s="86"/>
    </row>
    <row r="128" spans="1:13" ht="18.600000000000001" thickBot="1" x14ac:dyDescent="0.5">
      <c r="A128" s="112" t="s">
        <v>190</v>
      </c>
      <c r="B128" s="95">
        <v>1</v>
      </c>
      <c r="C128" s="104" t="s">
        <v>231</v>
      </c>
      <c r="D128" s="96" t="s">
        <v>112</v>
      </c>
      <c r="E128" s="96" t="s">
        <v>117</v>
      </c>
      <c r="F128" s="97" t="s">
        <v>158</v>
      </c>
      <c r="G128" s="95">
        <v>12</v>
      </c>
      <c r="H128" s="104">
        <v>6</v>
      </c>
      <c r="I128" s="96" t="s">
        <v>113</v>
      </c>
      <c r="J128" s="96"/>
      <c r="K128" s="97"/>
      <c r="L128" s="86"/>
      <c r="M128" s="86"/>
    </row>
    <row r="129" spans="1:13" x14ac:dyDescent="0.45">
      <c r="A129" s="107" t="s">
        <v>190</v>
      </c>
      <c r="B129" s="108">
        <v>11</v>
      </c>
      <c r="C129" s="104" t="s">
        <v>231</v>
      </c>
      <c r="D129" s="109" t="s">
        <v>116</v>
      </c>
      <c r="E129" s="109" t="s">
        <v>117</v>
      </c>
      <c r="F129" s="110"/>
      <c r="G129" s="108"/>
      <c r="H129" s="104" t="s">
        <v>231</v>
      </c>
      <c r="I129" s="109"/>
      <c r="J129" s="109"/>
      <c r="K129" s="110"/>
      <c r="L129" s="86"/>
      <c r="M129" s="86"/>
    </row>
    <row r="130" spans="1:13" x14ac:dyDescent="0.45">
      <c r="A130" s="111" t="s">
        <v>190</v>
      </c>
      <c r="B130" s="89"/>
      <c r="C130" s="104" t="s">
        <v>231</v>
      </c>
      <c r="D130" s="87"/>
      <c r="E130" s="87"/>
      <c r="F130" s="91"/>
      <c r="G130" s="89"/>
      <c r="H130" s="104" t="s">
        <v>231</v>
      </c>
      <c r="I130" s="87"/>
      <c r="J130" s="87"/>
      <c r="K130" s="91"/>
      <c r="L130" s="86"/>
      <c r="M130" s="86"/>
    </row>
    <row r="131" spans="1:13" ht="18.600000000000001" thickBot="1" x14ac:dyDescent="0.5">
      <c r="A131" s="112" t="s">
        <v>193</v>
      </c>
      <c r="B131" s="95">
        <v>2</v>
      </c>
      <c r="C131" s="104" t="s">
        <v>231</v>
      </c>
      <c r="D131" s="96" t="s">
        <v>111</v>
      </c>
      <c r="E131" s="96" t="s">
        <v>113</v>
      </c>
      <c r="F131" s="97">
        <v>32</v>
      </c>
      <c r="G131" s="95">
        <v>12</v>
      </c>
      <c r="H131" s="104" t="s">
        <v>231</v>
      </c>
      <c r="I131" s="96" t="s">
        <v>110</v>
      </c>
      <c r="J131" s="96"/>
      <c r="K131" s="97">
        <v>88</v>
      </c>
      <c r="L131" s="86"/>
      <c r="M131" s="86"/>
    </row>
    <row r="132" spans="1:13" x14ac:dyDescent="0.45">
      <c r="A132" s="107" t="s">
        <v>192</v>
      </c>
      <c r="B132" s="108">
        <v>11</v>
      </c>
      <c r="C132" s="104" t="s">
        <v>231</v>
      </c>
      <c r="D132" s="109" t="s">
        <v>114</v>
      </c>
      <c r="E132" s="109"/>
      <c r="F132" s="110">
        <v>51</v>
      </c>
      <c r="G132" s="108"/>
      <c r="H132" s="104" t="s">
        <v>231</v>
      </c>
      <c r="I132" s="109"/>
      <c r="J132" s="109"/>
      <c r="K132" s="110"/>
      <c r="L132" s="86"/>
      <c r="M132" s="86"/>
    </row>
    <row r="133" spans="1:13" x14ac:dyDescent="0.45">
      <c r="A133" s="111" t="s">
        <v>192</v>
      </c>
      <c r="B133" s="89">
        <v>1</v>
      </c>
      <c r="C133" s="104">
        <v>51</v>
      </c>
      <c r="D133" s="87" t="s">
        <v>113</v>
      </c>
      <c r="E133" s="87"/>
      <c r="F133" s="91">
        <v>85</v>
      </c>
      <c r="G133" s="89">
        <v>12</v>
      </c>
      <c r="H133" s="104" t="s">
        <v>231</v>
      </c>
      <c r="I133" s="87" t="s">
        <v>116</v>
      </c>
      <c r="J133" s="87" t="s">
        <v>126</v>
      </c>
      <c r="K133" s="91">
        <v>92</v>
      </c>
      <c r="L133" s="86"/>
      <c r="M133" s="86"/>
    </row>
    <row r="134" spans="1:13" ht="18.600000000000001" thickBot="1" x14ac:dyDescent="0.5">
      <c r="A134" s="112" t="s">
        <v>192</v>
      </c>
      <c r="B134" s="95"/>
      <c r="C134" s="104" t="s">
        <v>231</v>
      </c>
      <c r="D134" s="96"/>
      <c r="E134" s="96"/>
      <c r="F134" s="97"/>
      <c r="G134" s="95">
        <v>14</v>
      </c>
      <c r="H134" s="104" t="s">
        <v>231</v>
      </c>
      <c r="I134" s="96"/>
      <c r="J134" s="96"/>
      <c r="K134" s="97">
        <v>84</v>
      </c>
      <c r="L134" s="86"/>
      <c r="M134" s="86"/>
    </row>
    <row r="135" spans="1:13" x14ac:dyDescent="0.45">
      <c r="A135" s="107" t="s">
        <v>192</v>
      </c>
      <c r="B135" s="108">
        <v>8</v>
      </c>
      <c r="C135" s="104" t="s">
        <v>231</v>
      </c>
      <c r="D135" s="109" t="s">
        <v>116</v>
      </c>
      <c r="E135" s="109" t="s">
        <v>113</v>
      </c>
      <c r="F135" s="110">
        <v>32</v>
      </c>
      <c r="G135" s="108">
        <v>3</v>
      </c>
      <c r="H135" s="104" t="s">
        <v>231</v>
      </c>
      <c r="I135" s="109"/>
      <c r="J135" s="109"/>
      <c r="K135" s="110">
        <v>21</v>
      </c>
      <c r="L135" s="86"/>
      <c r="M135" s="86"/>
    </row>
    <row r="136" spans="1:13" x14ac:dyDescent="0.45">
      <c r="A136" s="111" t="s">
        <v>192</v>
      </c>
      <c r="B136" s="89">
        <v>11</v>
      </c>
      <c r="C136" s="104" t="s">
        <v>231</v>
      </c>
      <c r="D136" s="87" t="s">
        <v>114</v>
      </c>
      <c r="E136" s="87"/>
      <c r="F136" s="91">
        <v>51</v>
      </c>
      <c r="G136" s="89"/>
      <c r="H136" s="104" t="s">
        <v>231</v>
      </c>
      <c r="I136" s="87"/>
      <c r="J136" s="87"/>
      <c r="K136" s="91"/>
      <c r="L136" s="86"/>
      <c r="M136" s="86"/>
    </row>
    <row r="137" spans="1:13" ht="18.600000000000001" thickBot="1" x14ac:dyDescent="0.5">
      <c r="A137" s="112" t="s">
        <v>192</v>
      </c>
      <c r="B137" s="95">
        <v>1</v>
      </c>
      <c r="C137" s="104">
        <v>51</v>
      </c>
      <c r="D137" s="96" t="s">
        <v>113</v>
      </c>
      <c r="E137" s="96" t="s">
        <v>115</v>
      </c>
      <c r="F137" s="97">
        <v>88</v>
      </c>
      <c r="G137" s="95"/>
      <c r="H137" s="104" t="s">
        <v>231</v>
      </c>
      <c r="I137" s="96"/>
      <c r="J137" s="96"/>
      <c r="K137" s="97"/>
      <c r="L137" s="86"/>
      <c r="M137" s="86"/>
    </row>
    <row r="138" spans="1:13" x14ac:dyDescent="0.45">
      <c r="A138" s="107" t="s">
        <v>192</v>
      </c>
      <c r="B138" s="108"/>
      <c r="C138" s="104" t="s">
        <v>231</v>
      </c>
      <c r="D138" s="109"/>
      <c r="E138" s="109"/>
      <c r="F138" s="110"/>
      <c r="G138" s="108"/>
      <c r="H138" s="104" t="s">
        <v>231</v>
      </c>
      <c r="I138" s="109"/>
      <c r="J138" s="109"/>
      <c r="K138" s="110"/>
      <c r="L138" s="86"/>
      <c r="M138" s="86"/>
    </row>
    <row r="139" spans="1:13" x14ac:dyDescent="0.45">
      <c r="A139" s="111" t="s">
        <v>195</v>
      </c>
      <c r="B139" s="89">
        <v>8</v>
      </c>
      <c r="C139" s="104" t="s">
        <v>231</v>
      </c>
      <c r="D139" s="87" t="s">
        <v>110</v>
      </c>
      <c r="E139" s="87"/>
      <c r="F139" s="91">
        <v>56</v>
      </c>
      <c r="G139" s="89">
        <v>10</v>
      </c>
      <c r="H139" s="104" t="s">
        <v>231</v>
      </c>
      <c r="I139" s="87" t="s">
        <v>111</v>
      </c>
      <c r="J139" s="87" t="s">
        <v>126</v>
      </c>
      <c r="K139" s="91">
        <v>91</v>
      </c>
      <c r="L139" s="86"/>
      <c r="M139" s="86"/>
    </row>
    <row r="140" spans="1:13" ht="18.600000000000001" thickBot="1" x14ac:dyDescent="0.5">
      <c r="A140" s="112" t="s">
        <v>194</v>
      </c>
      <c r="B140" s="95"/>
      <c r="C140" s="104" t="s">
        <v>231</v>
      </c>
      <c r="D140" s="96"/>
      <c r="E140" s="96"/>
      <c r="F140" s="97"/>
      <c r="G140" s="95">
        <v>21</v>
      </c>
      <c r="H140" s="104" t="s">
        <v>231</v>
      </c>
      <c r="I140" s="96" t="s">
        <v>114</v>
      </c>
      <c r="J140" s="96" t="s">
        <v>127</v>
      </c>
      <c r="K140" s="97" t="s">
        <v>168</v>
      </c>
      <c r="L140" s="86"/>
      <c r="M140" s="86"/>
    </row>
    <row r="141" spans="1:13" x14ac:dyDescent="0.45">
      <c r="A141" s="107" t="s">
        <v>194</v>
      </c>
      <c r="B141" s="108">
        <v>11</v>
      </c>
      <c r="C141" s="104" t="s">
        <v>231</v>
      </c>
      <c r="D141" s="109" t="s">
        <v>116</v>
      </c>
      <c r="E141" s="109" t="s">
        <v>112</v>
      </c>
      <c r="F141" s="110">
        <v>79</v>
      </c>
      <c r="G141" s="108">
        <v>14</v>
      </c>
      <c r="H141" s="104" t="s">
        <v>231</v>
      </c>
      <c r="I141" s="109"/>
      <c r="J141" s="109"/>
      <c r="K141" s="110">
        <v>94</v>
      </c>
      <c r="L141" s="86"/>
      <c r="M141" s="86"/>
    </row>
    <row r="142" spans="1:13" x14ac:dyDescent="0.45">
      <c r="A142" s="111" t="s">
        <v>194</v>
      </c>
      <c r="B142" s="89">
        <v>22</v>
      </c>
      <c r="C142" s="104" t="s">
        <v>231</v>
      </c>
      <c r="D142" s="87" t="s">
        <v>114</v>
      </c>
      <c r="E142" s="87" t="s">
        <v>127</v>
      </c>
      <c r="F142" s="91">
        <v>53</v>
      </c>
      <c r="G142" s="89"/>
      <c r="H142" s="104" t="s">
        <v>231</v>
      </c>
      <c r="I142" s="87"/>
      <c r="J142" s="87"/>
      <c r="K142" s="91"/>
      <c r="L142" s="86"/>
      <c r="M142" s="86"/>
    </row>
    <row r="143" spans="1:13" ht="18.600000000000001" thickBot="1" x14ac:dyDescent="0.5">
      <c r="A143" s="112" t="s">
        <v>194</v>
      </c>
      <c r="B143" s="95">
        <v>2</v>
      </c>
      <c r="C143" s="104">
        <v>53</v>
      </c>
      <c r="D143" s="96" t="s">
        <v>113</v>
      </c>
      <c r="E143" s="96"/>
      <c r="F143" s="97"/>
      <c r="G143" s="95">
        <v>21</v>
      </c>
      <c r="H143" s="104" t="s">
        <v>231</v>
      </c>
      <c r="I143" s="96" t="s">
        <v>112</v>
      </c>
      <c r="J143" s="96"/>
      <c r="K143" s="97">
        <v>78</v>
      </c>
      <c r="L143" s="86"/>
      <c r="M143" s="86"/>
    </row>
    <row r="144" spans="1:13" x14ac:dyDescent="0.45">
      <c r="A144" s="107" t="s">
        <v>194</v>
      </c>
      <c r="B144" s="108">
        <v>22</v>
      </c>
      <c r="C144" s="104" t="s">
        <v>231</v>
      </c>
      <c r="D144" s="109" t="s">
        <v>116</v>
      </c>
      <c r="E144" s="109" t="s">
        <v>113</v>
      </c>
      <c r="F144" s="110">
        <v>31</v>
      </c>
      <c r="G144" s="108"/>
      <c r="H144" s="104" t="s">
        <v>231</v>
      </c>
      <c r="I144" s="109"/>
      <c r="J144" s="109"/>
      <c r="K144" s="110"/>
      <c r="L144" s="86"/>
      <c r="M144" s="86"/>
    </row>
    <row r="145" spans="1:13" x14ac:dyDescent="0.45">
      <c r="A145" s="111" t="s">
        <v>194</v>
      </c>
      <c r="B145" s="89">
        <v>11</v>
      </c>
      <c r="C145" s="104" t="s">
        <v>231</v>
      </c>
      <c r="D145" s="87" t="s">
        <v>114</v>
      </c>
      <c r="E145" s="87"/>
      <c r="F145" s="91">
        <v>11</v>
      </c>
      <c r="G145" s="89"/>
      <c r="H145" s="104" t="s">
        <v>231</v>
      </c>
      <c r="I145" s="87"/>
      <c r="J145" s="87"/>
      <c r="K145" s="91"/>
      <c r="L145" s="86"/>
      <c r="M145" s="86"/>
    </row>
    <row r="146" spans="1:13" ht="18.600000000000001" thickBot="1" x14ac:dyDescent="0.5">
      <c r="A146" s="112" t="s">
        <v>194</v>
      </c>
      <c r="B146" s="95">
        <v>12</v>
      </c>
      <c r="C146" s="104">
        <v>11</v>
      </c>
      <c r="D146" s="96" t="s">
        <v>113</v>
      </c>
      <c r="E146" s="96" t="s">
        <v>115</v>
      </c>
      <c r="F146" s="97">
        <v>51</v>
      </c>
      <c r="G146" s="95"/>
      <c r="H146" s="104" t="s">
        <v>231</v>
      </c>
      <c r="I146" s="96"/>
      <c r="J146" s="96"/>
      <c r="K146" s="97"/>
      <c r="L146" s="86"/>
      <c r="M146" s="86"/>
    </row>
    <row r="147" spans="1:13" x14ac:dyDescent="0.45">
      <c r="A147" s="107" t="s">
        <v>194</v>
      </c>
      <c r="B147" s="108" t="s">
        <v>133</v>
      </c>
      <c r="C147" s="104" t="s">
        <v>231</v>
      </c>
      <c r="D147" s="109" t="s">
        <v>132</v>
      </c>
      <c r="E147" s="109"/>
      <c r="F147" s="110"/>
      <c r="G147" s="108" t="s">
        <v>131</v>
      </c>
      <c r="H147" s="104" t="s">
        <v>231</v>
      </c>
      <c r="I147" s="109"/>
      <c r="J147" s="109"/>
      <c r="K147" s="110"/>
      <c r="L147" s="86"/>
      <c r="M147" s="86"/>
    </row>
    <row r="148" spans="1:13" x14ac:dyDescent="0.45">
      <c r="A148" s="111" t="s">
        <v>194</v>
      </c>
      <c r="B148" s="89"/>
      <c r="C148" s="104" t="s">
        <v>231</v>
      </c>
      <c r="D148" s="87"/>
      <c r="E148" s="87"/>
      <c r="F148" s="91"/>
      <c r="G148" s="89" t="s">
        <v>196</v>
      </c>
      <c r="H148" s="104" t="s">
        <v>231</v>
      </c>
      <c r="I148" s="87"/>
      <c r="J148" s="87"/>
      <c r="K148" s="91"/>
      <c r="L148" s="86"/>
      <c r="M148" s="86"/>
    </row>
    <row r="149" spans="1:13" ht="18.600000000000001" thickBot="1" x14ac:dyDescent="0.5">
      <c r="A149" s="112" t="s">
        <v>198</v>
      </c>
      <c r="B149" s="95">
        <v>8</v>
      </c>
      <c r="C149" s="104" t="s">
        <v>231</v>
      </c>
      <c r="D149" s="96" t="s">
        <v>110</v>
      </c>
      <c r="E149" s="96"/>
      <c r="F149" s="97">
        <v>54</v>
      </c>
      <c r="G149" s="95">
        <v>10</v>
      </c>
      <c r="H149" s="104" t="s">
        <v>231</v>
      </c>
      <c r="I149" s="96" t="s">
        <v>111</v>
      </c>
      <c r="J149" s="96" t="s">
        <v>112</v>
      </c>
      <c r="K149" s="97">
        <v>46</v>
      </c>
      <c r="L149" s="86"/>
      <c r="M149" s="86"/>
    </row>
    <row r="150" spans="1:13" x14ac:dyDescent="0.45">
      <c r="A150" s="107" t="s">
        <v>197</v>
      </c>
      <c r="B150" s="108"/>
      <c r="C150" s="104" t="s">
        <v>231</v>
      </c>
      <c r="D150" s="109"/>
      <c r="E150" s="109"/>
      <c r="F150" s="110"/>
      <c r="G150" s="108">
        <v>21</v>
      </c>
      <c r="H150" s="104" t="s">
        <v>231</v>
      </c>
      <c r="I150" s="109" t="s">
        <v>114</v>
      </c>
      <c r="J150" s="109"/>
      <c r="K150" s="110">
        <v>51</v>
      </c>
      <c r="L150" s="86"/>
      <c r="M150" s="86"/>
    </row>
    <row r="151" spans="1:13" x14ac:dyDescent="0.45">
      <c r="A151" s="111" t="s">
        <v>197</v>
      </c>
      <c r="B151" s="89">
        <v>12</v>
      </c>
      <c r="C151" s="104" t="s">
        <v>231</v>
      </c>
      <c r="D151" s="87" t="s">
        <v>112</v>
      </c>
      <c r="E151" s="87" t="s">
        <v>114</v>
      </c>
      <c r="F151" s="91">
        <v>77</v>
      </c>
      <c r="G151" s="89">
        <v>10</v>
      </c>
      <c r="H151" s="104">
        <v>51</v>
      </c>
      <c r="I151" s="87" t="s">
        <v>113</v>
      </c>
      <c r="J151" s="87" t="s">
        <v>115</v>
      </c>
      <c r="K151" s="91">
        <v>7</v>
      </c>
      <c r="L151" s="86"/>
      <c r="M151" s="86"/>
    </row>
    <row r="152" spans="1:13" ht="18.600000000000001" thickBot="1" x14ac:dyDescent="0.5">
      <c r="A152" s="112" t="s">
        <v>197</v>
      </c>
      <c r="B152" s="95">
        <v>22</v>
      </c>
      <c r="C152" s="104" t="s">
        <v>231</v>
      </c>
      <c r="D152" s="96" t="s">
        <v>116</v>
      </c>
      <c r="E152" s="96" t="s">
        <v>117</v>
      </c>
      <c r="F152" s="97"/>
      <c r="G152" s="95"/>
      <c r="H152" s="104" t="s">
        <v>231</v>
      </c>
      <c r="I152" s="96"/>
      <c r="J152" s="96"/>
      <c r="K152" s="97"/>
      <c r="L152" s="86"/>
      <c r="M152" s="86"/>
    </row>
    <row r="153" spans="1:13" x14ac:dyDescent="0.45">
      <c r="A153" s="107" t="s">
        <v>197</v>
      </c>
      <c r="B153" s="108"/>
      <c r="C153" s="104" t="s">
        <v>231</v>
      </c>
      <c r="D153" s="109"/>
      <c r="E153" s="109"/>
      <c r="F153" s="110"/>
      <c r="G153" s="108"/>
      <c r="H153" s="104" t="s">
        <v>231</v>
      </c>
      <c r="I153" s="109"/>
      <c r="J153" s="109"/>
      <c r="K153" s="110"/>
      <c r="L153" s="86"/>
      <c r="M153" s="86"/>
    </row>
    <row r="154" spans="1:13" x14ac:dyDescent="0.45">
      <c r="A154" s="111" t="s">
        <v>200</v>
      </c>
      <c r="B154" s="89">
        <v>2</v>
      </c>
      <c r="C154" s="104" t="s">
        <v>231</v>
      </c>
      <c r="D154" s="87" t="s">
        <v>111</v>
      </c>
      <c r="E154" s="87" t="s">
        <v>127</v>
      </c>
      <c r="F154" s="91">
        <v>33</v>
      </c>
      <c r="G154" s="89">
        <v>18</v>
      </c>
      <c r="H154" s="104" t="s">
        <v>231</v>
      </c>
      <c r="I154" s="87" t="s">
        <v>110</v>
      </c>
      <c r="J154" s="87"/>
      <c r="K154" s="91">
        <v>56</v>
      </c>
      <c r="L154" s="86"/>
      <c r="M154" s="86"/>
    </row>
    <row r="155" spans="1:13" ht="18.600000000000001" thickBot="1" x14ac:dyDescent="0.5">
      <c r="A155" s="112" t="s">
        <v>199</v>
      </c>
      <c r="B155" s="95"/>
      <c r="C155" s="104" t="s">
        <v>231</v>
      </c>
      <c r="D155" s="96"/>
      <c r="E155" s="96"/>
      <c r="F155" s="97"/>
      <c r="G155" s="95">
        <v>29</v>
      </c>
      <c r="H155" s="104">
        <v>56</v>
      </c>
      <c r="I155" s="96" t="s">
        <v>113</v>
      </c>
      <c r="J155" s="96" t="s">
        <v>115</v>
      </c>
      <c r="K155" s="97">
        <v>38</v>
      </c>
      <c r="L155" s="86"/>
      <c r="M155" s="86"/>
    </row>
    <row r="156" spans="1:13" x14ac:dyDescent="0.45">
      <c r="A156" s="107" t="s">
        <v>199</v>
      </c>
      <c r="B156" s="108" t="s">
        <v>133</v>
      </c>
      <c r="C156" s="104" t="s">
        <v>231</v>
      </c>
      <c r="D156" s="109"/>
      <c r="E156" s="109"/>
      <c r="F156" s="110"/>
      <c r="G156" s="108" t="s">
        <v>142</v>
      </c>
      <c r="H156" s="104" t="s">
        <v>231</v>
      </c>
      <c r="I156" s="109" t="s">
        <v>132</v>
      </c>
      <c r="J156" s="109"/>
      <c r="K156" s="110"/>
      <c r="L156" s="86"/>
      <c r="M156" s="86"/>
    </row>
    <row r="157" spans="1:13" x14ac:dyDescent="0.45">
      <c r="A157" s="111" t="s">
        <v>199</v>
      </c>
      <c r="B157" s="89"/>
      <c r="C157" s="104" t="s">
        <v>231</v>
      </c>
      <c r="D157" s="87"/>
      <c r="E157" s="87"/>
      <c r="F157" s="91"/>
      <c r="G157" s="89"/>
      <c r="H157" s="104" t="s">
        <v>231</v>
      </c>
      <c r="I157" s="87"/>
      <c r="J157" s="87"/>
      <c r="K157" s="91"/>
      <c r="L157" s="86"/>
      <c r="M157" s="86"/>
    </row>
    <row r="158" spans="1:13" ht="18.600000000000001" thickBot="1" x14ac:dyDescent="0.5">
      <c r="A158" s="112" t="s">
        <v>202</v>
      </c>
      <c r="B158" s="95">
        <v>22</v>
      </c>
      <c r="C158" s="104" t="s">
        <v>231</v>
      </c>
      <c r="D158" s="96" t="s">
        <v>111</v>
      </c>
      <c r="E158" s="96" t="s">
        <v>113</v>
      </c>
      <c r="F158" s="97">
        <v>39</v>
      </c>
      <c r="G158" s="95">
        <v>18</v>
      </c>
      <c r="H158" s="104" t="s">
        <v>231</v>
      </c>
      <c r="I158" s="96" t="s">
        <v>110</v>
      </c>
      <c r="J158" s="96"/>
      <c r="K158" s="97">
        <v>61</v>
      </c>
      <c r="L158" s="86"/>
      <c r="M158" s="86"/>
    </row>
    <row r="159" spans="1:13" x14ac:dyDescent="0.45">
      <c r="A159" s="107" t="s">
        <v>201</v>
      </c>
      <c r="B159" s="108">
        <v>11</v>
      </c>
      <c r="C159" s="104" t="s">
        <v>231</v>
      </c>
      <c r="D159" s="109" t="s">
        <v>114</v>
      </c>
      <c r="E159" s="109"/>
      <c r="F159" s="110">
        <v>12</v>
      </c>
      <c r="G159" s="108"/>
      <c r="H159" s="104" t="s">
        <v>231</v>
      </c>
      <c r="I159" s="109"/>
      <c r="J159" s="109"/>
      <c r="K159" s="110"/>
      <c r="L159" s="86"/>
      <c r="M159" s="86"/>
    </row>
    <row r="160" spans="1:13" x14ac:dyDescent="0.45">
      <c r="A160" s="111" t="s">
        <v>201</v>
      </c>
      <c r="B160" s="89">
        <v>8</v>
      </c>
      <c r="C160" s="104">
        <v>12</v>
      </c>
      <c r="D160" s="87" t="s">
        <v>113</v>
      </c>
      <c r="E160" s="87" t="s">
        <v>115</v>
      </c>
      <c r="F160" s="91">
        <v>66</v>
      </c>
      <c r="G160" s="89"/>
      <c r="H160" s="104" t="s">
        <v>231</v>
      </c>
      <c r="I160" s="87"/>
      <c r="J160" s="87"/>
      <c r="K160" s="91"/>
      <c r="L160" s="86"/>
      <c r="M160" s="86"/>
    </row>
    <row r="161" spans="1:13" ht="18.600000000000001" thickBot="1" x14ac:dyDescent="0.5">
      <c r="A161" s="112" t="s">
        <v>201</v>
      </c>
      <c r="B161" s="95"/>
      <c r="C161" s="104" t="s">
        <v>231</v>
      </c>
      <c r="D161" s="96"/>
      <c r="E161" s="96"/>
      <c r="F161" s="97"/>
      <c r="G161" s="95"/>
      <c r="H161" s="104" t="s">
        <v>231</v>
      </c>
      <c r="I161" s="96"/>
      <c r="J161" s="96"/>
      <c r="K161" s="97"/>
      <c r="L161" s="86"/>
      <c r="M161" s="86"/>
    </row>
    <row r="162" spans="1:13" x14ac:dyDescent="0.45">
      <c r="A162" s="107" t="s">
        <v>204</v>
      </c>
      <c r="B162" s="108">
        <v>12</v>
      </c>
      <c r="C162" s="104" t="s">
        <v>231</v>
      </c>
      <c r="D162" s="109" t="s">
        <v>110</v>
      </c>
      <c r="E162" s="109"/>
      <c r="F162" s="110">
        <v>57</v>
      </c>
      <c r="G162" s="108">
        <v>12</v>
      </c>
      <c r="H162" s="104" t="s">
        <v>231</v>
      </c>
      <c r="I162" s="109" t="s">
        <v>111</v>
      </c>
      <c r="J162" s="109" t="s">
        <v>126</v>
      </c>
      <c r="K162" s="110">
        <v>88</v>
      </c>
      <c r="L162" s="86"/>
      <c r="M162" s="86"/>
    </row>
    <row r="163" spans="1:13" x14ac:dyDescent="0.45">
      <c r="A163" s="111" t="s">
        <v>203</v>
      </c>
      <c r="B163" s="89"/>
      <c r="C163" s="104" t="s">
        <v>231</v>
      </c>
      <c r="D163" s="87"/>
      <c r="E163" s="87"/>
      <c r="F163" s="91"/>
      <c r="G163" s="89">
        <v>21</v>
      </c>
      <c r="H163" s="104" t="s">
        <v>231</v>
      </c>
      <c r="I163" s="87" t="s">
        <v>114</v>
      </c>
      <c r="J163" s="87"/>
      <c r="K163" s="91">
        <v>51</v>
      </c>
      <c r="L163" s="86"/>
      <c r="M163" s="86"/>
    </row>
    <row r="164" spans="1:13" ht="18.600000000000001" thickBot="1" x14ac:dyDescent="0.5">
      <c r="A164" s="112" t="s">
        <v>203</v>
      </c>
      <c r="B164" s="95">
        <v>1</v>
      </c>
      <c r="C164" s="104" t="s">
        <v>231</v>
      </c>
      <c r="D164" s="96" t="s">
        <v>112</v>
      </c>
      <c r="E164" s="96" t="s">
        <v>117</v>
      </c>
      <c r="F164" s="97" t="s">
        <v>127</v>
      </c>
      <c r="G164" s="95">
        <v>10</v>
      </c>
      <c r="H164" s="104">
        <v>51</v>
      </c>
      <c r="I164" s="96" t="s">
        <v>113</v>
      </c>
      <c r="J164" s="96" t="s">
        <v>115</v>
      </c>
      <c r="K164" s="97">
        <v>1</v>
      </c>
      <c r="L164" s="86"/>
      <c r="M164" s="86"/>
    </row>
    <row r="165" spans="1:13" x14ac:dyDescent="0.45">
      <c r="A165" s="107" t="s">
        <v>203</v>
      </c>
      <c r="B165" s="108"/>
      <c r="C165" s="104" t="s">
        <v>231</v>
      </c>
      <c r="D165" s="109"/>
      <c r="E165" s="109"/>
      <c r="F165" s="110"/>
      <c r="G165" s="108"/>
      <c r="H165" s="104" t="s">
        <v>231</v>
      </c>
      <c r="I165" s="109"/>
      <c r="J165" s="109"/>
      <c r="K165" s="110"/>
      <c r="L165" s="86"/>
      <c r="M165" s="86"/>
    </row>
    <row r="166" spans="1:13" x14ac:dyDescent="0.45">
      <c r="A166" s="111" t="s">
        <v>206</v>
      </c>
      <c r="B166" s="89">
        <v>8</v>
      </c>
      <c r="C166" s="104" t="s">
        <v>231</v>
      </c>
      <c r="D166" s="87" t="s">
        <v>111</v>
      </c>
      <c r="E166" s="87" t="s">
        <v>113</v>
      </c>
      <c r="F166" s="91">
        <v>32</v>
      </c>
      <c r="G166" s="89">
        <v>21</v>
      </c>
      <c r="H166" s="104" t="s">
        <v>231</v>
      </c>
      <c r="I166" s="87" t="s">
        <v>110</v>
      </c>
      <c r="J166" s="87"/>
      <c r="K166" s="91">
        <v>88</v>
      </c>
      <c r="L166" s="86"/>
      <c r="M166" s="86"/>
    </row>
    <row r="167" spans="1:13" ht="18.600000000000001" thickBot="1" x14ac:dyDescent="0.5">
      <c r="A167" s="112" t="s">
        <v>205</v>
      </c>
      <c r="B167" s="95">
        <v>11</v>
      </c>
      <c r="C167" s="104" t="s">
        <v>231</v>
      </c>
      <c r="D167" s="96" t="s">
        <v>114</v>
      </c>
      <c r="E167" s="96"/>
      <c r="F167" s="97" t="s">
        <v>121</v>
      </c>
      <c r="G167" s="95"/>
      <c r="H167" s="104" t="s">
        <v>231</v>
      </c>
      <c r="I167" s="96"/>
      <c r="J167" s="96"/>
      <c r="K167" s="97"/>
      <c r="L167" s="86"/>
      <c r="M167" s="86"/>
    </row>
    <row r="168" spans="1:13" x14ac:dyDescent="0.45">
      <c r="A168" s="107" t="s">
        <v>205</v>
      </c>
      <c r="B168" s="108">
        <v>1</v>
      </c>
      <c r="C168" s="104" t="s">
        <v>120</v>
      </c>
      <c r="D168" s="109" t="s">
        <v>113</v>
      </c>
      <c r="E168" s="109" t="s">
        <v>115</v>
      </c>
      <c r="F168" s="110">
        <v>9</v>
      </c>
      <c r="G168" s="108">
        <v>29</v>
      </c>
      <c r="H168" s="104" t="s">
        <v>231</v>
      </c>
      <c r="I168" s="109" t="s">
        <v>112</v>
      </c>
      <c r="J168" s="109" t="s">
        <v>117</v>
      </c>
      <c r="K168" s="110" t="s">
        <v>185</v>
      </c>
      <c r="L168" s="86"/>
      <c r="M168" s="86"/>
    </row>
    <row r="169" spans="1:13" x14ac:dyDescent="0.45">
      <c r="A169" s="111" t="s">
        <v>205</v>
      </c>
      <c r="B169" s="89"/>
      <c r="C169" s="104" t="s">
        <v>231</v>
      </c>
      <c r="D169" s="87"/>
      <c r="E169" s="87"/>
      <c r="F169" s="91"/>
      <c r="G169" s="89"/>
      <c r="H169" s="104" t="s">
        <v>231</v>
      </c>
      <c r="I169" s="87"/>
      <c r="J169" s="87"/>
      <c r="K169" s="91"/>
      <c r="L169" s="86"/>
      <c r="M169" s="86"/>
    </row>
    <row r="170" spans="1:13" ht="18.600000000000001" thickBot="1" x14ac:dyDescent="0.5">
      <c r="A170" s="112" t="s">
        <v>208</v>
      </c>
      <c r="B170" s="95">
        <v>1</v>
      </c>
      <c r="C170" s="104" t="s">
        <v>231</v>
      </c>
      <c r="D170" s="96" t="s">
        <v>110</v>
      </c>
      <c r="E170" s="96"/>
      <c r="F170" s="97">
        <v>56</v>
      </c>
      <c r="G170" s="95">
        <v>10</v>
      </c>
      <c r="H170" s="104" t="s">
        <v>231</v>
      </c>
      <c r="I170" s="96" t="s">
        <v>111</v>
      </c>
      <c r="J170" s="96" t="s">
        <v>126</v>
      </c>
      <c r="K170" s="97">
        <v>14</v>
      </c>
      <c r="L170" s="86"/>
      <c r="M170" s="86"/>
    </row>
    <row r="171" spans="1:13" x14ac:dyDescent="0.45">
      <c r="A171" s="107" t="s">
        <v>207</v>
      </c>
      <c r="B171" s="108"/>
      <c r="C171" s="104" t="s">
        <v>231</v>
      </c>
      <c r="D171" s="109"/>
      <c r="E171" s="109"/>
      <c r="F171" s="110"/>
      <c r="G171" s="108">
        <v>21</v>
      </c>
      <c r="H171" s="104" t="s">
        <v>231</v>
      </c>
      <c r="I171" s="109" t="s">
        <v>114</v>
      </c>
      <c r="J171" s="109" t="s">
        <v>127</v>
      </c>
      <c r="K171" s="110">
        <v>53</v>
      </c>
      <c r="L171" s="86"/>
      <c r="M171" s="86"/>
    </row>
    <row r="172" spans="1:13" x14ac:dyDescent="0.45">
      <c r="A172" s="111" t="s">
        <v>207</v>
      </c>
      <c r="B172" s="89">
        <v>4</v>
      </c>
      <c r="C172" s="104" t="s">
        <v>231</v>
      </c>
      <c r="D172" s="87" t="s">
        <v>112</v>
      </c>
      <c r="E172" s="87"/>
      <c r="F172" s="91">
        <v>43</v>
      </c>
      <c r="G172" s="89">
        <v>14</v>
      </c>
      <c r="H172" s="104">
        <v>53</v>
      </c>
      <c r="I172" s="87" t="s">
        <v>113</v>
      </c>
      <c r="J172" s="87"/>
      <c r="K172" s="91">
        <v>5</v>
      </c>
      <c r="L172" s="86"/>
      <c r="M172" s="86"/>
    </row>
    <row r="173" spans="1:13" ht="18.600000000000001" thickBot="1" x14ac:dyDescent="0.5">
      <c r="A173" s="112" t="s">
        <v>207</v>
      </c>
      <c r="B173" s="95"/>
      <c r="C173" s="104" t="s">
        <v>231</v>
      </c>
      <c r="D173" s="96"/>
      <c r="E173" s="96"/>
      <c r="F173" s="97"/>
      <c r="G173" s="95">
        <v>29</v>
      </c>
      <c r="H173" s="104" t="s">
        <v>231</v>
      </c>
      <c r="I173" s="96" t="s">
        <v>116</v>
      </c>
      <c r="J173" s="96" t="s">
        <v>126</v>
      </c>
      <c r="K173" s="97" t="s">
        <v>209</v>
      </c>
      <c r="L173" s="86"/>
      <c r="M173" s="86"/>
    </row>
    <row r="174" spans="1:13" x14ac:dyDescent="0.45">
      <c r="A174" s="107" t="s">
        <v>207</v>
      </c>
      <c r="B174" s="108"/>
      <c r="C174" s="104" t="s">
        <v>231</v>
      </c>
      <c r="D174" s="109"/>
      <c r="E174" s="109"/>
      <c r="F174" s="110"/>
      <c r="G174" s="108">
        <v>12</v>
      </c>
      <c r="H174" s="104" t="s">
        <v>231</v>
      </c>
      <c r="I174" s="109" t="s">
        <v>114</v>
      </c>
      <c r="J174" s="109" t="s">
        <v>127</v>
      </c>
      <c r="K174" s="110">
        <v>53</v>
      </c>
      <c r="L174" s="86"/>
      <c r="M174" s="86"/>
    </row>
    <row r="175" spans="1:13" x14ac:dyDescent="0.45">
      <c r="A175" s="111" t="s">
        <v>207</v>
      </c>
      <c r="B175" s="89">
        <v>2</v>
      </c>
      <c r="C175" s="104" t="s">
        <v>231</v>
      </c>
      <c r="D175" s="87" t="s">
        <v>116</v>
      </c>
      <c r="E175" s="87" t="s">
        <v>113</v>
      </c>
      <c r="F175" s="91">
        <v>39</v>
      </c>
      <c r="G175" s="89">
        <v>14</v>
      </c>
      <c r="H175" s="104" t="s">
        <v>231</v>
      </c>
      <c r="I175" s="87"/>
      <c r="J175" s="87"/>
      <c r="K175" s="91">
        <v>48</v>
      </c>
      <c r="L175" s="86"/>
      <c r="M175" s="86"/>
    </row>
    <row r="176" spans="1:13" ht="18.600000000000001" thickBot="1" x14ac:dyDescent="0.5">
      <c r="A176" s="112" t="s">
        <v>207</v>
      </c>
      <c r="B176" s="95">
        <v>11</v>
      </c>
      <c r="C176" s="104" t="s">
        <v>231</v>
      </c>
      <c r="D176" s="96" t="s">
        <v>114</v>
      </c>
      <c r="E176" s="96"/>
      <c r="F176" s="97">
        <v>21</v>
      </c>
      <c r="G176" s="95"/>
      <c r="H176" s="104" t="s">
        <v>231</v>
      </c>
      <c r="I176" s="96"/>
      <c r="J176" s="96"/>
      <c r="K176" s="97"/>
      <c r="L176" s="86"/>
      <c r="M176" s="86"/>
    </row>
    <row r="177" spans="1:13" x14ac:dyDescent="0.45">
      <c r="A177" s="107" t="s">
        <v>207</v>
      </c>
      <c r="B177" s="108">
        <v>4</v>
      </c>
      <c r="C177" s="104">
        <v>21</v>
      </c>
      <c r="D177" s="109" t="s">
        <v>113</v>
      </c>
      <c r="E177" s="109" t="s">
        <v>115</v>
      </c>
      <c r="F177" s="110">
        <v>12</v>
      </c>
      <c r="G177" s="108">
        <v>21</v>
      </c>
      <c r="H177" s="104" t="s">
        <v>231</v>
      </c>
      <c r="I177" s="109" t="s">
        <v>116</v>
      </c>
      <c r="J177" s="109" t="s">
        <v>117</v>
      </c>
      <c r="K177" s="110"/>
      <c r="L177" s="86"/>
      <c r="M177" s="86"/>
    </row>
    <row r="178" spans="1:13" x14ac:dyDescent="0.45">
      <c r="A178" s="111" t="s">
        <v>207</v>
      </c>
      <c r="B178" s="89" t="s">
        <v>187</v>
      </c>
      <c r="C178" s="104" t="s">
        <v>231</v>
      </c>
      <c r="D178" s="87" t="s">
        <v>132</v>
      </c>
      <c r="E178" s="87"/>
      <c r="F178" s="91"/>
      <c r="G178" s="89" t="s">
        <v>186</v>
      </c>
      <c r="H178" s="104" t="s">
        <v>231</v>
      </c>
      <c r="I178" s="87"/>
      <c r="J178" s="87"/>
      <c r="K178" s="91"/>
      <c r="L178" s="86"/>
      <c r="M178" s="86"/>
    </row>
    <row r="179" spans="1:13" ht="18.600000000000001" thickBot="1" x14ac:dyDescent="0.5">
      <c r="A179" s="112" t="s">
        <v>207</v>
      </c>
      <c r="B179" s="95"/>
      <c r="C179" s="104" t="s">
        <v>231</v>
      </c>
      <c r="D179" s="96"/>
      <c r="E179" s="96"/>
      <c r="F179" s="97"/>
      <c r="G179" s="95"/>
      <c r="H179" s="104" t="s">
        <v>231</v>
      </c>
      <c r="I179" s="96"/>
      <c r="J179" s="96"/>
      <c r="K179" s="97"/>
      <c r="L179" s="86"/>
      <c r="M179" s="86"/>
    </row>
    <row r="180" spans="1:13" x14ac:dyDescent="0.45">
      <c r="A180" s="107" t="s">
        <v>211</v>
      </c>
      <c r="B180" s="108">
        <v>1</v>
      </c>
      <c r="C180" s="104" t="s">
        <v>231</v>
      </c>
      <c r="D180" s="109" t="s">
        <v>110</v>
      </c>
      <c r="E180" s="109" t="s">
        <v>117</v>
      </c>
      <c r="F180" s="110" t="s">
        <v>212</v>
      </c>
      <c r="G180" s="108"/>
      <c r="H180" s="104" t="s">
        <v>231</v>
      </c>
      <c r="I180" s="109"/>
      <c r="J180" s="109"/>
      <c r="K180" s="110"/>
      <c r="L180" s="86"/>
      <c r="M180" s="86"/>
    </row>
    <row r="181" spans="1:13" x14ac:dyDescent="0.45">
      <c r="A181" s="111" t="s">
        <v>210</v>
      </c>
      <c r="B181" s="89"/>
      <c r="C181" s="104" t="s">
        <v>231</v>
      </c>
      <c r="D181" s="87"/>
      <c r="E181" s="87"/>
      <c r="F181" s="91"/>
      <c r="G181" s="89"/>
      <c r="H181" s="104" t="s">
        <v>231</v>
      </c>
      <c r="I181" s="87"/>
      <c r="J181" s="87"/>
      <c r="K181" s="91"/>
      <c r="L181" s="86"/>
      <c r="M181" s="86"/>
    </row>
    <row r="182" spans="1:13" ht="18.600000000000001" thickBot="1" x14ac:dyDescent="0.5">
      <c r="A182" s="112" t="s">
        <v>214</v>
      </c>
      <c r="B182" s="95"/>
      <c r="C182" s="104" t="s">
        <v>231</v>
      </c>
      <c r="D182" s="96"/>
      <c r="E182" s="96"/>
      <c r="F182" s="97"/>
      <c r="G182" s="95">
        <v>10</v>
      </c>
      <c r="H182" s="104" t="s">
        <v>231</v>
      </c>
      <c r="I182" s="96" t="s">
        <v>110</v>
      </c>
      <c r="J182" s="96" t="s">
        <v>117</v>
      </c>
      <c r="K182" s="97" t="s">
        <v>162</v>
      </c>
      <c r="L182" s="86"/>
      <c r="M182" s="86"/>
    </row>
    <row r="183" spans="1:13" x14ac:dyDescent="0.45">
      <c r="A183" s="107" t="s">
        <v>213</v>
      </c>
      <c r="B183" s="108">
        <v>2</v>
      </c>
      <c r="C183" s="104" t="s">
        <v>231</v>
      </c>
      <c r="D183" s="109" t="s">
        <v>217</v>
      </c>
      <c r="E183" s="109"/>
      <c r="F183" s="110">
        <v>18</v>
      </c>
      <c r="G183" s="108"/>
      <c r="H183" s="104" t="s">
        <v>231</v>
      </c>
      <c r="I183" s="109"/>
      <c r="J183" s="109"/>
      <c r="K183" s="110"/>
      <c r="L183" s="86"/>
      <c r="M183" s="86"/>
    </row>
    <row r="184" spans="1:13" x14ac:dyDescent="0.45">
      <c r="A184" s="111" t="s">
        <v>216</v>
      </c>
      <c r="B184" s="89">
        <v>18</v>
      </c>
      <c r="C184" s="104" t="s">
        <v>231</v>
      </c>
      <c r="D184" s="87" t="s">
        <v>110</v>
      </c>
      <c r="E184" s="87" t="s">
        <v>115</v>
      </c>
      <c r="F184" s="91">
        <v>57</v>
      </c>
      <c r="G184" s="89">
        <v>12</v>
      </c>
      <c r="H184" s="104" t="s">
        <v>231</v>
      </c>
      <c r="I184" s="87" t="s">
        <v>111</v>
      </c>
      <c r="J184" s="87" t="s">
        <v>117</v>
      </c>
      <c r="K184" s="91"/>
      <c r="L184" s="86"/>
      <c r="M184" s="86"/>
    </row>
    <row r="185" spans="1:13" ht="18.600000000000001" thickBot="1" x14ac:dyDescent="0.5">
      <c r="A185" s="112" t="s">
        <v>215</v>
      </c>
      <c r="B185" s="95" t="s">
        <v>131</v>
      </c>
      <c r="C185" s="104" t="s">
        <v>231</v>
      </c>
      <c r="D185" s="96" t="s">
        <v>143</v>
      </c>
      <c r="E185" s="96"/>
      <c r="F185" s="97"/>
      <c r="G185" s="95" t="s">
        <v>133</v>
      </c>
      <c r="H185" s="104" t="s">
        <v>231</v>
      </c>
      <c r="I185" s="96"/>
      <c r="J185" s="96"/>
      <c r="K185" s="97"/>
      <c r="L185" s="86"/>
      <c r="M185" s="86"/>
    </row>
    <row r="186" spans="1:13" x14ac:dyDescent="0.45">
      <c r="A186" s="107" t="s">
        <v>215</v>
      </c>
      <c r="B186" s="108"/>
      <c r="C186" s="104" t="s">
        <v>231</v>
      </c>
      <c r="D186" s="109"/>
      <c r="E186" s="109"/>
      <c r="F186" s="110"/>
      <c r="G186" s="108" t="s">
        <v>196</v>
      </c>
      <c r="H186" s="104" t="s">
        <v>231</v>
      </c>
      <c r="I186" s="109"/>
      <c r="J186" s="109"/>
      <c r="K186" s="110"/>
      <c r="L186" s="86"/>
      <c r="M186" s="86"/>
    </row>
    <row r="187" spans="1:13" x14ac:dyDescent="0.45">
      <c r="A187" s="111" t="s">
        <v>215</v>
      </c>
      <c r="B187" s="89"/>
      <c r="C187" s="104" t="s">
        <v>231</v>
      </c>
      <c r="D187" s="87"/>
      <c r="E187" s="87"/>
      <c r="F187" s="91"/>
      <c r="G187" s="89"/>
      <c r="H187" s="104" t="s">
        <v>231</v>
      </c>
      <c r="I187" s="87"/>
      <c r="J187" s="87"/>
      <c r="K187" s="91"/>
      <c r="L187" s="86"/>
      <c r="M187" s="86"/>
    </row>
    <row r="188" spans="1:13" ht="18.600000000000001" thickBot="1" x14ac:dyDescent="0.5">
      <c r="A188" s="112" t="s">
        <v>219</v>
      </c>
      <c r="B188" s="95">
        <v>18</v>
      </c>
      <c r="C188" s="104" t="s">
        <v>231</v>
      </c>
      <c r="D188" s="96" t="s">
        <v>110</v>
      </c>
      <c r="E188" s="96" t="s">
        <v>117</v>
      </c>
      <c r="F188" s="97" t="s">
        <v>128</v>
      </c>
      <c r="G188" s="95"/>
      <c r="H188" s="104" t="s">
        <v>231</v>
      </c>
      <c r="I188" s="96"/>
      <c r="J188" s="96"/>
      <c r="K188" s="97"/>
      <c r="L188" s="86"/>
      <c r="M188" s="86"/>
    </row>
    <row r="189" spans="1:13" x14ac:dyDescent="0.45">
      <c r="A189" s="107" t="s">
        <v>218</v>
      </c>
      <c r="B189" s="108"/>
      <c r="C189" s="104" t="s">
        <v>231</v>
      </c>
      <c r="D189" s="109"/>
      <c r="E189" s="109"/>
      <c r="F189" s="110"/>
      <c r="G189" s="108"/>
      <c r="H189" s="104" t="s">
        <v>231</v>
      </c>
      <c r="I189" s="109"/>
      <c r="J189" s="109"/>
      <c r="K189" s="110"/>
      <c r="L189" s="86"/>
      <c r="M189" s="86"/>
    </row>
    <row r="190" spans="1:13" x14ac:dyDescent="0.45">
      <c r="A190" s="111" t="s">
        <v>221</v>
      </c>
      <c r="B190" s="89">
        <v>18</v>
      </c>
      <c r="C190" s="104" t="s">
        <v>231</v>
      </c>
      <c r="D190" s="87" t="s">
        <v>111</v>
      </c>
      <c r="E190" s="87" t="s">
        <v>113</v>
      </c>
      <c r="F190" s="91">
        <v>21</v>
      </c>
      <c r="G190" s="89">
        <v>29</v>
      </c>
      <c r="H190" s="104" t="s">
        <v>231</v>
      </c>
      <c r="I190" s="87" t="s">
        <v>110</v>
      </c>
      <c r="J190" s="87"/>
      <c r="K190" s="91">
        <v>98</v>
      </c>
      <c r="L190" s="86"/>
      <c r="M190" s="86"/>
    </row>
    <row r="191" spans="1:13" ht="18.600000000000001" thickBot="1" x14ac:dyDescent="0.5">
      <c r="A191" s="112" t="s">
        <v>220</v>
      </c>
      <c r="B191" s="95">
        <v>11</v>
      </c>
      <c r="C191" s="104" t="s">
        <v>231</v>
      </c>
      <c r="D191" s="96" t="s">
        <v>114</v>
      </c>
      <c r="E191" s="96"/>
      <c r="F191" s="97" t="s">
        <v>166</v>
      </c>
      <c r="G191" s="95"/>
      <c r="H191" s="104" t="s">
        <v>231</v>
      </c>
      <c r="I191" s="96"/>
      <c r="J191" s="96"/>
      <c r="K191" s="97"/>
      <c r="L191" s="86"/>
      <c r="M191" s="86"/>
    </row>
    <row r="192" spans="1:13" x14ac:dyDescent="0.45">
      <c r="A192" s="107" t="s">
        <v>220</v>
      </c>
      <c r="B192" s="108">
        <v>1</v>
      </c>
      <c r="C192" s="104" t="s">
        <v>165</v>
      </c>
      <c r="D192" s="109" t="s">
        <v>113</v>
      </c>
      <c r="E192" s="109" t="s">
        <v>115</v>
      </c>
      <c r="F192" s="110">
        <v>65</v>
      </c>
      <c r="G192" s="108"/>
      <c r="H192" s="104" t="s">
        <v>231</v>
      </c>
      <c r="I192" s="109"/>
      <c r="J192" s="109"/>
      <c r="K192" s="110"/>
      <c r="L192" s="86"/>
      <c r="M192" s="86"/>
    </row>
    <row r="193" spans="1:13" x14ac:dyDescent="0.45">
      <c r="A193" s="111" t="s">
        <v>220</v>
      </c>
      <c r="B193" s="89"/>
      <c r="C193" s="104" t="s">
        <v>231</v>
      </c>
      <c r="D193" s="87"/>
      <c r="E193" s="87"/>
      <c r="F193" s="91"/>
      <c r="G193" s="89"/>
      <c r="H193" s="104" t="s">
        <v>231</v>
      </c>
      <c r="I193" s="87"/>
      <c r="J193" s="87"/>
      <c r="K193" s="91"/>
      <c r="L193" s="86"/>
      <c r="M193" s="86"/>
    </row>
    <row r="194" spans="1:13" ht="18.600000000000001" thickBot="1" x14ac:dyDescent="0.5">
      <c r="A194" s="112" t="s">
        <v>223</v>
      </c>
      <c r="B194" s="95">
        <v>4</v>
      </c>
      <c r="C194" s="104" t="s">
        <v>231</v>
      </c>
      <c r="D194" s="96" t="s">
        <v>110</v>
      </c>
      <c r="E194" s="96" t="s">
        <v>115</v>
      </c>
      <c r="F194" s="97">
        <v>59</v>
      </c>
      <c r="G194" s="95">
        <v>10</v>
      </c>
      <c r="H194" s="104" t="s">
        <v>231</v>
      </c>
      <c r="I194" s="96" t="s">
        <v>111</v>
      </c>
      <c r="J194" s="96" t="s">
        <v>117</v>
      </c>
      <c r="K194" s="97"/>
      <c r="L194" s="86"/>
      <c r="M194" s="86"/>
    </row>
    <row r="195" spans="1:13" x14ac:dyDescent="0.45">
      <c r="A195" s="107" t="s">
        <v>222</v>
      </c>
      <c r="B195" s="108" t="s">
        <v>142</v>
      </c>
      <c r="C195" s="104" t="s">
        <v>231</v>
      </c>
      <c r="D195" s="109" t="s">
        <v>143</v>
      </c>
      <c r="E195" s="109"/>
      <c r="F195" s="110"/>
      <c r="G195" s="108" t="s">
        <v>141</v>
      </c>
      <c r="H195" s="104" t="s">
        <v>231</v>
      </c>
      <c r="I195" s="109"/>
      <c r="J195" s="109"/>
      <c r="K195" s="110"/>
      <c r="L195" s="86"/>
      <c r="M195" s="86"/>
    </row>
    <row r="196" spans="1:13" x14ac:dyDescent="0.45">
      <c r="A196" s="111" t="s">
        <v>222</v>
      </c>
      <c r="B196" s="89"/>
      <c r="C196" s="104" t="s">
        <v>231</v>
      </c>
      <c r="D196" s="87"/>
      <c r="E196" s="87"/>
      <c r="F196" s="91"/>
      <c r="G196" s="89"/>
      <c r="H196" s="104" t="s">
        <v>231</v>
      </c>
      <c r="I196" s="87"/>
      <c r="J196" s="87"/>
      <c r="K196" s="91"/>
      <c r="L196" s="86"/>
      <c r="M196" s="86"/>
    </row>
    <row r="197" spans="1:13" ht="18.600000000000001" thickBot="1" x14ac:dyDescent="0.5">
      <c r="A197" s="112" t="s">
        <v>225</v>
      </c>
      <c r="B197" s="95">
        <v>4</v>
      </c>
      <c r="C197" s="104" t="s">
        <v>231</v>
      </c>
      <c r="D197" s="96" t="s">
        <v>110</v>
      </c>
      <c r="E197" s="96"/>
      <c r="F197" s="97">
        <v>65</v>
      </c>
      <c r="G197" s="95">
        <v>10</v>
      </c>
      <c r="H197" s="104" t="s">
        <v>231</v>
      </c>
      <c r="I197" s="96" t="s">
        <v>111</v>
      </c>
      <c r="J197" s="96" t="s">
        <v>112</v>
      </c>
      <c r="K197" s="97">
        <v>36</v>
      </c>
      <c r="L197" s="86"/>
      <c r="M197" s="86"/>
    </row>
    <row r="198" spans="1:13" x14ac:dyDescent="0.45">
      <c r="A198" s="107" t="s">
        <v>224</v>
      </c>
      <c r="B198" s="108"/>
      <c r="C198" s="104" t="s">
        <v>231</v>
      </c>
      <c r="D198" s="109"/>
      <c r="E198" s="109"/>
      <c r="F198" s="110"/>
      <c r="G198" s="108">
        <v>21</v>
      </c>
      <c r="H198" s="104" t="s">
        <v>231</v>
      </c>
      <c r="I198" s="109" t="s">
        <v>114</v>
      </c>
      <c r="J198" s="109"/>
      <c r="K198" s="110" t="s">
        <v>121</v>
      </c>
      <c r="L198" s="86"/>
      <c r="M198" s="86"/>
    </row>
    <row r="199" spans="1:13" x14ac:dyDescent="0.45">
      <c r="A199" s="111" t="s">
        <v>224</v>
      </c>
      <c r="B199" s="89">
        <v>8</v>
      </c>
      <c r="C199" s="104" t="s">
        <v>231</v>
      </c>
      <c r="D199" s="87" t="s">
        <v>112</v>
      </c>
      <c r="E199" s="87" t="s">
        <v>114</v>
      </c>
      <c r="F199" s="91">
        <v>61</v>
      </c>
      <c r="G199" s="89">
        <v>14</v>
      </c>
      <c r="H199" s="104" t="s">
        <v>120</v>
      </c>
      <c r="I199" s="87" t="s">
        <v>113</v>
      </c>
      <c r="J199" s="87"/>
      <c r="K199" s="91">
        <v>5</v>
      </c>
      <c r="L199" s="86"/>
      <c r="M199" s="86"/>
    </row>
    <row r="200" spans="1:13" ht="18.600000000000001" thickBot="1" x14ac:dyDescent="0.5">
      <c r="A200" s="112" t="s">
        <v>224</v>
      </c>
      <c r="B200" s="95">
        <v>4</v>
      </c>
      <c r="C200" s="104" t="s">
        <v>231</v>
      </c>
      <c r="D200" s="96" t="s">
        <v>116</v>
      </c>
      <c r="E200" s="96" t="s">
        <v>113</v>
      </c>
      <c r="F200" s="97">
        <v>33</v>
      </c>
      <c r="G200" s="95"/>
      <c r="H200" s="104" t="s">
        <v>231</v>
      </c>
      <c r="I200" s="96"/>
      <c r="J200" s="96"/>
      <c r="K200" s="97"/>
      <c r="L200" s="86"/>
      <c r="M200" s="86"/>
    </row>
    <row r="201" spans="1:13" x14ac:dyDescent="0.45">
      <c r="A201" s="107" t="s">
        <v>224</v>
      </c>
      <c r="B201" s="108">
        <v>11</v>
      </c>
      <c r="C201" s="104" t="s">
        <v>231</v>
      </c>
      <c r="D201" s="109" t="s">
        <v>114</v>
      </c>
      <c r="E201" s="109"/>
      <c r="F201" s="110" t="s">
        <v>226</v>
      </c>
      <c r="G201" s="108"/>
      <c r="H201" s="104" t="s">
        <v>231</v>
      </c>
      <c r="I201" s="109"/>
      <c r="J201" s="109"/>
      <c r="K201" s="110"/>
      <c r="L201" s="86"/>
      <c r="M201" s="86"/>
    </row>
    <row r="202" spans="1:13" x14ac:dyDescent="0.45">
      <c r="A202" s="111" t="s">
        <v>224</v>
      </c>
      <c r="B202" s="89">
        <v>18</v>
      </c>
      <c r="C202" s="104" t="s">
        <v>231</v>
      </c>
      <c r="D202" s="87" t="s">
        <v>117</v>
      </c>
      <c r="E202" s="87"/>
      <c r="F202" s="91"/>
      <c r="G202" s="89"/>
      <c r="H202" s="104" t="s">
        <v>231</v>
      </c>
      <c r="I202" s="87"/>
      <c r="J202" s="87"/>
      <c r="K202" s="91"/>
      <c r="L202" s="86"/>
      <c r="M202" s="86"/>
    </row>
    <row r="203" spans="1:13" ht="18.600000000000001" thickBot="1" x14ac:dyDescent="0.5">
      <c r="A203" s="112" t="s">
        <v>224</v>
      </c>
      <c r="B203" s="95"/>
      <c r="C203" s="104" t="s">
        <v>231</v>
      </c>
      <c r="D203" s="96"/>
      <c r="E203" s="96"/>
      <c r="F203" s="97"/>
      <c r="G203" s="95"/>
      <c r="H203" s="104" t="s">
        <v>231</v>
      </c>
      <c r="I203" s="96"/>
      <c r="J203" s="96"/>
      <c r="K203" s="97"/>
      <c r="L203" s="86"/>
      <c r="M203" s="86"/>
    </row>
    <row r="204" spans="1:13" x14ac:dyDescent="0.45">
      <c r="A204" s="107" t="s">
        <v>228</v>
      </c>
      <c r="B204" s="108">
        <v>8</v>
      </c>
      <c r="C204" s="104" t="s">
        <v>231</v>
      </c>
      <c r="D204" s="109" t="s">
        <v>111</v>
      </c>
      <c r="E204" s="109" t="s">
        <v>126</v>
      </c>
      <c r="F204" s="110">
        <v>95</v>
      </c>
      <c r="G204" s="108">
        <v>14</v>
      </c>
      <c r="H204" s="104" t="s">
        <v>231</v>
      </c>
      <c r="I204" s="109" t="s">
        <v>110</v>
      </c>
      <c r="J204" s="109"/>
      <c r="K204" s="110">
        <v>52</v>
      </c>
      <c r="L204" s="86"/>
      <c r="M204" s="86"/>
    </row>
    <row r="205" spans="1:13" x14ac:dyDescent="0.45">
      <c r="A205" s="111" t="s">
        <v>227</v>
      </c>
      <c r="B205" s="89">
        <v>11</v>
      </c>
      <c r="C205" s="104" t="s">
        <v>231</v>
      </c>
      <c r="D205" s="87" t="s">
        <v>114</v>
      </c>
      <c r="E205" s="87" t="s">
        <v>127</v>
      </c>
      <c r="F205" s="91">
        <v>53</v>
      </c>
      <c r="G205" s="89"/>
      <c r="H205" s="104" t="s">
        <v>231</v>
      </c>
      <c r="I205" s="87"/>
      <c r="J205" s="87"/>
      <c r="K205" s="91"/>
      <c r="L205" s="86"/>
      <c r="M205" s="86"/>
    </row>
    <row r="206" spans="1:13" ht="18.600000000000001" thickBot="1" x14ac:dyDescent="0.5">
      <c r="A206" s="112" t="s">
        <v>227</v>
      </c>
      <c r="B206" s="95">
        <v>8</v>
      </c>
      <c r="C206" s="104">
        <v>53</v>
      </c>
      <c r="D206" s="96" t="s">
        <v>113</v>
      </c>
      <c r="E206" s="96" t="s">
        <v>115</v>
      </c>
      <c r="F206" s="97" t="s">
        <v>138</v>
      </c>
      <c r="G206" s="95">
        <v>12</v>
      </c>
      <c r="H206" s="104" t="s">
        <v>231</v>
      </c>
      <c r="I206" s="96" t="s">
        <v>112</v>
      </c>
      <c r="J206" s="96" t="s">
        <v>117</v>
      </c>
      <c r="K206" s="97" t="s">
        <v>138</v>
      </c>
      <c r="L206" s="86"/>
      <c r="M206" s="86"/>
    </row>
    <row r="207" spans="1:13" x14ac:dyDescent="0.45">
      <c r="A207" s="107" t="s">
        <v>227</v>
      </c>
      <c r="B207" s="108"/>
      <c r="C207" s="104" t="s">
        <v>231</v>
      </c>
      <c r="D207" s="109"/>
      <c r="E207" s="109"/>
      <c r="F207" s="110"/>
      <c r="G207" s="108"/>
      <c r="H207" s="104" t="s">
        <v>231</v>
      </c>
      <c r="I207" s="109"/>
      <c r="J207" s="109"/>
      <c r="K207" s="110"/>
      <c r="L207" s="86"/>
      <c r="M207" s="86"/>
    </row>
    <row r="208" spans="1:13" x14ac:dyDescent="0.45">
      <c r="A208" s="111" t="s">
        <v>230</v>
      </c>
      <c r="B208" s="89">
        <v>11</v>
      </c>
      <c r="C208" s="104" t="s">
        <v>231</v>
      </c>
      <c r="D208" s="87" t="s">
        <v>110</v>
      </c>
      <c r="E208" s="87" t="s">
        <v>115</v>
      </c>
      <c r="F208" s="91">
        <v>68</v>
      </c>
      <c r="G208" s="89">
        <v>12</v>
      </c>
      <c r="H208" s="104" t="s">
        <v>231</v>
      </c>
      <c r="I208" s="87" t="s">
        <v>111</v>
      </c>
      <c r="J208" s="87" t="s">
        <v>117</v>
      </c>
      <c r="K208" s="91"/>
      <c r="L208" s="86"/>
      <c r="M208" s="86"/>
    </row>
    <row r="209" spans="1:13" ht="18.600000000000001" thickBot="1" x14ac:dyDescent="0.5">
      <c r="A209" s="112" t="s">
        <v>229</v>
      </c>
      <c r="B209" s="95" t="s">
        <v>186</v>
      </c>
      <c r="C209" s="104" t="s">
        <v>231</v>
      </c>
      <c r="D209" s="96" t="s">
        <v>143</v>
      </c>
      <c r="E209" s="96"/>
      <c r="F209" s="97"/>
      <c r="G209" s="95" t="s">
        <v>187</v>
      </c>
      <c r="H209" s="104" t="s">
        <v>231</v>
      </c>
      <c r="I209" s="96"/>
      <c r="J209" s="96"/>
      <c r="K209" s="97"/>
      <c r="L209" s="86"/>
      <c r="M209" s="86"/>
    </row>
    <row r="210" spans="1:13" x14ac:dyDescent="0.45">
      <c r="A210" s="32"/>
      <c r="B210" s="6"/>
      <c r="C210" s="43"/>
      <c r="D210" s="7"/>
      <c r="E210" s="7"/>
      <c r="F210" s="8"/>
      <c r="G210" s="6"/>
      <c r="H210" s="43"/>
      <c r="I210" s="7"/>
      <c r="J210" s="7"/>
      <c r="K210" s="8"/>
    </row>
    <row r="211" spans="1:13" x14ac:dyDescent="0.45">
      <c r="A211" s="30"/>
    </row>
    <row r="212" spans="1:13" ht="18.600000000000001" thickBot="1" x14ac:dyDescent="0.5">
      <c r="A212" s="33"/>
      <c r="B212" s="11"/>
      <c r="C212" s="45"/>
      <c r="D212" s="12"/>
      <c r="E212" s="12"/>
      <c r="F212" s="13"/>
      <c r="G212" s="11"/>
      <c r="H212" s="45"/>
      <c r="I212" s="12"/>
      <c r="J212" s="12"/>
      <c r="K212" s="13"/>
    </row>
    <row r="213" spans="1:13" x14ac:dyDescent="0.45">
      <c r="A213" s="32"/>
      <c r="B213" s="6"/>
      <c r="C213" s="43"/>
      <c r="D213" s="7"/>
      <c r="E213" s="7"/>
      <c r="F213" s="8"/>
      <c r="G213" s="6"/>
      <c r="H213" s="43"/>
      <c r="I213" s="7"/>
      <c r="J213" s="7"/>
      <c r="K213" s="8"/>
    </row>
    <row r="214" spans="1:13" x14ac:dyDescent="0.45">
      <c r="A214" s="30"/>
    </row>
    <row r="215" spans="1:13" ht="18.600000000000001" thickBot="1" x14ac:dyDescent="0.5">
      <c r="A215" s="33"/>
      <c r="B215" s="11"/>
      <c r="C215" s="45"/>
      <c r="D215" s="12"/>
      <c r="E215" s="12"/>
      <c r="F215" s="13"/>
      <c r="G215" s="11"/>
      <c r="H215" s="45"/>
      <c r="I215" s="12"/>
      <c r="J215" s="12"/>
      <c r="K215" s="13"/>
    </row>
    <row r="216" spans="1:13" x14ac:dyDescent="0.45">
      <c r="A216" s="32"/>
      <c r="B216" s="6"/>
      <c r="C216" s="43"/>
      <c r="D216" s="7"/>
      <c r="E216" s="7"/>
      <c r="F216" s="8"/>
      <c r="G216" s="6"/>
      <c r="H216" s="43"/>
      <c r="I216" s="7"/>
      <c r="J216" s="7"/>
      <c r="K216" s="8"/>
    </row>
    <row r="217" spans="1:13" x14ac:dyDescent="0.45">
      <c r="A217" s="30"/>
    </row>
    <row r="218" spans="1:13" ht="18.600000000000001" thickBot="1" x14ac:dyDescent="0.5">
      <c r="A218" s="33"/>
      <c r="B218" s="11"/>
      <c r="C218" s="45"/>
      <c r="D218" s="12"/>
      <c r="E218" s="12"/>
      <c r="F218" s="13"/>
      <c r="G218" s="11"/>
      <c r="H218" s="45"/>
      <c r="I218" s="12"/>
      <c r="J218" s="12"/>
      <c r="K218" s="13"/>
    </row>
    <row r="219" spans="1:13" x14ac:dyDescent="0.45">
      <c r="A219" s="32"/>
      <c r="B219" s="6"/>
      <c r="C219" s="43"/>
      <c r="D219" s="7"/>
      <c r="E219" s="7"/>
      <c r="F219" s="8"/>
      <c r="G219" s="6"/>
      <c r="H219" s="43"/>
      <c r="I219" s="7"/>
      <c r="J219" s="7"/>
      <c r="K219" s="8"/>
    </row>
    <row r="220" spans="1:13" x14ac:dyDescent="0.45">
      <c r="A220" s="30"/>
    </row>
    <row r="221" spans="1:13" ht="18.600000000000001" thickBot="1" x14ac:dyDescent="0.5">
      <c r="A221" s="33"/>
      <c r="B221" s="11"/>
      <c r="C221" s="45"/>
      <c r="D221" s="12"/>
      <c r="E221" s="12"/>
      <c r="F221" s="13"/>
      <c r="G221" s="11"/>
      <c r="H221" s="45"/>
      <c r="I221" s="12"/>
      <c r="J221" s="12"/>
      <c r="K221" s="13"/>
    </row>
    <row r="222" spans="1:13" x14ac:dyDescent="0.45">
      <c r="A222" s="32"/>
      <c r="B222" s="6"/>
      <c r="C222" s="43"/>
      <c r="D222" s="7"/>
      <c r="E222" s="7"/>
      <c r="F222" s="8"/>
      <c r="G222" s="6"/>
      <c r="H222" s="43"/>
      <c r="I222" s="7"/>
      <c r="J222" s="7"/>
      <c r="K222" s="8"/>
    </row>
    <row r="223" spans="1:13" x14ac:dyDescent="0.45">
      <c r="A223" s="30"/>
    </row>
    <row r="224" spans="1:13" ht="18.600000000000001" thickBot="1" x14ac:dyDescent="0.5">
      <c r="A224" s="33"/>
      <c r="B224" s="11"/>
      <c r="C224" s="45"/>
      <c r="D224" s="12"/>
      <c r="E224" s="12"/>
      <c r="F224" s="13"/>
      <c r="G224" s="11"/>
      <c r="H224" s="45"/>
      <c r="I224" s="12"/>
      <c r="J224" s="12"/>
      <c r="K224" s="13"/>
    </row>
    <row r="225" spans="1:11" x14ac:dyDescent="0.45">
      <c r="A225" s="32"/>
      <c r="B225" s="6"/>
      <c r="C225" s="43"/>
      <c r="D225" s="7"/>
      <c r="E225" s="7"/>
      <c r="F225" s="8"/>
      <c r="G225" s="6"/>
      <c r="H225" s="43"/>
      <c r="I225" s="7"/>
      <c r="J225" s="7"/>
      <c r="K225" s="8"/>
    </row>
    <row r="226" spans="1:11" x14ac:dyDescent="0.45">
      <c r="A226" s="30"/>
    </row>
    <row r="227" spans="1:11" ht="18.600000000000001" thickBot="1" x14ac:dyDescent="0.5">
      <c r="A227" s="33"/>
      <c r="B227" s="11"/>
      <c r="C227" s="45"/>
      <c r="D227" s="12"/>
      <c r="E227" s="12"/>
      <c r="F227" s="13"/>
      <c r="G227" s="11"/>
      <c r="H227" s="45"/>
      <c r="I227" s="12"/>
      <c r="J227" s="12"/>
      <c r="K227" s="13"/>
    </row>
    <row r="228" spans="1:11" x14ac:dyDescent="0.45">
      <c r="A228" s="32"/>
      <c r="B228" s="6"/>
      <c r="C228" s="43"/>
      <c r="D228" s="7"/>
      <c r="E228" s="7"/>
      <c r="F228" s="8"/>
      <c r="G228" s="6"/>
      <c r="H228" s="43"/>
      <c r="I228" s="7"/>
      <c r="J228" s="7"/>
      <c r="K228" s="8"/>
    </row>
    <row r="229" spans="1:11" x14ac:dyDescent="0.45">
      <c r="A229" s="30"/>
    </row>
    <row r="230" spans="1:11" ht="18.600000000000001" thickBot="1" x14ac:dyDescent="0.5">
      <c r="A230" s="33"/>
      <c r="B230" s="11"/>
      <c r="C230" s="45"/>
      <c r="D230" s="12"/>
      <c r="E230" s="12"/>
      <c r="F230" s="13"/>
      <c r="G230" s="11"/>
      <c r="H230" s="45"/>
      <c r="I230" s="12"/>
      <c r="J230" s="12"/>
      <c r="K230" s="13"/>
    </row>
    <row r="231" spans="1:11" x14ac:dyDescent="0.45">
      <c r="A231" s="32"/>
      <c r="B231" s="6"/>
      <c r="C231" s="43"/>
      <c r="D231" s="7"/>
      <c r="E231" s="7"/>
      <c r="F231" s="8"/>
      <c r="G231" s="6"/>
      <c r="H231" s="43"/>
      <c r="I231" s="7"/>
      <c r="J231" s="7"/>
      <c r="K231" s="8"/>
    </row>
    <row r="232" spans="1:11" x14ac:dyDescent="0.45">
      <c r="A232" s="30"/>
    </row>
    <row r="233" spans="1:11" ht="18.600000000000001" thickBot="1" x14ac:dyDescent="0.5">
      <c r="A233" s="33"/>
      <c r="B233" s="11"/>
      <c r="C233" s="45"/>
      <c r="D233" s="12"/>
      <c r="E233" s="12"/>
      <c r="F233" s="13"/>
      <c r="G233" s="11"/>
      <c r="H233" s="45"/>
      <c r="I233" s="12"/>
      <c r="J233" s="12"/>
      <c r="K233" s="13"/>
    </row>
    <row r="234" spans="1:11" x14ac:dyDescent="0.45">
      <c r="A234" s="32"/>
      <c r="B234" s="6"/>
      <c r="C234" s="43"/>
      <c r="D234" s="7"/>
      <c r="E234" s="7"/>
      <c r="F234" s="8"/>
      <c r="G234" s="6"/>
      <c r="H234" s="43"/>
      <c r="I234" s="7"/>
      <c r="J234" s="7"/>
      <c r="K234" s="8"/>
    </row>
    <row r="235" spans="1:11" x14ac:dyDescent="0.45">
      <c r="A235" s="30"/>
    </row>
    <row r="236" spans="1:11" ht="18.600000000000001" thickBot="1" x14ac:dyDescent="0.5">
      <c r="A236" s="33"/>
      <c r="B236" s="11"/>
      <c r="C236" s="45"/>
      <c r="D236" s="12"/>
      <c r="E236" s="12"/>
      <c r="F236" s="13"/>
      <c r="G236" s="11"/>
      <c r="H236" s="45"/>
      <c r="I236" s="12"/>
      <c r="J236" s="12"/>
      <c r="K236" s="13"/>
    </row>
    <row r="237" spans="1:11" x14ac:dyDescent="0.45">
      <c r="A237" s="32"/>
      <c r="B237" s="6"/>
      <c r="C237" s="43"/>
      <c r="D237" s="7"/>
      <c r="E237" s="7"/>
      <c r="F237" s="8"/>
      <c r="G237" s="6"/>
      <c r="H237" s="43"/>
      <c r="I237" s="7"/>
      <c r="J237" s="7"/>
      <c r="K237" s="8"/>
    </row>
    <row r="238" spans="1:11" x14ac:dyDescent="0.45">
      <c r="A238" s="30"/>
    </row>
    <row r="239" spans="1:11" x14ac:dyDescent="0.45">
      <c r="A239" s="31"/>
      <c r="B239" s="19"/>
      <c r="C239" s="23"/>
      <c r="D239" s="17"/>
      <c r="E239" s="17"/>
      <c r="F239" s="20"/>
      <c r="G239" s="19"/>
      <c r="H239" s="23"/>
      <c r="I239" s="17"/>
      <c r="J239" s="17"/>
      <c r="K239" s="20"/>
    </row>
    <row r="240" spans="1:11" ht="18.600000000000001" thickBot="1" x14ac:dyDescent="0.5">
      <c r="A240" s="33"/>
      <c r="B240" s="11"/>
      <c r="C240" s="45"/>
      <c r="D240" s="12"/>
      <c r="E240" s="12"/>
      <c r="F240" s="13"/>
      <c r="G240" s="11"/>
      <c r="H240" s="45"/>
      <c r="I240" s="12"/>
      <c r="J240" s="12"/>
      <c r="K240" s="13"/>
    </row>
    <row r="241" spans="1:11" x14ac:dyDescent="0.45">
      <c r="A241" s="32"/>
      <c r="B241" s="6"/>
      <c r="C241" s="43"/>
      <c r="D241" s="7"/>
      <c r="E241" s="7"/>
      <c r="F241" s="8"/>
      <c r="G241" s="6"/>
      <c r="H241" s="43"/>
      <c r="I241" s="7"/>
      <c r="J241" s="7"/>
      <c r="K241" s="8"/>
    </row>
    <row r="242" spans="1:11" x14ac:dyDescent="0.45">
      <c r="A242" s="30"/>
    </row>
    <row r="243" spans="1:11" ht="18.600000000000001" thickBot="1" x14ac:dyDescent="0.5">
      <c r="A243" s="33"/>
      <c r="B243" s="11"/>
      <c r="C243" s="45"/>
      <c r="D243" s="12"/>
      <c r="E243" s="12"/>
      <c r="F243" s="13"/>
      <c r="G243" s="11"/>
      <c r="H243" s="45"/>
      <c r="I243" s="12"/>
      <c r="J243" s="12"/>
      <c r="K243" s="13"/>
    </row>
    <row r="244" spans="1:11" x14ac:dyDescent="0.45">
      <c r="A244" s="32"/>
      <c r="B244" s="6"/>
      <c r="C244" s="43"/>
      <c r="D244" s="7"/>
      <c r="E244" s="7"/>
      <c r="F244" s="8"/>
      <c r="G244" s="6"/>
      <c r="H244" s="43"/>
      <c r="I244" s="7"/>
      <c r="J244" s="7"/>
      <c r="K244" s="8"/>
    </row>
    <row r="245" spans="1:11" x14ac:dyDescent="0.45">
      <c r="A245" s="30"/>
    </row>
    <row r="246" spans="1:11" ht="18.600000000000001" thickBot="1" x14ac:dyDescent="0.5">
      <c r="A246" s="33"/>
      <c r="B246" s="11"/>
      <c r="C246" s="45"/>
      <c r="D246" s="12"/>
      <c r="E246" s="12"/>
      <c r="F246" s="13"/>
      <c r="G246" s="11"/>
      <c r="H246" s="45"/>
      <c r="I246" s="12"/>
      <c r="J246" s="12"/>
      <c r="K246" s="13"/>
    </row>
    <row r="247" spans="1:11" x14ac:dyDescent="0.45">
      <c r="A247" s="32"/>
      <c r="B247" s="6"/>
      <c r="C247" s="43"/>
      <c r="D247" s="7"/>
      <c r="E247" s="7"/>
      <c r="F247" s="8"/>
      <c r="G247" s="6"/>
      <c r="H247" s="43"/>
      <c r="I247" s="7"/>
      <c r="J247" s="7"/>
      <c r="K247" s="8"/>
    </row>
    <row r="248" spans="1:11" x14ac:dyDescent="0.45">
      <c r="A248" s="30"/>
    </row>
    <row r="249" spans="1:11" ht="18.600000000000001" thickBot="1" x14ac:dyDescent="0.5">
      <c r="A249" s="33"/>
      <c r="B249" s="11"/>
      <c r="C249" s="45"/>
      <c r="D249" s="12"/>
      <c r="E249" s="12"/>
      <c r="F249" s="13"/>
      <c r="G249" s="11"/>
      <c r="H249" s="45"/>
      <c r="I249" s="12"/>
      <c r="J249" s="12"/>
      <c r="K249" s="13"/>
    </row>
    <row r="250" spans="1:11" x14ac:dyDescent="0.45">
      <c r="A250" s="32"/>
      <c r="B250" s="6"/>
      <c r="C250" s="43"/>
      <c r="D250" s="7"/>
      <c r="E250" s="7"/>
      <c r="F250" s="8"/>
      <c r="G250" s="6"/>
      <c r="H250" s="43"/>
      <c r="I250" s="7"/>
      <c r="J250" s="7"/>
      <c r="K250" s="8"/>
    </row>
    <row r="251" spans="1:11" x14ac:dyDescent="0.45">
      <c r="A251" s="30"/>
    </row>
    <row r="252" spans="1:11" ht="18.600000000000001" thickBot="1" x14ac:dyDescent="0.5">
      <c r="A252" s="33"/>
      <c r="B252" s="11"/>
      <c r="C252" s="45"/>
      <c r="D252" s="12"/>
      <c r="E252" s="12"/>
      <c r="F252" s="13"/>
      <c r="G252" s="11"/>
      <c r="H252" s="45"/>
      <c r="I252" s="12"/>
      <c r="J252" s="12"/>
      <c r="K252" s="13"/>
    </row>
    <row r="253" spans="1:11" x14ac:dyDescent="0.45">
      <c r="A253" s="32"/>
      <c r="B253" s="6"/>
      <c r="C253" s="43"/>
      <c r="D253" s="7"/>
      <c r="E253" s="7"/>
      <c r="F253" s="8"/>
      <c r="G253" s="6"/>
      <c r="H253" s="43"/>
      <c r="I253" s="7"/>
      <c r="J253" s="7"/>
      <c r="K253" s="8"/>
    </row>
    <row r="254" spans="1:11" x14ac:dyDescent="0.45">
      <c r="A254" s="30"/>
    </row>
    <row r="255" spans="1:11" ht="18.600000000000001" thickBot="1" x14ac:dyDescent="0.5">
      <c r="A255" s="33"/>
      <c r="B255" s="11"/>
      <c r="C255" s="45"/>
      <c r="D255" s="12"/>
      <c r="E255" s="12"/>
      <c r="F255" s="13"/>
      <c r="G255" s="11"/>
      <c r="H255" s="45"/>
      <c r="I255" s="12"/>
      <c r="J255" s="12"/>
      <c r="K255" s="13"/>
    </row>
    <row r="256" spans="1:11" x14ac:dyDescent="0.45">
      <c r="A256" s="32"/>
      <c r="B256" s="6"/>
      <c r="C256" s="43"/>
      <c r="D256" s="7"/>
      <c r="E256" s="7"/>
      <c r="F256" s="8"/>
      <c r="G256" s="6"/>
      <c r="H256" s="43"/>
      <c r="I256" s="7"/>
      <c r="J256" s="7"/>
      <c r="K256" s="8"/>
    </row>
    <row r="257" spans="1:11" x14ac:dyDescent="0.45">
      <c r="A257" s="30"/>
    </row>
    <row r="258" spans="1:11" ht="18.600000000000001" thickBot="1" x14ac:dyDescent="0.5">
      <c r="A258" s="33"/>
      <c r="B258" s="11"/>
      <c r="C258" s="45"/>
      <c r="D258" s="12"/>
      <c r="E258" s="12"/>
      <c r="F258" s="13"/>
      <c r="G258" s="11"/>
      <c r="H258" s="45"/>
      <c r="I258" s="12"/>
      <c r="J258" s="12"/>
      <c r="K258" s="13"/>
    </row>
    <row r="259" spans="1:11" x14ac:dyDescent="0.45">
      <c r="A259" s="32"/>
      <c r="B259" s="6"/>
      <c r="C259" s="43"/>
      <c r="D259" s="7"/>
      <c r="E259" s="7"/>
      <c r="F259" s="8"/>
      <c r="G259" s="6"/>
      <c r="H259" s="43"/>
      <c r="I259" s="7"/>
      <c r="J259" s="7"/>
      <c r="K259" s="8"/>
    </row>
    <row r="260" spans="1:11" x14ac:dyDescent="0.45">
      <c r="A260" s="30"/>
    </row>
    <row r="261" spans="1:11" ht="18.600000000000001" thickBot="1" x14ac:dyDescent="0.5">
      <c r="A261" s="33"/>
      <c r="B261" s="11"/>
      <c r="C261" s="45"/>
      <c r="D261" s="12"/>
      <c r="E261" s="12"/>
      <c r="F261" s="13"/>
      <c r="G261" s="11"/>
      <c r="H261" s="45"/>
      <c r="I261" s="12"/>
      <c r="J261" s="12"/>
      <c r="K261" s="13"/>
    </row>
    <row r="262" spans="1:11" x14ac:dyDescent="0.45">
      <c r="A262" s="32"/>
      <c r="B262" s="6"/>
      <c r="C262" s="43"/>
      <c r="D262" s="7"/>
      <c r="E262" s="7"/>
      <c r="F262" s="8"/>
      <c r="G262" s="6"/>
      <c r="H262" s="43"/>
      <c r="I262" s="7"/>
      <c r="J262" s="7"/>
      <c r="K262" s="8"/>
    </row>
    <row r="263" spans="1:11" x14ac:dyDescent="0.45">
      <c r="A263" s="30"/>
    </row>
    <row r="264" spans="1:11" ht="18.600000000000001" thickBot="1" x14ac:dyDescent="0.5">
      <c r="A264" s="33"/>
      <c r="B264" s="11"/>
      <c r="C264" s="45"/>
      <c r="D264" s="12"/>
      <c r="E264" s="12"/>
      <c r="F264" s="13"/>
      <c r="G264" s="11"/>
      <c r="H264" s="45"/>
      <c r="I264" s="12"/>
      <c r="J264" s="12"/>
      <c r="K264" s="13"/>
    </row>
    <row r="265" spans="1:11" x14ac:dyDescent="0.45">
      <c r="A265" s="32"/>
      <c r="B265" s="6"/>
      <c r="C265" s="43"/>
      <c r="D265" s="7"/>
      <c r="E265" s="7"/>
      <c r="F265" s="8"/>
      <c r="G265" s="6"/>
      <c r="H265" s="43"/>
      <c r="I265" s="7"/>
      <c r="J265" s="7"/>
      <c r="K265" s="8"/>
    </row>
    <row r="266" spans="1:11" x14ac:dyDescent="0.45">
      <c r="A266" s="30"/>
    </row>
    <row r="267" spans="1:11" ht="18.600000000000001" thickBot="1" x14ac:dyDescent="0.5">
      <c r="A267" s="33"/>
      <c r="B267" s="11"/>
      <c r="C267" s="45"/>
      <c r="D267" s="12"/>
      <c r="E267" s="12"/>
      <c r="F267" s="13"/>
      <c r="G267" s="11"/>
      <c r="H267" s="45"/>
      <c r="I267" s="12"/>
      <c r="J267" s="12"/>
      <c r="K267" s="13"/>
    </row>
    <row r="268" spans="1:11" x14ac:dyDescent="0.45">
      <c r="A268" s="32"/>
      <c r="B268" s="6"/>
      <c r="C268" s="43"/>
      <c r="D268" s="7"/>
      <c r="E268" s="7"/>
      <c r="F268" s="8"/>
      <c r="G268" s="6"/>
      <c r="H268" s="43"/>
      <c r="I268" s="7"/>
      <c r="J268" s="7"/>
      <c r="K268" s="8"/>
    </row>
    <row r="269" spans="1:11" x14ac:dyDescent="0.45">
      <c r="A269" s="30"/>
    </row>
    <row r="270" spans="1:11" ht="18.600000000000001" thickBot="1" x14ac:dyDescent="0.5">
      <c r="A270" s="33"/>
      <c r="B270" s="11"/>
      <c r="C270" s="45"/>
      <c r="D270" s="12"/>
      <c r="E270" s="12"/>
      <c r="F270" s="13"/>
      <c r="G270" s="11"/>
      <c r="H270" s="45"/>
      <c r="I270" s="12"/>
      <c r="J270" s="12"/>
      <c r="K270" s="13"/>
    </row>
    <row r="271" spans="1:11" x14ac:dyDescent="0.45">
      <c r="A271" s="32"/>
      <c r="B271" s="6"/>
      <c r="C271" s="43"/>
      <c r="D271" s="7"/>
      <c r="E271" s="7"/>
      <c r="F271" s="8"/>
      <c r="G271" s="6"/>
      <c r="H271" s="43"/>
      <c r="I271" s="7"/>
      <c r="J271" s="7"/>
      <c r="K271" s="8"/>
    </row>
    <row r="272" spans="1:11" x14ac:dyDescent="0.45">
      <c r="A272" s="30"/>
    </row>
    <row r="273" spans="1:11" ht="18.600000000000001" thickBot="1" x14ac:dyDescent="0.5">
      <c r="A273" s="33"/>
      <c r="B273" s="11"/>
      <c r="C273" s="45"/>
      <c r="D273" s="12"/>
      <c r="E273" s="12"/>
      <c r="F273" s="13"/>
      <c r="G273" s="11"/>
      <c r="H273" s="45"/>
      <c r="I273" s="12"/>
      <c r="J273" s="12"/>
      <c r="K273" s="13"/>
    </row>
    <row r="274" spans="1:11" x14ac:dyDescent="0.45">
      <c r="A274" s="32"/>
      <c r="B274" s="6"/>
      <c r="C274" s="43"/>
      <c r="D274" s="7"/>
      <c r="E274" s="7"/>
      <c r="F274" s="8"/>
      <c r="G274" s="6"/>
      <c r="H274" s="43"/>
      <c r="I274" s="7"/>
      <c r="J274" s="7"/>
      <c r="K274" s="8"/>
    </row>
    <row r="275" spans="1:11" x14ac:dyDescent="0.45">
      <c r="A275" s="30"/>
    </row>
    <row r="276" spans="1:11" ht="18.600000000000001" thickBot="1" x14ac:dyDescent="0.5">
      <c r="A276" s="33"/>
      <c r="B276" s="11"/>
      <c r="C276" s="45"/>
      <c r="D276" s="12"/>
      <c r="E276" s="12"/>
      <c r="F276" s="13"/>
      <c r="G276" s="11"/>
      <c r="H276" s="45"/>
      <c r="I276" s="12"/>
      <c r="J276" s="12"/>
      <c r="K276" s="13"/>
    </row>
    <row r="277" spans="1:11" x14ac:dyDescent="0.45">
      <c r="A277" s="32"/>
      <c r="B277" s="6"/>
      <c r="C277" s="43"/>
      <c r="D277" s="7"/>
      <c r="E277" s="7"/>
      <c r="F277" s="8"/>
      <c r="G277" s="6"/>
      <c r="H277" s="43"/>
      <c r="I277" s="7"/>
      <c r="J277" s="7"/>
      <c r="K277" s="8"/>
    </row>
    <row r="278" spans="1:11" x14ac:dyDescent="0.45">
      <c r="A278" s="30"/>
    </row>
    <row r="279" spans="1:11" ht="18.600000000000001" thickBot="1" x14ac:dyDescent="0.5">
      <c r="A279" s="33"/>
      <c r="B279" s="11"/>
      <c r="C279" s="45"/>
      <c r="D279" s="12"/>
      <c r="E279" s="12"/>
      <c r="F279" s="13"/>
      <c r="G279" s="11"/>
      <c r="H279" s="45"/>
      <c r="I279" s="12"/>
      <c r="J279" s="12"/>
      <c r="K279" s="13"/>
    </row>
    <row r="280" spans="1:11" x14ac:dyDescent="0.45">
      <c r="A280" s="32"/>
      <c r="B280" s="6"/>
      <c r="C280" s="43"/>
      <c r="D280" s="7"/>
      <c r="E280" s="7"/>
      <c r="F280" s="8"/>
      <c r="G280" s="6"/>
      <c r="H280" s="43"/>
      <c r="I280" s="7"/>
      <c r="J280" s="7"/>
      <c r="K280" s="8"/>
    </row>
    <row r="281" spans="1:11" x14ac:dyDescent="0.45">
      <c r="A281" s="30"/>
    </row>
    <row r="282" spans="1:11" ht="18.600000000000001" thickBot="1" x14ac:dyDescent="0.5">
      <c r="A282" s="33"/>
      <c r="B282" s="11"/>
      <c r="C282" s="45"/>
      <c r="D282" s="12"/>
      <c r="E282" s="12"/>
      <c r="F282" s="13"/>
      <c r="G282" s="11"/>
      <c r="H282" s="45"/>
      <c r="I282" s="12"/>
      <c r="J282" s="12"/>
      <c r="K282" s="13"/>
    </row>
  </sheetData>
  <autoFilter ref="A1:K282" xr:uid="{62288B69-4337-4F05-B396-CD73BA1082B2}"/>
  <mergeCells count="2">
    <mergeCell ref="U1:Z1"/>
    <mergeCell ref="AA1:AE1"/>
  </mergeCells>
  <phoneticPr fontId="2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8C31A-F507-462E-AE24-6B7F9093F53C}">
  <dimension ref="A1:AF24"/>
  <sheetViews>
    <sheetView zoomScale="70" zoomScaleNormal="70" workbookViewId="0">
      <selection activeCell="S13" sqref="S13"/>
    </sheetView>
  </sheetViews>
  <sheetFormatPr defaultRowHeight="18" x14ac:dyDescent="0.45"/>
  <cols>
    <col min="1" max="1" width="4.796875" bestFit="1" customWidth="1"/>
    <col min="2" max="2" width="5.69921875" bestFit="1" customWidth="1"/>
    <col min="3" max="3" width="17.3984375" customWidth="1"/>
    <col min="4" max="4" width="11" bestFit="1" customWidth="1"/>
    <col min="5" max="5" width="8" bestFit="1" customWidth="1"/>
    <col min="6" max="6" width="7.3984375" bestFit="1" customWidth="1"/>
    <col min="7" max="7" width="10.19921875" bestFit="1" customWidth="1"/>
    <col min="8" max="8" width="8" bestFit="1" customWidth="1"/>
    <col min="9" max="9" width="8" customWidth="1"/>
    <col min="10" max="10" width="10" bestFit="1" customWidth="1"/>
    <col min="11" max="11" width="8" bestFit="1" customWidth="1"/>
    <col min="12" max="12" width="8.796875" bestFit="1" customWidth="1"/>
    <col min="13" max="13" width="8.796875" customWidth="1"/>
    <col min="14" max="14" width="4.796875" bestFit="1" customWidth="1"/>
    <col min="15" max="15" width="7.3984375" bestFit="1" customWidth="1"/>
    <col min="16" max="16" width="6" bestFit="1" customWidth="1"/>
    <col min="17" max="17" width="9.19921875" customWidth="1"/>
    <col min="18" max="18" width="10.3984375" bestFit="1" customWidth="1"/>
    <col min="19" max="19" width="9" bestFit="1" customWidth="1"/>
    <col min="20" max="20" width="7.19921875" bestFit="1" customWidth="1"/>
    <col min="21" max="22" width="6.3984375" bestFit="1" customWidth="1"/>
    <col min="23" max="23" width="4.19921875" bestFit="1" customWidth="1"/>
    <col min="24" max="24" width="11.09765625" bestFit="1" customWidth="1"/>
    <col min="25" max="25" width="8.796875" customWidth="1"/>
    <col min="26" max="26" width="8.3984375" bestFit="1" customWidth="1"/>
    <col min="27" max="27" width="8.796875" customWidth="1"/>
    <col min="28" max="28" width="8.3984375" bestFit="1" customWidth="1"/>
    <col min="29" max="29" width="8.796875" customWidth="1"/>
    <col min="30" max="30" width="8.3984375" bestFit="1" customWidth="1"/>
    <col min="31" max="31" width="8.796875" customWidth="1"/>
    <col min="32" max="32" width="8.3984375" bestFit="1" customWidth="1"/>
  </cols>
  <sheetData>
    <row r="1" spans="1:32" x14ac:dyDescent="0.45">
      <c r="C1" t="s">
        <v>0</v>
      </c>
      <c r="D1" s="1" t="str">
        <f>'score sheet (4)'!L1</f>
        <v>USA</v>
      </c>
      <c r="E1" s="1">
        <f>'score sheet (4)'!L2</f>
        <v>0</v>
      </c>
      <c r="G1" t="s">
        <v>1</v>
      </c>
    </row>
    <row r="2" spans="1:32" ht="18.600000000000001" thickBot="1" x14ac:dyDescent="0.5">
      <c r="D2" s="1" t="str">
        <f>'score sheet (4)'!M1</f>
        <v>SER</v>
      </c>
      <c r="E2" s="1">
        <f>'score sheet (4)'!M2</f>
        <v>0</v>
      </c>
    </row>
    <row r="3" spans="1:32" ht="18.600000000000001" thickBot="1" x14ac:dyDescent="0.5">
      <c r="C3" s="2" t="str">
        <f>D1</f>
        <v>USA</v>
      </c>
      <c r="S3" t="s">
        <v>2</v>
      </c>
      <c r="X3" s="65" t="s">
        <v>92</v>
      </c>
      <c r="Y3" s="68"/>
      <c r="Z3" s="68"/>
      <c r="AA3" s="68"/>
      <c r="AB3" s="68"/>
      <c r="AC3" s="68"/>
      <c r="AD3" s="68"/>
      <c r="AE3" s="68"/>
      <c r="AF3" s="67"/>
    </row>
    <row r="4" spans="1:32" x14ac:dyDescent="0.45">
      <c r="A4" s="56" t="s">
        <v>16</v>
      </c>
      <c r="B4" s="56" t="s">
        <v>62</v>
      </c>
      <c r="C4" s="57" t="s">
        <v>3</v>
      </c>
      <c r="D4" s="65" t="s">
        <v>74</v>
      </c>
      <c r="E4" s="66" t="s">
        <v>93</v>
      </c>
      <c r="F4" s="67" t="s">
        <v>94</v>
      </c>
      <c r="G4" s="65" t="s">
        <v>75</v>
      </c>
      <c r="H4" s="68" t="s">
        <v>93</v>
      </c>
      <c r="I4" s="67" t="s">
        <v>94</v>
      </c>
      <c r="J4" s="65" t="s">
        <v>76</v>
      </c>
      <c r="K4" s="68" t="s">
        <v>93</v>
      </c>
      <c r="L4" s="70" t="s">
        <v>96</v>
      </c>
      <c r="M4" s="71" t="s">
        <v>94</v>
      </c>
      <c r="N4" s="65" t="s">
        <v>77</v>
      </c>
      <c r="O4" s="72" t="s">
        <v>99</v>
      </c>
      <c r="P4" s="75" t="s">
        <v>7</v>
      </c>
      <c r="R4" s="65" t="s">
        <v>58</v>
      </c>
      <c r="S4" s="68" t="s">
        <v>71</v>
      </c>
      <c r="T4" s="68" t="s">
        <v>4</v>
      </c>
      <c r="U4" s="68" t="s">
        <v>5</v>
      </c>
      <c r="V4" s="68" t="s">
        <v>6</v>
      </c>
      <c r="W4" s="66" t="s">
        <v>8</v>
      </c>
      <c r="X4" s="9" t="s">
        <v>9</v>
      </c>
      <c r="Y4" s="1"/>
      <c r="Z4" s="1">
        <f>COUNTIFS('score sheet (4)'!$B:$B,'Set (4)'!Y$3,'score sheet (4)'!$D:$D,"r",'score sheet (4)'!$E:$E,"a")</f>
        <v>0</v>
      </c>
      <c r="AA4" s="1"/>
      <c r="AB4" s="1"/>
      <c r="AC4" s="1"/>
      <c r="AD4" s="1"/>
      <c r="AE4" s="1"/>
      <c r="AF4" s="10"/>
    </row>
    <row r="5" spans="1:32" x14ac:dyDescent="0.45">
      <c r="A5" s="1"/>
      <c r="B5" s="1"/>
      <c r="C5" s="3"/>
      <c r="D5" s="9">
        <f>COUNTIFS('score sheet (4)'!$B:$B,'Set (4)'!$A5,'score sheet (4)'!$D:$D,"a")</f>
        <v>0</v>
      </c>
      <c r="E5" s="3">
        <f>COUNTIFS('score sheet (4)'!$B:$B,'Set (4)'!$A5,'score sheet (4)'!$D:$D,"a",'score sheet (4)'!$E:$E,"p")</f>
        <v>0</v>
      </c>
      <c r="F5" s="10">
        <f>COUNTIFS('score sheet (4)'!$B:$B,'Set (4)'!$A5,'score sheet (4)'!$D:$D,"a",'score sheet (4)'!$E:$E,"m")</f>
        <v>0</v>
      </c>
      <c r="G5" s="9">
        <f>COUNTIFS('score sheet (4)'!$B:$B,'Set (4)'!$A5,'score sheet (4)'!$D:$D,"s")</f>
        <v>0</v>
      </c>
      <c r="H5" s="1">
        <f>COUNTIFS('score sheet (4)'!$B:$B,'Set (4)'!$A5,'score sheet (4)'!$D:$D,"s",'score sheet (4)'!$E:$E,"p")</f>
        <v>0</v>
      </c>
      <c r="I5" s="10">
        <f>COUNTIFS('score sheet (4)'!$B:$B,'Set (4)'!$A5,'score sheet (4)'!$D:$D,"s",'score sheet (4)'!$E:$E,"m")</f>
        <v>0</v>
      </c>
      <c r="J5" s="9">
        <f>COUNTIFS('score sheet (4)'!$B:$B,'Set (4)'!$A5,'score sheet (4)'!$D:$D,"b")</f>
        <v>0</v>
      </c>
      <c r="K5" s="1">
        <f>COUNTIFS('score sheet (4)'!$B:$B,'Set (4)'!$A5,'score sheet (4)'!$D:$D,"b",'score sheet (4)'!$E:$E,"p")</f>
        <v>0</v>
      </c>
      <c r="L5" s="1">
        <f>COUNTIFS('score sheet (4)'!$B:$B,'Set (4)'!$A5,'score sheet (4)'!$D:$D,"b",'score sheet (4)'!$E:$E,"t")</f>
        <v>0</v>
      </c>
      <c r="M5" s="10">
        <f>COUNTIFS('score sheet (4)'!$B:$B,'Set (4)'!$A5,'score sheet (4)'!$D:$D,"b",'score sheet (4)'!$E:$E,"m")</f>
        <v>0</v>
      </c>
      <c r="N5" s="9">
        <f>COUNTIFS('score sheet (4)'!$B:$B,'Set (4)'!$A5,'score sheet (4)'!$D:$D,"d")</f>
        <v>0</v>
      </c>
      <c r="O5" s="73">
        <f>COUNTIFS('score sheet (4)'!$B:$B,'Set (4)'!$A5,'score sheet (4)'!$D:$D,"d",'score sheet (4)'!$D:$D,"m")</f>
        <v>0</v>
      </c>
      <c r="P5" s="76">
        <f>COUNTIFS('score sheet (4)'!$B:$B,'Set (4)'!$A5,'score sheet (4)'!$D:$D,"m")</f>
        <v>0</v>
      </c>
      <c r="Q5" s="38"/>
      <c r="R5" s="9"/>
      <c r="S5" s="1" t="s">
        <v>52</v>
      </c>
      <c r="T5" s="1">
        <f>COUNTIFS('score sheet (4)'!$B:$B,'Set (4)'!S5,'score sheet (4)'!$D:$D,"ab")</f>
        <v>0</v>
      </c>
      <c r="U5" s="1">
        <f>COUNTIFS('score sheet (4)'!$B:$B,'Set (4)'!S5,'score sheet (4)'!$D:$D,"sb")</f>
        <v>0</v>
      </c>
      <c r="V5" s="1">
        <f>COUNTIFS('score sheet (4)'!$B:$B,'Set (4)'!S5,'score sheet (4)'!$D:$D,"bb")</f>
        <v>0</v>
      </c>
      <c r="W5" s="3">
        <f>COUNTIFS('score sheet (4)'!$B:$B,'Set (4)'!S5,'score sheet (4)'!$D:$D,"ob")</f>
        <v>0</v>
      </c>
      <c r="X5" s="9" t="s">
        <v>10</v>
      </c>
      <c r="Y5" s="1"/>
      <c r="Z5" s="1">
        <f>COUNTIFS('score sheet (4)'!$B:$B,'Set (4)'!Y$3,'score sheet (4)'!$D:$D,"r",'score sheet (4)'!$E:$E,"b")</f>
        <v>0</v>
      </c>
      <c r="AA5" s="1"/>
      <c r="AB5" s="1"/>
      <c r="AC5" s="1"/>
      <c r="AD5" s="1"/>
      <c r="AE5" s="1"/>
      <c r="AF5" s="10"/>
    </row>
    <row r="6" spans="1:32" x14ac:dyDescent="0.45">
      <c r="A6" s="1"/>
      <c r="B6" s="1"/>
      <c r="C6" s="3"/>
      <c r="D6" s="9"/>
      <c r="F6" s="10"/>
      <c r="G6" s="9"/>
      <c r="I6" s="69"/>
      <c r="J6" s="9"/>
      <c r="L6" s="1"/>
      <c r="M6" s="10"/>
      <c r="N6" s="9"/>
      <c r="O6" s="73"/>
      <c r="P6" s="77"/>
      <c r="Q6" s="39"/>
      <c r="R6" s="9"/>
      <c r="S6" s="1" t="s">
        <v>53</v>
      </c>
      <c r="T6" s="1"/>
      <c r="U6" s="1"/>
      <c r="V6" s="1"/>
      <c r="W6" s="3"/>
      <c r="X6" s="9" t="s">
        <v>11</v>
      </c>
      <c r="Y6" s="1"/>
      <c r="Z6" s="1">
        <f>COUNTIFS('score sheet (4)'!$B:$B,'Set (4)'!Y$3,'score sheet (4)'!$D:$D,"r",'score sheet (4)'!$E:$E,"c")</f>
        <v>0</v>
      </c>
      <c r="AA6" s="1"/>
      <c r="AB6" s="1"/>
      <c r="AC6" s="1"/>
      <c r="AD6" s="1"/>
      <c r="AE6" s="1"/>
      <c r="AF6" s="10"/>
    </row>
    <row r="7" spans="1:32" x14ac:dyDescent="0.45">
      <c r="A7" s="1"/>
      <c r="B7" s="1"/>
      <c r="C7" s="3"/>
      <c r="D7" s="9"/>
      <c r="E7" s="1"/>
      <c r="F7" s="10"/>
      <c r="G7" s="9"/>
      <c r="H7" s="1"/>
      <c r="I7" s="10"/>
      <c r="J7" s="9"/>
      <c r="K7" s="1"/>
      <c r="L7" s="1"/>
      <c r="M7" s="10"/>
      <c r="N7" s="9"/>
      <c r="O7" s="73"/>
      <c r="P7" s="77"/>
      <c r="Q7" s="39"/>
      <c r="R7" s="9"/>
      <c r="S7" s="1" t="s">
        <v>54</v>
      </c>
      <c r="T7" s="1"/>
      <c r="U7" s="1"/>
      <c r="V7" s="1"/>
      <c r="W7" s="3"/>
      <c r="X7" s="9" t="s">
        <v>7</v>
      </c>
      <c r="Y7" s="1"/>
      <c r="Z7" s="1">
        <f>COUNTIFS('score sheet (4)'!$B:$B,'Set (4)'!Y$3,'score sheet (4)'!$D:$D,"r",'score sheet (4)'!$E:$E,"m")+COUNTIFS('score sheet (4)'!$B:$B,'Set (4)'!Y$3,'score sheet (4)'!$D:$D,"r",'score sheet (4)'!$E:$E,"o")</f>
        <v>0</v>
      </c>
      <c r="AA7" s="1"/>
      <c r="AB7" s="1"/>
      <c r="AC7" s="1"/>
      <c r="AD7" s="1"/>
      <c r="AE7" s="1"/>
      <c r="AF7" s="10"/>
    </row>
    <row r="8" spans="1:32" x14ac:dyDescent="0.45">
      <c r="A8" s="1"/>
      <c r="B8" s="1"/>
      <c r="C8" s="3"/>
      <c r="D8" s="9"/>
      <c r="E8" s="1"/>
      <c r="F8" s="10"/>
      <c r="G8" s="9"/>
      <c r="H8" s="1"/>
      <c r="I8" s="10"/>
      <c r="J8" s="9"/>
      <c r="K8" s="1"/>
      <c r="L8" s="1"/>
      <c r="M8" s="10"/>
      <c r="N8" s="9"/>
      <c r="O8" s="73"/>
      <c r="P8" s="77"/>
      <c r="Q8" s="39"/>
      <c r="R8" s="9"/>
      <c r="S8" s="1" t="s">
        <v>55</v>
      </c>
      <c r="T8" s="1"/>
      <c r="U8" s="1"/>
      <c r="V8" s="1"/>
      <c r="W8" s="3"/>
      <c r="X8" s="9" t="s">
        <v>12</v>
      </c>
      <c r="Y8" s="1"/>
      <c r="Z8" s="1" t="e">
        <f>(Z4*100+Z5*50)/(Z4+Z5+Z6+Z7)</f>
        <v>#DIV/0!</v>
      </c>
      <c r="AA8" s="1"/>
      <c r="AB8" s="1" t="e">
        <f>(AB4*100+AB5*50)/(AB4+AB5+AB6+AB7)</f>
        <v>#DIV/0!</v>
      </c>
      <c r="AC8" s="1"/>
      <c r="AD8" s="1" t="e">
        <f>(AD4*100+AD5*50)/(AD4+AD5+AD6+AD7)</f>
        <v>#DIV/0!</v>
      </c>
      <c r="AE8" s="1"/>
      <c r="AF8" s="10" t="e">
        <f>(AF4*100+AF5*50)/(AF4+AF5+AF6+AF7)</f>
        <v>#DIV/0!</v>
      </c>
    </row>
    <row r="9" spans="1:32" x14ac:dyDescent="0.45">
      <c r="A9" s="1"/>
      <c r="B9" s="1"/>
      <c r="C9" s="3"/>
      <c r="D9" s="9"/>
      <c r="E9" s="1"/>
      <c r="F9" s="10"/>
      <c r="G9" s="9"/>
      <c r="H9" s="1"/>
      <c r="I9" s="10"/>
      <c r="J9" s="9"/>
      <c r="K9" s="1"/>
      <c r="L9" s="1"/>
      <c r="M9" s="10"/>
      <c r="N9" s="9"/>
      <c r="O9" s="73"/>
      <c r="P9" s="77"/>
      <c r="Q9" s="39"/>
      <c r="R9" s="9"/>
      <c r="S9" s="1" t="s">
        <v>56</v>
      </c>
      <c r="T9" s="1"/>
      <c r="U9" s="1"/>
      <c r="V9" s="1"/>
      <c r="W9" s="3"/>
      <c r="X9" s="78" t="s">
        <v>4</v>
      </c>
      <c r="Y9" s="56"/>
      <c r="Z9" s="56"/>
      <c r="AA9" s="56"/>
      <c r="AB9" s="56"/>
      <c r="AC9" s="56"/>
      <c r="AD9" s="56"/>
      <c r="AE9" s="56"/>
      <c r="AF9" s="79"/>
    </row>
    <row r="10" spans="1:32" ht="18.600000000000001" thickBot="1" x14ac:dyDescent="0.5">
      <c r="A10" s="1"/>
      <c r="B10" s="1"/>
      <c r="C10" s="3"/>
      <c r="D10" s="9"/>
      <c r="E10" s="1"/>
      <c r="F10" s="10"/>
      <c r="G10" s="9"/>
      <c r="H10" s="1"/>
      <c r="I10" s="10"/>
      <c r="J10" s="9"/>
      <c r="K10" s="1"/>
      <c r="L10" s="1"/>
      <c r="M10" s="10"/>
      <c r="N10" s="9"/>
      <c r="O10" s="73"/>
      <c r="P10" s="77"/>
      <c r="Q10" s="39"/>
      <c r="R10" s="11"/>
      <c r="S10" s="12" t="s">
        <v>57</v>
      </c>
      <c r="T10" s="12"/>
      <c r="U10" s="12"/>
      <c r="V10" s="12"/>
      <c r="W10" s="44"/>
      <c r="X10" s="9" t="s">
        <v>13</v>
      </c>
      <c r="Y10" s="1"/>
      <c r="Z10" s="1">
        <f>COUNTIFS('score sheet (4)'!$B:$B,'Set (4)'!Y$9,'score sheet (4)'!$D:$D,"a")</f>
        <v>0</v>
      </c>
      <c r="AA10" s="1"/>
      <c r="AB10" s="1"/>
      <c r="AC10" s="1"/>
      <c r="AD10" s="1"/>
      <c r="AE10" s="1"/>
      <c r="AF10" s="10"/>
    </row>
    <row r="11" spans="1:32" x14ac:dyDescent="0.45">
      <c r="A11" s="1"/>
      <c r="B11" s="1"/>
      <c r="C11" s="3"/>
      <c r="D11" s="9"/>
      <c r="E11" s="1"/>
      <c r="F11" s="10"/>
      <c r="G11" s="9"/>
      <c r="H11" s="1"/>
      <c r="I11" s="10"/>
      <c r="J11" s="9"/>
      <c r="K11" s="1"/>
      <c r="L11" s="1"/>
      <c r="M11" s="10"/>
      <c r="N11" s="9"/>
      <c r="O11" s="73"/>
      <c r="P11" s="77"/>
      <c r="Q11" s="39"/>
      <c r="X11" s="9" t="s">
        <v>14</v>
      </c>
      <c r="Y11" s="1"/>
      <c r="Z11" s="1">
        <f>COUNTIFS('score sheet (4)'!$B:$B,'Set (4)'!Y$9,'score sheet (4)'!$D:$D,"a",'score sheet (4)'!$E:$E,"p")</f>
        <v>0</v>
      </c>
      <c r="AA11" s="1"/>
      <c r="AB11" s="1"/>
      <c r="AC11" s="1"/>
      <c r="AD11" s="1"/>
      <c r="AE11" s="1"/>
      <c r="AF11" s="10"/>
    </row>
    <row r="12" spans="1:32" x14ac:dyDescent="0.45">
      <c r="A12" s="1"/>
      <c r="B12" s="1"/>
      <c r="C12" s="3"/>
      <c r="D12" s="9"/>
      <c r="E12" s="1"/>
      <c r="F12" s="10"/>
      <c r="G12" s="9"/>
      <c r="H12" s="1"/>
      <c r="I12" s="10"/>
      <c r="J12" s="9"/>
      <c r="K12" s="1"/>
      <c r="L12" s="1"/>
      <c r="M12" s="10"/>
      <c r="N12" s="9"/>
      <c r="O12" s="73"/>
      <c r="P12" s="77"/>
      <c r="Q12" s="39"/>
      <c r="R12" s="2"/>
      <c r="S12" s="2"/>
      <c r="T12" s="2"/>
      <c r="X12" s="9" t="s">
        <v>7</v>
      </c>
      <c r="Y12" s="1"/>
      <c r="Z12" s="1">
        <f>COUNTIFS('score sheet (4)'!$B:$B,'Set (4)'!Y$9,'score sheet (4)'!$D:$D,"a",'score sheet (4)'!$E:$E,"m")</f>
        <v>0</v>
      </c>
      <c r="AA12" s="1"/>
      <c r="AB12" s="1"/>
      <c r="AC12" s="1"/>
      <c r="AD12" s="1"/>
      <c r="AE12" s="1"/>
      <c r="AF12" s="10"/>
    </row>
    <row r="13" spans="1:32" ht="18.600000000000001" thickBot="1" x14ac:dyDescent="0.5">
      <c r="A13" s="1"/>
      <c r="B13" s="1"/>
      <c r="C13" s="3" t="s">
        <v>15</v>
      </c>
      <c r="D13" s="11">
        <f t="shared" ref="D13:K13" si="0">SUM(D5:D12)</f>
        <v>0</v>
      </c>
      <c r="E13" s="12">
        <f t="shared" si="0"/>
        <v>0</v>
      </c>
      <c r="F13" s="13">
        <f t="shared" si="0"/>
        <v>0</v>
      </c>
      <c r="G13" s="11">
        <f t="shared" si="0"/>
        <v>0</v>
      </c>
      <c r="H13" s="12">
        <f t="shared" si="0"/>
        <v>0</v>
      </c>
      <c r="I13" s="13">
        <f t="shared" si="0"/>
        <v>0</v>
      </c>
      <c r="J13" s="11">
        <f t="shared" si="0"/>
        <v>0</v>
      </c>
      <c r="K13" s="12">
        <f t="shared" si="0"/>
        <v>0</v>
      </c>
      <c r="L13" s="12">
        <f t="shared" ref="L13:P13" si="1">SUM(L5:L12)</f>
        <v>0</v>
      </c>
      <c r="M13" s="13">
        <f>SUM(M5:M12)</f>
        <v>0</v>
      </c>
      <c r="N13" s="11">
        <f t="shared" si="1"/>
        <v>0</v>
      </c>
      <c r="O13" s="74">
        <f>SUM(O5:O12)</f>
        <v>0</v>
      </c>
      <c r="P13" s="46">
        <f t="shared" si="1"/>
        <v>0</v>
      </c>
      <c r="X13" s="11" t="s">
        <v>12</v>
      </c>
      <c r="Y13" s="12"/>
      <c r="Z13" s="12" t="e">
        <f>(Z11-Z12)/Z10</f>
        <v>#DIV/0!</v>
      </c>
      <c r="AA13" s="12"/>
      <c r="AB13" s="12" t="e">
        <f>(AB11-AB12)/AB10</f>
        <v>#DIV/0!</v>
      </c>
      <c r="AC13" s="12"/>
      <c r="AD13" s="12" t="e">
        <f>(AD11-AD12)/AD10</f>
        <v>#DIV/0!</v>
      </c>
      <c r="AE13" s="12"/>
      <c r="AF13" s="13"/>
    </row>
    <row r="14" spans="1:32" ht="18.600000000000001" thickBot="1" x14ac:dyDescent="0.5">
      <c r="C14" s="2" t="str">
        <f>D2</f>
        <v>SER</v>
      </c>
      <c r="X14" s="65" t="s">
        <v>92</v>
      </c>
      <c r="Y14" s="68"/>
      <c r="Z14" s="68"/>
      <c r="AA14" s="68"/>
      <c r="AB14" s="68"/>
      <c r="AC14" s="68"/>
      <c r="AD14" s="68"/>
      <c r="AE14" s="68"/>
      <c r="AF14" s="67"/>
    </row>
    <row r="15" spans="1:32" x14ac:dyDescent="0.45">
      <c r="A15" s="56" t="s">
        <v>16</v>
      </c>
      <c r="B15" s="56" t="s">
        <v>62</v>
      </c>
      <c r="C15" s="57" t="s">
        <v>3</v>
      </c>
      <c r="D15" s="65" t="s">
        <v>74</v>
      </c>
      <c r="E15" s="68" t="s">
        <v>93</v>
      </c>
      <c r="F15" s="67" t="s">
        <v>94</v>
      </c>
      <c r="G15" s="65" t="s">
        <v>75</v>
      </c>
      <c r="H15" s="68" t="s">
        <v>93</v>
      </c>
      <c r="I15" s="67" t="s">
        <v>94</v>
      </c>
      <c r="J15" s="65" t="s">
        <v>76</v>
      </c>
      <c r="K15" s="68" t="s">
        <v>93</v>
      </c>
      <c r="L15" s="70" t="s">
        <v>96</v>
      </c>
      <c r="M15" s="71" t="s">
        <v>94</v>
      </c>
      <c r="N15" s="65" t="s">
        <v>77</v>
      </c>
      <c r="O15" s="72" t="s">
        <v>99</v>
      </c>
      <c r="P15" s="75" t="s">
        <v>7</v>
      </c>
      <c r="R15" s="65" t="s">
        <v>58</v>
      </c>
      <c r="S15" s="68" t="s">
        <v>71</v>
      </c>
      <c r="T15" s="68" t="s">
        <v>4</v>
      </c>
      <c r="U15" s="68" t="s">
        <v>5</v>
      </c>
      <c r="V15" s="68" t="s">
        <v>6</v>
      </c>
      <c r="W15" s="66" t="s">
        <v>8</v>
      </c>
      <c r="X15" s="9" t="s">
        <v>9</v>
      </c>
      <c r="Y15" s="1"/>
      <c r="Z15" s="1">
        <f>COUNTIFS('score sheet (4)'!$G:$G,'Set (4)'!Y$14,'score sheet (4)'!$I:$I,"r",'score sheet (4)'!$J:$J,"a")</f>
        <v>0</v>
      </c>
      <c r="AA15" s="1"/>
      <c r="AB15" s="1"/>
      <c r="AC15" s="1"/>
      <c r="AD15" s="1"/>
      <c r="AE15" s="1"/>
      <c r="AF15" s="10"/>
    </row>
    <row r="16" spans="1:32" x14ac:dyDescent="0.45">
      <c r="A16" s="1"/>
      <c r="B16" s="1"/>
      <c r="C16" s="3"/>
      <c r="D16" s="9">
        <f>COUNTIFS('score sheet (4)'!$G:$G,'Set (4)'!$A16,'score sheet (4)'!$I:$I,"a")</f>
        <v>0</v>
      </c>
      <c r="E16" s="3">
        <f>COUNTIFS('score sheet (4)'!$G:$G,'Set (4)'!$A16,'score sheet (4)'!$I:$I,"a",'score sheet (4)'!$J:$J,"p")</f>
        <v>0</v>
      </c>
      <c r="F16" s="10">
        <f>COUNTIFS('score sheet (4)'!$G:$G,'Set (4)'!$A16,'score sheet (4)'!$I:$I,"a",'score sheet (4)'!$J:$J,"m")</f>
        <v>0</v>
      </c>
      <c r="G16" s="9">
        <f>COUNTIFS('score sheet (4)'!$G:$G,'Set (4)'!$A16,'score sheet (4)'!$I:$I,"s")</f>
        <v>0</v>
      </c>
      <c r="H16" s="1">
        <f>COUNTIFS('score sheet (4)'!$G:$G,'Set (4)'!$A16,'score sheet (4)'!$I:$I,"s",'score sheet (4)'!$J:$J,"p")</f>
        <v>0</v>
      </c>
      <c r="I16" s="10">
        <f>COUNTIFS('score sheet (4)'!$G:$G,'Set (4)'!$A16,'score sheet (4)'!$I:$I,"s",'score sheet (4)'!$J:$J,"m")</f>
        <v>0</v>
      </c>
      <c r="J16" s="9">
        <f>COUNTIFS('score sheet (4)'!$G:$G,'Set (4)'!$A16,'score sheet (4)'!$I:$I,"b")</f>
        <v>0</v>
      </c>
      <c r="K16" s="1">
        <f>COUNTIFS('score sheet (4)'!$G:$G,'Set (4)'!$A16,'score sheet (4)'!$I:$I,"b",'score sheet (4)'!$J:$J,"p")</f>
        <v>0</v>
      </c>
      <c r="L16" s="1">
        <f>COUNTIFS('score sheet (4)'!$G:$G,'Set (4)'!$A16,'score sheet (4)'!$I:$I,"b",'score sheet (4)'!J:J,"t")</f>
        <v>0</v>
      </c>
      <c r="M16" s="10">
        <f>COUNTIFS('score sheet (4)'!$G:$G,'Set (4)'!$A16,'score sheet (4)'!$I:$I,"b",'score sheet (4)'!K:K,"m")</f>
        <v>0</v>
      </c>
      <c r="N16" s="9">
        <f>COUNTIFS('score sheet (4)'!$G:$G,'Set (4)'!$A16,'score sheet (4)'!$I:$I,"d")</f>
        <v>0</v>
      </c>
      <c r="O16" s="10">
        <f>COUNTIFS('score sheet (4)'!$G:$G,'Set (4)'!$A16,'score sheet (4)'!$I:$I,"d",'score sheet (4)'!$J:$J,"m")</f>
        <v>0</v>
      </c>
      <c r="P16" s="76">
        <f>COUNTIFS('score sheet (4)'!$G:$G,'Set (4)'!$A16,'score sheet (4)'!$I:$I,"m")</f>
        <v>0</v>
      </c>
      <c r="Q16" s="38"/>
      <c r="R16" s="9"/>
      <c r="S16" s="1" t="s">
        <v>52</v>
      </c>
      <c r="T16" s="1">
        <f>COUNTIFS('score sheet (4)'!$G:$G,'Set (4)'!S16,'score sheet (4)'!$I:$I,"ab")</f>
        <v>0</v>
      </c>
      <c r="U16" s="1">
        <f>COUNTIFS('score sheet (4)'!$G:$G,'Set (4)'!S16,'score sheet (4)'!$I:$I,"sb")</f>
        <v>0</v>
      </c>
      <c r="V16" s="1">
        <f>COUNTIFS('score sheet (4)'!$G:$G,'Set (4)'!S16,'score sheet (4)'!$I:$I,"bb")</f>
        <v>0</v>
      </c>
      <c r="W16" s="3">
        <f>COUNTIFS('score sheet (4)'!$G:$G,'Set (4)'!S16,'score sheet (4)'!$I:$I,"ob")</f>
        <v>0</v>
      </c>
      <c r="X16" s="9" t="s">
        <v>10</v>
      </c>
      <c r="Y16" s="1"/>
      <c r="Z16" s="1">
        <f>COUNTIFS('score sheet (4)'!$G:$G,'Set (4)'!Y$14,'score sheet (4)'!$I:$I,"r",'score sheet (4)'!$J:$J,"b")</f>
        <v>0</v>
      </c>
      <c r="AA16" s="1"/>
      <c r="AB16" s="1"/>
      <c r="AC16" s="1"/>
      <c r="AD16" s="1"/>
      <c r="AE16" s="1"/>
      <c r="AF16" s="10"/>
    </row>
    <row r="17" spans="1:32" x14ac:dyDescent="0.45">
      <c r="A17" s="1"/>
      <c r="B17" s="1"/>
      <c r="C17" s="3"/>
      <c r="D17" s="9"/>
      <c r="F17" s="10"/>
      <c r="G17" s="9"/>
      <c r="I17" s="69"/>
      <c r="J17" s="9"/>
      <c r="L17" s="1"/>
      <c r="M17" s="10"/>
      <c r="N17" s="9"/>
      <c r="O17" s="10"/>
      <c r="P17" s="77"/>
      <c r="Q17" s="39"/>
      <c r="R17" s="9"/>
      <c r="S17" s="1" t="s">
        <v>53</v>
      </c>
      <c r="T17" s="1"/>
      <c r="U17" s="1"/>
      <c r="V17" s="1"/>
      <c r="W17" s="3"/>
      <c r="X17" s="9" t="s">
        <v>11</v>
      </c>
      <c r="Y17" s="1"/>
      <c r="Z17" s="1">
        <f>COUNTIFS('score sheet (4)'!$G:$G,'Set (4)'!Y$14,'score sheet (4)'!$I:$I,"r",'score sheet (4)'!$J:$J,"c")</f>
        <v>0</v>
      </c>
      <c r="AA17" s="1"/>
      <c r="AB17" s="1"/>
      <c r="AC17" s="1"/>
      <c r="AD17" s="1"/>
      <c r="AE17" s="1"/>
      <c r="AF17" s="10"/>
    </row>
    <row r="18" spans="1:32" x14ac:dyDescent="0.45">
      <c r="A18" s="1"/>
      <c r="B18" s="1"/>
      <c r="C18" s="3"/>
      <c r="D18" s="9"/>
      <c r="E18" s="1"/>
      <c r="F18" s="10"/>
      <c r="G18" s="9"/>
      <c r="H18" s="1"/>
      <c r="I18" s="10"/>
      <c r="J18" s="9"/>
      <c r="K18" s="1"/>
      <c r="L18" s="1"/>
      <c r="M18" s="10"/>
      <c r="N18" s="9"/>
      <c r="O18" s="10"/>
      <c r="P18" s="77"/>
      <c r="Q18" s="39"/>
      <c r="R18" s="9"/>
      <c r="S18" s="1" t="s">
        <v>54</v>
      </c>
      <c r="T18" s="1"/>
      <c r="U18" s="1"/>
      <c r="V18" s="1"/>
      <c r="W18" s="3"/>
      <c r="X18" s="9" t="s">
        <v>7</v>
      </c>
      <c r="Y18" s="1"/>
      <c r="Z18" s="1">
        <f>COUNTIFS('score sheet (4)'!$G:$G,'Set (4)'!Y$14,'score sheet (4)'!$I:$I,"r",'score sheet (4)'!$J:$J,"m")+COUNTIFS('score sheet (4)'!$G:$G,'Set (4)'!Y$14,'score sheet (4)'!$I:$I,"r",'score sheet (4)'!$J:$J,"o")</f>
        <v>0</v>
      </c>
      <c r="AA18" s="1"/>
      <c r="AB18" s="1"/>
      <c r="AC18" s="1"/>
      <c r="AD18" s="1"/>
      <c r="AE18" s="1"/>
      <c r="AF18" s="10"/>
    </row>
    <row r="19" spans="1:32" x14ac:dyDescent="0.45">
      <c r="A19" s="1"/>
      <c r="B19" s="1"/>
      <c r="C19" s="3"/>
      <c r="D19" s="9"/>
      <c r="E19" s="1"/>
      <c r="F19" s="10"/>
      <c r="G19" s="9"/>
      <c r="H19" s="1"/>
      <c r="I19" s="10"/>
      <c r="J19" s="9"/>
      <c r="K19" s="1"/>
      <c r="L19" s="1"/>
      <c r="M19" s="10"/>
      <c r="N19" s="9"/>
      <c r="O19" s="10"/>
      <c r="P19" s="77"/>
      <c r="Q19" s="39"/>
      <c r="R19" s="9"/>
      <c r="S19" s="1" t="s">
        <v>55</v>
      </c>
      <c r="T19" s="1"/>
      <c r="U19" s="1"/>
      <c r="V19" s="1"/>
      <c r="W19" s="3"/>
      <c r="X19" s="9" t="s">
        <v>12</v>
      </c>
      <c r="Y19" s="1"/>
      <c r="Z19" s="1" t="e">
        <f>(Z15*100+Z16*50)/(Z15+Z16+Z17+Z18)</f>
        <v>#DIV/0!</v>
      </c>
      <c r="AA19" s="1"/>
      <c r="AB19" s="1" t="e">
        <f>(AB15*100+AB16*50)/(AB15+AB16+AB17+AB18)</f>
        <v>#DIV/0!</v>
      </c>
      <c r="AC19" s="1"/>
      <c r="AD19" s="1" t="e">
        <f>(AD15*100+AD16*50)/(AD15+AD16+AD17+AD18)</f>
        <v>#DIV/0!</v>
      </c>
      <c r="AE19" s="1"/>
      <c r="AF19" s="10" t="e">
        <f>(AF15*100+AF16*50)/(AF15+AF16+AF17+AF18)</f>
        <v>#DIV/0!</v>
      </c>
    </row>
    <row r="20" spans="1:32" x14ac:dyDescent="0.45">
      <c r="A20" s="1"/>
      <c r="B20" s="1"/>
      <c r="C20" s="3"/>
      <c r="D20" s="9"/>
      <c r="E20" s="1"/>
      <c r="F20" s="10"/>
      <c r="G20" s="9"/>
      <c r="H20" s="1"/>
      <c r="I20" s="10"/>
      <c r="J20" s="9"/>
      <c r="K20" s="1"/>
      <c r="L20" s="1"/>
      <c r="M20" s="10"/>
      <c r="N20" s="9"/>
      <c r="O20" s="10"/>
      <c r="P20" s="77"/>
      <c r="Q20" s="39"/>
      <c r="R20" s="9"/>
      <c r="S20" s="1" t="s">
        <v>56</v>
      </c>
      <c r="T20" s="1"/>
      <c r="U20" s="1"/>
      <c r="V20" s="1"/>
      <c r="W20" s="3"/>
      <c r="X20" s="78" t="s">
        <v>4</v>
      </c>
      <c r="Y20" s="56"/>
      <c r="Z20" s="56"/>
      <c r="AA20" s="56"/>
      <c r="AB20" s="56"/>
      <c r="AC20" s="56"/>
      <c r="AD20" s="56"/>
      <c r="AE20" s="56"/>
      <c r="AF20" s="79"/>
    </row>
    <row r="21" spans="1:32" ht="18.600000000000001" thickBot="1" x14ac:dyDescent="0.5">
      <c r="A21" s="1"/>
      <c r="B21" s="1"/>
      <c r="C21" s="3"/>
      <c r="D21" s="9"/>
      <c r="E21" s="1"/>
      <c r="F21" s="10"/>
      <c r="G21" s="9"/>
      <c r="H21" s="1"/>
      <c r="I21" s="10"/>
      <c r="J21" s="9"/>
      <c r="K21" s="1"/>
      <c r="L21" s="1"/>
      <c r="M21" s="10"/>
      <c r="N21" s="9"/>
      <c r="O21" s="10"/>
      <c r="P21" s="77"/>
      <c r="Q21" s="39"/>
      <c r="R21" s="11"/>
      <c r="S21" s="12" t="s">
        <v>57</v>
      </c>
      <c r="T21" s="12"/>
      <c r="U21" s="12"/>
      <c r="V21" s="12"/>
      <c r="W21" s="44"/>
      <c r="X21" s="9" t="s">
        <v>13</v>
      </c>
      <c r="Y21" s="1"/>
      <c r="Z21" s="1">
        <f>COUNTIFS('score sheet (4)'!$G:$G,'Set (4)'!Y$20,'score sheet (4)'!$I:$I,"a")</f>
        <v>0</v>
      </c>
      <c r="AA21" s="1"/>
      <c r="AB21" s="1"/>
      <c r="AC21" s="1"/>
      <c r="AD21" s="1"/>
      <c r="AE21" s="1"/>
      <c r="AF21" s="10"/>
    </row>
    <row r="22" spans="1:32" x14ac:dyDescent="0.45">
      <c r="A22" s="1"/>
      <c r="B22" s="1"/>
      <c r="C22" s="3"/>
      <c r="D22" s="9"/>
      <c r="E22" s="1"/>
      <c r="F22" s="10"/>
      <c r="G22" s="9"/>
      <c r="H22" s="1"/>
      <c r="I22" s="10"/>
      <c r="J22" s="9"/>
      <c r="K22" s="1"/>
      <c r="L22" s="1"/>
      <c r="M22" s="10"/>
      <c r="N22" s="9"/>
      <c r="O22" s="10"/>
      <c r="P22" s="77"/>
      <c r="Q22" s="39"/>
      <c r="X22" s="9" t="s">
        <v>14</v>
      </c>
      <c r="Y22" s="1"/>
      <c r="Z22" s="1">
        <f>COUNTIFS('score sheet (4)'!$G:$G,'Set (4)'!Y$20,'score sheet (4)'!$I:$I,"a",'score sheet (4)'!$J:$J,"p")</f>
        <v>0</v>
      </c>
      <c r="AA22" s="1"/>
      <c r="AB22" s="1"/>
      <c r="AC22" s="1"/>
      <c r="AD22" s="1"/>
      <c r="AE22" s="1"/>
      <c r="AF22" s="10"/>
    </row>
    <row r="23" spans="1:32" x14ac:dyDescent="0.45">
      <c r="A23" s="1"/>
      <c r="B23" s="1"/>
      <c r="C23" s="3"/>
      <c r="D23" s="9"/>
      <c r="E23" s="1"/>
      <c r="F23" s="10"/>
      <c r="G23" s="9"/>
      <c r="H23" s="1"/>
      <c r="I23" s="10"/>
      <c r="J23" s="9"/>
      <c r="K23" s="1"/>
      <c r="L23" s="1"/>
      <c r="M23" s="10"/>
      <c r="N23" s="9"/>
      <c r="O23" s="10"/>
      <c r="P23" s="77"/>
      <c r="Q23" s="39"/>
      <c r="X23" s="9" t="s">
        <v>7</v>
      </c>
      <c r="Y23" s="1"/>
      <c r="Z23" s="1">
        <f>COUNTIFS('score sheet (4)'!$G:$G,'Set (4)'!Y$20,'score sheet (4)'!$I:$I,"a",'score sheet (4)'!$J:$J,"m")</f>
        <v>0</v>
      </c>
      <c r="AA23" s="1"/>
      <c r="AB23" s="1"/>
      <c r="AC23" s="1"/>
      <c r="AD23" s="1"/>
      <c r="AE23" s="1"/>
      <c r="AF23" s="10"/>
    </row>
    <row r="24" spans="1:32" ht="18.600000000000001" thickBot="1" x14ac:dyDescent="0.5">
      <c r="A24" s="1"/>
      <c r="B24" s="1"/>
      <c r="C24" s="3" t="s">
        <v>15</v>
      </c>
      <c r="D24" s="11">
        <f>SUM(D16:D23)</f>
        <v>0</v>
      </c>
      <c r="E24" s="12">
        <f>SUM(E16:E23)</f>
        <v>0</v>
      </c>
      <c r="F24" s="13">
        <f t="shared" ref="F24:P24" si="2">SUM(F16:F23)</f>
        <v>0</v>
      </c>
      <c r="G24" s="11">
        <f t="shared" si="2"/>
        <v>0</v>
      </c>
      <c r="H24" s="12">
        <f t="shared" si="2"/>
        <v>0</v>
      </c>
      <c r="I24" s="13">
        <f t="shared" si="2"/>
        <v>0</v>
      </c>
      <c r="J24" s="11">
        <f t="shared" si="2"/>
        <v>0</v>
      </c>
      <c r="K24" s="12">
        <f t="shared" si="2"/>
        <v>0</v>
      </c>
      <c r="L24" s="12">
        <f t="shared" si="2"/>
        <v>0</v>
      </c>
      <c r="M24" s="13">
        <f t="shared" si="2"/>
        <v>0</v>
      </c>
      <c r="N24" s="11">
        <f t="shared" si="2"/>
        <v>0</v>
      </c>
      <c r="O24" s="13">
        <f t="shared" si="2"/>
        <v>0</v>
      </c>
      <c r="P24" s="46">
        <f t="shared" si="2"/>
        <v>0</v>
      </c>
      <c r="X24" s="11" t="s">
        <v>12</v>
      </c>
      <c r="Y24" s="12"/>
      <c r="Z24" s="12" t="e">
        <f>(Z22-Z23)/Z21</f>
        <v>#DIV/0!</v>
      </c>
      <c r="AA24" s="12"/>
      <c r="AB24" s="12" t="e">
        <f>(AB22-AB23)/AB21</f>
        <v>#DIV/0!</v>
      </c>
      <c r="AC24" s="12"/>
      <c r="AD24" s="12" t="e">
        <f>(AD22-AD23)/AD21</f>
        <v>#DIV/0!</v>
      </c>
      <c r="AE24" s="12"/>
      <c r="AF24" s="13"/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CC9A-BA3A-43CF-9D2B-2BEB1236D096}">
  <dimension ref="A1:AF24"/>
  <sheetViews>
    <sheetView zoomScale="70" zoomScaleNormal="70" workbookViewId="0">
      <selection activeCell="AB24" sqref="AB24"/>
    </sheetView>
  </sheetViews>
  <sheetFormatPr defaultRowHeight="18" x14ac:dyDescent="0.45"/>
  <cols>
    <col min="1" max="1" width="4.796875" style="86" bestFit="1" customWidth="1"/>
    <col min="2" max="2" width="5.69921875" style="86" bestFit="1" customWidth="1"/>
    <col min="3" max="3" width="17.3984375" style="86" customWidth="1"/>
    <col min="4" max="4" width="11" style="86" bestFit="1" customWidth="1"/>
    <col min="5" max="5" width="8" style="86" bestFit="1" customWidth="1"/>
    <col min="6" max="6" width="7.3984375" style="86" bestFit="1" customWidth="1"/>
    <col min="7" max="7" width="10.19921875" style="86" bestFit="1" customWidth="1"/>
    <col min="8" max="8" width="8" style="86" bestFit="1" customWidth="1"/>
    <col min="9" max="9" width="8" style="86" customWidth="1"/>
    <col min="10" max="10" width="10" style="86" bestFit="1" customWidth="1"/>
    <col min="11" max="11" width="8" style="86" bestFit="1" customWidth="1"/>
    <col min="12" max="12" width="8.796875" style="86" bestFit="1" customWidth="1"/>
    <col min="13" max="13" width="8.796875" style="86" customWidth="1"/>
    <col min="14" max="14" width="4.796875" style="86" bestFit="1" customWidth="1"/>
    <col min="15" max="15" width="7.3984375" style="86" bestFit="1" customWidth="1"/>
    <col min="16" max="16" width="6" style="86" bestFit="1" customWidth="1"/>
    <col min="17" max="17" width="9.19921875" style="86" customWidth="1"/>
    <col min="18" max="18" width="10.3984375" style="86" bestFit="1" customWidth="1"/>
    <col min="19" max="19" width="9" style="86" bestFit="1" customWidth="1"/>
    <col min="20" max="20" width="7.19921875" style="86" bestFit="1" customWidth="1"/>
    <col min="21" max="22" width="6.3984375" style="86" bestFit="1" customWidth="1"/>
    <col min="23" max="23" width="4.19921875" style="86" bestFit="1" customWidth="1"/>
    <col min="24" max="24" width="11.09765625" style="86" bestFit="1" customWidth="1"/>
    <col min="25" max="25" width="8.796875" style="86" customWidth="1"/>
    <col min="26" max="26" width="8.3984375" style="86" bestFit="1" customWidth="1"/>
    <col min="27" max="27" width="8.796875" style="86" customWidth="1"/>
    <col min="28" max="28" width="8.3984375" style="86" bestFit="1" customWidth="1"/>
    <col min="29" max="29" width="8.796875" style="86" customWidth="1"/>
    <col min="30" max="30" width="8.3984375" style="86" bestFit="1" customWidth="1"/>
    <col min="31" max="31" width="8.796875" style="86" customWidth="1"/>
    <col min="32" max="32" width="8.3984375" style="86" bestFit="1" customWidth="1"/>
    <col min="33" max="16384" width="8.796875" style="86"/>
  </cols>
  <sheetData>
    <row r="1" spans="1:32" x14ac:dyDescent="0.45">
      <c r="C1" s="86" t="s">
        <v>0</v>
      </c>
      <c r="D1" s="87" t="str">
        <f>'score sheet (3)'!L1</f>
        <v>USA</v>
      </c>
      <c r="E1" s="87">
        <f>'score sheet (3)'!L2</f>
        <v>25</v>
      </c>
      <c r="G1" s="86" t="s">
        <v>1</v>
      </c>
    </row>
    <row r="2" spans="1:32" ht="18.600000000000001" thickBot="1" x14ac:dyDescent="0.5">
      <c r="D2" s="87" t="str">
        <f>'score sheet (3)'!M1</f>
        <v>SER</v>
      </c>
      <c r="E2" s="87">
        <f>'score sheet (3)'!M2</f>
        <v>17</v>
      </c>
    </row>
    <row r="3" spans="1:32" ht="18.600000000000001" thickBot="1" x14ac:dyDescent="0.5">
      <c r="C3" s="88" t="str">
        <f>D1</f>
        <v>USA</v>
      </c>
      <c r="S3" s="86" t="s">
        <v>2</v>
      </c>
      <c r="X3" s="65" t="s">
        <v>92</v>
      </c>
      <c r="Y3" s="68">
        <v>22</v>
      </c>
      <c r="Z3" s="68"/>
      <c r="AA3" s="68">
        <v>8</v>
      </c>
      <c r="AB3" s="68"/>
      <c r="AC3" s="68">
        <v>2</v>
      </c>
      <c r="AD3" s="68"/>
      <c r="AE3" s="68"/>
      <c r="AF3" s="67"/>
    </row>
    <row r="4" spans="1:32" x14ac:dyDescent="0.45">
      <c r="A4" s="56" t="s">
        <v>16</v>
      </c>
      <c r="B4" s="56" t="s">
        <v>62</v>
      </c>
      <c r="C4" s="57" t="s">
        <v>3</v>
      </c>
      <c r="D4" s="65" t="s">
        <v>74</v>
      </c>
      <c r="E4" s="66" t="s">
        <v>93</v>
      </c>
      <c r="F4" s="67" t="s">
        <v>94</v>
      </c>
      <c r="G4" s="65" t="s">
        <v>75</v>
      </c>
      <c r="H4" s="68" t="s">
        <v>93</v>
      </c>
      <c r="I4" s="67" t="s">
        <v>94</v>
      </c>
      <c r="J4" s="65" t="s">
        <v>76</v>
      </c>
      <c r="K4" s="68" t="s">
        <v>93</v>
      </c>
      <c r="L4" s="70" t="s">
        <v>96</v>
      </c>
      <c r="M4" s="71" t="s">
        <v>94</v>
      </c>
      <c r="N4" s="65" t="s">
        <v>77</v>
      </c>
      <c r="O4" s="72" t="s">
        <v>99</v>
      </c>
      <c r="P4" s="75" t="s">
        <v>7</v>
      </c>
      <c r="R4" s="65" t="s">
        <v>58</v>
      </c>
      <c r="S4" s="68" t="s">
        <v>71</v>
      </c>
      <c r="T4" s="68" t="s">
        <v>4</v>
      </c>
      <c r="U4" s="68" t="s">
        <v>5</v>
      </c>
      <c r="V4" s="68" t="s">
        <v>6</v>
      </c>
      <c r="W4" s="66" t="s">
        <v>8</v>
      </c>
      <c r="X4" s="89" t="s">
        <v>9</v>
      </c>
      <c r="Y4" s="87"/>
      <c r="Z4" s="87">
        <f>COUNTIFS('score sheet (3)'!$B:$B,'Set (3)'!Y$3,'score sheet (3)'!$D:$D,"r",'score sheet (3)'!$E:$E,"a")</f>
        <v>3</v>
      </c>
      <c r="AA4" s="87"/>
      <c r="AB4" s="87">
        <f>COUNTIFS('score sheet (3)'!$B:$B,'Set (3)'!AA$3,'score sheet (3)'!$D:$D,"r",'score sheet (3)'!$E:$E,"a")</f>
        <v>2</v>
      </c>
      <c r="AC4" s="87"/>
      <c r="AD4" s="87">
        <f>COUNTIFS('score sheet (3)'!$B:$B,'Set (3)'!AC$3,'score sheet (3)'!$D:$D,"r",'score sheet (3)'!$E:$E,"a")</f>
        <v>2</v>
      </c>
      <c r="AE4" s="87"/>
      <c r="AF4" s="91"/>
    </row>
    <row r="5" spans="1:32" x14ac:dyDescent="0.45">
      <c r="A5" s="87">
        <v>12</v>
      </c>
      <c r="B5" s="87"/>
      <c r="C5" s="90" t="str">
        <f>VLOOKUP(A5,'Set (2)'!$A$5:$C$12,3,FALSE)</f>
        <v>Maxwell Holt</v>
      </c>
      <c r="D5" s="89">
        <f>COUNTIFS('score sheet (3)'!$B:$B,'Set (3)'!$A5,'score sheet (3)'!$D:$D,"a")</f>
        <v>1</v>
      </c>
      <c r="E5" s="90">
        <f>COUNTIFS('score sheet (3)'!$B:$B,'Set (3)'!$A5,'score sheet (3)'!$D:$D,"a",'score sheet (3)'!$E:$E,"p")</f>
        <v>1</v>
      </c>
      <c r="F5" s="91">
        <f>COUNTIFS('score sheet (3)'!$B:$B,'Set (3)'!$A5,'score sheet (3)'!$D:$D,"a",'score sheet (3)'!$E:$E,"m")</f>
        <v>0</v>
      </c>
      <c r="G5" s="89">
        <f>COUNTIFS('score sheet (3)'!$B:$B,'Set (3)'!$A5,'score sheet (3)'!$D:$D,"s")</f>
        <v>5</v>
      </c>
      <c r="H5" s="87">
        <f>COUNTIFS('score sheet (3)'!$B:$B,'Set (3)'!$A5,'score sheet (3)'!$D:$D,"s",'score sheet (3)'!$E:$E,"p")</f>
        <v>2</v>
      </c>
      <c r="I5" s="91">
        <f>COUNTIFS('score sheet (3)'!$B:$B,'Set (3)'!$A5,'score sheet (3)'!$D:$D,"s",'score sheet (3)'!$E:$E,"m")</f>
        <v>1</v>
      </c>
      <c r="J5" s="124">
        <f>COUNTIFS('score sheet (3)'!$B:$B,'Set (3)'!$A5,'score sheet (3)'!$D:$D,"b")</f>
        <v>4</v>
      </c>
      <c r="K5" s="122">
        <f>COUNTIFS('score sheet (3)'!$B:$B,'Set (3)'!$A5,'score sheet (3)'!$D:$D,"b",'score sheet (3)'!$E:$E,"p")</f>
        <v>1</v>
      </c>
      <c r="L5" s="122">
        <f>COUNTIFS('score sheet (3)'!$B:$B,'Set (3)'!$A5,'score sheet (3)'!$D:$D,"b",'score sheet (3)'!$E:$E,"t")</f>
        <v>3</v>
      </c>
      <c r="M5" s="91">
        <f>COUNTIFS('score sheet (3)'!$B:$B,'Set (3)'!$A5,'score sheet (3)'!$D:$D,"b",'score sheet (3)'!$E:$E,"m")</f>
        <v>0</v>
      </c>
      <c r="N5" s="89">
        <f>COUNTIFS('score sheet (3)'!$B:$B,'Set (3)'!$A5,'score sheet (3)'!$D:$D,"d")</f>
        <v>1</v>
      </c>
      <c r="O5" s="92">
        <f>COUNTIFS('score sheet (3)'!$B:$B,'Set (3)'!$A5,'score sheet (3)'!$D:$D,"d",'score sheet (3)'!$D:$D,"m")</f>
        <v>0</v>
      </c>
      <c r="P5" s="93">
        <f>COUNTIFS('score sheet (3)'!$B:$B,'Set (3)'!$A5,'score sheet (3)'!$D:$D,"m")</f>
        <v>0</v>
      </c>
      <c r="Q5" s="94"/>
      <c r="R5" s="89" t="s">
        <v>104</v>
      </c>
      <c r="S5" s="87" t="s">
        <v>52</v>
      </c>
      <c r="T5" s="87">
        <f>COUNTIFS('score sheet (3)'!$B:$B,'Set (3)'!S5,'score sheet (3)'!$D:$D,"ab")</f>
        <v>1</v>
      </c>
      <c r="U5" s="87">
        <f>COUNTIFS('score sheet (3)'!$B:$B,'Set (3)'!S5,'score sheet (3)'!$D:$D,"sb")</f>
        <v>0</v>
      </c>
      <c r="V5" s="87">
        <f>COUNTIFS('score sheet (3)'!$B:$B,'Set (3)'!S5,'score sheet (3)'!$D:$D,"bb")</f>
        <v>1</v>
      </c>
      <c r="W5" s="90">
        <f>COUNTIFS('score sheet (3)'!$B:$B,'Set (3)'!S5,'score sheet (3)'!$D:$D,"ob")</f>
        <v>0</v>
      </c>
      <c r="X5" s="89" t="s">
        <v>10</v>
      </c>
      <c r="Y5" s="87"/>
      <c r="Z5" s="87">
        <f>COUNTIFS('score sheet (3)'!$B:$B,'Set (3)'!Y$3,'score sheet (3)'!$D:$D,"r",'score sheet (3)'!$E:$E,"b")</f>
        <v>0</v>
      </c>
      <c r="AA5" s="87"/>
      <c r="AB5" s="87">
        <f>COUNTIFS('score sheet (3)'!$B:$B,'Set (3)'!AA$3,'score sheet (3)'!$D:$D,"r",'score sheet (3)'!$E:$E,"b")</f>
        <v>1</v>
      </c>
      <c r="AC5" s="87"/>
      <c r="AD5" s="87">
        <f>COUNTIFS('score sheet (3)'!$B:$B,'Set (3)'!AC$3,'score sheet (3)'!$D:$D,"r",'score sheet (3)'!$E:$E,"b")</f>
        <v>2</v>
      </c>
      <c r="AE5" s="87"/>
      <c r="AF5" s="91"/>
    </row>
    <row r="6" spans="1:32" x14ac:dyDescent="0.45">
      <c r="A6" s="87">
        <v>18</v>
      </c>
      <c r="B6" s="87">
        <v>12</v>
      </c>
      <c r="C6" s="90" t="str">
        <f>VLOOKUP(A6,'Set (2)'!$A$5:$C$12,3,FALSE)</f>
        <v>Garrett Muagututia</v>
      </c>
      <c r="D6" s="89">
        <f>COUNTIFS('score sheet (3)'!$B:$B,'Set (3)'!$A6,'score sheet (3)'!$D:$D,"a")</f>
        <v>0</v>
      </c>
      <c r="E6" s="90">
        <f>COUNTIFS('score sheet (3)'!$B:$B,'Set (3)'!$A6,'score sheet (3)'!$D:$D,"a",'score sheet (3)'!$E:$E,"p")</f>
        <v>0</v>
      </c>
      <c r="F6" s="91">
        <f>COUNTIFS('score sheet (3)'!$B:$B,'Set (3)'!$A6,'score sheet (3)'!$D:$D,"a",'score sheet (3)'!$E:$E,"m")</f>
        <v>0</v>
      </c>
      <c r="G6" s="89">
        <f>COUNTIFS('score sheet (3)'!$B:$B,'Set (3)'!$A6,'score sheet (3)'!$D:$D,"s")</f>
        <v>2</v>
      </c>
      <c r="H6" s="87">
        <f>COUNTIFS('score sheet (3)'!$B:$B,'Set (3)'!$A6,'score sheet (3)'!$D:$D,"s",'score sheet (3)'!$E:$E,"p")</f>
        <v>0</v>
      </c>
      <c r="I6" s="91">
        <f>COUNTIFS('score sheet (3)'!$B:$B,'Set (3)'!$A6,'score sheet (3)'!$D:$D,"s",'score sheet (3)'!$E:$E,"m")</f>
        <v>1</v>
      </c>
      <c r="J6" s="89">
        <f>COUNTIFS('score sheet (3)'!$B:$B,'Set (3)'!$A6,'score sheet (3)'!$D:$D,"b")</f>
        <v>0</v>
      </c>
      <c r="K6" s="87">
        <f>COUNTIFS('score sheet (3)'!$B:$B,'Set (3)'!$A6,'score sheet (3)'!$D:$D,"b",'score sheet (3)'!$E:$E,"p")</f>
        <v>0</v>
      </c>
      <c r="L6" s="87">
        <f>COUNTIFS('score sheet (3)'!$B:$B,'Set (3)'!$A6,'score sheet (3)'!$D:$D,"b",'score sheet (3)'!$E:$E,"t")</f>
        <v>0</v>
      </c>
      <c r="M6" s="91">
        <f>COUNTIFS('score sheet (3)'!$B:$B,'Set (3)'!$A6,'score sheet (3)'!$D:$D,"b",'score sheet (3)'!$E:$E,"m")</f>
        <v>0</v>
      </c>
      <c r="N6" s="89">
        <f>COUNTIFS('score sheet (3)'!$B:$B,'Set (3)'!$A6,'score sheet (3)'!$D:$D,"d")</f>
        <v>0</v>
      </c>
      <c r="O6" s="92">
        <f>COUNTIFS('score sheet (3)'!$B:$B,'Set (3)'!$A6,'score sheet (3)'!$D:$D,"d",'score sheet (3)'!$D:$D,"m")</f>
        <v>0</v>
      </c>
      <c r="P6" s="93">
        <f>COUNTIFS('score sheet (3)'!$B:$B,'Set (3)'!$A6,'score sheet (3)'!$D:$D,"m")</f>
        <v>0</v>
      </c>
      <c r="Q6" s="88"/>
      <c r="R6" s="89" t="s">
        <v>105</v>
      </c>
      <c r="S6" s="87" t="s">
        <v>53</v>
      </c>
      <c r="T6" s="87">
        <f>COUNTIFS('score sheet (3)'!$B:$B,'Set (3)'!S6,'score sheet (3)'!$D:$D,"ab")</f>
        <v>0</v>
      </c>
      <c r="U6" s="87">
        <f>COUNTIFS('score sheet (3)'!$B:$B,'Set (3)'!S6,'score sheet (3)'!$D:$D,"sb")</f>
        <v>0</v>
      </c>
      <c r="V6" s="87">
        <f>COUNTIFS('score sheet (3)'!$B:$B,'Set (3)'!S6,'score sheet (3)'!$D:$D,"bb")</f>
        <v>0</v>
      </c>
      <c r="W6" s="90">
        <f>COUNTIFS('score sheet (3)'!$B:$B,'Set (3)'!S6,'score sheet (3)'!$D:$D,"ob")</f>
        <v>1</v>
      </c>
      <c r="X6" s="89" t="s">
        <v>11</v>
      </c>
      <c r="Y6" s="87"/>
      <c r="Z6" s="87">
        <f>COUNTIFS('score sheet (3)'!$B:$B,'Set (3)'!Y$3,'score sheet (3)'!$D:$D,"r",'score sheet (3)'!$E:$E,"c")</f>
        <v>0</v>
      </c>
      <c r="AA6" s="87"/>
      <c r="AB6" s="87">
        <f>COUNTIFS('score sheet (3)'!$B:$B,'Set (3)'!AA$3,'score sheet (3)'!$D:$D,"r",'score sheet (3)'!$E:$E,"c")</f>
        <v>0</v>
      </c>
      <c r="AC6" s="87"/>
      <c r="AD6" s="87">
        <f>COUNTIFS('score sheet (3)'!$B:$B,'Set (3)'!AC$3,'score sheet (3)'!$D:$D,"r",'score sheet (3)'!$E:$E,"c")</f>
        <v>2</v>
      </c>
      <c r="AE6" s="87"/>
      <c r="AF6" s="91"/>
    </row>
    <row r="7" spans="1:32" x14ac:dyDescent="0.45">
      <c r="A7" s="87">
        <v>1</v>
      </c>
      <c r="B7" s="87"/>
      <c r="C7" s="90" t="str">
        <f>VLOOKUP(A7,'Set (2)'!$A$5:$C$12,3,FALSE)</f>
        <v>Matthew Anderson</v>
      </c>
      <c r="D7" s="89">
        <f>COUNTIFS('score sheet (3)'!$B:$B,'Set (3)'!$A7,'score sheet (3)'!$D:$D,"a")</f>
        <v>3</v>
      </c>
      <c r="E7" s="90">
        <f>COUNTIFS('score sheet (3)'!$B:$B,'Set (3)'!$A7,'score sheet (3)'!$D:$D,"a",'score sheet (3)'!$E:$E,"p")</f>
        <v>1</v>
      </c>
      <c r="F7" s="91">
        <f>COUNTIFS('score sheet (3)'!$B:$B,'Set (3)'!$A7,'score sheet (3)'!$D:$D,"a",'score sheet (3)'!$E:$E,"m")</f>
        <v>1</v>
      </c>
      <c r="G7" s="89">
        <f>COUNTIFS('score sheet (3)'!$B:$B,'Set (3)'!$A7,'score sheet (3)'!$D:$D,"s")</f>
        <v>4</v>
      </c>
      <c r="H7" s="87">
        <f>COUNTIFS('score sheet (3)'!$B:$B,'Set (3)'!$A7,'score sheet (3)'!$D:$D,"s",'score sheet (3)'!$E:$E,"p")</f>
        <v>1</v>
      </c>
      <c r="I7" s="91">
        <f>COUNTIFS('score sheet (3)'!$B:$B,'Set (3)'!$A7,'score sheet (3)'!$D:$D,"s",'score sheet (3)'!$E:$E,"m")</f>
        <v>0</v>
      </c>
      <c r="J7" s="89">
        <f>COUNTIFS('score sheet (3)'!$B:$B,'Set (3)'!$A7,'score sheet (3)'!$D:$D,"b")</f>
        <v>1</v>
      </c>
      <c r="K7" s="87">
        <f>COUNTIFS('score sheet (3)'!$B:$B,'Set (3)'!$A7,'score sheet (3)'!$D:$D,"b",'score sheet (3)'!$E:$E,"p")</f>
        <v>0</v>
      </c>
      <c r="L7" s="87">
        <f>COUNTIFS('score sheet (3)'!$B:$B,'Set (3)'!$A7,'score sheet (3)'!$D:$D,"b",'score sheet (3)'!$E:$E,"t")</f>
        <v>0</v>
      </c>
      <c r="M7" s="91">
        <f>COUNTIFS('score sheet (3)'!$B:$B,'Set (3)'!$A7,'score sheet (3)'!$D:$D,"b",'score sheet (3)'!$E:$E,"m")</f>
        <v>1</v>
      </c>
      <c r="N7" s="89">
        <f>COUNTIFS('score sheet (3)'!$B:$B,'Set (3)'!$A7,'score sheet (3)'!$D:$D,"d")</f>
        <v>1</v>
      </c>
      <c r="O7" s="92">
        <f>COUNTIFS('score sheet (3)'!$B:$B,'Set (3)'!$A7,'score sheet (3)'!$D:$D,"d",'score sheet (3)'!$D:$D,"m")</f>
        <v>0</v>
      </c>
      <c r="P7" s="93">
        <f>COUNTIFS('score sheet (3)'!$B:$B,'Set (3)'!$A7,'score sheet (3)'!$D:$D,"m")</f>
        <v>0</v>
      </c>
      <c r="Q7" s="88"/>
      <c r="R7" s="89" t="s">
        <v>106</v>
      </c>
      <c r="S7" s="87" t="s">
        <v>54</v>
      </c>
      <c r="T7" s="87">
        <f>COUNTIFS('score sheet (3)'!$B:$B,'Set (3)'!S7,'score sheet (3)'!$D:$D,"ab")</f>
        <v>0</v>
      </c>
      <c r="U7" s="87">
        <f>COUNTIFS('score sheet (3)'!$B:$B,'Set (3)'!S7,'score sheet (3)'!$D:$D,"sb")</f>
        <v>1</v>
      </c>
      <c r="V7" s="87">
        <f>COUNTIFS('score sheet (3)'!$B:$B,'Set (3)'!S7,'score sheet (3)'!$D:$D,"bb")</f>
        <v>1</v>
      </c>
      <c r="W7" s="90">
        <f>COUNTIFS('score sheet (3)'!$B:$B,'Set (3)'!S7,'score sheet (3)'!$D:$D,"ob")</f>
        <v>0</v>
      </c>
      <c r="X7" s="89" t="s">
        <v>7</v>
      </c>
      <c r="Y7" s="87"/>
      <c r="Z7" s="87">
        <f>COUNTIFS('score sheet (3)'!$B:$B,'Set (3)'!Y$3,'score sheet (3)'!$D:$D,"r",'score sheet (3)'!$E:$E,"m")+COUNTIFS('score sheet (3)'!$B:$B,'Set (3)'!Y$3,'score sheet (3)'!$D:$D,"r",'score sheet (3)'!$E:$E,"o")</f>
        <v>0</v>
      </c>
      <c r="AA7" s="87"/>
      <c r="AB7" s="87">
        <f>COUNTIFS('score sheet (3)'!$B:$B,'Set (3)'!AA$3,'score sheet (3)'!$D:$D,"r",'score sheet (3)'!$E:$E,"m")+COUNTIFS('score sheet (3)'!$B:$B,'Set (3)'!AA$3,'score sheet (3)'!$D:$D,"r",'score sheet (3)'!$E:$E,"o")</f>
        <v>0</v>
      </c>
      <c r="AC7" s="87"/>
      <c r="AD7" s="87">
        <f>COUNTIFS('score sheet (3)'!$B:$B,'Set (3)'!AC$3,'score sheet (3)'!$D:$D,"r",'score sheet (3)'!$E:$E,"m")+COUNTIFS('score sheet (3)'!$B:$B,'Set (3)'!AC$3,'score sheet (3)'!$D:$D,"r",'score sheet (3)'!$E:$E,"o")</f>
        <v>0</v>
      </c>
      <c r="AE7" s="87"/>
      <c r="AF7" s="91"/>
    </row>
    <row r="8" spans="1:32" x14ac:dyDescent="0.45">
      <c r="A8" s="87">
        <v>2</v>
      </c>
      <c r="B8" s="87"/>
      <c r="C8" s="90" t="str">
        <f>VLOOKUP(A8,'Set (2)'!$A$5:$C$12,3,FALSE)</f>
        <v>Aaron Russell</v>
      </c>
      <c r="D8" s="89">
        <f>COUNTIFS('score sheet (3)'!$B:$B,'Set (3)'!$A8,'score sheet (3)'!$D:$D,"a")</f>
        <v>7</v>
      </c>
      <c r="E8" s="90">
        <f>COUNTIFS('score sheet (3)'!$B:$B,'Set (3)'!$A8,'score sheet (3)'!$D:$D,"a",'score sheet (3)'!$E:$E,"p")</f>
        <v>3</v>
      </c>
      <c r="F8" s="91">
        <f>COUNTIFS('score sheet (3)'!$B:$B,'Set (3)'!$A8,'score sheet (3)'!$D:$D,"a",'score sheet (3)'!$E:$E,"m")</f>
        <v>2</v>
      </c>
      <c r="G8" s="89">
        <f>COUNTIFS('score sheet (3)'!$B:$B,'Set (3)'!$A8,'score sheet (3)'!$D:$D,"s")</f>
        <v>5</v>
      </c>
      <c r="H8" s="87">
        <f>COUNTIFS('score sheet (3)'!$B:$B,'Set (3)'!$A8,'score sheet (3)'!$D:$D,"s",'score sheet (3)'!$E:$E,"p")</f>
        <v>1</v>
      </c>
      <c r="I8" s="91">
        <f>COUNTIFS('score sheet (3)'!$B:$B,'Set (3)'!$A8,'score sheet (3)'!$D:$D,"s",'score sheet (3)'!$E:$E,"m")</f>
        <v>1</v>
      </c>
      <c r="J8" s="89">
        <f>COUNTIFS('score sheet (3)'!$B:$B,'Set (3)'!$A8,'score sheet (3)'!$D:$D,"b")</f>
        <v>2</v>
      </c>
      <c r="K8" s="87">
        <f>COUNTIFS('score sheet (3)'!$B:$B,'Set (3)'!$A8,'score sheet (3)'!$D:$D,"b",'score sheet (3)'!$E:$E,"p")</f>
        <v>1</v>
      </c>
      <c r="L8" s="87">
        <f>COUNTIFS('score sheet (3)'!$B:$B,'Set (3)'!$A8,'score sheet (3)'!$D:$D,"b",'score sheet (3)'!$E:$E,"t")</f>
        <v>0</v>
      </c>
      <c r="M8" s="91">
        <f>COUNTIFS('score sheet (3)'!$B:$B,'Set (3)'!$A8,'score sheet (3)'!$D:$D,"b",'score sheet (3)'!$E:$E,"m")</f>
        <v>0</v>
      </c>
      <c r="N8" s="89">
        <f>COUNTIFS('score sheet (3)'!$B:$B,'Set (3)'!$A8,'score sheet (3)'!$D:$D,"d")</f>
        <v>1</v>
      </c>
      <c r="O8" s="92">
        <f>COUNTIFS('score sheet (3)'!$B:$B,'Set (3)'!$A8,'score sheet (3)'!$D:$D,"d",'score sheet (3)'!$D:$D,"m")</f>
        <v>0</v>
      </c>
      <c r="P8" s="93">
        <f>COUNTIFS('score sheet (3)'!$B:$B,'Set (3)'!$A8,'score sheet (3)'!$D:$D,"m")</f>
        <v>0</v>
      </c>
      <c r="Q8" s="88"/>
      <c r="R8" s="89" t="s">
        <v>107</v>
      </c>
      <c r="S8" s="87" t="s">
        <v>55</v>
      </c>
      <c r="T8" s="87">
        <f>COUNTIFS('score sheet (3)'!$B:$B,'Set (3)'!S8,'score sheet (3)'!$D:$D,"ab")</f>
        <v>0</v>
      </c>
      <c r="U8" s="87">
        <f>COUNTIFS('score sheet (3)'!$B:$B,'Set (3)'!S8,'score sheet (3)'!$D:$D,"sb")</f>
        <v>1</v>
      </c>
      <c r="V8" s="87">
        <f>COUNTIFS('score sheet (3)'!$B:$B,'Set (3)'!S8,'score sheet (3)'!$D:$D,"bb")</f>
        <v>0</v>
      </c>
      <c r="W8" s="90">
        <f>COUNTIFS('score sheet (3)'!$B:$B,'Set (3)'!S8,'score sheet (3)'!$D:$D,"ob")</f>
        <v>0</v>
      </c>
      <c r="X8" s="89" t="s">
        <v>12</v>
      </c>
      <c r="Y8" s="87"/>
      <c r="Z8" s="87">
        <f>(Z4*100+Z5*50)/(Z4+Z5+Z6+Z7)</f>
        <v>100</v>
      </c>
      <c r="AA8" s="87"/>
      <c r="AB8" s="87">
        <f>(AB4*100+AB5*50)/(AB4+AB5+AB6+AB7)</f>
        <v>83.333333333333329</v>
      </c>
      <c r="AC8" s="87"/>
      <c r="AD8" s="87">
        <f>(AD4*100+AD5*50)/(AD4+AD5+AD6+AD7)</f>
        <v>50</v>
      </c>
      <c r="AE8" s="87"/>
      <c r="AF8" s="91" t="e">
        <f>(AF4*100+AF5*50)/(AF4+AF5+AF6+AF7)</f>
        <v>#DIV/0!</v>
      </c>
    </row>
    <row r="9" spans="1:32" x14ac:dyDescent="0.45">
      <c r="A9" s="87">
        <v>4</v>
      </c>
      <c r="B9" s="87"/>
      <c r="C9" s="90" t="str">
        <f>VLOOKUP(A9,'Set (2)'!$A$5:$C$12,3,FALSE)</f>
        <v>Jeffrey Jendryk</v>
      </c>
      <c r="D9" s="89">
        <f>COUNTIFS('score sheet (3)'!$B:$B,'Set (3)'!$A9,'score sheet (3)'!$D:$D,"a")</f>
        <v>4</v>
      </c>
      <c r="E9" s="90">
        <f>COUNTIFS('score sheet (3)'!$B:$B,'Set (3)'!$A9,'score sheet (3)'!$D:$D,"a",'score sheet (3)'!$E:$E,"p")</f>
        <v>4</v>
      </c>
      <c r="F9" s="91">
        <f>COUNTIFS('score sheet (3)'!$B:$B,'Set (3)'!$A9,'score sheet (3)'!$D:$D,"a",'score sheet (3)'!$E:$E,"m")</f>
        <v>0</v>
      </c>
      <c r="G9" s="89">
        <f>COUNTIFS('score sheet (3)'!$B:$B,'Set (3)'!$A9,'score sheet (3)'!$D:$D,"s")</f>
        <v>3</v>
      </c>
      <c r="H9" s="87">
        <f>COUNTIFS('score sheet (3)'!$B:$B,'Set (3)'!$A9,'score sheet (3)'!$D:$D,"s",'score sheet (3)'!$E:$E,"p")</f>
        <v>0</v>
      </c>
      <c r="I9" s="91">
        <f>COUNTIFS('score sheet (3)'!$B:$B,'Set (3)'!$A9,'score sheet (3)'!$D:$D,"s",'score sheet (3)'!$E:$E,"m")</f>
        <v>0</v>
      </c>
      <c r="J9" s="89">
        <f>COUNTIFS('score sheet (3)'!$B:$B,'Set (3)'!$A9,'score sheet (3)'!$D:$D,"b")</f>
        <v>3</v>
      </c>
      <c r="K9" s="87">
        <f>COUNTIFS('score sheet (3)'!$B:$B,'Set (3)'!$A9,'score sheet (3)'!$D:$D,"b",'score sheet (3)'!$E:$E,"p")</f>
        <v>0</v>
      </c>
      <c r="L9" s="87">
        <f>COUNTIFS('score sheet (3)'!$B:$B,'Set (3)'!$A9,'score sheet (3)'!$D:$D,"b",'score sheet (3)'!$E:$E,"t")</f>
        <v>0</v>
      </c>
      <c r="M9" s="91">
        <f>COUNTIFS('score sheet (3)'!$B:$B,'Set (3)'!$A9,'score sheet (3)'!$D:$D,"b",'score sheet (3)'!$E:$E,"m")</f>
        <v>2</v>
      </c>
      <c r="N9" s="89">
        <f>COUNTIFS('score sheet (3)'!$B:$B,'Set (3)'!$A9,'score sheet (3)'!$D:$D,"d")</f>
        <v>0</v>
      </c>
      <c r="O9" s="92">
        <f>COUNTIFS('score sheet (3)'!$B:$B,'Set (3)'!$A9,'score sheet (3)'!$D:$D,"d",'score sheet (3)'!$D:$D,"m")</f>
        <v>0</v>
      </c>
      <c r="P9" s="93">
        <f>COUNTIFS('score sheet (3)'!$B:$B,'Set (3)'!$A9,'score sheet (3)'!$D:$D,"m")</f>
        <v>0</v>
      </c>
      <c r="Q9" s="88"/>
      <c r="R9" s="89" t="s">
        <v>108</v>
      </c>
      <c r="S9" s="87" t="s">
        <v>56</v>
      </c>
      <c r="T9" s="87">
        <f>COUNTIFS('score sheet (3)'!$B:$B,'Set (3)'!S9,'score sheet (3)'!$D:$D,"ab")</f>
        <v>0</v>
      </c>
      <c r="U9" s="87">
        <f>COUNTIFS('score sheet (3)'!$B:$B,'Set (3)'!S9,'score sheet (3)'!$D:$D,"sb")</f>
        <v>2</v>
      </c>
      <c r="V9" s="87">
        <f>COUNTIFS('score sheet (3)'!$B:$B,'Set (3)'!S9,'score sheet (3)'!$D:$D,"bb")</f>
        <v>1</v>
      </c>
      <c r="W9" s="90">
        <f>COUNTIFS('score sheet (3)'!$B:$B,'Set (3)'!S9,'score sheet (3)'!$D:$D,"ob")</f>
        <v>1</v>
      </c>
      <c r="X9" s="78" t="s">
        <v>4</v>
      </c>
      <c r="Y9" s="56">
        <v>2</v>
      </c>
      <c r="Z9" s="56"/>
      <c r="AA9" s="56">
        <v>4</v>
      </c>
      <c r="AB9" s="56"/>
      <c r="AC9" s="56">
        <v>8</v>
      </c>
      <c r="AD9" s="56"/>
      <c r="AE9" s="56"/>
      <c r="AF9" s="79"/>
    </row>
    <row r="10" spans="1:32" ht="18.600000000000001" thickBot="1" x14ac:dyDescent="0.5">
      <c r="A10" s="87">
        <v>11</v>
      </c>
      <c r="B10" s="87"/>
      <c r="C10" s="90" t="str">
        <f>VLOOKUP(A10,'Set (2)'!$A$5:$C$12,3,FALSE)</f>
        <v>Micah Christenson</v>
      </c>
      <c r="D10" s="89">
        <f>COUNTIFS('score sheet (3)'!$B:$B,'Set (3)'!$A10,'score sheet (3)'!$D:$D,"a")</f>
        <v>0</v>
      </c>
      <c r="E10" s="90">
        <f>COUNTIFS('score sheet (3)'!$B:$B,'Set (3)'!$A10,'score sheet (3)'!$D:$D,"a",'score sheet (3)'!$E:$E,"p")</f>
        <v>0</v>
      </c>
      <c r="F10" s="91">
        <f>COUNTIFS('score sheet (3)'!$B:$B,'Set (3)'!$A10,'score sheet (3)'!$D:$D,"a",'score sheet (3)'!$E:$E,"m")</f>
        <v>0</v>
      </c>
      <c r="G10" s="89">
        <f>COUNTIFS('score sheet (3)'!$B:$B,'Set (3)'!$A10,'score sheet (3)'!$D:$D,"s")</f>
        <v>4</v>
      </c>
      <c r="H10" s="87">
        <f>COUNTIFS('score sheet (3)'!$B:$B,'Set (3)'!$A10,'score sheet (3)'!$D:$D,"s",'score sheet (3)'!$E:$E,"p")</f>
        <v>0</v>
      </c>
      <c r="I10" s="91">
        <f>COUNTIFS('score sheet (3)'!$B:$B,'Set (3)'!$A10,'score sheet (3)'!$D:$D,"s",'score sheet (3)'!$E:$E,"m")</f>
        <v>1</v>
      </c>
      <c r="J10" s="89">
        <f>COUNTIFS('score sheet (3)'!$B:$B,'Set (3)'!$A10,'score sheet (3)'!$D:$D,"b")</f>
        <v>2</v>
      </c>
      <c r="K10" s="87">
        <f>COUNTIFS('score sheet (3)'!$B:$B,'Set (3)'!$A10,'score sheet (3)'!$D:$D,"b",'score sheet (3)'!$E:$E,"p")</f>
        <v>0</v>
      </c>
      <c r="L10" s="87">
        <f>COUNTIFS('score sheet (3)'!$B:$B,'Set (3)'!$A10,'score sheet (3)'!$D:$D,"b",'score sheet (3)'!$E:$E,"t")</f>
        <v>1</v>
      </c>
      <c r="M10" s="91">
        <f>COUNTIFS('score sheet (3)'!$B:$B,'Set (3)'!$A10,'score sheet (3)'!$D:$D,"b",'score sheet (3)'!$E:$E,"m")</f>
        <v>0</v>
      </c>
      <c r="N10" s="89">
        <f>COUNTIFS('score sheet (3)'!$B:$B,'Set (3)'!$A10,'score sheet (3)'!$D:$D,"d")</f>
        <v>1</v>
      </c>
      <c r="O10" s="92">
        <f>COUNTIFS('score sheet (3)'!$B:$B,'Set (3)'!$A10,'score sheet (3)'!$D:$D,"d",'score sheet (3)'!$D:$D,"m")</f>
        <v>0</v>
      </c>
      <c r="P10" s="93">
        <f>COUNTIFS('score sheet (3)'!$B:$B,'Set (3)'!$A10,'score sheet (3)'!$D:$D,"m")</f>
        <v>0</v>
      </c>
      <c r="Q10" s="88"/>
      <c r="R10" s="95" t="s">
        <v>109</v>
      </c>
      <c r="S10" s="96" t="s">
        <v>57</v>
      </c>
      <c r="T10" s="87">
        <f>COUNTIFS('score sheet (3)'!$B:$B,'Set (3)'!S10,'score sheet (3)'!$D:$D,"ab")</f>
        <v>0</v>
      </c>
      <c r="U10" s="87">
        <f>COUNTIFS('score sheet (3)'!$B:$B,'Set (3)'!S10,'score sheet (3)'!$D:$D,"sb")</f>
        <v>0</v>
      </c>
      <c r="V10" s="87">
        <f>COUNTIFS('score sheet (3)'!$B:$B,'Set (3)'!S10,'score sheet (3)'!$D:$D,"bb")</f>
        <v>0</v>
      </c>
      <c r="W10" s="90">
        <f>COUNTIFS('score sheet (3)'!$B:$B,'Set (3)'!S10,'score sheet (3)'!$D:$D,"ob")</f>
        <v>0</v>
      </c>
      <c r="X10" s="89" t="s">
        <v>13</v>
      </c>
      <c r="Y10" s="87"/>
      <c r="Z10" s="87">
        <f>COUNTIFS('score sheet (3)'!$B:$B,'Set (3)'!Y$9,'score sheet (3)'!$D:$D,"a")</f>
        <v>7</v>
      </c>
      <c r="AA10" s="87"/>
      <c r="AB10" s="87">
        <f>COUNTIFS('score sheet (3)'!$B:$B,'Set (3)'!AA$9,'score sheet (3)'!$D:$D,"a")</f>
        <v>4</v>
      </c>
      <c r="AC10" s="87"/>
      <c r="AD10" s="87">
        <f>COUNTIFS('score sheet (3)'!$B:$B,'Set (3)'!AC$9,'score sheet (3)'!$D:$D,"a")</f>
        <v>4</v>
      </c>
      <c r="AE10" s="87"/>
      <c r="AF10" s="91"/>
    </row>
    <row r="11" spans="1:32" x14ac:dyDescent="0.45">
      <c r="A11" s="87">
        <v>8</v>
      </c>
      <c r="B11" s="87"/>
      <c r="C11" s="90" t="str">
        <f>VLOOKUP(A11,'Set (2)'!$A$5:$C$12,3,FALSE)</f>
        <v>Torey DeFalco</v>
      </c>
      <c r="D11" s="89">
        <f>COUNTIFS('score sheet (3)'!$B:$B,'Set (3)'!$A11,'score sheet (3)'!$D:$D,"a")</f>
        <v>4</v>
      </c>
      <c r="E11" s="90">
        <f>COUNTIFS('score sheet (3)'!$B:$B,'Set (3)'!$A11,'score sheet (3)'!$D:$D,"a",'score sheet (3)'!$E:$E,"p")</f>
        <v>2</v>
      </c>
      <c r="F11" s="91">
        <f>COUNTIFS('score sheet (3)'!$B:$B,'Set (3)'!$A11,'score sheet (3)'!$D:$D,"a",'score sheet (3)'!$E:$E,"m")</f>
        <v>0</v>
      </c>
      <c r="G11" s="89">
        <f>COUNTIFS('score sheet (3)'!$B:$B,'Set (3)'!$A11,'score sheet (3)'!$D:$D,"s")</f>
        <v>2</v>
      </c>
      <c r="H11" s="87">
        <f>COUNTIFS('score sheet (3)'!$B:$B,'Set (3)'!$A11,'score sheet (3)'!$D:$D,"s",'score sheet (3)'!$E:$E,"p")</f>
        <v>0</v>
      </c>
      <c r="I11" s="91">
        <f>COUNTIFS('score sheet (3)'!$B:$B,'Set (3)'!$A11,'score sheet (3)'!$D:$D,"s",'score sheet (3)'!$E:$E,"m")</f>
        <v>0</v>
      </c>
      <c r="J11" s="89">
        <f>COUNTIFS('score sheet (3)'!$B:$B,'Set (3)'!$A11,'score sheet (3)'!$D:$D,"b")</f>
        <v>3</v>
      </c>
      <c r="K11" s="87">
        <f>COUNTIFS('score sheet (3)'!$B:$B,'Set (3)'!$A11,'score sheet (3)'!$D:$D,"b",'score sheet (3)'!$E:$E,"p")</f>
        <v>1</v>
      </c>
      <c r="L11" s="87">
        <f>COUNTIFS('score sheet (3)'!$B:$B,'Set (3)'!$A11,'score sheet (3)'!$D:$D,"b",'score sheet (3)'!$E:$E,"t")</f>
        <v>0</v>
      </c>
      <c r="M11" s="91">
        <f>COUNTIFS('score sheet (3)'!$B:$B,'Set (3)'!$A11,'score sheet (3)'!$D:$D,"b",'score sheet (3)'!$E:$E,"m")</f>
        <v>1</v>
      </c>
      <c r="N11" s="89">
        <f>COUNTIFS('score sheet (3)'!$B:$B,'Set (3)'!$A11,'score sheet (3)'!$D:$D,"d")</f>
        <v>1</v>
      </c>
      <c r="O11" s="92">
        <f>COUNTIFS('score sheet (3)'!$B:$B,'Set (3)'!$A11,'score sheet (3)'!$D:$D,"d",'score sheet (3)'!$D:$D,"m")</f>
        <v>0</v>
      </c>
      <c r="P11" s="93">
        <f>COUNTIFS('score sheet (3)'!$B:$B,'Set (3)'!$A11,'score sheet (3)'!$D:$D,"m")</f>
        <v>0</v>
      </c>
      <c r="Q11" s="88"/>
      <c r="X11" s="89" t="s">
        <v>14</v>
      </c>
      <c r="Y11" s="87"/>
      <c r="Z11" s="87">
        <f>COUNTIFS('score sheet (3)'!$B:$B,'Set (3)'!Y$9,'score sheet (3)'!$D:$D,"a",'score sheet (3)'!$E:$E,"p")</f>
        <v>3</v>
      </c>
      <c r="AA11" s="87"/>
      <c r="AB11" s="87">
        <f>COUNTIFS('score sheet (3)'!$B:$B,'Set (3)'!AA$9,'score sheet (3)'!$D:$D,"a",'score sheet (3)'!$E:$E,"p")</f>
        <v>4</v>
      </c>
      <c r="AC11" s="87"/>
      <c r="AD11" s="87">
        <f>COUNTIFS('score sheet (3)'!$B:$B,'Set (3)'!AC$9,'score sheet (3)'!$D:$D,"a",'score sheet (3)'!$E:$E,"p")</f>
        <v>2</v>
      </c>
      <c r="AE11" s="87"/>
      <c r="AF11" s="91"/>
    </row>
    <row r="12" spans="1:32" x14ac:dyDescent="0.45">
      <c r="A12" s="87">
        <v>22</v>
      </c>
      <c r="B12" s="87"/>
      <c r="C12" s="90" t="str">
        <f>VLOOKUP(A12,'Set (2)'!$A$5:$C$12,3,FALSE)</f>
        <v>Erik Shoji</v>
      </c>
      <c r="D12" s="89">
        <f>COUNTIFS('score sheet (3)'!$B:$B,'Set (3)'!$A12,'score sheet (3)'!$D:$D,"a")</f>
        <v>0</v>
      </c>
      <c r="E12" s="90">
        <f>COUNTIFS('score sheet (3)'!$B:$B,'Set (3)'!$A12,'score sheet (3)'!$D:$D,"a",'score sheet (3)'!$E:$E,"p")</f>
        <v>0</v>
      </c>
      <c r="F12" s="91">
        <f>COUNTIFS('score sheet (3)'!$B:$B,'Set (3)'!$A12,'score sheet (3)'!$D:$D,"a",'score sheet (3)'!$E:$E,"m")</f>
        <v>0</v>
      </c>
      <c r="G12" s="89">
        <f>COUNTIFS('score sheet (3)'!$B:$B,'Set (3)'!$A12,'score sheet (3)'!$D:$D,"s")</f>
        <v>0</v>
      </c>
      <c r="H12" s="87">
        <f>COUNTIFS('score sheet (3)'!$B:$B,'Set (3)'!$A12,'score sheet (3)'!$D:$D,"s",'score sheet (3)'!$E:$E,"p")</f>
        <v>0</v>
      </c>
      <c r="I12" s="91">
        <f>COUNTIFS('score sheet (3)'!$B:$B,'Set (3)'!$A12,'score sheet (3)'!$D:$D,"s",'score sheet (3)'!$E:$E,"m")</f>
        <v>0</v>
      </c>
      <c r="J12" s="89">
        <f>COUNTIFS('score sheet (3)'!$B:$B,'Set (3)'!$A12,'score sheet (3)'!$D:$D,"b")</f>
        <v>0</v>
      </c>
      <c r="K12" s="87">
        <f>COUNTIFS('score sheet (3)'!$B:$B,'Set (3)'!$A12,'score sheet (3)'!$D:$D,"b",'score sheet (3)'!$E:$E,"p")</f>
        <v>0</v>
      </c>
      <c r="L12" s="87">
        <f>COUNTIFS('score sheet (3)'!$B:$B,'Set (3)'!$A12,'score sheet (3)'!$D:$D,"b",'score sheet (3)'!$E:$E,"t")</f>
        <v>0</v>
      </c>
      <c r="M12" s="91">
        <f>COUNTIFS('score sheet (3)'!$B:$B,'Set (3)'!$A12,'score sheet (3)'!$D:$D,"b",'score sheet (3)'!$E:$E,"m")</f>
        <v>0</v>
      </c>
      <c r="N12" s="89">
        <f>COUNTIFS('score sheet (3)'!$B:$B,'Set (3)'!$A12,'score sheet (3)'!$D:$D,"d")</f>
        <v>6</v>
      </c>
      <c r="O12" s="92">
        <f>COUNTIFS('score sheet (3)'!$B:$B,'Set (3)'!$A12,'score sheet (3)'!$D:$D,"d",'score sheet (3)'!$D:$D,"m")</f>
        <v>0</v>
      </c>
      <c r="P12" s="93">
        <f>COUNTIFS('score sheet (3)'!$B:$B,'Set (3)'!$A12,'score sheet (3)'!$D:$D,"m")</f>
        <v>0</v>
      </c>
      <c r="Q12" s="88"/>
      <c r="R12" s="88"/>
      <c r="S12" s="88"/>
      <c r="T12" s="88"/>
      <c r="X12" s="89" t="s">
        <v>7</v>
      </c>
      <c r="Y12" s="87"/>
      <c r="Z12" s="87">
        <f>COUNTIFS('score sheet (3)'!$B:$B,'Set (3)'!Y$9,'score sheet (3)'!$D:$D,"a",'score sheet (3)'!$E:$E,"m")</f>
        <v>2</v>
      </c>
      <c r="AA12" s="87"/>
      <c r="AB12" s="87">
        <f>COUNTIFS('score sheet (3)'!$B:$B,'Set (3)'!AA$9,'score sheet (3)'!$D:$D,"a",'score sheet (3)'!$E:$E,"m")</f>
        <v>0</v>
      </c>
      <c r="AC12" s="87"/>
      <c r="AD12" s="87">
        <f>COUNTIFS('score sheet (3)'!$B:$B,'Set (3)'!AC$9,'score sheet (3)'!$D:$D,"a",'score sheet (3)'!$E:$E,"m")</f>
        <v>0</v>
      </c>
      <c r="AE12" s="87"/>
      <c r="AF12" s="91"/>
    </row>
    <row r="13" spans="1:32" ht="18.600000000000001" thickBot="1" x14ac:dyDescent="0.5">
      <c r="A13" s="87"/>
      <c r="B13" s="87"/>
      <c r="C13" s="90" t="s">
        <v>15</v>
      </c>
      <c r="D13" s="95">
        <f t="shared" ref="D13:K13" si="0">SUM(D5:D12)</f>
        <v>19</v>
      </c>
      <c r="E13" s="123">
        <f t="shared" si="0"/>
        <v>11</v>
      </c>
      <c r="F13" s="97">
        <f t="shared" si="0"/>
        <v>3</v>
      </c>
      <c r="G13" s="95">
        <f t="shared" si="0"/>
        <v>25</v>
      </c>
      <c r="H13" s="123">
        <f t="shared" si="0"/>
        <v>4</v>
      </c>
      <c r="I13" s="129">
        <f t="shared" si="0"/>
        <v>4</v>
      </c>
      <c r="J13" s="126">
        <f t="shared" si="0"/>
        <v>15</v>
      </c>
      <c r="K13" s="123">
        <f t="shared" si="0"/>
        <v>3</v>
      </c>
      <c r="L13" s="123">
        <f t="shared" ref="L13:P13" si="1">SUM(L5:L12)</f>
        <v>4</v>
      </c>
      <c r="M13" s="97">
        <f>SUM(M5:M12)</f>
        <v>4</v>
      </c>
      <c r="N13" s="95">
        <f t="shared" si="1"/>
        <v>11</v>
      </c>
      <c r="O13" s="98">
        <f>SUM(O5:O12)</f>
        <v>0</v>
      </c>
      <c r="P13" s="99">
        <f t="shared" si="1"/>
        <v>0</v>
      </c>
      <c r="X13" s="95" t="s">
        <v>12</v>
      </c>
      <c r="Y13" s="96"/>
      <c r="Z13" s="96">
        <f>(Z11-Z12)/Z10</f>
        <v>0.14285714285714285</v>
      </c>
      <c r="AA13" s="96"/>
      <c r="AB13" s="123">
        <f>(AB11-AB12)/AB10</f>
        <v>1</v>
      </c>
      <c r="AC13" s="96"/>
      <c r="AD13" s="96">
        <f>(AD11-AD12)/AD10</f>
        <v>0.5</v>
      </c>
      <c r="AE13" s="96"/>
      <c r="AF13" s="97"/>
    </row>
    <row r="14" spans="1:32" ht="18.600000000000001" thickBot="1" x14ac:dyDescent="0.5">
      <c r="C14" s="88" t="str">
        <f>D2</f>
        <v>SER</v>
      </c>
      <c r="X14" s="65" t="s">
        <v>92</v>
      </c>
      <c r="Y14" s="68">
        <v>3</v>
      </c>
      <c r="Z14" s="68"/>
      <c r="AA14" s="68">
        <v>10</v>
      </c>
      <c r="AB14" s="68"/>
      <c r="AC14" s="68">
        <v>12</v>
      </c>
      <c r="AD14" s="68"/>
      <c r="AE14" s="68"/>
      <c r="AF14" s="67"/>
    </row>
    <row r="15" spans="1:32" x14ac:dyDescent="0.45">
      <c r="A15" s="56" t="s">
        <v>16</v>
      </c>
      <c r="B15" s="56" t="s">
        <v>62</v>
      </c>
      <c r="C15" s="57" t="s">
        <v>3</v>
      </c>
      <c r="D15" s="65" t="s">
        <v>74</v>
      </c>
      <c r="E15" s="68" t="s">
        <v>93</v>
      </c>
      <c r="F15" s="67" t="s">
        <v>94</v>
      </c>
      <c r="G15" s="65" t="s">
        <v>75</v>
      </c>
      <c r="H15" s="68" t="s">
        <v>93</v>
      </c>
      <c r="I15" s="67" t="s">
        <v>94</v>
      </c>
      <c r="J15" s="65" t="s">
        <v>76</v>
      </c>
      <c r="K15" s="68" t="s">
        <v>93</v>
      </c>
      <c r="L15" s="70" t="s">
        <v>96</v>
      </c>
      <c r="M15" s="71" t="s">
        <v>94</v>
      </c>
      <c r="N15" s="65" t="s">
        <v>77</v>
      </c>
      <c r="O15" s="72" t="s">
        <v>99</v>
      </c>
      <c r="P15" s="75" t="s">
        <v>7</v>
      </c>
      <c r="R15" s="65" t="s">
        <v>58</v>
      </c>
      <c r="S15" s="68" t="s">
        <v>71</v>
      </c>
      <c r="T15" s="68" t="s">
        <v>4</v>
      </c>
      <c r="U15" s="68" t="s">
        <v>5</v>
      </c>
      <c r="V15" s="68" t="s">
        <v>6</v>
      </c>
      <c r="W15" s="66" t="s">
        <v>8</v>
      </c>
      <c r="X15" s="89" t="s">
        <v>9</v>
      </c>
      <c r="Y15" s="87"/>
      <c r="Z15" s="87">
        <f>COUNTIFS('score sheet (3)'!$G:$G,'Set (3)'!Y$14,'score sheet (3)'!$I:$I,"r",'score sheet (3)'!$J:$J,"a")</f>
        <v>1</v>
      </c>
      <c r="AA15" s="87"/>
      <c r="AB15" s="87">
        <f>COUNTIFS('score sheet (3)'!$G:$G,'Set (3)'!AA$14,'score sheet (3)'!$I:$I,"r",'score sheet (3)'!$J:$J,"a")</f>
        <v>4</v>
      </c>
      <c r="AC15" s="87"/>
      <c r="AD15" s="87">
        <f>COUNTIFS('score sheet (3)'!$G:$G,'Set (3)'!AC$14,'score sheet (3)'!$I:$I,"r",'score sheet (3)'!$J:$J,"a")</f>
        <v>2</v>
      </c>
      <c r="AE15" s="87"/>
      <c r="AF15" s="91"/>
    </row>
    <row r="16" spans="1:32" x14ac:dyDescent="0.45">
      <c r="A16" s="87">
        <v>11</v>
      </c>
      <c r="B16" s="87"/>
      <c r="C16" s="90" t="s">
        <v>261</v>
      </c>
      <c r="D16" s="89">
        <f>COUNTIFS('score sheet (3)'!$G:$G,'Set (3)'!$A16,'score sheet (3)'!$I:$I,"a")</f>
        <v>0</v>
      </c>
      <c r="E16" s="90">
        <f>COUNTIFS('score sheet (3)'!$G:$G,'Set (3)'!$A16,'score sheet (3)'!$I:$I,"a",'score sheet (3)'!$J:$J,"p")</f>
        <v>0</v>
      </c>
      <c r="F16" s="91">
        <f>COUNTIFS('score sheet (3)'!$G:$G,'Set (3)'!$A16,'score sheet (3)'!$I:$I,"a",'score sheet (3)'!$J:$J,"m")</f>
        <v>0</v>
      </c>
      <c r="G16" s="89">
        <f>COUNTIFS('score sheet (3)'!$G:$G,'Set (3)'!$A16,'score sheet (3)'!$I:$I,"s")</f>
        <v>3</v>
      </c>
      <c r="H16" s="87">
        <f>COUNTIFS('score sheet (3)'!$G:$G,'Set (3)'!$A16,'score sheet (3)'!$I:$I,"s",'score sheet (3)'!$J:$J,"p")</f>
        <v>0</v>
      </c>
      <c r="I16" s="91">
        <f>COUNTIFS('score sheet (3)'!$G:$G,'Set (3)'!$A16,'score sheet (3)'!$I:$I,"s",'score sheet (3)'!$J:$J,"m")</f>
        <v>1</v>
      </c>
      <c r="J16" s="89">
        <f>COUNTIFS('score sheet (3)'!$G:$G,'Set (3)'!$A16,'score sheet (3)'!$I:$I,"b")</f>
        <v>0</v>
      </c>
      <c r="K16" s="87">
        <f>COUNTIFS('score sheet (3)'!$G:$G,'Set (3)'!$A16,'score sheet (3)'!$I:$I,"b",'score sheet (3)'!$J:$J,"p")</f>
        <v>0</v>
      </c>
      <c r="L16" s="87">
        <f>COUNTIFS('score sheet (3)'!$G:$G,'Set (3)'!$A16,'score sheet (3)'!$I:$I,"b",'score sheet (3)'!J:J,"t")</f>
        <v>0</v>
      </c>
      <c r="M16" s="91">
        <f>COUNTIFS('score sheet (3)'!$G:$G,'Set (3)'!$A16,'score sheet (3)'!$I:$I,"b",'score sheet (3)'!K:K,"m")</f>
        <v>0</v>
      </c>
      <c r="N16" s="89">
        <f>COUNTIFS('score sheet (3)'!$G:$G,'Set (3)'!$A16,'score sheet (3)'!$I:$I,"d")</f>
        <v>2</v>
      </c>
      <c r="O16" s="91">
        <f>COUNTIFS('score sheet (3)'!$G:$G,'Set (3)'!$A16,'score sheet (3)'!$I:$I,"d",'score sheet (3)'!$J:$J,"m")</f>
        <v>0</v>
      </c>
      <c r="P16" s="93">
        <f>COUNTIFS('score sheet (3)'!$G:$G,'Set (3)'!$A16,'score sheet (3)'!$I:$I,"m")</f>
        <v>0</v>
      </c>
      <c r="Q16" s="94"/>
      <c r="R16" s="89" t="s">
        <v>105</v>
      </c>
      <c r="S16" s="87" t="s">
        <v>52</v>
      </c>
      <c r="T16" s="87">
        <f>COUNTIFS('score sheet (3)'!$G:$G,'Set (3)'!S16,'score sheet (3)'!$I:$I,"ab")</f>
        <v>0</v>
      </c>
      <c r="U16" s="87">
        <f>COUNTIFS('score sheet (3)'!$G:$G,'Set (3)'!S16,'score sheet (3)'!$I:$I,"sb")</f>
        <v>0</v>
      </c>
      <c r="V16" s="87">
        <f>COUNTIFS('score sheet (3)'!$G:$G,'Set (3)'!S16,'score sheet (3)'!$I:$I,"bb")</f>
        <v>0</v>
      </c>
      <c r="W16" s="90">
        <f>COUNTIFS('score sheet (3)'!$G:$G,'Set (3)'!S16,'score sheet (3)'!$I:$I,"ob")</f>
        <v>0</v>
      </c>
      <c r="X16" s="89" t="s">
        <v>10</v>
      </c>
      <c r="Y16" s="87"/>
      <c r="Z16" s="87">
        <f>COUNTIFS('score sheet (3)'!$G:$G,'Set (3)'!Y$14,'score sheet (3)'!$I:$I,"r",'score sheet (3)'!$J:$J,"b")</f>
        <v>0</v>
      </c>
      <c r="AA16" s="87"/>
      <c r="AB16" s="87">
        <f>COUNTIFS('score sheet (3)'!$G:$G,'Set (3)'!AA$14,'score sheet (3)'!$I:$I,"r",'score sheet (3)'!$J:$J,"b")</f>
        <v>0</v>
      </c>
      <c r="AC16" s="87"/>
      <c r="AD16" s="87">
        <f>COUNTIFS('score sheet (3)'!$G:$G,'Set (3)'!AC$14,'score sheet (3)'!$I:$I,"r",'score sheet (3)'!$J:$J,"b")</f>
        <v>1</v>
      </c>
      <c r="AE16" s="87"/>
      <c r="AF16" s="91"/>
    </row>
    <row r="17" spans="1:32" x14ac:dyDescent="0.45">
      <c r="A17" s="87">
        <v>10</v>
      </c>
      <c r="B17" s="87"/>
      <c r="C17" s="90" t="str">
        <f>VLOOKUP(A17,'Set (2)'!$A$16:$C$22,3,FALSE)</f>
        <v>Miran Kujundzic</v>
      </c>
      <c r="D17" s="89">
        <f>COUNTIFS('score sheet (3)'!$G:$G,'Set (3)'!$A17,'score sheet (3)'!$I:$I,"a")</f>
        <v>6</v>
      </c>
      <c r="E17" s="90">
        <f>COUNTIFS('score sheet (3)'!$G:$G,'Set (3)'!$A17,'score sheet (3)'!$I:$I,"a",'score sheet (3)'!$J:$J,"p")</f>
        <v>3</v>
      </c>
      <c r="F17" s="91">
        <f>COUNTIFS('score sheet (3)'!$G:$G,'Set (3)'!$A17,'score sheet (3)'!$I:$I,"a",'score sheet (3)'!$J:$J,"m")</f>
        <v>1</v>
      </c>
      <c r="G17" s="89">
        <f>COUNTIFS('score sheet (3)'!$G:$G,'Set (3)'!$A17,'score sheet (3)'!$I:$I,"s")</f>
        <v>3</v>
      </c>
      <c r="H17" s="87">
        <f>COUNTIFS('score sheet (3)'!$G:$G,'Set (3)'!$A17,'score sheet (3)'!$I:$I,"s",'score sheet (3)'!$J:$J,"p")</f>
        <v>0</v>
      </c>
      <c r="I17" s="91">
        <f>COUNTIFS('score sheet (3)'!$G:$G,'Set (3)'!$A17,'score sheet (3)'!$I:$I,"s",'score sheet (3)'!$J:$J,"m")</f>
        <v>2</v>
      </c>
      <c r="J17" s="89">
        <f>COUNTIFS('score sheet (3)'!$G:$G,'Set (3)'!$A17,'score sheet (3)'!$I:$I,"b")</f>
        <v>0</v>
      </c>
      <c r="K17" s="87">
        <f>COUNTIFS('score sheet (3)'!$G:$G,'Set (3)'!$A17,'score sheet (3)'!$I:$I,"b",'score sheet (3)'!$J:$J,"p")</f>
        <v>0</v>
      </c>
      <c r="L17" s="87">
        <f>COUNTIFS('score sheet (3)'!$G:$G,'Set (3)'!$A17,'score sheet (3)'!$I:$I,"b",'score sheet (3)'!J:J,"t")</f>
        <v>0</v>
      </c>
      <c r="M17" s="91">
        <f>COUNTIFS('score sheet (3)'!$G:$G,'Set (3)'!$A17,'score sheet (3)'!$I:$I,"b",'score sheet (3)'!K:K,"m")</f>
        <v>0</v>
      </c>
      <c r="N17" s="89">
        <f>COUNTIFS('score sheet (3)'!$G:$G,'Set (3)'!$A17,'score sheet (3)'!$I:$I,"d")</f>
        <v>2</v>
      </c>
      <c r="O17" s="91">
        <f>COUNTIFS('score sheet (3)'!$G:$G,'Set (3)'!$A17,'score sheet (3)'!$I:$I,"d",'score sheet (3)'!$J:$J,"m")</f>
        <v>0</v>
      </c>
      <c r="P17" s="93">
        <f>COUNTIFS('score sheet (3)'!$G:$G,'Set (3)'!$A17,'score sheet (3)'!$I:$I,"m")</f>
        <v>0</v>
      </c>
      <c r="Q17" s="88"/>
      <c r="R17" s="89" t="s">
        <v>106</v>
      </c>
      <c r="S17" s="87" t="s">
        <v>53</v>
      </c>
      <c r="T17" s="87">
        <f>COUNTIFS('score sheet (3)'!$G:$G,'Set (3)'!S17,'score sheet (3)'!$I:$I,"ab")</f>
        <v>0</v>
      </c>
      <c r="U17" s="87">
        <f>COUNTIFS('score sheet (3)'!$G:$G,'Set (3)'!S17,'score sheet (3)'!$I:$I,"sb")</f>
        <v>0</v>
      </c>
      <c r="V17" s="87">
        <f>COUNTIFS('score sheet (3)'!$G:$G,'Set (3)'!S17,'score sheet (3)'!$I:$I,"bb")</f>
        <v>0</v>
      </c>
      <c r="W17" s="90">
        <f>COUNTIFS('score sheet (3)'!$G:$G,'Set (3)'!S17,'score sheet (3)'!$I:$I,"ob")</f>
        <v>0</v>
      </c>
      <c r="X17" s="89" t="s">
        <v>11</v>
      </c>
      <c r="Y17" s="87"/>
      <c r="Z17" s="87">
        <f>COUNTIFS('score sheet (3)'!$G:$G,'Set (3)'!Y$14,'score sheet (3)'!$I:$I,"r",'score sheet (3)'!$J:$J,"c")</f>
        <v>2</v>
      </c>
      <c r="AA17" s="87"/>
      <c r="AB17" s="87">
        <f>COUNTIFS('score sheet (3)'!$G:$G,'Set (3)'!AA$14,'score sheet (3)'!$I:$I,"r",'score sheet (3)'!$J:$J,"c")</f>
        <v>2</v>
      </c>
      <c r="AC17" s="87"/>
      <c r="AD17" s="87">
        <f>COUNTIFS('score sheet (3)'!$G:$G,'Set (3)'!AC$14,'score sheet (3)'!$I:$I,"r",'score sheet (3)'!$J:$J,"c")</f>
        <v>4</v>
      </c>
      <c r="AE17" s="87"/>
      <c r="AF17" s="91"/>
    </row>
    <row r="18" spans="1:32" x14ac:dyDescent="0.45">
      <c r="A18" s="87">
        <v>29</v>
      </c>
      <c r="B18" s="87"/>
      <c r="C18" s="90" t="str">
        <f>VLOOKUP(A18,'Set (2)'!$A$16:$C$22,3,FALSE)</f>
        <v>Aleksandar Nedeljkovic</v>
      </c>
      <c r="D18" s="89">
        <f>COUNTIFS('score sheet (3)'!$G:$G,'Set (3)'!$A18,'score sheet (3)'!$I:$I,"a")</f>
        <v>2</v>
      </c>
      <c r="E18" s="90">
        <f>COUNTIFS('score sheet (3)'!$G:$G,'Set (3)'!$A18,'score sheet (3)'!$I:$I,"a",'score sheet (3)'!$J:$J,"p")</f>
        <v>0</v>
      </c>
      <c r="F18" s="91">
        <f>COUNTIFS('score sheet (3)'!$G:$G,'Set (3)'!$A18,'score sheet (3)'!$I:$I,"a",'score sheet (3)'!$J:$J,"m")</f>
        <v>0</v>
      </c>
      <c r="G18" s="89">
        <f>COUNTIFS('score sheet (3)'!$G:$G,'Set (3)'!$A18,'score sheet (3)'!$I:$I,"s")</f>
        <v>5</v>
      </c>
      <c r="H18" s="87">
        <f>COUNTIFS('score sheet (3)'!$G:$G,'Set (3)'!$A18,'score sheet (3)'!$I:$I,"s",'score sheet (3)'!$J:$J,"p")</f>
        <v>0</v>
      </c>
      <c r="I18" s="91">
        <f>COUNTIFS('score sheet (3)'!$G:$G,'Set (3)'!$A18,'score sheet (3)'!$I:$I,"s",'score sheet (3)'!$J:$J,"m")</f>
        <v>0</v>
      </c>
      <c r="J18" s="89">
        <f>COUNTIFS('score sheet (3)'!$G:$G,'Set (3)'!$A18,'score sheet (3)'!$I:$I,"b")</f>
        <v>1</v>
      </c>
      <c r="K18" s="87">
        <f>COUNTIFS('score sheet (3)'!$G:$G,'Set (3)'!$A18,'score sheet (3)'!$I:$I,"b",'score sheet (3)'!$J:$J,"p")</f>
        <v>0</v>
      </c>
      <c r="L18" s="87">
        <f>COUNTIFS('score sheet (3)'!$G:$G,'Set (3)'!$A18,'score sheet (3)'!$I:$I,"b",'score sheet (3)'!J:J,"t")</f>
        <v>1</v>
      </c>
      <c r="M18" s="91">
        <f>COUNTIFS('score sheet (3)'!$G:$G,'Set (3)'!$A18,'score sheet (3)'!$I:$I,"b",'score sheet (3)'!K:K,"m")</f>
        <v>0</v>
      </c>
      <c r="N18" s="89">
        <f>COUNTIFS('score sheet (3)'!$G:$G,'Set (3)'!$A18,'score sheet (3)'!$I:$I,"d")</f>
        <v>1</v>
      </c>
      <c r="O18" s="91">
        <f>COUNTIFS('score sheet (3)'!$G:$G,'Set (3)'!$A18,'score sheet (3)'!$I:$I,"d",'score sheet (3)'!$J:$J,"m")</f>
        <v>0</v>
      </c>
      <c r="P18" s="93">
        <f>COUNTIFS('score sheet (3)'!$G:$G,'Set (3)'!$A18,'score sheet (3)'!$I:$I,"m")</f>
        <v>0</v>
      </c>
      <c r="Q18" s="88"/>
      <c r="R18" s="89" t="s">
        <v>107</v>
      </c>
      <c r="S18" s="87" t="s">
        <v>54</v>
      </c>
      <c r="T18" s="87">
        <f>COUNTIFS('score sheet (3)'!$G:$G,'Set (3)'!S18,'score sheet (3)'!$I:$I,"ab")</f>
        <v>0</v>
      </c>
      <c r="U18" s="87">
        <f>COUNTIFS('score sheet (3)'!$G:$G,'Set (3)'!S18,'score sheet (3)'!$I:$I,"sb")</f>
        <v>0</v>
      </c>
      <c r="V18" s="87">
        <f>COUNTIFS('score sheet (3)'!$G:$G,'Set (3)'!S18,'score sheet (3)'!$I:$I,"bb")</f>
        <v>0</v>
      </c>
      <c r="W18" s="90">
        <f>COUNTIFS('score sheet (3)'!$G:$G,'Set (3)'!S18,'score sheet (3)'!$I:$I,"ob")</f>
        <v>0</v>
      </c>
      <c r="X18" s="89" t="s">
        <v>7</v>
      </c>
      <c r="Y18" s="87"/>
      <c r="Z18" s="87">
        <f>COUNTIFS('score sheet (3)'!$G:$G,'Set (3)'!Y$14,'score sheet (3)'!$I:$I,"r",'score sheet (3)'!$J:$J,"m")+COUNTIFS('score sheet (3)'!$G:$G,'Set (3)'!Y$14,'score sheet (3)'!$I:$I,"r",'score sheet (3)'!$J:$J,"o")</f>
        <v>0</v>
      </c>
      <c r="AA18" s="87"/>
      <c r="AB18" s="87">
        <f>COUNTIFS('score sheet (3)'!$G:$G,'Set (3)'!AA$14,'score sheet (3)'!$I:$I,"r",'score sheet (3)'!$J:$J,"m")+COUNTIFS('score sheet (3)'!$G:$G,'Set (3)'!AA$14,'score sheet (3)'!$I:$I,"r",'score sheet (3)'!$J:$J,"o")</f>
        <v>1</v>
      </c>
      <c r="AC18" s="87"/>
      <c r="AD18" s="87">
        <f>COUNTIFS('score sheet (3)'!$G:$G,'Set (3)'!AC$14,'score sheet (3)'!$I:$I,"r",'score sheet (3)'!$J:$J,"m")+COUNTIFS('score sheet (3)'!$G:$G,'Set (3)'!AC$14,'score sheet (3)'!$I:$I,"r",'score sheet (3)'!$J:$J,"o")</f>
        <v>2</v>
      </c>
      <c r="AE18" s="87"/>
      <c r="AF18" s="91"/>
    </row>
    <row r="19" spans="1:32" x14ac:dyDescent="0.45">
      <c r="A19" s="87">
        <v>14</v>
      </c>
      <c r="B19" s="87"/>
      <c r="C19" s="90" t="str">
        <f>VLOOKUP(A19,'Set (2)'!$A$16:$C$22,3,FALSE)</f>
        <v>Aleksandar Atanasijevic</v>
      </c>
      <c r="D19" s="89">
        <f>COUNTIFS('score sheet (3)'!$G:$G,'Set (3)'!$A19,'score sheet (3)'!$I:$I,"a")</f>
        <v>11</v>
      </c>
      <c r="E19" s="90">
        <f>COUNTIFS('score sheet (3)'!$G:$G,'Set (3)'!$A19,'score sheet (3)'!$I:$I,"a",'score sheet (3)'!$J:$J,"p")</f>
        <v>6</v>
      </c>
      <c r="F19" s="91">
        <f>COUNTIFS('score sheet (3)'!$G:$G,'Set (3)'!$A19,'score sheet (3)'!$I:$I,"a",'score sheet (3)'!$J:$J,"m")</f>
        <v>3</v>
      </c>
      <c r="G19" s="89">
        <f>COUNTIFS('score sheet (3)'!$G:$G,'Set (3)'!$A19,'score sheet (3)'!$I:$I,"s")</f>
        <v>2</v>
      </c>
      <c r="H19" s="87">
        <f>COUNTIFS('score sheet (3)'!$G:$G,'Set (3)'!$A19,'score sheet (3)'!$I:$I,"s",'score sheet (3)'!$J:$J,"p")</f>
        <v>0</v>
      </c>
      <c r="I19" s="91">
        <f>COUNTIFS('score sheet (3)'!$G:$G,'Set (3)'!$A19,'score sheet (3)'!$I:$I,"s",'score sheet (3)'!$J:$J,"m")</f>
        <v>0</v>
      </c>
      <c r="J19" s="89">
        <f>COUNTIFS('score sheet (3)'!$G:$G,'Set (3)'!$A19,'score sheet (3)'!$I:$I,"b")</f>
        <v>1</v>
      </c>
      <c r="K19" s="87">
        <f>COUNTIFS('score sheet (3)'!$G:$G,'Set (3)'!$A19,'score sheet (3)'!$I:$I,"b",'score sheet (3)'!$J:$J,"p")</f>
        <v>0</v>
      </c>
      <c r="L19" s="87">
        <f>COUNTIFS('score sheet (3)'!$G:$G,'Set (3)'!$A19,'score sheet (3)'!$I:$I,"b",'score sheet (3)'!J:J,"t")</f>
        <v>1</v>
      </c>
      <c r="M19" s="91">
        <f>COUNTIFS('score sheet (3)'!$G:$G,'Set (3)'!$A19,'score sheet (3)'!$I:$I,"b",'score sheet (3)'!K:K,"m")</f>
        <v>0</v>
      </c>
      <c r="N19" s="89">
        <f>COUNTIFS('score sheet (3)'!$G:$G,'Set (3)'!$A19,'score sheet (3)'!$I:$I,"d")</f>
        <v>1</v>
      </c>
      <c r="O19" s="91">
        <f>COUNTIFS('score sheet (3)'!$G:$G,'Set (3)'!$A19,'score sheet (3)'!$I:$I,"d",'score sheet (3)'!$J:$J,"m")</f>
        <v>1</v>
      </c>
      <c r="P19" s="93">
        <f>COUNTIFS('score sheet (3)'!$G:$G,'Set (3)'!$A19,'score sheet (3)'!$I:$I,"m")</f>
        <v>0</v>
      </c>
      <c r="Q19" s="88"/>
      <c r="R19" s="89" t="s">
        <v>108</v>
      </c>
      <c r="S19" s="87" t="s">
        <v>55</v>
      </c>
      <c r="T19" s="87">
        <f>COUNTIFS('score sheet (3)'!$G:$G,'Set (3)'!S19,'score sheet (3)'!$I:$I,"ab")</f>
        <v>0</v>
      </c>
      <c r="U19" s="87">
        <f>COUNTIFS('score sheet (3)'!$G:$G,'Set (3)'!S19,'score sheet (3)'!$I:$I,"sb")</f>
        <v>0</v>
      </c>
      <c r="V19" s="87">
        <f>COUNTIFS('score sheet (3)'!$G:$G,'Set (3)'!S19,'score sheet (3)'!$I:$I,"bb")</f>
        <v>0</v>
      </c>
      <c r="W19" s="90">
        <f>COUNTIFS('score sheet (3)'!$G:$G,'Set (3)'!S19,'score sheet (3)'!$I:$I,"ob")</f>
        <v>0</v>
      </c>
      <c r="X19" s="89" t="s">
        <v>12</v>
      </c>
      <c r="Y19" s="87"/>
      <c r="Z19" s="87">
        <f>(Z15*100+Z16*50)/(Z15+Z16+Z17+Z18)</f>
        <v>33.333333333333336</v>
      </c>
      <c r="AA19" s="87"/>
      <c r="AB19" s="122">
        <f>(AB15*100+AB16*50)/(AB15+AB16+AB17+AB18)</f>
        <v>57.142857142857146</v>
      </c>
      <c r="AC19" s="87"/>
      <c r="AD19" s="87">
        <f>(AD15*100+AD16*50)/(AD15+AD16+AD17+AD18)</f>
        <v>27.777777777777779</v>
      </c>
      <c r="AE19" s="87"/>
      <c r="AF19" s="91" t="e">
        <f>(AF15*100+AF16*50)/(AF15+AF16+AF17+AF18)</f>
        <v>#DIV/0!</v>
      </c>
    </row>
    <row r="20" spans="1:32" x14ac:dyDescent="0.45">
      <c r="A20" s="87">
        <v>12</v>
      </c>
      <c r="B20" s="87"/>
      <c r="C20" s="90" t="str">
        <f>VLOOKUP(A20,'Set (2)'!$A$16:$C$22,3,FALSE)</f>
        <v>Pavle Peric</v>
      </c>
      <c r="D20" s="89">
        <f>COUNTIFS('score sheet (3)'!$G:$G,'Set (3)'!$A20,'score sheet (3)'!$I:$I,"a")</f>
        <v>3</v>
      </c>
      <c r="E20" s="90">
        <f>COUNTIFS('score sheet (3)'!$G:$G,'Set (3)'!$A20,'score sheet (3)'!$I:$I,"a",'score sheet (3)'!$J:$J,"p")</f>
        <v>0</v>
      </c>
      <c r="F20" s="91">
        <f>COUNTIFS('score sheet (3)'!$G:$G,'Set (3)'!$A20,'score sheet (3)'!$I:$I,"a",'score sheet (3)'!$J:$J,"m")</f>
        <v>1</v>
      </c>
      <c r="G20" s="89">
        <f>COUNTIFS('score sheet (3)'!$G:$G,'Set (3)'!$A20,'score sheet (3)'!$I:$I,"s")</f>
        <v>2</v>
      </c>
      <c r="H20" s="87">
        <f>COUNTIFS('score sheet (3)'!$G:$G,'Set (3)'!$A20,'score sheet (3)'!$I:$I,"s",'score sheet (3)'!$J:$J,"p")</f>
        <v>0</v>
      </c>
      <c r="I20" s="91">
        <f>COUNTIFS('score sheet (3)'!$G:$G,'Set (3)'!$A20,'score sheet (3)'!$I:$I,"s",'score sheet (3)'!$J:$J,"m")</f>
        <v>2</v>
      </c>
      <c r="J20" s="89">
        <f>COUNTIFS('score sheet (3)'!$G:$G,'Set (3)'!$A20,'score sheet (3)'!$I:$I,"b")</f>
        <v>2</v>
      </c>
      <c r="K20" s="87">
        <f>COUNTIFS('score sheet (3)'!$G:$G,'Set (3)'!$A20,'score sheet (3)'!$I:$I,"b",'score sheet (3)'!$J:$J,"p")</f>
        <v>1</v>
      </c>
      <c r="L20" s="87">
        <f>COUNTIFS('score sheet (3)'!$G:$G,'Set (3)'!$A20,'score sheet (3)'!$I:$I,"b",'score sheet (3)'!J:J,"t")</f>
        <v>0</v>
      </c>
      <c r="M20" s="91">
        <f>COUNTIFS('score sheet (3)'!$G:$G,'Set (3)'!$A20,'score sheet (3)'!$I:$I,"b",'score sheet (3)'!K:K,"m")</f>
        <v>0</v>
      </c>
      <c r="N20" s="89">
        <f>COUNTIFS('score sheet (3)'!$G:$G,'Set (3)'!$A20,'score sheet (3)'!$I:$I,"d")</f>
        <v>1</v>
      </c>
      <c r="O20" s="91">
        <f>COUNTIFS('score sheet (3)'!$G:$G,'Set (3)'!$A20,'score sheet (3)'!$I:$I,"d",'score sheet (3)'!$J:$J,"m")</f>
        <v>0</v>
      </c>
      <c r="P20" s="93">
        <f>COUNTIFS('score sheet (3)'!$G:$G,'Set (3)'!$A20,'score sheet (3)'!$I:$I,"m")</f>
        <v>0</v>
      </c>
      <c r="Q20" s="88"/>
      <c r="R20" s="89" t="s">
        <v>109</v>
      </c>
      <c r="S20" s="87" t="s">
        <v>56</v>
      </c>
      <c r="T20" s="87">
        <f>COUNTIFS('score sheet (3)'!$G:$G,'Set (3)'!S20,'score sheet (3)'!$I:$I,"ab")</f>
        <v>1</v>
      </c>
      <c r="U20" s="87">
        <f>COUNTIFS('score sheet (3)'!$G:$G,'Set (3)'!S20,'score sheet (3)'!$I:$I,"sb")</f>
        <v>0</v>
      </c>
      <c r="V20" s="87">
        <f>COUNTIFS('score sheet (3)'!$G:$G,'Set (3)'!S20,'score sheet (3)'!$I:$I,"bb")</f>
        <v>1</v>
      </c>
      <c r="W20" s="90">
        <f>COUNTIFS('score sheet (3)'!$G:$G,'Set (3)'!S20,'score sheet (3)'!$I:$I,"ob")</f>
        <v>0</v>
      </c>
      <c r="X20" s="78" t="s">
        <v>4</v>
      </c>
      <c r="Y20" s="56">
        <v>14</v>
      </c>
      <c r="Z20" s="56"/>
      <c r="AA20" s="56">
        <v>10</v>
      </c>
      <c r="AB20" s="56"/>
      <c r="AC20" s="56">
        <v>12</v>
      </c>
      <c r="AD20" s="56"/>
      <c r="AE20" s="56"/>
      <c r="AF20" s="79"/>
    </row>
    <row r="21" spans="1:32" ht="18.600000000000001" thickBot="1" x14ac:dyDescent="0.5">
      <c r="A21" s="87">
        <v>18</v>
      </c>
      <c r="B21" s="87"/>
      <c r="C21" s="90" t="str">
        <f>VLOOKUP(A21,'Set (2)'!$A$16:$C$22,3,FALSE)</f>
        <v>Marko Podrascanin</v>
      </c>
      <c r="D21" s="89">
        <f>COUNTIFS('score sheet (3)'!$G:$G,'Set (3)'!$A21,'score sheet (3)'!$I:$I,"a")</f>
        <v>1</v>
      </c>
      <c r="E21" s="90">
        <f>COUNTIFS('score sheet (3)'!$G:$G,'Set (3)'!$A21,'score sheet (3)'!$I:$I,"a",'score sheet (3)'!$J:$J,"p")</f>
        <v>1</v>
      </c>
      <c r="F21" s="91">
        <f>COUNTIFS('score sheet (3)'!$G:$G,'Set (3)'!$A21,'score sheet (3)'!$I:$I,"a",'score sheet (3)'!$J:$J,"m")</f>
        <v>0</v>
      </c>
      <c r="G21" s="89">
        <f>COUNTIFS('score sheet (3)'!$G:$G,'Set (3)'!$A21,'score sheet (3)'!$I:$I,"s")</f>
        <v>2</v>
      </c>
      <c r="H21" s="87">
        <f>COUNTIFS('score sheet (3)'!$G:$G,'Set (3)'!$A21,'score sheet (3)'!$I:$I,"s",'score sheet (3)'!$J:$J,"p")</f>
        <v>0</v>
      </c>
      <c r="I21" s="91">
        <f>COUNTIFS('score sheet (3)'!$G:$G,'Set (3)'!$A21,'score sheet (3)'!$I:$I,"s",'score sheet (3)'!$J:$J,"m")</f>
        <v>0</v>
      </c>
      <c r="J21" s="89">
        <f>COUNTIFS('score sheet (3)'!$G:$G,'Set (3)'!$A21,'score sheet (3)'!$I:$I,"b")</f>
        <v>3</v>
      </c>
      <c r="K21" s="87">
        <f>COUNTIFS('score sheet (3)'!$G:$G,'Set (3)'!$A21,'score sheet (3)'!$I:$I,"b",'score sheet (3)'!$J:$J,"p")</f>
        <v>1</v>
      </c>
      <c r="L21" s="87">
        <f>COUNTIFS('score sheet (3)'!$G:$G,'Set (3)'!$A21,'score sheet (3)'!$I:$I,"b",'score sheet (3)'!J:J,"t")</f>
        <v>1</v>
      </c>
      <c r="M21" s="91">
        <f>COUNTIFS('score sheet (3)'!$G:$G,'Set (3)'!$A21,'score sheet (3)'!$I:$I,"b",'score sheet (3)'!K:K,"m")</f>
        <v>0</v>
      </c>
      <c r="N21" s="89">
        <f>COUNTIFS('score sheet (3)'!$G:$G,'Set (3)'!$A21,'score sheet (3)'!$I:$I,"d")</f>
        <v>0</v>
      </c>
      <c r="O21" s="91">
        <f>COUNTIFS('score sheet (3)'!$G:$G,'Set (3)'!$A21,'score sheet (3)'!$I:$I,"d",'score sheet (3)'!$J:$J,"m")</f>
        <v>0</v>
      </c>
      <c r="P21" s="93">
        <f>COUNTIFS('score sheet (3)'!$G:$G,'Set (3)'!$A21,'score sheet (3)'!$I:$I,"m")</f>
        <v>1</v>
      </c>
      <c r="Q21" s="88"/>
      <c r="R21" s="95" t="s">
        <v>104</v>
      </c>
      <c r="S21" s="96" t="s">
        <v>57</v>
      </c>
      <c r="T21" s="87">
        <f>COUNTIFS('score sheet (3)'!$G:$G,'Set (3)'!S21,'score sheet (3)'!$I:$I,"ab")</f>
        <v>0</v>
      </c>
      <c r="U21" s="87">
        <f>COUNTIFS('score sheet (3)'!$G:$G,'Set (3)'!S21,'score sheet (3)'!$I:$I,"sb")</f>
        <v>0</v>
      </c>
      <c r="V21" s="87">
        <f>COUNTIFS('score sheet (3)'!$G:$G,'Set (3)'!S21,'score sheet (3)'!$I:$I,"bb")</f>
        <v>0</v>
      </c>
      <c r="W21" s="90">
        <f>COUNTIFS('score sheet (3)'!$G:$G,'Set (3)'!S21,'score sheet (3)'!$I:$I,"ob")</f>
        <v>0</v>
      </c>
      <c r="X21" s="89" t="s">
        <v>13</v>
      </c>
      <c r="Y21" s="87"/>
      <c r="Z21" s="87">
        <f>COUNTIFS('score sheet (3)'!$G:$G,'Set (3)'!Y$20,'score sheet (3)'!$I:$I,"a")</f>
        <v>11</v>
      </c>
      <c r="AA21" s="87"/>
      <c r="AB21" s="87">
        <f>COUNTIFS('score sheet (3)'!$G:$G,'Set (3)'!AA$20,'score sheet (3)'!$I:$I,"a")</f>
        <v>6</v>
      </c>
      <c r="AC21" s="87"/>
      <c r="AD21" s="87">
        <f>COUNTIFS('score sheet (3)'!$G:$G,'Set (3)'!AC$20,'score sheet (3)'!$I:$I,"a")</f>
        <v>3</v>
      </c>
      <c r="AE21" s="87"/>
      <c r="AF21" s="91"/>
    </row>
    <row r="22" spans="1:32" x14ac:dyDescent="0.45">
      <c r="A22" s="87">
        <v>3</v>
      </c>
      <c r="B22" s="87"/>
      <c r="C22" s="90" t="str">
        <f>VLOOKUP(A22,'Set (2)'!$A$16:$C$22,3,FALSE)</f>
        <v>Milorad Kapur</v>
      </c>
      <c r="D22" s="89">
        <f>COUNTIFS('score sheet (3)'!$G:$G,'Set (3)'!$A22,'score sheet (3)'!$I:$I,"a")</f>
        <v>0</v>
      </c>
      <c r="E22" s="90">
        <f>COUNTIFS('score sheet (3)'!$G:$G,'Set (3)'!$A22,'score sheet (3)'!$I:$I,"a",'score sheet (3)'!$J:$J,"p")</f>
        <v>0</v>
      </c>
      <c r="F22" s="91">
        <f>COUNTIFS('score sheet (3)'!$G:$G,'Set (3)'!$A22,'score sheet (3)'!$I:$I,"a",'score sheet (3)'!$J:$J,"m")</f>
        <v>0</v>
      </c>
      <c r="G22" s="89">
        <f>COUNTIFS('score sheet (3)'!$G:$G,'Set (3)'!$A22,'score sheet (3)'!$I:$I,"s")</f>
        <v>0</v>
      </c>
      <c r="H22" s="87">
        <f>COUNTIFS('score sheet (3)'!$G:$G,'Set (3)'!$A22,'score sheet (3)'!$I:$I,"s",'score sheet (3)'!$J:$J,"p")</f>
        <v>0</v>
      </c>
      <c r="I22" s="91">
        <f>COUNTIFS('score sheet (3)'!$G:$G,'Set (3)'!$A22,'score sheet (3)'!$I:$I,"s",'score sheet (3)'!$J:$J,"m")</f>
        <v>0</v>
      </c>
      <c r="J22" s="89">
        <f>COUNTIFS('score sheet (3)'!$G:$G,'Set (3)'!$A22,'score sheet (3)'!$I:$I,"b")</f>
        <v>0</v>
      </c>
      <c r="K22" s="87">
        <f>COUNTIFS('score sheet (3)'!$G:$G,'Set (3)'!$A22,'score sheet (3)'!$I:$I,"b",'score sheet (3)'!$J:$J,"p")</f>
        <v>0</v>
      </c>
      <c r="L22" s="87">
        <f>COUNTIFS('score sheet (3)'!$G:$G,'Set (3)'!$A22,'score sheet (3)'!$I:$I,"b",'score sheet (3)'!J:J,"t")</f>
        <v>0</v>
      </c>
      <c r="M22" s="91">
        <f>COUNTIFS('score sheet (3)'!$G:$G,'Set (3)'!$A22,'score sheet (3)'!$I:$I,"b",'score sheet (3)'!K:K,"m")</f>
        <v>0</v>
      </c>
      <c r="N22" s="89">
        <f>COUNTIFS('score sheet (3)'!$G:$G,'Set (3)'!$A22,'score sheet (3)'!$I:$I,"d")</f>
        <v>4</v>
      </c>
      <c r="O22" s="91">
        <f>COUNTIFS('score sheet (3)'!$G:$G,'Set (3)'!$A22,'score sheet (3)'!$I:$I,"d",'score sheet (3)'!$J:$J,"m")</f>
        <v>2</v>
      </c>
      <c r="P22" s="93">
        <f>COUNTIFS('score sheet (3)'!$G:$G,'Set (3)'!$A22,'score sheet (3)'!$I:$I,"m")</f>
        <v>0</v>
      </c>
      <c r="Q22" s="88"/>
      <c r="X22" s="89" t="s">
        <v>14</v>
      </c>
      <c r="Y22" s="87"/>
      <c r="Z22" s="87">
        <f>COUNTIFS('score sheet (3)'!$G:$G,'Set (3)'!Y$20,'score sheet (3)'!$I:$I,"a",'score sheet (3)'!$J:$J,"p")</f>
        <v>6</v>
      </c>
      <c r="AA22" s="87"/>
      <c r="AB22" s="87">
        <f>COUNTIFS('score sheet (3)'!$G:$G,'Set (3)'!AA$20,'score sheet (3)'!$I:$I,"a",'score sheet (3)'!$J:$J,"p")</f>
        <v>3</v>
      </c>
      <c r="AC22" s="87"/>
      <c r="AD22" s="87">
        <f>COUNTIFS('score sheet (3)'!$G:$G,'Set (3)'!AC$20,'score sheet (3)'!$I:$I,"a",'score sheet (3)'!$J:$J,"p")</f>
        <v>0</v>
      </c>
      <c r="AE22" s="87"/>
      <c r="AF22" s="91"/>
    </row>
    <row r="23" spans="1:32" x14ac:dyDescent="0.45">
      <c r="A23" s="87"/>
      <c r="B23" s="87"/>
      <c r="C23" s="90"/>
      <c r="D23" s="89"/>
      <c r="E23" s="87"/>
      <c r="F23" s="91"/>
      <c r="G23" s="89"/>
      <c r="H23" s="87"/>
      <c r="I23" s="91"/>
      <c r="J23" s="89"/>
      <c r="K23" s="87"/>
      <c r="L23" s="87"/>
      <c r="M23" s="91"/>
      <c r="N23" s="89"/>
      <c r="O23" s="91"/>
      <c r="P23" s="100"/>
      <c r="Q23" s="88"/>
      <c r="X23" s="89" t="s">
        <v>7</v>
      </c>
      <c r="Y23" s="87"/>
      <c r="Z23" s="87">
        <f>COUNTIFS('score sheet (3)'!$G:$G,'Set (3)'!Y$20,'score sheet (3)'!$I:$I,"a",'score sheet (3)'!$J:$J,"m")</f>
        <v>3</v>
      </c>
      <c r="AA23" s="87"/>
      <c r="AB23" s="87">
        <f>COUNTIFS('score sheet (3)'!$G:$G,'Set (3)'!AA$20,'score sheet (3)'!$I:$I,"a",'score sheet (3)'!$J:$J,"m")</f>
        <v>1</v>
      </c>
      <c r="AC23" s="87"/>
      <c r="AD23" s="87">
        <f>COUNTIFS('score sheet (3)'!$G:$G,'Set (3)'!AC$20,'score sheet (3)'!$I:$I,"a",'score sheet (3)'!$J:$J,"m")</f>
        <v>1</v>
      </c>
      <c r="AE23" s="87"/>
      <c r="AF23" s="91"/>
    </row>
    <row r="24" spans="1:32" ht="18.600000000000001" thickBot="1" x14ac:dyDescent="0.5">
      <c r="A24" s="87"/>
      <c r="B24" s="87"/>
      <c r="C24" s="90" t="s">
        <v>15</v>
      </c>
      <c r="D24" s="126">
        <f>SUM(D16:D23)</f>
        <v>23</v>
      </c>
      <c r="E24" s="96">
        <f>SUM(E16:E23)</f>
        <v>10</v>
      </c>
      <c r="F24" s="97">
        <f t="shared" ref="F24:P24" si="2">SUM(F16:F23)</f>
        <v>5</v>
      </c>
      <c r="G24" s="95">
        <f t="shared" si="2"/>
        <v>17</v>
      </c>
      <c r="H24" s="96">
        <f t="shared" si="2"/>
        <v>0</v>
      </c>
      <c r="I24" s="97">
        <f t="shared" si="2"/>
        <v>5</v>
      </c>
      <c r="J24" s="95">
        <f t="shared" si="2"/>
        <v>7</v>
      </c>
      <c r="K24" s="96">
        <f t="shared" si="2"/>
        <v>2</v>
      </c>
      <c r="L24" s="96">
        <f t="shared" si="2"/>
        <v>3</v>
      </c>
      <c r="M24" s="97">
        <f t="shared" si="2"/>
        <v>0</v>
      </c>
      <c r="N24" s="95">
        <f t="shared" si="2"/>
        <v>11</v>
      </c>
      <c r="O24" s="97">
        <f t="shared" si="2"/>
        <v>3</v>
      </c>
      <c r="P24" s="99">
        <f t="shared" si="2"/>
        <v>1</v>
      </c>
      <c r="X24" s="95" t="s">
        <v>12</v>
      </c>
      <c r="Y24" s="96"/>
      <c r="Z24" s="96">
        <f>(Z22-Z23)/Z21</f>
        <v>0.27272727272727271</v>
      </c>
      <c r="AA24" s="96"/>
      <c r="AB24" s="96">
        <f>(AB22-AB23)/AB21</f>
        <v>0.33333333333333331</v>
      </c>
      <c r="AC24" s="96"/>
      <c r="AD24" s="96">
        <f>(AD22-AD23)/AD21</f>
        <v>-0.33333333333333331</v>
      </c>
      <c r="AE24" s="96"/>
      <c r="AF24" s="97"/>
    </row>
  </sheetData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992DC-3829-4383-BCE7-33A9F40BE2F5}">
  <dimension ref="A1:AF24"/>
  <sheetViews>
    <sheetView zoomScale="70" zoomScaleNormal="70" workbookViewId="0">
      <selection activeCell="AA9" sqref="AA9"/>
    </sheetView>
  </sheetViews>
  <sheetFormatPr defaultRowHeight="18" x14ac:dyDescent="0.45"/>
  <cols>
    <col min="1" max="1" width="4.796875" style="86" bestFit="1" customWidth="1"/>
    <col min="2" max="2" width="5.69921875" style="86" bestFit="1" customWidth="1"/>
    <col min="3" max="3" width="17.3984375" style="86" customWidth="1"/>
    <col min="4" max="4" width="11" style="86" bestFit="1" customWidth="1"/>
    <col min="5" max="5" width="8" style="86" bestFit="1" customWidth="1"/>
    <col min="6" max="6" width="7.3984375" style="86" bestFit="1" customWidth="1"/>
    <col min="7" max="7" width="10.19921875" style="86" bestFit="1" customWidth="1"/>
    <col min="8" max="8" width="8" style="86" bestFit="1" customWidth="1"/>
    <col min="9" max="9" width="8" style="86" customWidth="1"/>
    <col min="10" max="10" width="10" style="86" bestFit="1" customWidth="1"/>
    <col min="11" max="11" width="8" style="86" bestFit="1" customWidth="1"/>
    <col min="12" max="12" width="8.796875" style="86" bestFit="1" customWidth="1"/>
    <col min="13" max="13" width="8.796875" style="86" customWidth="1"/>
    <col min="14" max="14" width="4.796875" style="86" bestFit="1" customWidth="1"/>
    <col min="15" max="15" width="7.3984375" style="86" bestFit="1" customWidth="1"/>
    <col min="16" max="16" width="6" style="86" bestFit="1" customWidth="1"/>
    <col min="17" max="17" width="9.19921875" style="86" customWidth="1"/>
    <col min="18" max="18" width="10.3984375" style="86" bestFit="1" customWidth="1"/>
    <col min="19" max="19" width="9" style="86" bestFit="1" customWidth="1"/>
    <col min="20" max="20" width="7.19921875" style="86" bestFit="1" customWidth="1"/>
    <col min="21" max="22" width="6.3984375" style="86" bestFit="1" customWidth="1"/>
    <col min="23" max="23" width="4.19921875" style="86" bestFit="1" customWidth="1"/>
    <col min="24" max="24" width="11.09765625" style="86" bestFit="1" customWidth="1"/>
    <col min="25" max="25" width="8.796875" style="86" customWidth="1"/>
    <col min="26" max="26" width="8.3984375" style="86" bestFit="1" customWidth="1"/>
    <col min="27" max="27" width="8.796875" style="86" customWidth="1"/>
    <col min="28" max="28" width="8.3984375" style="86" bestFit="1" customWidth="1"/>
    <col min="29" max="29" width="8.796875" style="86" customWidth="1"/>
    <col min="30" max="30" width="8.3984375" style="86" bestFit="1" customWidth="1"/>
    <col min="31" max="31" width="8.796875" style="86" customWidth="1"/>
    <col min="32" max="32" width="8.3984375" style="86" bestFit="1" customWidth="1"/>
    <col min="33" max="16384" width="8.796875" style="86"/>
  </cols>
  <sheetData>
    <row r="1" spans="1:32" x14ac:dyDescent="0.45">
      <c r="C1" s="86" t="s">
        <v>0</v>
      </c>
      <c r="D1" s="87" t="str">
        <f>'score sheet (2)'!L1</f>
        <v>USA</v>
      </c>
      <c r="E1" s="87">
        <f>'score sheet (2)'!L2</f>
        <v>25</v>
      </c>
    </row>
    <row r="2" spans="1:32" ht="18.600000000000001" thickBot="1" x14ac:dyDescent="0.5">
      <c r="D2" s="87" t="str">
        <f>'score sheet (2)'!M1</f>
        <v>SER</v>
      </c>
      <c r="E2" s="87">
        <f>'score sheet (2)'!M2</f>
        <v>18</v>
      </c>
      <c r="G2" s="86" t="s">
        <v>248</v>
      </c>
    </row>
    <row r="3" spans="1:32" ht="18.600000000000001" thickBot="1" x14ac:dyDescent="0.5">
      <c r="C3" s="88" t="str">
        <f>D1</f>
        <v>USA</v>
      </c>
      <c r="S3" s="86" t="s">
        <v>2</v>
      </c>
      <c r="X3" s="65" t="s">
        <v>92</v>
      </c>
      <c r="Y3" s="68">
        <v>22</v>
      </c>
      <c r="Z3" s="68" t="s">
        <v>250</v>
      </c>
      <c r="AA3" s="68">
        <v>8</v>
      </c>
      <c r="AB3" s="68" t="s">
        <v>251</v>
      </c>
      <c r="AC3" s="68">
        <v>2</v>
      </c>
      <c r="AD3" s="68" t="s">
        <v>252</v>
      </c>
      <c r="AE3" s="68"/>
      <c r="AF3" s="67"/>
    </row>
    <row r="4" spans="1:32" x14ac:dyDescent="0.45">
      <c r="A4" s="56" t="s">
        <v>16</v>
      </c>
      <c r="B4" s="56" t="s">
        <v>62</v>
      </c>
      <c r="C4" s="57" t="s">
        <v>3</v>
      </c>
      <c r="D4" s="65" t="s">
        <v>74</v>
      </c>
      <c r="E4" s="66" t="s">
        <v>93</v>
      </c>
      <c r="F4" s="67" t="s">
        <v>94</v>
      </c>
      <c r="G4" s="65" t="s">
        <v>75</v>
      </c>
      <c r="H4" s="68" t="s">
        <v>93</v>
      </c>
      <c r="I4" s="67" t="s">
        <v>94</v>
      </c>
      <c r="J4" s="65" t="s">
        <v>76</v>
      </c>
      <c r="K4" s="68" t="s">
        <v>93</v>
      </c>
      <c r="L4" s="70" t="s">
        <v>96</v>
      </c>
      <c r="M4" s="71" t="s">
        <v>94</v>
      </c>
      <c r="N4" s="65" t="s">
        <v>77</v>
      </c>
      <c r="O4" s="72" t="s">
        <v>99</v>
      </c>
      <c r="P4" s="75" t="s">
        <v>7</v>
      </c>
      <c r="R4" s="65" t="s">
        <v>58</v>
      </c>
      <c r="S4" s="68" t="s">
        <v>71</v>
      </c>
      <c r="T4" s="68" t="s">
        <v>4</v>
      </c>
      <c r="U4" s="68" t="s">
        <v>5</v>
      </c>
      <c r="V4" s="68" t="s">
        <v>6</v>
      </c>
      <c r="W4" s="66" t="s">
        <v>8</v>
      </c>
      <c r="X4" s="89" t="s">
        <v>9</v>
      </c>
      <c r="Y4" s="87"/>
      <c r="Z4" s="87">
        <f>COUNTIFS('score sheet (2)'!$B:$B,'Set (2)'!Y$3,'score sheet (2)'!$D:$D,"r",'score sheet (2)'!$E:$E,"a")</f>
        <v>0</v>
      </c>
      <c r="AA4" s="87"/>
      <c r="AB4" s="87">
        <f>COUNTIFS('score sheet (2)'!$B:$B,'Set (2)'!AA$3,'score sheet (2)'!$D:$D,"r",'score sheet (2)'!$E:$E,"a")</f>
        <v>1</v>
      </c>
      <c r="AC4" s="87"/>
      <c r="AD4" s="87">
        <f>COUNTIFS('score sheet (2)'!$B:$B,'Set (2)'!AC$3,'score sheet (2)'!$D:$D,"r",'score sheet (2)'!$E:$E,"a")</f>
        <v>3</v>
      </c>
      <c r="AE4" s="87"/>
      <c r="AF4" s="91"/>
    </row>
    <row r="5" spans="1:32" x14ac:dyDescent="0.45">
      <c r="A5" s="87">
        <v>12</v>
      </c>
      <c r="B5" s="87"/>
      <c r="C5" s="90" t="str">
        <f>VLOOKUP(A5,'Set (1)'!$A$5:$C$12,3,FALSE)</f>
        <v>Maxwell Holt</v>
      </c>
      <c r="D5" s="89">
        <f>COUNTIFS('score sheet (2)'!$B:$B,'Set (2)'!$A5,'score sheet (2)'!$D:$D,"a")</f>
        <v>4</v>
      </c>
      <c r="E5" s="90">
        <f>COUNTIFS('score sheet (2)'!$B:$B,'Set (2)'!$A5,'score sheet (2)'!$D:$D,"a",'score sheet (2)'!$E:$E,"p")</f>
        <v>4</v>
      </c>
      <c r="F5" s="91">
        <f>COUNTIFS('score sheet (2)'!$B:$B,'Set (2)'!$A5,'score sheet (2)'!$D:$D,"a",'score sheet (2)'!$E:$E,"m")</f>
        <v>0</v>
      </c>
      <c r="G5" s="124">
        <f>COUNTIFS('score sheet (2)'!$B:$B,'Set (2)'!$A5,'score sheet (2)'!$D:$D,"s")</f>
        <v>5</v>
      </c>
      <c r="H5" s="122">
        <f>COUNTIFS('score sheet (2)'!$B:$B,'Set (2)'!$A5,'score sheet (2)'!$D:$D,"s",'score sheet (2)'!$E:$E,"p")</f>
        <v>2</v>
      </c>
      <c r="I5" s="125">
        <f>COUNTIFS('score sheet (2)'!$B:$B,'Set (2)'!$A5,'score sheet (2)'!$D:$D,"s",'score sheet (2)'!$E:$E,"m")</f>
        <v>0</v>
      </c>
      <c r="J5" s="124">
        <f>COUNTIFS('score sheet (2)'!$B:$B,'Set (2)'!$A5,'score sheet (2)'!$D:$D,"b")</f>
        <v>5</v>
      </c>
      <c r="K5" s="122">
        <f>COUNTIFS('score sheet (2)'!$B:$B,'Set (2)'!$A5,'score sheet (2)'!$D:$D,"b",'score sheet (2)'!$E:$E,"p")</f>
        <v>1</v>
      </c>
      <c r="L5" s="122">
        <f>COUNTIFS('score sheet (2)'!$B:$B,'Set (2)'!$A5,'score sheet (2)'!$D:$D,"b",'score sheet (2)'!$E:$E,"t")</f>
        <v>2</v>
      </c>
      <c r="M5" s="91">
        <f>COUNTIFS('score sheet (2)'!$B:$B,'Set (2)'!$A5,'score sheet (2)'!$D:$D,"b",'score sheet (2)'!$E:$E,"m")</f>
        <v>1</v>
      </c>
      <c r="N5" s="89">
        <f>COUNTIFS('score sheet (2)'!$B:$B,'Set (2)'!$A5,'score sheet (2)'!$D:$D,"d")</f>
        <v>1</v>
      </c>
      <c r="O5" s="92">
        <f>COUNTIFS('score sheet (2)'!$B:$B,'Set (2)'!$A5,'score sheet (2)'!$D:$D,"d",'score sheet (2)'!$D:$D,"m")</f>
        <v>0</v>
      </c>
      <c r="P5" s="93">
        <f>COUNTIFS('score sheet (2)'!$B:$B,'Set (2)'!$A5,'score sheet (2)'!$D:$D,"m")</f>
        <v>0</v>
      </c>
      <c r="Q5" s="94"/>
      <c r="R5" s="89" t="s">
        <v>108</v>
      </c>
      <c r="S5" s="87" t="s">
        <v>52</v>
      </c>
      <c r="T5" s="87">
        <f>COUNTIFS('score sheet (2)'!$B:$B,'Set (2)'!S5,'score sheet (2)'!$D:$D,"ab")</f>
        <v>1</v>
      </c>
      <c r="U5" s="87">
        <f>COUNTIFS('score sheet (2)'!$B:$B,'Set (2)'!S5,'score sheet (2)'!$D:$D,"sb")</f>
        <v>0</v>
      </c>
      <c r="V5" s="87">
        <f>COUNTIFS('score sheet (2)'!$B:$B,'Set (2)'!S5,'score sheet (2)'!$D:$D,"bb")</f>
        <v>0</v>
      </c>
      <c r="W5" s="90">
        <f>COUNTIFS('score sheet (2)'!$B:$B,'Set (2)'!S5,'score sheet (2)'!$D:$D,"ob")</f>
        <v>0</v>
      </c>
      <c r="X5" s="89" t="s">
        <v>10</v>
      </c>
      <c r="Y5" s="87"/>
      <c r="Z5" s="87">
        <f>COUNTIFS('score sheet (2)'!$B:$B,'Set (2)'!Y$3,'score sheet (2)'!$D:$D,"r",'score sheet (2)'!$E:$E,"b")</f>
        <v>1</v>
      </c>
      <c r="AA5" s="87"/>
      <c r="AB5" s="87">
        <f>COUNTIFS('score sheet (2)'!$B:$B,'Set (2)'!AA$3,'score sheet (2)'!$D:$D,"r",'score sheet (2)'!$E:$E,"b")</f>
        <v>3</v>
      </c>
      <c r="AC5" s="87"/>
      <c r="AD5" s="87">
        <f>COUNTIFS('score sheet (2)'!$B:$B,'Set (2)'!AC$3,'score sheet (2)'!$D:$D,"r",'score sheet (2)'!$E:$E,"b")</f>
        <v>1</v>
      </c>
      <c r="AE5" s="87"/>
      <c r="AF5" s="91"/>
    </row>
    <row r="6" spans="1:32" x14ac:dyDescent="0.45">
      <c r="A6" s="87">
        <v>18</v>
      </c>
      <c r="B6" s="87">
        <v>12</v>
      </c>
      <c r="C6" s="90" t="str">
        <f>VLOOKUP(A6,'Set (1)'!$A$5:$C$12,3,FALSE)</f>
        <v>Garrett Muagututia</v>
      </c>
      <c r="D6" s="89">
        <f>COUNTIFS('score sheet (2)'!$B:$B,'Set (2)'!$A6,'score sheet (2)'!$D:$D,"a")</f>
        <v>0</v>
      </c>
      <c r="E6" s="90">
        <f>COUNTIFS('score sheet (2)'!$B:$B,'Set (2)'!$A6,'score sheet (2)'!$D:$D,"a",'score sheet (2)'!$E:$E,"p")</f>
        <v>0</v>
      </c>
      <c r="F6" s="91">
        <f>COUNTIFS('score sheet (2)'!$B:$B,'Set (2)'!$A6,'score sheet (2)'!$D:$D,"a",'score sheet (2)'!$E:$E,"m")</f>
        <v>0</v>
      </c>
      <c r="G6" s="89">
        <f>COUNTIFS('score sheet (2)'!$B:$B,'Set (2)'!$A6,'score sheet (2)'!$D:$D,"s")</f>
        <v>2</v>
      </c>
      <c r="H6" s="87">
        <f>COUNTIFS('score sheet (2)'!$B:$B,'Set (2)'!$A6,'score sheet (2)'!$D:$D,"s",'score sheet (2)'!$E:$E,"p")</f>
        <v>0</v>
      </c>
      <c r="I6" s="91">
        <f>COUNTIFS('score sheet (2)'!$B:$B,'Set (2)'!$A6,'score sheet (2)'!$D:$D,"s",'score sheet (2)'!$E:$E,"m")</f>
        <v>0</v>
      </c>
      <c r="J6" s="89">
        <f>COUNTIFS('score sheet (2)'!$B:$B,'Set (2)'!$A6,'score sheet (2)'!$D:$D,"b")</f>
        <v>0</v>
      </c>
      <c r="K6" s="87">
        <f>COUNTIFS('score sheet (2)'!$B:$B,'Set (2)'!$A6,'score sheet (2)'!$D:$D,"b",'score sheet (2)'!$E:$E,"p")</f>
        <v>0</v>
      </c>
      <c r="L6" s="87">
        <f>COUNTIFS('score sheet (2)'!$B:$B,'Set (2)'!$A6,'score sheet (2)'!$D:$D,"b",'score sheet (2)'!$E:$E,"t")</f>
        <v>0</v>
      </c>
      <c r="M6" s="91">
        <f>COUNTIFS('score sheet (2)'!$B:$B,'Set (2)'!$A6,'score sheet (2)'!$D:$D,"b",'score sheet (2)'!$E:$E,"m")</f>
        <v>0</v>
      </c>
      <c r="N6" s="89">
        <f>COUNTIFS('score sheet (2)'!$B:$B,'Set (2)'!$A6,'score sheet (2)'!$D:$D,"d")</f>
        <v>1</v>
      </c>
      <c r="O6" s="92">
        <f>COUNTIFS('score sheet (2)'!$B:$B,'Set (2)'!$A6,'score sheet (2)'!$D:$D,"d",'score sheet (2)'!$D:$D,"m")</f>
        <v>0</v>
      </c>
      <c r="P6" s="93">
        <f>COUNTIFS('score sheet (2)'!$B:$B,'Set (2)'!$A6,'score sheet (2)'!$D:$D,"m")</f>
        <v>0</v>
      </c>
      <c r="Q6" s="88"/>
      <c r="R6" s="89" t="s">
        <v>109</v>
      </c>
      <c r="S6" s="87" t="s">
        <v>53</v>
      </c>
      <c r="T6" s="87">
        <f>COUNTIFS('score sheet (2)'!$B:$B,'Set (2)'!S6,'score sheet (2)'!$D:$D,"ab")</f>
        <v>0</v>
      </c>
      <c r="U6" s="87">
        <f>COUNTIFS('score sheet (2)'!$B:$B,'Set (2)'!S6,'score sheet (2)'!$D:$D,"sb")</f>
        <v>0</v>
      </c>
      <c r="V6" s="87">
        <f>COUNTIFS('score sheet (2)'!$B:$B,'Set (2)'!S6,'score sheet (2)'!$D:$D,"bb")</f>
        <v>1</v>
      </c>
      <c r="W6" s="90">
        <f>COUNTIFS('score sheet (2)'!$B:$B,'Set (2)'!S6,'score sheet (2)'!$D:$D,"ob")</f>
        <v>0</v>
      </c>
      <c r="X6" s="89" t="s">
        <v>11</v>
      </c>
      <c r="Y6" s="87"/>
      <c r="Z6" s="87">
        <f>COUNTIFS('score sheet (2)'!$B:$B,'Set (2)'!Y$3,'score sheet (2)'!$D:$D,"r",'score sheet (2)'!$E:$E,"c")</f>
        <v>0</v>
      </c>
      <c r="AA6" s="87"/>
      <c r="AB6" s="87">
        <f>COUNTIFS('score sheet (2)'!$B:$B,'Set (2)'!AA$3,'score sheet (2)'!$D:$D,"r",'score sheet (2)'!$E:$E,"c")</f>
        <v>1</v>
      </c>
      <c r="AC6" s="87"/>
      <c r="AD6" s="87">
        <f>COUNTIFS('score sheet (2)'!$B:$B,'Set (2)'!AC$3,'score sheet (2)'!$D:$D,"r",'score sheet (2)'!$E:$E,"c")</f>
        <v>3</v>
      </c>
      <c r="AE6" s="87"/>
      <c r="AF6" s="91"/>
    </row>
    <row r="7" spans="1:32" x14ac:dyDescent="0.45">
      <c r="A7" s="87">
        <v>1</v>
      </c>
      <c r="B7" s="87"/>
      <c r="C7" s="90" t="str">
        <f>VLOOKUP(A7,'Set (1)'!$A$5:$C$12,3,FALSE)</f>
        <v>Matthew Anderson</v>
      </c>
      <c r="D7" s="89">
        <f>COUNTIFS('score sheet (2)'!$B:$B,'Set (2)'!$A7,'score sheet (2)'!$D:$D,"a")</f>
        <v>4</v>
      </c>
      <c r="E7" s="90">
        <f>COUNTIFS('score sheet (2)'!$B:$B,'Set (2)'!$A7,'score sheet (2)'!$D:$D,"a",'score sheet (2)'!$E:$E,"p")</f>
        <v>3</v>
      </c>
      <c r="F7" s="91">
        <f>COUNTIFS('score sheet (2)'!$B:$B,'Set (2)'!$A7,'score sheet (2)'!$D:$D,"a",'score sheet (2)'!$E:$E,"m")</f>
        <v>0</v>
      </c>
      <c r="G7" s="89">
        <f>COUNTIFS('score sheet (2)'!$B:$B,'Set (2)'!$A7,'score sheet (2)'!$D:$D,"s")</f>
        <v>3</v>
      </c>
      <c r="H7" s="87">
        <f>COUNTIFS('score sheet (2)'!$B:$B,'Set (2)'!$A7,'score sheet (2)'!$D:$D,"s",'score sheet (2)'!$E:$E,"p")</f>
        <v>1</v>
      </c>
      <c r="I7" s="91">
        <f>COUNTIFS('score sheet (2)'!$B:$B,'Set (2)'!$A7,'score sheet (2)'!$D:$D,"s",'score sheet (2)'!$E:$E,"m")</f>
        <v>1</v>
      </c>
      <c r="J7" s="89">
        <f>COUNTIFS('score sheet (2)'!$B:$B,'Set (2)'!$A7,'score sheet (2)'!$D:$D,"b")</f>
        <v>1</v>
      </c>
      <c r="K7" s="87">
        <f>COUNTIFS('score sheet (2)'!$B:$B,'Set (2)'!$A7,'score sheet (2)'!$D:$D,"b",'score sheet (2)'!$E:$E,"p")</f>
        <v>0</v>
      </c>
      <c r="L7" s="87">
        <f>COUNTIFS('score sheet (2)'!$B:$B,'Set (2)'!$A7,'score sheet (2)'!$D:$D,"b",'score sheet (2)'!$E:$E,"t")</f>
        <v>1</v>
      </c>
      <c r="M7" s="91">
        <f>COUNTIFS('score sheet (2)'!$B:$B,'Set (2)'!$A7,'score sheet (2)'!$D:$D,"b",'score sheet (2)'!$E:$E,"m")</f>
        <v>0</v>
      </c>
      <c r="N7" s="89">
        <f>COUNTIFS('score sheet (2)'!$B:$B,'Set (2)'!$A7,'score sheet (2)'!$D:$D,"d")</f>
        <v>2</v>
      </c>
      <c r="O7" s="92">
        <f>COUNTIFS('score sheet (2)'!$B:$B,'Set (2)'!$A7,'score sheet (2)'!$D:$D,"d",'score sheet (2)'!$D:$D,"m")</f>
        <v>0</v>
      </c>
      <c r="P7" s="93">
        <f>COUNTIFS('score sheet (2)'!$B:$B,'Set (2)'!$A7,'score sheet (2)'!$D:$D,"m")</f>
        <v>0</v>
      </c>
      <c r="Q7" s="88"/>
      <c r="R7" s="89" t="s">
        <v>104</v>
      </c>
      <c r="S7" s="87" t="s">
        <v>54</v>
      </c>
      <c r="T7" s="87">
        <f>COUNTIFS('score sheet (2)'!$B:$B,'Set (2)'!S7,'score sheet (2)'!$D:$D,"ab")</f>
        <v>0</v>
      </c>
      <c r="U7" s="87">
        <f>COUNTIFS('score sheet (2)'!$B:$B,'Set (2)'!S7,'score sheet (2)'!$D:$D,"sb")</f>
        <v>0</v>
      </c>
      <c r="V7" s="87">
        <f>COUNTIFS('score sheet (2)'!$B:$B,'Set (2)'!S7,'score sheet (2)'!$D:$D,"bb")</f>
        <v>0</v>
      </c>
      <c r="W7" s="90">
        <f>COUNTIFS('score sheet (2)'!$B:$B,'Set (2)'!S7,'score sheet (2)'!$D:$D,"ob")</f>
        <v>1</v>
      </c>
      <c r="X7" s="89" t="s">
        <v>7</v>
      </c>
      <c r="Y7" s="87"/>
      <c r="Z7" s="87">
        <f>COUNTIFS('score sheet (2)'!$B:$B,'Set (2)'!Y$3,'score sheet (2)'!$D:$D,"r",'score sheet (2)'!$E:$E,"m")+COUNTIFS('score sheet (2)'!$B:$B,'Set (2)'!Y$3,'score sheet (2)'!$D:$D,"r",'score sheet (2)'!$E:$E,"o")</f>
        <v>1</v>
      </c>
      <c r="AA7" s="87"/>
      <c r="AB7" s="87">
        <f>COUNTIFS('score sheet (2)'!$B:$B,'Set (2)'!AA$3,'score sheet (2)'!$D:$D,"r",'score sheet (2)'!$E:$E,"m")+COUNTIFS('score sheet (2)'!$B:$B,'Set (2)'!AA$3,'score sheet (2)'!$D:$D,"r",'score sheet (2)'!$E:$E,"o")</f>
        <v>0</v>
      </c>
      <c r="AC7" s="87"/>
      <c r="AD7" s="87">
        <f>COUNTIFS('score sheet (2)'!$B:$B,'Set (2)'!AC$3,'score sheet (2)'!$D:$D,"r",'score sheet (2)'!$E:$E,"m")+COUNTIFS('score sheet (2)'!$B:$B,'Set (2)'!AC$3,'score sheet (2)'!$D:$D,"r",'score sheet (2)'!$E:$E,"o")</f>
        <v>0</v>
      </c>
      <c r="AE7" s="87"/>
      <c r="AF7" s="91"/>
    </row>
    <row r="8" spans="1:32" x14ac:dyDescent="0.45">
      <c r="A8" s="87">
        <v>2</v>
      </c>
      <c r="B8" s="87"/>
      <c r="C8" s="90" t="str">
        <f>VLOOKUP(A8,'Set (1)'!$A$5:$C$12,3,FALSE)</f>
        <v>Aaron Russell</v>
      </c>
      <c r="D8" s="89">
        <f>COUNTIFS('score sheet (2)'!$B:$B,'Set (2)'!$A8,'score sheet (2)'!$D:$D,"a")</f>
        <v>5</v>
      </c>
      <c r="E8" s="90">
        <f>COUNTIFS('score sheet (2)'!$B:$B,'Set (2)'!$A8,'score sheet (2)'!$D:$D,"a",'score sheet (2)'!$E:$E,"p")</f>
        <v>5</v>
      </c>
      <c r="F8" s="91">
        <f>COUNTIFS('score sheet (2)'!$B:$B,'Set (2)'!$A8,'score sheet (2)'!$D:$D,"a",'score sheet (2)'!$E:$E,"m")</f>
        <v>0</v>
      </c>
      <c r="G8" s="89">
        <f>COUNTIFS('score sheet (2)'!$B:$B,'Set (2)'!$A8,'score sheet (2)'!$D:$D,"s")</f>
        <v>3</v>
      </c>
      <c r="H8" s="87">
        <f>COUNTIFS('score sheet (2)'!$B:$B,'Set (2)'!$A8,'score sheet (2)'!$D:$D,"s",'score sheet (2)'!$E:$E,"p")</f>
        <v>0</v>
      </c>
      <c r="I8" s="91">
        <f>COUNTIFS('score sheet (2)'!$B:$B,'Set (2)'!$A8,'score sheet (2)'!$D:$D,"s",'score sheet (2)'!$E:$E,"m")</f>
        <v>1</v>
      </c>
      <c r="J8" s="89">
        <f>COUNTIFS('score sheet (2)'!$B:$B,'Set (2)'!$A8,'score sheet (2)'!$D:$D,"b")</f>
        <v>2</v>
      </c>
      <c r="K8" s="87">
        <f>COUNTIFS('score sheet (2)'!$B:$B,'Set (2)'!$A8,'score sheet (2)'!$D:$D,"b",'score sheet (2)'!$E:$E,"p")</f>
        <v>0</v>
      </c>
      <c r="L8" s="87">
        <f>COUNTIFS('score sheet (2)'!$B:$B,'Set (2)'!$A8,'score sheet (2)'!$D:$D,"b",'score sheet (2)'!$E:$E,"t")</f>
        <v>0</v>
      </c>
      <c r="M8" s="91">
        <f>COUNTIFS('score sheet (2)'!$B:$B,'Set (2)'!$A8,'score sheet (2)'!$D:$D,"b",'score sheet (2)'!$E:$E,"m")</f>
        <v>2</v>
      </c>
      <c r="N8" s="89">
        <f>COUNTIFS('score sheet (2)'!$B:$B,'Set (2)'!$A8,'score sheet (2)'!$D:$D,"d")</f>
        <v>1</v>
      </c>
      <c r="O8" s="92">
        <f>COUNTIFS('score sheet (2)'!$B:$B,'Set (2)'!$A8,'score sheet (2)'!$D:$D,"d",'score sheet (2)'!$D:$D,"m")</f>
        <v>0</v>
      </c>
      <c r="P8" s="93">
        <f>COUNTIFS('score sheet (2)'!$B:$B,'Set (2)'!$A8,'score sheet (2)'!$D:$D,"m")</f>
        <v>0</v>
      </c>
      <c r="Q8" s="88"/>
      <c r="R8" s="89" t="s">
        <v>105</v>
      </c>
      <c r="S8" s="87" t="s">
        <v>55</v>
      </c>
      <c r="T8" s="87">
        <f>COUNTIFS('score sheet (2)'!$B:$B,'Set (2)'!S8,'score sheet (2)'!$D:$D,"ab")</f>
        <v>0</v>
      </c>
      <c r="U8" s="87">
        <f>COUNTIFS('score sheet (2)'!$B:$B,'Set (2)'!S8,'score sheet (2)'!$D:$D,"sb")</f>
        <v>1</v>
      </c>
      <c r="V8" s="87">
        <f>COUNTIFS('score sheet (2)'!$B:$B,'Set (2)'!S8,'score sheet (2)'!$D:$D,"bb")</f>
        <v>0</v>
      </c>
      <c r="W8" s="90">
        <f>COUNTIFS('score sheet (2)'!$B:$B,'Set (2)'!S8,'score sheet (2)'!$D:$D,"ob")</f>
        <v>0</v>
      </c>
      <c r="X8" s="89" t="s">
        <v>12</v>
      </c>
      <c r="Y8" s="87"/>
      <c r="Z8" s="87">
        <f>(Z4*100+Z5*50)/(Z4+Z5+Z6+Z7)</f>
        <v>25</v>
      </c>
      <c r="AA8" s="87"/>
      <c r="AB8" s="87">
        <f>(AB4*100+AB5*50)/(AB4+AB5+AB6+AB7)</f>
        <v>50</v>
      </c>
      <c r="AC8" s="87"/>
      <c r="AD8" s="87">
        <f>(AD4*100+AD5*50)/(AD4+AD5+AD6+AD7)</f>
        <v>50</v>
      </c>
      <c r="AE8" s="87"/>
      <c r="AF8" s="91" t="e">
        <f>(AF4*100+AF5*50)/(AF4+AF5+AF6+AF7)</f>
        <v>#DIV/0!</v>
      </c>
    </row>
    <row r="9" spans="1:32" x14ac:dyDescent="0.45">
      <c r="A9" s="87">
        <v>4</v>
      </c>
      <c r="B9" s="87"/>
      <c r="C9" s="90" t="str">
        <f>VLOOKUP(A9,'Set (1)'!$A$5:$C$12,3,FALSE)</f>
        <v>Jeffrey Jendryk</v>
      </c>
      <c r="D9" s="89">
        <f>COUNTIFS('score sheet (2)'!$B:$B,'Set (2)'!$A9,'score sheet (2)'!$D:$D,"a")</f>
        <v>3</v>
      </c>
      <c r="E9" s="90">
        <f>COUNTIFS('score sheet (2)'!$B:$B,'Set (2)'!$A9,'score sheet (2)'!$D:$D,"a",'score sheet (2)'!$E:$E,"p")</f>
        <v>1</v>
      </c>
      <c r="F9" s="91">
        <f>COUNTIFS('score sheet (2)'!$B:$B,'Set (2)'!$A9,'score sheet (2)'!$D:$D,"a",'score sheet (2)'!$E:$E,"m")</f>
        <v>1</v>
      </c>
      <c r="G9" s="89">
        <f>COUNTIFS('score sheet (2)'!$B:$B,'Set (2)'!$A9,'score sheet (2)'!$D:$D,"s")</f>
        <v>3</v>
      </c>
      <c r="H9" s="87">
        <f>COUNTIFS('score sheet (2)'!$B:$B,'Set (2)'!$A9,'score sheet (2)'!$D:$D,"s",'score sheet (2)'!$E:$E,"p")</f>
        <v>0</v>
      </c>
      <c r="I9" s="91">
        <f>COUNTIFS('score sheet (2)'!$B:$B,'Set (2)'!$A9,'score sheet (2)'!$D:$D,"s",'score sheet (2)'!$E:$E,"m")</f>
        <v>0</v>
      </c>
      <c r="J9" s="89">
        <f>COUNTIFS('score sheet (2)'!$B:$B,'Set (2)'!$A9,'score sheet (2)'!$D:$D,"b")</f>
        <v>2</v>
      </c>
      <c r="K9" s="87">
        <f>COUNTIFS('score sheet (2)'!$B:$B,'Set (2)'!$A9,'score sheet (2)'!$D:$D,"b",'score sheet (2)'!$E:$E,"p")</f>
        <v>0</v>
      </c>
      <c r="L9" s="87">
        <f>COUNTIFS('score sheet (2)'!$B:$B,'Set (2)'!$A9,'score sheet (2)'!$D:$D,"b",'score sheet (2)'!$E:$E,"t")</f>
        <v>1</v>
      </c>
      <c r="M9" s="91">
        <f>COUNTIFS('score sheet (2)'!$B:$B,'Set (2)'!$A9,'score sheet (2)'!$D:$D,"b",'score sheet (2)'!$E:$E,"m")</f>
        <v>1</v>
      </c>
      <c r="N9" s="89">
        <f>COUNTIFS('score sheet (2)'!$B:$B,'Set (2)'!$A9,'score sheet (2)'!$D:$D,"d")</f>
        <v>1</v>
      </c>
      <c r="O9" s="92">
        <f>COUNTIFS('score sheet (2)'!$B:$B,'Set (2)'!$A9,'score sheet (2)'!$D:$D,"d",'score sheet (2)'!$D:$D,"m")</f>
        <v>0</v>
      </c>
      <c r="P9" s="93">
        <f>COUNTIFS('score sheet (2)'!$B:$B,'Set (2)'!$A9,'score sheet (2)'!$D:$D,"m")</f>
        <v>0</v>
      </c>
      <c r="Q9" s="88"/>
      <c r="R9" s="89" t="s">
        <v>106</v>
      </c>
      <c r="S9" s="122" t="s">
        <v>56</v>
      </c>
      <c r="T9" s="87">
        <f>COUNTIFS('score sheet (2)'!$B:$B,'Set (2)'!S9,'score sheet (2)'!$D:$D,"ab")</f>
        <v>2</v>
      </c>
      <c r="U9" s="87">
        <f>COUNTIFS('score sheet (2)'!$B:$B,'Set (2)'!S9,'score sheet (2)'!$D:$D,"sb")</f>
        <v>2</v>
      </c>
      <c r="V9" s="87">
        <f>COUNTIFS('score sheet (2)'!$B:$B,'Set (2)'!S9,'score sheet (2)'!$D:$D,"bb")</f>
        <v>0</v>
      </c>
      <c r="W9" s="90">
        <f>COUNTIFS('score sheet (2)'!$B:$B,'Set (2)'!S9,'score sheet (2)'!$D:$D,"ob")</f>
        <v>0</v>
      </c>
      <c r="X9" s="78" t="s">
        <v>4</v>
      </c>
      <c r="Y9" s="56">
        <v>2</v>
      </c>
      <c r="Z9" s="56" t="s">
        <v>252</v>
      </c>
      <c r="AA9" s="56">
        <v>12</v>
      </c>
      <c r="AB9" s="56" t="s">
        <v>260</v>
      </c>
      <c r="AC9" s="56">
        <v>1</v>
      </c>
      <c r="AD9" s="56" t="s">
        <v>254</v>
      </c>
      <c r="AE9" s="56"/>
      <c r="AF9" s="79"/>
    </row>
    <row r="10" spans="1:32" ht="18.600000000000001" thickBot="1" x14ac:dyDescent="0.5">
      <c r="A10" s="87">
        <v>11</v>
      </c>
      <c r="B10" s="87"/>
      <c r="C10" s="90" t="str">
        <f>VLOOKUP(A10,'Set (1)'!$A$5:$C$12,3,FALSE)</f>
        <v>Micah Christenson</v>
      </c>
      <c r="D10" s="89">
        <f>COUNTIFS('score sheet (2)'!$B:$B,'Set (2)'!$A10,'score sheet (2)'!$D:$D,"a")</f>
        <v>0</v>
      </c>
      <c r="E10" s="90">
        <f>COUNTIFS('score sheet (2)'!$B:$B,'Set (2)'!$A10,'score sheet (2)'!$D:$D,"a",'score sheet (2)'!$E:$E,"p")</f>
        <v>0</v>
      </c>
      <c r="F10" s="91">
        <f>COUNTIFS('score sheet (2)'!$B:$B,'Set (2)'!$A10,'score sheet (2)'!$D:$D,"a",'score sheet (2)'!$E:$E,"m")</f>
        <v>0</v>
      </c>
      <c r="G10" s="89">
        <f>COUNTIFS('score sheet (2)'!$B:$B,'Set (2)'!$A10,'score sheet (2)'!$D:$D,"s")</f>
        <v>3</v>
      </c>
      <c r="H10" s="87">
        <f>COUNTIFS('score sheet (2)'!$B:$B,'Set (2)'!$A10,'score sheet (2)'!$D:$D,"s",'score sheet (2)'!$E:$E,"p")</f>
        <v>0</v>
      </c>
      <c r="I10" s="91">
        <f>COUNTIFS('score sheet (2)'!$B:$B,'Set (2)'!$A10,'score sheet (2)'!$D:$D,"s",'score sheet (2)'!$E:$E,"m")</f>
        <v>1</v>
      </c>
      <c r="J10" s="89">
        <f>COUNTIFS('score sheet (2)'!$B:$B,'Set (2)'!$A10,'score sheet (2)'!$D:$D,"b")</f>
        <v>0</v>
      </c>
      <c r="K10" s="87">
        <f>COUNTIFS('score sheet (2)'!$B:$B,'Set (2)'!$A10,'score sheet (2)'!$D:$D,"b",'score sheet (2)'!$E:$E,"p")</f>
        <v>0</v>
      </c>
      <c r="L10" s="87">
        <f>COUNTIFS('score sheet (2)'!$B:$B,'Set (2)'!$A10,'score sheet (2)'!$D:$D,"b",'score sheet (2)'!$E:$E,"t")</f>
        <v>0</v>
      </c>
      <c r="M10" s="91">
        <f>COUNTIFS('score sheet (2)'!$B:$B,'Set (2)'!$A10,'score sheet (2)'!$D:$D,"b",'score sheet (2)'!$E:$E,"m")</f>
        <v>0</v>
      </c>
      <c r="N10" s="89">
        <f>COUNTIFS('score sheet (2)'!$B:$B,'Set (2)'!$A10,'score sheet (2)'!$D:$D,"d")</f>
        <v>1</v>
      </c>
      <c r="O10" s="92">
        <f>COUNTIFS('score sheet (2)'!$B:$B,'Set (2)'!$A10,'score sheet (2)'!$D:$D,"d",'score sheet (2)'!$D:$D,"m")</f>
        <v>0</v>
      </c>
      <c r="P10" s="93">
        <f>COUNTIFS('score sheet (2)'!$B:$B,'Set (2)'!$A10,'score sheet (2)'!$D:$D,"m")</f>
        <v>0</v>
      </c>
      <c r="Q10" s="88"/>
      <c r="R10" s="95" t="s">
        <v>107</v>
      </c>
      <c r="S10" s="96" t="s">
        <v>57</v>
      </c>
      <c r="T10" s="87">
        <f>COUNTIFS('score sheet (2)'!$B:$B,'Set (2)'!S10,'score sheet (2)'!$D:$D,"ab")</f>
        <v>1</v>
      </c>
      <c r="U10" s="87">
        <f>COUNTIFS('score sheet (2)'!$B:$B,'Set (2)'!S10,'score sheet (2)'!$D:$D,"sb")</f>
        <v>1</v>
      </c>
      <c r="V10" s="87">
        <f>COUNTIFS('score sheet (2)'!$B:$B,'Set (2)'!S10,'score sheet (2)'!$D:$D,"bb")</f>
        <v>0</v>
      </c>
      <c r="W10" s="90">
        <f>COUNTIFS('score sheet (2)'!$B:$B,'Set (2)'!S10,'score sheet (2)'!$D:$D,"ob")</f>
        <v>1</v>
      </c>
      <c r="X10" s="89" t="s">
        <v>13</v>
      </c>
      <c r="Y10" s="87"/>
      <c r="Z10" s="87">
        <f>COUNTIFS('score sheet (2)'!$B:$B,'Set (2)'!Y$9,'score sheet (2)'!$D:$D,"a")</f>
        <v>5</v>
      </c>
      <c r="AA10" s="87"/>
      <c r="AB10" s="87">
        <f>COUNTIFS('score sheet (2)'!$B:$B,'Set (2)'!AA$9,'score sheet (2)'!$D:$D,"a")</f>
        <v>4</v>
      </c>
      <c r="AC10" s="87"/>
      <c r="AD10" s="87">
        <f>COUNTIFS('score sheet (2)'!$B:$B,'Set (2)'!AC$9,'score sheet (2)'!$D:$D,"a")</f>
        <v>4</v>
      </c>
      <c r="AE10" s="87"/>
      <c r="AF10" s="91"/>
    </row>
    <row r="11" spans="1:32" x14ac:dyDescent="0.45">
      <c r="A11" s="87">
        <v>8</v>
      </c>
      <c r="B11" s="87"/>
      <c r="C11" s="90" t="str">
        <f>VLOOKUP(A11,'Set (1)'!$A$5:$C$12,3,FALSE)</f>
        <v>Torey DeFalco</v>
      </c>
      <c r="D11" s="89">
        <f>COUNTIFS('score sheet (2)'!$B:$B,'Set (2)'!$A11,'score sheet (2)'!$D:$D,"a")</f>
        <v>2</v>
      </c>
      <c r="E11" s="90">
        <f>COUNTIFS('score sheet (2)'!$B:$B,'Set (2)'!$A11,'score sheet (2)'!$D:$D,"a",'score sheet (2)'!$E:$E,"p")</f>
        <v>1</v>
      </c>
      <c r="F11" s="91">
        <f>COUNTIFS('score sheet (2)'!$B:$B,'Set (2)'!$A11,'score sheet (2)'!$D:$D,"a",'score sheet (2)'!$E:$E,"m")</f>
        <v>1</v>
      </c>
      <c r="G11" s="89">
        <f>COUNTIFS('score sheet (2)'!$B:$B,'Set (2)'!$A11,'score sheet (2)'!$D:$D,"s")</f>
        <v>5</v>
      </c>
      <c r="H11" s="87">
        <f>COUNTIFS('score sheet (2)'!$B:$B,'Set (2)'!$A11,'score sheet (2)'!$D:$D,"s",'score sheet (2)'!$E:$E,"p")</f>
        <v>1</v>
      </c>
      <c r="I11" s="91">
        <f>COUNTIFS('score sheet (2)'!$B:$B,'Set (2)'!$A11,'score sheet (2)'!$D:$D,"s",'score sheet (2)'!$E:$E,"m")</f>
        <v>1</v>
      </c>
      <c r="J11" s="89">
        <f>COUNTIFS('score sheet (2)'!$B:$B,'Set (2)'!$A11,'score sheet (2)'!$D:$D,"b")</f>
        <v>2</v>
      </c>
      <c r="K11" s="87">
        <f>COUNTIFS('score sheet (2)'!$B:$B,'Set (2)'!$A11,'score sheet (2)'!$D:$D,"b",'score sheet (2)'!$E:$E,"p")</f>
        <v>0</v>
      </c>
      <c r="L11" s="87">
        <f>COUNTIFS('score sheet (2)'!$B:$B,'Set (2)'!$A11,'score sheet (2)'!$D:$D,"b",'score sheet (2)'!$E:$E,"t")</f>
        <v>0</v>
      </c>
      <c r="M11" s="91">
        <f>COUNTIFS('score sheet (2)'!$B:$B,'Set (2)'!$A11,'score sheet (2)'!$D:$D,"b",'score sheet (2)'!$E:$E,"m")</f>
        <v>2</v>
      </c>
      <c r="N11" s="89">
        <f>COUNTIFS('score sheet (2)'!$B:$B,'Set (2)'!$A11,'score sheet (2)'!$D:$D,"d")</f>
        <v>1</v>
      </c>
      <c r="O11" s="92">
        <f>COUNTIFS('score sheet (2)'!$B:$B,'Set (2)'!$A11,'score sheet (2)'!$D:$D,"d",'score sheet (2)'!$D:$D,"m")</f>
        <v>0</v>
      </c>
      <c r="P11" s="93">
        <f>COUNTIFS('score sheet (2)'!$B:$B,'Set (2)'!$A11,'score sheet (2)'!$D:$D,"m")</f>
        <v>0</v>
      </c>
      <c r="Q11" s="88"/>
      <c r="X11" s="89" t="s">
        <v>14</v>
      </c>
      <c r="Y11" s="87"/>
      <c r="Z11" s="87">
        <f>COUNTIFS('score sheet (2)'!$B:$B,'Set (2)'!Y$9,'score sheet (2)'!$D:$D,"a",'score sheet (2)'!$E:$E,"p")</f>
        <v>5</v>
      </c>
      <c r="AA11" s="87"/>
      <c r="AB11" s="87">
        <f>COUNTIFS('score sheet (2)'!$B:$B,'Set (2)'!AA$9,'score sheet (2)'!$D:$D,"a",'score sheet (2)'!$E:$E,"p")</f>
        <v>4</v>
      </c>
      <c r="AC11" s="87"/>
      <c r="AD11" s="87">
        <f>COUNTIFS('score sheet (2)'!$B:$B,'Set (2)'!AC$9,'score sheet (2)'!$D:$D,"a",'score sheet (2)'!$E:$E,"p")</f>
        <v>3</v>
      </c>
      <c r="AE11" s="87"/>
      <c r="AF11" s="91"/>
    </row>
    <row r="12" spans="1:32" x14ac:dyDescent="0.45">
      <c r="A12" s="87">
        <v>22</v>
      </c>
      <c r="B12" s="87"/>
      <c r="C12" s="90" t="str">
        <f>VLOOKUP(A12,'Set (1)'!$A$5:$C$12,3,FALSE)</f>
        <v>Erik Shoji</v>
      </c>
      <c r="D12" s="89">
        <f>COUNTIFS('score sheet (2)'!$B:$B,'Set (2)'!$A12,'score sheet (2)'!$D:$D,"a")</f>
        <v>0</v>
      </c>
      <c r="E12" s="90">
        <f>COUNTIFS('score sheet (2)'!$B:$B,'Set (2)'!$A12,'score sheet (2)'!$D:$D,"a",'score sheet (2)'!$E:$E,"p")</f>
        <v>0</v>
      </c>
      <c r="F12" s="91">
        <f>COUNTIFS('score sheet (2)'!$B:$B,'Set (2)'!$A12,'score sheet (2)'!$D:$D,"a",'score sheet (2)'!$E:$E,"m")</f>
        <v>0</v>
      </c>
      <c r="G12" s="89">
        <f>COUNTIFS('score sheet (2)'!$B:$B,'Set (2)'!$A12,'score sheet (2)'!$D:$D,"s")</f>
        <v>0</v>
      </c>
      <c r="H12" s="87">
        <f>COUNTIFS('score sheet (2)'!$B:$B,'Set (2)'!$A12,'score sheet (2)'!$D:$D,"s",'score sheet (2)'!$E:$E,"p")</f>
        <v>0</v>
      </c>
      <c r="I12" s="91">
        <f>COUNTIFS('score sheet (2)'!$B:$B,'Set (2)'!$A12,'score sheet (2)'!$D:$D,"s",'score sheet (2)'!$E:$E,"m")</f>
        <v>0</v>
      </c>
      <c r="J12" s="89">
        <f>COUNTIFS('score sheet (2)'!$B:$B,'Set (2)'!$A12,'score sheet (2)'!$D:$D,"b")</f>
        <v>0</v>
      </c>
      <c r="K12" s="87">
        <f>COUNTIFS('score sheet (2)'!$B:$B,'Set (2)'!$A12,'score sheet (2)'!$D:$D,"b",'score sheet (2)'!$E:$E,"p")</f>
        <v>0</v>
      </c>
      <c r="L12" s="87">
        <f>COUNTIFS('score sheet (2)'!$B:$B,'Set (2)'!$A12,'score sheet (2)'!$D:$D,"b",'score sheet (2)'!$E:$E,"t")</f>
        <v>0</v>
      </c>
      <c r="M12" s="91">
        <f>COUNTIFS('score sheet (2)'!$B:$B,'Set (2)'!$A12,'score sheet (2)'!$D:$D,"b",'score sheet (2)'!$E:$E,"m")</f>
        <v>0</v>
      </c>
      <c r="N12" s="89">
        <f>COUNTIFS('score sheet (2)'!$B:$B,'Set (2)'!$A12,'score sheet (2)'!$D:$D,"d")</f>
        <v>1</v>
      </c>
      <c r="O12" s="92">
        <f>COUNTIFS('score sheet (2)'!$B:$B,'Set (2)'!$A12,'score sheet (2)'!$D:$D,"d",'score sheet (2)'!$D:$D,"m")</f>
        <v>0</v>
      </c>
      <c r="P12" s="93">
        <f>COUNTIFS('score sheet (2)'!$B:$B,'Set (2)'!$A12,'score sheet (2)'!$D:$D,"m")</f>
        <v>0</v>
      </c>
      <c r="Q12" s="88"/>
      <c r="R12" s="88"/>
      <c r="S12" s="88"/>
      <c r="T12" s="88"/>
      <c r="X12" s="89" t="s">
        <v>7</v>
      </c>
      <c r="Y12" s="87"/>
      <c r="Z12" s="87">
        <f>COUNTIFS('score sheet (2)'!$B:$B,'Set (2)'!Y$9,'score sheet (2)'!$D:$D,"a",'score sheet (2)'!$E:$E,"m")</f>
        <v>0</v>
      </c>
      <c r="AA12" s="87"/>
      <c r="AB12" s="87">
        <f>COUNTIFS('score sheet (2)'!$B:$B,'Set (2)'!AA$9,'score sheet (2)'!$D:$D,"a",'score sheet (2)'!$E:$E,"m")</f>
        <v>0</v>
      </c>
      <c r="AC12" s="87"/>
      <c r="AD12" s="87">
        <f>COUNTIFS('score sheet (2)'!$B:$B,'Set (2)'!AC$9,'score sheet (2)'!$D:$D,"a",'score sheet (2)'!$E:$E,"m")</f>
        <v>0</v>
      </c>
      <c r="AE12" s="87"/>
      <c r="AF12" s="91"/>
    </row>
    <row r="13" spans="1:32" ht="18.600000000000001" thickBot="1" x14ac:dyDescent="0.5">
      <c r="A13" s="87"/>
      <c r="B13" s="87"/>
      <c r="C13" s="90" t="s">
        <v>15</v>
      </c>
      <c r="D13" s="126">
        <f t="shared" ref="D13:K13" si="0">SUM(D5:D12)</f>
        <v>18</v>
      </c>
      <c r="E13" s="123">
        <f t="shared" si="0"/>
        <v>14</v>
      </c>
      <c r="F13" s="129">
        <f t="shared" si="0"/>
        <v>2</v>
      </c>
      <c r="G13" s="95">
        <f t="shared" si="0"/>
        <v>24</v>
      </c>
      <c r="H13" s="123">
        <f t="shared" si="0"/>
        <v>4</v>
      </c>
      <c r="I13" s="97">
        <f t="shared" si="0"/>
        <v>4</v>
      </c>
      <c r="J13" s="126">
        <f t="shared" si="0"/>
        <v>12</v>
      </c>
      <c r="K13" s="96">
        <f t="shared" si="0"/>
        <v>1</v>
      </c>
      <c r="L13" s="123">
        <f t="shared" ref="L13:P13" si="1">SUM(L5:L12)</f>
        <v>4</v>
      </c>
      <c r="M13" s="97">
        <f>SUM(M5:M12)</f>
        <v>6</v>
      </c>
      <c r="N13" s="95">
        <f t="shared" si="1"/>
        <v>9</v>
      </c>
      <c r="O13" s="98">
        <f>SUM(O5:O12)</f>
        <v>0</v>
      </c>
      <c r="P13" s="99">
        <f t="shared" si="1"/>
        <v>0</v>
      </c>
      <c r="X13" s="95" t="s">
        <v>12</v>
      </c>
      <c r="Y13" s="96"/>
      <c r="Z13" s="123">
        <f>(Z11-Z12)/Z10</f>
        <v>1</v>
      </c>
      <c r="AA13" s="96"/>
      <c r="AB13" s="123">
        <f>(AB11-AB12)/AB10</f>
        <v>1</v>
      </c>
      <c r="AC13" s="96"/>
      <c r="AD13" s="123">
        <f>(AD11-AD12)/AD10</f>
        <v>0.75</v>
      </c>
      <c r="AE13" s="96"/>
      <c r="AF13" s="97"/>
    </row>
    <row r="14" spans="1:32" ht="18.600000000000001" thickBot="1" x14ac:dyDescent="0.5">
      <c r="C14" s="88" t="str">
        <f>D2</f>
        <v>SER</v>
      </c>
      <c r="X14" s="65" t="s">
        <v>92</v>
      </c>
      <c r="Y14" s="68">
        <v>3</v>
      </c>
      <c r="Z14" s="68" t="s">
        <v>256</v>
      </c>
      <c r="AA14" s="68">
        <v>10</v>
      </c>
      <c r="AB14" s="68" t="s">
        <v>257</v>
      </c>
      <c r="AC14" s="68">
        <v>12</v>
      </c>
      <c r="AD14" s="68" t="s">
        <v>258</v>
      </c>
      <c r="AE14" s="68"/>
      <c r="AF14" s="67"/>
    </row>
    <row r="15" spans="1:32" x14ac:dyDescent="0.45">
      <c r="A15" s="56" t="s">
        <v>16</v>
      </c>
      <c r="B15" s="56" t="s">
        <v>62</v>
      </c>
      <c r="C15" s="57" t="s">
        <v>3</v>
      </c>
      <c r="D15" s="65" t="s">
        <v>74</v>
      </c>
      <c r="E15" s="68" t="s">
        <v>93</v>
      </c>
      <c r="F15" s="67" t="s">
        <v>94</v>
      </c>
      <c r="G15" s="65" t="s">
        <v>75</v>
      </c>
      <c r="H15" s="68" t="s">
        <v>93</v>
      </c>
      <c r="I15" s="67" t="s">
        <v>94</v>
      </c>
      <c r="J15" s="65" t="s">
        <v>76</v>
      </c>
      <c r="K15" s="68" t="s">
        <v>93</v>
      </c>
      <c r="L15" s="70" t="s">
        <v>96</v>
      </c>
      <c r="M15" s="71" t="s">
        <v>94</v>
      </c>
      <c r="N15" s="65" t="s">
        <v>77</v>
      </c>
      <c r="O15" s="72" t="s">
        <v>99</v>
      </c>
      <c r="P15" s="75" t="s">
        <v>7</v>
      </c>
      <c r="R15" s="65" t="s">
        <v>58</v>
      </c>
      <c r="S15" s="68" t="s">
        <v>71</v>
      </c>
      <c r="T15" s="68" t="s">
        <v>4</v>
      </c>
      <c r="U15" s="68" t="s">
        <v>5</v>
      </c>
      <c r="V15" s="68" t="s">
        <v>6</v>
      </c>
      <c r="W15" s="66" t="s">
        <v>8</v>
      </c>
      <c r="X15" s="89" t="s">
        <v>9</v>
      </c>
      <c r="Y15" s="87"/>
      <c r="Z15" s="87">
        <f>COUNTIFS('score sheet (2)'!$G:$G,'Set (2)'!Y$14,'score sheet (2)'!$I:$I,"r",'score sheet (2)'!$J:$J,"a")</f>
        <v>2</v>
      </c>
      <c r="AA15" s="87"/>
      <c r="AB15" s="87">
        <f>COUNTIFS('score sheet (2)'!$G:$G,'Set (2)'!AA$14,'score sheet (2)'!$I:$I,"r",'score sheet (2)'!$J:$J,"a")</f>
        <v>1</v>
      </c>
      <c r="AC15" s="87"/>
      <c r="AD15" s="87">
        <f>COUNTIFS('score sheet (2)'!$G:$G,'Set (2)'!AC$14,'score sheet (2)'!$I:$I,"r",'score sheet (2)'!$J:$J,"a")</f>
        <v>4</v>
      </c>
      <c r="AE15" s="87"/>
      <c r="AF15" s="91"/>
    </row>
    <row r="16" spans="1:32" x14ac:dyDescent="0.45">
      <c r="A16" s="87">
        <v>10</v>
      </c>
      <c r="B16" s="87"/>
      <c r="C16" s="90" t="str">
        <f>VLOOKUP(A16,'Set (1)'!$A$16:$C$22,3,FALSE)</f>
        <v>Miran Kujundzic</v>
      </c>
      <c r="D16" s="89">
        <f>COUNTIFS('score sheet (2)'!$G:$G,'Set (2)'!$A16,'score sheet (2)'!$I:$I,"a")</f>
        <v>6</v>
      </c>
      <c r="E16" s="90">
        <f>COUNTIFS('score sheet (2)'!$G:$G,'Set (2)'!$A16,'score sheet (2)'!$I:$I,"a",'score sheet (2)'!$J:$J,"p")</f>
        <v>2</v>
      </c>
      <c r="F16" s="91">
        <f>COUNTIFS('score sheet (2)'!$G:$G,'Set (2)'!$A16,'score sheet (2)'!$I:$I,"a",'score sheet (2)'!$J:$J,"m")</f>
        <v>2</v>
      </c>
      <c r="G16" s="89">
        <f>COUNTIFS('score sheet (2)'!$G:$G,'Set (2)'!$A16,'score sheet (2)'!$I:$I,"s")</f>
        <v>4</v>
      </c>
      <c r="H16" s="87">
        <f>COUNTIFS('score sheet (2)'!$G:$G,'Set (2)'!$A16,'score sheet (2)'!$I:$I,"s",'score sheet (2)'!$J:$J,"p")</f>
        <v>1</v>
      </c>
      <c r="I16" s="91">
        <f>COUNTIFS('score sheet (2)'!$G:$G,'Set (2)'!$A16,'score sheet (2)'!$I:$I,"s",'score sheet (2)'!$J:$J,"m")</f>
        <v>2</v>
      </c>
      <c r="J16" s="89">
        <f>COUNTIFS('score sheet (2)'!$G:$G,'Set (2)'!$A16,'score sheet (2)'!$I:$I,"b")</f>
        <v>0</v>
      </c>
      <c r="K16" s="87">
        <f>COUNTIFS('score sheet (2)'!$G:$G,'Set (2)'!$A16,'score sheet (2)'!$I:$I,"b",'score sheet (2)'!$J:$J,"p")</f>
        <v>0</v>
      </c>
      <c r="L16" s="87">
        <f>COUNTIFS('score sheet (2)'!$G:$G,'Set (2)'!$A16,'score sheet (2)'!$I:$I,"b",'score sheet (2)'!J:J,"t")</f>
        <v>0</v>
      </c>
      <c r="M16" s="91">
        <f>COUNTIFS('score sheet (2)'!$G:$G,'Set (2)'!$A16,'score sheet (2)'!$I:$I,"b",'score sheet (2)'!K:K,"m")</f>
        <v>0</v>
      </c>
      <c r="N16" s="89">
        <f>COUNTIFS('score sheet (2)'!$G:$G,'Set (2)'!$A16,'score sheet (2)'!$I:$I,"d")</f>
        <v>1</v>
      </c>
      <c r="O16" s="91">
        <f>COUNTIFS('score sheet (2)'!$G:$G,'Set (2)'!$A16,'score sheet (2)'!$I:$I,"d",'score sheet (2)'!$J:$J,"m")</f>
        <v>0</v>
      </c>
      <c r="P16" s="93">
        <f>COUNTIFS('score sheet (2)'!$G:$G,'Set (2)'!$A16,'score sheet (2)'!$I:$I,"m")</f>
        <v>0</v>
      </c>
      <c r="Q16" s="94"/>
      <c r="R16" s="89" t="s">
        <v>107</v>
      </c>
      <c r="S16" s="87" t="s">
        <v>52</v>
      </c>
      <c r="T16" s="87">
        <f>COUNTIFS('score sheet (2)'!$G:$G,'Set (2)'!S16,'score sheet (2)'!$I:$I,"ab")</f>
        <v>0</v>
      </c>
      <c r="U16" s="87">
        <f>COUNTIFS('score sheet (2)'!$G:$G,'Set (2)'!S16,'score sheet (2)'!$I:$I,"sb")</f>
        <v>1</v>
      </c>
      <c r="V16" s="87">
        <f>COUNTIFS('score sheet (2)'!$G:$G,'Set (2)'!S16,'score sheet (2)'!$I:$I,"bb")</f>
        <v>0</v>
      </c>
      <c r="W16" s="90">
        <f>COUNTIFS('score sheet (2)'!$G:$G,'Set (2)'!S16,'score sheet (2)'!$I:$I,"ob")</f>
        <v>0</v>
      </c>
      <c r="X16" s="89" t="s">
        <v>10</v>
      </c>
      <c r="Y16" s="87"/>
      <c r="Z16" s="87">
        <f>COUNTIFS('score sheet (2)'!$G:$G,'Set (2)'!Y$14,'score sheet (2)'!$I:$I,"r",'score sheet (2)'!$J:$J,"b")</f>
        <v>0</v>
      </c>
      <c r="AA16" s="87"/>
      <c r="AB16" s="87">
        <f>COUNTIFS('score sheet (2)'!$G:$G,'Set (2)'!AA$14,'score sheet (2)'!$I:$I,"r",'score sheet (2)'!$J:$J,"b")</f>
        <v>2</v>
      </c>
      <c r="AC16" s="87"/>
      <c r="AD16" s="87">
        <f>COUNTIFS('score sheet (2)'!$G:$G,'Set (2)'!AC$14,'score sheet (2)'!$I:$I,"r",'score sheet (2)'!$J:$J,"b")</f>
        <v>2</v>
      </c>
      <c r="AE16" s="87"/>
      <c r="AF16" s="91"/>
    </row>
    <row r="17" spans="1:32" x14ac:dyDescent="0.45">
      <c r="A17" s="87">
        <v>29</v>
      </c>
      <c r="B17" s="87"/>
      <c r="C17" s="90" t="str">
        <f>VLOOKUP(A17,'Set (1)'!$A$16:$C$22,3,FALSE)</f>
        <v>Aleksandar Nedeljkovic</v>
      </c>
      <c r="D17" s="89">
        <f>COUNTIFS('score sheet (2)'!$G:$G,'Set (2)'!$A17,'score sheet (2)'!$I:$I,"a")</f>
        <v>1</v>
      </c>
      <c r="E17" s="90">
        <f>COUNTIFS('score sheet (2)'!$G:$G,'Set (2)'!$A17,'score sheet (2)'!$I:$I,"a",'score sheet (2)'!$J:$J,"p")</f>
        <v>1</v>
      </c>
      <c r="F17" s="91">
        <f>COUNTIFS('score sheet (2)'!$G:$G,'Set (2)'!$A17,'score sheet (2)'!$I:$I,"a",'score sheet (2)'!$J:$J,"m")</f>
        <v>0</v>
      </c>
      <c r="G17" s="89">
        <f>COUNTIFS('score sheet (2)'!$G:$G,'Set (2)'!$A17,'score sheet (2)'!$I:$I,"s")</f>
        <v>6</v>
      </c>
      <c r="H17" s="87">
        <f>COUNTIFS('score sheet (2)'!$G:$G,'Set (2)'!$A17,'score sheet (2)'!$I:$I,"s",'score sheet (2)'!$J:$J,"p")</f>
        <v>0</v>
      </c>
      <c r="I17" s="91">
        <f>COUNTIFS('score sheet (2)'!$G:$G,'Set (2)'!$A17,'score sheet (2)'!$I:$I,"s",'score sheet (2)'!$J:$J,"m")</f>
        <v>0</v>
      </c>
      <c r="J17" s="89">
        <f>COUNTIFS('score sheet (2)'!$G:$G,'Set (2)'!$A17,'score sheet (2)'!$I:$I,"b")</f>
        <v>1</v>
      </c>
      <c r="K17" s="87">
        <f>COUNTIFS('score sheet (2)'!$G:$G,'Set (2)'!$A17,'score sheet (2)'!$I:$I,"b",'score sheet (2)'!$J:$J,"p")</f>
        <v>0</v>
      </c>
      <c r="L17" s="87">
        <f>COUNTIFS('score sheet (2)'!$G:$G,'Set (2)'!$A17,'score sheet (2)'!$I:$I,"b",'score sheet (2)'!J:J,"t")</f>
        <v>0</v>
      </c>
      <c r="M17" s="91">
        <f>COUNTIFS('score sheet (2)'!$G:$G,'Set (2)'!$A17,'score sheet (2)'!$I:$I,"b",'score sheet (2)'!K:K,"m")</f>
        <v>0</v>
      </c>
      <c r="N17" s="89">
        <f>COUNTIFS('score sheet (2)'!$G:$G,'Set (2)'!$A17,'score sheet (2)'!$I:$I,"d")</f>
        <v>2</v>
      </c>
      <c r="O17" s="91">
        <f>COUNTIFS('score sheet (2)'!$G:$G,'Set (2)'!$A17,'score sheet (2)'!$I:$I,"d",'score sheet (2)'!$J:$J,"m")</f>
        <v>2</v>
      </c>
      <c r="P17" s="93">
        <f>COUNTIFS('score sheet (2)'!$G:$G,'Set (2)'!$A17,'score sheet (2)'!$I:$I,"m")</f>
        <v>0</v>
      </c>
      <c r="Q17" s="88"/>
      <c r="R17" s="89" t="s">
        <v>108</v>
      </c>
      <c r="S17" s="87" t="s">
        <v>53</v>
      </c>
      <c r="T17" s="87">
        <f>COUNTIFS('score sheet (2)'!$G:$G,'Set (2)'!S17,'score sheet (2)'!$I:$I,"ab")</f>
        <v>0</v>
      </c>
      <c r="U17" s="87">
        <f>COUNTIFS('score sheet (2)'!$G:$G,'Set (2)'!S17,'score sheet (2)'!$I:$I,"sb")</f>
        <v>0</v>
      </c>
      <c r="V17" s="87">
        <f>COUNTIFS('score sheet (2)'!$G:$G,'Set (2)'!S17,'score sheet (2)'!$I:$I,"bb")</f>
        <v>0</v>
      </c>
      <c r="W17" s="90">
        <f>COUNTIFS('score sheet (2)'!$G:$G,'Set (2)'!S17,'score sheet (2)'!$I:$I,"ob")</f>
        <v>0</v>
      </c>
      <c r="X17" s="89" t="s">
        <v>11</v>
      </c>
      <c r="Y17" s="87"/>
      <c r="Z17" s="87">
        <f>COUNTIFS('score sheet (2)'!$G:$G,'Set (2)'!Y$14,'score sheet (2)'!$I:$I,"r",'score sheet (2)'!$J:$J,"c")</f>
        <v>1</v>
      </c>
      <c r="AA17" s="87"/>
      <c r="AB17" s="87">
        <f>COUNTIFS('score sheet (2)'!$G:$G,'Set (2)'!AA$14,'score sheet (2)'!$I:$I,"r",'score sheet (2)'!$J:$J,"c")</f>
        <v>0</v>
      </c>
      <c r="AC17" s="87"/>
      <c r="AD17" s="87">
        <f>COUNTIFS('score sheet (2)'!$G:$G,'Set (2)'!AC$14,'score sheet (2)'!$I:$I,"r",'score sheet (2)'!$J:$J,"c")</f>
        <v>3</v>
      </c>
      <c r="AE17" s="87"/>
      <c r="AF17" s="91"/>
    </row>
    <row r="18" spans="1:32" x14ac:dyDescent="0.45">
      <c r="A18" s="87">
        <v>14</v>
      </c>
      <c r="B18" s="87"/>
      <c r="C18" s="90" t="str">
        <f>VLOOKUP(A18,'Set (1)'!$A$16:$C$22,3,FALSE)</f>
        <v>Aleksandar Atanasijevic</v>
      </c>
      <c r="D18" s="89">
        <f>COUNTIFS('score sheet (2)'!$G:$G,'Set (2)'!$A18,'score sheet (2)'!$I:$I,"a")</f>
        <v>6</v>
      </c>
      <c r="E18" s="90">
        <f>COUNTIFS('score sheet (2)'!$G:$G,'Set (2)'!$A18,'score sheet (2)'!$I:$I,"a",'score sheet (2)'!$J:$J,"p")</f>
        <v>3</v>
      </c>
      <c r="F18" s="91">
        <f>COUNTIFS('score sheet (2)'!$G:$G,'Set (2)'!$A18,'score sheet (2)'!$I:$I,"a",'score sheet (2)'!$J:$J,"m")</f>
        <v>1</v>
      </c>
      <c r="G18" s="89">
        <f>COUNTIFS('score sheet (2)'!$G:$G,'Set (2)'!$A18,'score sheet (2)'!$I:$I,"s")</f>
        <v>2</v>
      </c>
      <c r="H18" s="87">
        <f>COUNTIFS('score sheet (2)'!$G:$G,'Set (2)'!$A18,'score sheet (2)'!$I:$I,"s",'score sheet (2)'!$J:$J,"p")</f>
        <v>0</v>
      </c>
      <c r="I18" s="91">
        <f>COUNTIFS('score sheet (2)'!$G:$G,'Set (2)'!$A18,'score sheet (2)'!$I:$I,"s",'score sheet (2)'!$J:$J,"m")</f>
        <v>0</v>
      </c>
      <c r="J18" s="89">
        <f>COUNTIFS('score sheet (2)'!$G:$G,'Set (2)'!$A18,'score sheet (2)'!$I:$I,"b")</f>
        <v>1</v>
      </c>
      <c r="K18" s="87">
        <f>COUNTIFS('score sheet (2)'!$G:$G,'Set (2)'!$A18,'score sheet (2)'!$I:$I,"b",'score sheet (2)'!$J:$J,"p")</f>
        <v>0</v>
      </c>
      <c r="L18" s="87">
        <f>COUNTIFS('score sheet (2)'!$G:$G,'Set (2)'!$A18,'score sheet (2)'!$I:$I,"b",'score sheet (2)'!J:J,"t")</f>
        <v>0</v>
      </c>
      <c r="M18" s="91">
        <f>COUNTIFS('score sheet (2)'!$G:$G,'Set (2)'!$A18,'score sheet (2)'!$I:$I,"b",'score sheet (2)'!K:K,"m")</f>
        <v>0</v>
      </c>
      <c r="N18" s="89">
        <f>COUNTIFS('score sheet (2)'!$G:$G,'Set (2)'!$A18,'score sheet (2)'!$I:$I,"d")</f>
        <v>3</v>
      </c>
      <c r="O18" s="91">
        <f>COUNTIFS('score sheet (2)'!$G:$G,'Set (2)'!$A18,'score sheet (2)'!$I:$I,"d",'score sheet (2)'!$J:$J,"m")</f>
        <v>1</v>
      </c>
      <c r="P18" s="93">
        <f>COUNTIFS('score sheet (2)'!$G:$G,'Set (2)'!$A18,'score sheet (2)'!$I:$I,"m")</f>
        <v>0</v>
      </c>
      <c r="Q18" s="88"/>
      <c r="R18" s="89" t="s">
        <v>109</v>
      </c>
      <c r="S18" s="87" t="s">
        <v>54</v>
      </c>
      <c r="T18" s="87">
        <f>COUNTIFS('score sheet (2)'!$G:$G,'Set (2)'!S18,'score sheet (2)'!$I:$I,"ab")</f>
        <v>0</v>
      </c>
      <c r="U18" s="87">
        <f>COUNTIFS('score sheet (2)'!$G:$G,'Set (2)'!S18,'score sheet (2)'!$I:$I,"sb")</f>
        <v>0</v>
      </c>
      <c r="V18" s="87">
        <f>COUNTIFS('score sheet (2)'!$G:$G,'Set (2)'!S18,'score sheet (2)'!$I:$I,"bb")</f>
        <v>0</v>
      </c>
      <c r="W18" s="90">
        <f>COUNTIFS('score sheet (2)'!$G:$G,'Set (2)'!S18,'score sheet (2)'!$I:$I,"ob")</f>
        <v>0</v>
      </c>
      <c r="X18" s="89" t="s">
        <v>7</v>
      </c>
      <c r="Y18" s="87"/>
      <c r="Z18" s="87">
        <f>COUNTIFS('score sheet (2)'!$G:$G,'Set (2)'!Y$14,'score sheet (2)'!$I:$I,"r",'score sheet (2)'!$J:$J,"c")</f>
        <v>1</v>
      </c>
      <c r="AA18" s="87"/>
      <c r="AB18" s="87">
        <f>COUNTIFS('score sheet (2)'!$G:$G,'Set (2)'!AA$14,'score sheet (2)'!$I:$I,"r",'score sheet (2)'!$J:$J,"m")+COUNTIFS('score sheet (2)'!$G:$G,'Set (2)'!AA$14,'score sheet (2)'!$I:$I,"r",'score sheet (2)'!$J:$J,"o")</f>
        <v>1</v>
      </c>
      <c r="AC18" s="87"/>
      <c r="AD18" s="87">
        <f>COUNTIFS('score sheet (2)'!$G:$G,'Set (2)'!AC$14,'score sheet (2)'!$I:$I,"r",'score sheet (2)'!$J:$J,"m")+COUNTIFS('score sheet (2)'!$G:$G,'Set (2)'!AC$14,'score sheet (2)'!$I:$I,"r",'score sheet (2)'!$J:$J,"o")</f>
        <v>2</v>
      </c>
      <c r="AE18" s="87"/>
      <c r="AF18" s="91"/>
    </row>
    <row r="19" spans="1:32" x14ac:dyDescent="0.45">
      <c r="A19" s="87">
        <v>12</v>
      </c>
      <c r="B19" s="87"/>
      <c r="C19" s="90" t="str">
        <f>VLOOKUP(A19,'Set (1)'!$A$16:$C$22,3,FALSE)</f>
        <v>Pavle Peric</v>
      </c>
      <c r="D19" s="89">
        <f>COUNTIFS('score sheet (2)'!$G:$G,'Set (2)'!$A19,'score sheet (2)'!$I:$I,"a")</f>
        <v>3</v>
      </c>
      <c r="E19" s="90">
        <f>COUNTIFS('score sheet (2)'!$G:$G,'Set (2)'!$A19,'score sheet (2)'!$I:$I,"a",'score sheet (2)'!$J:$J,"p")</f>
        <v>2</v>
      </c>
      <c r="F19" s="91">
        <f>COUNTIFS('score sheet (2)'!$G:$G,'Set (2)'!$A19,'score sheet (2)'!$I:$I,"a",'score sheet (2)'!$J:$J,"m")</f>
        <v>0</v>
      </c>
      <c r="G19" s="89">
        <f>COUNTIFS('score sheet (2)'!$G:$G,'Set (2)'!$A19,'score sheet (2)'!$I:$I,"s")</f>
        <v>2</v>
      </c>
      <c r="H19" s="87">
        <f>COUNTIFS('score sheet (2)'!$G:$G,'Set (2)'!$A19,'score sheet (2)'!$I:$I,"s",'score sheet (2)'!$J:$J,"p")</f>
        <v>0</v>
      </c>
      <c r="I19" s="91">
        <f>COUNTIFS('score sheet (2)'!$G:$G,'Set (2)'!$A19,'score sheet (2)'!$I:$I,"s",'score sheet (2)'!$J:$J,"m")</f>
        <v>1</v>
      </c>
      <c r="J19" s="89">
        <f>COUNTIFS('score sheet (2)'!$G:$G,'Set (2)'!$A19,'score sheet (2)'!$I:$I,"b")</f>
        <v>0</v>
      </c>
      <c r="K19" s="87">
        <f>COUNTIFS('score sheet (2)'!$G:$G,'Set (2)'!$A19,'score sheet (2)'!$I:$I,"b",'score sheet (2)'!$J:$J,"p")</f>
        <v>0</v>
      </c>
      <c r="L19" s="87">
        <f>COUNTIFS('score sheet (2)'!$G:$G,'Set (2)'!$A19,'score sheet (2)'!$I:$I,"b",'score sheet (2)'!J:J,"t")</f>
        <v>0</v>
      </c>
      <c r="M19" s="91">
        <f>COUNTIFS('score sheet (2)'!$G:$G,'Set (2)'!$A19,'score sheet (2)'!$I:$I,"b",'score sheet (2)'!K:K,"m")</f>
        <v>0</v>
      </c>
      <c r="N19" s="89">
        <f>COUNTIFS('score sheet (2)'!$G:$G,'Set (2)'!$A19,'score sheet (2)'!$I:$I,"d")</f>
        <v>0</v>
      </c>
      <c r="O19" s="91">
        <f>COUNTIFS('score sheet (2)'!$G:$G,'Set (2)'!$A19,'score sheet (2)'!$I:$I,"d",'score sheet (2)'!$J:$J,"m")</f>
        <v>0</v>
      </c>
      <c r="P19" s="93">
        <f>COUNTIFS('score sheet (2)'!$G:$G,'Set (2)'!$A19,'score sheet (2)'!$I:$I,"m")</f>
        <v>0</v>
      </c>
      <c r="Q19" s="88"/>
      <c r="R19" s="89" t="s">
        <v>104</v>
      </c>
      <c r="S19" s="87" t="s">
        <v>55</v>
      </c>
      <c r="T19" s="87">
        <f>COUNTIFS('score sheet (2)'!$G:$G,'Set (2)'!S19,'score sheet (2)'!$I:$I,"ab")</f>
        <v>0</v>
      </c>
      <c r="U19" s="87">
        <f>COUNTIFS('score sheet (2)'!$G:$G,'Set (2)'!S19,'score sheet (2)'!$I:$I,"sb")</f>
        <v>0</v>
      </c>
      <c r="V19" s="87">
        <f>COUNTIFS('score sheet (2)'!$G:$G,'Set (2)'!S19,'score sheet (2)'!$I:$I,"bb")</f>
        <v>0</v>
      </c>
      <c r="W19" s="90">
        <f>COUNTIFS('score sheet (2)'!$G:$G,'Set (2)'!S19,'score sheet (2)'!$I:$I,"ob")</f>
        <v>0</v>
      </c>
      <c r="X19" s="89" t="s">
        <v>12</v>
      </c>
      <c r="Y19" s="87"/>
      <c r="Z19" s="87">
        <f>(Z15*100+Z16*50)/(Z15+Z16+Z17+Z18)</f>
        <v>50</v>
      </c>
      <c r="AA19" s="87"/>
      <c r="AB19" s="87">
        <f>(AB15*100+AB16*50)/(AB15+AB16+AB17+AB18)</f>
        <v>50</v>
      </c>
      <c r="AC19" s="87"/>
      <c r="AD19" s="87">
        <f>(AD15*100+AD16*50)/(AD15+AD16+AD17+AD18)</f>
        <v>45.454545454545453</v>
      </c>
      <c r="AE19" s="87"/>
      <c r="AF19" s="91" t="e">
        <f>(AF15*100+AF16*50)/(AF15+AF16+AF17+AF18)</f>
        <v>#DIV/0!</v>
      </c>
    </row>
    <row r="20" spans="1:32" x14ac:dyDescent="0.45">
      <c r="A20" s="87">
        <v>18</v>
      </c>
      <c r="B20" s="87"/>
      <c r="C20" s="90" t="str">
        <f>VLOOKUP(A20,'Set (1)'!$A$16:$C$22,3,FALSE)</f>
        <v>Marko Podrascanin</v>
      </c>
      <c r="D20" s="89">
        <f>COUNTIFS('score sheet (2)'!$G:$G,'Set (2)'!$A20,'score sheet (2)'!$I:$I,"a")</f>
        <v>2</v>
      </c>
      <c r="E20" s="90">
        <f>COUNTIFS('score sheet (2)'!$G:$G,'Set (2)'!$A20,'score sheet (2)'!$I:$I,"a",'score sheet (2)'!$J:$J,"p")</f>
        <v>2</v>
      </c>
      <c r="F20" s="91">
        <f>COUNTIFS('score sheet (2)'!$G:$G,'Set (2)'!$A20,'score sheet (2)'!$I:$I,"a",'score sheet (2)'!$J:$J,"m")</f>
        <v>0</v>
      </c>
      <c r="G20" s="89">
        <f>COUNTIFS('score sheet (2)'!$G:$G,'Set (2)'!$A20,'score sheet (2)'!$I:$I,"s")</f>
        <v>2</v>
      </c>
      <c r="H20" s="87">
        <f>COUNTIFS('score sheet (2)'!$G:$G,'Set (2)'!$A20,'score sheet (2)'!$I:$I,"s",'score sheet (2)'!$J:$J,"p")</f>
        <v>0</v>
      </c>
      <c r="I20" s="91">
        <f>COUNTIFS('score sheet (2)'!$G:$G,'Set (2)'!$A20,'score sheet (2)'!$I:$I,"s",'score sheet (2)'!$J:$J,"m")</f>
        <v>0</v>
      </c>
      <c r="J20" s="89">
        <f>COUNTIFS('score sheet (2)'!$G:$G,'Set (2)'!$A20,'score sheet (2)'!$I:$I,"b")</f>
        <v>3</v>
      </c>
      <c r="K20" s="87">
        <f>COUNTIFS('score sheet (2)'!$G:$G,'Set (2)'!$A20,'score sheet (2)'!$I:$I,"b",'score sheet (2)'!$J:$J,"p")</f>
        <v>1</v>
      </c>
      <c r="L20" s="87">
        <f>COUNTIFS('score sheet (2)'!$G:$G,'Set (2)'!$A20,'score sheet (2)'!$I:$I,"b",'score sheet (2)'!J:J,"t")</f>
        <v>0</v>
      </c>
      <c r="M20" s="91">
        <f>COUNTIFS('score sheet (2)'!$G:$G,'Set (2)'!$A20,'score sheet (2)'!$I:$I,"b",'score sheet (2)'!K:K,"m")</f>
        <v>0</v>
      </c>
      <c r="N20" s="89">
        <f>COUNTIFS('score sheet (2)'!$G:$G,'Set (2)'!$A20,'score sheet (2)'!$I:$I,"d")</f>
        <v>2</v>
      </c>
      <c r="O20" s="91">
        <f>COUNTIFS('score sheet (2)'!$G:$G,'Set (2)'!$A20,'score sheet (2)'!$I:$I,"d",'score sheet (2)'!$J:$J,"m")</f>
        <v>1</v>
      </c>
      <c r="P20" s="93">
        <f>COUNTIFS('score sheet (2)'!$G:$G,'Set (2)'!$A20,'score sheet (2)'!$I:$I,"m")</f>
        <v>0</v>
      </c>
      <c r="Q20" s="88"/>
      <c r="R20" s="89" t="s">
        <v>105</v>
      </c>
      <c r="S20" s="122" t="s">
        <v>56</v>
      </c>
      <c r="T20" s="87">
        <f>COUNTIFS('score sheet (2)'!$G:$G,'Set (2)'!S20,'score sheet (2)'!$I:$I,"ab")</f>
        <v>1</v>
      </c>
      <c r="U20" s="87">
        <f>COUNTIFS('score sheet (2)'!$G:$G,'Set (2)'!S20,'score sheet (2)'!$I:$I,"sb")</f>
        <v>0</v>
      </c>
      <c r="V20" s="87">
        <f>COUNTIFS('score sheet (2)'!$G:$G,'Set (2)'!S20,'score sheet (2)'!$I:$I,"bb")</f>
        <v>1</v>
      </c>
      <c r="W20" s="90">
        <f>COUNTIFS('score sheet (2)'!$G:$G,'Set (2)'!S20,'score sheet (2)'!$I:$I,"ob")</f>
        <v>1</v>
      </c>
      <c r="X20" s="78" t="s">
        <v>4</v>
      </c>
      <c r="Y20" s="56">
        <v>14</v>
      </c>
      <c r="Z20" s="56" t="s">
        <v>259</v>
      </c>
      <c r="AA20" s="56">
        <v>10</v>
      </c>
      <c r="AB20" s="56" t="s">
        <v>257</v>
      </c>
      <c r="AC20" s="56">
        <v>12</v>
      </c>
      <c r="AD20" s="56" t="s">
        <v>258</v>
      </c>
      <c r="AE20" s="56"/>
      <c r="AF20" s="79"/>
    </row>
    <row r="21" spans="1:32" ht="18.600000000000001" thickBot="1" x14ac:dyDescent="0.5">
      <c r="A21" s="87">
        <v>21</v>
      </c>
      <c r="B21" s="87"/>
      <c r="C21" s="90" t="str">
        <f>VLOOKUP(A21,'Set (1)'!$A$16:$C$22,3,FALSE)</f>
        <v>Vuk Todorovic</v>
      </c>
      <c r="D21" s="89">
        <f>COUNTIFS('score sheet (2)'!$G:$G,'Set (2)'!$A21,'score sheet (2)'!$I:$I,"a")</f>
        <v>0</v>
      </c>
      <c r="E21" s="90">
        <f>COUNTIFS('score sheet (2)'!$G:$G,'Set (2)'!$A21,'score sheet (2)'!$I:$I,"a",'score sheet (2)'!$J:$J,"p")</f>
        <v>0</v>
      </c>
      <c r="F21" s="91">
        <f>COUNTIFS('score sheet (2)'!$G:$G,'Set (2)'!$A21,'score sheet (2)'!$I:$I,"a",'score sheet (2)'!$J:$J,"m")</f>
        <v>0</v>
      </c>
      <c r="G21" s="89">
        <f>COUNTIFS('score sheet (2)'!$G:$G,'Set (2)'!$A21,'score sheet (2)'!$I:$I,"s")</f>
        <v>3</v>
      </c>
      <c r="H21" s="87">
        <f>COUNTIFS('score sheet (2)'!$G:$G,'Set (2)'!$A21,'score sheet (2)'!$I:$I,"s",'score sheet (2)'!$J:$J,"p")</f>
        <v>1</v>
      </c>
      <c r="I21" s="91">
        <f>COUNTIFS('score sheet (2)'!$G:$G,'Set (2)'!$A21,'score sheet (2)'!$I:$I,"s",'score sheet (2)'!$J:$J,"m")</f>
        <v>1</v>
      </c>
      <c r="J21" s="89">
        <f>COUNTIFS('score sheet (2)'!$G:$G,'Set (2)'!$A21,'score sheet (2)'!$I:$I,"b")</f>
        <v>0</v>
      </c>
      <c r="K21" s="87">
        <f>COUNTIFS('score sheet (2)'!$G:$G,'Set (2)'!$A21,'score sheet (2)'!$I:$I,"b",'score sheet (2)'!$J:$J,"p")</f>
        <v>0</v>
      </c>
      <c r="L21" s="87">
        <f>COUNTIFS('score sheet (2)'!$G:$G,'Set (2)'!$A21,'score sheet (2)'!$I:$I,"b",'score sheet (2)'!J:J,"t")</f>
        <v>0</v>
      </c>
      <c r="M21" s="91">
        <f>COUNTIFS('score sheet (2)'!$G:$G,'Set (2)'!$A21,'score sheet (2)'!$I:$I,"b",'score sheet (2)'!K:K,"m")</f>
        <v>0</v>
      </c>
      <c r="N21" s="89">
        <f>COUNTIFS('score sheet (2)'!$G:$G,'Set (2)'!$A21,'score sheet (2)'!$I:$I,"d")</f>
        <v>1</v>
      </c>
      <c r="O21" s="91">
        <f>COUNTIFS('score sheet (2)'!$G:$G,'Set (2)'!$A21,'score sheet (2)'!$I:$I,"d",'score sheet (2)'!$J:$J,"m")</f>
        <v>0</v>
      </c>
      <c r="P21" s="93">
        <f>COUNTIFS('score sheet (2)'!$G:$G,'Set (2)'!$A21,'score sheet (2)'!$I:$I,"m")</f>
        <v>0</v>
      </c>
      <c r="Q21" s="88"/>
      <c r="R21" s="95" t="s">
        <v>106</v>
      </c>
      <c r="S21" s="96" t="s">
        <v>57</v>
      </c>
      <c r="T21" s="87">
        <f>COUNTIFS('score sheet (2)'!$G:$G,'Set (2)'!S21,'score sheet (2)'!$I:$I,"ab")</f>
        <v>0</v>
      </c>
      <c r="U21" s="87">
        <f>COUNTIFS('score sheet (2)'!$G:$G,'Set (2)'!S21,'score sheet (2)'!$I:$I,"sb")</f>
        <v>0</v>
      </c>
      <c r="V21" s="87">
        <f>COUNTIFS('score sheet (2)'!$G:$G,'Set (2)'!S21,'score sheet (2)'!$I:$I,"bb")</f>
        <v>0</v>
      </c>
      <c r="W21" s="90">
        <f>COUNTIFS('score sheet (2)'!$G:$G,'Set (2)'!S21,'score sheet (2)'!$I:$I,"ob")</f>
        <v>0</v>
      </c>
      <c r="X21" s="89" t="s">
        <v>13</v>
      </c>
      <c r="Y21" s="87"/>
      <c r="Z21" s="87">
        <f>COUNTIFS('score sheet (2)'!$G:$G,'Set (2)'!Y$20,'score sheet (2)'!$I:$I,"a")</f>
        <v>6</v>
      </c>
      <c r="AA21" s="87"/>
      <c r="AB21" s="87">
        <f>COUNTIFS('score sheet (2)'!$G:$G,'Set (2)'!AA$20,'score sheet (2)'!$I:$I,"a")</f>
        <v>6</v>
      </c>
      <c r="AC21" s="87"/>
      <c r="AD21" s="87">
        <f>COUNTIFS('score sheet (2)'!$G:$G,'Set (2)'!AC$20,'score sheet (2)'!$I:$I,"a")</f>
        <v>3</v>
      </c>
      <c r="AE21" s="87"/>
      <c r="AF21" s="91"/>
    </row>
    <row r="22" spans="1:32" x14ac:dyDescent="0.45">
      <c r="A22" s="87">
        <v>3</v>
      </c>
      <c r="B22" s="87"/>
      <c r="C22" s="90" t="str">
        <f>VLOOKUP(A22,'Set (1)'!$A$16:$C$22,3,FALSE)</f>
        <v>Milorad Kapur</v>
      </c>
      <c r="D22" s="89">
        <f>COUNTIFS('score sheet (2)'!$G:$G,'Set (2)'!$A22,'score sheet (2)'!$I:$I,"a")</f>
        <v>0</v>
      </c>
      <c r="E22" s="90">
        <f>COUNTIFS('score sheet (2)'!$G:$G,'Set (2)'!$A22,'score sheet (2)'!$I:$I,"a",'score sheet (2)'!$J:$J,"p")</f>
        <v>0</v>
      </c>
      <c r="F22" s="91">
        <f>COUNTIFS('score sheet (2)'!$G:$G,'Set (2)'!$A22,'score sheet (2)'!$I:$I,"a",'score sheet (2)'!$J:$J,"m")</f>
        <v>0</v>
      </c>
      <c r="G22" s="89">
        <f>COUNTIFS('score sheet (2)'!$G:$G,'Set (2)'!$A22,'score sheet (2)'!$I:$I,"s")</f>
        <v>0</v>
      </c>
      <c r="H22" s="87">
        <f>COUNTIFS('score sheet (2)'!$G:$G,'Set (2)'!$A22,'score sheet (2)'!$I:$I,"s",'score sheet (2)'!$J:$J,"p")</f>
        <v>0</v>
      </c>
      <c r="I22" s="91">
        <f>COUNTIFS('score sheet (2)'!$G:$G,'Set (2)'!$A22,'score sheet (2)'!$I:$I,"s",'score sheet (2)'!$J:$J,"m")</f>
        <v>0</v>
      </c>
      <c r="J22" s="89">
        <f>COUNTIFS('score sheet (2)'!$G:$G,'Set (2)'!$A22,'score sheet (2)'!$I:$I,"b")</f>
        <v>0</v>
      </c>
      <c r="K22" s="87">
        <f>COUNTIFS('score sheet (2)'!$G:$G,'Set (2)'!$A22,'score sheet (2)'!$I:$I,"b",'score sheet (2)'!$J:$J,"p")</f>
        <v>0</v>
      </c>
      <c r="L22" s="87">
        <f>COUNTIFS('score sheet (2)'!$G:$G,'Set (2)'!$A22,'score sheet (2)'!$I:$I,"b",'score sheet (2)'!J:J,"t")</f>
        <v>0</v>
      </c>
      <c r="M22" s="91">
        <f>COUNTIFS('score sheet (2)'!$G:$G,'Set (2)'!$A22,'score sheet (2)'!$I:$I,"b",'score sheet (2)'!K:K,"m")</f>
        <v>0</v>
      </c>
      <c r="N22" s="89">
        <f>COUNTIFS('score sheet (2)'!$G:$G,'Set (2)'!$A22,'score sheet (2)'!$I:$I,"d")</f>
        <v>1</v>
      </c>
      <c r="O22" s="91">
        <f>COUNTIFS('score sheet (2)'!$G:$G,'Set (2)'!$A22,'score sheet (2)'!$I:$I,"d",'score sheet (2)'!$J:$J,"m")</f>
        <v>1</v>
      </c>
      <c r="P22" s="93">
        <f>COUNTIFS('score sheet (2)'!$G:$G,'Set (2)'!$A22,'score sheet (2)'!$I:$I,"m")</f>
        <v>0</v>
      </c>
      <c r="Q22" s="88"/>
      <c r="X22" s="89" t="s">
        <v>14</v>
      </c>
      <c r="Y22" s="87"/>
      <c r="Z22" s="87">
        <f>COUNTIFS('score sheet (2)'!$G:$G,'Set (2)'!Y$20,'score sheet (2)'!$I:$I,"a",'score sheet (2)'!$J:$J,"p")</f>
        <v>3</v>
      </c>
      <c r="AA22" s="87"/>
      <c r="AB22" s="87">
        <f>COUNTIFS('score sheet (2)'!$G:$G,'Set (2)'!AA$20,'score sheet (2)'!$I:$I,"a",'score sheet (2)'!$J:$J,"p")</f>
        <v>2</v>
      </c>
      <c r="AC22" s="87"/>
      <c r="AD22" s="87">
        <f>COUNTIFS('score sheet (2)'!$G:$G,'Set (2)'!AC$20,'score sheet (2)'!$I:$I,"a",'score sheet (2)'!$J:$J,"p")</f>
        <v>2</v>
      </c>
      <c r="AE22" s="87"/>
      <c r="AF22" s="91"/>
    </row>
    <row r="23" spans="1:32" x14ac:dyDescent="0.45">
      <c r="A23" s="87"/>
      <c r="B23" s="87"/>
      <c r="C23" s="90"/>
      <c r="D23" s="89"/>
      <c r="E23" s="87"/>
      <c r="F23" s="91"/>
      <c r="G23" s="89"/>
      <c r="H23" s="87"/>
      <c r="I23" s="91"/>
      <c r="J23" s="89"/>
      <c r="K23" s="87"/>
      <c r="L23" s="87"/>
      <c r="M23" s="91"/>
      <c r="N23" s="89"/>
      <c r="O23" s="91"/>
      <c r="P23" s="100"/>
      <c r="Q23" s="88"/>
      <c r="X23" s="89" t="s">
        <v>7</v>
      </c>
      <c r="Y23" s="87"/>
      <c r="Z23" s="87">
        <f>COUNTIFS('score sheet (2)'!$G:$G,'Set (2)'!Y$20,'score sheet (2)'!$I:$I,"a",'score sheet (2)'!$J:$J,"m")</f>
        <v>1</v>
      </c>
      <c r="AA23" s="87"/>
      <c r="AB23" s="87">
        <f>COUNTIFS('score sheet (2)'!$G:$G,'Set (2)'!AA$20,'score sheet (2)'!$I:$I,"a",'score sheet (2)'!$J:$J,"m")</f>
        <v>2</v>
      </c>
      <c r="AC23" s="87"/>
      <c r="AD23" s="87">
        <f>COUNTIFS('score sheet (2)'!$G:$G,'Set (2)'!AC$20,'score sheet (2)'!$I:$I,"a",'score sheet (2)'!$J:$J,"m")</f>
        <v>0</v>
      </c>
      <c r="AE23" s="87"/>
      <c r="AF23" s="91"/>
    </row>
    <row r="24" spans="1:32" ht="18.600000000000001" thickBot="1" x14ac:dyDescent="0.5">
      <c r="A24" s="87"/>
      <c r="B24" s="87"/>
      <c r="C24" s="90" t="s">
        <v>15</v>
      </c>
      <c r="D24" s="95">
        <f>SUM(D16:D23)</f>
        <v>18</v>
      </c>
      <c r="E24" s="96">
        <f>SUM(E16:E23)</f>
        <v>10</v>
      </c>
      <c r="F24" s="97">
        <f t="shared" ref="F24:P24" si="2">SUM(F16:F23)</f>
        <v>3</v>
      </c>
      <c r="G24" s="95">
        <f t="shared" si="2"/>
        <v>19</v>
      </c>
      <c r="H24" s="96">
        <f t="shared" si="2"/>
        <v>2</v>
      </c>
      <c r="I24" s="97">
        <f t="shared" si="2"/>
        <v>4</v>
      </c>
      <c r="J24" s="95">
        <f t="shared" si="2"/>
        <v>5</v>
      </c>
      <c r="K24" s="96">
        <f t="shared" si="2"/>
        <v>1</v>
      </c>
      <c r="L24" s="96">
        <f t="shared" si="2"/>
        <v>0</v>
      </c>
      <c r="M24" s="97">
        <f t="shared" si="2"/>
        <v>0</v>
      </c>
      <c r="N24" s="95">
        <f t="shared" si="2"/>
        <v>10</v>
      </c>
      <c r="O24" s="97">
        <f t="shared" si="2"/>
        <v>5</v>
      </c>
      <c r="P24" s="99">
        <f t="shared" si="2"/>
        <v>0</v>
      </c>
      <c r="X24" s="95" t="s">
        <v>12</v>
      </c>
      <c r="Y24" s="96"/>
      <c r="Z24" s="96">
        <f>(Z22-Z23)/Z21</f>
        <v>0.33333333333333331</v>
      </c>
      <c r="AA24" s="96"/>
      <c r="AB24" s="96">
        <f>(AB22-AB23)/AB21</f>
        <v>0</v>
      </c>
      <c r="AC24" s="96"/>
      <c r="AD24" s="96">
        <f>(AD22-AD23)/AD21</f>
        <v>0.66666666666666663</v>
      </c>
      <c r="AE24" s="96"/>
      <c r="AF24" s="97"/>
    </row>
  </sheetData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E154-688D-4FD4-9AB1-DFB46BDDDC33}">
  <sheetPr codeName="Sheet6"/>
  <dimension ref="A1:AF24"/>
  <sheetViews>
    <sheetView zoomScale="70" zoomScaleNormal="70" workbookViewId="0">
      <selection activeCell="Y20" sqref="Y20"/>
    </sheetView>
  </sheetViews>
  <sheetFormatPr defaultRowHeight="18" x14ac:dyDescent="0.45"/>
  <cols>
    <col min="1" max="1" width="4.796875" style="86" bestFit="1" customWidth="1"/>
    <col min="2" max="2" width="5.69921875" style="86" bestFit="1" customWidth="1"/>
    <col min="3" max="3" width="17.3984375" style="86" customWidth="1"/>
    <col min="4" max="4" width="11" style="86" bestFit="1" customWidth="1"/>
    <col min="5" max="5" width="8" style="86" bestFit="1" customWidth="1"/>
    <col min="6" max="6" width="7.3984375" style="86" bestFit="1" customWidth="1"/>
    <col min="7" max="7" width="10.19921875" style="86" bestFit="1" customWidth="1"/>
    <col min="8" max="8" width="8" style="86" bestFit="1" customWidth="1"/>
    <col min="9" max="9" width="8" style="86" customWidth="1"/>
    <col min="10" max="10" width="10" style="86" bestFit="1" customWidth="1"/>
    <col min="11" max="11" width="8" style="86" bestFit="1" customWidth="1"/>
    <col min="12" max="12" width="8.796875" style="86" bestFit="1" customWidth="1"/>
    <col min="13" max="13" width="8.796875" style="86" customWidth="1"/>
    <col min="14" max="14" width="4.796875" style="86" bestFit="1" customWidth="1"/>
    <col min="15" max="15" width="7.3984375" style="86" bestFit="1" customWidth="1"/>
    <col min="16" max="16" width="6" style="86" bestFit="1" customWidth="1"/>
    <col min="17" max="17" width="9.19921875" style="86" customWidth="1"/>
    <col min="18" max="18" width="10.3984375" style="86" bestFit="1" customWidth="1"/>
    <col min="19" max="19" width="9" style="86" bestFit="1" customWidth="1"/>
    <col min="20" max="20" width="7.19921875" style="86" bestFit="1" customWidth="1"/>
    <col min="21" max="22" width="6.3984375" style="86" bestFit="1" customWidth="1"/>
    <col min="23" max="23" width="4.19921875" style="86" bestFit="1" customWidth="1"/>
    <col min="24" max="24" width="11.09765625" style="86" bestFit="1" customWidth="1"/>
    <col min="25" max="25" width="8.796875" style="86" customWidth="1"/>
    <col min="26" max="26" width="8.3984375" style="86" bestFit="1" customWidth="1"/>
    <col min="27" max="27" width="8.796875" style="86" customWidth="1"/>
    <col min="28" max="28" width="8.3984375" style="86" bestFit="1" customWidth="1"/>
    <col min="29" max="29" width="8.796875" style="86" customWidth="1"/>
    <col min="30" max="30" width="8.3984375" style="86" bestFit="1" customWidth="1"/>
    <col min="31" max="31" width="8.796875" style="86" customWidth="1"/>
    <col min="32" max="32" width="8.3984375" style="86" bestFit="1" customWidth="1"/>
    <col min="33" max="16384" width="8.796875" style="86"/>
  </cols>
  <sheetData>
    <row r="1" spans="1:32" x14ac:dyDescent="0.45">
      <c r="C1" s="86" t="s">
        <v>0</v>
      </c>
      <c r="D1" s="87" t="str">
        <f>'score sheet (1)'!L1</f>
        <v>USA</v>
      </c>
      <c r="E1" s="87">
        <f>'score sheet (1)'!L2</f>
        <v>25</v>
      </c>
      <c r="G1" s="86" t="s">
        <v>1</v>
      </c>
    </row>
    <row r="2" spans="1:32" ht="18.600000000000001" thickBot="1" x14ac:dyDescent="0.5">
      <c r="D2" s="87" t="str">
        <f>'score sheet (1)'!M1</f>
        <v>SER</v>
      </c>
      <c r="E2" s="87">
        <f>'score sheet (1)'!M2</f>
        <v>18</v>
      </c>
    </row>
    <row r="3" spans="1:32" ht="18.600000000000001" thickBot="1" x14ac:dyDescent="0.5">
      <c r="C3" s="88" t="str">
        <f>D1</f>
        <v>USA</v>
      </c>
      <c r="S3" s="86" t="s">
        <v>2</v>
      </c>
      <c r="X3" s="65" t="s">
        <v>92</v>
      </c>
      <c r="Y3" s="68">
        <v>22</v>
      </c>
      <c r="Z3" s="68" t="s">
        <v>250</v>
      </c>
      <c r="AA3" s="68">
        <v>8</v>
      </c>
      <c r="AB3" s="68" t="s">
        <v>251</v>
      </c>
      <c r="AC3" s="68">
        <v>2</v>
      </c>
      <c r="AD3" s="68" t="s">
        <v>252</v>
      </c>
      <c r="AE3" s="68">
        <v>18</v>
      </c>
      <c r="AF3" s="67" t="s">
        <v>253</v>
      </c>
    </row>
    <row r="4" spans="1:32" x14ac:dyDescent="0.45">
      <c r="A4" s="56" t="s">
        <v>17</v>
      </c>
      <c r="B4" s="56" t="s">
        <v>72</v>
      </c>
      <c r="C4" s="57" t="s">
        <v>3</v>
      </c>
      <c r="D4" s="65" t="s">
        <v>74</v>
      </c>
      <c r="E4" s="66" t="s">
        <v>93</v>
      </c>
      <c r="F4" s="67" t="s">
        <v>94</v>
      </c>
      <c r="G4" s="65" t="s">
        <v>75</v>
      </c>
      <c r="H4" s="68" t="s">
        <v>95</v>
      </c>
      <c r="I4" s="67" t="s">
        <v>94</v>
      </c>
      <c r="J4" s="65" t="s">
        <v>76</v>
      </c>
      <c r="K4" s="68" t="s">
        <v>95</v>
      </c>
      <c r="L4" s="70" t="s">
        <v>96</v>
      </c>
      <c r="M4" s="71" t="s">
        <v>94</v>
      </c>
      <c r="N4" s="65" t="s">
        <v>77</v>
      </c>
      <c r="O4" s="72" t="s">
        <v>99</v>
      </c>
      <c r="P4" s="75" t="s">
        <v>7</v>
      </c>
      <c r="R4" s="65" t="s">
        <v>58</v>
      </c>
      <c r="S4" s="68" t="s">
        <v>71</v>
      </c>
      <c r="T4" s="68" t="s">
        <v>4</v>
      </c>
      <c r="U4" s="68" t="s">
        <v>5</v>
      </c>
      <c r="V4" s="68" t="s">
        <v>6</v>
      </c>
      <c r="W4" s="66" t="s">
        <v>8</v>
      </c>
      <c r="X4" s="89" t="s">
        <v>9</v>
      </c>
      <c r="Y4" s="87"/>
      <c r="Z4" s="87">
        <f>COUNTIFS('score sheet (1)'!$B:$B,'Set (1)'!Y$3,'score sheet (1)'!$D:$D,"r",'score sheet (1)'!$E:$E,"a")</f>
        <v>2</v>
      </c>
      <c r="AA4" s="87"/>
      <c r="AB4" s="87">
        <f>COUNTIFS('score sheet (1)'!$B:$B,'Set (1)'!AA$3,'score sheet (1)'!$D:$D,"r",'score sheet (1)'!$E:$E,"a")</f>
        <v>4</v>
      </c>
      <c r="AC4" s="87"/>
      <c r="AD4" s="87">
        <f>COUNTIFS('score sheet (1)'!$B:$B,'Set (1)'!AC$3,'score sheet (1)'!$D:$D,"r",'score sheet (1)'!$E:$E,"a")</f>
        <v>1</v>
      </c>
      <c r="AE4" s="87"/>
      <c r="AF4" s="87">
        <f>COUNTIFS('score sheet (1)'!$B:$B,'Set (1)'!AE$3,'score sheet (1)'!$D:$D,"r",'score sheet (1)'!$E:$E,"a")</f>
        <v>1</v>
      </c>
    </row>
    <row r="5" spans="1:32" x14ac:dyDescent="0.45">
      <c r="A5" s="87">
        <v>12</v>
      </c>
      <c r="B5" s="87"/>
      <c r="C5" s="90" t="s">
        <v>233</v>
      </c>
      <c r="D5" s="89">
        <f>COUNTIFS('score sheet (1)'!$B:$B,'Set (1)'!$A5,'score sheet (1)'!$D:$D,"a")</f>
        <v>2</v>
      </c>
      <c r="E5" s="90">
        <f>COUNTIFS('score sheet (1)'!$B:$B,'Set (1)'!$A5,'score sheet (1)'!$D:$D,"a",'score sheet (1)'!$E:$E,"p")</f>
        <v>2</v>
      </c>
      <c r="F5" s="91">
        <f>COUNTIFS('score sheet (1)'!$B:$B,'Set (1)'!$A5,'score sheet (1)'!$D:$D,"a",'score sheet (1)'!$E:$E,"m")</f>
        <v>0</v>
      </c>
      <c r="G5" s="89">
        <f>COUNTIFS('score sheet (1)'!$B:$B,'Set (1)'!$A5,'score sheet (1)'!$D:$D,"s")</f>
        <v>3</v>
      </c>
      <c r="H5" s="87">
        <f>COUNTIFS('score sheet (1)'!$B:$B,'Set (1)'!$A5,'score sheet (1)'!$D:$D,"s",'score sheet (1)'!$E:$E,"p")</f>
        <v>0</v>
      </c>
      <c r="I5" s="91">
        <f>COUNTIFS('score sheet (1)'!$B:$B,'Set (1)'!$A5,'score sheet (1)'!$D:$D,"s",'score sheet (1)'!$E:$E,"m")</f>
        <v>0</v>
      </c>
      <c r="J5" s="124">
        <f>COUNTIFS('score sheet (1)'!$B:$B,'Set (1)'!$A5,'score sheet (1)'!$D:$D,"b")</f>
        <v>5</v>
      </c>
      <c r="K5" s="122">
        <f>COUNTIFS('score sheet (1)'!$B:$B,'Set (1)'!$A5,'score sheet (1)'!$D:$D,"b",'score sheet (1)'!$E:$E,"p")</f>
        <v>0</v>
      </c>
      <c r="L5" s="122">
        <f>COUNTIFS('score sheet (1)'!$B:$B,'Set (1)'!$A5,'score sheet (1)'!$D:$D,"b",'score sheet (1)'!$E:$E,"t")</f>
        <v>2</v>
      </c>
      <c r="M5" s="91">
        <f>COUNTIFS('score sheet (1)'!$B:$B,'Set (1)'!$A5,'score sheet (1)'!$D:$D,"b",'score sheet (1)'!$E:$E,"m")</f>
        <v>1</v>
      </c>
      <c r="N5" s="89">
        <f>COUNTIFS('score sheet (1)'!$B:$B,'Set (1)'!$A5,'score sheet (1)'!$D:$D,"d")</f>
        <v>1</v>
      </c>
      <c r="O5" s="92">
        <f>COUNTIFS('score sheet (1)'!$B:$B,'Set (1)'!$A5,'score sheet (1)'!$D:$D,"d",'score sheet (1)'!$D:$D,"m")</f>
        <v>0</v>
      </c>
      <c r="P5" s="93">
        <f>COUNTIFS('score sheet (1)'!$B:$B,'Set (1)'!$A5,'score sheet (1)'!$D:$D,"m")</f>
        <v>0</v>
      </c>
      <c r="Q5" s="94"/>
      <c r="R5" s="89" t="s">
        <v>104</v>
      </c>
      <c r="S5" s="122" t="s">
        <v>52</v>
      </c>
      <c r="T5" s="87">
        <f>COUNTIFS('score sheet (1)'!$B:$B,'Set (1)'!S5,'score sheet (1)'!$D:$D,"ab")</f>
        <v>1</v>
      </c>
      <c r="U5" s="87">
        <f>COUNTIFS('score sheet (1)'!$B:$B,'Set (1)'!S5,'score sheet (1)'!$D:$D,"sb")</f>
        <v>1</v>
      </c>
      <c r="V5" s="87">
        <f>COUNTIFS('score sheet (1)'!$B:$B,'Set (1)'!S5,'score sheet (1)'!$D:$D,"bb")</f>
        <v>0</v>
      </c>
      <c r="W5" s="90">
        <f>COUNTIFS('score sheet (1)'!$B:$B,'Set (1)'!S5,'score sheet (1)'!$D:$D,"ob")</f>
        <v>1</v>
      </c>
      <c r="X5" s="89" t="s">
        <v>10</v>
      </c>
      <c r="Y5" s="87"/>
      <c r="Z5" s="87">
        <f>COUNTIFS('score sheet (1)'!$B:$B,'Set (1)'!Y$3,'score sheet (1)'!$D:$D,"r",'score sheet (1)'!$E:$E,"b")</f>
        <v>0</v>
      </c>
      <c r="AA5" s="87"/>
      <c r="AB5" s="87">
        <f>COUNTIFS('score sheet (1)'!$B:$B,'Set (1)'!AA$3,'score sheet (1)'!$D:$D,"r",'score sheet (1)'!$E:$E,"b")</f>
        <v>0</v>
      </c>
      <c r="AC5" s="87"/>
      <c r="AD5" s="87">
        <f>COUNTIFS('score sheet (1)'!$B:$B,'Set (1)'!AC$3,'score sheet (1)'!$D:$D,"r",'score sheet (1)'!$E:$E,"b")</f>
        <v>0</v>
      </c>
      <c r="AE5" s="87"/>
      <c r="AF5" s="87">
        <f>COUNTIFS('score sheet (1)'!$B:$B,'Set (1)'!AE$3,'score sheet (1)'!$D:$D,"r",'score sheet (1)'!$E:$E,"b")</f>
        <v>0</v>
      </c>
    </row>
    <row r="6" spans="1:32" x14ac:dyDescent="0.45">
      <c r="A6" s="87">
        <v>1</v>
      </c>
      <c r="B6" s="87"/>
      <c r="C6" s="90" t="s">
        <v>234</v>
      </c>
      <c r="D6" s="89">
        <f>COUNTIFS('score sheet (1)'!$B:$B,'Set (1)'!$A6,'score sheet (1)'!$D:$D,"a")</f>
        <v>9</v>
      </c>
      <c r="E6" s="90">
        <f>COUNTIFS('score sheet (1)'!$B:$B,'Set (1)'!$A6,'score sheet (1)'!$D:$D,"a",'score sheet (1)'!$E:$E,"p")</f>
        <v>5</v>
      </c>
      <c r="F6" s="91">
        <f>COUNTIFS('score sheet (1)'!$B:$B,'Set (1)'!$A6,'score sheet (1)'!$D:$D,"a",'score sheet (1)'!$E:$E,"m")</f>
        <v>1</v>
      </c>
      <c r="G6" s="89">
        <f>COUNTIFS('score sheet (1)'!$B:$B,'Set (1)'!$A6,'score sheet (1)'!$D:$D,"s")</f>
        <v>4</v>
      </c>
      <c r="H6" s="87">
        <f>COUNTIFS('score sheet (1)'!$B:$B,'Set (1)'!$A6,'score sheet (1)'!$D:$D,"s",'score sheet (1)'!$E:$E,"p")</f>
        <v>0</v>
      </c>
      <c r="I6" s="91">
        <f>COUNTIFS('score sheet (1)'!$B:$B,'Set (1)'!$A6,'score sheet (1)'!$D:$D,"s",'score sheet (1)'!$E:$E,"m")</f>
        <v>2</v>
      </c>
      <c r="J6" s="89">
        <f>COUNTIFS('score sheet (1)'!$B:$B,'Set (1)'!$A6,'score sheet (1)'!$D:$D,"b")</f>
        <v>2</v>
      </c>
      <c r="K6" s="87">
        <f>COUNTIFS('score sheet (1)'!$B:$B,'Set (1)'!$A6,'score sheet (1)'!$D:$D,"b",'score sheet (1)'!$E:$E,"p")</f>
        <v>0</v>
      </c>
      <c r="L6" s="87">
        <f>COUNTIFS('score sheet (1)'!$B:$B,'Set (1)'!$A6,'score sheet (1)'!$D:$D,"b",'score sheet (1)'!$E:$E,"t")</f>
        <v>0</v>
      </c>
      <c r="M6" s="91">
        <f>COUNTIFS('score sheet (1)'!$B:$B,'Set (1)'!$A6,'score sheet (1)'!$D:$D,"b",'score sheet (1)'!$E:$E,"m")</f>
        <v>2</v>
      </c>
      <c r="N6" s="89">
        <f>COUNTIFS('score sheet (1)'!$B:$B,'Set (1)'!$A6,'score sheet (1)'!$D:$D,"d")</f>
        <v>0</v>
      </c>
      <c r="O6" s="92">
        <f>COUNTIFS('score sheet (1)'!$B:$B,'Set (1)'!$A6,'score sheet (1)'!$D:$D,"d",'score sheet (1)'!$D:$D,"m")</f>
        <v>0</v>
      </c>
      <c r="P6" s="93">
        <f>COUNTIFS('score sheet (1)'!$B:$B,'Set (1)'!$A6,'score sheet (1)'!$D:$D,"m")</f>
        <v>1</v>
      </c>
      <c r="Q6" s="88"/>
      <c r="R6" s="89" t="s">
        <v>105</v>
      </c>
      <c r="S6" s="87" t="s">
        <v>53</v>
      </c>
      <c r="T6" s="87">
        <f>COUNTIFS('score sheet (1)'!$B:$B,'Set (1)'!S6,'score sheet (1)'!$D:$D,"ab")</f>
        <v>0</v>
      </c>
      <c r="U6" s="87">
        <f>COUNTIFS('score sheet (1)'!$B:$B,'Set (1)'!S6,'score sheet (1)'!$D:$D,"sb")</f>
        <v>2</v>
      </c>
      <c r="V6" s="87">
        <f>COUNTIFS('score sheet (1)'!$B:$B,'Set (1)'!S6,'score sheet (1)'!$D:$D,"bb")</f>
        <v>0</v>
      </c>
      <c r="W6" s="90">
        <f>COUNTIFS('score sheet (1)'!$B:$B,'Set (1)'!S6,'score sheet (1)'!$D:$D,"ob")</f>
        <v>0</v>
      </c>
      <c r="X6" s="89" t="s">
        <v>11</v>
      </c>
      <c r="Y6" s="87"/>
      <c r="Z6" s="87">
        <f>COUNTIFS('score sheet (1)'!$B:$B,'Set (1)'!Y$3,'score sheet (1)'!$D:$D,"r",'score sheet (1)'!$E:$E,"c")</f>
        <v>0</v>
      </c>
      <c r="AA6" s="87"/>
      <c r="AB6" s="87">
        <f>COUNTIFS('score sheet (1)'!$B:$B,'Set (1)'!AA$3,'score sheet (1)'!$D:$D,"r",'score sheet (1)'!$E:$E,"c")</f>
        <v>2</v>
      </c>
      <c r="AC6" s="87"/>
      <c r="AD6" s="87">
        <f>COUNTIFS('score sheet (1)'!$B:$B,'Set (1)'!AC$3,'score sheet (1)'!$D:$D,"r",'score sheet (1)'!$E:$E,"c")</f>
        <v>0</v>
      </c>
      <c r="AE6" s="87"/>
      <c r="AF6" s="87">
        <f>COUNTIFS('score sheet (1)'!$B:$B,'Set (1)'!AE$3,'score sheet (1)'!$D:$D,"r",'score sheet (1)'!$E:$E,"c")</f>
        <v>0</v>
      </c>
    </row>
    <row r="7" spans="1:32" x14ac:dyDescent="0.45">
      <c r="A7" s="87">
        <v>2</v>
      </c>
      <c r="B7" s="87"/>
      <c r="C7" s="90" t="s">
        <v>235</v>
      </c>
      <c r="D7" s="89">
        <f>COUNTIFS('score sheet (1)'!$B:$B,'Set (1)'!$A7,'score sheet (1)'!$D:$D,"a")</f>
        <v>4</v>
      </c>
      <c r="E7" s="90">
        <f>COUNTIFS('score sheet (1)'!$B:$B,'Set (1)'!$A7,'score sheet (1)'!$D:$D,"a",'score sheet (1)'!$E:$E,"p")</f>
        <v>0</v>
      </c>
      <c r="F7" s="91">
        <f>COUNTIFS('score sheet (1)'!$B:$B,'Set (1)'!$A7,'score sheet (1)'!$D:$D,"a",'score sheet (1)'!$E:$E,"m")</f>
        <v>0</v>
      </c>
      <c r="G7" s="89">
        <f>COUNTIFS('score sheet (1)'!$B:$B,'Set (1)'!$A7,'score sheet (1)'!$D:$D,"s")</f>
        <v>3</v>
      </c>
      <c r="H7" s="87">
        <f>COUNTIFS('score sheet (1)'!$B:$B,'Set (1)'!$A7,'score sheet (1)'!$D:$D,"s",'score sheet (1)'!$E:$E,"p")</f>
        <v>0</v>
      </c>
      <c r="I7" s="91">
        <f>COUNTIFS('score sheet (1)'!$B:$B,'Set (1)'!$A7,'score sheet (1)'!$D:$D,"s",'score sheet (1)'!$E:$E,"m")</f>
        <v>1</v>
      </c>
      <c r="J7" s="89">
        <f>COUNTIFS('score sheet (1)'!$B:$B,'Set (1)'!$A7,'score sheet (1)'!$D:$D,"b")</f>
        <v>1</v>
      </c>
      <c r="K7" s="87">
        <f>COUNTIFS('score sheet (1)'!$B:$B,'Set (1)'!$A7,'score sheet (1)'!$D:$D,"b",'score sheet (1)'!$E:$E,"p")</f>
        <v>0</v>
      </c>
      <c r="L7" s="87">
        <f>COUNTIFS('score sheet (1)'!$B:$B,'Set (1)'!$A7,'score sheet (1)'!$D:$D,"b",'score sheet (1)'!$E:$E,"t")</f>
        <v>1</v>
      </c>
      <c r="M7" s="91">
        <f>COUNTIFS('score sheet (1)'!$B:$B,'Set (1)'!$A7,'score sheet (1)'!$D:$D,"b",'score sheet (1)'!$E:$E,"m")</f>
        <v>0</v>
      </c>
      <c r="N7" s="89">
        <f>COUNTIFS('score sheet (1)'!$B:$B,'Set (1)'!$A7,'score sheet (1)'!$D:$D,"d")</f>
        <v>4</v>
      </c>
      <c r="O7" s="92">
        <f>COUNTIFS('score sheet (1)'!$B:$B,'Set (1)'!$A7,'score sheet (1)'!$D:$D,"d",'score sheet (1)'!$D:$D,"m")</f>
        <v>0</v>
      </c>
      <c r="P7" s="93">
        <f>COUNTIFS('score sheet (1)'!$B:$B,'Set (1)'!$A7,'score sheet (1)'!$D:$D,"m")</f>
        <v>0</v>
      </c>
      <c r="Q7" s="88"/>
      <c r="R7" s="89" t="s">
        <v>106</v>
      </c>
      <c r="S7" s="87" t="s">
        <v>54</v>
      </c>
      <c r="T7" s="87">
        <f>COUNTIFS('score sheet (1)'!$B:$B,'Set (1)'!S7,'score sheet (1)'!$D:$D,"ab")</f>
        <v>1</v>
      </c>
      <c r="U7" s="87">
        <f>COUNTIFS('score sheet (1)'!$B:$B,'Set (1)'!S7,'score sheet (1)'!$D:$D,"sb")</f>
        <v>1</v>
      </c>
      <c r="V7" s="87">
        <f>COUNTIFS('score sheet (1)'!$B:$B,'Set (1)'!S7,'score sheet (1)'!$D:$D,"bb")</f>
        <v>0</v>
      </c>
      <c r="W7" s="90">
        <f>COUNTIFS('score sheet (1)'!$B:$B,'Set (1)'!S7,'score sheet (1)'!$D:$D,"ob")</f>
        <v>0</v>
      </c>
      <c r="X7" s="89" t="s">
        <v>7</v>
      </c>
      <c r="Y7" s="87"/>
      <c r="Z7" s="87">
        <f>COUNTIFS('score sheet (1)'!$B:$B,'Set (1)'!Y$3,'score sheet (1)'!$D:$D,"r",'score sheet (1)'!$E:$E,"m")+COUNTIFS('score sheet (1)'!$B:$B,'Set (1)'!Y$3,'score sheet (1)'!$D:$D,"r",'score sheet (1)'!$E:$E,"o")</f>
        <v>0</v>
      </c>
      <c r="AA7" s="87"/>
      <c r="AB7" s="87">
        <f>COUNTIFS('score sheet (1)'!$B:$B,'Set (1)'!AA$3,'score sheet (1)'!$D:$D,"r",'score sheet (1)'!$E:$E,"m")+COUNTIFS('score sheet (1)'!$B:$B,'Set (1)'!AA$3,'score sheet (1)'!$D:$D,"r",'score sheet (1)'!$E:$E,"o")</f>
        <v>0</v>
      </c>
      <c r="AC7" s="87"/>
      <c r="AD7" s="87">
        <f>COUNTIFS('score sheet (1)'!$B:$B,'Set (1)'!AC$3,'score sheet (1)'!$D:$D,"r",'score sheet (1)'!$E:$E,"m")+COUNTIFS('score sheet (1)'!$B:$B,'Set (1)'!AC$3,'score sheet (1)'!$D:$D,"r",'score sheet (1)'!$E:$E,"o")</f>
        <v>1</v>
      </c>
      <c r="AE7" s="87"/>
      <c r="AF7" s="87">
        <f>COUNTIFS('score sheet (1)'!$B:$B,'Set (1)'!AE$3,'score sheet (1)'!$D:$D,"r",'score sheet (1)'!$E:$E,"m")+COUNTIFS('score sheet (1)'!$B:$B,'Set (1)'!AE$3,'score sheet (1)'!$D:$D,"r",'score sheet (1)'!$E:$E,"o")</f>
        <v>0</v>
      </c>
    </row>
    <row r="8" spans="1:32" x14ac:dyDescent="0.45">
      <c r="A8" s="87">
        <v>18</v>
      </c>
      <c r="B8" s="87">
        <v>2</v>
      </c>
      <c r="C8" s="90" t="s">
        <v>236</v>
      </c>
      <c r="D8" s="89">
        <f>COUNTIFS('score sheet (1)'!$B:$B,'Set (1)'!$A8,'score sheet (1)'!$D:$D,"a")</f>
        <v>0</v>
      </c>
      <c r="E8" s="90">
        <f>COUNTIFS('score sheet (1)'!$B:$B,'Set (1)'!$A8,'score sheet (1)'!$D:$D,"a",'score sheet (1)'!$E:$E,"p")</f>
        <v>0</v>
      </c>
      <c r="F8" s="91">
        <f>COUNTIFS('score sheet (1)'!$B:$B,'Set (1)'!$A8,'score sheet (1)'!$D:$D,"a",'score sheet (1)'!$E:$E,"m")</f>
        <v>0</v>
      </c>
      <c r="G8" s="89">
        <f>COUNTIFS('score sheet (1)'!$B:$B,'Set (1)'!$A8,'score sheet (1)'!$D:$D,"s")</f>
        <v>2</v>
      </c>
      <c r="H8" s="87">
        <f>COUNTIFS('score sheet (1)'!$B:$B,'Set (1)'!$A8,'score sheet (1)'!$D:$D,"s",'score sheet (1)'!$E:$E,"p")</f>
        <v>1</v>
      </c>
      <c r="I8" s="91">
        <f>COUNTIFS('score sheet (1)'!$B:$B,'Set (1)'!$A8,'score sheet (1)'!$D:$D,"s",'score sheet (1)'!$E:$E,"m")</f>
        <v>1</v>
      </c>
      <c r="J8" s="89">
        <f>COUNTIFS('score sheet (1)'!$B:$B,'Set (1)'!$A8,'score sheet (1)'!$D:$D,"b")</f>
        <v>0</v>
      </c>
      <c r="K8" s="87">
        <f>COUNTIFS('score sheet (1)'!$B:$B,'Set (1)'!$A8,'score sheet (1)'!$D:$D,"b",'score sheet (1)'!$E:$E,"p")</f>
        <v>0</v>
      </c>
      <c r="L8" s="87">
        <f>COUNTIFS('score sheet (1)'!$B:$B,'Set (1)'!$A8,'score sheet (1)'!$D:$D,"b",'score sheet (1)'!$E:$E,"t")</f>
        <v>0</v>
      </c>
      <c r="M8" s="91">
        <f>COUNTIFS('score sheet (1)'!$B:$B,'Set (1)'!$A8,'score sheet (1)'!$D:$D,"b",'score sheet (1)'!$E:$E,"m")</f>
        <v>0</v>
      </c>
      <c r="N8" s="89">
        <f>COUNTIFS('score sheet (1)'!$B:$B,'Set (1)'!$A8,'score sheet (1)'!$D:$D,"d")</f>
        <v>0</v>
      </c>
      <c r="O8" s="92">
        <f>COUNTIFS('score sheet (1)'!$B:$B,'Set (1)'!$A8,'score sheet (1)'!$D:$D,"d",'score sheet (1)'!$D:$D,"m")</f>
        <v>0</v>
      </c>
      <c r="P8" s="93">
        <f>COUNTIFS('score sheet (1)'!$B:$B,'Set (1)'!$A8,'score sheet (1)'!$D:$D,"m")</f>
        <v>1</v>
      </c>
      <c r="Q8" s="88"/>
      <c r="R8" s="89" t="s">
        <v>107</v>
      </c>
      <c r="S8" s="87" t="s">
        <v>55</v>
      </c>
      <c r="T8" s="87">
        <f>COUNTIFS('score sheet (1)'!$B:$B,'Set (1)'!S8,'score sheet (1)'!$D:$D,"ab")</f>
        <v>1</v>
      </c>
      <c r="U8" s="87">
        <f>COUNTIFS('score sheet (1)'!$B:$B,'Set (1)'!S8,'score sheet (1)'!$D:$D,"sb")</f>
        <v>0</v>
      </c>
      <c r="V8" s="87">
        <f>COUNTIFS('score sheet (1)'!$B:$B,'Set (1)'!S8,'score sheet (1)'!$D:$D,"bb")</f>
        <v>0</v>
      </c>
      <c r="W8" s="90">
        <f>COUNTIFS('score sheet (1)'!$B:$B,'Set (1)'!S8,'score sheet (1)'!$D:$D,"ob")</f>
        <v>0</v>
      </c>
      <c r="X8" s="89" t="s">
        <v>12</v>
      </c>
      <c r="Y8" s="87"/>
      <c r="Z8" s="87">
        <f>(Z4*100+Z5*50)/(Z4+Z5+Z6+Z7)</f>
        <v>100</v>
      </c>
      <c r="AA8" s="87"/>
      <c r="AB8" s="122">
        <f>(AB4*100+AB5*50)/(AB4+AB5+AB6+AB7)</f>
        <v>66.666666666666671</v>
      </c>
      <c r="AC8" s="87"/>
      <c r="AD8" s="87">
        <f>(AD4*100+AD5*50)/(AD4+AD5+AD6+AD7)</f>
        <v>50</v>
      </c>
      <c r="AE8" s="87"/>
      <c r="AF8" s="91">
        <f>(AF4*100+AF5*50)/(AF4+AF5+AF6+AF7)</f>
        <v>100</v>
      </c>
    </row>
    <row r="9" spans="1:32" x14ac:dyDescent="0.45">
      <c r="A9" s="87">
        <v>4</v>
      </c>
      <c r="B9" s="87"/>
      <c r="C9" s="90" t="s">
        <v>237</v>
      </c>
      <c r="D9" s="89">
        <f>COUNTIFS('score sheet (1)'!$B:$B,'Set (1)'!$A9,'score sheet (1)'!$D:$D,"a")</f>
        <v>4</v>
      </c>
      <c r="E9" s="90">
        <f>COUNTIFS('score sheet (1)'!$B:$B,'Set (1)'!$A9,'score sheet (1)'!$D:$D,"a",'score sheet (1)'!$E:$E,"p")</f>
        <v>4</v>
      </c>
      <c r="F9" s="91">
        <f>COUNTIFS('score sheet (1)'!$B:$B,'Set (1)'!$A9,'score sheet (1)'!$D:$D,"a",'score sheet (1)'!$E:$E,"m")</f>
        <v>0</v>
      </c>
      <c r="G9" s="124">
        <f>COUNTIFS('score sheet (1)'!$B:$B,'Set (1)'!$A9,'score sheet (1)'!$D:$D,"s")</f>
        <v>5</v>
      </c>
      <c r="H9" s="122">
        <f>COUNTIFS('score sheet (1)'!$B:$B,'Set (1)'!$A9,'score sheet (1)'!$D:$D,"s",'score sheet (1)'!$E:$E,"p")</f>
        <v>2</v>
      </c>
      <c r="I9" s="125">
        <f>COUNTIFS('score sheet (1)'!$B:$B,'Set (1)'!$A9,'score sheet (1)'!$D:$D,"s",'score sheet (1)'!$E:$E,"m")</f>
        <v>0</v>
      </c>
      <c r="J9" s="89">
        <f>COUNTIFS('score sheet (1)'!$B:$B,'Set (1)'!$A9,'score sheet (1)'!$D:$D,"b")</f>
        <v>3</v>
      </c>
      <c r="K9" s="87">
        <f>COUNTIFS('score sheet (1)'!$B:$B,'Set (1)'!$A9,'score sheet (1)'!$D:$D,"b",'score sheet (1)'!$E:$E,"p")</f>
        <v>0</v>
      </c>
      <c r="L9" s="87">
        <f>COUNTIFS('score sheet (1)'!$B:$B,'Set (1)'!$A9,'score sheet (1)'!$D:$D,"b",'score sheet (1)'!$E:$E,"t")</f>
        <v>1</v>
      </c>
      <c r="M9" s="91">
        <f>COUNTIFS('score sheet (1)'!$B:$B,'Set (1)'!$A9,'score sheet (1)'!$D:$D,"b",'score sheet (1)'!$E:$E,"m")</f>
        <v>1</v>
      </c>
      <c r="N9" s="89">
        <f>COUNTIFS('score sheet (1)'!$B:$B,'Set (1)'!$A9,'score sheet (1)'!$D:$D,"d")</f>
        <v>1</v>
      </c>
      <c r="O9" s="92">
        <f>COUNTIFS('score sheet (1)'!$B:$B,'Set (1)'!$A9,'score sheet (1)'!$D:$D,"d",'score sheet (1)'!$D:$D,"m")</f>
        <v>0</v>
      </c>
      <c r="P9" s="93">
        <f>COUNTIFS('score sheet (1)'!$B:$B,'Set (1)'!$A9,'score sheet (1)'!$D:$D,"m")</f>
        <v>0</v>
      </c>
      <c r="Q9" s="88"/>
      <c r="R9" s="89" t="s">
        <v>108</v>
      </c>
      <c r="S9" s="87" t="s">
        <v>56</v>
      </c>
      <c r="T9" s="87">
        <f>COUNTIFS('score sheet (1)'!$B:$B,'Set (1)'!S9,'score sheet (1)'!$D:$D,"ab")</f>
        <v>0</v>
      </c>
      <c r="U9" s="87">
        <f>COUNTIFS('score sheet (1)'!$B:$B,'Set (1)'!S9,'score sheet (1)'!$D:$D,"sb")</f>
        <v>0</v>
      </c>
      <c r="V9" s="87">
        <f>COUNTIFS('score sheet (1)'!$B:$B,'Set (1)'!S9,'score sheet (1)'!$D:$D,"bb")</f>
        <v>0</v>
      </c>
      <c r="W9" s="90">
        <f>COUNTIFS('score sheet (1)'!$B:$B,'Set (1)'!S9,'score sheet (1)'!$D:$D,"ob")</f>
        <v>0</v>
      </c>
      <c r="X9" s="78" t="s">
        <v>4</v>
      </c>
      <c r="Y9" s="56">
        <v>1</v>
      </c>
      <c r="Z9" s="56" t="s">
        <v>254</v>
      </c>
      <c r="AA9" s="56">
        <v>4</v>
      </c>
      <c r="AB9" s="56" t="s">
        <v>255</v>
      </c>
      <c r="AC9" s="56">
        <v>2</v>
      </c>
      <c r="AD9" s="56" t="s">
        <v>252</v>
      </c>
      <c r="AE9" s="56"/>
      <c r="AF9" s="79"/>
    </row>
    <row r="10" spans="1:32" ht="18.600000000000001" thickBot="1" x14ac:dyDescent="0.5">
      <c r="A10" s="87">
        <v>11</v>
      </c>
      <c r="B10" s="87"/>
      <c r="C10" s="90" t="s">
        <v>238</v>
      </c>
      <c r="D10" s="89">
        <f>COUNTIFS('score sheet (1)'!$B:$B,'Set (1)'!$A10,'score sheet (1)'!$D:$D,"a")</f>
        <v>0</v>
      </c>
      <c r="E10" s="90">
        <f>COUNTIFS('score sheet (1)'!$B:$B,'Set (1)'!$A10,'score sheet (1)'!$D:$D,"a",'score sheet (1)'!$E:$E,"p")</f>
        <v>0</v>
      </c>
      <c r="F10" s="91">
        <f>COUNTIFS('score sheet (1)'!$B:$B,'Set (1)'!$A10,'score sheet (1)'!$D:$D,"a",'score sheet (1)'!$E:$E,"m")</f>
        <v>0</v>
      </c>
      <c r="G10" s="89">
        <f>COUNTIFS('score sheet (1)'!$B:$B,'Set (1)'!$A10,'score sheet (1)'!$D:$D,"s")</f>
        <v>5</v>
      </c>
      <c r="H10" s="87">
        <f>COUNTIFS('score sheet (1)'!$B:$B,'Set (1)'!$A10,'score sheet (1)'!$D:$D,"s",'score sheet (1)'!$E:$E,"p")</f>
        <v>1</v>
      </c>
      <c r="I10" s="91">
        <f>COUNTIFS('score sheet (1)'!$B:$B,'Set (1)'!$A10,'score sheet (1)'!$D:$D,"s",'score sheet (1)'!$E:$E,"m")</f>
        <v>0</v>
      </c>
      <c r="J10" s="89">
        <f>COUNTIFS('score sheet (1)'!$B:$B,'Set (1)'!$A10,'score sheet (1)'!$D:$D,"b")</f>
        <v>0</v>
      </c>
      <c r="K10" s="87">
        <f>COUNTIFS('score sheet (1)'!$B:$B,'Set (1)'!$A10,'score sheet (1)'!$D:$D,"b",'score sheet (1)'!$E:$E,"p")</f>
        <v>0</v>
      </c>
      <c r="L10" s="87">
        <f>COUNTIFS('score sheet (1)'!$B:$B,'Set (1)'!$A10,'score sheet (1)'!$D:$D,"b",'score sheet (1)'!$E:$E,"t")</f>
        <v>0</v>
      </c>
      <c r="M10" s="91">
        <f>COUNTIFS('score sheet (1)'!$B:$B,'Set (1)'!$A10,'score sheet (1)'!$D:$D,"b",'score sheet (1)'!$E:$E,"m")</f>
        <v>0</v>
      </c>
      <c r="N10" s="124">
        <f>COUNTIFS('score sheet (1)'!$B:$B,'Set (1)'!$A10,'score sheet (1)'!$D:$D,"d")</f>
        <v>5</v>
      </c>
      <c r="O10" s="128">
        <f>COUNTIFS('score sheet (1)'!$B:$B,'Set (1)'!$A10,'score sheet (1)'!$D:$D,"d",'score sheet (1)'!$D:$D,"m")</f>
        <v>0</v>
      </c>
      <c r="P10" s="93">
        <f>COUNTIFS('score sheet (1)'!$B:$B,'Set (1)'!$A10,'score sheet (1)'!$D:$D,"m")</f>
        <v>0</v>
      </c>
      <c r="Q10" s="88"/>
      <c r="R10" s="95" t="s">
        <v>109</v>
      </c>
      <c r="S10" s="96" t="s">
        <v>57</v>
      </c>
      <c r="T10" s="87">
        <f>COUNTIFS('score sheet (1)'!$B:$B,'Set (1)'!S10,'score sheet (1)'!$D:$D,"ab")</f>
        <v>1</v>
      </c>
      <c r="U10" s="87">
        <f>COUNTIFS('score sheet (1)'!$B:$B,'Set (1)'!S10,'score sheet (1)'!$D:$D,"sb")</f>
        <v>0</v>
      </c>
      <c r="V10" s="87">
        <f>COUNTIFS('score sheet (1)'!$B:$B,'Set (1)'!S10,'score sheet (1)'!$D:$D,"bb")</f>
        <v>0</v>
      </c>
      <c r="W10" s="90">
        <f>COUNTIFS('score sheet (1)'!$B:$B,'Set (1)'!S10,'score sheet (1)'!$D:$D,"ob")</f>
        <v>0</v>
      </c>
      <c r="X10" s="89" t="s">
        <v>13</v>
      </c>
      <c r="Y10" s="87"/>
      <c r="Z10" s="87">
        <f>COUNTIFS('score sheet (1)'!$B:$B,'Set (1)'!Y$9,'score sheet (1)'!$D:$D,"a")</f>
        <v>9</v>
      </c>
      <c r="AA10" s="87"/>
      <c r="AB10" s="87">
        <f>COUNTIFS('score sheet (1)'!$B:$B,'Set (1)'!AA$9,'score sheet (1)'!$D:$D,"a")</f>
        <v>4</v>
      </c>
      <c r="AC10" s="87"/>
      <c r="AD10" s="87">
        <f>COUNTIFS('score sheet (1)'!$B:$B,'Set (1)'!AC$9,'score sheet (1)'!$D:$D,"a")</f>
        <v>4</v>
      </c>
      <c r="AE10" s="87"/>
      <c r="AF10" s="91"/>
    </row>
    <row r="11" spans="1:32" x14ac:dyDescent="0.45">
      <c r="A11" s="87">
        <v>8</v>
      </c>
      <c r="B11" s="87"/>
      <c r="C11" s="90" t="s">
        <v>239</v>
      </c>
      <c r="D11" s="89">
        <f>COUNTIFS('score sheet (1)'!$B:$B,'Set (1)'!$A11,'score sheet (1)'!$D:$D,"a")</f>
        <v>3</v>
      </c>
      <c r="E11" s="90">
        <f>COUNTIFS('score sheet (1)'!$B:$B,'Set (1)'!$A11,'score sheet (1)'!$D:$D,"a",'score sheet (1)'!$E:$E,"p")</f>
        <v>3</v>
      </c>
      <c r="F11" s="91">
        <f>COUNTIFS('score sheet (1)'!$B:$B,'Set (1)'!$A11,'score sheet (1)'!$D:$D,"a",'score sheet (1)'!$E:$E,"m")</f>
        <v>0</v>
      </c>
      <c r="G11" s="89">
        <f>COUNTIFS('score sheet (1)'!$B:$B,'Set (1)'!$A11,'score sheet (1)'!$D:$D,"s")</f>
        <v>3</v>
      </c>
      <c r="H11" s="87">
        <f>COUNTIFS('score sheet (1)'!$B:$B,'Set (1)'!$A11,'score sheet (1)'!$D:$D,"s",'score sheet (1)'!$E:$E,"p")</f>
        <v>0</v>
      </c>
      <c r="I11" s="91">
        <f>COUNTIFS('score sheet (1)'!$B:$B,'Set (1)'!$A11,'score sheet (1)'!$D:$D,"s",'score sheet (1)'!$E:$E,"m")</f>
        <v>0</v>
      </c>
      <c r="J11" s="89">
        <f>COUNTIFS('score sheet (1)'!$B:$B,'Set (1)'!$A11,'score sheet (1)'!$D:$D,"b")</f>
        <v>3</v>
      </c>
      <c r="K11" s="87">
        <f>COUNTIFS('score sheet (1)'!$B:$B,'Set (1)'!$A11,'score sheet (1)'!$D:$D,"b",'score sheet (1)'!$E:$E,"p")</f>
        <v>0</v>
      </c>
      <c r="L11" s="87">
        <f>COUNTIFS('score sheet (1)'!$B:$B,'Set (1)'!$A11,'score sheet (1)'!$D:$D,"b",'score sheet (1)'!$E:$E,"t")</f>
        <v>2</v>
      </c>
      <c r="M11" s="91">
        <f>COUNTIFS('score sheet (1)'!$B:$B,'Set (1)'!$A11,'score sheet (1)'!$D:$D,"b",'score sheet (1)'!$E:$E,"m")</f>
        <v>1</v>
      </c>
      <c r="N11" s="89">
        <f>COUNTIFS('score sheet (1)'!$B:$B,'Set (1)'!$A11,'score sheet (1)'!$D:$D,"d")</f>
        <v>3</v>
      </c>
      <c r="O11" s="92">
        <f>COUNTIFS('score sheet (1)'!$B:$B,'Set (1)'!$A11,'score sheet (1)'!$D:$D,"d",'score sheet (1)'!$D:$D,"m")</f>
        <v>0</v>
      </c>
      <c r="P11" s="93">
        <f>COUNTIFS('score sheet (1)'!$B:$B,'Set (1)'!$A11,'score sheet (1)'!$D:$D,"m")</f>
        <v>0</v>
      </c>
      <c r="Q11" s="88"/>
      <c r="X11" s="89" t="s">
        <v>14</v>
      </c>
      <c r="Y11" s="87"/>
      <c r="Z11" s="87">
        <f>COUNTIFS('score sheet (1)'!$B:$B,'Set (1)'!Y$9,'score sheet (1)'!$D:$D,"a",'score sheet (1)'!$E:$E,"p")</f>
        <v>5</v>
      </c>
      <c r="AA11" s="87"/>
      <c r="AB11" s="87">
        <f>COUNTIFS('score sheet (1)'!$B:$B,'Set (1)'!AA$9,'score sheet (1)'!$D:$D,"a",'score sheet (1)'!$E:$E,"p")</f>
        <v>4</v>
      </c>
      <c r="AC11" s="87"/>
      <c r="AD11" s="87">
        <f>COUNTIFS('score sheet (1)'!$B:$B,'Set (1)'!AC$9,'score sheet (1)'!$D:$D,"a",'score sheet (1)'!$E:$E,"p")</f>
        <v>0</v>
      </c>
      <c r="AE11" s="87"/>
      <c r="AF11" s="91"/>
    </row>
    <row r="12" spans="1:32" x14ac:dyDescent="0.45">
      <c r="A12" s="87">
        <v>22</v>
      </c>
      <c r="B12" s="87"/>
      <c r="C12" s="90" t="s">
        <v>240</v>
      </c>
      <c r="D12" s="89">
        <f>COUNTIFS('score sheet (1)'!$B:$B,'Set (1)'!$A12,'score sheet (1)'!$D:$D,"a")</f>
        <v>0</v>
      </c>
      <c r="E12" s="90">
        <f>COUNTIFS('score sheet (1)'!$B:$B,'Set (1)'!$A12,'score sheet (1)'!$D:$D,"a",'score sheet (1)'!$E:$E,"p")</f>
        <v>0</v>
      </c>
      <c r="F12" s="91">
        <f>COUNTIFS('score sheet (1)'!$B:$B,'Set (1)'!$A12,'score sheet (1)'!$D:$D,"a",'score sheet (1)'!$E:$E,"m")</f>
        <v>0</v>
      </c>
      <c r="G12" s="89">
        <f>COUNTIFS('score sheet (1)'!$B:$B,'Set (1)'!$A12,'score sheet (1)'!$D:$D,"s")</f>
        <v>0</v>
      </c>
      <c r="H12" s="87">
        <f>COUNTIFS('score sheet (1)'!$B:$B,'Set (1)'!$A12,'score sheet (1)'!$D:$D,"s",'score sheet (1)'!$E:$E,"p")</f>
        <v>0</v>
      </c>
      <c r="I12" s="91">
        <f>COUNTIFS('score sheet (1)'!$B:$B,'Set (1)'!$A12,'score sheet (1)'!$D:$D,"s",'score sheet (1)'!$E:$E,"m")</f>
        <v>0</v>
      </c>
      <c r="J12" s="89">
        <f>COUNTIFS('score sheet (1)'!$B:$B,'Set (1)'!$A12,'score sheet (1)'!$D:$D,"b")</f>
        <v>0</v>
      </c>
      <c r="K12" s="87">
        <f>COUNTIFS('score sheet (1)'!$B:$B,'Set (1)'!$A12,'score sheet (1)'!$D:$D,"b",'score sheet (1)'!$E:$E,"p")</f>
        <v>0</v>
      </c>
      <c r="L12" s="87">
        <f>COUNTIFS('score sheet (1)'!$B:$B,'Set (1)'!$A12,'score sheet (1)'!$D:$D,"b",'score sheet (1)'!$E:$E,"t")</f>
        <v>0</v>
      </c>
      <c r="M12" s="91">
        <f>COUNTIFS('score sheet (1)'!$B:$B,'Set (1)'!$A12,'score sheet (1)'!$D:$D,"b",'score sheet (1)'!$E:$E,"m")</f>
        <v>0</v>
      </c>
      <c r="N12" s="89">
        <f>COUNTIFS('score sheet (1)'!$B:$B,'Set (1)'!$A12,'score sheet (1)'!$D:$D,"d")</f>
        <v>4</v>
      </c>
      <c r="O12" s="92">
        <f>COUNTIFS('score sheet (1)'!$B:$B,'Set (1)'!$A12,'score sheet (1)'!$D:$D,"d",'score sheet (1)'!$D:$D,"m")</f>
        <v>0</v>
      </c>
      <c r="P12" s="93">
        <f>COUNTIFS('score sheet (1)'!$B:$B,'Set (1)'!$A12,'score sheet (1)'!$D:$D,"m")</f>
        <v>0</v>
      </c>
      <c r="Q12" s="88"/>
      <c r="R12" s="88"/>
      <c r="S12" s="88"/>
      <c r="T12" s="88"/>
      <c r="X12" s="89" t="s">
        <v>7</v>
      </c>
      <c r="Y12" s="87"/>
      <c r="Z12" s="87">
        <f>COUNTIFS('score sheet (1)'!$B:$B,'Set (1)'!Y$9,'score sheet (1)'!$D:$D,"a",'score sheet (1)'!$E:$E,"m")</f>
        <v>1</v>
      </c>
      <c r="AA12" s="87"/>
      <c r="AB12" s="87">
        <f>COUNTIFS('score sheet (1)'!$B:$B,'Set (1)'!AA$9,'score sheet (1)'!$D:$D,"a",'score sheet (1)'!$E:$E,"m")</f>
        <v>0</v>
      </c>
      <c r="AC12" s="87"/>
      <c r="AD12" s="87">
        <f>COUNTIFS('score sheet (1)'!$B:$B,'Set (1)'!AC$9,'score sheet (1)'!$D:$D,"a",'score sheet (1)'!$E:$E,"m")</f>
        <v>0</v>
      </c>
      <c r="AE12" s="87"/>
      <c r="AF12" s="91"/>
    </row>
    <row r="13" spans="1:32" ht="18.600000000000001" thickBot="1" x14ac:dyDescent="0.5">
      <c r="A13" s="87"/>
      <c r="B13" s="87"/>
      <c r="C13" s="90" t="s">
        <v>15</v>
      </c>
      <c r="D13" s="95">
        <f t="shared" ref="D13:K13" si="0">SUM(D5:D12)</f>
        <v>22</v>
      </c>
      <c r="E13" s="123">
        <f t="shared" si="0"/>
        <v>14</v>
      </c>
      <c r="F13" s="97">
        <f t="shared" si="0"/>
        <v>1</v>
      </c>
      <c r="G13" s="95">
        <f t="shared" si="0"/>
        <v>25</v>
      </c>
      <c r="H13" s="96">
        <f t="shared" si="0"/>
        <v>4</v>
      </c>
      <c r="I13" s="97">
        <f t="shared" si="0"/>
        <v>4</v>
      </c>
      <c r="J13" s="126">
        <f t="shared" si="0"/>
        <v>14</v>
      </c>
      <c r="K13" s="123">
        <f t="shared" si="0"/>
        <v>0</v>
      </c>
      <c r="L13" s="123">
        <f t="shared" ref="L13:P13" si="1">SUM(L5:L12)</f>
        <v>6</v>
      </c>
      <c r="M13" s="97">
        <f>SUM(M5:M12)</f>
        <v>5</v>
      </c>
      <c r="N13" s="126">
        <f t="shared" si="1"/>
        <v>18</v>
      </c>
      <c r="O13" s="127">
        <f>SUM(O5:O12)</f>
        <v>0</v>
      </c>
      <c r="P13" s="99">
        <f t="shared" si="1"/>
        <v>2</v>
      </c>
      <c r="X13" s="95" t="s">
        <v>12</v>
      </c>
      <c r="Y13" s="96"/>
      <c r="Z13" s="96">
        <f>(Z11-Z12)/Z10</f>
        <v>0.44444444444444442</v>
      </c>
      <c r="AA13" s="96"/>
      <c r="AB13" s="96">
        <f>(AB11-AB12)/AB10</f>
        <v>1</v>
      </c>
      <c r="AC13" s="96"/>
      <c r="AD13" s="96">
        <f>(AD11-AD12)/AD10</f>
        <v>0</v>
      </c>
      <c r="AE13" s="96"/>
      <c r="AF13" s="97"/>
    </row>
    <row r="14" spans="1:32" ht="18.600000000000001" thickBot="1" x14ac:dyDescent="0.5">
      <c r="C14" s="88" t="str">
        <f>D2</f>
        <v>SER</v>
      </c>
      <c r="X14" s="65" t="s">
        <v>97</v>
      </c>
      <c r="Y14" s="68">
        <v>3</v>
      </c>
      <c r="Z14" s="68" t="s">
        <v>256</v>
      </c>
      <c r="AA14" s="68">
        <v>10</v>
      </c>
      <c r="AB14" s="68" t="s">
        <v>257</v>
      </c>
      <c r="AC14" s="68">
        <v>12</v>
      </c>
      <c r="AD14" s="68" t="s">
        <v>258</v>
      </c>
      <c r="AE14" s="68"/>
      <c r="AF14" s="67"/>
    </row>
    <row r="15" spans="1:32" x14ac:dyDescent="0.45">
      <c r="A15" s="56" t="s">
        <v>16</v>
      </c>
      <c r="B15" s="56" t="s">
        <v>62</v>
      </c>
      <c r="C15" s="57" t="s">
        <v>3</v>
      </c>
      <c r="D15" s="65" t="s">
        <v>74</v>
      </c>
      <c r="E15" s="68" t="s">
        <v>95</v>
      </c>
      <c r="F15" s="67" t="s">
        <v>94</v>
      </c>
      <c r="G15" s="65" t="s">
        <v>75</v>
      </c>
      <c r="H15" s="68" t="s">
        <v>95</v>
      </c>
      <c r="I15" s="67" t="s">
        <v>94</v>
      </c>
      <c r="J15" s="65" t="s">
        <v>76</v>
      </c>
      <c r="K15" s="68" t="s">
        <v>95</v>
      </c>
      <c r="L15" s="70" t="s">
        <v>96</v>
      </c>
      <c r="M15" s="71" t="s">
        <v>94</v>
      </c>
      <c r="N15" s="65" t="s">
        <v>77</v>
      </c>
      <c r="O15" s="72" t="s">
        <v>99</v>
      </c>
      <c r="P15" s="75" t="s">
        <v>7</v>
      </c>
      <c r="R15" s="65" t="s">
        <v>58</v>
      </c>
      <c r="S15" s="68" t="s">
        <v>71</v>
      </c>
      <c r="T15" s="68" t="s">
        <v>4</v>
      </c>
      <c r="U15" s="68" t="s">
        <v>5</v>
      </c>
      <c r="V15" s="68" t="s">
        <v>6</v>
      </c>
      <c r="W15" s="66" t="s">
        <v>8</v>
      </c>
      <c r="X15" s="89" t="s">
        <v>9</v>
      </c>
      <c r="Y15" s="87"/>
      <c r="Z15" s="87">
        <f>COUNTIFS('score sheet (1)'!$G:$G,'Set (1)'!Y$14,'score sheet (1)'!$I:$I,"r",'score sheet (1)'!$J:$J,"a")</f>
        <v>4</v>
      </c>
      <c r="AA15" s="87"/>
      <c r="AB15" s="87">
        <f>COUNTIFS('score sheet (1)'!$G:$G,'Set (1)'!AA$14,'score sheet (1)'!$I:$I,"r",'score sheet (1)'!$J:$J,"a")</f>
        <v>1</v>
      </c>
      <c r="AC15" s="87"/>
      <c r="AD15" s="87">
        <f>COUNTIFS('score sheet (1)'!$G:$G,'Set (1)'!AC$14,'score sheet (1)'!$I:$I,"r",'score sheet (1)'!$J:$J,"a")</f>
        <v>2</v>
      </c>
      <c r="AE15" s="87"/>
      <c r="AF15" s="91"/>
    </row>
    <row r="16" spans="1:32" x14ac:dyDescent="0.45">
      <c r="A16" s="87">
        <v>21</v>
      </c>
      <c r="B16" s="87"/>
      <c r="C16" s="90" t="s">
        <v>241</v>
      </c>
      <c r="D16" s="89">
        <f>COUNTIFS('score sheet (1)'!$G:$G,'Set (1)'!$A16,'score sheet (1)'!$I:$I,"a")</f>
        <v>0</v>
      </c>
      <c r="E16" s="90">
        <f>COUNTIFS('score sheet (1)'!$G:$G,'Set (1)'!$A16,'score sheet (1)'!$I:$I,"a",'score sheet (1)'!$J:$J,"p")</f>
        <v>0</v>
      </c>
      <c r="F16" s="91">
        <f>COUNTIFS('score sheet (1)'!$G:$G,'Set (1)'!$A16,'score sheet (1)'!$I:$I,"a",'score sheet (1)'!$J:$J,"m")</f>
        <v>0</v>
      </c>
      <c r="G16" s="89">
        <f>COUNTIFS('score sheet (1)'!$G:$G,'Set (1)'!$A16,'score sheet (1)'!$I:$I,"s")</f>
        <v>3</v>
      </c>
      <c r="H16" s="87">
        <f>COUNTIFS('score sheet (1)'!$G:$G,'Set (1)'!$A16,'score sheet (1)'!$I:$I,"s",'score sheet (1)'!$J:$J,"p")</f>
        <v>0</v>
      </c>
      <c r="I16" s="91">
        <f>COUNTIFS('score sheet (1)'!$G:$G,'Set (1)'!$A16,'score sheet (1)'!$I:$I,"s",'score sheet (1)'!$J:$J,"m")</f>
        <v>0</v>
      </c>
      <c r="J16" s="89">
        <f>COUNTIFS('score sheet (1)'!$G:$G,'Set (1)'!$A16,'score sheet (1)'!$I:$I,"b")</f>
        <v>1</v>
      </c>
      <c r="K16" s="87">
        <f>COUNTIFS('score sheet (1)'!$G:$G,'Set (1)'!$A16,'score sheet (1)'!$I:$I,"b",'score sheet (1)'!$J:$J,"p")</f>
        <v>0</v>
      </c>
      <c r="L16" s="87">
        <f>COUNTIFS('score sheet (1)'!$G:$G,'Set (1)'!$A16,'score sheet (1)'!$I:$I,"b",'score sheet (1)'!J:J,"t")</f>
        <v>0</v>
      </c>
      <c r="M16" s="91">
        <f>COUNTIFS('score sheet (1)'!$G:$G,'Set (1)'!$A16,'score sheet (1)'!$I:$I,"b",'score sheet (1)'!K:K,"m")</f>
        <v>0</v>
      </c>
      <c r="N16" s="89">
        <f>COUNTIFS('score sheet (1)'!$G:$G,'Set (1)'!$A16,'score sheet (1)'!$I:$I,"d")</f>
        <v>2</v>
      </c>
      <c r="O16" s="91">
        <f>COUNTIFS('score sheet (1)'!$G:$G,'Set (1)'!$A16,'score sheet (1)'!$I:$I,"d",'score sheet (1)'!$J:$J,"m")</f>
        <v>1</v>
      </c>
      <c r="P16" s="93">
        <f>COUNTIFS('score sheet (1)'!$G:$G,'Set (1)'!$A16,'score sheet (1)'!$I:$I,"m")</f>
        <v>0</v>
      </c>
      <c r="Q16" s="94"/>
      <c r="R16" s="89" t="s">
        <v>105</v>
      </c>
      <c r="S16" s="87" t="s">
        <v>52</v>
      </c>
      <c r="T16" s="87">
        <f>COUNTIFS('score sheet (1)'!$G:$G,'Set (1)'!S16,'score sheet (1)'!$I:$I,"ab")</f>
        <v>0</v>
      </c>
      <c r="U16" s="87">
        <f>COUNTIFS('score sheet (1)'!$G:$G,'Set (1)'!S16,'score sheet (1)'!$I:$I,"sb")</f>
        <v>0</v>
      </c>
      <c r="V16" s="87">
        <f>COUNTIFS('score sheet (1)'!$G:$G,'Set (1)'!S16,'score sheet (1)'!$I:$I,"bb")</f>
        <v>0</v>
      </c>
      <c r="W16" s="90">
        <f>COUNTIFS('score sheet (1)'!$G:$G,'Set (1)'!S16,'score sheet (1)'!$I:$I,"ob")</f>
        <v>0</v>
      </c>
      <c r="X16" s="89" t="s">
        <v>10</v>
      </c>
      <c r="Y16" s="87"/>
      <c r="Z16" s="87">
        <f>COUNTIFS('score sheet (1)'!$G:$G,'Set (1)'!Y$14,'score sheet (1)'!$I:$I,"r",'score sheet (1)'!$J:$J,"b")</f>
        <v>0</v>
      </c>
      <c r="AA16" s="87"/>
      <c r="AB16" s="87">
        <f>COUNTIFS('score sheet (1)'!$G:$G,'Set (1)'!AA$14,'score sheet (1)'!$I:$I,"r",'score sheet (1)'!$J:$J,"b")</f>
        <v>2</v>
      </c>
      <c r="AC16" s="87"/>
      <c r="AD16" s="87">
        <f>COUNTIFS('score sheet (1)'!$G:$G,'Set (1)'!AC$14,'score sheet (1)'!$I:$I,"r",'score sheet (1)'!$J:$J,"b")</f>
        <v>3</v>
      </c>
      <c r="AE16" s="87"/>
      <c r="AF16" s="91"/>
    </row>
    <row r="17" spans="1:32" x14ac:dyDescent="0.45">
      <c r="A17" s="87">
        <v>10</v>
      </c>
      <c r="B17" s="87"/>
      <c r="C17" s="90" t="s">
        <v>242</v>
      </c>
      <c r="D17" s="89">
        <f>COUNTIFS('score sheet (1)'!$G:$G,'Set (1)'!$A17,'score sheet (1)'!$I:$I,"a")</f>
        <v>6</v>
      </c>
      <c r="E17" s="90">
        <f>COUNTIFS('score sheet (1)'!$G:$G,'Set (1)'!$A17,'score sheet (1)'!$I:$I,"a",'score sheet (1)'!$J:$J,"p")</f>
        <v>5</v>
      </c>
      <c r="F17" s="91">
        <f>COUNTIFS('score sheet (1)'!$G:$G,'Set (1)'!$A17,'score sheet (1)'!$I:$I,"a",'score sheet (1)'!$J:$J,"m")</f>
        <v>0</v>
      </c>
      <c r="G17" s="89">
        <f>COUNTIFS('score sheet (1)'!$G:$G,'Set (1)'!$A17,'score sheet (1)'!$I:$I,"s")</f>
        <v>3</v>
      </c>
      <c r="H17" s="87">
        <f>COUNTIFS('score sheet (1)'!$G:$G,'Set (1)'!$A17,'score sheet (1)'!$I:$I,"s",'score sheet (1)'!$J:$J,"p")</f>
        <v>0</v>
      </c>
      <c r="I17" s="91">
        <f>COUNTIFS('score sheet (1)'!$G:$G,'Set (1)'!$A17,'score sheet (1)'!$I:$I,"s",'score sheet (1)'!$J:$J,"m")</f>
        <v>2</v>
      </c>
      <c r="J17" s="89">
        <f>COUNTIFS('score sheet (1)'!$G:$G,'Set (1)'!$A17,'score sheet (1)'!$I:$I,"b")</f>
        <v>0</v>
      </c>
      <c r="K17" s="87">
        <f>COUNTIFS('score sheet (1)'!$G:$G,'Set (1)'!$A17,'score sheet (1)'!$I:$I,"b",'score sheet (1)'!$J:$J,"p")</f>
        <v>0</v>
      </c>
      <c r="L17" s="87">
        <f>COUNTIFS('score sheet (1)'!$G:$G,'Set (1)'!$A17,'score sheet (1)'!$I:$I,"b",'score sheet (1)'!J:J,"t")</f>
        <v>0</v>
      </c>
      <c r="M17" s="91">
        <f>COUNTIFS('score sheet (1)'!$G:$G,'Set (1)'!$A17,'score sheet (1)'!$I:$I,"b",'score sheet (1)'!K:K,"m")</f>
        <v>0</v>
      </c>
      <c r="N17" s="89">
        <f>COUNTIFS('score sheet (1)'!$G:$G,'Set (1)'!$A17,'score sheet (1)'!$I:$I,"d")</f>
        <v>1</v>
      </c>
      <c r="O17" s="91">
        <f>COUNTIFS('score sheet (1)'!$G:$G,'Set (1)'!$A17,'score sheet (1)'!$I:$I,"d",'score sheet (1)'!$J:$J,"m")</f>
        <v>0</v>
      </c>
      <c r="P17" s="93">
        <f>COUNTIFS('score sheet (1)'!$G:$G,'Set (1)'!$A17,'score sheet (1)'!$I:$I,"m")</f>
        <v>0</v>
      </c>
      <c r="Q17" s="88"/>
      <c r="R17" s="89" t="s">
        <v>106</v>
      </c>
      <c r="S17" s="122" t="s">
        <v>53</v>
      </c>
      <c r="T17" s="87">
        <f>COUNTIFS('score sheet (1)'!$G:$G,'Set (1)'!S17,'score sheet (1)'!$I:$I,"ab")</f>
        <v>1</v>
      </c>
      <c r="U17" s="87">
        <f>COUNTIFS('score sheet (1)'!$G:$G,'Set (1)'!S17,'score sheet (1)'!$I:$I,"sb")</f>
        <v>0</v>
      </c>
      <c r="V17" s="87">
        <f>COUNTIFS('score sheet (1)'!$G:$G,'Set (1)'!S17,'score sheet (1)'!$I:$I,"bb")</f>
        <v>0</v>
      </c>
      <c r="W17" s="90">
        <f>COUNTIFS('score sheet (1)'!$G:$G,'Set (1)'!S17,'score sheet (1)'!$I:$I,"ob")</f>
        <v>1</v>
      </c>
      <c r="X17" s="89" t="s">
        <v>11</v>
      </c>
      <c r="Y17" s="87"/>
      <c r="Z17" s="87">
        <f>COUNTIFS('score sheet (1)'!$G:$G,'Set (1)'!Y$14,'score sheet (1)'!$I:$I,"r",'score sheet (1)'!$J:$J,"c")</f>
        <v>0</v>
      </c>
      <c r="AA17" s="87"/>
      <c r="AB17" s="87">
        <f>COUNTIFS('score sheet (1)'!$G:$G,'Set (1)'!AA$14,'score sheet (1)'!$I:$I,"r",'score sheet (1)'!$J:$J,"c")</f>
        <v>2</v>
      </c>
      <c r="AC17" s="87"/>
      <c r="AD17" s="87">
        <f>COUNTIFS('score sheet (1)'!$G:$G,'Set (1)'!AC$14,'score sheet (1)'!$I:$I,"r",'score sheet (1)'!$J:$J,"c")</f>
        <v>3</v>
      </c>
      <c r="AE17" s="87"/>
      <c r="AF17" s="91"/>
    </row>
    <row r="18" spans="1:32" x14ac:dyDescent="0.45">
      <c r="A18" s="87">
        <v>29</v>
      </c>
      <c r="B18" s="87"/>
      <c r="C18" s="90" t="s">
        <v>243</v>
      </c>
      <c r="D18" s="89">
        <f>COUNTIFS('score sheet (1)'!$G:$G,'Set (1)'!$A18,'score sheet (1)'!$I:$I,"a")</f>
        <v>2</v>
      </c>
      <c r="E18" s="90">
        <f>COUNTIFS('score sheet (1)'!$G:$G,'Set (1)'!$A18,'score sheet (1)'!$I:$I,"a",'score sheet (1)'!$J:$J,"p")</f>
        <v>2</v>
      </c>
      <c r="F18" s="91">
        <f>COUNTIFS('score sheet (1)'!$G:$G,'Set (1)'!$A18,'score sheet (1)'!$I:$I,"a",'score sheet (1)'!$J:$J,"m")</f>
        <v>0</v>
      </c>
      <c r="G18" s="89">
        <f>COUNTIFS('score sheet (1)'!$G:$G,'Set (1)'!$A18,'score sheet (1)'!$I:$I,"s")</f>
        <v>3</v>
      </c>
      <c r="H18" s="87">
        <f>COUNTIFS('score sheet (1)'!$G:$G,'Set (1)'!$A18,'score sheet (1)'!$I:$I,"s",'score sheet (1)'!$J:$J,"p")</f>
        <v>0</v>
      </c>
      <c r="I18" s="91">
        <f>COUNTIFS('score sheet (1)'!$G:$G,'Set (1)'!$A18,'score sheet (1)'!$I:$I,"s",'score sheet (1)'!$J:$J,"m")</f>
        <v>1</v>
      </c>
      <c r="J18" s="89">
        <f>COUNTIFS('score sheet (1)'!$G:$G,'Set (1)'!$A18,'score sheet (1)'!$I:$I,"b")</f>
        <v>2</v>
      </c>
      <c r="K18" s="87">
        <f>COUNTIFS('score sheet (1)'!$G:$G,'Set (1)'!$A18,'score sheet (1)'!$I:$I,"b",'score sheet (1)'!$J:$J,"p")</f>
        <v>0</v>
      </c>
      <c r="L18" s="87">
        <f>COUNTIFS('score sheet (1)'!$G:$G,'Set (1)'!$A18,'score sheet (1)'!$I:$I,"b",'score sheet (1)'!J:J,"t")</f>
        <v>1</v>
      </c>
      <c r="M18" s="91">
        <f>COUNTIFS('score sheet (1)'!$G:$G,'Set (1)'!$A18,'score sheet (1)'!$I:$I,"b",'score sheet (1)'!K:K,"m")</f>
        <v>0</v>
      </c>
      <c r="N18" s="89">
        <f>COUNTIFS('score sheet (1)'!$G:$G,'Set (1)'!$A18,'score sheet (1)'!$I:$I,"d")</f>
        <v>1</v>
      </c>
      <c r="O18" s="91">
        <f>COUNTIFS('score sheet (1)'!$G:$G,'Set (1)'!$A18,'score sheet (1)'!$I:$I,"d",'score sheet (1)'!$J:$J,"m")</f>
        <v>0</v>
      </c>
      <c r="P18" s="93">
        <f>COUNTIFS('score sheet (1)'!$G:$G,'Set (1)'!$A18,'score sheet (1)'!$I:$I,"m")</f>
        <v>0</v>
      </c>
      <c r="Q18" s="88"/>
      <c r="R18" s="89" t="s">
        <v>107</v>
      </c>
      <c r="S18" s="87" t="s">
        <v>54</v>
      </c>
      <c r="T18" s="87">
        <f>COUNTIFS('score sheet (1)'!$G:$G,'Set (1)'!S18,'score sheet (1)'!$I:$I,"ab")</f>
        <v>0</v>
      </c>
      <c r="U18" s="87">
        <f>COUNTIFS('score sheet (1)'!$G:$G,'Set (1)'!S18,'score sheet (1)'!$I:$I,"sb")</f>
        <v>0</v>
      </c>
      <c r="V18" s="87">
        <f>COUNTIFS('score sheet (1)'!$G:$G,'Set (1)'!S18,'score sheet (1)'!$I:$I,"bb")</f>
        <v>0</v>
      </c>
      <c r="W18" s="90">
        <f>COUNTIFS('score sheet (1)'!$G:$G,'Set (1)'!S18,'score sheet (1)'!$I:$I,"ob")</f>
        <v>0</v>
      </c>
      <c r="X18" s="89" t="s">
        <v>7</v>
      </c>
      <c r="Y18" s="87"/>
      <c r="Z18" s="87">
        <f>COUNTIFS('score sheet (1)'!$G:$G,'Set (1)'!Y$14,'score sheet (1)'!$I:$I,"r",'score sheet (1)'!$J:$J,"m")+COUNTIFS('score sheet (1)'!$G:$G,'Set (1)'!Y$14,'score sheet (1)'!$I:$I,"r",'score sheet (1)'!$J:$J,"o")</f>
        <v>0</v>
      </c>
      <c r="AA18" s="87"/>
      <c r="AB18" s="87">
        <f>COUNTIFS('score sheet (1)'!$G:$G,'Set (1)'!AA$14,'score sheet (1)'!$I:$I,"r",'score sheet (1)'!$J:$J,"m")+COUNTIFS('score sheet (1)'!$G:$G,'Set (1)'!AA$14,'score sheet (1)'!$I:$I,"r",'score sheet (1)'!$J:$J,"o")</f>
        <v>2</v>
      </c>
      <c r="AC18" s="87"/>
      <c r="AD18" s="87">
        <f>COUNTIFS('score sheet (1)'!$G:$G,'Set (1)'!AC$14,'score sheet (1)'!$I:$I,"r",'score sheet (1)'!$J:$J,"m")+COUNTIFS('score sheet (1)'!$G:$G,'Set (1)'!AC$14,'score sheet (1)'!$I:$I,"r",'score sheet (1)'!$J:$J,"o")</f>
        <v>2</v>
      </c>
      <c r="AE18" s="87"/>
      <c r="AF18" s="91"/>
    </row>
    <row r="19" spans="1:32" x14ac:dyDescent="0.45">
      <c r="A19" s="87">
        <v>14</v>
      </c>
      <c r="B19" s="87"/>
      <c r="C19" s="90" t="s">
        <v>244</v>
      </c>
      <c r="D19" s="89">
        <f>COUNTIFS('score sheet (1)'!$G:$G,'Set (1)'!$A19,'score sheet (1)'!$I:$I,"a")</f>
        <v>7</v>
      </c>
      <c r="E19" s="90">
        <f>COUNTIFS('score sheet (1)'!$G:$G,'Set (1)'!$A19,'score sheet (1)'!$I:$I,"a",'score sheet (1)'!$J:$J,"p")</f>
        <v>2</v>
      </c>
      <c r="F19" s="91">
        <f>COUNTIFS('score sheet (1)'!$G:$G,'Set (1)'!$A19,'score sheet (1)'!$I:$I,"a",'score sheet (1)'!$J:$J,"m")</f>
        <v>0</v>
      </c>
      <c r="G19" s="89">
        <f>COUNTIFS('score sheet (1)'!$G:$G,'Set (1)'!$A19,'score sheet (1)'!$I:$I,"s")</f>
        <v>3</v>
      </c>
      <c r="H19" s="87">
        <f>COUNTIFS('score sheet (1)'!$G:$G,'Set (1)'!$A19,'score sheet (1)'!$I:$I,"s",'score sheet (1)'!$J:$J,"p")</f>
        <v>0</v>
      </c>
      <c r="I19" s="91">
        <f>COUNTIFS('score sheet (1)'!$G:$G,'Set (1)'!$A19,'score sheet (1)'!$I:$I,"s",'score sheet (1)'!$J:$J,"m")</f>
        <v>2</v>
      </c>
      <c r="J19" s="89">
        <f>COUNTIFS('score sheet (1)'!$G:$G,'Set (1)'!$A19,'score sheet (1)'!$I:$I,"b")</f>
        <v>0</v>
      </c>
      <c r="K19" s="87">
        <f>COUNTIFS('score sheet (1)'!$G:$G,'Set (1)'!$A19,'score sheet (1)'!$I:$I,"b",'score sheet (1)'!$J:$J,"p")</f>
        <v>0</v>
      </c>
      <c r="L19" s="87">
        <f>COUNTIFS('score sheet (1)'!$G:$G,'Set (1)'!$A19,'score sheet (1)'!$I:$I,"b",'score sheet (1)'!J:J,"t")</f>
        <v>0</v>
      </c>
      <c r="M19" s="91">
        <f>COUNTIFS('score sheet (1)'!$G:$G,'Set (1)'!$A19,'score sheet (1)'!$I:$I,"b",'score sheet (1)'!K:K,"m")</f>
        <v>0</v>
      </c>
      <c r="N19" s="89">
        <f>COUNTIFS('score sheet (1)'!$G:$G,'Set (1)'!$A19,'score sheet (1)'!$I:$I,"d")</f>
        <v>2</v>
      </c>
      <c r="O19" s="91">
        <f>COUNTIFS('score sheet (1)'!$G:$G,'Set (1)'!$A19,'score sheet (1)'!$I:$I,"d",'score sheet (1)'!$J:$J,"m")</f>
        <v>0</v>
      </c>
      <c r="P19" s="93">
        <f>COUNTIFS('score sheet (1)'!$G:$G,'Set (1)'!$A19,'score sheet (1)'!$I:$I,"m")</f>
        <v>0</v>
      </c>
      <c r="Q19" s="88"/>
      <c r="R19" s="89" t="s">
        <v>108</v>
      </c>
      <c r="S19" s="87" t="s">
        <v>55</v>
      </c>
      <c r="T19" s="87">
        <f>COUNTIFS('score sheet (1)'!$G:$G,'Set (1)'!S19,'score sheet (1)'!$I:$I,"ab")</f>
        <v>0</v>
      </c>
      <c r="U19" s="87">
        <f>COUNTIFS('score sheet (1)'!$G:$G,'Set (1)'!S19,'score sheet (1)'!$I:$I,"sb")</f>
        <v>0</v>
      </c>
      <c r="V19" s="87">
        <f>COUNTIFS('score sheet (1)'!$G:$G,'Set (1)'!S19,'score sheet (1)'!$I:$I,"bb")</f>
        <v>0</v>
      </c>
      <c r="W19" s="90">
        <f>COUNTIFS('score sheet (1)'!$G:$G,'Set (1)'!S19,'score sheet (1)'!$I:$I,"ob")</f>
        <v>0</v>
      </c>
      <c r="X19" s="89" t="s">
        <v>12</v>
      </c>
      <c r="Y19" s="87"/>
      <c r="Z19" s="122">
        <f>(Z15*100+Z16*50)/(Z15+Z16+Z17+Z18)</f>
        <v>100</v>
      </c>
      <c r="AA19" s="87"/>
      <c r="AB19" s="87">
        <f>(AB15*100+AB16*50)/(AB15+AB16+AB17+AB18)</f>
        <v>28.571428571428573</v>
      </c>
      <c r="AC19" s="87"/>
      <c r="AD19" s="87">
        <f>(AD15*100+AD16*50)/(AD15+AD16+AD17+AD18)</f>
        <v>35</v>
      </c>
      <c r="AE19" s="87"/>
      <c r="AF19" s="91" t="e">
        <f>(AF15*100+AF16*50)/(AF15+AF16+AF17+AF18)</f>
        <v>#DIV/0!</v>
      </c>
    </row>
    <row r="20" spans="1:32" x14ac:dyDescent="0.45">
      <c r="A20" s="87">
        <v>12</v>
      </c>
      <c r="B20" s="87"/>
      <c r="C20" s="90" t="s">
        <v>245</v>
      </c>
      <c r="D20" s="89">
        <f>COUNTIFS('score sheet (1)'!$G:$G,'Set (1)'!$A20,'score sheet (1)'!$I:$I,"a")</f>
        <v>6</v>
      </c>
      <c r="E20" s="90">
        <f>COUNTIFS('score sheet (1)'!$G:$G,'Set (1)'!$A20,'score sheet (1)'!$I:$I,"a",'score sheet (1)'!$J:$J,"p")</f>
        <v>1</v>
      </c>
      <c r="F20" s="91">
        <f>COUNTIFS('score sheet (1)'!$G:$G,'Set (1)'!$A20,'score sheet (1)'!$I:$I,"a",'score sheet (1)'!$J:$J,"m")</f>
        <v>1</v>
      </c>
      <c r="G20" s="89">
        <f>COUNTIFS('score sheet (1)'!$G:$G,'Set (1)'!$A20,'score sheet (1)'!$I:$I,"s")</f>
        <v>2</v>
      </c>
      <c r="H20" s="87">
        <f>COUNTIFS('score sheet (1)'!$G:$G,'Set (1)'!$A20,'score sheet (1)'!$I:$I,"s",'score sheet (1)'!$J:$J,"p")</f>
        <v>0</v>
      </c>
      <c r="I20" s="91">
        <f>COUNTIFS('score sheet (1)'!$G:$G,'Set (1)'!$A20,'score sheet (1)'!$I:$I,"s",'score sheet (1)'!$J:$J,"m")</f>
        <v>0</v>
      </c>
      <c r="J20" s="89">
        <f>COUNTIFS('score sheet (1)'!$G:$G,'Set (1)'!$A20,'score sheet (1)'!$I:$I,"b")</f>
        <v>1</v>
      </c>
      <c r="K20" s="87">
        <f>COUNTIFS('score sheet (1)'!$G:$G,'Set (1)'!$A20,'score sheet (1)'!$I:$I,"b",'score sheet (1)'!$J:$J,"p")</f>
        <v>0</v>
      </c>
      <c r="L20" s="87">
        <f>COUNTIFS('score sheet (1)'!$G:$G,'Set (1)'!$A20,'score sheet (1)'!$I:$I,"b",'score sheet (1)'!J:J,"t")</f>
        <v>0</v>
      </c>
      <c r="M20" s="91">
        <f>COUNTIFS('score sheet (1)'!$G:$G,'Set (1)'!$A20,'score sheet (1)'!$I:$I,"b",'score sheet (1)'!K:K,"m")</f>
        <v>0</v>
      </c>
      <c r="N20" s="89">
        <f>COUNTIFS('score sheet (1)'!$G:$G,'Set (1)'!$A20,'score sheet (1)'!$I:$I,"d")</f>
        <v>3</v>
      </c>
      <c r="O20" s="91">
        <f>COUNTIFS('score sheet (1)'!$G:$G,'Set (1)'!$A20,'score sheet (1)'!$I:$I,"d",'score sheet (1)'!$J:$J,"m")</f>
        <v>0</v>
      </c>
      <c r="P20" s="93">
        <f>COUNTIFS('score sheet (1)'!$G:$G,'Set (1)'!$A20,'score sheet (1)'!$I:$I,"m")</f>
        <v>0</v>
      </c>
      <c r="Q20" s="88"/>
      <c r="R20" s="89" t="s">
        <v>109</v>
      </c>
      <c r="S20" s="87" t="s">
        <v>56</v>
      </c>
      <c r="T20" s="87">
        <f>COUNTIFS('score sheet (1)'!$G:$G,'Set (1)'!S20,'score sheet (1)'!$I:$I,"ab")</f>
        <v>0</v>
      </c>
      <c r="U20" s="87">
        <f>COUNTIFS('score sheet (1)'!$G:$G,'Set (1)'!S20,'score sheet (1)'!$I:$I,"sb")</f>
        <v>0</v>
      </c>
      <c r="V20" s="87">
        <f>COUNTIFS('score sheet (1)'!$G:$G,'Set (1)'!S20,'score sheet (1)'!$I:$I,"bb")</f>
        <v>0</v>
      </c>
      <c r="W20" s="90">
        <f>COUNTIFS('score sheet (1)'!$G:$G,'Set (1)'!S20,'score sheet (1)'!$I:$I,"ob")</f>
        <v>0</v>
      </c>
      <c r="X20" s="78" t="s">
        <v>98</v>
      </c>
      <c r="Y20" s="56">
        <v>14</v>
      </c>
      <c r="Z20" s="56" t="s">
        <v>259</v>
      </c>
      <c r="AA20" s="56">
        <v>10</v>
      </c>
      <c r="AB20" s="56" t="s">
        <v>257</v>
      </c>
      <c r="AC20" s="56">
        <v>12</v>
      </c>
      <c r="AD20" s="56" t="s">
        <v>258</v>
      </c>
      <c r="AE20" s="56"/>
      <c r="AF20" s="79"/>
    </row>
    <row r="21" spans="1:32" ht="18.600000000000001" thickBot="1" x14ac:dyDescent="0.5">
      <c r="A21" s="87">
        <v>18</v>
      </c>
      <c r="B21" s="87"/>
      <c r="C21" s="90" t="s">
        <v>246</v>
      </c>
      <c r="D21" s="89">
        <f>COUNTIFS('score sheet (1)'!$G:$G,'Set (1)'!$A21,'score sheet (1)'!$I:$I,"a")</f>
        <v>3</v>
      </c>
      <c r="E21" s="90">
        <f>COUNTIFS('score sheet (1)'!$G:$G,'Set (1)'!$A21,'score sheet (1)'!$I:$I,"a",'score sheet (1)'!$J:$J,"p")</f>
        <v>0</v>
      </c>
      <c r="F21" s="91">
        <f>COUNTIFS('score sheet (1)'!$G:$G,'Set (1)'!$A21,'score sheet (1)'!$I:$I,"a",'score sheet (1)'!$J:$J,"m")</f>
        <v>0</v>
      </c>
      <c r="G21" s="89">
        <f>COUNTIFS('score sheet (1)'!$G:$G,'Set (1)'!$A21,'score sheet (1)'!$I:$I,"s")</f>
        <v>4</v>
      </c>
      <c r="H21" s="87">
        <f>COUNTIFS('score sheet (1)'!$G:$G,'Set (1)'!$A21,'score sheet (1)'!$I:$I,"s",'score sheet (1)'!$J:$J,"p")</f>
        <v>0</v>
      </c>
      <c r="I21" s="91">
        <f>COUNTIFS('score sheet (1)'!$G:$G,'Set (1)'!$A21,'score sheet (1)'!$I:$I,"s",'score sheet (1)'!$J:$J,"m")</f>
        <v>1</v>
      </c>
      <c r="J21" s="89">
        <f>COUNTIFS('score sheet (1)'!$G:$G,'Set (1)'!$A21,'score sheet (1)'!$I:$I,"b")</f>
        <v>3</v>
      </c>
      <c r="K21" s="87">
        <f>COUNTIFS('score sheet (1)'!$G:$G,'Set (1)'!$A21,'score sheet (1)'!$I:$I,"b",'score sheet (1)'!$J:$J,"p")</f>
        <v>0</v>
      </c>
      <c r="L21" s="87">
        <f>COUNTIFS('score sheet (1)'!$G:$G,'Set (1)'!$A21,'score sheet (1)'!$I:$I,"b",'score sheet (1)'!J:J,"t")</f>
        <v>1</v>
      </c>
      <c r="M21" s="91">
        <f>COUNTIFS('score sheet (1)'!$G:$G,'Set (1)'!$A21,'score sheet (1)'!$I:$I,"b",'score sheet (1)'!K:K,"m")</f>
        <v>0</v>
      </c>
      <c r="N21" s="89">
        <f>COUNTIFS('score sheet (1)'!$G:$G,'Set (1)'!$A21,'score sheet (1)'!$I:$I,"d")</f>
        <v>0</v>
      </c>
      <c r="O21" s="91">
        <f>COUNTIFS('score sheet (1)'!$G:$G,'Set (1)'!$A21,'score sheet (1)'!$I:$I,"d",'score sheet (1)'!$J:$J,"m")</f>
        <v>0</v>
      </c>
      <c r="P21" s="93">
        <f>COUNTIFS('score sheet (1)'!$G:$G,'Set (1)'!$A21,'score sheet (1)'!$I:$I,"m")</f>
        <v>0</v>
      </c>
      <c r="Q21" s="88"/>
      <c r="R21" s="95" t="s">
        <v>104</v>
      </c>
      <c r="S21" s="96" t="s">
        <v>57</v>
      </c>
      <c r="T21" s="87">
        <f>COUNTIFS('score sheet (1)'!$G:$G,'Set (1)'!S21,'score sheet (1)'!$I:$I,"ab")</f>
        <v>0</v>
      </c>
      <c r="U21" s="87">
        <f>COUNTIFS('score sheet (1)'!$G:$G,'Set (1)'!S21,'score sheet (1)'!$I:$I,"sb")</f>
        <v>0</v>
      </c>
      <c r="V21" s="87">
        <f>COUNTIFS('score sheet (1)'!$G:$G,'Set (1)'!S21,'score sheet (1)'!$I:$I,"bb")</f>
        <v>0</v>
      </c>
      <c r="W21" s="90">
        <f>COUNTIFS('score sheet (1)'!$G:$G,'Set (1)'!S21,'score sheet (1)'!$I:$I,"ob")</f>
        <v>0</v>
      </c>
      <c r="X21" s="89" t="s">
        <v>13</v>
      </c>
      <c r="Y21" s="87"/>
      <c r="Z21" s="87">
        <f>COUNTIFS('score sheet (1)'!$G:$G,'Set (1)'!Y$20,'score sheet (1)'!$I:$I,"a")</f>
        <v>7</v>
      </c>
      <c r="AA21" s="87"/>
      <c r="AB21" s="87">
        <f>COUNTIFS('score sheet (1)'!$G:$G,'Set (1)'!AA$20,'score sheet (1)'!$I:$I,"a")</f>
        <v>6</v>
      </c>
      <c r="AC21" s="87"/>
      <c r="AD21" s="87">
        <f>COUNTIFS('score sheet (1)'!$G:$G,'Set (1)'!AC$20,'score sheet (1)'!$I:$I,"a")</f>
        <v>6</v>
      </c>
      <c r="AE21" s="87"/>
      <c r="AF21" s="91"/>
    </row>
    <row r="22" spans="1:32" x14ac:dyDescent="0.45">
      <c r="A22" s="87">
        <v>3</v>
      </c>
      <c r="B22" s="87"/>
      <c r="C22" s="90" t="s">
        <v>247</v>
      </c>
      <c r="D22" s="89">
        <f>COUNTIFS('score sheet (1)'!$G:$G,'Set (1)'!$A22,'score sheet (1)'!$I:$I,"a")</f>
        <v>0</v>
      </c>
      <c r="E22" s="90">
        <f>COUNTIFS('score sheet (1)'!$G:$G,'Set (1)'!$A22,'score sheet (1)'!$I:$I,"a",'score sheet (1)'!$J:$J,"p")</f>
        <v>0</v>
      </c>
      <c r="F22" s="91">
        <f>COUNTIFS('score sheet (1)'!$G:$G,'Set (1)'!$A22,'score sheet (1)'!$I:$I,"a",'score sheet (1)'!$J:$J,"m")</f>
        <v>0</v>
      </c>
      <c r="G22" s="89">
        <f>COUNTIFS('score sheet (1)'!$G:$G,'Set (1)'!$A22,'score sheet (1)'!$I:$I,"s")</f>
        <v>0</v>
      </c>
      <c r="H22" s="87">
        <f>COUNTIFS('score sheet (1)'!$G:$G,'Set (1)'!$A22,'score sheet (1)'!$I:$I,"s",'score sheet (1)'!$J:$J,"p")</f>
        <v>0</v>
      </c>
      <c r="I22" s="91">
        <f>COUNTIFS('score sheet (1)'!$G:$G,'Set (1)'!$A22,'score sheet (1)'!$I:$I,"s",'score sheet (1)'!$J:$J,"m")</f>
        <v>0</v>
      </c>
      <c r="J22" s="89">
        <f>COUNTIFS('score sheet (1)'!$G:$G,'Set (1)'!$A22,'score sheet (1)'!$I:$I,"b")</f>
        <v>0</v>
      </c>
      <c r="K22" s="87">
        <f>COUNTIFS('score sheet (1)'!$G:$G,'Set (1)'!$A22,'score sheet (1)'!$I:$I,"b",'score sheet (1)'!$J:$J,"p")</f>
        <v>0</v>
      </c>
      <c r="L22" s="87">
        <f>COUNTIFS('score sheet (1)'!$G:$G,'Set (1)'!$A22,'score sheet (1)'!$I:$I,"b",'score sheet (1)'!J:J,"t")</f>
        <v>0</v>
      </c>
      <c r="M22" s="91">
        <f>COUNTIFS('score sheet (1)'!$G:$G,'Set (1)'!$A22,'score sheet (1)'!$I:$I,"b",'score sheet (1)'!K:K,"m")</f>
        <v>0</v>
      </c>
      <c r="N22" s="89">
        <f>COUNTIFS('score sheet (1)'!$G:$G,'Set (1)'!$A22,'score sheet (1)'!$I:$I,"d")</f>
        <v>0</v>
      </c>
      <c r="O22" s="91">
        <f>COUNTIFS('score sheet (1)'!$G:$G,'Set (1)'!$A22,'score sheet (1)'!$I:$I,"d",'score sheet (1)'!$J:$J,"m")</f>
        <v>0</v>
      </c>
      <c r="P22" s="93">
        <f>COUNTIFS('score sheet (1)'!$G:$G,'Set (1)'!$A22,'score sheet (1)'!$I:$I,"m")</f>
        <v>0</v>
      </c>
      <c r="Q22" s="88"/>
      <c r="X22" s="89" t="s">
        <v>14</v>
      </c>
      <c r="Y22" s="87"/>
      <c r="Z22" s="87">
        <f>COUNTIFS('score sheet (1)'!$G:$G,'Set (1)'!Y$20,'score sheet (1)'!$I:$I,"a",'score sheet (1)'!$J:$J,"p")</f>
        <v>2</v>
      </c>
      <c r="AA22" s="87"/>
      <c r="AB22" s="87">
        <f>COUNTIFS('score sheet (1)'!$G:$G,'Set (1)'!AA$20,'score sheet (1)'!$I:$I,"a",'score sheet (1)'!$J:$J,"p")</f>
        <v>5</v>
      </c>
      <c r="AC22" s="87"/>
      <c r="AD22" s="87">
        <f>COUNTIFS('score sheet (1)'!$G:$G,'Set (1)'!AC$20,'score sheet (1)'!$I:$I,"a",'score sheet (1)'!$J:$J,"p")</f>
        <v>1</v>
      </c>
      <c r="AE22" s="87"/>
      <c r="AF22" s="91"/>
    </row>
    <row r="23" spans="1:32" x14ac:dyDescent="0.45">
      <c r="A23" s="87"/>
      <c r="B23" s="87"/>
      <c r="C23" s="90"/>
      <c r="D23" s="89"/>
      <c r="E23" s="87"/>
      <c r="F23" s="91"/>
      <c r="G23" s="89"/>
      <c r="H23" s="87"/>
      <c r="I23" s="91"/>
      <c r="J23" s="89"/>
      <c r="K23" s="87"/>
      <c r="L23" s="87"/>
      <c r="M23" s="91"/>
      <c r="N23" s="89"/>
      <c r="O23" s="91"/>
      <c r="P23" s="100"/>
      <c r="Q23" s="88"/>
      <c r="X23" s="89" t="s">
        <v>7</v>
      </c>
      <c r="Y23" s="87"/>
      <c r="Z23" s="87">
        <f>COUNTIFS('score sheet (1)'!$G:$G,'Set (1)'!Y$20,'score sheet (1)'!$I:$I,"a",'score sheet (1)'!$J:$J,"m")</f>
        <v>0</v>
      </c>
      <c r="AA23" s="87"/>
      <c r="AB23" s="87">
        <f>COUNTIFS('score sheet (1)'!$G:$G,'Set (1)'!AA$20,'score sheet (1)'!$I:$I,"a",'score sheet (1)'!$J:$J,"m")</f>
        <v>0</v>
      </c>
      <c r="AC23" s="87"/>
      <c r="AD23" s="87">
        <f>COUNTIFS('score sheet (1)'!$G:$G,'Set (1)'!AC$20,'score sheet (1)'!$I:$I,"a",'score sheet (1)'!$J:$J,"m")</f>
        <v>1</v>
      </c>
      <c r="AE23" s="87"/>
      <c r="AF23" s="91"/>
    </row>
    <row r="24" spans="1:32" ht="18.600000000000001" thickBot="1" x14ac:dyDescent="0.5">
      <c r="A24" s="87"/>
      <c r="B24" s="87"/>
      <c r="C24" s="90" t="s">
        <v>15</v>
      </c>
      <c r="D24" s="126">
        <f>SUM(D16:D23)</f>
        <v>24</v>
      </c>
      <c r="E24" s="96">
        <f>SUM(E16:E23)</f>
        <v>10</v>
      </c>
      <c r="F24" s="97">
        <f t="shared" ref="F24:P24" si="2">SUM(F16:F23)</f>
        <v>1</v>
      </c>
      <c r="G24" s="95">
        <f t="shared" si="2"/>
        <v>18</v>
      </c>
      <c r="H24" s="96">
        <f t="shared" si="2"/>
        <v>0</v>
      </c>
      <c r="I24" s="97">
        <f t="shared" si="2"/>
        <v>6</v>
      </c>
      <c r="J24" s="95">
        <f t="shared" si="2"/>
        <v>7</v>
      </c>
      <c r="K24" s="96">
        <f t="shared" si="2"/>
        <v>0</v>
      </c>
      <c r="L24" s="96">
        <f t="shared" si="2"/>
        <v>2</v>
      </c>
      <c r="M24" s="97">
        <f t="shared" si="2"/>
        <v>0</v>
      </c>
      <c r="N24" s="95">
        <f t="shared" si="2"/>
        <v>9</v>
      </c>
      <c r="O24" s="97">
        <f t="shared" si="2"/>
        <v>1</v>
      </c>
      <c r="P24" s="99">
        <f t="shared" si="2"/>
        <v>0</v>
      </c>
      <c r="X24" s="95" t="s">
        <v>12</v>
      </c>
      <c r="Y24" s="96"/>
      <c r="Z24" s="96">
        <f>(Z22-Z23)/Z21</f>
        <v>0.2857142857142857</v>
      </c>
      <c r="AA24" s="96"/>
      <c r="AB24" s="123">
        <f>(AB22-AB23)/AB21</f>
        <v>0.83333333333333337</v>
      </c>
      <c r="AC24" s="96"/>
      <c r="AD24" s="96">
        <f>(AD22-AD23)/AD21</f>
        <v>0</v>
      </c>
      <c r="AE24" s="96"/>
      <c r="AF24" s="97"/>
    </row>
  </sheetData>
  <phoneticPr fontId="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690D-79E9-4762-BDB2-AC9F048AD894}">
  <sheetPr codeName="Sheet7"/>
  <dimension ref="A1:AC271"/>
  <sheetViews>
    <sheetView zoomScale="80" zoomScaleNormal="80" workbookViewId="0">
      <selection activeCell="H2" sqref="H2"/>
    </sheetView>
  </sheetViews>
  <sheetFormatPr defaultRowHeight="18" x14ac:dyDescent="0.45"/>
  <cols>
    <col min="1" max="1" width="13.09765625" style="3" bestFit="1" customWidth="1"/>
    <col min="2" max="2" width="4" style="9" customWidth="1"/>
    <col min="3" max="3" width="4" style="4" customWidth="1"/>
    <col min="4" max="4" width="4" style="1" customWidth="1"/>
    <col min="5" max="5" width="8.796875" style="1"/>
    <col min="6" max="6" width="8.796875" style="10"/>
    <col min="7" max="7" width="4" style="9" customWidth="1"/>
    <col min="8" max="8" width="4" style="4" customWidth="1"/>
    <col min="9" max="9" width="4" style="1" customWidth="1"/>
    <col min="10" max="10" width="8.796875" style="1"/>
    <col min="11" max="11" width="8.796875" style="10"/>
    <col min="12" max="13" width="7.19921875" bestFit="1" customWidth="1"/>
    <col min="16" max="17" width="4" customWidth="1"/>
    <col min="20" max="20" width="4" customWidth="1"/>
    <col min="21" max="21" width="12.19921875" bestFit="1" customWidth="1"/>
    <col min="22" max="22" width="7.5" bestFit="1" customWidth="1"/>
    <col min="23" max="23" width="6.69921875" bestFit="1" customWidth="1"/>
    <col min="24" max="24" width="7.69921875" bestFit="1" customWidth="1"/>
    <col min="25" max="25" width="5.5" bestFit="1" customWidth="1"/>
    <col min="26" max="26" width="7.5" bestFit="1" customWidth="1"/>
    <col min="27" max="27" width="6.69921875" bestFit="1" customWidth="1"/>
    <col min="28" max="28" width="7.09765625" bestFit="1" customWidth="1"/>
    <col min="29" max="29" width="5.5" bestFit="1" customWidth="1"/>
  </cols>
  <sheetData>
    <row r="1" spans="1:29" ht="18.600000000000001" thickBot="1" x14ac:dyDescent="0.5">
      <c r="A1" s="50" t="s">
        <v>73</v>
      </c>
      <c r="B1" s="50" t="s">
        <v>16</v>
      </c>
      <c r="C1" s="63" t="s">
        <v>91</v>
      </c>
      <c r="D1" s="51" t="s">
        <v>21</v>
      </c>
      <c r="E1" s="51" t="s">
        <v>20</v>
      </c>
      <c r="F1" s="52" t="s">
        <v>19</v>
      </c>
      <c r="G1" s="53" t="s">
        <v>16</v>
      </c>
      <c r="H1" s="64" t="s">
        <v>91</v>
      </c>
      <c r="I1" s="54" t="s">
        <v>21</v>
      </c>
      <c r="J1" s="54" t="s">
        <v>20</v>
      </c>
      <c r="K1" s="55" t="s">
        <v>19</v>
      </c>
      <c r="L1" s="49" t="str">
        <f>'score sheet (1)'!L1</f>
        <v>USA</v>
      </c>
      <c r="M1" s="49" t="str">
        <f>'score sheet (1)'!M1</f>
        <v>SER</v>
      </c>
      <c r="U1" s="80"/>
      <c r="V1" s="81"/>
      <c r="W1" s="81"/>
      <c r="X1" s="81"/>
      <c r="Y1" s="81"/>
      <c r="Z1" s="82" t="s">
        <v>58</v>
      </c>
      <c r="AA1" s="81"/>
      <c r="AB1" s="81"/>
      <c r="AC1" s="83"/>
    </row>
    <row r="2" spans="1:29" ht="18.600000000000001" thickBot="1" x14ac:dyDescent="0.5">
      <c r="A2" s="32" t="s">
        <v>18</v>
      </c>
      <c r="B2" s="6"/>
      <c r="C2" s="43"/>
      <c r="D2" s="7"/>
      <c r="E2" s="7"/>
      <c r="F2" s="8"/>
      <c r="G2" s="6"/>
      <c r="H2" s="43"/>
      <c r="I2" s="7"/>
      <c r="J2" s="7"/>
      <c r="K2" s="8"/>
      <c r="U2" s="42" t="s">
        <v>27</v>
      </c>
      <c r="V2" s="23" t="s">
        <v>16</v>
      </c>
      <c r="W2" s="17" t="s">
        <v>21</v>
      </c>
      <c r="X2" s="17" t="s">
        <v>20</v>
      </c>
      <c r="Y2" s="18" t="s">
        <v>19</v>
      </c>
      <c r="Z2" s="19" t="s">
        <v>16</v>
      </c>
      <c r="AA2" s="17" t="s">
        <v>21</v>
      </c>
      <c r="AB2" s="37" t="s">
        <v>20</v>
      </c>
      <c r="AC2" s="20" t="s">
        <v>19</v>
      </c>
    </row>
    <row r="3" spans="1:29" ht="18.600000000000001" thickBot="1" x14ac:dyDescent="0.5">
      <c r="A3" s="30"/>
      <c r="U3" s="15" t="s">
        <v>1</v>
      </c>
      <c r="V3" s="43"/>
      <c r="W3" s="7" t="s">
        <v>33</v>
      </c>
      <c r="X3" s="7" t="s">
        <v>60</v>
      </c>
      <c r="Y3" s="48"/>
      <c r="Z3" s="6"/>
      <c r="AA3" s="7" t="s">
        <v>34</v>
      </c>
      <c r="AB3" s="7" t="s">
        <v>68</v>
      </c>
      <c r="AC3" s="8"/>
    </row>
    <row r="4" spans="1:29" ht="18.600000000000001" thickBot="1" x14ac:dyDescent="0.5">
      <c r="A4" s="33"/>
      <c r="B4" s="11"/>
      <c r="C4" s="45"/>
      <c r="D4" s="12"/>
      <c r="E4" s="12"/>
      <c r="F4" s="13"/>
      <c r="G4" s="11"/>
      <c r="H4" s="45"/>
      <c r="I4" s="12"/>
      <c r="J4" s="12"/>
      <c r="K4" s="13"/>
      <c r="P4" s="6">
        <v>1</v>
      </c>
      <c r="Q4" s="7">
        <v>6</v>
      </c>
      <c r="R4" s="8">
        <v>5</v>
      </c>
      <c r="U4" s="16" t="s">
        <v>28</v>
      </c>
      <c r="V4" s="4"/>
      <c r="W4" s="1" t="s">
        <v>34</v>
      </c>
      <c r="X4" s="1" t="s">
        <v>68</v>
      </c>
      <c r="Y4" s="3"/>
      <c r="Z4" s="9"/>
      <c r="AA4" s="1" t="s">
        <v>33</v>
      </c>
      <c r="AB4" s="1"/>
      <c r="AC4" s="10"/>
    </row>
    <row r="5" spans="1:29" x14ac:dyDescent="0.45">
      <c r="A5" s="32"/>
      <c r="B5" s="6"/>
      <c r="C5" s="43"/>
      <c r="D5" s="7"/>
      <c r="E5" s="7"/>
      <c r="F5" s="8"/>
      <c r="G5" s="6"/>
      <c r="H5" s="43"/>
      <c r="I5" s="7"/>
      <c r="J5" s="7"/>
      <c r="K5" s="8"/>
      <c r="P5" s="9">
        <v>9</v>
      </c>
      <c r="Q5" s="1">
        <v>8</v>
      </c>
      <c r="R5" s="10">
        <v>7</v>
      </c>
      <c r="U5" s="16" t="s">
        <v>29</v>
      </c>
      <c r="V5" s="4"/>
      <c r="W5" s="1" t="s">
        <v>35</v>
      </c>
      <c r="X5" s="1" t="s">
        <v>60</v>
      </c>
      <c r="Y5" s="3"/>
      <c r="Z5" s="9"/>
      <c r="AA5" s="1" t="s">
        <v>40</v>
      </c>
      <c r="AB5" s="1" t="s">
        <v>68</v>
      </c>
      <c r="AC5" s="10"/>
    </row>
    <row r="6" spans="1:29" ht="18.600000000000001" thickBot="1" x14ac:dyDescent="0.5">
      <c r="A6" s="30"/>
      <c r="O6" s="34"/>
      <c r="P6" s="11">
        <v>2</v>
      </c>
      <c r="Q6" s="12">
        <v>3</v>
      </c>
      <c r="R6" s="13">
        <v>4</v>
      </c>
      <c r="S6" s="34"/>
      <c r="U6" s="47" t="s">
        <v>69</v>
      </c>
      <c r="W6" s="14" t="s">
        <v>35</v>
      </c>
      <c r="X6" s="14" t="s">
        <v>36</v>
      </c>
      <c r="Y6" t="s">
        <v>70</v>
      </c>
    </row>
    <row r="7" spans="1:29" ht="18.600000000000001" thickBot="1" x14ac:dyDescent="0.5">
      <c r="A7" s="33"/>
      <c r="B7" s="11"/>
      <c r="C7" s="45"/>
      <c r="D7" s="12"/>
      <c r="E7" s="12"/>
      <c r="F7" s="13"/>
      <c r="G7" s="11"/>
      <c r="H7" s="45"/>
      <c r="I7" s="12"/>
      <c r="J7" s="12"/>
      <c r="K7" s="13"/>
      <c r="P7" s="21">
        <v>4</v>
      </c>
      <c r="Q7" s="5">
        <v>3</v>
      </c>
      <c r="R7" s="22">
        <v>2</v>
      </c>
      <c r="U7" s="16" t="s">
        <v>32</v>
      </c>
      <c r="V7" s="4"/>
      <c r="W7" s="1" t="s">
        <v>35</v>
      </c>
      <c r="X7" s="1" t="s">
        <v>38</v>
      </c>
      <c r="Y7" s="3"/>
      <c r="Z7" s="9"/>
      <c r="AA7" s="1" t="s">
        <v>37</v>
      </c>
      <c r="AB7" s="1" t="s">
        <v>36</v>
      </c>
      <c r="AC7" s="10"/>
    </row>
    <row r="8" spans="1:29" x14ac:dyDescent="0.45">
      <c r="A8" s="32"/>
      <c r="B8" s="6"/>
      <c r="C8" s="43"/>
      <c r="D8" s="7"/>
      <c r="E8" s="7"/>
      <c r="F8" s="8"/>
      <c r="G8" s="6"/>
      <c r="H8" s="43"/>
      <c r="I8" s="7"/>
      <c r="J8" s="7"/>
      <c r="K8" s="8"/>
      <c r="P8" s="9">
        <v>7</v>
      </c>
      <c r="Q8" s="1">
        <v>8</v>
      </c>
      <c r="R8" s="10">
        <v>9</v>
      </c>
      <c r="U8" s="16" t="s">
        <v>26</v>
      </c>
      <c r="V8" s="4"/>
      <c r="W8" s="1" t="s">
        <v>37</v>
      </c>
      <c r="X8" s="1" t="s">
        <v>38</v>
      </c>
      <c r="Y8" s="3"/>
      <c r="Z8" s="9"/>
      <c r="AA8" s="1" t="s">
        <v>35</v>
      </c>
      <c r="AB8" s="1" t="s">
        <v>36</v>
      </c>
      <c r="AC8" s="10" t="s">
        <v>37</v>
      </c>
    </row>
    <row r="9" spans="1:29" ht="18.600000000000001" thickBot="1" x14ac:dyDescent="0.5">
      <c r="A9" s="30"/>
      <c r="P9" s="11">
        <v>5</v>
      </c>
      <c r="Q9" s="12">
        <v>6</v>
      </c>
      <c r="R9" s="13">
        <v>1</v>
      </c>
      <c r="U9" s="16" t="s">
        <v>31</v>
      </c>
      <c r="V9" s="4"/>
      <c r="W9" s="1" t="s">
        <v>37</v>
      </c>
      <c r="X9" s="1" t="s">
        <v>39</v>
      </c>
      <c r="Y9" s="3"/>
      <c r="Z9" s="9"/>
      <c r="AA9" s="1" t="s">
        <v>35</v>
      </c>
      <c r="AB9" s="1"/>
      <c r="AC9" s="10"/>
    </row>
    <row r="10" spans="1:29" ht="18.600000000000001" thickBot="1" x14ac:dyDescent="0.5">
      <c r="A10" s="33"/>
      <c r="B10" s="11"/>
      <c r="C10" s="45"/>
      <c r="D10" s="12"/>
      <c r="E10" s="12"/>
      <c r="F10" s="13"/>
      <c r="G10" s="11"/>
      <c r="H10" s="45"/>
      <c r="I10" s="12"/>
      <c r="J10" s="12"/>
      <c r="K10" s="13"/>
      <c r="U10" s="46" t="s">
        <v>30</v>
      </c>
      <c r="V10" s="45"/>
      <c r="W10" s="12" t="s">
        <v>40</v>
      </c>
      <c r="X10" s="12" t="s">
        <v>61</v>
      </c>
      <c r="Y10" s="44"/>
      <c r="Z10" s="11"/>
      <c r="AA10" s="12" t="s">
        <v>35</v>
      </c>
      <c r="AB10" s="12"/>
      <c r="AC10" s="13"/>
    </row>
    <row r="11" spans="1:29" x14ac:dyDescent="0.45">
      <c r="A11" s="32"/>
      <c r="B11" s="6"/>
      <c r="C11" s="43"/>
      <c r="D11" s="7"/>
      <c r="E11" s="7"/>
      <c r="F11" s="8"/>
      <c r="G11" s="6"/>
      <c r="H11" s="43"/>
      <c r="I11" s="7"/>
      <c r="J11" s="7"/>
      <c r="K11" s="8"/>
    </row>
    <row r="12" spans="1:29" ht="18.600000000000001" thickBot="1" x14ac:dyDescent="0.5">
      <c r="A12" s="30"/>
    </row>
    <row r="13" spans="1:29" ht="18.600000000000001" thickBot="1" x14ac:dyDescent="0.5">
      <c r="A13" s="33"/>
      <c r="B13" s="11"/>
      <c r="C13" s="45"/>
      <c r="D13" s="12"/>
      <c r="E13" s="12"/>
      <c r="F13" s="13"/>
      <c r="G13" s="11"/>
      <c r="H13" s="45"/>
      <c r="I13" s="12"/>
      <c r="J13" s="12"/>
      <c r="K13" s="13"/>
      <c r="U13" s="28" t="s">
        <v>67</v>
      </c>
      <c r="V13" s="29"/>
      <c r="W13" s="26" t="s">
        <v>62</v>
      </c>
      <c r="X13" s="26"/>
      <c r="Y13" s="25" t="s">
        <v>16</v>
      </c>
      <c r="Z13" s="24"/>
      <c r="AA13" s="26"/>
      <c r="AB13" s="26"/>
      <c r="AC13" s="27"/>
    </row>
    <row r="14" spans="1:29" ht="18.600000000000001" thickBot="1" x14ac:dyDescent="0.5">
      <c r="A14" s="32"/>
      <c r="B14" s="6"/>
      <c r="C14" s="43"/>
      <c r="D14" s="7"/>
      <c r="E14" s="7"/>
      <c r="F14" s="8"/>
      <c r="G14" s="6"/>
      <c r="H14" s="43"/>
      <c r="I14" s="7"/>
      <c r="J14" s="7"/>
      <c r="K14" s="8"/>
      <c r="U14" s="47" t="s">
        <v>41</v>
      </c>
      <c r="V14" s="40"/>
      <c r="W14" s="14" t="s">
        <v>42</v>
      </c>
      <c r="X14" s="14"/>
      <c r="Y14" s="41"/>
      <c r="Z14" s="35"/>
      <c r="AA14" s="14"/>
      <c r="AB14" s="14"/>
      <c r="AC14" s="36"/>
    </row>
    <row r="15" spans="1:29" x14ac:dyDescent="0.45">
      <c r="A15" s="30"/>
      <c r="U15" s="15" t="s">
        <v>43</v>
      </c>
      <c r="V15" s="43"/>
      <c r="W15" s="7"/>
      <c r="X15" s="7"/>
      <c r="Y15" s="48"/>
      <c r="Z15" s="6"/>
      <c r="AA15" s="7"/>
      <c r="AB15" s="7"/>
      <c r="AC15" s="8"/>
    </row>
    <row r="16" spans="1:29" ht="18.600000000000001" thickBot="1" x14ac:dyDescent="0.5">
      <c r="A16" s="33"/>
      <c r="B16" s="11"/>
      <c r="C16" s="45"/>
      <c r="D16" s="12"/>
      <c r="E16" s="12"/>
      <c r="F16" s="13"/>
      <c r="G16" s="11"/>
      <c r="H16" s="45"/>
      <c r="I16" s="12"/>
      <c r="J16" s="12"/>
      <c r="K16" s="13"/>
      <c r="U16" s="16" t="s">
        <v>44</v>
      </c>
      <c r="V16" s="4" t="s">
        <v>64</v>
      </c>
      <c r="W16" s="1" t="s">
        <v>48</v>
      </c>
      <c r="X16" s="1"/>
      <c r="Y16" s="3"/>
      <c r="Z16" s="9" t="s">
        <v>66</v>
      </c>
      <c r="AA16" s="1"/>
      <c r="AB16" s="1"/>
      <c r="AC16" s="10"/>
    </row>
    <row r="17" spans="1:29" x14ac:dyDescent="0.45">
      <c r="A17" s="32"/>
      <c r="B17" s="6"/>
      <c r="C17" s="43"/>
      <c r="D17" s="7"/>
      <c r="E17" s="7"/>
      <c r="F17" s="8"/>
      <c r="G17" s="6"/>
      <c r="H17" s="43"/>
      <c r="I17" s="7"/>
      <c r="J17" s="7"/>
      <c r="K17" s="8"/>
      <c r="U17" s="16" t="s">
        <v>46</v>
      </c>
      <c r="V17" s="4" t="s">
        <v>64</v>
      </c>
      <c r="W17" s="1" t="s">
        <v>50</v>
      </c>
      <c r="X17" s="1"/>
      <c r="Y17" s="3"/>
      <c r="Z17" s="9" t="s">
        <v>66</v>
      </c>
      <c r="AA17" s="1"/>
      <c r="AB17" s="1"/>
      <c r="AC17" s="10"/>
    </row>
    <row r="18" spans="1:29" x14ac:dyDescent="0.45">
      <c r="A18" s="30"/>
      <c r="U18" s="16" t="s">
        <v>45</v>
      </c>
      <c r="V18" s="4" t="s">
        <v>63</v>
      </c>
      <c r="W18" s="1" t="s">
        <v>49</v>
      </c>
      <c r="X18" s="1"/>
      <c r="Y18" s="3"/>
      <c r="Z18" s="9" t="s">
        <v>65</v>
      </c>
      <c r="AA18" s="1"/>
      <c r="AB18" s="1"/>
      <c r="AC18" s="10"/>
    </row>
    <row r="19" spans="1:29" ht="18.600000000000001" thickBot="1" x14ac:dyDescent="0.5">
      <c r="A19" s="33"/>
      <c r="B19" s="11"/>
      <c r="C19" s="45"/>
      <c r="D19" s="12"/>
      <c r="E19" s="12"/>
      <c r="F19" s="13"/>
      <c r="G19" s="11"/>
      <c r="H19" s="45"/>
      <c r="I19" s="12"/>
      <c r="J19" s="12"/>
      <c r="K19" s="13"/>
      <c r="U19" s="46" t="s">
        <v>47</v>
      </c>
      <c r="V19" s="45" t="s">
        <v>63</v>
      </c>
      <c r="W19" s="12" t="s">
        <v>51</v>
      </c>
      <c r="X19" s="12"/>
      <c r="Y19" s="44"/>
      <c r="Z19" s="11" t="s">
        <v>65</v>
      </c>
      <c r="AA19" s="12"/>
      <c r="AB19" s="12"/>
      <c r="AC19" s="13"/>
    </row>
    <row r="20" spans="1:29" x14ac:dyDescent="0.45">
      <c r="A20" s="32"/>
      <c r="B20" s="6"/>
      <c r="C20" s="43"/>
      <c r="D20" s="7"/>
      <c r="E20" s="7"/>
      <c r="F20" s="8"/>
      <c r="G20" s="6"/>
      <c r="H20" s="43"/>
      <c r="I20" s="7"/>
      <c r="J20" s="7"/>
      <c r="K20" s="8"/>
    </row>
    <row r="21" spans="1:29" x14ac:dyDescent="0.45">
      <c r="A21" s="30"/>
    </row>
    <row r="22" spans="1:29" ht="18.600000000000001" thickBot="1" x14ac:dyDescent="0.5">
      <c r="A22" s="33"/>
      <c r="B22" s="11"/>
      <c r="C22" s="45"/>
      <c r="D22" s="12"/>
      <c r="E22" s="12"/>
      <c r="F22" s="13"/>
      <c r="G22" s="11"/>
      <c r="H22" s="45"/>
      <c r="I22" s="12"/>
      <c r="J22" s="12"/>
      <c r="K22" s="13"/>
    </row>
    <row r="23" spans="1:29" x14ac:dyDescent="0.45">
      <c r="A23" s="32"/>
      <c r="B23" s="6"/>
      <c r="C23" s="43"/>
      <c r="D23" s="7"/>
      <c r="E23" s="7"/>
      <c r="F23" s="8"/>
      <c r="G23" s="6"/>
      <c r="H23" s="43"/>
      <c r="I23" s="7"/>
      <c r="J23" s="7"/>
      <c r="K23" s="8"/>
    </row>
    <row r="24" spans="1:29" x14ac:dyDescent="0.45">
      <c r="A24" s="30"/>
    </row>
    <row r="25" spans="1:29" ht="18.600000000000001" thickBot="1" x14ac:dyDescent="0.5">
      <c r="A25" s="33"/>
      <c r="B25" s="11"/>
      <c r="C25" s="45"/>
      <c r="D25" s="12"/>
      <c r="E25" s="12"/>
      <c r="F25" s="13"/>
      <c r="G25" s="11"/>
      <c r="H25" s="45"/>
      <c r="I25" s="12"/>
      <c r="J25" s="12"/>
      <c r="K25" s="13"/>
    </row>
    <row r="26" spans="1:29" x14ac:dyDescent="0.45">
      <c r="A26" s="32"/>
      <c r="B26" s="6"/>
      <c r="C26" s="43"/>
      <c r="D26" s="7"/>
      <c r="E26" s="7"/>
      <c r="F26" s="8"/>
      <c r="G26" s="6"/>
      <c r="H26" s="43"/>
      <c r="I26" s="7"/>
      <c r="J26" s="7"/>
      <c r="K26" s="8"/>
    </row>
    <row r="27" spans="1:29" x14ac:dyDescent="0.45">
      <c r="A27" s="30"/>
    </row>
    <row r="28" spans="1:29" ht="18.600000000000001" thickBot="1" x14ac:dyDescent="0.5">
      <c r="A28" s="33"/>
      <c r="B28" s="11"/>
      <c r="C28" s="45"/>
      <c r="D28" s="12"/>
      <c r="E28" s="12"/>
      <c r="F28" s="13"/>
      <c r="G28" s="11"/>
      <c r="H28" s="45"/>
      <c r="I28" s="12"/>
      <c r="J28" s="12"/>
      <c r="K28" s="13"/>
    </row>
    <row r="29" spans="1:29" x14ac:dyDescent="0.45">
      <c r="A29" s="32"/>
      <c r="B29" s="6"/>
      <c r="C29" s="43"/>
      <c r="D29" s="7"/>
      <c r="E29" s="7"/>
      <c r="F29" s="8"/>
      <c r="G29" s="6"/>
      <c r="H29" s="43"/>
      <c r="I29" s="7"/>
      <c r="J29" s="7"/>
      <c r="K29" s="8"/>
    </row>
    <row r="30" spans="1:29" x14ac:dyDescent="0.45">
      <c r="A30" s="30"/>
    </row>
    <row r="31" spans="1:29" ht="18.600000000000001" thickBot="1" x14ac:dyDescent="0.5">
      <c r="A31" s="33"/>
      <c r="B31" s="11"/>
      <c r="C31" s="45"/>
      <c r="D31" s="12"/>
      <c r="E31" s="12"/>
      <c r="F31" s="13"/>
      <c r="G31" s="11"/>
      <c r="H31" s="45"/>
      <c r="I31" s="12"/>
      <c r="J31" s="12"/>
      <c r="K31" s="13"/>
    </row>
    <row r="32" spans="1:29" x14ac:dyDescent="0.45">
      <c r="A32" s="32"/>
      <c r="B32" s="6"/>
      <c r="C32" s="43"/>
      <c r="D32" s="7"/>
      <c r="E32" s="7"/>
      <c r="F32" s="8"/>
      <c r="G32" s="6"/>
      <c r="H32" s="43"/>
      <c r="I32" s="7"/>
      <c r="J32" s="7"/>
      <c r="K32" s="8"/>
    </row>
    <row r="33" spans="1:11" x14ac:dyDescent="0.45">
      <c r="A33" s="30"/>
    </row>
    <row r="34" spans="1:11" ht="18.600000000000001" thickBot="1" x14ac:dyDescent="0.5">
      <c r="A34" s="33"/>
      <c r="B34" s="11"/>
      <c r="C34" s="45"/>
      <c r="D34" s="12"/>
      <c r="E34" s="12"/>
      <c r="F34" s="13"/>
      <c r="G34" s="11"/>
      <c r="H34" s="45"/>
      <c r="I34" s="12"/>
      <c r="J34" s="12"/>
      <c r="K34" s="13"/>
    </row>
    <row r="35" spans="1:11" x14ac:dyDescent="0.45">
      <c r="A35" s="32"/>
      <c r="B35" s="6"/>
      <c r="C35" s="43"/>
      <c r="D35" s="7"/>
      <c r="E35" s="7"/>
      <c r="F35" s="8"/>
      <c r="G35" s="6"/>
      <c r="H35" s="43"/>
      <c r="I35" s="7"/>
      <c r="J35" s="7"/>
      <c r="K35" s="8"/>
    </row>
    <row r="36" spans="1:11" x14ac:dyDescent="0.45">
      <c r="A36" s="30"/>
    </row>
    <row r="37" spans="1:11" ht="18.600000000000001" thickBot="1" x14ac:dyDescent="0.5">
      <c r="A37" s="33"/>
      <c r="B37" s="11"/>
      <c r="C37" s="45"/>
      <c r="D37" s="12"/>
      <c r="E37" s="12"/>
      <c r="F37" s="13"/>
      <c r="G37" s="11"/>
      <c r="H37" s="45"/>
      <c r="I37" s="12"/>
      <c r="J37" s="12"/>
      <c r="K37" s="13"/>
    </row>
    <row r="38" spans="1:11" x14ac:dyDescent="0.45">
      <c r="A38" s="32"/>
      <c r="B38" s="6"/>
      <c r="C38" s="43"/>
      <c r="D38" s="7"/>
      <c r="E38" s="7"/>
      <c r="F38" s="8"/>
      <c r="G38" s="6"/>
      <c r="H38" s="43"/>
      <c r="I38" s="7"/>
      <c r="J38" s="7"/>
      <c r="K38" s="8"/>
    </row>
    <row r="39" spans="1:11" x14ac:dyDescent="0.45">
      <c r="A39" s="30"/>
    </row>
    <row r="40" spans="1:11" ht="18.600000000000001" thickBot="1" x14ac:dyDescent="0.5">
      <c r="A40" s="33"/>
      <c r="B40" s="11"/>
      <c r="C40" s="45"/>
      <c r="D40" s="12"/>
      <c r="E40" s="12"/>
      <c r="F40" s="13"/>
      <c r="G40" s="11"/>
      <c r="H40" s="45"/>
      <c r="I40" s="12"/>
      <c r="J40" s="12"/>
      <c r="K40" s="13"/>
    </row>
    <row r="41" spans="1:11" x14ac:dyDescent="0.45">
      <c r="A41" s="32"/>
      <c r="B41" s="6"/>
      <c r="C41" s="43"/>
      <c r="D41" s="7"/>
      <c r="E41" s="7"/>
      <c r="F41" s="8"/>
      <c r="G41" s="6"/>
      <c r="H41" s="43"/>
      <c r="I41" s="7"/>
      <c r="J41" s="7"/>
      <c r="K41" s="8"/>
    </row>
    <row r="42" spans="1:11" x14ac:dyDescent="0.45">
      <c r="A42" s="30"/>
    </row>
    <row r="43" spans="1:11" ht="18.600000000000001" thickBot="1" x14ac:dyDescent="0.5">
      <c r="A43" s="33"/>
      <c r="B43" s="11"/>
      <c r="C43" s="45"/>
      <c r="D43" s="12"/>
      <c r="E43" s="12"/>
      <c r="F43" s="13"/>
      <c r="G43" s="11"/>
      <c r="H43" s="45"/>
      <c r="I43" s="12"/>
      <c r="J43" s="12"/>
      <c r="K43" s="13"/>
    </row>
    <row r="44" spans="1:11" x14ac:dyDescent="0.45">
      <c r="A44" s="32"/>
      <c r="B44" s="6"/>
      <c r="C44" s="43"/>
      <c r="D44" s="7"/>
      <c r="E44" s="7"/>
      <c r="F44" s="8"/>
      <c r="G44" s="6"/>
      <c r="H44" s="43"/>
      <c r="I44" s="7"/>
      <c r="J44" s="7"/>
      <c r="K44" s="8"/>
    </row>
    <row r="45" spans="1:11" x14ac:dyDescent="0.45">
      <c r="A45" s="30"/>
    </row>
    <row r="46" spans="1:11" ht="18.600000000000001" thickBot="1" x14ac:dyDescent="0.5">
      <c r="A46" s="33"/>
      <c r="B46" s="11"/>
      <c r="C46" s="45"/>
      <c r="D46" s="12"/>
      <c r="E46" s="12"/>
      <c r="F46" s="13"/>
      <c r="G46" s="11"/>
      <c r="H46" s="45"/>
      <c r="I46" s="12"/>
      <c r="J46" s="12"/>
      <c r="K46" s="13"/>
    </row>
    <row r="47" spans="1:11" x14ac:dyDescent="0.45">
      <c r="A47" s="32"/>
      <c r="B47" s="6"/>
      <c r="C47" s="43"/>
      <c r="D47" s="7"/>
      <c r="E47" s="7"/>
      <c r="F47" s="8"/>
      <c r="G47" s="6"/>
      <c r="H47" s="43"/>
      <c r="I47" s="7"/>
      <c r="J47" s="7"/>
      <c r="K47" s="8"/>
    </row>
    <row r="48" spans="1:11" x14ac:dyDescent="0.45">
      <c r="A48" s="30"/>
    </row>
    <row r="49" spans="1:11" ht="18.600000000000001" thickBot="1" x14ac:dyDescent="0.5">
      <c r="A49" s="33"/>
      <c r="B49" s="11"/>
      <c r="C49" s="45"/>
      <c r="D49" s="12"/>
      <c r="E49" s="12"/>
      <c r="F49" s="13"/>
      <c r="G49" s="11"/>
      <c r="H49" s="45"/>
      <c r="I49" s="12"/>
      <c r="J49" s="12"/>
      <c r="K49" s="13"/>
    </row>
    <row r="50" spans="1:11" x14ac:dyDescent="0.45">
      <c r="A50" s="32"/>
      <c r="B50" s="6"/>
      <c r="C50" s="43"/>
      <c r="D50" s="7"/>
      <c r="E50" s="7"/>
      <c r="F50" s="8"/>
      <c r="G50" s="6"/>
      <c r="H50" s="43"/>
      <c r="I50" s="7"/>
      <c r="J50" s="7"/>
      <c r="K50" s="8"/>
    </row>
    <row r="51" spans="1:11" x14ac:dyDescent="0.45">
      <c r="A51" s="30"/>
    </row>
    <row r="52" spans="1:11" ht="18.600000000000001" thickBot="1" x14ac:dyDescent="0.5">
      <c r="A52" s="33"/>
      <c r="B52" s="11"/>
      <c r="C52" s="45"/>
      <c r="D52" s="12"/>
      <c r="E52" s="12"/>
      <c r="F52" s="13"/>
      <c r="G52" s="11"/>
      <c r="H52" s="45"/>
      <c r="I52" s="12"/>
      <c r="J52" s="12"/>
      <c r="K52" s="13"/>
    </row>
    <row r="53" spans="1:11" x14ac:dyDescent="0.45">
      <c r="A53" s="32"/>
      <c r="B53" s="6"/>
      <c r="C53" s="43"/>
      <c r="D53" s="7"/>
      <c r="E53" s="7"/>
      <c r="F53" s="8"/>
      <c r="G53" s="6"/>
      <c r="H53" s="43"/>
      <c r="I53" s="7"/>
      <c r="J53" s="7"/>
      <c r="K53" s="8"/>
    </row>
    <row r="54" spans="1:11" x14ac:dyDescent="0.45">
      <c r="A54" s="30"/>
    </row>
    <row r="55" spans="1:11" ht="18.600000000000001" thickBot="1" x14ac:dyDescent="0.5">
      <c r="A55" s="33"/>
      <c r="B55" s="11"/>
      <c r="C55" s="45"/>
      <c r="D55" s="12"/>
      <c r="E55" s="12"/>
      <c r="F55" s="13"/>
      <c r="G55" s="11"/>
      <c r="H55" s="45"/>
      <c r="I55" s="12"/>
      <c r="J55" s="12"/>
      <c r="K55" s="13"/>
    </row>
    <row r="56" spans="1:11" x14ac:dyDescent="0.45">
      <c r="A56" s="32"/>
      <c r="B56" s="6"/>
      <c r="C56" s="43"/>
      <c r="D56" s="7"/>
      <c r="E56" s="7"/>
      <c r="F56" s="8"/>
      <c r="G56" s="6"/>
      <c r="H56" s="43"/>
      <c r="I56" s="7"/>
      <c r="J56" s="7"/>
      <c r="K56" s="8"/>
    </row>
    <row r="57" spans="1:11" x14ac:dyDescent="0.45">
      <c r="A57" s="30"/>
    </row>
    <row r="58" spans="1:11" ht="18.600000000000001" thickBot="1" x14ac:dyDescent="0.5">
      <c r="A58" s="33"/>
      <c r="B58" s="11"/>
      <c r="C58" s="45"/>
      <c r="D58" s="12"/>
      <c r="E58" s="12"/>
      <c r="F58" s="13"/>
      <c r="G58" s="11"/>
      <c r="H58" s="45"/>
      <c r="I58" s="12"/>
      <c r="J58" s="12"/>
      <c r="K58" s="13"/>
    </row>
    <row r="59" spans="1:11" x14ac:dyDescent="0.45">
      <c r="A59" s="32"/>
      <c r="B59" s="6"/>
      <c r="C59" s="43"/>
      <c r="D59" s="7"/>
      <c r="E59" s="7"/>
      <c r="F59" s="8"/>
      <c r="G59" s="6"/>
      <c r="H59" s="43"/>
      <c r="I59" s="7"/>
      <c r="J59" s="7"/>
      <c r="K59" s="8"/>
    </row>
    <row r="60" spans="1:11" x14ac:dyDescent="0.45">
      <c r="A60" s="30"/>
    </row>
    <row r="61" spans="1:11" ht="18.600000000000001" thickBot="1" x14ac:dyDescent="0.5">
      <c r="A61" s="33"/>
      <c r="B61" s="11"/>
      <c r="C61" s="45"/>
      <c r="D61" s="12"/>
      <c r="E61" s="12"/>
      <c r="F61" s="13"/>
      <c r="G61" s="11"/>
      <c r="H61" s="45"/>
      <c r="I61" s="12"/>
      <c r="J61" s="12"/>
      <c r="K61" s="13"/>
    </row>
    <row r="62" spans="1:11" x14ac:dyDescent="0.45">
      <c r="A62" s="32"/>
      <c r="B62" s="6"/>
      <c r="C62" s="43"/>
      <c r="D62" s="7"/>
      <c r="E62" s="7"/>
      <c r="F62" s="8"/>
      <c r="G62" s="6"/>
      <c r="H62" s="43"/>
      <c r="I62" s="7"/>
      <c r="J62" s="7"/>
      <c r="K62" s="8"/>
    </row>
    <row r="63" spans="1:11" x14ac:dyDescent="0.45">
      <c r="A63" s="30"/>
    </row>
    <row r="64" spans="1:11" ht="18.600000000000001" thickBot="1" x14ac:dyDescent="0.5">
      <c r="A64" s="33"/>
      <c r="B64" s="11"/>
      <c r="C64" s="45"/>
      <c r="D64" s="12"/>
      <c r="E64" s="12"/>
      <c r="F64" s="13"/>
      <c r="G64" s="11"/>
      <c r="H64" s="45"/>
      <c r="I64" s="12"/>
      <c r="J64" s="12"/>
      <c r="K64" s="13"/>
    </row>
    <row r="65" spans="1:11" x14ac:dyDescent="0.45">
      <c r="A65" s="32"/>
      <c r="B65" s="6"/>
      <c r="C65" s="43"/>
      <c r="D65" s="7"/>
      <c r="E65" s="7"/>
      <c r="F65" s="8"/>
      <c r="G65" s="6"/>
      <c r="H65" s="43"/>
      <c r="I65" s="7"/>
      <c r="J65" s="7"/>
      <c r="K65" s="8"/>
    </row>
    <row r="66" spans="1:11" x14ac:dyDescent="0.45">
      <c r="A66" s="30"/>
    </row>
    <row r="67" spans="1:11" ht="18.600000000000001" thickBot="1" x14ac:dyDescent="0.5">
      <c r="A67" s="33"/>
      <c r="B67" s="11"/>
      <c r="C67" s="45"/>
      <c r="D67" s="12"/>
      <c r="E67" s="12"/>
      <c r="F67" s="13"/>
      <c r="G67" s="11"/>
      <c r="H67" s="45"/>
      <c r="I67" s="12"/>
      <c r="J67" s="12"/>
      <c r="K67" s="13"/>
    </row>
    <row r="68" spans="1:11" x14ac:dyDescent="0.45">
      <c r="A68" s="32"/>
      <c r="B68" s="6"/>
      <c r="C68" s="43"/>
      <c r="D68" s="7"/>
      <c r="E68" s="7"/>
      <c r="F68" s="8"/>
      <c r="G68" s="6"/>
      <c r="H68" s="43"/>
      <c r="I68" s="7"/>
      <c r="J68" s="7"/>
      <c r="K68" s="8"/>
    </row>
    <row r="69" spans="1:11" x14ac:dyDescent="0.45">
      <c r="A69" s="30"/>
    </row>
    <row r="70" spans="1:11" ht="18.600000000000001" thickBot="1" x14ac:dyDescent="0.5">
      <c r="A70" s="33"/>
      <c r="B70" s="11"/>
      <c r="C70" s="45"/>
      <c r="D70" s="12"/>
      <c r="E70" s="12"/>
      <c r="F70" s="13"/>
      <c r="G70" s="11"/>
      <c r="H70" s="45"/>
      <c r="I70" s="12"/>
      <c r="J70" s="12"/>
      <c r="K70" s="13"/>
    </row>
    <row r="71" spans="1:11" x14ac:dyDescent="0.45">
      <c r="A71" s="32"/>
      <c r="B71" s="6"/>
      <c r="C71" s="43"/>
      <c r="D71" s="7"/>
      <c r="E71" s="7"/>
      <c r="F71" s="8"/>
      <c r="G71" s="6"/>
      <c r="H71" s="43"/>
      <c r="I71" s="7"/>
      <c r="J71" s="7"/>
      <c r="K71" s="8"/>
    </row>
    <row r="72" spans="1:11" x14ac:dyDescent="0.45">
      <c r="A72" s="30"/>
    </row>
    <row r="73" spans="1:11" ht="18.600000000000001" thickBot="1" x14ac:dyDescent="0.5">
      <c r="A73" s="33"/>
      <c r="B73" s="11"/>
      <c r="C73" s="45"/>
      <c r="D73" s="12"/>
      <c r="E73" s="12"/>
      <c r="F73" s="13"/>
      <c r="G73" s="11"/>
      <c r="H73" s="45"/>
      <c r="I73" s="12"/>
      <c r="J73" s="12"/>
      <c r="K73" s="13"/>
    </row>
    <row r="74" spans="1:11" x14ac:dyDescent="0.45">
      <c r="A74" s="32"/>
      <c r="B74" s="6"/>
      <c r="C74" s="43"/>
      <c r="D74" s="7"/>
      <c r="E74" s="7"/>
      <c r="F74" s="8"/>
      <c r="G74" s="6"/>
      <c r="H74" s="43"/>
      <c r="I74" s="7"/>
      <c r="J74" s="7"/>
      <c r="K74" s="8"/>
    </row>
    <row r="75" spans="1:11" x14ac:dyDescent="0.45">
      <c r="A75" s="30"/>
    </row>
    <row r="76" spans="1:11" ht="18.600000000000001" thickBot="1" x14ac:dyDescent="0.5">
      <c r="A76" s="33"/>
      <c r="B76" s="11"/>
      <c r="C76" s="45"/>
      <c r="D76" s="12"/>
      <c r="E76" s="12"/>
      <c r="F76" s="13"/>
      <c r="G76" s="11"/>
      <c r="H76" s="45"/>
      <c r="I76" s="12"/>
      <c r="J76" s="12"/>
      <c r="K76" s="13"/>
    </row>
    <row r="77" spans="1:11" x14ac:dyDescent="0.45">
      <c r="A77" s="32"/>
      <c r="B77" s="6"/>
      <c r="C77" s="43"/>
      <c r="D77" s="7"/>
      <c r="E77" s="7"/>
      <c r="F77" s="8"/>
      <c r="G77" s="6"/>
      <c r="H77" s="43"/>
      <c r="I77" s="7"/>
      <c r="J77" s="7"/>
      <c r="K77" s="8"/>
    </row>
    <row r="78" spans="1:11" x14ac:dyDescent="0.45">
      <c r="A78" s="30"/>
    </row>
    <row r="79" spans="1:11" ht="18.600000000000001" thickBot="1" x14ac:dyDescent="0.5">
      <c r="A79" s="33"/>
      <c r="B79" s="11"/>
      <c r="C79" s="45"/>
      <c r="D79" s="12"/>
      <c r="E79" s="12"/>
      <c r="F79" s="13"/>
      <c r="G79" s="11"/>
      <c r="H79" s="45"/>
      <c r="I79" s="12"/>
      <c r="J79" s="12"/>
      <c r="K79" s="13"/>
    </row>
    <row r="80" spans="1:11" x14ac:dyDescent="0.45">
      <c r="A80" s="32"/>
      <c r="B80" s="6"/>
      <c r="C80" s="43"/>
      <c r="D80" s="7"/>
      <c r="E80" s="7"/>
      <c r="F80" s="8"/>
      <c r="G80" s="6"/>
      <c r="H80" s="43"/>
      <c r="I80" s="7"/>
      <c r="J80" s="7"/>
      <c r="K80" s="8"/>
    </row>
    <row r="81" spans="1:11" x14ac:dyDescent="0.45">
      <c r="A81" s="30"/>
    </row>
    <row r="82" spans="1:11" ht="18.600000000000001" thickBot="1" x14ac:dyDescent="0.5">
      <c r="A82" s="33"/>
      <c r="B82" s="11"/>
      <c r="C82" s="45"/>
      <c r="D82" s="12"/>
      <c r="E82" s="12"/>
      <c r="F82" s="13"/>
      <c r="G82" s="11"/>
      <c r="H82" s="45"/>
      <c r="I82" s="12"/>
      <c r="J82" s="12"/>
      <c r="K82" s="13"/>
    </row>
    <row r="83" spans="1:11" x14ac:dyDescent="0.45">
      <c r="A83" s="32"/>
      <c r="B83" s="6"/>
      <c r="C83" s="43"/>
      <c r="D83" s="7"/>
      <c r="E83" s="7"/>
      <c r="F83" s="8"/>
      <c r="G83" s="6"/>
      <c r="H83" s="43"/>
      <c r="I83" s="7"/>
      <c r="J83" s="7"/>
      <c r="K83" s="8"/>
    </row>
    <row r="84" spans="1:11" x14ac:dyDescent="0.45">
      <c r="A84" s="30"/>
    </row>
    <row r="85" spans="1:11" ht="18.600000000000001" thickBot="1" x14ac:dyDescent="0.5">
      <c r="A85" s="33"/>
      <c r="B85" s="11"/>
      <c r="C85" s="45"/>
      <c r="D85" s="12"/>
      <c r="E85" s="12"/>
      <c r="F85" s="13"/>
      <c r="G85" s="11"/>
      <c r="H85" s="45"/>
      <c r="I85" s="12"/>
      <c r="J85" s="12"/>
      <c r="K85" s="13"/>
    </row>
    <row r="86" spans="1:11" x14ac:dyDescent="0.45">
      <c r="A86" s="32"/>
      <c r="B86" s="6"/>
      <c r="C86" s="43"/>
      <c r="D86" s="7"/>
      <c r="E86" s="7"/>
      <c r="F86" s="8"/>
      <c r="G86" s="6"/>
      <c r="H86" s="43"/>
      <c r="I86" s="7"/>
      <c r="J86" s="7"/>
      <c r="K86" s="8"/>
    </row>
    <row r="87" spans="1:11" x14ac:dyDescent="0.45">
      <c r="A87" s="30"/>
    </row>
    <row r="88" spans="1:11" ht="18.600000000000001" thickBot="1" x14ac:dyDescent="0.5">
      <c r="A88" s="33"/>
      <c r="B88" s="11"/>
      <c r="C88" s="45"/>
      <c r="D88" s="12"/>
      <c r="E88" s="12"/>
      <c r="F88" s="13"/>
      <c r="G88" s="11"/>
      <c r="H88" s="45"/>
      <c r="I88" s="12"/>
      <c r="J88" s="12"/>
      <c r="K88" s="13"/>
    </row>
    <row r="89" spans="1:11" x14ac:dyDescent="0.45">
      <c r="A89" s="32"/>
      <c r="B89" s="6"/>
      <c r="C89" s="43"/>
      <c r="D89" s="7"/>
      <c r="E89" s="7"/>
      <c r="F89" s="8"/>
      <c r="G89" s="6"/>
      <c r="H89" s="43"/>
      <c r="I89" s="7"/>
      <c r="J89" s="7"/>
      <c r="K89" s="8"/>
    </row>
    <row r="90" spans="1:11" x14ac:dyDescent="0.45">
      <c r="A90" s="30"/>
    </row>
    <row r="91" spans="1:11" ht="18.600000000000001" thickBot="1" x14ac:dyDescent="0.5">
      <c r="A91" s="33"/>
      <c r="B91" s="11"/>
      <c r="C91" s="45"/>
      <c r="D91" s="12"/>
      <c r="E91" s="12"/>
      <c r="F91" s="13"/>
      <c r="G91" s="11"/>
      <c r="H91" s="45"/>
      <c r="I91" s="12"/>
      <c r="J91" s="12"/>
      <c r="K91" s="13"/>
    </row>
    <row r="92" spans="1:11" x14ac:dyDescent="0.45">
      <c r="A92" s="32"/>
      <c r="B92" s="6"/>
      <c r="C92" s="43"/>
      <c r="D92" s="7"/>
      <c r="E92" s="7"/>
      <c r="F92" s="8"/>
      <c r="G92" s="6"/>
      <c r="H92" s="43"/>
      <c r="I92" s="7"/>
      <c r="J92" s="7"/>
      <c r="K92" s="8"/>
    </row>
    <row r="93" spans="1:11" x14ac:dyDescent="0.45">
      <c r="A93" s="30"/>
    </row>
    <row r="94" spans="1:11" ht="18.600000000000001" thickBot="1" x14ac:dyDescent="0.5">
      <c r="A94" s="33"/>
      <c r="B94" s="11"/>
      <c r="C94" s="45"/>
      <c r="D94" s="12"/>
      <c r="E94" s="12"/>
      <c r="F94" s="13"/>
      <c r="G94" s="11"/>
      <c r="H94" s="45"/>
      <c r="I94" s="12"/>
      <c r="J94" s="12"/>
      <c r="K94" s="13"/>
    </row>
    <row r="95" spans="1:11" x14ac:dyDescent="0.45">
      <c r="A95" s="32"/>
      <c r="B95" s="6"/>
      <c r="C95" s="43"/>
      <c r="D95" s="7"/>
      <c r="E95" s="7"/>
      <c r="F95" s="8"/>
      <c r="G95" s="6"/>
      <c r="H95" s="43"/>
      <c r="I95" s="7"/>
      <c r="J95" s="7"/>
      <c r="K95" s="8"/>
    </row>
    <row r="96" spans="1:11" x14ac:dyDescent="0.45">
      <c r="A96" s="30"/>
    </row>
    <row r="97" spans="1:11" ht="18.600000000000001" thickBot="1" x14ac:dyDescent="0.5">
      <c r="A97" s="33"/>
      <c r="B97" s="11"/>
      <c r="C97" s="45"/>
      <c r="D97" s="12"/>
      <c r="E97" s="12"/>
      <c r="F97" s="13"/>
      <c r="G97" s="11"/>
      <c r="H97" s="45"/>
      <c r="I97" s="12"/>
      <c r="J97" s="12"/>
      <c r="K97" s="13"/>
    </row>
    <row r="98" spans="1:11" x14ac:dyDescent="0.45">
      <c r="A98" s="32"/>
      <c r="B98" s="6"/>
      <c r="C98" s="43"/>
      <c r="D98" s="7"/>
      <c r="E98" s="7"/>
      <c r="F98" s="8"/>
      <c r="G98" s="6"/>
      <c r="H98" s="43"/>
      <c r="I98" s="7"/>
      <c r="J98" s="7"/>
      <c r="K98" s="8"/>
    </row>
    <row r="99" spans="1:11" x14ac:dyDescent="0.45">
      <c r="A99" s="30"/>
    </row>
    <row r="100" spans="1:11" ht="18.600000000000001" thickBot="1" x14ac:dyDescent="0.5">
      <c r="A100" s="33"/>
      <c r="B100" s="11"/>
      <c r="C100" s="45"/>
      <c r="D100" s="12"/>
      <c r="E100" s="12"/>
      <c r="F100" s="13"/>
      <c r="G100" s="11"/>
      <c r="H100" s="45"/>
      <c r="I100" s="12"/>
      <c r="J100" s="12"/>
      <c r="K100" s="13"/>
    </row>
    <row r="101" spans="1:11" x14ac:dyDescent="0.45">
      <c r="A101" s="32"/>
      <c r="B101" s="6"/>
      <c r="C101" s="43"/>
      <c r="D101" s="7"/>
      <c r="E101" s="7"/>
      <c r="F101" s="8"/>
      <c r="G101" s="6"/>
      <c r="H101" s="43"/>
      <c r="I101" s="7"/>
      <c r="J101" s="7"/>
      <c r="K101" s="8"/>
    </row>
    <row r="102" spans="1:11" x14ac:dyDescent="0.45">
      <c r="A102" s="30"/>
    </row>
    <row r="103" spans="1:11" ht="18.600000000000001" thickBot="1" x14ac:dyDescent="0.5">
      <c r="A103" s="33"/>
      <c r="B103" s="11"/>
      <c r="C103" s="45"/>
      <c r="D103" s="12"/>
      <c r="E103" s="12"/>
      <c r="F103" s="13"/>
      <c r="G103" s="11"/>
      <c r="H103" s="45"/>
      <c r="I103" s="12"/>
      <c r="J103" s="12"/>
      <c r="K103" s="13"/>
    </row>
    <row r="104" spans="1:11" x14ac:dyDescent="0.45">
      <c r="A104" s="32"/>
      <c r="B104" s="6"/>
      <c r="C104" s="43"/>
      <c r="D104" s="7"/>
      <c r="E104" s="7"/>
      <c r="F104" s="8"/>
      <c r="G104" s="6"/>
      <c r="H104" s="43"/>
      <c r="I104" s="7"/>
      <c r="J104" s="7"/>
      <c r="K104" s="8"/>
    </row>
    <row r="105" spans="1:11" x14ac:dyDescent="0.45">
      <c r="A105" s="30"/>
    </row>
    <row r="106" spans="1:11" ht="18.600000000000001" thickBot="1" x14ac:dyDescent="0.5">
      <c r="A106" s="33"/>
      <c r="B106" s="11"/>
      <c r="C106" s="45"/>
      <c r="D106" s="12"/>
      <c r="E106" s="12"/>
      <c r="F106" s="13"/>
      <c r="G106" s="11"/>
      <c r="H106" s="45"/>
      <c r="I106" s="12"/>
      <c r="J106" s="12"/>
      <c r="K106" s="13"/>
    </row>
    <row r="107" spans="1:11" x14ac:dyDescent="0.45">
      <c r="A107" s="32"/>
      <c r="B107" s="6"/>
      <c r="C107" s="43"/>
      <c r="D107" s="7"/>
      <c r="E107" s="7"/>
      <c r="F107" s="8"/>
      <c r="G107" s="6"/>
      <c r="H107" s="43"/>
      <c r="I107" s="7"/>
      <c r="J107" s="7"/>
      <c r="K107" s="8"/>
    </row>
    <row r="108" spans="1:11" x14ac:dyDescent="0.45">
      <c r="A108" s="30"/>
    </row>
    <row r="109" spans="1:11" ht="18.600000000000001" thickBot="1" x14ac:dyDescent="0.5">
      <c r="A109" s="33"/>
      <c r="B109" s="11"/>
      <c r="C109" s="45"/>
      <c r="D109" s="12"/>
      <c r="E109" s="12"/>
      <c r="F109" s="13"/>
      <c r="G109" s="11"/>
      <c r="H109" s="45"/>
      <c r="I109" s="12"/>
      <c r="J109" s="12"/>
      <c r="K109" s="13"/>
    </row>
    <row r="110" spans="1:11" x14ac:dyDescent="0.45">
      <c r="A110" s="32"/>
      <c r="B110" s="6"/>
      <c r="C110" s="43"/>
      <c r="D110" s="7"/>
      <c r="E110" s="7"/>
      <c r="F110" s="8"/>
      <c r="G110" s="6"/>
      <c r="H110" s="43"/>
      <c r="I110" s="7"/>
      <c r="J110" s="7"/>
      <c r="K110" s="8"/>
    </row>
    <row r="111" spans="1:11" x14ac:dyDescent="0.45">
      <c r="A111" s="30"/>
    </row>
    <row r="112" spans="1:11" ht="18.600000000000001" thickBot="1" x14ac:dyDescent="0.5">
      <c r="A112" s="33"/>
      <c r="B112" s="11"/>
      <c r="C112" s="45"/>
      <c r="D112" s="12"/>
      <c r="E112" s="12"/>
      <c r="F112" s="13"/>
      <c r="G112" s="11"/>
      <c r="H112" s="45"/>
      <c r="I112" s="12"/>
      <c r="J112" s="12"/>
      <c r="K112" s="13"/>
    </row>
    <row r="113" spans="1:11" x14ac:dyDescent="0.45">
      <c r="A113" s="32"/>
      <c r="B113" s="6"/>
      <c r="C113" s="43"/>
      <c r="D113" s="7"/>
      <c r="E113" s="7"/>
      <c r="F113" s="8"/>
      <c r="G113" s="6"/>
      <c r="H113" s="43"/>
      <c r="I113" s="7"/>
      <c r="J113" s="7"/>
      <c r="K113" s="8"/>
    </row>
    <row r="114" spans="1:11" x14ac:dyDescent="0.45">
      <c r="A114" s="30"/>
    </row>
    <row r="115" spans="1:11" ht="18.600000000000001" thickBot="1" x14ac:dyDescent="0.5">
      <c r="A115" s="33"/>
      <c r="B115" s="11"/>
      <c r="C115" s="45"/>
      <c r="D115" s="12"/>
      <c r="E115" s="12"/>
      <c r="F115" s="13"/>
      <c r="G115" s="11"/>
      <c r="H115" s="45"/>
      <c r="I115" s="12"/>
      <c r="J115" s="12"/>
      <c r="K115" s="13"/>
    </row>
    <row r="116" spans="1:11" x14ac:dyDescent="0.45">
      <c r="A116" s="32"/>
      <c r="B116" s="6"/>
      <c r="C116" s="43"/>
      <c r="D116" s="7"/>
      <c r="E116" s="7"/>
      <c r="F116" s="8"/>
      <c r="G116" s="6"/>
      <c r="H116" s="43"/>
      <c r="I116" s="7"/>
      <c r="J116" s="7"/>
      <c r="K116" s="8"/>
    </row>
    <row r="117" spans="1:11" x14ac:dyDescent="0.45">
      <c r="A117" s="30"/>
    </row>
    <row r="118" spans="1:11" ht="18.600000000000001" thickBot="1" x14ac:dyDescent="0.5">
      <c r="A118" s="33"/>
      <c r="B118" s="11"/>
      <c r="C118" s="45"/>
      <c r="D118" s="12"/>
      <c r="E118" s="12"/>
      <c r="F118" s="13"/>
      <c r="G118" s="11"/>
      <c r="H118" s="45"/>
      <c r="I118" s="12"/>
      <c r="J118" s="12"/>
      <c r="K118" s="13"/>
    </row>
    <row r="119" spans="1:11" x14ac:dyDescent="0.45">
      <c r="A119" s="32"/>
      <c r="B119" s="6"/>
      <c r="C119" s="43"/>
      <c r="D119" s="7"/>
      <c r="E119" s="7"/>
      <c r="F119" s="8"/>
      <c r="G119" s="6"/>
      <c r="H119" s="43"/>
      <c r="I119" s="7"/>
      <c r="J119" s="7"/>
      <c r="K119" s="8"/>
    </row>
    <row r="120" spans="1:11" x14ac:dyDescent="0.45">
      <c r="A120" s="30"/>
    </row>
    <row r="121" spans="1:11" ht="18.600000000000001" thickBot="1" x14ac:dyDescent="0.5">
      <c r="A121" s="33"/>
      <c r="B121" s="11"/>
      <c r="C121" s="45"/>
      <c r="D121" s="12"/>
      <c r="E121" s="12"/>
      <c r="F121" s="13"/>
      <c r="G121" s="11"/>
      <c r="H121" s="45"/>
      <c r="I121" s="12"/>
      <c r="J121" s="12"/>
      <c r="K121" s="13"/>
    </row>
    <row r="122" spans="1:11" x14ac:dyDescent="0.45">
      <c r="A122" s="32"/>
      <c r="B122" s="6"/>
      <c r="C122" s="43"/>
      <c r="D122" s="7"/>
      <c r="E122" s="7"/>
      <c r="F122" s="8"/>
      <c r="G122" s="6"/>
      <c r="H122" s="43"/>
      <c r="I122" s="7"/>
      <c r="J122" s="7"/>
      <c r="K122" s="8"/>
    </row>
    <row r="123" spans="1:11" x14ac:dyDescent="0.45">
      <c r="A123" s="30"/>
    </row>
    <row r="124" spans="1:11" ht="18.600000000000001" thickBot="1" x14ac:dyDescent="0.5">
      <c r="A124" s="33"/>
      <c r="B124" s="11"/>
      <c r="C124" s="45"/>
      <c r="D124" s="12"/>
      <c r="E124" s="12"/>
      <c r="F124" s="13"/>
      <c r="G124" s="11"/>
      <c r="H124" s="45"/>
      <c r="I124" s="12"/>
      <c r="J124" s="12"/>
      <c r="K124" s="13"/>
    </row>
    <row r="125" spans="1:11" x14ac:dyDescent="0.45">
      <c r="A125" s="32"/>
      <c r="B125" s="6"/>
      <c r="C125" s="43"/>
      <c r="D125" s="7"/>
      <c r="E125" s="7"/>
      <c r="F125" s="8"/>
      <c r="G125" s="6"/>
      <c r="H125" s="43"/>
      <c r="I125" s="7"/>
      <c r="J125" s="7"/>
      <c r="K125" s="8"/>
    </row>
    <row r="126" spans="1:11" x14ac:dyDescent="0.45">
      <c r="A126" s="30"/>
    </row>
    <row r="127" spans="1:11" ht="18.600000000000001" thickBot="1" x14ac:dyDescent="0.5">
      <c r="A127" s="33"/>
      <c r="B127" s="11"/>
      <c r="C127" s="45"/>
      <c r="D127" s="12"/>
      <c r="E127" s="12"/>
      <c r="F127" s="13"/>
      <c r="G127" s="11"/>
      <c r="H127" s="45"/>
      <c r="I127" s="12"/>
      <c r="J127" s="12"/>
      <c r="K127" s="13"/>
    </row>
    <row r="128" spans="1:11" x14ac:dyDescent="0.45">
      <c r="A128" s="32"/>
      <c r="B128" s="6"/>
      <c r="C128" s="43"/>
      <c r="D128" s="7"/>
      <c r="E128" s="7"/>
      <c r="F128" s="8"/>
      <c r="G128" s="6"/>
      <c r="H128" s="43"/>
      <c r="I128" s="7"/>
      <c r="J128" s="7"/>
      <c r="K128" s="8"/>
    </row>
    <row r="129" spans="1:11" x14ac:dyDescent="0.45">
      <c r="A129" s="30"/>
    </row>
    <row r="130" spans="1:11" ht="18.600000000000001" thickBot="1" x14ac:dyDescent="0.5">
      <c r="A130" s="33"/>
      <c r="B130" s="11"/>
      <c r="C130" s="45"/>
      <c r="D130" s="12"/>
      <c r="E130" s="12"/>
      <c r="F130" s="13"/>
      <c r="G130" s="11"/>
      <c r="H130" s="45"/>
      <c r="I130" s="12"/>
      <c r="J130" s="12"/>
      <c r="K130" s="13"/>
    </row>
    <row r="131" spans="1:11" x14ac:dyDescent="0.45">
      <c r="A131" s="32"/>
      <c r="B131" s="6"/>
      <c r="C131" s="43"/>
      <c r="D131" s="7"/>
      <c r="E131" s="7"/>
      <c r="F131" s="8"/>
      <c r="G131" s="6"/>
      <c r="H131" s="43"/>
      <c r="I131" s="7"/>
      <c r="J131" s="7"/>
      <c r="K131" s="8"/>
    </row>
    <row r="132" spans="1:11" x14ac:dyDescent="0.45">
      <c r="A132" s="30"/>
    </row>
    <row r="133" spans="1:11" ht="18.600000000000001" thickBot="1" x14ac:dyDescent="0.5">
      <c r="A133" s="33"/>
      <c r="B133" s="11"/>
      <c r="C133" s="45"/>
      <c r="D133" s="12"/>
      <c r="E133" s="12"/>
      <c r="F133" s="13"/>
      <c r="G133" s="11"/>
      <c r="H133" s="45"/>
      <c r="I133" s="12"/>
      <c r="J133" s="12"/>
      <c r="K133" s="13"/>
    </row>
    <row r="134" spans="1:11" x14ac:dyDescent="0.45">
      <c r="A134" s="32"/>
      <c r="B134" s="6"/>
      <c r="C134" s="43"/>
      <c r="D134" s="7"/>
      <c r="E134" s="7"/>
      <c r="F134" s="8"/>
      <c r="G134" s="6"/>
      <c r="H134" s="43"/>
      <c r="I134" s="7"/>
      <c r="J134" s="7"/>
      <c r="K134" s="8"/>
    </row>
    <row r="135" spans="1:11" x14ac:dyDescent="0.45">
      <c r="A135" s="30"/>
    </row>
    <row r="136" spans="1:11" ht="18.600000000000001" thickBot="1" x14ac:dyDescent="0.5">
      <c r="A136" s="33"/>
      <c r="B136" s="11"/>
      <c r="C136" s="45"/>
      <c r="D136" s="12"/>
      <c r="E136" s="12"/>
      <c r="F136" s="13"/>
      <c r="G136" s="11"/>
      <c r="H136" s="45"/>
      <c r="I136" s="12"/>
      <c r="J136" s="12"/>
      <c r="K136" s="13"/>
    </row>
    <row r="137" spans="1:11" x14ac:dyDescent="0.45">
      <c r="A137" s="32"/>
      <c r="B137" s="6"/>
      <c r="C137" s="43"/>
      <c r="D137" s="7"/>
      <c r="E137" s="7"/>
      <c r="F137" s="8"/>
      <c r="G137" s="6"/>
      <c r="H137" s="43"/>
      <c r="I137" s="7"/>
      <c r="J137" s="7"/>
      <c r="K137" s="8"/>
    </row>
    <row r="138" spans="1:11" x14ac:dyDescent="0.45">
      <c r="A138" s="30"/>
    </row>
    <row r="139" spans="1:11" ht="18.600000000000001" thickBot="1" x14ac:dyDescent="0.5">
      <c r="A139" s="33"/>
      <c r="B139" s="11"/>
      <c r="C139" s="45"/>
      <c r="D139" s="12"/>
      <c r="E139" s="12"/>
      <c r="F139" s="13"/>
      <c r="G139" s="11"/>
      <c r="H139" s="45"/>
      <c r="I139" s="12"/>
      <c r="J139" s="12"/>
      <c r="K139" s="13"/>
    </row>
    <row r="140" spans="1:11" x14ac:dyDescent="0.45">
      <c r="A140" s="32"/>
      <c r="B140" s="6"/>
      <c r="C140" s="43"/>
      <c r="D140" s="7"/>
      <c r="E140" s="7"/>
      <c r="F140" s="8"/>
      <c r="G140" s="6"/>
      <c r="H140" s="43"/>
      <c r="I140" s="7"/>
      <c r="J140" s="7"/>
      <c r="K140" s="8"/>
    </row>
    <row r="141" spans="1:11" x14ac:dyDescent="0.45">
      <c r="A141" s="30"/>
    </row>
    <row r="142" spans="1:11" ht="18.600000000000001" thickBot="1" x14ac:dyDescent="0.5">
      <c r="A142" s="33"/>
      <c r="B142" s="11"/>
      <c r="C142" s="45"/>
      <c r="D142" s="12"/>
      <c r="E142" s="12"/>
      <c r="F142" s="13"/>
      <c r="G142" s="11"/>
      <c r="H142" s="45"/>
      <c r="I142" s="12"/>
      <c r="J142" s="12"/>
      <c r="K142" s="13"/>
    </row>
    <row r="143" spans="1:11" x14ac:dyDescent="0.45">
      <c r="A143" s="32"/>
      <c r="B143" s="6"/>
      <c r="C143" s="43"/>
      <c r="D143" s="7"/>
      <c r="E143" s="7"/>
      <c r="F143" s="8"/>
      <c r="G143" s="6"/>
      <c r="H143" s="43"/>
      <c r="I143" s="7"/>
      <c r="J143" s="7"/>
      <c r="K143" s="8"/>
    </row>
    <row r="144" spans="1:11" x14ac:dyDescent="0.45">
      <c r="A144" s="30"/>
    </row>
    <row r="145" spans="1:11" ht="18.600000000000001" thickBot="1" x14ac:dyDescent="0.5">
      <c r="A145" s="33"/>
      <c r="B145" s="11"/>
      <c r="C145" s="45"/>
      <c r="D145" s="12"/>
      <c r="E145" s="12"/>
      <c r="F145" s="13"/>
      <c r="G145" s="11"/>
      <c r="H145" s="45"/>
      <c r="I145" s="12"/>
      <c r="J145" s="12"/>
      <c r="K145" s="13"/>
    </row>
    <row r="146" spans="1:11" x14ac:dyDescent="0.45">
      <c r="A146" s="32"/>
      <c r="B146" s="6"/>
      <c r="C146" s="43"/>
      <c r="D146" s="7"/>
      <c r="E146" s="7"/>
      <c r="F146" s="8"/>
      <c r="G146" s="6"/>
      <c r="H146" s="43"/>
      <c r="I146" s="7"/>
      <c r="J146" s="7"/>
      <c r="K146" s="8"/>
    </row>
    <row r="147" spans="1:11" x14ac:dyDescent="0.45">
      <c r="A147" s="30"/>
    </row>
    <row r="148" spans="1:11" ht="18.600000000000001" thickBot="1" x14ac:dyDescent="0.5">
      <c r="A148" s="33"/>
      <c r="B148" s="11"/>
      <c r="C148" s="45"/>
      <c r="D148" s="12"/>
      <c r="E148" s="12"/>
      <c r="F148" s="13"/>
      <c r="G148" s="11"/>
      <c r="H148" s="45"/>
      <c r="I148" s="12"/>
      <c r="J148" s="12"/>
      <c r="K148" s="13"/>
    </row>
    <row r="149" spans="1:11" x14ac:dyDescent="0.45">
      <c r="A149" s="32"/>
      <c r="B149" s="6"/>
      <c r="C149" s="43"/>
      <c r="D149" s="7"/>
      <c r="E149" s="7"/>
      <c r="F149" s="8"/>
      <c r="G149" s="6"/>
      <c r="H149" s="43"/>
      <c r="I149" s="7"/>
      <c r="J149" s="7"/>
      <c r="K149" s="8"/>
    </row>
    <row r="150" spans="1:11" x14ac:dyDescent="0.45">
      <c r="A150" s="30"/>
    </row>
    <row r="151" spans="1:11" ht="18.600000000000001" thickBot="1" x14ac:dyDescent="0.5">
      <c r="A151" s="33"/>
      <c r="B151" s="11"/>
      <c r="C151" s="45"/>
      <c r="D151" s="12"/>
      <c r="E151" s="12"/>
      <c r="F151" s="13"/>
      <c r="G151" s="11"/>
      <c r="H151" s="45"/>
      <c r="I151" s="12"/>
      <c r="J151" s="12"/>
      <c r="K151" s="13"/>
    </row>
    <row r="152" spans="1:11" x14ac:dyDescent="0.45">
      <c r="A152" s="32"/>
      <c r="B152" s="6"/>
      <c r="C152" s="43"/>
      <c r="D152" s="7"/>
      <c r="E152" s="7"/>
      <c r="F152" s="8"/>
      <c r="G152" s="6"/>
      <c r="H152" s="43"/>
      <c r="I152" s="7"/>
      <c r="J152" s="7"/>
      <c r="K152" s="8"/>
    </row>
    <row r="153" spans="1:11" x14ac:dyDescent="0.45">
      <c r="A153" s="30"/>
    </row>
    <row r="154" spans="1:11" ht="18.600000000000001" thickBot="1" x14ac:dyDescent="0.5">
      <c r="A154" s="33"/>
      <c r="B154" s="11"/>
      <c r="C154" s="45"/>
      <c r="D154" s="12"/>
      <c r="E154" s="12"/>
      <c r="F154" s="13"/>
      <c r="G154" s="11"/>
      <c r="H154" s="45"/>
      <c r="I154" s="12"/>
      <c r="J154" s="12"/>
      <c r="K154" s="13"/>
    </row>
    <row r="155" spans="1:11" x14ac:dyDescent="0.45">
      <c r="A155" s="32"/>
      <c r="B155" s="6"/>
      <c r="C155" s="43"/>
      <c r="D155" s="7"/>
      <c r="E155" s="7"/>
      <c r="F155" s="8"/>
      <c r="G155" s="6"/>
      <c r="H155" s="43"/>
      <c r="I155" s="7"/>
      <c r="J155" s="7"/>
      <c r="K155" s="8"/>
    </row>
    <row r="156" spans="1:11" x14ac:dyDescent="0.45">
      <c r="A156" s="30"/>
    </row>
    <row r="157" spans="1:11" ht="18.600000000000001" thickBot="1" x14ac:dyDescent="0.5">
      <c r="A157" s="33"/>
      <c r="B157" s="11"/>
      <c r="C157" s="45"/>
      <c r="D157" s="12"/>
      <c r="E157" s="12"/>
      <c r="F157" s="13"/>
      <c r="G157" s="11"/>
      <c r="H157" s="45"/>
      <c r="I157" s="12"/>
      <c r="J157" s="12"/>
      <c r="K157" s="13"/>
    </row>
    <row r="158" spans="1:11" x14ac:dyDescent="0.45">
      <c r="A158" s="32"/>
      <c r="B158" s="6"/>
      <c r="C158" s="43"/>
      <c r="D158" s="7"/>
      <c r="E158" s="7"/>
      <c r="F158" s="8"/>
      <c r="G158" s="6"/>
      <c r="H158" s="43"/>
      <c r="I158" s="7"/>
      <c r="J158" s="7"/>
      <c r="K158" s="8"/>
    </row>
    <row r="159" spans="1:11" x14ac:dyDescent="0.45">
      <c r="A159" s="30"/>
    </row>
    <row r="160" spans="1:11" ht="18.600000000000001" thickBot="1" x14ac:dyDescent="0.5">
      <c r="A160" s="33"/>
      <c r="B160" s="11"/>
      <c r="C160" s="45"/>
      <c r="D160" s="12"/>
      <c r="E160" s="12"/>
      <c r="F160" s="13"/>
      <c r="G160" s="11"/>
      <c r="H160" s="45"/>
      <c r="I160" s="12"/>
      <c r="J160" s="12"/>
      <c r="K160" s="13"/>
    </row>
    <row r="161" spans="1:11" x14ac:dyDescent="0.45">
      <c r="A161" s="32"/>
      <c r="B161" s="6"/>
      <c r="C161" s="43"/>
      <c r="D161" s="7"/>
      <c r="E161" s="7"/>
      <c r="F161" s="8"/>
      <c r="G161" s="6"/>
      <c r="H161" s="43"/>
      <c r="I161" s="7"/>
      <c r="J161" s="7"/>
      <c r="K161" s="8"/>
    </row>
    <row r="162" spans="1:11" x14ac:dyDescent="0.45">
      <c r="A162" s="30"/>
    </row>
    <row r="163" spans="1:11" ht="18.600000000000001" thickBot="1" x14ac:dyDescent="0.5">
      <c r="A163" s="33"/>
      <c r="B163" s="11"/>
      <c r="C163" s="45"/>
      <c r="D163" s="12"/>
      <c r="E163" s="12"/>
      <c r="F163" s="13"/>
      <c r="G163" s="11"/>
      <c r="H163" s="45"/>
      <c r="I163" s="12"/>
      <c r="J163" s="12"/>
      <c r="K163" s="13"/>
    </row>
    <row r="164" spans="1:11" x14ac:dyDescent="0.45">
      <c r="A164" s="32"/>
      <c r="B164" s="6"/>
      <c r="C164" s="43"/>
      <c r="D164" s="7"/>
      <c r="E164" s="7"/>
      <c r="F164" s="8"/>
      <c r="G164" s="6"/>
      <c r="H164" s="43"/>
      <c r="I164" s="7"/>
      <c r="J164" s="7"/>
      <c r="K164" s="8"/>
    </row>
    <row r="165" spans="1:11" x14ac:dyDescent="0.45">
      <c r="A165" s="30"/>
    </row>
    <row r="166" spans="1:11" ht="18.600000000000001" thickBot="1" x14ac:dyDescent="0.5">
      <c r="A166" s="33"/>
      <c r="B166" s="11"/>
      <c r="C166" s="45"/>
      <c r="D166" s="12"/>
      <c r="E166" s="12"/>
      <c r="F166" s="13"/>
      <c r="G166" s="11"/>
      <c r="H166" s="45"/>
      <c r="I166" s="12"/>
      <c r="J166" s="12"/>
      <c r="K166" s="13"/>
    </row>
    <row r="167" spans="1:11" x14ac:dyDescent="0.45">
      <c r="A167" s="32"/>
      <c r="B167" s="6"/>
      <c r="C167" s="43"/>
      <c r="D167" s="7"/>
      <c r="E167" s="7"/>
      <c r="F167" s="8"/>
      <c r="G167" s="6"/>
      <c r="H167" s="43"/>
      <c r="I167" s="7"/>
      <c r="J167" s="7"/>
      <c r="K167" s="8"/>
    </row>
    <row r="168" spans="1:11" x14ac:dyDescent="0.45">
      <c r="A168" s="30"/>
    </row>
    <row r="169" spans="1:11" ht="18.600000000000001" thickBot="1" x14ac:dyDescent="0.5">
      <c r="A169" s="33"/>
      <c r="B169" s="11"/>
      <c r="C169" s="45"/>
      <c r="D169" s="12"/>
      <c r="E169" s="12"/>
      <c r="F169" s="13"/>
      <c r="G169" s="11"/>
      <c r="H169" s="45"/>
      <c r="I169" s="12"/>
      <c r="J169" s="12"/>
      <c r="K169" s="13"/>
    </row>
    <row r="170" spans="1:11" x14ac:dyDescent="0.45">
      <c r="A170" s="32"/>
      <c r="B170" s="6"/>
      <c r="C170" s="43"/>
      <c r="D170" s="7"/>
      <c r="E170" s="7"/>
      <c r="F170" s="8"/>
      <c r="G170" s="6"/>
      <c r="H170" s="43"/>
      <c r="I170" s="7"/>
      <c r="J170" s="7"/>
      <c r="K170" s="8"/>
    </row>
    <row r="171" spans="1:11" x14ac:dyDescent="0.45">
      <c r="A171" s="30"/>
    </row>
    <row r="172" spans="1:11" ht="18.600000000000001" thickBot="1" x14ac:dyDescent="0.5">
      <c r="A172" s="33"/>
      <c r="B172" s="11"/>
      <c r="C172" s="45"/>
      <c r="D172" s="12"/>
      <c r="E172" s="12"/>
      <c r="F172" s="13"/>
      <c r="G172" s="11"/>
      <c r="H172" s="45"/>
      <c r="I172" s="12"/>
      <c r="J172" s="12"/>
      <c r="K172" s="13"/>
    </row>
    <row r="173" spans="1:11" x14ac:dyDescent="0.45">
      <c r="A173" s="32"/>
      <c r="B173" s="6"/>
      <c r="C173" s="43"/>
      <c r="D173" s="7"/>
      <c r="E173" s="7"/>
      <c r="F173" s="8"/>
      <c r="G173" s="6"/>
      <c r="H173" s="43"/>
      <c r="I173" s="7"/>
      <c r="J173" s="7"/>
      <c r="K173" s="8"/>
    </row>
    <row r="174" spans="1:11" x14ac:dyDescent="0.45">
      <c r="A174" s="30"/>
    </row>
    <row r="175" spans="1:11" ht="18.600000000000001" thickBot="1" x14ac:dyDescent="0.5">
      <c r="A175" s="33"/>
      <c r="B175" s="11"/>
      <c r="C175" s="45"/>
      <c r="D175" s="12"/>
      <c r="E175" s="12"/>
      <c r="F175" s="13"/>
      <c r="G175" s="11"/>
      <c r="H175" s="45"/>
      <c r="I175" s="12"/>
      <c r="J175" s="12"/>
      <c r="K175" s="13"/>
    </row>
    <row r="176" spans="1:11" x14ac:dyDescent="0.45">
      <c r="A176" s="32"/>
      <c r="B176" s="6"/>
      <c r="C176" s="43"/>
      <c r="D176" s="7"/>
      <c r="E176" s="7"/>
      <c r="F176" s="8"/>
      <c r="G176" s="6"/>
      <c r="H176" s="43"/>
      <c r="I176" s="7"/>
      <c r="J176" s="7"/>
      <c r="K176" s="8"/>
    </row>
    <row r="177" spans="1:11" x14ac:dyDescent="0.45">
      <c r="A177" s="30"/>
    </row>
    <row r="178" spans="1:11" ht="18.600000000000001" thickBot="1" x14ac:dyDescent="0.5">
      <c r="A178" s="33"/>
      <c r="B178" s="11"/>
      <c r="C178" s="45"/>
      <c r="D178" s="12"/>
      <c r="E178" s="12"/>
      <c r="F178" s="13"/>
      <c r="G178" s="11"/>
      <c r="H178" s="45"/>
      <c r="I178" s="12"/>
      <c r="J178" s="12"/>
      <c r="K178" s="13"/>
    </row>
    <row r="179" spans="1:11" x14ac:dyDescent="0.45">
      <c r="A179" s="32"/>
      <c r="B179" s="6"/>
      <c r="C179" s="43"/>
      <c r="D179" s="7"/>
      <c r="E179" s="7"/>
      <c r="F179" s="8"/>
      <c r="G179" s="6"/>
      <c r="H179" s="43"/>
      <c r="I179" s="7"/>
      <c r="J179" s="7"/>
      <c r="K179" s="8"/>
    </row>
    <row r="180" spans="1:11" x14ac:dyDescent="0.45">
      <c r="A180" s="30"/>
    </row>
    <row r="181" spans="1:11" ht="18.600000000000001" thickBot="1" x14ac:dyDescent="0.5">
      <c r="A181" s="33"/>
      <c r="B181" s="11"/>
      <c r="C181" s="45"/>
      <c r="D181" s="12"/>
      <c r="E181" s="12"/>
      <c r="F181" s="13"/>
      <c r="G181" s="11"/>
      <c r="H181" s="45"/>
      <c r="I181" s="12"/>
      <c r="J181" s="12"/>
      <c r="K181" s="13"/>
    </row>
    <row r="182" spans="1:11" x14ac:dyDescent="0.45">
      <c r="A182" s="32"/>
      <c r="B182" s="6"/>
      <c r="C182" s="43"/>
      <c r="D182" s="7"/>
      <c r="E182" s="7"/>
      <c r="F182" s="8"/>
      <c r="G182" s="6"/>
      <c r="H182" s="43"/>
      <c r="I182" s="7"/>
      <c r="J182" s="7"/>
      <c r="K182" s="8"/>
    </row>
    <row r="183" spans="1:11" x14ac:dyDescent="0.45">
      <c r="A183" s="30"/>
    </row>
    <row r="184" spans="1:11" ht="18.600000000000001" thickBot="1" x14ac:dyDescent="0.5">
      <c r="A184" s="33"/>
      <c r="B184" s="11"/>
      <c r="C184" s="45"/>
      <c r="D184" s="12"/>
      <c r="E184" s="12"/>
      <c r="F184" s="13"/>
      <c r="G184" s="11"/>
      <c r="H184" s="45"/>
      <c r="I184" s="12"/>
      <c r="J184" s="12"/>
      <c r="K184" s="13"/>
    </row>
    <row r="185" spans="1:11" x14ac:dyDescent="0.45">
      <c r="A185" s="32"/>
      <c r="B185" s="6"/>
      <c r="C185" s="43"/>
      <c r="D185" s="7"/>
      <c r="E185" s="7"/>
      <c r="F185" s="8"/>
      <c r="G185" s="6"/>
      <c r="H185" s="43"/>
      <c r="I185" s="7"/>
      <c r="J185" s="7"/>
      <c r="K185" s="8"/>
    </row>
    <row r="186" spans="1:11" x14ac:dyDescent="0.45">
      <c r="A186" s="30"/>
    </row>
    <row r="187" spans="1:11" ht="18.600000000000001" thickBot="1" x14ac:dyDescent="0.5">
      <c r="A187" s="33"/>
      <c r="B187" s="11"/>
      <c r="C187" s="45"/>
      <c r="D187" s="12"/>
      <c r="E187" s="12"/>
      <c r="F187" s="13"/>
      <c r="G187" s="11"/>
      <c r="H187" s="45"/>
      <c r="I187" s="12"/>
      <c r="J187" s="12"/>
      <c r="K187" s="13"/>
    </row>
    <row r="188" spans="1:11" x14ac:dyDescent="0.45">
      <c r="A188" s="32"/>
      <c r="B188" s="6"/>
      <c r="C188" s="43"/>
      <c r="D188" s="7"/>
      <c r="E188" s="7"/>
      <c r="F188" s="8"/>
      <c r="G188" s="6"/>
      <c r="H188" s="43"/>
      <c r="I188" s="7"/>
      <c r="J188" s="7"/>
      <c r="K188" s="8"/>
    </row>
    <row r="189" spans="1:11" x14ac:dyDescent="0.45">
      <c r="A189" s="30"/>
    </row>
    <row r="190" spans="1:11" ht="18.600000000000001" thickBot="1" x14ac:dyDescent="0.5">
      <c r="A190" s="33"/>
      <c r="B190" s="11"/>
      <c r="C190" s="45"/>
      <c r="D190" s="12"/>
      <c r="E190" s="12"/>
      <c r="F190" s="13"/>
      <c r="G190" s="11"/>
      <c r="H190" s="45"/>
      <c r="I190" s="12"/>
      <c r="J190" s="12"/>
      <c r="K190" s="13"/>
    </row>
    <row r="191" spans="1:11" x14ac:dyDescent="0.45">
      <c r="A191" s="32"/>
      <c r="B191" s="6"/>
      <c r="C191" s="43"/>
      <c r="D191" s="7"/>
      <c r="E191" s="7"/>
      <c r="F191" s="8"/>
      <c r="G191" s="6"/>
      <c r="H191" s="43"/>
      <c r="I191" s="7"/>
      <c r="J191" s="7"/>
      <c r="K191" s="8"/>
    </row>
    <row r="192" spans="1:11" x14ac:dyDescent="0.45">
      <c r="A192" s="30"/>
    </row>
    <row r="193" spans="1:11" ht="18.600000000000001" thickBot="1" x14ac:dyDescent="0.5">
      <c r="A193" s="33"/>
      <c r="B193" s="11"/>
      <c r="C193" s="45"/>
      <c r="D193" s="12"/>
      <c r="E193" s="12"/>
      <c r="F193" s="13"/>
      <c r="G193" s="11"/>
      <c r="H193" s="45"/>
      <c r="I193" s="12"/>
      <c r="J193" s="12"/>
      <c r="K193" s="13"/>
    </row>
    <row r="194" spans="1:11" x14ac:dyDescent="0.45">
      <c r="A194" s="32"/>
      <c r="B194" s="6"/>
      <c r="C194" s="43"/>
      <c r="D194" s="7"/>
      <c r="E194" s="7"/>
      <c r="F194" s="8"/>
      <c r="G194" s="6"/>
      <c r="H194" s="43"/>
      <c r="I194" s="7"/>
      <c r="J194" s="7"/>
      <c r="K194" s="8"/>
    </row>
    <row r="195" spans="1:11" x14ac:dyDescent="0.45">
      <c r="A195" s="30"/>
    </row>
    <row r="196" spans="1:11" ht="18.600000000000001" thickBot="1" x14ac:dyDescent="0.5">
      <c r="A196" s="33"/>
      <c r="B196" s="11"/>
      <c r="C196" s="45"/>
      <c r="D196" s="12"/>
      <c r="E196" s="12"/>
      <c r="F196" s="13"/>
      <c r="G196" s="11"/>
      <c r="H196" s="45"/>
      <c r="I196" s="12"/>
      <c r="J196" s="12"/>
      <c r="K196" s="13"/>
    </row>
    <row r="197" spans="1:11" x14ac:dyDescent="0.45">
      <c r="A197" s="32"/>
      <c r="B197" s="6"/>
      <c r="C197" s="43"/>
      <c r="D197" s="7"/>
      <c r="E197" s="7"/>
      <c r="F197" s="8"/>
      <c r="G197" s="6"/>
      <c r="H197" s="43"/>
      <c r="I197" s="7"/>
      <c r="J197" s="7"/>
      <c r="K197" s="8"/>
    </row>
    <row r="198" spans="1:11" x14ac:dyDescent="0.45">
      <c r="A198" s="30"/>
    </row>
    <row r="199" spans="1:11" ht="18.600000000000001" thickBot="1" x14ac:dyDescent="0.5">
      <c r="A199" s="33"/>
      <c r="B199" s="11"/>
      <c r="C199" s="45"/>
      <c r="D199" s="12"/>
      <c r="E199" s="12"/>
      <c r="F199" s="13"/>
      <c r="G199" s="11"/>
      <c r="H199" s="45"/>
      <c r="I199" s="12"/>
      <c r="J199" s="12"/>
      <c r="K199" s="13"/>
    </row>
    <row r="200" spans="1:11" x14ac:dyDescent="0.45">
      <c r="A200" s="32"/>
      <c r="B200" s="6"/>
      <c r="C200" s="43"/>
      <c r="D200" s="7"/>
      <c r="E200" s="7"/>
      <c r="F200" s="8"/>
      <c r="G200" s="6"/>
      <c r="H200" s="43"/>
      <c r="I200" s="7"/>
      <c r="J200" s="7"/>
      <c r="K200" s="8"/>
    </row>
    <row r="201" spans="1:11" x14ac:dyDescent="0.45">
      <c r="A201" s="30"/>
    </row>
    <row r="202" spans="1:11" ht="18.600000000000001" thickBot="1" x14ac:dyDescent="0.5">
      <c r="A202" s="33"/>
      <c r="B202" s="11"/>
      <c r="C202" s="45"/>
      <c r="D202" s="12"/>
      <c r="E202" s="12"/>
      <c r="F202" s="13"/>
      <c r="G202" s="11"/>
      <c r="H202" s="45"/>
      <c r="I202" s="12"/>
      <c r="J202" s="12"/>
      <c r="K202" s="13"/>
    </row>
    <row r="203" spans="1:11" x14ac:dyDescent="0.45">
      <c r="A203" s="32"/>
      <c r="B203" s="6"/>
      <c r="C203" s="43"/>
      <c r="D203" s="7"/>
      <c r="E203" s="7"/>
      <c r="F203" s="8"/>
      <c r="G203" s="6"/>
      <c r="H203" s="43"/>
      <c r="I203" s="7"/>
      <c r="J203" s="7"/>
      <c r="K203" s="8"/>
    </row>
    <row r="204" spans="1:11" x14ac:dyDescent="0.45">
      <c r="A204" s="30"/>
    </row>
    <row r="205" spans="1:11" ht="18.600000000000001" thickBot="1" x14ac:dyDescent="0.5">
      <c r="A205" s="33"/>
      <c r="B205" s="11"/>
      <c r="C205" s="45"/>
      <c r="D205" s="12"/>
      <c r="E205" s="12"/>
      <c r="F205" s="13"/>
      <c r="G205" s="11"/>
      <c r="H205" s="45"/>
      <c r="I205" s="12"/>
      <c r="J205" s="12"/>
      <c r="K205" s="13"/>
    </row>
    <row r="206" spans="1:11" x14ac:dyDescent="0.45">
      <c r="A206" s="32"/>
      <c r="B206" s="6"/>
      <c r="C206" s="43"/>
      <c r="D206" s="7"/>
      <c r="E206" s="7"/>
      <c r="F206" s="8"/>
      <c r="G206" s="6"/>
      <c r="H206" s="43"/>
      <c r="I206" s="7"/>
      <c r="J206" s="7"/>
      <c r="K206" s="8"/>
    </row>
    <row r="207" spans="1:11" x14ac:dyDescent="0.45">
      <c r="A207" s="30"/>
    </row>
    <row r="208" spans="1:11" ht="18.600000000000001" thickBot="1" x14ac:dyDescent="0.5">
      <c r="A208" s="33"/>
      <c r="B208" s="11"/>
      <c r="C208" s="45"/>
      <c r="D208" s="12"/>
      <c r="E208" s="12"/>
      <c r="F208" s="13"/>
      <c r="G208" s="11"/>
      <c r="H208" s="45"/>
      <c r="I208" s="12"/>
      <c r="J208" s="12"/>
      <c r="K208" s="13"/>
    </row>
    <row r="209" spans="1:11" x14ac:dyDescent="0.45">
      <c r="A209" s="32"/>
      <c r="B209" s="6"/>
      <c r="C209" s="43"/>
      <c r="D209" s="7"/>
      <c r="E209" s="7"/>
      <c r="F209" s="8"/>
      <c r="G209" s="6"/>
      <c r="H209" s="43"/>
      <c r="I209" s="7"/>
      <c r="J209" s="7"/>
      <c r="K209" s="8"/>
    </row>
    <row r="210" spans="1:11" x14ac:dyDescent="0.45">
      <c r="A210" s="30"/>
    </row>
    <row r="211" spans="1:11" ht="18.600000000000001" thickBot="1" x14ac:dyDescent="0.5">
      <c r="A211" s="33"/>
      <c r="B211" s="11"/>
      <c r="C211" s="45"/>
      <c r="D211" s="12"/>
      <c r="E211" s="12"/>
      <c r="F211" s="13"/>
      <c r="G211" s="11"/>
      <c r="H211" s="45"/>
      <c r="I211" s="12"/>
      <c r="J211" s="12"/>
      <c r="K211" s="13"/>
    </row>
    <row r="212" spans="1:11" x14ac:dyDescent="0.45">
      <c r="A212" s="32"/>
      <c r="B212" s="6"/>
      <c r="C212" s="43"/>
      <c r="D212" s="7"/>
      <c r="E212" s="7"/>
      <c r="F212" s="8"/>
      <c r="G212" s="6"/>
      <c r="H212" s="43"/>
      <c r="I212" s="7"/>
      <c r="J212" s="7"/>
      <c r="K212" s="8"/>
    </row>
    <row r="213" spans="1:11" x14ac:dyDescent="0.45">
      <c r="A213" s="30"/>
    </row>
    <row r="214" spans="1:11" ht="18.600000000000001" thickBot="1" x14ac:dyDescent="0.5">
      <c r="A214" s="33"/>
      <c r="B214" s="11"/>
      <c r="C214" s="45"/>
      <c r="D214" s="12"/>
      <c r="E214" s="12"/>
      <c r="F214" s="13"/>
      <c r="G214" s="11"/>
      <c r="H214" s="45"/>
      <c r="I214" s="12"/>
      <c r="J214" s="12"/>
      <c r="K214" s="13"/>
    </row>
    <row r="215" spans="1:11" x14ac:dyDescent="0.45">
      <c r="A215" s="32"/>
      <c r="B215" s="6"/>
      <c r="C215" s="43"/>
      <c r="D215" s="7"/>
      <c r="E215" s="7"/>
      <c r="F215" s="8"/>
      <c r="G215" s="6"/>
      <c r="H215" s="43"/>
      <c r="I215" s="7"/>
      <c r="J215" s="7"/>
      <c r="K215" s="8"/>
    </row>
    <row r="216" spans="1:11" x14ac:dyDescent="0.45">
      <c r="A216" s="30"/>
    </row>
    <row r="217" spans="1:11" ht="18.600000000000001" thickBot="1" x14ac:dyDescent="0.5">
      <c r="A217" s="33"/>
      <c r="B217" s="11"/>
      <c r="C217" s="45"/>
      <c r="D217" s="12"/>
      <c r="E217" s="12"/>
      <c r="F217" s="13"/>
      <c r="G217" s="11"/>
      <c r="H217" s="45"/>
      <c r="I217" s="12"/>
      <c r="J217" s="12"/>
      <c r="K217" s="13"/>
    </row>
    <row r="218" spans="1:11" x14ac:dyDescent="0.45">
      <c r="A218" s="32"/>
      <c r="B218" s="6"/>
      <c r="C218" s="43"/>
      <c r="D218" s="7"/>
      <c r="E218" s="7"/>
      <c r="F218" s="8"/>
      <c r="G218" s="6"/>
      <c r="H218" s="43"/>
      <c r="I218" s="7"/>
      <c r="J218" s="7"/>
      <c r="K218" s="8"/>
    </row>
    <row r="219" spans="1:11" x14ac:dyDescent="0.45">
      <c r="A219" s="30"/>
    </row>
    <row r="220" spans="1:11" ht="18.600000000000001" thickBot="1" x14ac:dyDescent="0.5">
      <c r="A220" s="33"/>
      <c r="B220" s="11"/>
      <c r="C220" s="45"/>
      <c r="D220" s="12"/>
      <c r="E220" s="12"/>
      <c r="F220" s="13"/>
      <c r="G220" s="11"/>
      <c r="H220" s="45"/>
      <c r="I220" s="12"/>
      <c r="J220" s="12"/>
      <c r="K220" s="13"/>
    </row>
    <row r="221" spans="1:11" x14ac:dyDescent="0.45">
      <c r="A221" s="32"/>
      <c r="B221" s="6"/>
      <c r="C221" s="43"/>
      <c r="D221" s="7"/>
      <c r="E221" s="7"/>
      <c r="F221" s="8"/>
      <c r="G221" s="6"/>
      <c r="H221" s="43"/>
      <c r="I221" s="7"/>
      <c r="J221" s="7"/>
      <c r="K221" s="8"/>
    </row>
    <row r="222" spans="1:11" x14ac:dyDescent="0.45">
      <c r="A222" s="30"/>
    </row>
    <row r="223" spans="1:11" ht="18.600000000000001" thickBot="1" x14ac:dyDescent="0.5">
      <c r="A223" s="33"/>
      <c r="B223" s="11"/>
      <c r="C223" s="45"/>
      <c r="D223" s="12"/>
      <c r="E223" s="12"/>
      <c r="F223" s="13"/>
      <c r="G223" s="11"/>
      <c r="H223" s="45"/>
      <c r="I223" s="12"/>
      <c r="J223" s="12"/>
      <c r="K223" s="13"/>
    </row>
    <row r="224" spans="1:11" x14ac:dyDescent="0.45">
      <c r="A224" s="32"/>
      <c r="B224" s="6"/>
      <c r="C224" s="43"/>
      <c r="D224" s="7"/>
      <c r="E224" s="7"/>
      <c r="F224" s="8"/>
      <c r="G224" s="6"/>
      <c r="H224" s="43"/>
      <c r="I224" s="7"/>
      <c r="J224" s="7"/>
      <c r="K224" s="8"/>
    </row>
    <row r="225" spans="1:11" x14ac:dyDescent="0.45">
      <c r="A225" s="30"/>
    </row>
    <row r="226" spans="1:11" ht="18.600000000000001" thickBot="1" x14ac:dyDescent="0.5">
      <c r="A226" s="33"/>
      <c r="B226" s="11"/>
      <c r="C226" s="45"/>
      <c r="D226" s="12"/>
      <c r="E226" s="12"/>
      <c r="F226" s="13"/>
      <c r="G226" s="11"/>
      <c r="H226" s="45"/>
      <c r="I226" s="12"/>
      <c r="J226" s="12"/>
      <c r="K226" s="13"/>
    </row>
    <row r="227" spans="1:11" x14ac:dyDescent="0.45">
      <c r="A227" s="32"/>
      <c r="B227" s="6"/>
      <c r="C227" s="43"/>
      <c r="D227" s="7"/>
      <c r="E227" s="7"/>
      <c r="F227" s="8"/>
      <c r="G227" s="6"/>
      <c r="H227" s="43"/>
      <c r="I227" s="7"/>
      <c r="J227" s="7"/>
      <c r="K227" s="8"/>
    </row>
    <row r="228" spans="1:11" x14ac:dyDescent="0.45">
      <c r="A228" s="30"/>
    </row>
    <row r="229" spans="1:11" ht="18.600000000000001" thickBot="1" x14ac:dyDescent="0.5">
      <c r="A229" s="33"/>
      <c r="B229" s="11"/>
      <c r="C229" s="45"/>
      <c r="D229" s="12"/>
      <c r="E229" s="12"/>
      <c r="F229" s="13"/>
      <c r="G229" s="11"/>
      <c r="H229" s="45"/>
      <c r="I229" s="12"/>
      <c r="J229" s="12"/>
      <c r="K229" s="13"/>
    </row>
    <row r="230" spans="1:11" x14ac:dyDescent="0.45">
      <c r="A230" s="32"/>
      <c r="B230" s="6"/>
      <c r="C230" s="43"/>
      <c r="D230" s="7"/>
      <c r="E230" s="7"/>
      <c r="F230" s="8"/>
      <c r="G230" s="6"/>
      <c r="H230" s="43"/>
      <c r="I230" s="7"/>
      <c r="J230" s="7"/>
      <c r="K230" s="8"/>
    </row>
    <row r="231" spans="1:11" x14ac:dyDescent="0.45">
      <c r="A231" s="30"/>
    </row>
    <row r="232" spans="1:11" ht="18.600000000000001" thickBot="1" x14ac:dyDescent="0.5">
      <c r="A232" s="33"/>
      <c r="B232" s="11"/>
      <c r="C232" s="45"/>
      <c r="D232" s="12"/>
      <c r="E232" s="12"/>
      <c r="F232" s="13"/>
      <c r="G232" s="11"/>
      <c r="H232" s="45"/>
      <c r="I232" s="12"/>
      <c r="J232" s="12"/>
      <c r="K232" s="13"/>
    </row>
    <row r="233" spans="1:11" x14ac:dyDescent="0.45">
      <c r="A233" s="32"/>
      <c r="B233" s="6"/>
      <c r="C233" s="43"/>
      <c r="D233" s="7"/>
      <c r="E233" s="7"/>
      <c r="F233" s="8"/>
      <c r="G233" s="6"/>
      <c r="H233" s="43"/>
      <c r="I233" s="7"/>
      <c r="J233" s="7"/>
      <c r="K233" s="8"/>
    </row>
    <row r="234" spans="1:11" x14ac:dyDescent="0.45">
      <c r="A234" s="30"/>
    </row>
    <row r="235" spans="1:11" ht="18.600000000000001" thickBot="1" x14ac:dyDescent="0.5">
      <c r="A235" s="33"/>
      <c r="B235" s="11"/>
      <c r="C235" s="45"/>
      <c r="D235" s="12"/>
      <c r="E235" s="12"/>
      <c r="F235" s="13"/>
      <c r="G235" s="11"/>
      <c r="H235" s="45"/>
      <c r="I235" s="12"/>
      <c r="J235" s="12"/>
      <c r="K235" s="13"/>
    </row>
    <row r="236" spans="1:11" x14ac:dyDescent="0.45">
      <c r="A236" s="32"/>
      <c r="B236" s="6"/>
      <c r="C236" s="43"/>
      <c r="D236" s="7"/>
      <c r="E236" s="7"/>
      <c r="F236" s="8"/>
      <c r="G236" s="6"/>
      <c r="H236" s="43"/>
      <c r="I236" s="7"/>
      <c r="J236" s="7"/>
      <c r="K236" s="8"/>
    </row>
    <row r="237" spans="1:11" x14ac:dyDescent="0.45">
      <c r="A237" s="30"/>
    </row>
    <row r="238" spans="1:11" ht="18.600000000000001" thickBot="1" x14ac:dyDescent="0.5">
      <c r="A238" s="33"/>
      <c r="B238" s="11"/>
      <c r="C238" s="45"/>
      <c r="D238" s="12"/>
      <c r="E238" s="12"/>
      <c r="F238" s="13"/>
      <c r="G238" s="11"/>
      <c r="H238" s="45"/>
      <c r="I238" s="12"/>
      <c r="J238" s="12"/>
      <c r="K238" s="13"/>
    </row>
    <row r="239" spans="1:11" x14ac:dyDescent="0.45">
      <c r="A239" s="32"/>
      <c r="B239" s="6"/>
      <c r="C239" s="43"/>
      <c r="D239" s="7"/>
      <c r="E239" s="7"/>
      <c r="F239" s="8"/>
      <c r="G239" s="6"/>
      <c r="H239" s="43"/>
      <c r="I239" s="7"/>
      <c r="J239" s="7"/>
      <c r="K239" s="8"/>
    </row>
    <row r="240" spans="1:11" x14ac:dyDescent="0.45">
      <c r="A240" s="30"/>
    </row>
    <row r="241" spans="1:11" ht="18.600000000000001" thickBot="1" x14ac:dyDescent="0.5">
      <c r="A241" s="33"/>
      <c r="B241" s="11"/>
      <c r="C241" s="45"/>
      <c r="D241" s="12"/>
      <c r="E241" s="12"/>
      <c r="F241" s="13"/>
      <c r="G241" s="11"/>
      <c r="H241" s="45"/>
      <c r="I241" s="12"/>
      <c r="J241" s="12"/>
      <c r="K241" s="13"/>
    </row>
    <row r="242" spans="1:11" x14ac:dyDescent="0.45">
      <c r="A242" s="32"/>
      <c r="B242" s="6"/>
      <c r="C242" s="43"/>
      <c r="D242" s="7"/>
      <c r="E242" s="7"/>
      <c r="F242" s="8"/>
      <c r="G242" s="6"/>
      <c r="H242" s="43"/>
      <c r="I242" s="7"/>
      <c r="J242" s="7"/>
      <c r="K242" s="8"/>
    </row>
    <row r="243" spans="1:11" x14ac:dyDescent="0.45">
      <c r="A243" s="30"/>
    </row>
    <row r="244" spans="1:11" ht="18.600000000000001" thickBot="1" x14ac:dyDescent="0.5">
      <c r="A244" s="33"/>
      <c r="B244" s="11"/>
      <c r="C244" s="45"/>
      <c r="D244" s="12"/>
      <c r="E244" s="12"/>
      <c r="F244" s="13"/>
      <c r="G244" s="11"/>
      <c r="H244" s="45"/>
      <c r="I244" s="12"/>
      <c r="J244" s="12"/>
      <c r="K244" s="13"/>
    </row>
    <row r="245" spans="1:11" x14ac:dyDescent="0.45">
      <c r="A245" s="32"/>
      <c r="B245" s="6"/>
      <c r="C245" s="43"/>
      <c r="D245" s="7"/>
      <c r="E245" s="7"/>
      <c r="F245" s="8"/>
      <c r="G245" s="6"/>
      <c r="H245" s="43"/>
      <c r="I245" s="7"/>
      <c r="J245" s="7"/>
      <c r="K245" s="8"/>
    </row>
    <row r="246" spans="1:11" x14ac:dyDescent="0.45">
      <c r="A246" s="30"/>
    </row>
    <row r="247" spans="1:11" ht="18.600000000000001" thickBot="1" x14ac:dyDescent="0.5">
      <c r="A247" s="33"/>
      <c r="B247" s="11"/>
      <c r="C247" s="45"/>
      <c r="D247" s="12"/>
      <c r="E247" s="12"/>
      <c r="F247" s="13"/>
      <c r="G247" s="11"/>
      <c r="H247" s="45"/>
      <c r="I247" s="12"/>
      <c r="J247" s="12"/>
      <c r="K247" s="13"/>
    </row>
    <row r="248" spans="1:11" x14ac:dyDescent="0.45">
      <c r="A248" s="32"/>
      <c r="B248" s="6"/>
      <c r="C248" s="43"/>
      <c r="D248" s="7"/>
      <c r="E248" s="7"/>
      <c r="F248" s="8"/>
      <c r="G248" s="6"/>
      <c r="H248" s="43"/>
      <c r="I248" s="7"/>
      <c r="J248" s="7"/>
      <c r="K248" s="8"/>
    </row>
    <row r="249" spans="1:11" x14ac:dyDescent="0.45">
      <c r="A249" s="30"/>
    </row>
    <row r="250" spans="1:11" ht="18.600000000000001" thickBot="1" x14ac:dyDescent="0.5">
      <c r="A250" s="33"/>
      <c r="B250" s="11"/>
      <c r="C250" s="45"/>
      <c r="D250" s="12"/>
      <c r="E250" s="12"/>
      <c r="F250" s="13"/>
      <c r="G250" s="11"/>
      <c r="H250" s="45"/>
      <c r="I250" s="12"/>
      <c r="J250" s="12"/>
      <c r="K250" s="13"/>
    </row>
    <row r="251" spans="1:11" x14ac:dyDescent="0.45">
      <c r="A251" s="32"/>
      <c r="B251" s="6"/>
      <c r="C251" s="43"/>
      <c r="D251" s="7"/>
      <c r="E251" s="7"/>
      <c r="F251" s="8"/>
      <c r="G251" s="6"/>
      <c r="H251" s="43"/>
      <c r="I251" s="7"/>
      <c r="J251" s="7"/>
      <c r="K251" s="8"/>
    </row>
    <row r="252" spans="1:11" x14ac:dyDescent="0.45">
      <c r="A252" s="30"/>
    </row>
    <row r="253" spans="1:11" ht="18.600000000000001" thickBot="1" x14ac:dyDescent="0.5">
      <c r="A253" s="33"/>
      <c r="B253" s="11"/>
      <c r="C253" s="45"/>
      <c r="D253" s="12"/>
      <c r="E253" s="12"/>
      <c r="F253" s="13"/>
      <c r="G253" s="11"/>
      <c r="H253" s="45"/>
      <c r="I253" s="12"/>
      <c r="J253" s="12"/>
      <c r="K253" s="13"/>
    </row>
    <row r="254" spans="1:11" x14ac:dyDescent="0.45">
      <c r="A254" s="32"/>
      <c r="B254" s="6"/>
      <c r="C254" s="43"/>
      <c r="D254" s="7"/>
      <c r="E254" s="7"/>
      <c r="F254" s="8"/>
      <c r="G254" s="6"/>
      <c r="H254" s="43"/>
      <c r="I254" s="7"/>
      <c r="J254" s="7"/>
      <c r="K254" s="8"/>
    </row>
    <row r="255" spans="1:11" x14ac:dyDescent="0.45">
      <c r="A255" s="30"/>
    </row>
    <row r="256" spans="1:11" ht="18.600000000000001" thickBot="1" x14ac:dyDescent="0.5">
      <c r="A256" s="33"/>
      <c r="B256" s="11"/>
      <c r="C256" s="45"/>
      <c r="D256" s="12"/>
      <c r="E256" s="12"/>
      <c r="F256" s="13"/>
      <c r="G256" s="11"/>
      <c r="H256" s="45"/>
      <c r="I256" s="12"/>
      <c r="J256" s="12"/>
      <c r="K256" s="13"/>
    </row>
    <row r="257" spans="1:11" x14ac:dyDescent="0.45">
      <c r="A257" s="32"/>
      <c r="B257" s="6"/>
      <c r="C257" s="43"/>
      <c r="D257" s="7"/>
      <c r="E257" s="7"/>
      <c r="F257" s="8"/>
      <c r="G257" s="6"/>
      <c r="H257" s="43"/>
      <c r="I257" s="7"/>
      <c r="J257" s="7"/>
      <c r="K257" s="8"/>
    </row>
    <row r="258" spans="1:11" x14ac:dyDescent="0.45">
      <c r="A258" s="30"/>
    </row>
    <row r="259" spans="1:11" ht="18.600000000000001" thickBot="1" x14ac:dyDescent="0.5">
      <c r="A259" s="33"/>
      <c r="B259" s="11"/>
      <c r="C259" s="45"/>
      <c r="D259" s="12"/>
      <c r="E259" s="12"/>
      <c r="F259" s="13"/>
      <c r="G259" s="11"/>
      <c r="H259" s="45"/>
      <c r="I259" s="12"/>
      <c r="J259" s="12"/>
      <c r="K259" s="13"/>
    </row>
    <row r="260" spans="1:11" x14ac:dyDescent="0.45">
      <c r="A260" s="32"/>
      <c r="B260" s="6"/>
      <c r="C260" s="43"/>
      <c r="D260" s="7"/>
      <c r="E260" s="7"/>
      <c r="F260" s="8"/>
      <c r="G260" s="6"/>
      <c r="H260" s="43"/>
      <c r="I260" s="7"/>
      <c r="J260" s="7"/>
      <c r="K260" s="8"/>
    </row>
    <row r="261" spans="1:11" x14ac:dyDescent="0.45">
      <c r="A261" s="30"/>
    </row>
    <row r="262" spans="1:11" ht="18.600000000000001" thickBot="1" x14ac:dyDescent="0.5">
      <c r="A262" s="33"/>
      <c r="B262" s="11"/>
      <c r="C262" s="45"/>
      <c r="D262" s="12"/>
      <c r="E262" s="12"/>
      <c r="F262" s="13"/>
      <c r="G262" s="11"/>
      <c r="H262" s="45"/>
      <c r="I262" s="12"/>
      <c r="J262" s="12"/>
      <c r="K262" s="13"/>
    </row>
    <row r="263" spans="1:11" x14ac:dyDescent="0.45">
      <c r="A263" s="32"/>
      <c r="B263" s="6"/>
      <c r="C263" s="43"/>
      <c r="D263" s="7"/>
      <c r="E263" s="7"/>
      <c r="F263" s="8"/>
      <c r="G263" s="6"/>
      <c r="H263" s="43"/>
      <c r="I263" s="7"/>
      <c r="J263" s="7"/>
      <c r="K263" s="8"/>
    </row>
    <row r="264" spans="1:11" x14ac:dyDescent="0.45">
      <c r="A264" s="30"/>
    </row>
    <row r="265" spans="1:11" ht="18.600000000000001" thickBot="1" x14ac:dyDescent="0.5">
      <c r="A265" s="33"/>
      <c r="B265" s="11"/>
      <c r="C265" s="45"/>
      <c r="D265" s="12"/>
      <c r="E265" s="12"/>
      <c r="F265" s="13"/>
      <c r="G265" s="11"/>
      <c r="H265" s="45"/>
      <c r="I265" s="12"/>
      <c r="J265" s="12"/>
      <c r="K265" s="13"/>
    </row>
    <row r="266" spans="1:11" x14ac:dyDescent="0.45">
      <c r="A266" s="32"/>
      <c r="B266" s="6"/>
      <c r="C266" s="43"/>
      <c r="D266" s="7"/>
      <c r="E266" s="7"/>
      <c r="F266" s="8"/>
      <c r="G266" s="6"/>
      <c r="H266" s="43"/>
      <c r="I266" s="7"/>
      <c r="J266" s="7"/>
      <c r="K266" s="8"/>
    </row>
    <row r="267" spans="1:11" x14ac:dyDescent="0.45">
      <c r="A267" s="30"/>
    </row>
    <row r="268" spans="1:11" ht="18.600000000000001" thickBot="1" x14ac:dyDescent="0.5">
      <c r="A268" s="33"/>
      <c r="B268" s="11"/>
      <c r="C268" s="45"/>
      <c r="D268" s="12"/>
      <c r="E268" s="12"/>
      <c r="F268" s="13"/>
      <c r="G268" s="11"/>
      <c r="H268" s="45"/>
      <c r="I268" s="12"/>
      <c r="J268" s="12"/>
      <c r="K268" s="13"/>
    </row>
    <row r="269" spans="1:11" x14ac:dyDescent="0.45">
      <c r="A269" s="32"/>
      <c r="B269" s="6"/>
      <c r="C269" s="43"/>
      <c r="D269" s="7"/>
      <c r="E269" s="7"/>
      <c r="F269" s="8"/>
      <c r="G269" s="6"/>
      <c r="H269" s="43"/>
      <c r="I269" s="7"/>
      <c r="J269" s="7"/>
      <c r="K269" s="8"/>
    </row>
    <row r="270" spans="1:11" x14ac:dyDescent="0.45">
      <c r="A270" s="30"/>
    </row>
    <row r="271" spans="1:11" ht="18.600000000000001" thickBot="1" x14ac:dyDescent="0.5">
      <c r="A271" s="33"/>
      <c r="B271" s="11"/>
      <c r="C271" s="45"/>
      <c r="D271" s="12"/>
      <c r="E271" s="12"/>
      <c r="F271" s="13"/>
      <c r="G271" s="11"/>
      <c r="H271" s="45"/>
      <c r="I271" s="12"/>
      <c r="J271" s="12"/>
      <c r="K271" s="13"/>
    </row>
  </sheetData>
  <mergeCells count="2">
    <mergeCell ref="U1:Y1"/>
    <mergeCell ref="Z1:AC1"/>
  </mergeCells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02582-AE11-456D-AF90-87B6C487D4EF}">
  <sheetPr codeName="Sheet8"/>
  <dimension ref="A1:AC271"/>
  <sheetViews>
    <sheetView zoomScale="80" zoomScaleNormal="80" workbookViewId="0">
      <selection activeCell="H1" sqref="H1"/>
    </sheetView>
  </sheetViews>
  <sheetFormatPr defaultRowHeight="18" x14ac:dyDescent="0.45"/>
  <cols>
    <col min="1" max="1" width="13.09765625" style="3" bestFit="1" customWidth="1"/>
    <col min="2" max="2" width="4" style="9" customWidth="1"/>
    <col min="3" max="3" width="4" style="4" customWidth="1"/>
    <col min="4" max="4" width="4" style="1" customWidth="1"/>
    <col min="5" max="5" width="8.796875" style="1"/>
    <col min="6" max="6" width="8.796875" style="10"/>
    <col min="7" max="7" width="4" style="9" customWidth="1"/>
    <col min="8" max="8" width="4" style="4" customWidth="1"/>
    <col min="9" max="9" width="4" style="1" customWidth="1"/>
    <col min="10" max="10" width="8.796875" style="1"/>
    <col min="11" max="11" width="8.796875" style="10"/>
    <col min="12" max="13" width="7.19921875" bestFit="1" customWidth="1"/>
    <col min="16" max="17" width="4" customWidth="1"/>
    <col min="20" max="20" width="4" customWidth="1"/>
    <col min="21" max="21" width="12.19921875" bestFit="1" customWidth="1"/>
    <col min="22" max="22" width="7.5" bestFit="1" customWidth="1"/>
    <col min="23" max="23" width="6.69921875" bestFit="1" customWidth="1"/>
    <col min="24" max="24" width="7.69921875" bestFit="1" customWidth="1"/>
    <col min="25" max="25" width="5.5" bestFit="1" customWidth="1"/>
    <col min="26" max="26" width="7.5" bestFit="1" customWidth="1"/>
    <col min="27" max="27" width="6.69921875" bestFit="1" customWidth="1"/>
    <col min="28" max="28" width="7.09765625" bestFit="1" customWidth="1"/>
    <col min="29" max="29" width="5.5" bestFit="1" customWidth="1"/>
  </cols>
  <sheetData>
    <row r="1" spans="1:29" ht="18.600000000000001" thickBot="1" x14ac:dyDescent="0.5">
      <c r="A1" s="50" t="s">
        <v>73</v>
      </c>
      <c r="B1" s="50" t="s">
        <v>16</v>
      </c>
      <c r="C1" s="63" t="s">
        <v>91</v>
      </c>
      <c r="D1" s="51" t="s">
        <v>21</v>
      </c>
      <c r="E1" s="51" t="s">
        <v>20</v>
      </c>
      <c r="F1" s="52" t="s">
        <v>19</v>
      </c>
      <c r="G1" s="53" t="s">
        <v>16</v>
      </c>
      <c r="H1" s="64" t="s">
        <v>91</v>
      </c>
      <c r="I1" s="54" t="s">
        <v>21</v>
      </c>
      <c r="J1" s="54" t="s">
        <v>20</v>
      </c>
      <c r="K1" s="55" t="s">
        <v>19</v>
      </c>
      <c r="L1" s="49" t="str">
        <f>'score sheet (1)'!L1</f>
        <v>USA</v>
      </c>
      <c r="M1" s="49" t="str">
        <f>'score sheet (1)'!M1</f>
        <v>SER</v>
      </c>
      <c r="U1" s="80"/>
      <c r="V1" s="81"/>
      <c r="W1" s="81"/>
      <c r="X1" s="81"/>
      <c r="Y1" s="81"/>
      <c r="Z1" s="82" t="s">
        <v>58</v>
      </c>
      <c r="AA1" s="81"/>
      <c r="AB1" s="81"/>
      <c r="AC1" s="83"/>
    </row>
    <row r="2" spans="1:29" ht="18.600000000000001" thickBot="1" x14ac:dyDescent="0.5">
      <c r="A2" s="32" t="s">
        <v>18</v>
      </c>
      <c r="B2" s="6"/>
      <c r="C2" s="43"/>
      <c r="D2" s="7"/>
      <c r="E2" s="7"/>
      <c r="F2" s="8"/>
      <c r="G2" s="6"/>
      <c r="H2" s="43"/>
      <c r="I2" s="7"/>
      <c r="J2" s="7"/>
      <c r="K2" s="8"/>
      <c r="U2" s="42" t="s">
        <v>27</v>
      </c>
      <c r="V2" s="23" t="s">
        <v>16</v>
      </c>
      <c r="W2" s="17" t="s">
        <v>21</v>
      </c>
      <c r="X2" s="17" t="s">
        <v>20</v>
      </c>
      <c r="Y2" s="18" t="s">
        <v>19</v>
      </c>
      <c r="Z2" s="19" t="s">
        <v>16</v>
      </c>
      <c r="AA2" s="17" t="s">
        <v>21</v>
      </c>
      <c r="AB2" s="37" t="s">
        <v>20</v>
      </c>
      <c r="AC2" s="20" t="s">
        <v>19</v>
      </c>
    </row>
    <row r="3" spans="1:29" ht="18.600000000000001" thickBot="1" x14ac:dyDescent="0.5">
      <c r="A3" s="30"/>
      <c r="U3" s="15" t="s">
        <v>1</v>
      </c>
      <c r="V3" s="43"/>
      <c r="W3" s="7" t="s">
        <v>33</v>
      </c>
      <c r="X3" s="7" t="s">
        <v>60</v>
      </c>
      <c r="Y3" s="48"/>
      <c r="Z3" s="6"/>
      <c r="AA3" s="7" t="s">
        <v>34</v>
      </c>
      <c r="AB3" s="7" t="s">
        <v>68</v>
      </c>
      <c r="AC3" s="8"/>
    </row>
    <row r="4" spans="1:29" ht="18.600000000000001" thickBot="1" x14ac:dyDescent="0.5">
      <c r="A4" s="33"/>
      <c r="B4" s="11"/>
      <c r="C4" s="45"/>
      <c r="D4" s="12"/>
      <c r="E4" s="12"/>
      <c r="F4" s="13"/>
      <c r="G4" s="11"/>
      <c r="H4" s="45"/>
      <c r="I4" s="12"/>
      <c r="J4" s="12"/>
      <c r="K4" s="13"/>
      <c r="P4" s="6">
        <v>1</v>
      </c>
      <c r="Q4" s="7">
        <v>6</v>
      </c>
      <c r="R4" s="8">
        <v>5</v>
      </c>
      <c r="U4" s="16" t="s">
        <v>28</v>
      </c>
      <c r="V4" s="4"/>
      <c r="W4" s="1" t="s">
        <v>34</v>
      </c>
      <c r="X4" s="1" t="s">
        <v>68</v>
      </c>
      <c r="Y4" s="3"/>
      <c r="Z4" s="9"/>
      <c r="AA4" s="1" t="s">
        <v>33</v>
      </c>
      <c r="AB4" s="1"/>
      <c r="AC4" s="10"/>
    </row>
    <row r="5" spans="1:29" x14ac:dyDescent="0.45">
      <c r="A5" s="32"/>
      <c r="B5" s="6"/>
      <c r="C5" s="43"/>
      <c r="D5" s="7"/>
      <c r="E5" s="7"/>
      <c r="F5" s="8"/>
      <c r="G5" s="6"/>
      <c r="H5" s="43"/>
      <c r="I5" s="7"/>
      <c r="J5" s="7"/>
      <c r="K5" s="8"/>
      <c r="P5" s="9">
        <v>9</v>
      </c>
      <c r="Q5" s="1">
        <v>8</v>
      </c>
      <c r="R5" s="10">
        <v>7</v>
      </c>
      <c r="U5" s="16" t="s">
        <v>29</v>
      </c>
      <c r="V5" s="4"/>
      <c r="W5" s="1" t="s">
        <v>35</v>
      </c>
      <c r="X5" s="1" t="s">
        <v>60</v>
      </c>
      <c r="Y5" s="3"/>
      <c r="Z5" s="9"/>
      <c r="AA5" s="1" t="s">
        <v>40</v>
      </c>
      <c r="AB5" s="1" t="s">
        <v>68</v>
      </c>
      <c r="AC5" s="10"/>
    </row>
    <row r="6" spans="1:29" ht="18.600000000000001" thickBot="1" x14ac:dyDescent="0.5">
      <c r="A6" s="30"/>
      <c r="O6" s="34"/>
      <c r="P6" s="11">
        <v>2</v>
      </c>
      <c r="Q6" s="12">
        <v>3</v>
      </c>
      <c r="R6" s="13">
        <v>4</v>
      </c>
      <c r="S6" s="34"/>
      <c r="U6" s="47" t="s">
        <v>69</v>
      </c>
      <c r="W6" s="14" t="s">
        <v>35</v>
      </c>
      <c r="X6" s="14" t="s">
        <v>36</v>
      </c>
      <c r="Y6" t="s">
        <v>70</v>
      </c>
    </row>
    <row r="7" spans="1:29" ht="18.600000000000001" thickBot="1" x14ac:dyDescent="0.5">
      <c r="A7" s="33"/>
      <c r="B7" s="11"/>
      <c r="C7" s="45"/>
      <c r="D7" s="12"/>
      <c r="E7" s="12"/>
      <c r="F7" s="13"/>
      <c r="G7" s="11"/>
      <c r="H7" s="45"/>
      <c r="I7" s="12"/>
      <c r="J7" s="12"/>
      <c r="K7" s="13"/>
      <c r="P7" s="21">
        <v>4</v>
      </c>
      <c r="Q7" s="5">
        <v>3</v>
      </c>
      <c r="R7" s="22">
        <v>2</v>
      </c>
      <c r="U7" s="16" t="s">
        <v>32</v>
      </c>
      <c r="V7" s="4"/>
      <c r="W7" s="1" t="s">
        <v>35</v>
      </c>
      <c r="X7" s="1" t="s">
        <v>38</v>
      </c>
      <c r="Y7" s="3"/>
      <c r="Z7" s="9"/>
      <c r="AA7" s="1" t="s">
        <v>37</v>
      </c>
      <c r="AB7" s="1" t="s">
        <v>36</v>
      </c>
      <c r="AC7" s="10"/>
    </row>
    <row r="8" spans="1:29" x14ac:dyDescent="0.45">
      <c r="A8" s="32"/>
      <c r="B8" s="6"/>
      <c r="C8" s="43"/>
      <c r="D8" s="7"/>
      <c r="E8" s="7"/>
      <c r="F8" s="8"/>
      <c r="G8" s="6"/>
      <c r="H8" s="43"/>
      <c r="I8" s="7"/>
      <c r="J8" s="7"/>
      <c r="K8" s="8"/>
      <c r="P8" s="9">
        <v>7</v>
      </c>
      <c r="Q8" s="1">
        <v>8</v>
      </c>
      <c r="R8" s="10">
        <v>9</v>
      </c>
      <c r="U8" s="16" t="s">
        <v>26</v>
      </c>
      <c r="V8" s="4"/>
      <c r="W8" s="1" t="s">
        <v>37</v>
      </c>
      <c r="X8" s="1" t="s">
        <v>38</v>
      </c>
      <c r="Y8" s="3"/>
      <c r="Z8" s="9"/>
      <c r="AA8" s="1" t="s">
        <v>35</v>
      </c>
      <c r="AB8" s="1" t="s">
        <v>36</v>
      </c>
      <c r="AC8" s="10" t="s">
        <v>37</v>
      </c>
    </row>
    <row r="9" spans="1:29" ht="18.600000000000001" thickBot="1" x14ac:dyDescent="0.5">
      <c r="A9" s="30"/>
      <c r="P9" s="11">
        <v>5</v>
      </c>
      <c r="Q9" s="12">
        <v>6</v>
      </c>
      <c r="R9" s="13">
        <v>1</v>
      </c>
      <c r="U9" s="16" t="s">
        <v>31</v>
      </c>
      <c r="V9" s="4"/>
      <c r="W9" s="1" t="s">
        <v>37</v>
      </c>
      <c r="X9" s="1" t="s">
        <v>39</v>
      </c>
      <c r="Y9" s="3"/>
      <c r="Z9" s="9"/>
      <c r="AA9" s="1" t="s">
        <v>35</v>
      </c>
      <c r="AB9" s="1"/>
      <c r="AC9" s="10"/>
    </row>
    <row r="10" spans="1:29" ht="18.600000000000001" thickBot="1" x14ac:dyDescent="0.5">
      <c r="A10" s="33"/>
      <c r="B10" s="11"/>
      <c r="C10" s="45"/>
      <c r="D10" s="12"/>
      <c r="E10" s="12"/>
      <c r="F10" s="13"/>
      <c r="G10" s="11"/>
      <c r="H10" s="45"/>
      <c r="I10" s="12"/>
      <c r="J10" s="12"/>
      <c r="K10" s="13"/>
      <c r="U10" s="46" t="s">
        <v>30</v>
      </c>
      <c r="V10" s="45"/>
      <c r="W10" s="12" t="s">
        <v>40</v>
      </c>
      <c r="X10" s="12" t="s">
        <v>61</v>
      </c>
      <c r="Y10" s="44"/>
      <c r="Z10" s="11"/>
      <c r="AA10" s="12" t="s">
        <v>35</v>
      </c>
      <c r="AB10" s="12"/>
      <c r="AC10" s="13"/>
    </row>
    <row r="11" spans="1:29" x14ac:dyDescent="0.45">
      <c r="A11" s="32"/>
      <c r="B11" s="6"/>
      <c r="C11" s="43"/>
      <c r="D11" s="7"/>
      <c r="E11" s="7"/>
      <c r="F11" s="8"/>
      <c r="G11" s="6"/>
      <c r="H11" s="43"/>
      <c r="I11" s="7"/>
      <c r="J11" s="7"/>
      <c r="K11" s="8"/>
    </row>
    <row r="12" spans="1:29" ht="18.600000000000001" thickBot="1" x14ac:dyDescent="0.5">
      <c r="A12" s="30"/>
    </row>
    <row r="13" spans="1:29" ht="18.600000000000001" thickBot="1" x14ac:dyDescent="0.5">
      <c r="A13" s="33"/>
      <c r="B13" s="11"/>
      <c r="C13" s="45"/>
      <c r="D13" s="12"/>
      <c r="E13" s="12"/>
      <c r="F13" s="13"/>
      <c r="G13" s="11"/>
      <c r="H13" s="45"/>
      <c r="I13" s="12"/>
      <c r="J13" s="12"/>
      <c r="K13" s="13"/>
      <c r="U13" s="28" t="s">
        <v>67</v>
      </c>
      <c r="V13" s="29"/>
      <c r="W13" s="26" t="s">
        <v>62</v>
      </c>
      <c r="X13" s="26"/>
      <c r="Y13" s="25" t="s">
        <v>16</v>
      </c>
      <c r="Z13" s="24"/>
      <c r="AA13" s="26"/>
      <c r="AB13" s="26"/>
      <c r="AC13" s="27"/>
    </row>
    <row r="14" spans="1:29" ht="18.600000000000001" thickBot="1" x14ac:dyDescent="0.5">
      <c r="A14" s="32"/>
      <c r="B14" s="6"/>
      <c r="C14" s="43"/>
      <c r="D14" s="7"/>
      <c r="E14" s="7"/>
      <c r="F14" s="8"/>
      <c r="G14" s="6"/>
      <c r="H14" s="43"/>
      <c r="I14" s="7"/>
      <c r="J14" s="7"/>
      <c r="K14" s="8"/>
      <c r="U14" s="47" t="s">
        <v>41</v>
      </c>
      <c r="V14" s="40"/>
      <c r="W14" s="14" t="s">
        <v>42</v>
      </c>
      <c r="X14" s="14"/>
      <c r="Y14" s="41"/>
      <c r="Z14" s="35"/>
      <c r="AA14" s="14"/>
      <c r="AB14" s="14"/>
      <c r="AC14" s="36"/>
    </row>
    <row r="15" spans="1:29" x14ac:dyDescent="0.45">
      <c r="A15" s="30"/>
      <c r="U15" s="15" t="s">
        <v>43</v>
      </c>
      <c r="V15" s="43"/>
      <c r="W15" s="7"/>
      <c r="X15" s="7"/>
      <c r="Y15" s="48"/>
      <c r="Z15" s="6"/>
      <c r="AA15" s="7"/>
      <c r="AB15" s="7"/>
      <c r="AC15" s="8"/>
    </row>
    <row r="16" spans="1:29" ht="18.600000000000001" thickBot="1" x14ac:dyDescent="0.5">
      <c r="A16" s="33"/>
      <c r="B16" s="11"/>
      <c r="C16" s="45"/>
      <c r="D16" s="12"/>
      <c r="E16" s="12"/>
      <c r="F16" s="13"/>
      <c r="G16" s="11"/>
      <c r="H16" s="45"/>
      <c r="I16" s="12"/>
      <c r="J16" s="12"/>
      <c r="K16" s="13"/>
      <c r="U16" s="16" t="s">
        <v>44</v>
      </c>
      <c r="V16" s="4" t="s">
        <v>64</v>
      </c>
      <c r="W16" s="1" t="s">
        <v>48</v>
      </c>
      <c r="X16" s="1"/>
      <c r="Y16" s="3"/>
      <c r="Z16" s="9" t="s">
        <v>66</v>
      </c>
      <c r="AA16" s="1"/>
      <c r="AB16" s="1"/>
      <c r="AC16" s="10"/>
    </row>
    <row r="17" spans="1:29" x14ac:dyDescent="0.45">
      <c r="A17" s="32"/>
      <c r="B17" s="6"/>
      <c r="C17" s="43"/>
      <c r="D17" s="7"/>
      <c r="E17" s="7"/>
      <c r="F17" s="8"/>
      <c r="G17" s="6"/>
      <c r="H17" s="43"/>
      <c r="I17" s="7"/>
      <c r="J17" s="7"/>
      <c r="K17" s="8"/>
      <c r="U17" s="16" t="s">
        <v>46</v>
      </c>
      <c r="V17" s="4" t="s">
        <v>64</v>
      </c>
      <c r="W17" s="1" t="s">
        <v>50</v>
      </c>
      <c r="X17" s="1"/>
      <c r="Y17" s="3"/>
      <c r="Z17" s="9" t="s">
        <v>66</v>
      </c>
      <c r="AA17" s="1"/>
      <c r="AB17" s="1"/>
      <c r="AC17" s="10"/>
    </row>
    <row r="18" spans="1:29" x14ac:dyDescent="0.45">
      <c r="A18" s="30"/>
      <c r="U18" s="16" t="s">
        <v>45</v>
      </c>
      <c r="V18" s="4" t="s">
        <v>63</v>
      </c>
      <c r="W18" s="1" t="s">
        <v>49</v>
      </c>
      <c r="X18" s="1"/>
      <c r="Y18" s="3"/>
      <c r="Z18" s="9" t="s">
        <v>65</v>
      </c>
      <c r="AA18" s="1"/>
      <c r="AB18" s="1"/>
      <c r="AC18" s="10"/>
    </row>
    <row r="19" spans="1:29" ht="18.600000000000001" thickBot="1" x14ac:dyDescent="0.5">
      <c r="A19" s="33"/>
      <c r="B19" s="11"/>
      <c r="C19" s="45"/>
      <c r="D19" s="12"/>
      <c r="E19" s="12"/>
      <c r="F19" s="13"/>
      <c r="G19" s="11"/>
      <c r="H19" s="45"/>
      <c r="I19" s="12"/>
      <c r="J19" s="12"/>
      <c r="K19" s="13"/>
      <c r="U19" s="46" t="s">
        <v>47</v>
      </c>
      <c r="V19" s="45" t="s">
        <v>63</v>
      </c>
      <c r="W19" s="12" t="s">
        <v>51</v>
      </c>
      <c r="X19" s="12"/>
      <c r="Y19" s="44"/>
      <c r="Z19" s="11" t="s">
        <v>65</v>
      </c>
      <c r="AA19" s="12"/>
      <c r="AB19" s="12"/>
      <c r="AC19" s="13"/>
    </row>
    <row r="20" spans="1:29" x14ac:dyDescent="0.45">
      <c r="A20" s="32"/>
      <c r="B20" s="6"/>
      <c r="C20" s="43"/>
      <c r="D20" s="7"/>
      <c r="E20" s="7"/>
      <c r="F20" s="8"/>
      <c r="G20" s="6"/>
      <c r="H20" s="43"/>
      <c r="I20" s="7"/>
      <c r="J20" s="7"/>
      <c r="K20" s="8"/>
    </row>
    <row r="21" spans="1:29" x14ac:dyDescent="0.45">
      <c r="A21" s="30"/>
    </row>
    <row r="22" spans="1:29" ht="18.600000000000001" thickBot="1" x14ac:dyDescent="0.5">
      <c r="A22" s="33"/>
      <c r="B22" s="11"/>
      <c r="C22" s="45"/>
      <c r="D22" s="12"/>
      <c r="E22" s="12"/>
      <c r="F22" s="13"/>
      <c r="G22" s="11"/>
      <c r="H22" s="45"/>
      <c r="I22" s="12"/>
      <c r="J22" s="12"/>
      <c r="K22" s="13"/>
    </row>
    <row r="23" spans="1:29" x14ac:dyDescent="0.45">
      <c r="A23" s="32"/>
      <c r="B23" s="6"/>
      <c r="C23" s="43"/>
      <c r="D23" s="7"/>
      <c r="E23" s="7"/>
      <c r="F23" s="8"/>
      <c r="G23" s="6"/>
      <c r="H23" s="43"/>
      <c r="I23" s="7"/>
      <c r="J23" s="7"/>
      <c r="K23" s="8"/>
    </row>
    <row r="24" spans="1:29" x14ac:dyDescent="0.45">
      <c r="A24" s="30"/>
    </row>
    <row r="25" spans="1:29" ht="18.600000000000001" thickBot="1" x14ac:dyDescent="0.5">
      <c r="A25" s="33"/>
      <c r="B25" s="11"/>
      <c r="C25" s="45"/>
      <c r="D25" s="12"/>
      <c r="E25" s="12"/>
      <c r="F25" s="13"/>
      <c r="G25" s="11"/>
      <c r="H25" s="45"/>
      <c r="I25" s="12"/>
      <c r="J25" s="12"/>
      <c r="K25" s="13"/>
    </row>
    <row r="26" spans="1:29" x14ac:dyDescent="0.45">
      <c r="A26" s="32"/>
      <c r="B26" s="6"/>
      <c r="C26" s="43"/>
      <c r="D26" s="7"/>
      <c r="E26" s="7"/>
      <c r="F26" s="8"/>
      <c r="G26" s="6"/>
      <c r="H26" s="43"/>
      <c r="I26" s="7"/>
      <c r="J26" s="7"/>
      <c r="K26" s="8"/>
    </row>
    <row r="27" spans="1:29" x14ac:dyDescent="0.45">
      <c r="A27" s="30"/>
    </row>
    <row r="28" spans="1:29" ht="18.600000000000001" thickBot="1" x14ac:dyDescent="0.5">
      <c r="A28" s="33"/>
      <c r="B28" s="11"/>
      <c r="C28" s="45"/>
      <c r="D28" s="12"/>
      <c r="E28" s="12"/>
      <c r="F28" s="13"/>
      <c r="G28" s="11"/>
      <c r="H28" s="45"/>
      <c r="I28" s="12"/>
      <c r="J28" s="12"/>
      <c r="K28" s="13"/>
    </row>
    <row r="29" spans="1:29" x14ac:dyDescent="0.45">
      <c r="A29" s="32"/>
      <c r="B29" s="6"/>
      <c r="C29" s="43"/>
      <c r="D29" s="7"/>
      <c r="E29" s="7"/>
      <c r="F29" s="8"/>
      <c r="G29" s="6"/>
      <c r="H29" s="43"/>
      <c r="I29" s="7"/>
      <c r="J29" s="7"/>
      <c r="K29" s="8"/>
    </row>
    <row r="30" spans="1:29" x14ac:dyDescent="0.45">
      <c r="A30" s="30"/>
    </row>
    <row r="31" spans="1:29" ht="18.600000000000001" thickBot="1" x14ac:dyDescent="0.5">
      <c r="A31" s="33"/>
      <c r="B31" s="11"/>
      <c r="C31" s="45"/>
      <c r="D31" s="12"/>
      <c r="E31" s="12"/>
      <c r="F31" s="13"/>
      <c r="G31" s="11"/>
      <c r="H31" s="45"/>
      <c r="I31" s="12"/>
      <c r="J31" s="12"/>
      <c r="K31" s="13"/>
    </row>
    <row r="32" spans="1:29" x14ac:dyDescent="0.45">
      <c r="A32" s="32"/>
      <c r="B32" s="6"/>
      <c r="C32" s="43"/>
      <c r="D32" s="7"/>
      <c r="E32" s="7"/>
      <c r="F32" s="8"/>
      <c r="G32" s="6"/>
      <c r="H32" s="43"/>
      <c r="I32" s="7"/>
      <c r="J32" s="7"/>
      <c r="K32" s="8"/>
    </row>
    <row r="33" spans="1:11" x14ac:dyDescent="0.45">
      <c r="A33" s="30"/>
    </row>
    <row r="34" spans="1:11" ht="18.600000000000001" thickBot="1" x14ac:dyDescent="0.5">
      <c r="A34" s="33"/>
      <c r="B34" s="11"/>
      <c r="C34" s="45"/>
      <c r="D34" s="12"/>
      <c r="E34" s="12"/>
      <c r="F34" s="13"/>
      <c r="G34" s="11"/>
      <c r="H34" s="45"/>
      <c r="I34" s="12"/>
      <c r="J34" s="12"/>
      <c r="K34" s="13"/>
    </row>
    <row r="35" spans="1:11" x14ac:dyDescent="0.45">
      <c r="A35" s="32"/>
      <c r="B35" s="6"/>
      <c r="C35" s="43"/>
      <c r="D35" s="7"/>
      <c r="E35" s="7"/>
      <c r="F35" s="8"/>
      <c r="G35" s="6"/>
      <c r="H35" s="43"/>
      <c r="I35" s="7"/>
      <c r="J35" s="7"/>
      <c r="K35" s="8"/>
    </row>
    <row r="36" spans="1:11" x14ac:dyDescent="0.45">
      <c r="A36" s="30"/>
    </row>
    <row r="37" spans="1:11" ht="18.600000000000001" thickBot="1" x14ac:dyDescent="0.5">
      <c r="A37" s="33"/>
      <c r="B37" s="11"/>
      <c r="C37" s="45"/>
      <c r="D37" s="12"/>
      <c r="E37" s="12"/>
      <c r="F37" s="13"/>
      <c r="G37" s="11"/>
      <c r="H37" s="45"/>
      <c r="I37" s="12"/>
      <c r="J37" s="12"/>
      <c r="K37" s="13"/>
    </row>
    <row r="38" spans="1:11" x14ac:dyDescent="0.45">
      <c r="A38" s="32"/>
      <c r="B38" s="6"/>
      <c r="C38" s="43"/>
      <c r="D38" s="7"/>
      <c r="E38" s="7"/>
      <c r="F38" s="8"/>
      <c r="G38" s="6"/>
      <c r="H38" s="43"/>
      <c r="I38" s="7"/>
      <c r="J38" s="7"/>
      <c r="K38" s="8"/>
    </row>
    <row r="39" spans="1:11" x14ac:dyDescent="0.45">
      <c r="A39" s="30"/>
    </row>
    <row r="40" spans="1:11" ht="18.600000000000001" thickBot="1" x14ac:dyDescent="0.5">
      <c r="A40" s="33"/>
      <c r="B40" s="11"/>
      <c r="C40" s="45"/>
      <c r="D40" s="12"/>
      <c r="E40" s="12"/>
      <c r="F40" s="13"/>
      <c r="G40" s="11"/>
      <c r="H40" s="45"/>
      <c r="I40" s="12"/>
      <c r="J40" s="12"/>
      <c r="K40" s="13"/>
    </row>
    <row r="41" spans="1:11" x14ac:dyDescent="0.45">
      <c r="A41" s="32"/>
      <c r="B41" s="6"/>
      <c r="C41" s="43"/>
      <c r="D41" s="7"/>
      <c r="E41" s="7"/>
      <c r="F41" s="8"/>
      <c r="G41" s="6"/>
      <c r="H41" s="43"/>
      <c r="I41" s="7"/>
      <c r="J41" s="7"/>
      <c r="K41" s="8"/>
    </row>
    <row r="42" spans="1:11" x14ac:dyDescent="0.45">
      <c r="A42" s="30"/>
    </row>
    <row r="43" spans="1:11" ht="18.600000000000001" thickBot="1" x14ac:dyDescent="0.5">
      <c r="A43" s="33"/>
      <c r="B43" s="11"/>
      <c r="C43" s="45"/>
      <c r="D43" s="12"/>
      <c r="E43" s="12"/>
      <c r="F43" s="13"/>
      <c r="G43" s="11"/>
      <c r="H43" s="45"/>
      <c r="I43" s="12"/>
      <c r="J43" s="12"/>
      <c r="K43" s="13"/>
    </row>
    <row r="44" spans="1:11" x14ac:dyDescent="0.45">
      <c r="A44" s="32"/>
      <c r="B44" s="6"/>
      <c r="C44" s="43"/>
      <c r="D44" s="7"/>
      <c r="E44" s="7"/>
      <c r="F44" s="8"/>
      <c r="G44" s="6"/>
      <c r="H44" s="43"/>
      <c r="I44" s="7"/>
      <c r="J44" s="7"/>
      <c r="K44" s="8"/>
    </row>
    <row r="45" spans="1:11" x14ac:dyDescent="0.45">
      <c r="A45" s="30"/>
    </row>
    <row r="46" spans="1:11" ht="18.600000000000001" thickBot="1" x14ac:dyDescent="0.5">
      <c r="A46" s="33"/>
      <c r="B46" s="11"/>
      <c r="C46" s="45"/>
      <c r="D46" s="12"/>
      <c r="E46" s="12"/>
      <c r="F46" s="13"/>
      <c r="G46" s="11"/>
      <c r="H46" s="45"/>
      <c r="I46" s="12"/>
      <c r="J46" s="12"/>
      <c r="K46" s="13"/>
    </row>
    <row r="47" spans="1:11" x14ac:dyDescent="0.45">
      <c r="A47" s="32"/>
      <c r="B47" s="6"/>
      <c r="C47" s="43"/>
      <c r="D47" s="7"/>
      <c r="E47" s="7"/>
      <c r="F47" s="8"/>
      <c r="G47" s="6"/>
      <c r="H47" s="43"/>
      <c r="I47" s="7"/>
      <c r="J47" s="7"/>
      <c r="K47" s="8"/>
    </row>
    <row r="48" spans="1:11" x14ac:dyDescent="0.45">
      <c r="A48" s="30"/>
    </row>
    <row r="49" spans="1:11" ht="18.600000000000001" thickBot="1" x14ac:dyDescent="0.5">
      <c r="A49" s="33"/>
      <c r="B49" s="11"/>
      <c r="C49" s="45"/>
      <c r="D49" s="12"/>
      <c r="E49" s="12"/>
      <c r="F49" s="13"/>
      <c r="G49" s="11"/>
      <c r="H49" s="45"/>
      <c r="I49" s="12"/>
      <c r="J49" s="12"/>
      <c r="K49" s="13"/>
    </row>
    <row r="50" spans="1:11" x14ac:dyDescent="0.45">
      <c r="A50" s="32"/>
      <c r="B50" s="6"/>
      <c r="C50" s="43"/>
      <c r="D50" s="7"/>
      <c r="E50" s="7"/>
      <c r="F50" s="8"/>
      <c r="G50" s="6"/>
      <c r="H50" s="43"/>
      <c r="I50" s="7"/>
      <c r="J50" s="7"/>
      <c r="K50" s="8"/>
    </row>
    <row r="51" spans="1:11" x14ac:dyDescent="0.45">
      <c r="A51" s="30"/>
    </row>
    <row r="52" spans="1:11" ht="18.600000000000001" thickBot="1" x14ac:dyDescent="0.5">
      <c r="A52" s="33"/>
      <c r="B52" s="11"/>
      <c r="C52" s="45"/>
      <c r="D52" s="12"/>
      <c r="E52" s="12"/>
      <c r="F52" s="13"/>
      <c r="G52" s="11"/>
      <c r="H52" s="45"/>
      <c r="I52" s="12"/>
      <c r="J52" s="12"/>
      <c r="K52" s="13"/>
    </row>
    <row r="53" spans="1:11" x14ac:dyDescent="0.45">
      <c r="A53" s="32"/>
      <c r="B53" s="6"/>
      <c r="C53" s="43"/>
      <c r="D53" s="7"/>
      <c r="E53" s="7"/>
      <c r="F53" s="8"/>
      <c r="G53" s="6"/>
      <c r="H53" s="43"/>
      <c r="I53" s="7"/>
      <c r="J53" s="7"/>
      <c r="K53" s="8"/>
    </row>
    <row r="54" spans="1:11" x14ac:dyDescent="0.45">
      <c r="A54" s="30"/>
    </row>
    <row r="55" spans="1:11" ht="18.600000000000001" thickBot="1" x14ac:dyDescent="0.5">
      <c r="A55" s="33"/>
      <c r="B55" s="11"/>
      <c r="C55" s="45"/>
      <c r="D55" s="12"/>
      <c r="E55" s="12"/>
      <c r="F55" s="13"/>
      <c r="G55" s="11"/>
      <c r="H55" s="45"/>
      <c r="I55" s="12"/>
      <c r="J55" s="12"/>
      <c r="K55" s="13"/>
    </row>
    <row r="56" spans="1:11" x14ac:dyDescent="0.45">
      <c r="A56" s="32"/>
      <c r="B56" s="6"/>
      <c r="C56" s="43"/>
      <c r="D56" s="7"/>
      <c r="E56" s="7"/>
      <c r="F56" s="8"/>
      <c r="G56" s="6"/>
      <c r="H56" s="43"/>
      <c r="I56" s="7"/>
      <c r="J56" s="7"/>
      <c r="K56" s="8"/>
    </row>
    <row r="57" spans="1:11" x14ac:dyDescent="0.45">
      <c r="A57" s="30"/>
    </row>
    <row r="58" spans="1:11" ht="18.600000000000001" thickBot="1" x14ac:dyDescent="0.5">
      <c r="A58" s="33"/>
      <c r="B58" s="11"/>
      <c r="C58" s="45"/>
      <c r="D58" s="12"/>
      <c r="E58" s="12"/>
      <c r="F58" s="13"/>
      <c r="G58" s="11"/>
      <c r="H58" s="45"/>
      <c r="I58" s="12"/>
      <c r="J58" s="12"/>
      <c r="K58" s="13"/>
    </row>
    <row r="59" spans="1:11" x14ac:dyDescent="0.45">
      <c r="A59" s="32"/>
      <c r="B59" s="6"/>
      <c r="C59" s="43"/>
      <c r="D59" s="7"/>
      <c r="E59" s="7"/>
      <c r="F59" s="8"/>
      <c r="G59" s="6"/>
      <c r="H59" s="43"/>
      <c r="I59" s="7"/>
      <c r="J59" s="7"/>
      <c r="K59" s="8"/>
    </row>
    <row r="60" spans="1:11" x14ac:dyDescent="0.45">
      <c r="A60" s="30"/>
    </row>
    <row r="61" spans="1:11" ht="18.600000000000001" thickBot="1" x14ac:dyDescent="0.5">
      <c r="A61" s="33"/>
      <c r="B61" s="11"/>
      <c r="C61" s="45"/>
      <c r="D61" s="12"/>
      <c r="E61" s="12"/>
      <c r="F61" s="13"/>
      <c r="G61" s="11"/>
      <c r="H61" s="45"/>
      <c r="I61" s="12"/>
      <c r="J61" s="12"/>
      <c r="K61" s="13"/>
    </row>
    <row r="62" spans="1:11" x14ac:dyDescent="0.45">
      <c r="A62" s="32"/>
      <c r="B62" s="6"/>
      <c r="C62" s="43"/>
      <c r="D62" s="7"/>
      <c r="E62" s="7"/>
      <c r="F62" s="8"/>
      <c r="G62" s="6"/>
      <c r="H62" s="43"/>
      <c r="I62" s="7"/>
      <c r="J62" s="7"/>
      <c r="K62" s="8"/>
    </row>
    <row r="63" spans="1:11" x14ac:dyDescent="0.45">
      <c r="A63" s="30"/>
    </row>
    <row r="64" spans="1:11" ht="18.600000000000001" thickBot="1" x14ac:dyDescent="0.5">
      <c r="A64" s="33"/>
      <c r="B64" s="11"/>
      <c r="C64" s="45"/>
      <c r="D64" s="12"/>
      <c r="E64" s="12"/>
      <c r="F64" s="13"/>
      <c r="G64" s="11"/>
      <c r="H64" s="45"/>
      <c r="I64" s="12"/>
      <c r="J64" s="12"/>
      <c r="K64" s="13"/>
    </row>
    <row r="65" spans="1:11" x14ac:dyDescent="0.45">
      <c r="A65" s="32"/>
      <c r="B65" s="6"/>
      <c r="C65" s="43"/>
      <c r="D65" s="7"/>
      <c r="E65" s="7"/>
      <c r="F65" s="8"/>
      <c r="G65" s="6"/>
      <c r="H65" s="43"/>
      <c r="I65" s="7"/>
      <c r="J65" s="7"/>
      <c r="K65" s="8"/>
    </row>
    <row r="66" spans="1:11" x14ac:dyDescent="0.45">
      <c r="A66" s="30"/>
    </row>
    <row r="67" spans="1:11" ht="18.600000000000001" thickBot="1" x14ac:dyDescent="0.5">
      <c r="A67" s="33"/>
      <c r="B67" s="11"/>
      <c r="C67" s="45"/>
      <c r="D67" s="12"/>
      <c r="E67" s="12"/>
      <c r="F67" s="13"/>
      <c r="G67" s="11"/>
      <c r="H67" s="45"/>
      <c r="I67" s="12"/>
      <c r="J67" s="12"/>
      <c r="K67" s="13"/>
    </row>
    <row r="68" spans="1:11" x14ac:dyDescent="0.45">
      <c r="A68" s="32"/>
      <c r="B68" s="6"/>
      <c r="C68" s="43"/>
      <c r="D68" s="7"/>
      <c r="E68" s="7"/>
      <c r="F68" s="8"/>
      <c r="G68" s="6"/>
      <c r="H68" s="43"/>
      <c r="I68" s="7"/>
      <c r="J68" s="7"/>
      <c r="K68" s="8"/>
    </row>
    <row r="69" spans="1:11" x14ac:dyDescent="0.45">
      <c r="A69" s="30"/>
    </row>
    <row r="70" spans="1:11" ht="18.600000000000001" thickBot="1" x14ac:dyDescent="0.5">
      <c r="A70" s="33"/>
      <c r="B70" s="11"/>
      <c r="C70" s="45"/>
      <c r="D70" s="12"/>
      <c r="E70" s="12"/>
      <c r="F70" s="13"/>
      <c r="G70" s="11"/>
      <c r="H70" s="45"/>
      <c r="I70" s="12"/>
      <c r="J70" s="12"/>
      <c r="K70" s="13"/>
    </row>
    <row r="71" spans="1:11" x14ac:dyDescent="0.45">
      <c r="A71" s="32"/>
      <c r="B71" s="6"/>
      <c r="C71" s="43"/>
      <c r="D71" s="7"/>
      <c r="E71" s="7"/>
      <c r="F71" s="8"/>
      <c r="G71" s="6"/>
      <c r="H71" s="43"/>
      <c r="I71" s="7"/>
      <c r="J71" s="7"/>
      <c r="K71" s="8"/>
    </row>
    <row r="72" spans="1:11" x14ac:dyDescent="0.45">
      <c r="A72" s="30"/>
    </row>
    <row r="73" spans="1:11" ht="18.600000000000001" thickBot="1" x14ac:dyDescent="0.5">
      <c r="A73" s="33"/>
      <c r="B73" s="11"/>
      <c r="C73" s="45"/>
      <c r="D73" s="12"/>
      <c r="E73" s="12"/>
      <c r="F73" s="13"/>
      <c r="G73" s="11"/>
      <c r="H73" s="45"/>
      <c r="I73" s="12"/>
      <c r="J73" s="12"/>
      <c r="K73" s="13"/>
    </row>
    <row r="74" spans="1:11" x14ac:dyDescent="0.45">
      <c r="A74" s="32"/>
      <c r="B74" s="6"/>
      <c r="C74" s="43"/>
      <c r="D74" s="7"/>
      <c r="E74" s="7"/>
      <c r="F74" s="8"/>
      <c r="G74" s="6"/>
      <c r="H74" s="43"/>
      <c r="I74" s="7"/>
      <c r="J74" s="7"/>
      <c r="K74" s="8"/>
    </row>
    <row r="75" spans="1:11" x14ac:dyDescent="0.45">
      <c r="A75" s="30"/>
    </row>
    <row r="76" spans="1:11" ht="18.600000000000001" thickBot="1" x14ac:dyDescent="0.5">
      <c r="A76" s="33"/>
      <c r="B76" s="11"/>
      <c r="C76" s="45"/>
      <c r="D76" s="12"/>
      <c r="E76" s="12"/>
      <c r="F76" s="13"/>
      <c r="G76" s="11"/>
      <c r="H76" s="45"/>
      <c r="I76" s="12"/>
      <c r="J76" s="12"/>
      <c r="K76" s="13"/>
    </row>
    <row r="77" spans="1:11" x14ac:dyDescent="0.45">
      <c r="A77" s="32"/>
      <c r="B77" s="6"/>
      <c r="C77" s="43"/>
      <c r="D77" s="7"/>
      <c r="E77" s="7"/>
      <c r="F77" s="8"/>
      <c r="G77" s="6"/>
      <c r="H77" s="43"/>
      <c r="I77" s="7"/>
      <c r="J77" s="7"/>
      <c r="K77" s="8"/>
    </row>
    <row r="78" spans="1:11" x14ac:dyDescent="0.45">
      <c r="A78" s="30"/>
    </row>
    <row r="79" spans="1:11" ht="18.600000000000001" thickBot="1" x14ac:dyDescent="0.5">
      <c r="A79" s="33"/>
      <c r="B79" s="11"/>
      <c r="C79" s="45"/>
      <c r="D79" s="12"/>
      <c r="E79" s="12"/>
      <c r="F79" s="13"/>
      <c r="G79" s="11"/>
      <c r="H79" s="45"/>
      <c r="I79" s="12"/>
      <c r="J79" s="12"/>
      <c r="K79" s="13"/>
    </row>
    <row r="80" spans="1:11" x14ac:dyDescent="0.45">
      <c r="A80" s="32"/>
      <c r="B80" s="6"/>
      <c r="C80" s="43"/>
      <c r="D80" s="7"/>
      <c r="E80" s="7"/>
      <c r="F80" s="8"/>
      <c r="G80" s="6"/>
      <c r="H80" s="43"/>
      <c r="I80" s="7"/>
      <c r="J80" s="7"/>
      <c r="K80" s="8"/>
    </row>
    <row r="81" spans="1:11" x14ac:dyDescent="0.45">
      <c r="A81" s="30"/>
    </row>
    <row r="82" spans="1:11" ht="18.600000000000001" thickBot="1" x14ac:dyDescent="0.5">
      <c r="A82" s="33"/>
      <c r="B82" s="11"/>
      <c r="C82" s="45"/>
      <c r="D82" s="12"/>
      <c r="E82" s="12"/>
      <c r="F82" s="13"/>
      <c r="G82" s="11"/>
      <c r="H82" s="45"/>
      <c r="I82" s="12"/>
      <c r="J82" s="12"/>
      <c r="K82" s="13"/>
    </row>
    <row r="83" spans="1:11" x14ac:dyDescent="0.45">
      <c r="A83" s="32"/>
      <c r="B83" s="6"/>
      <c r="C83" s="43"/>
      <c r="D83" s="7"/>
      <c r="E83" s="7"/>
      <c r="F83" s="8"/>
      <c r="G83" s="6"/>
      <c r="H83" s="43"/>
      <c r="I83" s="7"/>
      <c r="J83" s="7"/>
      <c r="K83" s="8"/>
    </row>
    <row r="84" spans="1:11" x14ac:dyDescent="0.45">
      <c r="A84" s="30"/>
    </row>
    <row r="85" spans="1:11" ht="18.600000000000001" thickBot="1" x14ac:dyDescent="0.5">
      <c r="A85" s="33"/>
      <c r="B85" s="11"/>
      <c r="C85" s="45"/>
      <c r="D85" s="12"/>
      <c r="E85" s="12"/>
      <c r="F85" s="13"/>
      <c r="G85" s="11"/>
      <c r="H85" s="45"/>
      <c r="I85" s="12"/>
      <c r="J85" s="12"/>
      <c r="K85" s="13"/>
    </row>
    <row r="86" spans="1:11" x14ac:dyDescent="0.45">
      <c r="A86" s="32"/>
      <c r="B86" s="6"/>
      <c r="C86" s="43"/>
      <c r="D86" s="7"/>
      <c r="E86" s="7"/>
      <c r="F86" s="8"/>
      <c r="G86" s="6"/>
      <c r="H86" s="43"/>
      <c r="I86" s="7"/>
      <c r="J86" s="7"/>
      <c r="K86" s="8"/>
    </row>
    <row r="87" spans="1:11" x14ac:dyDescent="0.45">
      <c r="A87" s="30"/>
    </row>
    <row r="88" spans="1:11" ht="18.600000000000001" thickBot="1" x14ac:dyDescent="0.5">
      <c r="A88" s="33"/>
      <c r="B88" s="11"/>
      <c r="C88" s="45"/>
      <c r="D88" s="12"/>
      <c r="E88" s="12"/>
      <c r="F88" s="13"/>
      <c r="G88" s="11"/>
      <c r="H88" s="45"/>
      <c r="I88" s="12"/>
      <c r="J88" s="12"/>
      <c r="K88" s="13"/>
    </row>
    <row r="89" spans="1:11" x14ac:dyDescent="0.45">
      <c r="A89" s="32"/>
      <c r="B89" s="6"/>
      <c r="C89" s="43"/>
      <c r="D89" s="7"/>
      <c r="E89" s="7"/>
      <c r="F89" s="8"/>
      <c r="G89" s="6"/>
      <c r="H89" s="43"/>
      <c r="I89" s="7"/>
      <c r="J89" s="7"/>
      <c r="K89" s="8"/>
    </row>
    <row r="90" spans="1:11" x14ac:dyDescent="0.45">
      <c r="A90" s="30"/>
    </row>
    <row r="91" spans="1:11" ht="18.600000000000001" thickBot="1" x14ac:dyDescent="0.5">
      <c r="A91" s="33"/>
      <c r="B91" s="11"/>
      <c r="C91" s="45"/>
      <c r="D91" s="12"/>
      <c r="E91" s="12"/>
      <c r="F91" s="13"/>
      <c r="G91" s="11"/>
      <c r="H91" s="45"/>
      <c r="I91" s="12"/>
      <c r="J91" s="12"/>
      <c r="K91" s="13"/>
    </row>
    <row r="92" spans="1:11" x14ac:dyDescent="0.45">
      <c r="A92" s="32"/>
      <c r="B92" s="6"/>
      <c r="C92" s="43"/>
      <c r="D92" s="7"/>
      <c r="E92" s="7"/>
      <c r="F92" s="8"/>
      <c r="G92" s="6"/>
      <c r="H92" s="43"/>
      <c r="I92" s="7"/>
      <c r="J92" s="7"/>
      <c r="K92" s="8"/>
    </row>
    <row r="93" spans="1:11" x14ac:dyDescent="0.45">
      <c r="A93" s="30"/>
    </row>
    <row r="94" spans="1:11" ht="18.600000000000001" thickBot="1" x14ac:dyDescent="0.5">
      <c r="A94" s="33"/>
      <c r="B94" s="11"/>
      <c r="C94" s="45"/>
      <c r="D94" s="12"/>
      <c r="E94" s="12"/>
      <c r="F94" s="13"/>
      <c r="G94" s="11"/>
      <c r="H94" s="45"/>
      <c r="I94" s="12"/>
      <c r="J94" s="12"/>
      <c r="K94" s="13"/>
    </row>
    <row r="95" spans="1:11" x14ac:dyDescent="0.45">
      <c r="A95" s="32"/>
      <c r="B95" s="6"/>
      <c r="C95" s="43"/>
      <c r="D95" s="7"/>
      <c r="E95" s="7"/>
      <c r="F95" s="8"/>
      <c r="G95" s="6"/>
      <c r="H95" s="43"/>
      <c r="I95" s="7"/>
      <c r="J95" s="7"/>
      <c r="K95" s="8"/>
    </row>
    <row r="96" spans="1:11" x14ac:dyDescent="0.45">
      <c r="A96" s="30"/>
    </row>
    <row r="97" spans="1:11" ht="18.600000000000001" thickBot="1" x14ac:dyDescent="0.5">
      <c r="A97" s="33"/>
      <c r="B97" s="11"/>
      <c r="C97" s="45"/>
      <c r="D97" s="12"/>
      <c r="E97" s="12"/>
      <c r="F97" s="13"/>
      <c r="G97" s="11"/>
      <c r="H97" s="45"/>
      <c r="I97" s="12"/>
      <c r="J97" s="12"/>
      <c r="K97" s="13"/>
    </row>
    <row r="98" spans="1:11" x14ac:dyDescent="0.45">
      <c r="A98" s="32"/>
      <c r="B98" s="6"/>
      <c r="C98" s="43"/>
      <c r="D98" s="7"/>
      <c r="E98" s="7"/>
      <c r="F98" s="8"/>
      <c r="G98" s="6"/>
      <c r="H98" s="43"/>
      <c r="I98" s="7"/>
      <c r="J98" s="7"/>
      <c r="K98" s="8"/>
    </row>
    <row r="99" spans="1:11" x14ac:dyDescent="0.45">
      <c r="A99" s="30"/>
    </row>
    <row r="100" spans="1:11" ht="18.600000000000001" thickBot="1" x14ac:dyDescent="0.5">
      <c r="A100" s="33"/>
      <c r="B100" s="11"/>
      <c r="C100" s="45"/>
      <c r="D100" s="12"/>
      <c r="E100" s="12"/>
      <c r="F100" s="13"/>
      <c r="G100" s="11"/>
      <c r="H100" s="45"/>
      <c r="I100" s="12"/>
      <c r="J100" s="12"/>
      <c r="K100" s="13"/>
    </row>
    <row r="101" spans="1:11" x14ac:dyDescent="0.45">
      <c r="A101" s="32"/>
      <c r="B101" s="6"/>
      <c r="C101" s="43"/>
      <c r="D101" s="7"/>
      <c r="E101" s="7"/>
      <c r="F101" s="8"/>
      <c r="G101" s="6"/>
      <c r="H101" s="43"/>
      <c r="I101" s="7"/>
      <c r="J101" s="7"/>
      <c r="K101" s="8"/>
    </row>
    <row r="102" spans="1:11" x14ac:dyDescent="0.45">
      <c r="A102" s="30"/>
    </row>
    <row r="103" spans="1:11" ht="18.600000000000001" thickBot="1" x14ac:dyDescent="0.5">
      <c r="A103" s="33"/>
      <c r="B103" s="11"/>
      <c r="C103" s="45"/>
      <c r="D103" s="12"/>
      <c r="E103" s="12"/>
      <c r="F103" s="13"/>
      <c r="G103" s="11"/>
      <c r="H103" s="45"/>
      <c r="I103" s="12"/>
      <c r="J103" s="12"/>
      <c r="K103" s="13"/>
    </row>
    <row r="104" spans="1:11" x14ac:dyDescent="0.45">
      <c r="A104" s="32"/>
      <c r="B104" s="6"/>
      <c r="C104" s="43"/>
      <c r="D104" s="7"/>
      <c r="E104" s="7"/>
      <c r="F104" s="8"/>
      <c r="G104" s="6"/>
      <c r="H104" s="43"/>
      <c r="I104" s="7"/>
      <c r="J104" s="7"/>
      <c r="K104" s="8"/>
    </row>
    <row r="105" spans="1:11" x14ac:dyDescent="0.45">
      <c r="A105" s="30"/>
    </row>
    <row r="106" spans="1:11" ht="18.600000000000001" thickBot="1" x14ac:dyDescent="0.5">
      <c r="A106" s="33"/>
      <c r="B106" s="11"/>
      <c r="C106" s="45"/>
      <c r="D106" s="12"/>
      <c r="E106" s="12"/>
      <c r="F106" s="13"/>
      <c r="G106" s="11"/>
      <c r="H106" s="45"/>
      <c r="I106" s="12"/>
      <c r="J106" s="12"/>
      <c r="K106" s="13"/>
    </row>
    <row r="107" spans="1:11" x14ac:dyDescent="0.45">
      <c r="A107" s="32"/>
      <c r="B107" s="6"/>
      <c r="C107" s="43"/>
      <c r="D107" s="7"/>
      <c r="E107" s="7"/>
      <c r="F107" s="8"/>
      <c r="G107" s="6"/>
      <c r="H107" s="43"/>
      <c r="I107" s="7"/>
      <c r="J107" s="7"/>
      <c r="K107" s="8"/>
    </row>
    <row r="108" spans="1:11" x14ac:dyDescent="0.45">
      <c r="A108" s="30"/>
    </row>
    <row r="109" spans="1:11" ht="18.600000000000001" thickBot="1" x14ac:dyDescent="0.5">
      <c r="A109" s="33"/>
      <c r="B109" s="11"/>
      <c r="C109" s="45"/>
      <c r="D109" s="12"/>
      <c r="E109" s="12"/>
      <c r="F109" s="13"/>
      <c r="G109" s="11"/>
      <c r="H109" s="45"/>
      <c r="I109" s="12"/>
      <c r="J109" s="12"/>
      <c r="K109" s="13"/>
    </row>
    <row r="110" spans="1:11" x14ac:dyDescent="0.45">
      <c r="A110" s="32"/>
      <c r="B110" s="6"/>
      <c r="C110" s="43"/>
      <c r="D110" s="7"/>
      <c r="E110" s="7"/>
      <c r="F110" s="8"/>
      <c r="G110" s="6"/>
      <c r="H110" s="43"/>
      <c r="I110" s="7"/>
      <c r="J110" s="7"/>
      <c r="K110" s="8"/>
    </row>
    <row r="111" spans="1:11" x14ac:dyDescent="0.45">
      <c r="A111" s="30"/>
    </row>
    <row r="112" spans="1:11" ht="18.600000000000001" thickBot="1" x14ac:dyDescent="0.5">
      <c r="A112" s="33"/>
      <c r="B112" s="11"/>
      <c r="C112" s="45"/>
      <c r="D112" s="12"/>
      <c r="E112" s="12"/>
      <c r="F112" s="13"/>
      <c r="G112" s="11"/>
      <c r="H112" s="45"/>
      <c r="I112" s="12"/>
      <c r="J112" s="12"/>
      <c r="K112" s="13"/>
    </row>
    <row r="113" spans="1:11" x14ac:dyDescent="0.45">
      <c r="A113" s="32"/>
      <c r="B113" s="6"/>
      <c r="C113" s="43"/>
      <c r="D113" s="7"/>
      <c r="E113" s="7"/>
      <c r="F113" s="8"/>
      <c r="G113" s="6"/>
      <c r="H113" s="43"/>
      <c r="I113" s="7"/>
      <c r="J113" s="7"/>
      <c r="K113" s="8"/>
    </row>
    <row r="114" spans="1:11" x14ac:dyDescent="0.45">
      <c r="A114" s="30"/>
    </row>
    <row r="115" spans="1:11" ht="18.600000000000001" thickBot="1" x14ac:dyDescent="0.5">
      <c r="A115" s="33"/>
      <c r="B115" s="11"/>
      <c r="C115" s="45"/>
      <c r="D115" s="12"/>
      <c r="E115" s="12"/>
      <c r="F115" s="13"/>
      <c r="G115" s="11"/>
      <c r="H115" s="45"/>
      <c r="I115" s="12"/>
      <c r="J115" s="12"/>
      <c r="K115" s="13"/>
    </row>
    <row r="116" spans="1:11" x14ac:dyDescent="0.45">
      <c r="A116" s="32"/>
      <c r="B116" s="6"/>
      <c r="C116" s="43"/>
      <c r="D116" s="7"/>
      <c r="E116" s="7"/>
      <c r="F116" s="8"/>
      <c r="G116" s="6"/>
      <c r="H116" s="43"/>
      <c r="I116" s="7"/>
      <c r="J116" s="7"/>
      <c r="K116" s="8"/>
    </row>
    <row r="117" spans="1:11" x14ac:dyDescent="0.45">
      <c r="A117" s="30"/>
    </row>
    <row r="118" spans="1:11" ht="18.600000000000001" thickBot="1" x14ac:dyDescent="0.5">
      <c r="A118" s="33"/>
      <c r="B118" s="11"/>
      <c r="C118" s="45"/>
      <c r="D118" s="12"/>
      <c r="E118" s="12"/>
      <c r="F118" s="13"/>
      <c r="G118" s="11"/>
      <c r="H118" s="45"/>
      <c r="I118" s="12"/>
      <c r="J118" s="12"/>
      <c r="K118" s="13"/>
    </row>
    <row r="119" spans="1:11" x14ac:dyDescent="0.45">
      <c r="A119" s="32"/>
      <c r="B119" s="6"/>
      <c r="C119" s="43"/>
      <c r="D119" s="7"/>
      <c r="E119" s="7"/>
      <c r="F119" s="8"/>
      <c r="G119" s="6"/>
      <c r="H119" s="43"/>
      <c r="I119" s="7"/>
      <c r="J119" s="7"/>
      <c r="K119" s="8"/>
    </row>
    <row r="120" spans="1:11" x14ac:dyDescent="0.45">
      <c r="A120" s="30"/>
    </row>
    <row r="121" spans="1:11" ht="18.600000000000001" thickBot="1" x14ac:dyDescent="0.5">
      <c r="A121" s="33"/>
      <c r="B121" s="11"/>
      <c r="C121" s="45"/>
      <c r="D121" s="12"/>
      <c r="E121" s="12"/>
      <c r="F121" s="13"/>
      <c r="G121" s="11"/>
      <c r="H121" s="45"/>
      <c r="I121" s="12"/>
      <c r="J121" s="12"/>
      <c r="K121" s="13"/>
    </row>
    <row r="122" spans="1:11" x14ac:dyDescent="0.45">
      <c r="A122" s="32"/>
      <c r="B122" s="6"/>
      <c r="C122" s="43"/>
      <c r="D122" s="7"/>
      <c r="E122" s="7"/>
      <c r="F122" s="8"/>
      <c r="G122" s="6"/>
      <c r="H122" s="43"/>
      <c r="I122" s="7"/>
      <c r="J122" s="7"/>
      <c r="K122" s="8"/>
    </row>
    <row r="123" spans="1:11" x14ac:dyDescent="0.45">
      <c r="A123" s="30"/>
    </row>
    <row r="124" spans="1:11" ht="18.600000000000001" thickBot="1" x14ac:dyDescent="0.5">
      <c r="A124" s="33"/>
      <c r="B124" s="11"/>
      <c r="C124" s="45"/>
      <c r="D124" s="12"/>
      <c r="E124" s="12"/>
      <c r="F124" s="13"/>
      <c r="G124" s="11"/>
      <c r="H124" s="45"/>
      <c r="I124" s="12"/>
      <c r="J124" s="12"/>
      <c r="K124" s="13"/>
    </row>
    <row r="125" spans="1:11" x14ac:dyDescent="0.45">
      <c r="A125" s="32"/>
      <c r="B125" s="6"/>
      <c r="C125" s="43"/>
      <c r="D125" s="7"/>
      <c r="E125" s="7"/>
      <c r="F125" s="8"/>
      <c r="G125" s="6"/>
      <c r="H125" s="43"/>
      <c r="I125" s="7"/>
      <c r="J125" s="7"/>
      <c r="K125" s="8"/>
    </row>
    <row r="126" spans="1:11" x14ac:dyDescent="0.45">
      <c r="A126" s="30"/>
    </row>
    <row r="127" spans="1:11" ht="18.600000000000001" thickBot="1" x14ac:dyDescent="0.5">
      <c r="A127" s="33"/>
      <c r="B127" s="11"/>
      <c r="C127" s="45"/>
      <c r="D127" s="12"/>
      <c r="E127" s="12"/>
      <c r="F127" s="13"/>
      <c r="G127" s="11"/>
      <c r="H127" s="45"/>
      <c r="I127" s="12"/>
      <c r="J127" s="12"/>
      <c r="K127" s="13"/>
    </row>
    <row r="128" spans="1:11" x14ac:dyDescent="0.45">
      <c r="A128" s="32"/>
      <c r="B128" s="6"/>
      <c r="C128" s="43"/>
      <c r="D128" s="7"/>
      <c r="E128" s="7"/>
      <c r="F128" s="8"/>
      <c r="G128" s="6"/>
      <c r="H128" s="43"/>
      <c r="I128" s="7"/>
      <c r="J128" s="7"/>
      <c r="K128" s="8"/>
    </row>
    <row r="129" spans="1:11" x14ac:dyDescent="0.45">
      <c r="A129" s="30"/>
    </row>
    <row r="130" spans="1:11" ht="18.600000000000001" thickBot="1" x14ac:dyDescent="0.5">
      <c r="A130" s="33"/>
      <c r="B130" s="11"/>
      <c r="C130" s="45"/>
      <c r="D130" s="12"/>
      <c r="E130" s="12"/>
      <c r="F130" s="13"/>
      <c r="G130" s="11"/>
      <c r="H130" s="45"/>
      <c r="I130" s="12"/>
      <c r="J130" s="12"/>
      <c r="K130" s="13"/>
    </row>
    <row r="131" spans="1:11" x14ac:dyDescent="0.45">
      <c r="A131" s="32"/>
      <c r="B131" s="6"/>
      <c r="C131" s="43"/>
      <c r="D131" s="7"/>
      <c r="E131" s="7"/>
      <c r="F131" s="8"/>
      <c r="G131" s="6"/>
      <c r="H131" s="43"/>
      <c r="I131" s="7"/>
      <c r="J131" s="7"/>
      <c r="K131" s="8"/>
    </row>
    <row r="132" spans="1:11" x14ac:dyDescent="0.45">
      <c r="A132" s="30"/>
    </row>
    <row r="133" spans="1:11" ht="18.600000000000001" thickBot="1" x14ac:dyDescent="0.5">
      <c r="A133" s="33"/>
      <c r="B133" s="11"/>
      <c r="C133" s="45"/>
      <c r="D133" s="12"/>
      <c r="E133" s="12"/>
      <c r="F133" s="13"/>
      <c r="G133" s="11"/>
      <c r="H133" s="45"/>
      <c r="I133" s="12"/>
      <c r="J133" s="12"/>
      <c r="K133" s="13"/>
    </row>
    <row r="134" spans="1:11" x14ac:dyDescent="0.45">
      <c r="A134" s="32"/>
      <c r="B134" s="6"/>
      <c r="C134" s="43"/>
      <c r="D134" s="7"/>
      <c r="E134" s="7"/>
      <c r="F134" s="8"/>
      <c r="G134" s="6"/>
      <c r="H134" s="43"/>
      <c r="I134" s="7"/>
      <c r="J134" s="7"/>
      <c r="K134" s="8"/>
    </row>
    <row r="135" spans="1:11" x14ac:dyDescent="0.45">
      <c r="A135" s="30"/>
    </row>
    <row r="136" spans="1:11" ht="18.600000000000001" thickBot="1" x14ac:dyDescent="0.5">
      <c r="A136" s="33"/>
      <c r="B136" s="11"/>
      <c r="C136" s="45"/>
      <c r="D136" s="12"/>
      <c r="E136" s="12"/>
      <c r="F136" s="13"/>
      <c r="G136" s="11"/>
      <c r="H136" s="45"/>
      <c r="I136" s="12"/>
      <c r="J136" s="12"/>
      <c r="K136" s="13"/>
    </row>
    <row r="137" spans="1:11" x14ac:dyDescent="0.45">
      <c r="A137" s="32"/>
      <c r="B137" s="6"/>
      <c r="C137" s="43"/>
      <c r="D137" s="7"/>
      <c r="E137" s="7"/>
      <c r="F137" s="8"/>
      <c r="G137" s="6"/>
      <c r="H137" s="43"/>
      <c r="I137" s="7"/>
      <c r="J137" s="7"/>
      <c r="K137" s="8"/>
    </row>
    <row r="138" spans="1:11" x14ac:dyDescent="0.45">
      <c r="A138" s="30"/>
    </row>
    <row r="139" spans="1:11" ht="18.600000000000001" thickBot="1" x14ac:dyDescent="0.5">
      <c r="A139" s="33"/>
      <c r="B139" s="11"/>
      <c r="C139" s="45"/>
      <c r="D139" s="12"/>
      <c r="E139" s="12"/>
      <c r="F139" s="13"/>
      <c r="G139" s="11"/>
      <c r="H139" s="45"/>
      <c r="I139" s="12"/>
      <c r="J139" s="12"/>
      <c r="K139" s="13"/>
    </row>
    <row r="140" spans="1:11" x14ac:dyDescent="0.45">
      <c r="A140" s="32"/>
      <c r="B140" s="6"/>
      <c r="C140" s="43"/>
      <c r="D140" s="7"/>
      <c r="E140" s="7"/>
      <c r="F140" s="8"/>
      <c r="G140" s="6"/>
      <c r="H140" s="43"/>
      <c r="I140" s="7"/>
      <c r="J140" s="7"/>
      <c r="K140" s="8"/>
    </row>
    <row r="141" spans="1:11" x14ac:dyDescent="0.45">
      <c r="A141" s="30"/>
    </row>
    <row r="142" spans="1:11" ht="18.600000000000001" thickBot="1" x14ac:dyDescent="0.5">
      <c r="A142" s="33"/>
      <c r="B142" s="11"/>
      <c r="C142" s="45"/>
      <c r="D142" s="12"/>
      <c r="E142" s="12"/>
      <c r="F142" s="13"/>
      <c r="G142" s="11"/>
      <c r="H142" s="45"/>
      <c r="I142" s="12"/>
      <c r="J142" s="12"/>
      <c r="K142" s="13"/>
    </row>
    <row r="143" spans="1:11" x14ac:dyDescent="0.45">
      <c r="A143" s="32"/>
      <c r="B143" s="6"/>
      <c r="C143" s="43"/>
      <c r="D143" s="7"/>
      <c r="E143" s="7"/>
      <c r="F143" s="8"/>
      <c r="G143" s="6"/>
      <c r="H143" s="43"/>
      <c r="I143" s="7"/>
      <c r="J143" s="7"/>
      <c r="K143" s="8"/>
    </row>
    <row r="144" spans="1:11" x14ac:dyDescent="0.45">
      <c r="A144" s="30"/>
    </row>
    <row r="145" spans="1:11" ht="18.600000000000001" thickBot="1" x14ac:dyDescent="0.5">
      <c r="A145" s="33"/>
      <c r="B145" s="11"/>
      <c r="C145" s="45"/>
      <c r="D145" s="12"/>
      <c r="E145" s="12"/>
      <c r="F145" s="13"/>
      <c r="G145" s="11"/>
      <c r="H145" s="45"/>
      <c r="I145" s="12"/>
      <c r="J145" s="12"/>
      <c r="K145" s="13"/>
    </row>
    <row r="146" spans="1:11" x14ac:dyDescent="0.45">
      <c r="A146" s="32"/>
      <c r="B146" s="6"/>
      <c r="C146" s="43"/>
      <c r="D146" s="7"/>
      <c r="E146" s="7"/>
      <c r="F146" s="8"/>
      <c r="G146" s="6"/>
      <c r="H146" s="43"/>
      <c r="I146" s="7"/>
      <c r="J146" s="7"/>
      <c r="K146" s="8"/>
    </row>
    <row r="147" spans="1:11" x14ac:dyDescent="0.45">
      <c r="A147" s="30"/>
    </row>
    <row r="148" spans="1:11" ht="18.600000000000001" thickBot="1" x14ac:dyDescent="0.5">
      <c r="A148" s="33"/>
      <c r="B148" s="11"/>
      <c r="C148" s="45"/>
      <c r="D148" s="12"/>
      <c r="E148" s="12"/>
      <c r="F148" s="13"/>
      <c r="G148" s="11"/>
      <c r="H148" s="45"/>
      <c r="I148" s="12"/>
      <c r="J148" s="12"/>
      <c r="K148" s="13"/>
    </row>
    <row r="149" spans="1:11" x14ac:dyDescent="0.45">
      <c r="A149" s="32"/>
      <c r="B149" s="6"/>
      <c r="C149" s="43"/>
      <c r="D149" s="7"/>
      <c r="E149" s="7"/>
      <c r="F149" s="8"/>
      <c r="G149" s="6"/>
      <c r="H149" s="43"/>
      <c r="I149" s="7"/>
      <c r="J149" s="7"/>
      <c r="K149" s="8"/>
    </row>
    <row r="150" spans="1:11" x14ac:dyDescent="0.45">
      <c r="A150" s="30"/>
    </row>
    <row r="151" spans="1:11" ht="18.600000000000001" thickBot="1" x14ac:dyDescent="0.5">
      <c r="A151" s="33"/>
      <c r="B151" s="11"/>
      <c r="C151" s="45"/>
      <c r="D151" s="12"/>
      <c r="E151" s="12"/>
      <c r="F151" s="13"/>
      <c r="G151" s="11"/>
      <c r="H151" s="45"/>
      <c r="I151" s="12"/>
      <c r="J151" s="12"/>
      <c r="K151" s="13"/>
    </row>
    <row r="152" spans="1:11" x14ac:dyDescent="0.45">
      <c r="A152" s="32"/>
      <c r="B152" s="6"/>
      <c r="C152" s="43"/>
      <c r="D152" s="7"/>
      <c r="E152" s="7"/>
      <c r="F152" s="8"/>
      <c r="G152" s="6"/>
      <c r="H152" s="43"/>
      <c r="I152" s="7"/>
      <c r="J152" s="7"/>
      <c r="K152" s="8"/>
    </row>
    <row r="153" spans="1:11" x14ac:dyDescent="0.45">
      <c r="A153" s="30"/>
    </row>
    <row r="154" spans="1:11" ht="18.600000000000001" thickBot="1" x14ac:dyDescent="0.5">
      <c r="A154" s="33"/>
      <c r="B154" s="11"/>
      <c r="C154" s="45"/>
      <c r="D154" s="12"/>
      <c r="E154" s="12"/>
      <c r="F154" s="13"/>
      <c r="G154" s="11"/>
      <c r="H154" s="45"/>
      <c r="I154" s="12"/>
      <c r="J154" s="12"/>
      <c r="K154" s="13"/>
    </row>
    <row r="155" spans="1:11" x14ac:dyDescent="0.45">
      <c r="A155" s="32"/>
      <c r="B155" s="6"/>
      <c r="C155" s="43"/>
      <c r="D155" s="7"/>
      <c r="E155" s="7"/>
      <c r="F155" s="8"/>
      <c r="G155" s="6"/>
      <c r="H155" s="43"/>
      <c r="I155" s="7"/>
      <c r="J155" s="7"/>
      <c r="K155" s="8"/>
    </row>
    <row r="156" spans="1:11" x14ac:dyDescent="0.45">
      <c r="A156" s="30"/>
    </row>
    <row r="157" spans="1:11" ht="18.600000000000001" thickBot="1" x14ac:dyDescent="0.5">
      <c r="A157" s="33"/>
      <c r="B157" s="11"/>
      <c r="C157" s="45"/>
      <c r="D157" s="12"/>
      <c r="E157" s="12"/>
      <c r="F157" s="13"/>
      <c r="G157" s="11"/>
      <c r="H157" s="45"/>
      <c r="I157" s="12"/>
      <c r="J157" s="12"/>
      <c r="K157" s="13"/>
    </row>
    <row r="158" spans="1:11" x14ac:dyDescent="0.45">
      <c r="A158" s="32"/>
      <c r="B158" s="6"/>
      <c r="C158" s="43"/>
      <c r="D158" s="7"/>
      <c r="E158" s="7"/>
      <c r="F158" s="8"/>
      <c r="G158" s="6"/>
      <c r="H158" s="43"/>
      <c r="I158" s="7"/>
      <c r="J158" s="7"/>
      <c r="K158" s="8"/>
    </row>
    <row r="159" spans="1:11" x14ac:dyDescent="0.45">
      <c r="A159" s="30"/>
    </row>
    <row r="160" spans="1:11" ht="18.600000000000001" thickBot="1" x14ac:dyDescent="0.5">
      <c r="A160" s="33"/>
      <c r="B160" s="11"/>
      <c r="C160" s="45"/>
      <c r="D160" s="12"/>
      <c r="E160" s="12"/>
      <c r="F160" s="13"/>
      <c r="G160" s="11"/>
      <c r="H160" s="45"/>
      <c r="I160" s="12"/>
      <c r="J160" s="12"/>
      <c r="K160" s="13"/>
    </row>
    <row r="161" spans="1:11" x14ac:dyDescent="0.45">
      <c r="A161" s="32"/>
      <c r="B161" s="6"/>
      <c r="C161" s="43"/>
      <c r="D161" s="7"/>
      <c r="E161" s="7"/>
      <c r="F161" s="8"/>
      <c r="G161" s="6"/>
      <c r="H161" s="43"/>
      <c r="I161" s="7"/>
      <c r="J161" s="7"/>
      <c r="K161" s="8"/>
    </row>
    <row r="162" spans="1:11" x14ac:dyDescent="0.45">
      <c r="A162" s="30"/>
    </row>
    <row r="163" spans="1:11" ht="18.600000000000001" thickBot="1" x14ac:dyDescent="0.5">
      <c r="A163" s="33"/>
      <c r="B163" s="11"/>
      <c r="C163" s="45"/>
      <c r="D163" s="12"/>
      <c r="E163" s="12"/>
      <c r="F163" s="13"/>
      <c r="G163" s="11"/>
      <c r="H163" s="45"/>
      <c r="I163" s="12"/>
      <c r="J163" s="12"/>
      <c r="K163" s="13"/>
    </row>
    <row r="164" spans="1:11" x14ac:dyDescent="0.45">
      <c r="A164" s="32"/>
      <c r="B164" s="6"/>
      <c r="C164" s="43"/>
      <c r="D164" s="7"/>
      <c r="E164" s="7"/>
      <c r="F164" s="8"/>
      <c r="G164" s="6"/>
      <c r="H164" s="43"/>
      <c r="I164" s="7"/>
      <c r="J164" s="7"/>
      <c r="K164" s="8"/>
    </row>
    <row r="165" spans="1:11" x14ac:dyDescent="0.45">
      <c r="A165" s="30"/>
    </row>
    <row r="166" spans="1:11" ht="18.600000000000001" thickBot="1" x14ac:dyDescent="0.5">
      <c r="A166" s="33"/>
      <c r="B166" s="11"/>
      <c r="C166" s="45"/>
      <c r="D166" s="12"/>
      <c r="E166" s="12"/>
      <c r="F166" s="13"/>
      <c r="G166" s="11"/>
      <c r="H166" s="45"/>
      <c r="I166" s="12"/>
      <c r="J166" s="12"/>
      <c r="K166" s="13"/>
    </row>
    <row r="167" spans="1:11" x14ac:dyDescent="0.45">
      <c r="A167" s="32"/>
      <c r="B167" s="6"/>
      <c r="C167" s="43"/>
      <c r="D167" s="7"/>
      <c r="E167" s="7"/>
      <c r="F167" s="8"/>
      <c r="G167" s="6"/>
      <c r="H167" s="43"/>
      <c r="I167" s="7"/>
      <c r="J167" s="7"/>
      <c r="K167" s="8"/>
    </row>
    <row r="168" spans="1:11" x14ac:dyDescent="0.45">
      <c r="A168" s="30"/>
    </row>
    <row r="169" spans="1:11" ht="18.600000000000001" thickBot="1" x14ac:dyDescent="0.5">
      <c r="A169" s="33"/>
      <c r="B169" s="11"/>
      <c r="C169" s="45"/>
      <c r="D169" s="12"/>
      <c r="E169" s="12"/>
      <c r="F169" s="13"/>
      <c r="G169" s="11"/>
      <c r="H169" s="45"/>
      <c r="I169" s="12"/>
      <c r="J169" s="12"/>
      <c r="K169" s="13"/>
    </row>
    <row r="170" spans="1:11" x14ac:dyDescent="0.45">
      <c r="A170" s="32"/>
      <c r="B170" s="6"/>
      <c r="C170" s="43"/>
      <c r="D170" s="7"/>
      <c r="E170" s="7"/>
      <c r="F170" s="8"/>
      <c r="G170" s="6"/>
      <c r="H170" s="43"/>
      <c r="I170" s="7"/>
      <c r="J170" s="7"/>
      <c r="K170" s="8"/>
    </row>
    <row r="171" spans="1:11" x14ac:dyDescent="0.45">
      <c r="A171" s="30"/>
    </row>
    <row r="172" spans="1:11" ht="18.600000000000001" thickBot="1" x14ac:dyDescent="0.5">
      <c r="A172" s="33"/>
      <c r="B172" s="11"/>
      <c r="C172" s="45"/>
      <c r="D172" s="12"/>
      <c r="E172" s="12"/>
      <c r="F172" s="13"/>
      <c r="G172" s="11"/>
      <c r="H172" s="45"/>
      <c r="I172" s="12"/>
      <c r="J172" s="12"/>
      <c r="K172" s="13"/>
    </row>
    <row r="173" spans="1:11" x14ac:dyDescent="0.45">
      <c r="A173" s="32"/>
      <c r="B173" s="6"/>
      <c r="C173" s="43"/>
      <c r="D173" s="7"/>
      <c r="E173" s="7"/>
      <c r="F173" s="8"/>
      <c r="G173" s="6"/>
      <c r="H173" s="43"/>
      <c r="I173" s="7"/>
      <c r="J173" s="7"/>
      <c r="K173" s="8"/>
    </row>
    <row r="174" spans="1:11" x14ac:dyDescent="0.45">
      <c r="A174" s="30"/>
    </row>
    <row r="175" spans="1:11" ht="18.600000000000001" thickBot="1" x14ac:dyDescent="0.5">
      <c r="A175" s="33"/>
      <c r="B175" s="11"/>
      <c r="C175" s="45"/>
      <c r="D175" s="12"/>
      <c r="E175" s="12"/>
      <c r="F175" s="13"/>
      <c r="G175" s="11"/>
      <c r="H175" s="45"/>
      <c r="I175" s="12"/>
      <c r="J175" s="12"/>
      <c r="K175" s="13"/>
    </row>
    <row r="176" spans="1:11" x14ac:dyDescent="0.45">
      <c r="A176" s="32"/>
      <c r="B176" s="6"/>
      <c r="C176" s="43"/>
      <c r="D176" s="7"/>
      <c r="E176" s="7"/>
      <c r="F176" s="8"/>
      <c r="G176" s="6"/>
      <c r="H176" s="43"/>
      <c r="I176" s="7"/>
      <c r="J176" s="7"/>
      <c r="K176" s="8"/>
    </row>
    <row r="177" spans="1:11" x14ac:dyDescent="0.45">
      <c r="A177" s="30"/>
    </row>
    <row r="178" spans="1:11" ht="18.600000000000001" thickBot="1" x14ac:dyDescent="0.5">
      <c r="A178" s="33"/>
      <c r="B178" s="11"/>
      <c r="C178" s="45"/>
      <c r="D178" s="12"/>
      <c r="E178" s="12"/>
      <c r="F178" s="13"/>
      <c r="G178" s="11"/>
      <c r="H178" s="45"/>
      <c r="I178" s="12"/>
      <c r="J178" s="12"/>
      <c r="K178" s="13"/>
    </row>
    <row r="179" spans="1:11" x14ac:dyDescent="0.45">
      <c r="A179" s="32"/>
      <c r="B179" s="6"/>
      <c r="C179" s="43"/>
      <c r="D179" s="7"/>
      <c r="E179" s="7"/>
      <c r="F179" s="8"/>
      <c r="G179" s="6"/>
      <c r="H179" s="43"/>
      <c r="I179" s="7"/>
      <c r="J179" s="7"/>
      <c r="K179" s="8"/>
    </row>
    <row r="180" spans="1:11" x14ac:dyDescent="0.45">
      <c r="A180" s="30"/>
    </row>
    <row r="181" spans="1:11" ht="18.600000000000001" thickBot="1" x14ac:dyDescent="0.5">
      <c r="A181" s="33"/>
      <c r="B181" s="11"/>
      <c r="C181" s="45"/>
      <c r="D181" s="12"/>
      <c r="E181" s="12"/>
      <c r="F181" s="13"/>
      <c r="G181" s="11"/>
      <c r="H181" s="45"/>
      <c r="I181" s="12"/>
      <c r="J181" s="12"/>
      <c r="K181" s="13"/>
    </row>
    <row r="182" spans="1:11" x14ac:dyDescent="0.45">
      <c r="A182" s="32"/>
      <c r="B182" s="6"/>
      <c r="C182" s="43"/>
      <c r="D182" s="7"/>
      <c r="E182" s="7"/>
      <c r="F182" s="8"/>
      <c r="G182" s="6"/>
      <c r="H182" s="43"/>
      <c r="I182" s="7"/>
      <c r="J182" s="7"/>
      <c r="K182" s="8"/>
    </row>
    <row r="183" spans="1:11" x14ac:dyDescent="0.45">
      <c r="A183" s="30"/>
    </row>
    <row r="184" spans="1:11" ht="18.600000000000001" thickBot="1" x14ac:dyDescent="0.5">
      <c r="A184" s="33"/>
      <c r="B184" s="11"/>
      <c r="C184" s="45"/>
      <c r="D184" s="12"/>
      <c r="E184" s="12"/>
      <c r="F184" s="13"/>
      <c r="G184" s="11"/>
      <c r="H184" s="45"/>
      <c r="I184" s="12"/>
      <c r="J184" s="12"/>
      <c r="K184" s="13"/>
    </row>
    <row r="185" spans="1:11" x14ac:dyDescent="0.45">
      <c r="A185" s="32"/>
      <c r="B185" s="6"/>
      <c r="C185" s="43"/>
      <c r="D185" s="7"/>
      <c r="E185" s="7"/>
      <c r="F185" s="8"/>
      <c r="G185" s="6"/>
      <c r="H185" s="43"/>
      <c r="I185" s="7"/>
      <c r="J185" s="7"/>
      <c r="K185" s="8"/>
    </row>
    <row r="186" spans="1:11" x14ac:dyDescent="0.45">
      <c r="A186" s="30"/>
    </row>
    <row r="187" spans="1:11" ht="18.600000000000001" thickBot="1" x14ac:dyDescent="0.5">
      <c r="A187" s="33"/>
      <c r="B187" s="11"/>
      <c r="C187" s="45"/>
      <c r="D187" s="12"/>
      <c r="E187" s="12"/>
      <c r="F187" s="13"/>
      <c r="G187" s="11"/>
      <c r="H187" s="45"/>
      <c r="I187" s="12"/>
      <c r="J187" s="12"/>
      <c r="K187" s="13"/>
    </row>
    <row r="188" spans="1:11" x14ac:dyDescent="0.45">
      <c r="A188" s="32"/>
      <c r="B188" s="6"/>
      <c r="C188" s="43"/>
      <c r="D188" s="7"/>
      <c r="E188" s="7"/>
      <c r="F188" s="8"/>
      <c r="G188" s="6"/>
      <c r="H188" s="43"/>
      <c r="I188" s="7"/>
      <c r="J188" s="7"/>
      <c r="K188" s="8"/>
    </row>
    <row r="189" spans="1:11" x14ac:dyDescent="0.45">
      <c r="A189" s="30"/>
    </row>
    <row r="190" spans="1:11" ht="18.600000000000001" thickBot="1" x14ac:dyDescent="0.5">
      <c r="A190" s="33"/>
      <c r="B190" s="11"/>
      <c r="C190" s="45"/>
      <c r="D190" s="12"/>
      <c r="E190" s="12"/>
      <c r="F190" s="13"/>
      <c r="G190" s="11"/>
      <c r="H190" s="45"/>
      <c r="I190" s="12"/>
      <c r="J190" s="12"/>
      <c r="K190" s="13"/>
    </row>
    <row r="191" spans="1:11" x14ac:dyDescent="0.45">
      <c r="A191" s="32"/>
      <c r="B191" s="6"/>
      <c r="C191" s="43"/>
      <c r="D191" s="7"/>
      <c r="E191" s="7"/>
      <c r="F191" s="8"/>
      <c r="G191" s="6"/>
      <c r="H191" s="43"/>
      <c r="I191" s="7"/>
      <c r="J191" s="7"/>
      <c r="K191" s="8"/>
    </row>
    <row r="192" spans="1:11" x14ac:dyDescent="0.45">
      <c r="A192" s="30"/>
    </row>
    <row r="193" spans="1:11" ht="18.600000000000001" thickBot="1" x14ac:dyDescent="0.5">
      <c r="A193" s="33"/>
      <c r="B193" s="11"/>
      <c r="C193" s="45"/>
      <c r="D193" s="12"/>
      <c r="E193" s="12"/>
      <c r="F193" s="13"/>
      <c r="G193" s="11"/>
      <c r="H193" s="45"/>
      <c r="I193" s="12"/>
      <c r="J193" s="12"/>
      <c r="K193" s="13"/>
    </row>
    <row r="194" spans="1:11" x14ac:dyDescent="0.45">
      <c r="A194" s="32"/>
      <c r="B194" s="6"/>
      <c r="C194" s="43"/>
      <c r="D194" s="7"/>
      <c r="E194" s="7"/>
      <c r="F194" s="8"/>
      <c r="G194" s="6"/>
      <c r="H194" s="43"/>
      <c r="I194" s="7"/>
      <c r="J194" s="7"/>
      <c r="K194" s="8"/>
    </row>
    <row r="195" spans="1:11" x14ac:dyDescent="0.45">
      <c r="A195" s="30"/>
    </row>
    <row r="196" spans="1:11" ht="18.600000000000001" thickBot="1" x14ac:dyDescent="0.5">
      <c r="A196" s="33"/>
      <c r="B196" s="11"/>
      <c r="C196" s="45"/>
      <c r="D196" s="12"/>
      <c r="E196" s="12"/>
      <c r="F196" s="13"/>
      <c r="G196" s="11"/>
      <c r="H196" s="45"/>
      <c r="I196" s="12"/>
      <c r="J196" s="12"/>
      <c r="K196" s="13"/>
    </row>
    <row r="197" spans="1:11" x14ac:dyDescent="0.45">
      <c r="A197" s="32"/>
      <c r="B197" s="6"/>
      <c r="C197" s="43"/>
      <c r="D197" s="7"/>
      <c r="E197" s="7"/>
      <c r="F197" s="8"/>
      <c r="G197" s="6"/>
      <c r="H197" s="43"/>
      <c r="I197" s="7"/>
      <c r="J197" s="7"/>
      <c r="K197" s="8"/>
    </row>
    <row r="198" spans="1:11" x14ac:dyDescent="0.45">
      <c r="A198" s="30"/>
    </row>
    <row r="199" spans="1:11" ht="18.600000000000001" thickBot="1" x14ac:dyDescent="0.5">
      <c r="A199" s="33"/>
      <c r="B199" s="11"/>
      <c r="C199" s="45"/>
      <c r="D199" s="12"/>
      <c r="E199" s="12"/>
      <c r="F199" s="13"/>
      <c r="G199" s="11"/>
      <c r="H199" s="45"/>
      <c r="I199" s="12"/>
      <c r="J199" s="12"/>
      <c r="K199" s="13"/>
    </row>
    <row r="200" spans="1:11" x14ac:dyDescent="0.45">
      <c r="A200" s="32"/>
      <c r="B200" s="6"/>
      <c r="C200" s="43"/>
      <c r="D200" s="7"/>
      <c r="E200" s="7"/>
      <c r="F200" s="8"/>
      <c r="G200" s="6"/>
      <c r="H200" s="43"/>
      <c r="I200" s="7"/>
      <c r="J200" s="7"/>
      <c r="K200" s="8"/>
    </row>
    <row r="201" spans="1:11" x14ac:dyDescent="0.45">
      <c r="A201" s="30"/>
    </row>
    <row r="202" spans="1:11" ht="18.600000000000001" thickBot="1" x14ac:dyDescent="0.5">
      <c r="A202" s="33"/>
      <c r="B202" s="11"/>
      <c r="C202" s="45"/>
      <c r="D202" s="12"/>
      <c r="E202" s="12"/>
      <c r="F202" s="13"/>
      <c r="G202" s="11"/>
      <c r="H202" s="45"/>
      <c r="I202" s="12"/>
      <c r="J202" s="12"/>
      <c r="K202" s="13"/>
    </row>
    <row r="203" spans="1:11" x14ac:dyDescent="0.45">
      <c r="A203" s="32"/>
      <c r="B203" s="6"/>
      <c r="C203" s="43"/>
      <c r="D203" s="7"/>
      <c r="E203" s="7"/>
      <c r="F203" s="8"/>
      <c r="G203" s="6"/>
      <c r="H203" s="43"/>
      <c r="I203" s="7"/>
      <c r="J203" s="7"/>
      <c r="K203" s="8"/>
    </row>
    <row r="204" spans="1:11" x14ac:dyDescent="0.45">
      <c r="A204" s="30"/>
    </row>
    <row r="205" spans="1:11" ht="18.600000000000001" thickBot="1" x14ac:dyDescent="0.5">
      <c r="A205" s="33"/>
      <c r="B205" s="11"/>
      <c r="C205" s="45"/>
      <c r="D205" s="12"/>
      <c r="E205" s="12"/>
      <c r="F205" s="13"/>
      <c r="G205" s="11"/>
      <c r="H205" s="45"/>
      <c r="I205" s="12"/>
      <c r="J205" s="12"/>
      <c r="K205" s="13"/>
    </row>
    <row r="206" spans="1:11" x14ac:dyDescent="0.45">
      <c r="A206" s="32"/>
      <c r="B206" s="6"/>
      <c r="C206" s="43"/>
      <c r="D206" s="7"/>
      <c r="E206" s="7"/>
      <c r="F206" s="8"/>
      <c r="G206" s="6"/>
      <c r="H206" s="43"/>
      <c r="I206" s="7"/>
      <c r="J206" s="7"/>
      <c r="K206" s="8"/>
    </row>
    <row r="207" spans="1:11" x14ac:dyDescent="0.45">
      <c r="A207" s="30"/>
    </row>
    <row r="208" spans="1:11" ht="18.600000000000001" thickBot="1" x14ac:dyDescent="0.5">
      <c r="A208" s="33"/>
      <c r="B208" s="11"/>
      <c r="C208" s="45"/>
      <c r="D208" s="12"/>
      <c r="E208" s="12"/>
      <c r="F208" s="13"/>
      <c r="G208" s="11"/>
      <c r="H208" s="45"/>
      <c r="I208" s="12"/>
      <c r="J208" s="12"/>
      <c r="K208" s="13"/>
    </row>
    <row r="209" spans="1:11" x14ac:dyDescent="0.45">
      <c r="A209" s="32"/>
      <c r="B209" s="6"/>
      <c r="C209" s="43"/>
      <c r="D209" s="7"/>
      <c r="E209" s="7"/>
      <c r="F209" s="8"/>
      <c r="G209" s="6"/>
      <c r="H209" s="43"/>
      <c r="I209" s="7"/>
      <c r="J209" s="7"/>
      <c r="K209" s="8"/>
    </row>
    <row r="210" spans="1:11" x14ac:dyDescent="0.45">
      <c r="A210" s="30"/>
    </row>
    <row r="211" spans="1:11" ht="18.600000000000001" thickBot="1" x14ac:dyDescent="0.5">
      <c r="A211" s="33"/>
      <c r="B211" s="11"/>
      <c r="C211" s="45"/>
      <c r="D211" s="12"/>
      <c r="E211" s="12"/>
      <c r="F211" s="13"/>
      <c r="G211" s="11"/>
      <c r="H211" s="45"/>
      <c r="I211" s="12"/>
      <c r="J211" s="12"/>
      <c r="K211" s="13"/>
    </row>
    <row r="212" spans="1:11" x14ac:dyDescent="0.45">
      <c r="A212" s="32"/>
      <c r="B212" s="6"/>
      <c r="C212" s="43"/>
      <c r="D212" s="7"/>
      <c r="E212" s="7"/>
      <c r="F212" s="8"/>
      <c r="G212" s="6"/>
      <c r="H212" s="43"/>
      <c r="I212" s="7"/>
      <c r="J212" s="7"/>
      <c r="K212" s="8"/>
    </row>
    <row r="213" spans="1:11" x14ac:dyDescent="0.45">
      <c r="A213" s="30"/>
    </row>
    <row r="214" spans="1:11" ht="18.600000000000001" thickBot="1" x14ac:dyDescent="0.5">
      <c r="A214" s="33"/>
      <c r="B214" s="11"/>
      <c r="C214" s="45"/>
      <c r="D214" s="12"/>
      <c r="E214" s="12"/>
      <c r="F214" s="13"/>
      <c r="G214" s="11"/>
      <c r="H214" s="45"/>
      <c r="I214" s="12"/>
      <c r="J214" s="12"/>
      <c r="K214" s="13"/>
    </row>
    <row r="215" spans="1:11" x14ac:dyDescent="0.45">
      <c r="A215" s="32"/>
      <c r="B215" s="6"/>
      <c r="C215" s="43"/>
      <c r="D215" s="7"/>
      <c r="E215" s="7"/>
      <c r="F215" s="8"/>
      <c r="G215" s="6"/>
      <c r="H215" s="43"/>
      <c r="I215" s="7"/>
      <c r="J215" s="7"/>
      <c r="K215" s="8"/>
    </row>
    <row r="216" spans="1:11" x14ac:dyDescent="0.45">
      <c r="A216" s="30"/>
    </row>
    <row r="217" spans="1:11" ht="18.600000000000001" thickBot="1" x14ac:dyDescent="0.5">
      <c r="A217" s="33"/>
      <c r="B217" s="11"/>
      <c r="C217" s="45"/>
      <c r="D217" s="12"/>
      <c r="E217" s="12"/>
      <c r="F217" s="13"/>
      <c r="G217" s="11"/>
      <c r="H217" s="45"/>
      <c r="I217" s="12"/>
      <c r="J217" s="12"/>
      <c r="K217" s="13"/>
    </row>
    <row r="218" spans="1:11" x14ac:dyDescent="0.45">
      <c r="A218" s="32"/>
      <c r="B218" s="6"/>
      <c r="C218" s="43"/>
      <c r="D218" s="7"/>
      <c r="E218" s="7"/>
      <c r="F218" s="8"/>
      <c r="G218" s="6"/>
      <c r="H218" s="43"/>
      <c r="I218" s="7"/>
      <c r="J218" s="7"/>
      <c r="K218" s="8"/>
    </row>
    <row r="219" spans="1:11" x14ac:dyDescent="0.45">
      <c r="A219" s="30"/>
    </row>
    <row r="220" spans="1:11" ht="18.600000000000001" thickBot="1" x14ac:dyDescent="0.5">
      <c r="A220" s="33"/>
      <c r="B220" s="11"/>
      <c r="C220" s="45"/>
      <c r="D220" s="12"/>
      <c r="E220" s="12"/>
      <c r="F220" s="13"/>
      <c r="G220" s="11"/>
      <c r="H220" s="45"/>
      <c r="I220" s="12"/>
      <c r="J220" s="12"/>
      <c r="K220" s="13"/>
    </row>
    <row r="221" spans="1:11" x14ac:dyDescent="0.45">
      <c r="A221" s="32"/>
      <c r="B221" s="6"/>
      <c r="C221" s="43"/>
      <c r="D221" s="7"/>
      <c r="E221" s="7"/>
      <c r="F221" s="8"/>
      <c r="G221" s="6"/>
      <c r="H221" s="43"/>
      <c r="I221" s="7"/>
      <c r="J221" s="7"/>
      <c r="K221" s="8"/>
    </row>
    <row r="222" spans="1:11" x14ac:dyDescent="0.45">
      <c r="A222" s="30"/>
    </row>
    <row r="223" spans="1:11" ht="18.600000000000001" thickBot="1" x14ac:dyDescent="0.5">
      <c r="A223" s="33"/>
      <c r="B223" s="11"/>
      <c r="C223" s="45"/>
      <c r="D223" s="12"/>
      <c r="E223" s="12"/>
      <c r="F223" s="13"/>
      <c r="G223" s="11"/>
      <c r="H223" s="45"/>
      <c r="I223" s="12"/>
      <c r="J223" s="12"/>
      <c r="K223" s="13"/>
    </row>
    <row r="224" spans="1:11" x14ac:dyDescent="0.45">
      <c r="A224" s="32"/>
      <c r="B224" s="6"/>
      <c r="C224" s="43"/>
      <c r="D224" s="7"/>
      <c r="E224" s="7"/>
      <c r="F224" s="8"/>
      <c r="G224" s="6"/>
      <c r="H224" s="43"/>
      <c r="I224" s="7"/>
      <c r="J224" s="7"/>
      <c r="K224" s="8"/>
    </row>
    <row r="225" spans="1:11" x14ac:dyDescent="0.45">
      <c r="A225" s="30"/>
    </row>
    <row r="226" spans="1:11" ht="18.600000000000001" thickBot="1" x14ac:dyDescent="0.5">
      <c r="A226" s="33"/>
      <c r="B226" s="11"/>
      <c r="C226" s="45"/>
      <c r="D226" s="12"/>
      <c r="E226" s="12"/>
      <c r="F226" s="13"/>
      <c r="G226" s="11"/>
      <c r="H226" s="45"/>
      <c r="I226" s="12"/>
      <c r="J226" s="12"/>
      <c r="K226" s="13"/>
    </row>
    <row r="227" spans="1:11" x14ac:dyDescent="0.45">
      <c r="A227" s="32"/>
      <c r="B227" s="6"/>
      <c r="C227" s="43"/>
      <c r="D227" s="7"/>
      <c r="E227" s="7"/>
      <c r="F227" s="8"/>
      <c r="G227" s="6"/>
      <c r="H227" s="43"/>
      <c r="I227" s="7"/>
      <c r="J227" s="7"/>
      <c r="K227" s="8"/>
    </row>
    <row r="228" spans="1:11" x14ac:dyDescent="0.45">
      <c r="A228" s="30"/>
    </row>
    <row r="229" spans="1:11" ht="18.600000000000001" thickBot="1" x14ac:dyDescent="0.5">
      <c r="A229" s="33"/>
      <c r="B229" s="11"/>
      <c r="C229" s="45"/>
      <c r="D229" s="12"/>
      <c r="E229" s="12"/>
      <c r="F229" s="13"/>
      <c r="G229" s="11"/>
      <c r="H229" s="45"/>
      <c r="I229" s="12"/>
      <c r="J229" s="12"/>
      <c r="K229" s="13"/>
    </row>
    <row r="230" spans="1:11" x14ac:dyDescent="0.45">
      <c r="A230" s="32"/>
      <c r="B230" s="6"/>
      <c r="C230" s="43"/>
      <c r="D230" s="7"/>
      <c r="E230" s="7"/>
      <c r="F230" s="8"/>
      <c r="G230" s="6"/>
      <c r="H230" s="43"/>
      <c r="I230" s="7"/>
      <c r="J230" s="7"/>
      <c r="K230" s="8"/>
    </row>
    <row r="231" spans="1:11" x14ac:dyDescent="0.45">
      <c r="A231" s="30"/>
    </row>
    <row r="232" spans="1:11" ht="18.600000000000001" thickBot="1" x14ac:dyDescent="0.5">
      <c r="A232" s="33"/>
      <c r="B232" s="11"/>
      <c r="C232" s="45"/>
      <c r="D232" s="12"/>
      <c r="E232" s="12"/>
      <c r="F232" s="13"/>
      <c r="G232" s="11"/>
      <c r="H232" s="45"/>
      <c r="I232" s="12"/>
      <c r="J232" s="12"/>
      <c r="K232" s="13"/>
    </row>
    <row r="233" spans="1:11" x14ac:dyDescent="0.45">
      <c r="A233" s="32"/>
      <c r="B233" s="6"/>
      <c r="C233" s="43"/>
      <c r="D233" s="7"/>
      <c r="E233" s="7"/>
      <c r="F233" s="8"/>
      <c r="G233" s="6"/>
      <c r="H233" s="43"/>
      <c r="I233" s="7"/>
      <c r="J233" s="7"/>
      <c r="K233" s="8"/>
    </row>
    <row r="234" spans="1:11" x14ac:dyDescent="0.45">
      <c r="A234" s="30"/>
    </row>
    <row r="235" spans="1:11" ht="18.600000000000001" thickBot="1" x14ac:dyDescent="0.5">
      <c r="A235" s="33"/>
      <c r="B235" s="11"/>
      <c r="C235" s="45"/>
      <c r="D235" s="12"/>
      <c r="E235" s="12"/>
      <c r="F235" s="13"/>
      <c r="G235" s="11"/>
      <c r="H235" s="45"/>
      <c r="I235" s="12"/>
      <c r="J235" s="12"/>
      <c r="K235" s="13"/>
    </row>
    <row r="236" spans="1:11" x14ac:dyDescent="0.45">
      <c r="A236" s="32"/>
      <c r="B236" s="6"/>
      <c r="C236" s="43"/>
      <c r="D236" s="7"/>
      <c r="E236" s="7"/>
      <c r="F236" s="8"/>
      <c r="G236" s="6"/>
      <c r="H236" s="43"/>
      <c r="I236" s="7"/>
      <c r="J236" s="7"/>
      <c r="K236" s="8"/>
    </row>
    <row r="237" spans="1:11" x14ac:dyDescent="0.45">
      <c r="A237" s="30"/>
    </row>
    <row r="238" spans="1:11" ht="18.600000000000001" thickBot="1" x14ac:dyDescent="0.5">
      <c r="A238" s="33"/>
      <c r="B238" s="11"/>
      <c r="C238" s="45"/>
      <c r="D238" s="12"/>
      <c r="E238" s="12"/>
      <c r="F238" s="13"/>
      <c r="G238" s="11"/>
      <c r="H238" s="45"/>
      <c r="I238" s="12"/>
      <c r="J238" s="12"/>
      <c r="K238" s="13"/>
    </row>
    <row r="239" spans="1:11" x14ac:dyDescent="0.45">
      <c r="A239" s="32"/>
      <c r="B239" s="6"/>
      <c r="C239" s="43"/>
      <c r="D239" s="7"/>
      <c r="E239" s="7"/>
      <c r="F239" s="8"/>
      <c r="G239" s="6"/>
      <c r="H239" s="43"/>
      <c r="I239" s="7"/>
      <c r="J239" s="7"/>
      <c r="K239" s="8"/>
    </row>
    <row r="240" spans="1:11" x14ac:dyDescent="0.45">
      <c r="A240" s="30"/>
    </row>
    <row r="241" spans="1:11" ht="18.600000000000001" thickBot="1" x14ac:dyDescent="0.5">
      <c r="A241" s="33"/>
      <c r="B241" s="11"/>
      <c r="C241" s="45"/>
      <c r="D241" s="12"/>
      <c r="E241" s="12"/>
      <c r="F241" s="13"/>
      <c r="G241" s="11"/>
      <c r="H241" s="45"/>
      <c r="I241" s="12"/>
      <c r="J241" s="12"/>
      <c r="K241" s="13"/>
    </row>
    <row r="242" spans="1:11" x14ac:dyDescent="0.45">
      <c r="A242" s="32"/>
      <c r="B242" s="6"/>
      <c r="C242" s="43"/>
      <c r="D242" s="7"/>
      <c r="E242" s="7"/>
      <c r="F242" s="8"/>
      <c r="G242" s="6"/>
      <c r="H242" s="43"/>
      <c r="I242" s="7"/>
      <c r="J242" s="7"/>
      <c r="K242" s="8"/>
    </row>
    <row r="243" spans="1:11" x14ac:dyDescent="0.45">
      <c r="A243" s="30"/>
    </row>
    <row r="244" spans="1:11" ht="18.600000000000001" thickBot="1" x14ac:dyDescent="0.5">
      <c r="A244" s="33"/>
      <c r="B244" s="11"/>
      <c r="C244" s="45"/>
      <c r="D244" s="12"/>
      <c r="E244" s="12"/>
      <c r="F244" s="13"/>
      <c r="G244" s="11"/>
      <c r="H244" s="45"/>
      <c r="I244" s="12"/>
      <c r="J244" s="12"/>
      <c r="K244" s="13"/>
    </row>
    <row r="245" spans="1:11" x14ac:dyDescent="0.45">
      <c r="A245" s="32"/>
      <c r="B245" s="6"/>
      <c r="C245" s="43"/>
      <c r="D245" s="7"/>
      <c r="E245" s="7"/>
      <c r="F245" s="8"/>
      <c r="G245" s="6"/>
      <c r="H245" s="43"/>
      <c r="I245" s="7"/>
      <c r="J245" s="7"/>
      <c r="K245" s="8"/>
    </row>
    <row r="246" spans="1:11" x14ac:dyDescent="0.45">
      <c r="A246" s="30"/>
    </row>
    <row r="247" spans="1:11" ht="18.600000000000001" thickBot="1" x14ac:dyDescent="0.5">
      <c r="A247" s="33"/>
      <c r="B247" s="11"/>
      <c r="C247" s="45"/>
      <c r="D247" s="12"/>
      <c r="E247" s="12"/>
      <c r="F247" s="13"/>
      <c r="G247" s="11"/>
      <c r="H247" s="45"/>
      <c r="I247" s="12"/>
      <c r="J247" s="12"/>
      <c r="K247" s="13"/>
    </row>
    <row r="248" spans="1:11" x14ac:dyDescent="0.45">
      <c r="A248" s="32"/>
      <c r="B248" s="6"/>
      <c r="C248" s="43"/>
      <c r="D248" s="7"/>
      <c r="E248" s="7"/>
      <c r="F248" s="8"/>
      <c r="G248" s="6"/>
      <c r="H248" s="43"/>
      <c r="I248" s="7"/>
      <c r="J248" s="7"/>
      <c r="K248" s="8"/>
    </row>
    <row r="249" spans="1:11" x14ac:dyDescent="0.45">
      <c r="A249" s="30"/>
    </row>
    <row r="250" spans="1:11" ht="18.600000000000001" thickBot="1" x14ac:dyDescent="0.5">
      <c r="A250" s="33"/>
      <c r="B250" s="11"/>
      <c r="C250" s="45"/>
      <c r="D250" s="12"/>
      <c r="E250" s="12"/>
      <c r="F250" s="13"/>
      <c r="G250" s="11"/>
      <c r="H250" s="45"/>
      <c r="I250" s="12"/>
      <c r="J250" s="12"/>
      <c r="K250" s="13"/>
    </row>
    <row r="251" spans="1:11" x14ac:dyDescent="0.45">
      <c r="A251" s="32"/>
      <c r="B251" s="6"/>
      <c r="C251" s="43"/>
      <c r="D251" s="7"/>
      <c r="E251" s="7"/>
      <c r="F251" s="8"/>
      <c r="G251" s="6"/>
      <c r="H251" s="43"/>
      <c r="I251" s="7"/>
      <c r="J251" s="7"/>
      <c r="K251" s="8"/>
    </row>
    <row r="252" spans="1:11" x14ac:dyDescent="0.45">
      <c r="A252" s="30"/>
    </row>
    <row r="253" spans="1:11" ht="18.600000000000001" thickBot="1" x14ac:dyDescent="0.5">
      <c r="A253" s="33"/>
      <c r="B253" s="11"/>
      <c r="C253" s="45"/>
      <c r="D253" s="12"/>
      <c r="E253" s="12"/>
      <c r="F253" s="13"/>
      <c r="G253" s="11"/>
      <c r="H253" s="45"/>
      <c r="I253" s="12"/>
      <c r="J253" s="12"/>
      <c r="K253" s="13"/>
    </row>
    <row r="254" spans="1:11" x14ac:dyDescent="0.45">
      <c r="A254" s="32"/>
      <c r="B254" s="6"/>
      <c r="C254" s="43"/>
      <c r="D254" s="7"/>
      <c r="E254" s="7"/>
      <c r="F254" s="8"/>
      <c r="G254" s="6"/>
      <c r="H254" s="43"/>
      <c r="I254" s="7"/>
      <c r="J254" s="7"/>
      <c r="K254" s="8"/>
    </row>
    <row r="255" spans="1:11" x14ac:dyDescent="0.45">
      <c r="A255" s="30"/>
    </row>
    <row r="256" spans="1:11" ht="18.600000000000001" thickBot="1" x14ac:dyDescent="0.5">
      <c r="A256" s="33"/>
      <c r="B256" s="11"/>
      <c r="C256" s="45"/>
      <c r="D256" s="12"/>
      <c r="E256" s="12"/>
      <c r="F256" s="13"/>
      <c r="G256" s="11"/>
      <c r="H256" s="45"/>
      <c r="I256" s="12"/>
      <c r="J256" s="12"/>
      <c r="K256" s="13"/>
    </row>
    <row r="257" spans="1:11" x14ac:dyDescent="0.45">
      <c r="A257" s="32"/>
      <c r="B257" s="6"/>
      <c r="C257" s="43"/>
      <c r="D257" s="7"/>
      <c r="E257" s="7"/>
      <c r="F257" s="8"/>
      <c r="G257" s="6"/>
      <c r="H257" s="43"/>
      <c r="I257" s="7"/>
      <c r="J257" s="7"/>
      <c r="K257" s="8"/>
    </row>
    <row r="258" spans="1:11" x14ac:dyDescent="0.45">
      <c r="A258" s="30"/>
    </row>
    <row r="259" spans="1:11" ht="18.600000000000001" thickBot="1" x14ac:dyDescent="0.5">
      <c r="A259" s="33"/>
      <c r="B259" s="11"/>
      <c r="C259" s="45"/>
      <c r="D259" s="12"/>
      <c r="E259" s="12"/>
      <c r="F259" s="13"/>
      <c r="G259" s="11"/>
      <c r="H259" s="45"/>
      <c r="I259" s="12"/>
      <c r="J259" s="12"/>
      <c r="K259" s="13"/>
    </row>
    <row r="260" spans="1:11" x14ac:dyDescent="0.45">
      <c r="A260" s="32"/>
      <c r="B260" s="6"/>
      <c r="C260" s="43"/>
      <c r="D260" s="7"/>
      <c r="E260" s="7"/>
      <c r="F260" s="8"/>
      <c r="G260" s="6"/>
      <c r="H260" s="43"/>
      <c r="I260" s="7"/>
      <c r="J260" s="7"/>
      <c r="K260" s="8"/>
    </row>
    <row r="261" spans="1:11" x14ac:dyDescent="0.45">
      <c r="A261" s="30"/>
    </row>
    <row r="262" spans="1:11" ht="18.600000000000001" thickBot="1" x14ac:dyDescent="0.5">
      <c r="A262" s="33"/>
      <c r="B262" s="11"/>
      <c r="C262" s="45"/>
      <c r="D262" s="12"/>
      <c r="E262" s="12"/>
      <c r="F262" s="13"/>
      <c r="G262" s="11"/>
      <c r="H262" s="45"/>
      <c r="I262" s="12"/>
      <c r="J262" s="12"/>
      <c r="K262" s="13"/>
    </row>
    <row r="263" spans="1:11" x14ac:dyDescent="0.45">
      <c r="A263" s="32"/>
      <c r="B263" s="6"/>
      <c r="C263" s="43"/>
      <c r="D263" s="7"/>
      <c r="E263" s="7"/>
      <c r="F263" s="8"/>
      <c r="G263" s="6"/>
      <c r="H263" s="43"/>
      <c r="I263" s="7"/>
      <c r="J263" s="7"/>
      <c r="K263" s="8"/>
    </row>
    <row r="264" spans="1:11" x14ac:dyDescent="0.45">
      <c r="A264" s="30"/>
    </row>
    <row r="265" spans="1:11" ht="18.600000000000001" thickBot="1" x14ac:dyDescent="0.5">
      <c r="A265" s="33"/>
      <c r="B265" s="11"/>
      <c r="C265" s="45"/>
      <c r="D265" s="12"/>
      <c r="E265" s="12"/>
      <c r="F265" s="13"/>
      <c r="G265" s="11"/>
      <c r="H265" s="45"/>
      <c r="I265" s="12"/>
      <c r="J265" s="12"/>
      <c r="K265" s="13"/>
    </row>
    <row r="266" spans="1:11" x14ac:dyDescent="0.45">
      <c r="A266" s="32"/>
      <c r="B266" s="6"/>
      <c r="C266" s="43"/>
      <c r="D266" s="7"/>
      <c r="E266" s="7"/>
      <c r="F266" s="8"/>
      <c r="G266" s="6"/>
      <c r="H266" s="43"/>
      <c r="I266" s="7"/>
      <c r="J266" s="7"/>
      <c r="K266" s="8"/>
    </row>
    <row r="267" spans="1:11" x14ac:dyDescent="0.45">
      <c r="A267" s="30"/>
    </row>
    <row r="268" spans="1:11" ht="18.600000000000001" thickBot="1" x14ac:dyDescent="0.5">
      <c r="A268" s="33"/>
      <c r="B268" s="11"/>
      <c r="C268" s="45"/>
      <c r="D268" s="12"/>
      <c r="E268" s="12"/>
      <c r="F268" s="13"/>
      <c r="G268" s="11"/>
      <c r="H268" s="45"/>
      <c r="I268" s="12"/>
      <c r="J268" s="12"/>
      <c r="K268" s="13"/>
    </row>
    <row r="269" spans="1:11" x14ac:dyDescent="0.45">
      <c r="A269" s="32"/>
      <c r="B269" s="6"/>
      <c r="C269" s="43"/>
      <c r="D269" s="7"/>
      <c r="E269" s="7"/>
      <c r="F269" s="8"/>
      <c r="G269" s="6"/>
      <c r="H269" s="43"/>
      <c r="I269" s="7"/>
      <c r="J269" s="7"/>
      <c r="K269" s="8"/>
    </row>
    <row r="270" spans="1:11" x14ac:dyDescent="0.45">
      <c r="A270" s="30"/>
    </row>
    <row r="271" spans="1:11" ht="18.600000000000001" thickBot="1" x14ac:dyDescent="0.5">
      <c r="A271" s="33"/>
      <c r="B271" s="11"/>
      <c r="C271" s="45"/>
      <c r="D271" s="12"/>
      <c r="E271" s="12"/>
      <c r="F271" s="13"/>
      <c r="G271" s="11"/>
      <c r="H271" s="45"/>
      <c r="I271" s="12"/>
      <c r="J271" s="12"/>
      <c r="K271" s="13"/>
    </row>
  </sheetData>
  <mergeCells count="2">
    <mergeCell ref="U1:Y1"/>
    <mergeCell ref="Z1:AC1"/>
  </mergeCells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86D56-1BBB-41EE-9310-6C9E124B114A}">
  <sheetPr codeName="Sheet9"/>
  <dimension ref="A1:AC271"/>
  <sheetViews>
    <sheetView tabSelected="1" topLeftCell="A171" zoomScale="80" zoomScaleNormal="80" workbookViewId="0">
      <selection activeCell="A2" sqref="A2:M195"/>
    </sheetView>
  </sheetViews>
  <sheetFormatPr defaultRowHeight="18" x14ac:dyDescent="0.45"/>
  <cols>
    <col min="1" max="1" width="13.09765625" style="3" bestFit="1" customWidth="1"/>
    <col min="2" max="2" width="4" style="9" customWidth="1"/>
    <col min="3" max="3" width="4" style="4" customWidth="1"/>
    <col min="4" max="4" width="4" style="1" customWidth="1"/>
    <col min="5" max="5" width="8.796875" style="1"/>
    <col min="6" max="6" width="8.796875" style="10"/>
    <col min="7" max="7" width="4" style="9" customWidth="1"/>
    <col min="8" max="8" width="4" style="4" customWidth="1"/>
    <col min="9" max="9" width="4" style="1" customWidth="1"/>
    <col min="10" max="10" width="8.796875" style="1"/>
    <col min="11" max="11" width="8.796875" style="10"/>
    <col min="12" max="13" width="7.19921875" bestFit="1" customWidth="1"/>
    <col min="16" max="17" width="4" customWidth="1"/>
    <col min="20" max="20" width="4" customWidth="1"/>
    <col min="21" max="21" width="12.19921875" bestFit="1" customWidth="1"/>
    <col min="22" max="22" width="7.5" bestFit="1" customWidth="1"/>
    <col min="23" max="23" width="6.69921875" bestFit="1" customWidth="1"/>
    <col min="24" max="24" width="7.69921875" bestFit="1" customWidth="1"/>
    <col min="25" max="25" width="5.5" bestFit="1" customWidth="1"/>
    <col min="26" max="26" width="7.5" bestFit="1" customWidth="1"/>
    <col min="27" max="27" width="6.69921875" bestFit="1" customWidth="1"/>
    <col min="28" max="28" width="7.09765625" bestFit="1" customWidth="1"/>
    <col min="29" max="29" width="5.5" bestFit="1" customWidth="1"/>
  </cols>
  <sheetData>
    <row r="1" spans="1:29" ht="18.600000000000001" thickBot="1" x14ac:dyDescent="0.5">
      <c r="A1" s="50" t="s">
        <v>73</v>
      </c>
      <c r="B1" s="50" t="s">
        <v>16</v>
      </c>
      <c r="C1" s="63" t="s">
        <v>90</v>
      </c>
      <c r="D1" s="51" t="s">
        <v>21</v>
      </c>
      <c r="E1" s="51" t="s">
        <v>20</v>
      </c>
      <c r="F1" s="52" t="s">
        <v>19</v>
      </c>
      <c r="G1" s="53" t="s">
        <v>16</v>
      </c>
      <c r="H1" s="64" t="s">
        <v>90</v>
      </c>
      <c r="I1" s="54" t="s">
        <v>21</v>
      </c>
      <c r="J1" s="54" t="s">
        <v>20</v>
      </c>
      <c r="K1" s="55" t="s">
        <v>19</v>
      </c>
      <c r="L1" s="101" t="s">
        <v>100</v>
      </c>
      <c r="M1" s="101" t="s">
        <v>102</v>
      </c>
      <c r="U1" s="80"/>
      <c r="V1" s="81"/>
      <c r="W1" s="81"/>
      <c r="X1" s="81"/>
      <c r="Y1" s="81"/>
      <c r="Z1" s="82" t="s">
        <v>58</v>
      </c>
      <c r="AA1" s="81"/>
      <c r="AB1" s="81"/>
      <c r="AC1" s="83"/>
    </row>
    <row r="2" spans="1:29" ht="18.600000000000001" thickBot="1" x14ac:dyDescent="0.5">
      <c r="A2" s="107" t="s">
        <v>18</v>
      </c>
      <c r="B2" s="108">
        <v>12</v>
      </c>
      <c r="C2" s="130" t="s">
        <v>231</v>
      </c>
      <c r="D2" s="109" t="s">
        <v>110</v>
      </c>
      <c r="E2" s="109"/>
      <c r="F2" s="110">
        <v>61</v>
      </c>
      <c r="G2" s="108">
        <v>3</v>
      </c>
      <c r="H2" s="130" t="s">
        <v>231</v>
      </c>
      <c r="I2" s="109" t="s">
        <v>111</v>
      </c>
      <c r="J2" s="109" t="s">
        <v>113</v>
      </c>
      <c r="K2" s="110">
        <v>32</v>
      </c>
      <c r="L2" s="86">
        <v>25</v>
      </c>
      <c r="M2" s="86">
        <v>17</v>
      </c>
      <c r="U2" s="42" t="s">
        <v>27</v>
      </c>
      <c r="V2" s="23" t="s">
        <v>16</v>
      </c>
      <c r="W2" s="17" t="s">
        <v>21</v>
      </c>
      <c r="X2" s="17" t="s">
        <v>20</v>
      </c>
      <c r="Y2" s="18" t="s">
        <v>19</v>
      </c>
      <c r="Z2" s="19" t="s">
        <v>16</v>
      </c>
      <c r="AA2" s="17" t="s">
        <v>21</v>
      </c>
      <c r="AB2" s="37" t="s">
        <v>20</v>
      </c>
      <c r="AC2" s="20" t="s">
        <v>19</v>
      </c>
    </row>
    <row r="3" spans="1:29" ht="18.600000000000001" thickBot="1" x14ac:dyDescent="0.5">
      <c r="A3" s="111" t="s">
        <v>232</v>
      </c>
      <c r="B3" s="89"/>
      <c r="C3" s="130" t="s">
        <v>231</v>
      </c>
      <c r="D3" s="87"/>
      <c r="E3" s="87"/>
      <c r="F3" s="91"/>
      <c r="G3" s="89">
        <v>11</v>
      </c>
      <c r="H3" s="130" t="s">
        <v>231</v>
      </c>
      <c r="I3" s="87" t="s">
        <v>114</v>
      </c>
      <c r="J3" s="87"/>
      <c r="K3" s="91">
        <v>51</v>
      </c>
      <c r="L3" s="86"/>
      <c r="M3" s="86"/>
      <c r="U3" s="15" t="s">
        <v>1</v>
      </c>
      <c r="V3" s="43"/>
      <c r="W3" s="7" t="s">
        <v>33</v>
      </c>
      <c r="X3" s="7" t="s">
        <v>60</v>
      </c>
      <c r="Y3" s="48"/>
      <c r="Z3" s="6"/>
      <c r="AA3" s="7" t="s">
        <v>34</v>
      </c>
      <c r="AB3" s="7" t="s">
        <v>68</v>
      </c>
      <c r="AC3" s="8"/>
    </row>
    <row r="4" spans="1:29" ht="18.600000000000001" thickBot="1" x14ac:dyDescent="0.5">
      <c r="A4" s="112" t="s">
        <v>232</v>
      </c>
      <c r="B4" s="95"/>
      <c r="C4" s="130" t="s">
        <v>231</v>
      </c>
      <c r="D4" s="96"/>
      <c r="E4" s="96"/>
      <c r="F4" s="97"/>
      <c r="G4" s="95">
        <v>10</v>
      </c>
      <c r="H4" s="130">
        <v>51</v>
      </c>
      <c r="I4" s="96" t="s">
        <v>113</v>
      </c>
      <c r="J4" s="96" t="s">
        <v>117</v>
      </c>
      <c r="K4" s="97" t="s">
        <v>212</v>
      </c>
      <c r="L4" s="86"/>
      <c r="M4" s="86"/>
      <c r="P4" s="6">
        <v>1</v>
      </c>
      <c r="Q4" s="7">
        <v>6</v>
      </c>
      <c r="R4" s="8">
        <v>5</v>
      </c>
      <c r="U4" s="16" t="s">
        <v>28</v>
      </c>
      <c r="V4" s="4"/>
      <c r="W4" s="1" t="s">
        <v>34</v>
      </c>
      <c r="X4" s="1" t="s">
        <v>68</v>
      </c>
      <c r="Y4" s="3"/>
      <c r="Z4" s="9"/>
      <c r="AA4" s="1" t="s">
        <v>33</v>
      </c>
      <c r="AB4" s="1"/>
      <c r="AC4" s="10"/>
    </row>
    <row r="5" spans="1:29" ht="18.600000000000001" thickBot="1" x14ac:dyDescent="0.5">
      <c r="A5" s="107" t="s">
        <v>232</v>
      </c>
      <c r="B5" s="108" t="s">
        <v>141</v>
      </c>
      <c r="C5" s="130" t="s">
        <v>231</v>
      </c>
      <c r="D5" s="109" t="s">
        <v>159</v>
      </c>
      <c r="E5" s="109"/>
      <c r="F5" s="110"/>
      <c r="G5" s="108" t="s">
        <v>142</v>
      </c>
      <c r="H5" s="130" t="s">
        <v>231</v>
      </c>
      <c r="I5" s="109"/>
      <c r="J5" s="109"/>
      <c r="K5" s="110"/>
      <c r="L5" s="86"/>
      <c r="M5" s="86"/>
      <c r="P5" s="9">
        <v>9</v>
      </c>
      <c r="Q5" s="1">
        <v>8</v>
      </c>
      <c r="R5" s="10">
        <v>7</v>
      </c>
      <c r="U5" s="16" t="s">
        <v>29</v>
      </c>
      <c r="V5" s="4"/>
      <c r="W5" s="1" t="s">
        <v>35</v>
      </c>
      <c r="X5" s="1" t="s">
        <v>60</v>
      </c>
      <c r="Y5" s="3"/>
      <c r="Z5" s="9"/>
      <c r="AA5" s="1" t="s">
        <v>40</v>
      </c>
      <c r="AB5" s="1" t="s">
        <v>68</v>
      </c>
      <c r="AC5" s="10"/>
    </row>
    <row r="6" spans="1:29" ht="18.600000000000001" thickBot="1" x14ac:dyDescent="0.5">
      <c r="A6" s="111" t="s">
        <v>232</v>
      </c>
      <c r="B6" s="89"/>
      <c r="C6" s="130" t="s">
        <v>231</v>
      </c>
      <c r="D6" s="87"/>
      <c r="E6" s="87"/>
      <c r="F6" s="91"/>
      <c r="G6" s="89"/>
      <c r="H6" s="130" t="s">
        <v>231</v>
      </c>
      <c r="I6" s="87"/>
      <c r="J6" s="87"/>
      <c r="K6" s="91"/>
      <c r="L6" s="86"/>
      <c r="M6" s="86"/>
      <c r="O6" s="34"/>
      <c r="P6" s="11">
        <v>2</v>
      </c>
      <c r="Q6" s="12">
        <v>3</v>
      </c>
      <c r="R6" s="13">
        <v>4</v>
      </c>
      <c r="S6" s="34"/>
      <c r="U6" s="47" t="s">
        <v>69</v>
      </c>
      <c r="W6" s="14" t="s">
        <v>35</v>
      </c>
      <c r="X6" s="14" t="s">
        <v>36</v>
      </c>
      <c r="Y6" t="s">
        <v>70</v>
      </c>
    </row>
    <row r="7" spans="1:29" ht="18.600000000000001" thickBot="1" x14ac:dyDescent="0.5">
      <c r="A7" s="112" t="s">
        <v>119</v>
      </c>
      <c r="B7" s="95">
        <v>12</v>
      </c>
      <c r="C7" s="130" t="s">
        <v>231</v>
      </c>
      <c r="D7" s="96" t="s">
        <v>110</v>
      </c>
      <c r="E7" s="96" t="s">
        <v>115</v>
      </c>
      <c r="F7" s="97">
        <v>66</v>
      </c>
      <c r="G7" s="95">
        <v>12</v>
      </c>
      <c r="H7" s="130" t="s">
        <v>231</v>
      </c>
      <c r="I7" s="96" t="s">
        <v>111</v>
      </c>
      <c r="J7" s="96" t="s">
        <v>117</v>
      </c>
      <c r="K7" s="97"/>
      <c r="L7" s="86"/>
      <c r="M7" s="86"/>
      <c r="P7" s="21">
        <v>4</v>
      </c>
      <c r="Q7" s="5">
        <v>3</v>
      </c>
      <c r="R7" s="22">
        <v>2</v>
      </c>
      <c r="U7" s="16" t="s">
        <v>32</v>
      </c>
      <c r="V7" s="4"/>
      <c r="W7" s="1" t="s">
        <v>35</v>
      </c>
      <c r="X7" s="1" t="s">
        <v>38</v>
      </c>
      <c r="Y7" s="3"/>
      <c r="Z7" s="9"/>
      <c r="AA7" s="1" t="s">
        <v>37</v>
      </c>
      <c r="AB7" s="1" t="s">
        <v>36</v>
      </c>
      <c r="AC7" s="10"/>
    </row>
    <row r="8" spans="1:29" ht="18.600000000000001" thickBot="1" x14ac:dyDescent="0.5">
      <c r="A8" s="107" t="s">
        <v>118</v>
      </c>
      <c r="B8" s="108" t="s">
        <v>141</v>
      </c>
      <c r="C8" s="130" t="s">
        <v>231</v>
      </c>
      <c r="D8" s="109" t="s">
        <v>143</v>
      </c>
      <c r="E8" s="109"/>
      <c r="F8" s="110"/>
      <c r="G8" s="108" t="s">
        <v>142</v>
      </c>
      <c r="H8" s="130" t="s">
        <v>231</v>
      </c>
      <c r="I8" s="109"/>
      <c r="J8" s="109"/>
      <c r="K8" s="110"/>
      <c r="L8" s="86"/>
      <c r="M8" s="86"/>
      <c r="P8" s="9">
        <v>7</v>
      </c>
      <c r="Q8" s="1">
        <v>8</v>
      </c>
      <c r="R8" s="10">
        <v>9</v>
      </c>
      <c r="U8" s="16" t="s">
        <v>26</v>
      </c>
      <c r="V8" s="4"/>
      <c r="W8" s="1" t="s">
        <v>37</v>
      </c>
      <c r="X8" s="1" t="s">
        <v>38</v>
      </c>
      <c r="Y8" s="3"/>
      <c r="Z8" s="9"/>
      <c r="AA8" s="1" t="s">
        <v>35</v>
      </c>
      <c r="AB8" s="1" t="s">
        <v>36</v>
      </c>
      <c r="AC8" s="10" t="s">
        <v>37</v>
      </c>
    </row>
    <row r="9" spans="1:29" ht="18.600000000000001" thickBot="1" x14ac:dyDescent="0.5">
      <c r="A9" s="111" t="s">
        <v>118</v>
      </c>
      <c r="B9" s="89"/>
      <c r="C9" s="130" t="s">
        <v>231</v>
      </c>
      <c r="D9" s="87"/>
      <c r="E9" s="87"/>
      <c r="F9" s="91"/>
      <c r="G9" s="89"/>
      <c r="H9" s="130" t="s">
        <v>231</v>
      </c>
      <c r="I9" s="87"/>
      <c r="J9" s="87"/>
      <c r="K9" s="91"/>
      <c r="L9" s="86"/>
      <c r="M9" s="86"/>
      <c r="P9" s="11">
        <v>5</v>
      </c>
      <c r="Q9" s="12">
        <v>6</v>
      </c>
      <c r="R9" s="13">
        <v>1</v>
      </c>
      <c r="U9" s="16" t="s">
        <v>31</v>
      </c>
      <c r="V9" s="4"/>
      <c r="W9" s="1" t="s">
        <v>37</v>
      </c>
      <c r="X9" s="1" t="s">
        <v>39</v>
      </c>
      <c r="Y9" s="3"/>
      <c r="Z9" s="9"/>
      <c r="AA9" s="1" t="s">
        <v>35</v>
      </c>
      <c r="AB9" s="1"/>
      <c r="AC9" s="10"/>
    </row>
    <row r="10" spans="1:29" ht="18.600000000000001" thickBot="1" x14ac:dyDescent="0.5">
      <c r="A10" s="112" t="s">
        <v>123</v>
      </c>
      <c r="B10" s="95">
        <v>12</v>
      </c>
      <c r="C10" s="130" t="s">
        <v>231</v>
      </c>
      <c r="D10" s="96" t="s">
        <v>110</v>
      </c>
      <c r="E10" s="96" t="s">
        <v>115</v>
      </c>
      <c r="F10" s="97">
        <v>61</v>
      </c>
      <c r="G10" s="95"/>
      <c r="H10" s="130" t="s">
        <v>231</v>
      </c>
      <c r="I10" s="96"/>
      <c r="J10" s="96"/>
      <c r="K10" s="97"/>
      <c r="L10" s="86"/>
      <c r="M10" s="86"/>
      <c r="U10" s="46" t="s">
        <v>30</v>
      </c>
      <c r="V10" s="45"/>
      <c r="W10" s="12" t="s">
        <v>40</v>
      </c>
      <c r="X10" s="12" t="s">
        <v>61</v>
      </c>
      <c r="Y10" s="44"/>
      <c r="Z10" s="11"/>
      <c r="AA10" s="12" t="s">
        <v>35</v>
      </c>
      <c r="AB10" s="12"/>
      <c r="AC10" s="13"/>
    </row>
    <row r="11" spans="1:29" ht="18.600000000000001" thickBot="1" x14ac:dyDescent="0.5">
      <c r="A11" s="107" t="s">
        <v>122</v>
      </c>
      <c r="B11" s="108" t="s">
        <v>141</v>
      </c>
      <c r="C11" s="130" t="s">
        <v>231</v>
      </c>
      <c r="D11" s="109" t="s">
        <v>143</v>
      </c>
      <c r="E11" s="109"/>
      <c r="F11" s="110"/>
      <c r="G11" s="108" t="s">
        <v>142</v>
      </c>
      <c r="H11" s="130" t="s">
        <v>231</v>
      </c>
      <c r="I11" s="109"/>
      <c r="J11" s="109"/>
      <c r="K11" s="110"/>
      <c r="L11" s="86"/>
      <c r="M11" s="86"/>
    </row>
    <row r="12" spans="1:29" ht="18.600000000000001" thickBot="1" x14ac:dyDescent="0.5">
      <c r="A12" s="111" t="s">
        <v>122</v>
      </c>
      <c r="B12" s="89"/>
      <c r="C12" s="130" t="s">
        <v>231</v>
      </c>
      <c r="D12" s="87"/>
      <c r="E12" s="87"/>
      <c r="F12" s="91"/>
      <c r="G12" s="89"/>
      <c r="H12" s="130" t="s">
        <v>231</v>
      </c>
      <c r="I12" s="87"/>
      <c r="J12" s="87"/>
      <c r="K12" s="91"/>
      <c r="L12" s="86"/>
      <c r="M12" s="86"/>
    </row>
    <row r="13" spans="1:29" ht="18.600000000000001" thickBot="1" x14ac:dyDescent="0.5">
      <c r="A13" s="112" t="s">
        <v>125</v>
      </c>
      <c r="B13" s="95">
        <v>12</v>
      </c>
      <c r="C13" s="130" t="s">
        <v>231</v>
      </c>
      <c r="D13" s="96" t="s">
        <v>110</v>
      </c>
      <c r="E13" s="96"/>
      <c r="F13" s="97">
        <v>56</v>
      </c>
      <c r="G13" s="95">
        <v>10</v>
      </c>
      <c r="H13" s="130" t="s">
        <v>231</v>
      </c>
      <c r="I13" s="96" t="s">
        <v>111</v>
      </c>
      <c r="J13" s="96" t="s">
        <v>126</v>
      </c>
      <c r="K13" s="97">
        <v>18</v>
      </c>
      <c r="L13" s="86"/>
      <c r="M13" s="86"/>
      <c r="U13" s="28" t="s">
        <v>67</v>
      </c>
      <c r="V13" s="29"/>
      <c r="W13" s="26" t="s">
        <v>62</v>
      </c>
      <c r="X13" s="26"/>
      <c r="Y13" s="25" t="s">
        <v>16</v>
      </c>
      <c r="Z13" s="24"/>
      <c r="AA13" s="26"/>
      <c r="AB13" s="26"/>
      <c r="AC13" s="27"/>
    </row>
    <row r="14" spans="1:29" ht="18.600000000000001" thickBot="1" x14ac:dyDescent="0.5">
      <c r="A14" s="107" t="s">
        <v>124</v>
      </c>
      <c r="B14" s="108"/>
      <c r="C14" s="130" t="s">
        <v>231</v>
      </c>
      <c r="D14" s="109"/>
      <c r="E14" s="109"/>
      <c r="F14" s="110"/>
      <c r="G14" s="108">
        <v>3</v>
      </c>
      <c r="H14" s="130" t="s">
        <v>231</v>
      </c>
      <c r="I14" s="109" t="s">
        <v>114</v>
      </c>
      <c r="J14" s="109" t="s">
        <v>127</v>
      </c>
      <c r="K14" s="110">
        <v>53</v>
      </c>
      <c r="L14" s="86"/>
      <c r="M14" s="86"/>
      <c r="U14" s="47" t="s">
        <v>41</v>
      </c>
      <c r="V14" s="40"/>
      <c r="W14" s="14" t="s">
        <v>42</v>
      </c>
      <c r="X14" s="14"/>
      <c r="Y14" s="41"/>
      <c r="Z14" s="35"/>
      <c r="AA14" s="14"/>
      <c r="AB14" s="14"/>
      <c r="AC14" s="36"/>
    </row>
    <row r="15" spans="1:29" ht="18.600000000000001" thickBot="1" x14ac:dyDescent="0.5">
      <c r="A15" s="111" t="s">
        <v>124</v>
      </c>
      <c r="B15" s="89">
        <v>4</v>
      </c>
      <c r="C15" s="130" t="s">
        <v>231</v>
      </c>
      <c r="D15" s="87" t="s">
        <v>112</v>
      </c>
      <c r="E15" s="87" t="s">
        <v>117</v>
      </c>
      <c r="F15" s="91" t="s">
        <v>138</v>
      </c>
      <c r="G15" s="89">
        <v>10</v>
      </c>
      <c r="H15" s="130">
        <v>53</v>
      </c>
      <c r="I15" s="87" t="s">
        <v>113</v>
      </c>
      <c r="J15" s="87" t="s">
        <v>115</v>
      </c>
      <c r="K15" s="91" t="s">
        <v>138</v>
      </c>
      <c r="L15" s="86"/>
      <c r="M15" s="86"/>
      <c r="U15" s="15" t="s">
        <v>43</v>
      </c>
      <c r="V15" s="43"/>
      <c r="W15" s="7"/>
      <c r="X15" s="7"/>
      <c r="Y15" s="48"/>
      <c r="Z15" s="6"/>
      <c r="AA15" s="7"/>
      <c r="AB15" s="7"/>
      <c r="AC15" s="8"/>
    </row>
    <row r="16" spans="1:29" ht="18.600000000000001" thickBot="1" x14ac:dyDescent="0.5">
      <c r="A16" s="112" t="s">
        <v>124</v>
      </c>
      <c r="B16" s="95"/>
      <c r="C16" s="130" t="s">
        <v>231</v>
      </c>
      <c r="D16" s="96"/>
      <c r="E16" s="96"/>
      <c r="F16" s="97"/>
      <c r="G16" s="95"/>
      <c r="H16" s="130" t="s">
        <v>231</v>
      </c>
      <c r="I16" s="96"/>
      <c r="J16" s="96"/>
      <c r="K16" s="97"/>
      <c r="L16" s="86"/>
      <c r="M16" s="86"/>
      <c r="U16" s="16" t="s">
        <v>44</v>
      </c>
      <c r="V16" s="4" t="s">
        <v>64</v>
      </c>
      <c r="W16" s="1" t="s">
        <v>48</v>
      </c>
      <c r="X16" s="1"/>
      <c r="Y16" s="3"/>
      <c r="Z16" s="9" t="s">
        <v>66</v>
      </c>
      <c r="AA16" s="1"/>
      <c r="AB16" s="1"/>
      <c r="AC16" s="10"/>
    </row>
    <row r="17" spans="1:29" ht="18.600000000000001" thickBot="1" x14ac:dyDescent="0.5">
      <c r="A17" s="107" t="s">
        <v>130</v>
      </c>
      <c r="B17" s="108">
        <v>22</v>
      </c>
      <c r="C17" s="130" t="s">
        <v>231</v>
      </c>
      <c r="D17" s="109" t="s">
        <v>111</v>
      </c>
      <c r="E17" s="109" t="s">
        <v>113</v>
      </c>
      <c r="F17" s="110">
        <v>39</v>
      </c>
      <c r="G17" s="108">
        <v>11</v>
      </c>
      <c r="H17" s="130" t="s">
        <v>231</v>
      </c>
      <c r="I17" s="109" t="s">
        <v>110</v>
      </c>
      <c r="J17" s="109"/>
      <c r="K17" s="110">
        <v>17</v>
      </c>
      <c r="L17" s="86"/>
      <c r="M17" s="86"/>
      <c r="U17" s="16" t="s">
        <v>46</v>
      </c>
      <c r="V17" s="4" t="s">
        <v>64</v>
      </c>
      <c r="W17" s="1" t="s">
        <v>50</v>
      </c>
      <c r="X17" s="1"/>
      <c r="Y17" s="3"/>
      <c r="Z17" s="9" t="s">
        <v>66</v>
      </c>
      <c r="AA17" s="1"/>
      <c r="AB17" s="1"/>
      <c r="AC17" s="10"/>
    </row>
    <row r="18" spans="1:29" ht="18.600000000000001" thickBot="1" x14ac:dyDescent="0.5">
      <c r="A18" s="111" t="s">
        <v>129</v>
      </c>
      <c r="B18" s="89">
        <v>11</v>
      </c>
      <c r="C18" s="130" t="s">
        <v>231</v>
      </c>
      <c r="D18" s="87" t="s">
        <v>114</v>
      </c>
      <c r="E18" s="87"/>
      <c r="F18" s="91">
        <v>51</v>
      </c>
      <c r="G18" s="89"/>
      <c r="H18" s="130" t="s">
        <v>231</v>
      </c>
      <c r="I18" s="87"/>
      <c r="J18" s="87"/>
      <c r="K18" s="91"/>
      <c r="L18" s="86"/>
      <c r="M18" s="86"/>
      <c r="U18" s="16" t="s">
        <v>45</v>
      </c>
      <c r="V18" s="4" t="s">
        <v>63</v>
      </c>
      <c r="W18" s="1" t="s">
        <v>49</v>
      </c>
      <c r="X18" s="1"/>
      <c r="Y18" s="3"/>
      <c r="Z18" s="9" t="s">
        <v>65</v>
      </c>
      <c r="AA18" s="1"/>
      <c r="AB18" s="1"/>
      <c r="AC18" s="10"/>
    </row>
    <row r="19" spans="1:29" ht="18.600000000000001" thickBot="1" x14ac:dyDescent="0.5">
      <c r="A19" s="112" t="s">
        <v>129</v>
      </c>
      <c r="B19" s="95">
        <v>2</v>
      </c>
      <c r="C19" s="130">
        <v>51</v>
      </c>
      <c r="D19" s="96" t="s">
        <v>113</v>
      </c>
      <c r="E19" s="96"/>
      <c r="F19" s="97">
        <v>46</v>
      </c>
      <c r="G19" s="95">
        <v>12</v>
      </c>
      <c r="H19" s="130" t="s">
        <v>231</v>
      </c>
      <c r="I19" s="96" t="s">
        <v>116</v>
      </c>
      <c r="J19" s="96" t="s">
        <v>126</v>
      </c>
      <c r="K19" s="97">
        <v>93</v>
      </c>
      <c r="L19" s="86"/>
      <c r="M19" s="86"/>
      <c r="U19" s="46" t="s">
        <v>47</v>
      </c>
      <c r="V19" s="45" t="s">
        <v>63</v>
      </c>
      <c r="W19" s="12" t="s">
        <v>51</v>
      </c>
      <c r="X19" s="12"/>
      <c r="Y19" s="44"/>
      <c r="Z19" s="11" t="s">
        <v>65</v>
      </c>
      <c r="AA19" s="12"/>
      <c r="AB19" s="12"/>
      <c r="AC19" s="13"/>
    </row>
    <row r="20" spans="1:29" ht="18.600000000000001" thickBot="1" x14ac:dyDescent="0.5">
      <c r="A20" s="107" t="s">
        <v>129</v>
      </c>
      <c r="B20" s="108"/>
      <c r="C20" s="130" t="s">
        <v>231</v>
      </c>
      <c r="D20" s="109"/>
      <c r="E20" s="109"/>
      <c r="F20" s="110"/>
      <c r="G20" s="108">
        <v>11</v>
      </c>
      <c r="H20" s="130" t="s">
        <v>231</v>
      </c>
      <c r="I20" s="109"/>
      <c r="J20" s="109"/>
      <c r="K20" s="110" t="s">
        <v>209</v>
      </c>
      <c r="L20" s="86"/>
      <c r="M20" s="86"/>
    </row>
    <row r="21" spans="1:29" ht="18.600000000000001" thickBot="1" x14ac:dyDescent="0.5">
      <c r="A21" s="111" t="s">
        <v>129</v>
      </c>
      <c r="B21" s="89"/>
      <c r="C21" s="130" t="s">
        <v>231</v>
      </c>
      <c r="D21" s="87"/>
      <c r="E21" s="87"/>
      <c r="F21" s="91"/>
      <c r="G21" s="89">
        <v>10</v>
      </c>
      <c r="H21" s="130" t="s">
        <v>231</v>
      </c>
      <c r="I21" s="87"/>
      <c r="J21" s="87"/>
      <c r="K21" s="91">
        <v>88</v>
      </c>
      <c r="L21" s="86"/>
      <c r="M21" s="86"/>
    </row>
    <row r="22" spans="1:29" ht="18.600000000000001" thickBot="1" x14ac:dyDescent="0.5">
      <c r="A22" s="112" t="s">
        <v>129</v>
      </c>
      <c r="B22" s="95">
        <v>22</v>
      </c>
      <c r="C22" s="130" t="s">
        <v>231</v>
      </c>
      <c r="D22" s="96" t="s">
        <v>116</v>
      </c>
      <c r="E22" s="96" t="s">
        <v>113</v>
      </c>
      <c r="F22" s="97">
        <v>32</v>
      </c>
      <c r="G22" s="95"/>
      <c r="H22" s="130" t="s">
        <v>231</v>
      </c>
      <c r="I22" s="96"/>
      <c r="J22" s="96"/>
      <c r="K22" s="97"/>
      <c r="L22" s="86"/>
      <c r="M22" s="86"/>
    </row>
    <row r="23" spans="1:29" ht="18.600000000000001" thickBot="1" x14ac:dyDescent="0.5">
      <c r="A23" s="107" t="s">
        <v>129</v>
      </c>
      <c r="B23" s="108">
        <v>11</v>
      </c>
      <c r="C23" s="130" t="s">
        <v>231</v>
      </c>
      <c r="D23" s="109" t="s">
        <v>114</v>
      </c>
      <c r="E23" s="109"/>
      <c r="F23" s="110">
        <v>51</v>
      </c>
      <c r="G23" s="108"/>
      <c r="H23" s="130" t="s">
        <v>231</v>
      </c>
      <c r="I23" s="109"/>
      <c r="J23" s="109"/>
      <c r="K23" s="110"/>
      <c r="L23" s="86"/>
      <c r="M23" s="86"/>
    </row>
    <row r="24" spans="1:29" ht="18.600000000000001" thickBot="1" x14ac:dyDescent="0.5">
      <c r="A24" s="111" t="s">
        <v>129</v>
      </c>
      <c r="B24" s="89">
        <v>2</v>
      </c>
      <c r="C24" s="130">
        <v>51</v>
      </c>
      <c r="D24" s="87" t="s">
        <v>113</v>
      </c>
      <c r="E24" s="87" t="s">
        <v>115</v>
      </c>
      <c r="F24" s="91">
        <v>73</v>
      </c>
      <c r="G24" s="89">
        <v>3</v>
      </c>
      <c r="H24" s="130" t="s">
        <v>231</v>
      </c>
      <c r="I24" s="87" t="s">
        <v>116</v>
      </c>
      <c r="J24" s="87" t="s">
        <v>117</v>
      </c>
      <c r="K24" s="91"/>
      <c r="L24" s="86"/>
      <c r="M24" s="86"/>
    </row>
    <row r="25" spans="1:29" ht="18.600000000000001" thickBot="1" x14ac:dyDescent="0.5">
      <c r="A25" s="112" t="s">
        <v>129</v>
      </c>
      <c r="B25" s="95"/>
      <c r="C25" s="130" t="s">
        <v>231</v>
      </c>
      <c r="D25" s="96"/>
      <c r="E25" s="96"/>
      <c r="F25" s="97"/>
      <c r="G25" s="95"/>
      <c r="H25" s="130" t="s">
        <v>231</v>
      </c>
      <c r="I25" s="96"/>
      <c r="J25" s="96"/>
      <c r="K25" s="97"/>
      <c r="L25" s="86"/>
      <c r="M25" s="86"/>
    </row>
    <row r="26" spans="1:29" ht="18.600000000000001" thickBot="1" x14ac:dyDescent="0.5">
      <c r="A26" s="107" t="s">
        <v>135</v>
      </c>
      <c r="B26" s="108">
        <v>1</v>
      </c>
      <c r="C26" s="130" t="s">
        <v>231</v>
      </c>
      <c r="D26" s="109" t="s">
        <v>110</v>
      </c>
      <c r="E26" s="109" t="s">
        <v>115</v>
      </c>
      <c r="F26" s="110">
        <v>55</v>
      </c>
      <c r="G26" s="108">
        <v>14</v>
      </c>
      <c r="H26" s="130" t="s">
        <v>231</v>
      </c>
      <c r="I26" s="109" t="s">
        <v>111</v>
      </c>
      <c r="J26" s="109" t="s">
        <v>117</v>
      </c>
      <c r="K26" s="110"/>
      <c r="L26" s="86"/>
      <c r="M26" s="86"/>
    </row>
    <row r="27" spans="1:29" ht="18.600000000000001" thickBot="1" x14ac:dyDescent="0.5">
      <c r="A27" s="111" t="s">
        <v>134</v>
      </c>
      <c r="B27" s="89" t="s">
        <v>187</v>
      </c>
      <c r="C27" s="130" t="s">
        <v>231</v>
      </c>
      <c r="D27" s="87" t="s">
        <v>143</v>
      </c>
      <c r="E27" s="87"/>
      <c r="F27" s="91"/>
      <c r="G27" s="89" t="s">
        <v>186</v>
      </c>
      <c r="H27" s="130" t="s">
        <v>231</v>
      </c>
      <c r="I27" s="87"/>
      <c r="J27" s="87"/>
      <c r="K27" s="91"/>
      <c r="L27" s="86"/>
      <c r="M27" s="86"/>
    </row>
    <row r="28" spans="1:29" ht="18.600000000000001" thickBot="1" x14ac:dyDescent="0.5">
      <c r="A28" s="112" t="s">
        <v>134</v>
      </c>
      <c r="B28" s="95"/>
      <c r="C28" s="130" t="s">
        <v>231</v>
      </c>
      <c r="D28" s="96"/>
      <c r="E28" s="96"/>
      <c r="F28" s="97"/>
      <c r="G28" s="95"/>
      <c r="H28" s="130" t="s">
        <v>231</v>
      </c>
      <c r="I28" s="96"/>
      <c r="J28" s="96"/>
      <c r="K28" s="97"/>
      <c r="L28" s="86"/>
      <c r="M28" s="86"/>
    </row>
    <row r="29" spans="1:29" ht="18.600000000000001" thickBot="1" x14ac:dyDescent="0.5">
      <c r="A29" s="107" t="s">
        <v>137</v>
      </c>
      <c r="B29" s="108">
        <v>1</v>
      </c>
      <c r="C29" s="130" t="s">
        <v>231</v>
      </c>
      <c r="D29" s="109" t="s">
        <v>110</v>
      </c>
      <c r="E29" s="109"/>
      <c r="F29" s="110">
        <v>51</v>
      </c>
      <c r="G29" s="108">
        <v>12</v>
      </c>
      <c r="H29" s="130" t="s">
        <v>231</v>
      </c>
      <c r="I29" s="109" t="s">
        <v>111</v>
      </c>
      <c r="J29" s="109" t="s">
        <v>126</v>
      </c>
      <c r="K29" s="110" t="s">
        <v>138</v>
      </c>
      <c r="L29" s="86"/>
      <c r="M29" s="86"/>
    </row>
    <row r="30" spans="1:29" ht="18.600000000000001" thickBot="1" x14ac:dyDescent="0.5">
      <c r="A30" s="111" t="s">
        <v>136</v>
      </c>
      <c r="B30" s="89"/>
      <c r="C30" s="130" t="s">
        <v>231</v>
      </c>
      <c r="D30" s="87"/>
      <c r="E30" s="87"/>
      <c r="F30" s="91"/>
      <c r="G30" s="89">
        <v>3</v>
      </c>
      <c r="H30" s="130" t="s">
        <v>231</v>
      </c>
      <c r="I30" s="87" t="s">
        <v>114</v>
      </c>
      <c r="J30" s="87" t="s">
        <v>127</v>
      </c>
      <c r="K30" s="91">
        <v>53</v>
      </c>
      <c r="L30" s="86"/>
      <c r="M30" s="86"/>
    </row>
    <row r="31" spans="1:29" ht="18.600000000000001" thickBot="1" x14ac:dyDescent="0.5">
      <c r="A31" s="112" t="s">
        <v>136</v>
      </c>
      <c r="B31" s="95">
        <v>4</v>
      </c>
      <c r="C31" s="130" t="s">
        <v>231</v>
      </c>
      <c r="D31" s="96" t="s">
        <v>112</v>
      </c>
      <c r="E31" s="96" t="s">
        <v>117</v>
      </c>
      <c r="F31" s="97" t="s">
        <v>128</v>
      </c>
      <c r="G31" s="95">
        <v>14</v>
      </c>
      <c r="H31" s="130">
        <v>53</v>
      </c>
      <c r="I31" s="96" t="s">
        <v>113</v>
      </c>
      <c r="J31" s="96" t="s">
        <v>115</v>
      </c>
      <c r="K31" s="97" t="s">
        <v>128</v>
      </c>
      <c r="L31" s="86"/>
      <c r="M31" s="86"/>
    </row>
    <row r="32" spans="1:29" ht="18.600000000000001" thickBot="1" x14ac:dyDescent="0.5">
      <c r="A32" s="107" t="s">
        <v>136</v>
      </c>
      <c r="B32" s="108"/>
      <c r="C32" s="130" t="s">
        <v>231</v>
      </c>
      <c r="D32" s="109"/>
      <c r="E32" s="109"/>
      <c r="F32" s="110"/>
      <c r="G32" s="108"/>
      <c r="H32" s="130" t="s">
        <v>231</v>
      </c>
      <c r="I32" s="109"/>
      <c r="J32" s="109"/>
      <c r="K32" s="110"/>
      <c r="L32" s="86"/>
      <c r="M32" s="86"/>
    </row>
    <row r="33" spans="1:13" ht="18.600000000000001" thickBot="1" x14ac:dyDescent="0.5">
      <c r="A33" s="111" t="s">
        <v>140</v>
      </c>
      <c r="B33" s="89"/>
      <c r="C33" s="130" t="s">
        <v>231</v>
      </c>
      <c r="D33" s="87"/>
      <c r="E33" s="87"/>
      <c r="F33" s="91"/>
      <c r="G33" s="89">
        <v>10</v>
      </c>
      <c r="H33" s="130" t="s">
        <v>231</v>
      </c>
      <c r="I33" s="87" t="s">
        <v>110</v>
      </c>
      <c r="J33" s="87" t="s">
        <v>117</v>
      </c>
      <c r="K33" s="91" t="s">
        <v>138</v>
      </c>
      <c r="L33" s="86"/>
      <c r="M33" s="86"/>
    </row>
    <row r="34" spans="1:13" ht="18.600000000000001" thickBot="1" x14ac:dyDescent="0.5">
      <c r="A34" s="112" t="s">
        <v>139</v>
      </c>
      <c r="B34" s="95"/>
      <c r="C34" s="130" t="s">
        <v>231</v>
      </c>
      <c r="D34" s="96"/>
      <c r="E34" s="96"/>
      <c r="F34" s="97"/>
      <c r="G34" s="95"/>
      <c r="H34" s="130" t="s">
        <v>231</v>
      </c>
      <c r="I34" s="96"/>
      <c r="J34" s="96"/>
      <c r="K34" s="97"/>
      <c r="L34" s="86"/>
      <c r="M34" s="86"/>
    </row>
    <row r="35" spans="1:13" ht="18.600000000000001" thickBot="1" x14ac:dyDescent="0.5">
      <c r="A35" s="107" t="s">
        <v>145</v>
      </c>
      <c r="B35" s="108">
        <v>2</v>
      </c>
      <c r="C35" s="130" t="s">
        <v>231</v>
      </c>
      <c r="D35" s="109" t="s">
        <v>110</v>
      </c>
      <c r="E35" s="109"/>
      <c r="F35" s="110">
        <v>51</v>
      </c>
      <c r="G35" s="108">
        <v>12</v>
      </c>
      <c r="H35" s="130" t="s">
        <v>231</v>
      </c>
      <c r="I35" s="109" t="s">
        <v>111</v>
      </c>
      <c r="J35" s="109" t="s">
        <v>126</v>
      </c>
      <c r="K35" s="110">
        <v>73</v>
      </c>
      <c r="L35" s="86"/>
      <c r="M35" s="86"/>
    </row>
    <row r="36" spans="1:13" ht="18.600000000000001" thickBot="1" x14ac:dyDescent="0.5">
      <c r="A36" s="111" t="s">
        <v>144</v>
      </c>
      <c r="B36" s="89"/>
      <c r="C36" s="130" t="s">
        <v>231</v>
      </c>
      <c r="D36" s="87"/>
      <c r="E36" s="87"/>
      <c r="F36" s="91"/>
      <c r="G36" s="89">
        <v>11</v>
      </c>
      <c r="H36" s="130" t="s">
        <v>231</v>
      </c>
      <c r="I36" s="87" t="s">
        <v>114</v>
      </c>
      <c r="J36" s="87"/>
      <c r="K36" s="91">
        <v>51</v>
      </c>
      <c r="L36" s="86"/>
      <c r="M36" s="86"/>
    </row>
    <row r="37" spans="1:13" ht="18.600000000000001" thickBot="1" x14ac:dyDescent="0.5">
      <c r="A37" s="112" t="s">
        <v>144</v>
      </c>
      <c r="B37" s="95">
        <v>11</v>
      </c>
      <c r="C37" s="130" t="s">
        <v>231</v>
      </c>
      <c r="D37" s="96" t="s">
        <v>112</v>
      </c>
      <c r="E37" s="96"/>
      <c r="F37" s="97">
        <v>33</v>
      </c>
      <c r="G37" s="95">
        <v>12</v>
      </c>
      <c r="H37" s="130">
        <v>51</v>
      </c>
      <c r="I37" s="96" t="s">
        <v>113</v>
      </c>
      <c r="J37" s="96"/>
      <c r="K37" s="97">
        <v>1</v>
      </c>
      <c r="L37" s="86"/>
      <c r="M37" s="86"/>
    </row>
    <row r="38" spans="1:13" ht="18.600000000000001" thickBot="1" x14ac:dyDescent="0.5">
      <c r="A38" s="107" t="s">
        <v>144</v>
      </c>
      <c r="B38" s="108">
        <v>8</v>
      </c>
      <c r="C38" s="130" t="s">
        <v>231</v>
      </c>
      <c r="D38" s="109" t="s">
        <v>112</v>
      </c>
      <c r="E38" s="109"/>
      <c r="F38" s="110">
        <v>73</v>
      </c>
      <c r="G38" s="108">
        <v>29</v>
      </c>
      <c r="H38" s="130">
        <v>1</v>
      </c>
      <c r="I38" s="109" t="s">
        <v>113</v>
      </c>
      <c r="J38" s="109"/>
      <c r="K38" s="110">
        <v>3</v>
      </c>
      <c r="L38" s="86"/>
      <c r="M38" s="86"/>
    </row>
    <row r="39" spans="1:13" ht="18.600000000000001" thickBot="1" x14ac:dyDescent="0.5">
      <c r="A39" s="111" t="s">
        <v>144</v>
      </c>
      <c r="B39" s="89"/>
      <c r="C39" s="130" t="s">
        <v>231</v>
      </c>
      <c r="D39" s="87"/>
      <c r="E39" s="87"/>
      <c r="F39" s="91"/>
      <c r="G39" s="89">
        <v>3</v>
      </c>
      <c r="H39" s="130" t="s">
        <v>231</v>
      </c>
      <c r="I39" s="87" t="s">
        <v>116</v>
      </c>
      <c r="J39" s="87" t="s">
        <v>113</v>
      </c>
      <c r="K39" s="91">
        <v>39</v>
      </c>
      <c r="L39" s="86"/>
      <c r="M39" s="86"/>
    </row>
    <row r="40" spans="1:13" ht="18.600000000000001" thickBot="1" x14ac:dyDescent="0.5">
      <c r="A40" s="112" t="s">
        <v>144</v>
      </c>
      <c r="B40" s="95"/>
      <c r="C40" s="130" t="s">
        <v>231</v>
      </c>
      <c r="D40" s="96"/>
      <c r="E40" s="96"/>
      <c r="F40" s="97"/>
      <c r="G40" s="95">
        <v>11</v>
      </c>
      <c r="H40" s="130" t="s">
        <v>231</v>
      </c>
      <c r="I40" s="96" t="s">
        <v>114</v>
      </c>
      <c r="J40" s="96"/>
      <c r="K40" s="97" t="s">
        <v>121</v>
      </c>
      <c r="L40" s="86"/>
      <c r="M40" s="86"/>
    </row>
    <row r="41" spans="1:13" ht="18.600000000000001" thickBot="1" x14ac:dyDescent="0.5">
      <c r="A41" s="107" t="s">
        <v>144</v>
      </c>
      <c r="B41" s="108">
        <v>8</v>
      </c>
      <c r="C41" s="130" t="s">
        <v>231</v>
      </c>
      <c r="D41" s="109" t="s">
        <v>112</v>
      </c>
      <c r="E41" s="109" t="s">
        <v>115</v>
      </c>
      <c r="F41" s="110">
        <v>33</v>
      </c>
      <c r="G41" s="108">
        <v>14</v>
      </c>
      <c r="H41" s="130" t="s">
        <v>120</v>
      </c>
      <c r="I41" s="109" t="s">
        <v>113</v>
      </c>
      <c r="J41" s="109" t="s">
        <v>117</v>
      </c>
      <c r="K41" s="110">
        <v>6</v>
      </c>
      <c r="L41" s="86"/>
      <c r="M41" s="86"/>
    </row>
    <row r="42" spans="1:13" ht="18.600000000000001" thickBot="1" x14ac:dyDescent="0.5">
      <c r="A42" s="111" t="s">
        <v>144</v>
      </c>
      <c r="B42" s="89" t="s">
        <v>131</v>
      </c>
      <c r="C42" s="130" t="s">
        <v>231</v>
      </c>
      <c r="D42" s="87" t="s">
        <v>249</v>
      </c>
      <c r="E42" s="87"/>
      <c r="F42" s="91"/>
      <c r="G42" s="89" t="s">
        <v>133</v>
      </c>
      <c r="H42" s="130" t="s">
        <v>231</v>
      </c>
      <c r="I42" s="87"/>
      <c r="J42" s="87"/>
      <c r="K42" s="91"/>
      <c r="L42" s="86"/>
      <c r="M42" s="86"/>
    </row>
    <row r="43" spans="1:13" ht="18.600000000000001" thickBot="1" x14ac:dyDescent="0.5">
      <c r="A43" s="112" t="s">
        <v>144</v>
      </c>
      <c r="B43" s="95"/>
      <c r="C43" s="130" t="s">
        <v>231</v>
      </c>
      <c r="D43" s="96"/>
      <c r="E43" s="96"/>
      <c r="F43" s="97"/>
      <c r="G43" s="95"/>
      <c r="H43" s="130" t="s">
        <v>231</v>
      </c>
      <c r="I43" s="96"/>
      <c r="J43" s="96"/>
      <c r="K43" s="97"/>
      <c r="L43" s="86"/>
      <c r="M43" s="86"/>
    </row>
    <row r="44" spans="1:13" ht="18.600000000000001" thickBot="1" x14ac:dyDescent="0.5">
      <c r="A44" s="107" t="s">
        <v>147</v>
      </c>
      <c r="B44" s="108">
        <v>2</v>
      </c>
      <c r="C44" s="130" t="s">
        <v>231</v>
      </c>
      <c r="D44" s="109" t="s">
        <v>110</v>
      </c>
      <c r="E44" s="109" t="s">
        <v>115</v>
      </c>
      <c r="F44" s="110">
        <v>58</v>
      </c>
      <c r="G44" s="108">
        <v>12</v>
      </c>
      <c r="H44" s="130" t="s">
        <v>231</v>
      </c>
      <c r="I44" s="109" t="s">
        <v>111</v>
      </c>
      <c r="J44" s="109" t="s">
        <v>117</v>
      </c>
      <c r="K44" s="110"/>
      <c r="L44" s="86"/>
      <c r="M44" s="86"/>
    </row>
    <row r="45" spans="1:13" ht="18.600000000000001" thickBot="1" x14ac:dyDescent="0.5">
      <c r="A45" s="111" t="s">
        <v>146</v>
      </c>
      <c r="B45" s="89" t="s">
        <v>131</v>
      </c>
      <c r="C45" s="130" t="s">
        <v>231</v>
      </c>
      <c r="D45" s="87" t="s">
        <v>143</v>
      </c>
      <c r="E45" s="87"/>
      <c r="F45" s="91"/>
      <c r="G45" s="89" t="s">
        <v>133</v>
      </c>
      <c r="H45" s="130" t="s">
        <v>231</v>
      </c>
      <c r="I45" s="87"/>
      <c r="J45" s="87"/>
      <c r="K45" s="91"/>
      <c r="L45" s="86"/>
      <c r="M45" s="86"/>
    </row>
    <row r="46" spans="1:13" ht="18.600000000000001" thickBot="1" x14ac:dyDescent="0.5">
      <c r="A46" s="112" t="s">
        <v>146</v>
      </c>
      <c r="B46" s="95"/>
      <c r="C46" s="130" t="s">
        <v>231</v>
      </c>
      <c r="D46" s="96"/>
      <c r="E46" s="96"/>
      <c r="F46" s="97"/>
      <c r="G46" s="95" t="s">
        <v>196</v>
      </c>
      <c r="H46" s="130" t="s">
        <v>231</v>
      </c>
      <c r="I46" s="96"/>
      <c r="J46" s="96"/>
      <c r="K46" s="97"/>
      <c r="L46" s="86"/>
      <c r="M46" s="86"/>
    </row>
    <row r="47" spans="1:13" ht="18.600000000000001" thickBot="1" x14ac:dyDescent="0.5">
      <c r="A47" s="107" t="s">
        <v>149</v>
      </c>
      <c r="B47" s="108">
        <v>2</v>
      </c>
      <c r="C47" s="130" t="s">
        <v>231</v>
      </c>
      <c r="D47" s="109" t="s">
        <v>110</v>
      </c>
      <c r="E47" s="109"/>
      <c r="F47" s="110">
        <v>51</v>
      </c>
      <c r="G47" s="108">
        <v>12</v>
      </c>
      <c r="H47" s="130" t="s">
        <v>231</v>
      </c>
      <c r="I47" s="109" t="s">
        <v>111</v>
      </c>
      <c r="J47" s="109" t="s">
        <v>112</v>
      </c>
      <c r="K47" s="110">
        <v>36</v>
      </c>
      <c r="L47" s="86"/>
      <c r="M47" s="86"/>
    </row>
    <row r="48" spans="1:13" ht="18.600000000000001" thickBot="1" x14ac:dyDescent="0.5">
      <c r="A48" s="111" t="s">
        <v>148</v>
      </c>
      <c r="B48" s="89"/>
      <c r="C48" s="130" t="s">
        <v>231</v>
      </c>
      <c r="D48" s="87"/>
      <c r="E48" s="87"/>
      <c r="F48" s="91"/>
      <c r="G48" s="89">
        <v>11</v>
      </c>
      <c r="H48" s="130" t="s">
        <v>231</v>
      </c>
      <c r="I48" s="87" t="s">
        <v>114</v>
      </c>
      <c r="J48" s="87"/>
      <c r="K48" s="91" t="s">
        <v>121</v>
      </c>
      <c r="L48" s="86"/>
      <c r="M48" s="86"/>
    </row>
    <row r="49" spans="1:13" ht="18.600000000000001" thickBot="1" x14ac:dyDescent="0.5">
      <c r="A49" s="112" t="s">
        <v>148</v>
      </c>
      <c r="B49" s="95"/>
      <c r="C49" s="130" t="s">
        <v>231</v>
      </c>
      <c r="D49" s="96"/>
      <c r="E49" s="96"/>
      <c r="F49" s="97"/>
      <c r="G49" s="95">
        <v>14</v>
      </c>
      <c r="H49" s="130" t="s">
        <v>120</v>
      </c>
      <c r="I49" s="96" t="s">
        <v>113</v>
      </c>
      <c r="J49" s="96" t="s">
        <v>115</v>
      </c>
      <c r="K49" s="97">
        <v>73</v>
      </c>
      <c r="L49" s="86"/>
      <c r="M49" s="86"/>
    </row>
    <row r="50" spans="1:13" ht="18.600000000000001" thickBot="1" x14ac:dyDescent="0.5">
      <c r="A50" s="107" t="s">
        <v>148</v>
      </c>
      <c r="B50" s="108"/>
      <c r="C50" s="130" t="s">
        <v>231</v>
      </c>
      <c r="D50" s="109"/>
      <c r="E50" s="109"/>
      <c r="F50" s="110"/>
      <c r="G50" s="108"/>
      <c r="H50" s="130" t="s">
        <v>231</v>
      </c>
      <c r="I50" s="109"/>
      <c r="J50" s="109"/>
      <c r="K50" s="110"/>
      <c r="L50" s="86"/>
      <c r="M50" s="86"/>
    </row>
    <row r="51" spans="1:13" ht="18.600000000000001" thickBot="1" x14ac:dyDescent="0.5">
      <c r="A51" s="111" t="s">
        <v>151</v>
      </c>
      <c r="B51" s="89">
        <v>2</v>
      </c>
      <c r="C51" s="130" t="s">
        <v>231</v>
      </c>
      <c r="D51" s="87" t="s">
        <v>111</v>
      </c>
      <c r="E51" s="87" t="s">
        <v>112</v>
      </c>
      <c r="F51" s="91">
        <v>49</v>
      </c>
      <c r="G51" s="89">
        <v>29</v>
      </c>
      <c r="H51" s="130" t="s">
        <v>231</v>
      </c>
      <c r="I51" s="87" t="s">
        <v>110</v>
      </c>
      <c r="J51" s="87"/>
      <c r="K51" s="91">
        <v>96</v>
      </c>
      <c r="L51" s="86"/>
      <c r="M51" s="86"/>
    </row>
    <row r="52" spans="1:13" ht="18.600000000000001" thickBot="1" x14ac:dyDescent="0.5">
      <c r="A52" s="112" t="s">
        <v>150</v>
      </c>
      <c r="B52" s="95">
        <v>11</v>
      </c>
      <c r="C52" s="130" t="s">
        <v>231</v>
      </c>
      <c r="D52" s="96" t="s">
        <v>114</v>
      </c>
      <c r="E52" s="96"/>
      <c r="F52" s="97">
        <v>12</v>
      </c>
      <c r="G52" s="95"/>
      <c r="H52" s="130" t="s">
        <v>231</v>
      </c>
      <c r="I52" s="96"/>
      <c r="J52" s="96"/>
      <c r="K52" s="97"/>
      <c r="L52" s="86"/>
      <c r="M52" s="86"/>
    </row>
    <row r="53" spans="1:13" ht="18.600000000000001" thickBot="1" x14ac:dyDescent="0.5">
      <c r="A53" s="107" t="s">
        <v>150</v>
      </c>
      <c r="B53" s="108">
        <v>2</v>
      </c>
      <c r="C53" s="130">
        <v>12</v>
      </c>
      <c r="D53" s="109" t="s">
        <v>113</v>
      </c>
      <c r="E53" s="109" t="s">
        <v>117</v>
      </c>
      <c r="F53" s="110">
        <v>6</v>
      </c>
      <c r="G53" s="108">
        <v>18</v>
      </c>
      <c r="H53" s="130" t="s">
        <v>231</v>
      </c>
      <c r="I53" s="109" t="s">
        <v>112</v>
      </c>
      <c r="J53" s="109" t="s">
        <v>115</v>
      </c>
      <c r="K53" s="110">
        <v>87</v>
      </c>
      <c r="L53" s="86"/>
      <c r="M53" s="86"/>
    </row>
    <row r="54" spans="1:13" ht="18.600000000000001" thickBot="1" x14ac:dyDescent="0.5">
      <c r="A54" s="111" t="s">
        <v>150</v>
      </c>
      <c r="B54" s="89">
        <v>1</v>
      </c>
      <c r="C54" s="130" t="s">
        <v>231</v>
      </c>
      <c r="D54" s="87" t="s">
        <v>116</v>
      </c>
      <c r="E54" s="87" t="s">
        <v>117</v>
      </c>
      <c r="F54" s="91"/>
      <c r="G54" s="89"/>
      <c r="H54" s="130" t="s">
        <v>231</v>
      </c>
      <c r="I54" s="87"/>
      <c r="J54" s="87"/>
      <c r="K54" s="91"/>
      <c r="L54" s="86"/>
      <c r="M54" s="86"/>
    </row>
    <row r="55" spans="1:13" ht="18.600000000000001" thickBot="1" x14ac:dyDescent="0.5">
      <c r="A55" s="112" t="s">
        <v>150</v>
      </c>
      <c r="B55" s="95" t="s">
        <v>131</v>
      </c>
      <c r="C55" s="130" t="s">
        <v>231</v>
      </c>
      <c r="D55" s="96"/>
      <c r="E55" s="96"/>
      <c r="F55" s="97"/>
      <c r="G55" s="95" t="s">
        <v>141</v>
      </c>
      <c r="H55" s="130" t="s">
        <v>231</v>
      </c>
      <c r="I55" s="96" t="s">
        <v>249</v>
      </c>
      <c r="J55" s="96"/>
      <c r="K55" s="97"/>
      <c r="L55" s="86"/>
      <c r="M55" s="86"/>
    </row>
    <row r="56" spans="1:13" ht="18.600000000000001" thickBot="1" x14ac:dyDescent="0.5">
      <c r="A56" s="107" t="s">
        <v>155</v>
      </c>
      <c r="B56" s="108">
        <v>2</v>
      </c>
      <c r="C56" s="130" t="s">
        <v>231</v>
      </c>
      <c r="D56" s="109" t="s">
        <v>111</v>
      </c>
      <c r="E56" s="109" t="s">
        <v>113</v>
      </c>
      <c r="F56" s="110">
        <v>38</v>
      </c>
      <c r="G56" s="108">
        <v>29</v>
      </c>
      <c r="H56" s="130" t="s">
        <v>231</v>
      </c>
      <c r="I56" s="109" t="s">
        <v>110</v>
      </c>
      <c r="J56" s="109"/>
      <c r="K56" s="110">
        <v>96</v>
      </c>
      <c r="L56" s="86"/>
      <c r="M56" s="86"/>
    </row>
    <row r="57" spans="1:13" ht="18.600000000000001" thickBot="1" x14ac:dyDescent="0.5">
      <c r="A57" s="111" t="s">
        <v>154</v>
      </c>
      <c r="B57" s="89">
        <v>11</v>
      </c>
      <c r="C57" s="130" t="s">
        <v>231</v>
      </c>
      <c r="D57" s="87" t="s">
        <v>114</v>
      </c>
      <c r="E57" s="87"/>
      <c r="F57" s="91">
        <v>51</v>
      </c>
      <c r="G57" s="89"/>
      <c r="H57" s="130" t="s">
        <v>231</v>
      </c>
      <c r="I57" s="87"/>
      <c r="J57" s="87"/>
      <c r="K57" s="91"/>
      <c r="L57" s="86"/>
      <c r="M57" s="86"/>
    </row>
    <row r="58" spans="1:13" ht="18.600000000000001" thickBot="1" x14ac:dyDescent="0.5">
      <c r="A58" s="112" t="s">
        <v>154</v>
      </c>
      <c r="B58" s="95">
        <v>8</v>
      </c>
      <c r="C58" s="130">
        <v>51</v>
      </c>
      <c r="D58" s="96" t="s">
        <v>113</v>
      </c>
      <c r="E58" s="96"/>
      <c r="F58" s="97">
        <v>7</v>
      </c>
      <c r="G58" s="95">
        <v>14</v>
      </c>
      <c r="H58" s="130" t="s">
        <v>231</v>
      </c>
      <c r="I58" s="96" t="s">
        <v>112</v>
      </c>
      <c r="J58" s="96" t="s">
        <v>114</v>
      </c>
      <c r="K58" s="97">
        <v>78</v>
      </c>
      <c r="L58" s="86"/>
      <c r="M58" s="86"/>
    </row>
    <row r="59" spans="1:13" ht="18.600000000000001" thickBot="1" x14ac:dyDescent="0.5">
      <c r="A59" s="107" t="s">
        <v>154</v>
      </c>
      <c r="B59" s="108"/>
      <c r="C59" s="130" t="s">
        <v>231</v>
      </c>
      <c r="D59" s="109"/>
      <c r="E59" s="109"/>
      <c r="F59" s="110"/>
      <c r="G59" s="108">
        <v>29</v>
      </c>
      <c r="H59" s="130" t="s">
        <v>231</v>
      </c>
      <c r="I59" s="109" t="s">
        <v>116</v>
      </c>
      <c r="J59" s="109" t="s">
        <v>113</v>
      </c>
      <c r="K59" s="110">
        <v>33</v>
      </c>
      <c r="L59" s="86"/>
      <c r="M59" s="86"/>
    </row>
    <row r="60" spans="1:13" ht="18.600000000000001" thickBot="1" x14ac:dyDescent="0.5">
      <c r="A60" s="111" t="s">
        <v>154</v>
      </c>
      <c r="B60" s="89"/>
      <c r="C60" s="130" t="s">
        <v>231</v>
      </c>
      <c r="D60" s="87"/>
      <c r="E60" s="87"/>
      <c r="F60" s="91"/>
      <c r="G60" s="89">
        <v>11</v>
      </c>
      <c r="H60" s="130" t="s">
        <v>231</v>
      </c>
      <c r="I60" s="87" t="s">
        <v>114</v>
      </c>
      <c r="J60" s="87"/>
      <c r="K60" s="91" t="s">
        <v>121</v>
      </c>
      <c r="L60" s="86"/>
      <c r="M60" s="86"/>
    </row>
    <row r="61" spans="1:13" ht="18.600000000000001" thickBot="1" x14ac:dyDescent="0.5">
      <c r="A61" s="112" t="s">
        <v>154</v>
      </c>
      <c r="B61" s="95">
        <v>22</v>
      </c>
      <c r="C61" s="130" t="s">
        <v>231</v>
      </c>
      <c r="D61" s="96" t="s">
        <v>116</v>
      </c>
      <c r="E61" s="96" t="s">
        <v>112</v>
      </c>
      <c r="F61" s="97">
        <v>36</v>
      </c>
      <c r="G61" s="95">
        <v>14</v>
      </c>
      <c r="H61" s="130" t="s">
        <v>120</v>
      </c>
      <c r="I61" s="96" t="s">
        <v>113</v>
      </c>
      <c r="J61" s="96"/>
      <c r="K61" s="97">
        <v>58</v>
      </c>
      <c r="L61" s="86"/>
      <c r="M61" s="86"/>
    </row>
    <row r="62" spans="1:13" ht="18.600000000000001" thickBot="1" x14ac:dyDescent="0.5">
      <c r="A62" s="107" t="s">
        <v>154</v>
      </c>
      <c r="B62" s="108">
        <v>11</v>
      </c>
      <c r="C62" s="130" t="s">
        <v>231</v>
      </c>
      <c r="D62" s="109" t="s">
        <v>114</v>
      </c>
      <c r="E62" s="109"/>
      <c r="F62" s="110" t="s">
        <v>166</v>
      </c>
      <c r="G62" s="108"/>
      <c r="H62" s="130" t="s">
        <v>231</v>
      </c>
      <c r="I62" s="109"/>
      <c r="J62" s="109"/>
      <c r="K62" s="110"/>
      <c r="L62" s="86"/>
      <c r="M62" s="86"/>
    </row>
    <row r="63" spans="1:13" ht="18.600000000000001" thickBot="1" x14ac:dyDescent="0.5">
      <c r="A63" s="111" t="s">
        <v>154</v>
      </c>
      <c r="B63" s="89">
        <v>1</v>
      </c>
      <c r="C63" s="130" t="s">
        <v>165</v>
      </c>
      <c r="D63" s="87" t="s">
        <v>113</v>
      </c>
      <c r="E63" s="87"/>
      <c r="F63" s="91">
        <v>96</v>
      </c>
      <c r="G63" s="89">
        <v>11</v>
      </c>
      <c r="H63" s="130" t="s">
        <v>231</v>
      </c>
      <c r="I63" s="87" t="s">
        <v>116</v>
      </c>
      <c r="J63" s="87" t="s">
        <v>126</v>
      </c>
      <c r="K63" s="91" t="s">
        <v>209</v>
      </c>
      <c r="L63" s="86"/>
      <c r="M63" s="86"/>
    </row>
    <row r="64" spans="1:13" ht="18.600000000000001" thickBot="1" x14ac:dyDescent="0.5">
      <c r="A64" s="112" t="s">
        <v>154</v>
      </c>
      <c r="B64" s="95"/>
      <c r="C64" s="130" t="s">
        <v>231</v>
      </c>
      <c r="D64" s="96"/>
      <c r="E64" s="96"/>
      <c r="F64" s="97"/>
      <c r="G64" s="95">
        <v>29</v>
      </c>
      <c r="H64" s="130" t="s">
        <v>231</v>
      </c>
      <c r="I64" s="96" t="s">
        <v>114</v>
      </c>
      <c r="J64" s="96" t="s">
        <v>127</v>
      </c>
      <c r="K64" s="97">
        <v>53</v>
      </c>
      <c r="L64" s="86"/>
      <c r="M64" s="86"/>
    </row>
    <row r="65" spans="1:13" ht="18.600000000000001" thickBot="1" x14ac:dyDescent="0.5">
      <c r="A65" s="107" t="s">
        <v>154</v>
      </c>
      <c r="B65" s="108">
        <v>22</v>
      </c>
      <c r="C65" s="130" t="s">
        <v>231</v>
      </c>
      <c r="D65" s="109" t="s">
        <v>116</v>
      </c>
      <c r="E65" s="109" t="s">
        <v>113</v>
      </c>
      <c r="F65" s="110">
        <v>32</v>
      </c>
      <c r="G65" s="108">
        <v>12</v>
      </c>
      <c r="H65" s="130" t="s">
        <v>231</v>
      </c>
      <c r="I65" s="109"/>
      <c r="J65" s="109"/>
      <c r="K65" s="110">
        <v>98</v>
      </c>
      <c r="L65" s="86"/>
      <c r="M65" s="86"/>
    </row>
    <row r="66" spans="1:13" ht="18.600000000000001" thickBot="1" x14ac:dyDescent="0.5">
      <c r="A66" s="111" t="s">
        <v>154</v>
      </c>
      <c r="B66" s="89">
        <v>11</v>
      </c>
      <c r="C66" s="130" t="s">
        <v>231</v>
      </c>
      <c r="D66" s="87" t="s">
        <v>114</v>
      </c>
      <c r="E66" s="87"/>
      <c r="F66" s="91">
        <v>11</v>
      </c>
      <c r="G66" s="89"/>
      <c r="H66" s="130" t="s">
        <v>231</v>
      </c>
      <c r="I66" s="87"/>
      <c r="J66" s="87"/>
      <c r="K66" s="91"/>
      <c r="L66" s="86"/>
      <c r="M66" s="86"/>
    </row>
    <row r="67" spans="1:13" ht="18.600000000000001" thickBot="1" x14ac:dyDescent="0.5">
      <c r="A67" s="112" t="s">
        <v>154</v>
      </c>
      <c r="B67" s="95">
        <v>4</v>
      </c>
      <c r="C67" s="130">
        <v>11</v>
      </c>
      <c r="D67" s="96" t="s">
        <v>113</v>
      </c>
      <c r="E67" s="96" t="s">
        <v>115</v>
      </c>
      <c r="F67" s="97">
        <v>56</v>
      </c>
      <c r="G67" s="95"/>
      <c r="H67" s="130" t="s">
        <v>231</v>
      </c>
      <c r="I67" s="96"/>
      <c r="J67" s="96"/>
      <c r="K67" s="97"/>
      <c r="L67" s="86"/>
      <c r="M67" s="86"/>
    </row>
    <row r="68" spans="1:13" ht="18.600000000000001" thickBot="1" x14ac:dyDescent="0.5">
      <c r="A68" s="107" t="s">
        <v>154</v>
      </c>
      <c r="B68" s="108"/>
      <c r="C68" s="130" t="s">
        <v>231</v>
      </c>
      <c r="D68" s="109"/>
      <c r="E68" s="109"/>
      <c r="F68" s="110"/>
      <c r="G68" s="108"/>
      <c r="H68" s="130" t="s">
        <v>231</v>
      </c>
      <c r="I68" s="109"/>
      <c r="J68" s="109"/>
      <c r="K68" s="110"/>
      <c r="L68" s="86"/>
      <c r="M68" s="86"/>
    </row>
    <row r="69" spans="1:13" ht="18.600000000000001" thickBot="1" x14ac:dyDescent="0.5">
      <c r="A69" s="111" t="s">
        <v>157</v>
      </c>
      <c r="B69" s="89">
        <v>4</v>
      </c>
      <c r="C69" s="130" t="s">
        <v>231</v>
      </c>
      <c r="D69" s="87" t="s">
        <v>110</v>
      </c>
      <c r="E69" s="87"/>
      <c r="F69" s="91">
        <v>65</v>
      </c>
      <c r="G69" s="89">
        <v>10</v>
      </c>
      <c r="H69" s="130" t="s">
        <v>231</v>
      </c>
      <c r="I69" s="87" t="s">
        <v>111</v>
      </c>
      <c r="J69" s="87" t="s">
        <v>113</v>
      </c>
      <c r="K69" s="91">
        <v>33</v>
      </c>
      <c r="L69" s="86"/>
      <c r="M69" s="86"/>
    </row>
    <row r="70" spans="1:13" ht="18.600000000000001" thickBot="1" x14ac:dyDescent="0.5">
      <c r="A70" s="112" t="s">
        <v>156</v>
      </c>
      <c r="B70" s="95"/>
      <c r="C70" s="130" t="s">
        <v>231</v>
      </c>
      <c r="D70" s="96"/>
      <c r="E70" s="96"/>
      <c r="F70" s="97"/>
      <c r="G70" s="95">
        <v>11</v>
      </c>
      <c r="H70" s="130" t="s">
        <v>231</v>
      </c>
      <c r="I70" s="96" t="s">
        <v>114</v>
      </c>
      <c r="J70" s="96"/>
      <c r="K70" s="97">
        <v>51</v>
      </c>
      <c r="L70" s="86"/>
      <c r="M70" s="86"/>
    </row>
    <row r="71" spans="1:13" ht="18.600000000000001" thickBot="1" x14ac:dyDescent="0.5">
      <c r="A71" s="107" t="s">
        <v>156</v>
      </c>
      <c r="B71" s="108"/>
      <c r="C71" s="130" t="s">
        <v>231</v>
      </c>
      <c r="D71" s="109"/>
      <c r="E71" s="109"/>
      <c r="F71" s="110"/>
      <c r="G71" s="108">
        <v>12</v>
      </c>
      <c r="H71" s="130">
        <v>51</v>
      </c>
      <c r="I71" s="109" t="s">
        <v>113</v>
      </c>
      <c r="J71" s="109" t="s">
        <v>117</v>
      </c>
      <c r="K71" s="110" t="s">
        <v>212</v>
      </c>
      <c r="L71" s="86"/>
      <c r="M71" s="86"/>
    </row>
    <row r="72" spans="1:13" ht="18.600000000000001" thickBot="1" x14ac:dyDescent="0.5">
      <c r="A72" s="111" t="s">
        <v>156</v>
      </c>
      <c r="B72" s="89" t="s">
        <v>142</v>
      </c>
      <c r="C72" s="130" t="s">
        <v>231</v>
      </c>
      <c r="D72" s="87" t="s">
        <v>159</v>
      </c>
      <c r="E72" s="87"/>
      <c r="F72" s="91"/>
      <c r="G72" s="89" t="s">
        <v>141</v>
      </c>
      <c r="H72" s="130" t="s">
        <v>231</v>
      </c>
      <c r="I72" s="87"/>
      <c r="J72" s="87"/>
      <c r="K72" s="91"/>
      <c r="L72" s="86"/>
      <c r="M72" s="86"/>
    </row>
    <row r="73" spans="1:13" ht="18.600000000000001" thickBot="1" x14ac:dyDescent="0.5">
      <c r="A73" s="112" t="s">
        <v>156</v>
      </c>
      <c r="B73" s="95"/>
      <c r="C73" s="130" t="s">
        <v>231</v>
      </c>
      <c r="D73" s="96"/>
      <c r="E73" s="96"/>
      <c r="F73" s="97"/>
      <c r="G73" s="95"/>
      <c r="H73" s="130" t="s">
        <v>231</v>
      </c>
      <c r="I73" s="96"/>
      <c r="J73" s="96"/>
      <c r="K73" s="97"/>
      <c r="L73" s="86"/>
      <c r="M73" s="86"/>
    </row>
    <row r="74" spans="1:13" ht="18.600000000000001" thickBot="1" x14ac:dyDescent="0.5">
      <c r="A74" s="107" t="s">
        <v>161</v>
      </c>
      <c r="B74" s="108">
        <v>4</v>
      </c>
      <c r="C74" s="130" t="s">
        <v>231</v>
      </c>
      <c r="D74" s="109" t="s">
        <v>110</v>
      </c>
      <c r="E74" s="109"/>
      <c r="F74" s="110">
        <v>57</v>
      </c>
      <c r="G74" s="108">
        <v>10</v>
      </c>
      <c r="H74" s="130" t="s">
        <v>231</v>
      </c>
      <c r="I74" s="109" t="s">
        <v>111</v>
      </c>
      <c r="J74" s="109" t="s">
        <v>126</v>
      </c>
      <c r="K74" s="110">
        <v>44</v>
      </c>
      <c r="L74" s="86"/>
      <c r="M74" s="86"/>
    </row>
    <row r="75" spans="1:13" ht="18.600000000000001" thickBot="1" x14ac:dyDescent="0.5">
      <c r="A75" s="111" t="s">
        <v>160</v>
      </c>
      <c r="B75" s="89"/>
      <c r="C75" s="130" t="s">
        <v>231</v>
      </c>
      <c r="D75" s="87"/>
      <c r="E75" s="87"/>
      <c r="F75" s="91"/>
      <c r="G75" s="89">
        <v>11</v>
      </c>
      <c r="H75" s="130" t="s">
        <v>231</v>
      </c>
      <c r="I75" s="87" t="s">
        <v>114</v>
      </c>
      <c r="J75" s="87" t="s">
        <v>127</v>
      </c>
      <c r="K75" s="91">
        <v>53</v>
      </c>
      <c r="L75" s="86"/>
      <c r="M75" s="86"/>
    </row>
    <row r="76" spans="1:13" ht="18.600000000000001" thickBot="1" x14ac:dyDescent="0.5">
      <c r="A76" s="112" t="s">
        <v>160</v>
      </c>
      <c r="B76" s="95">
        <v>12</v>
      </c>
      <c r="C76" s="130" t="s">
        <v>231</v>
      </c>
      <c r="D76" s="96" t="s">
        <v>112</v>
      </c>
      <c r="E76" s="96" t="s">
        <v>114</v>
      </c>
      <c r="F76" s="97">
        <v>51</v>
      </c>
      <c r="G76" s="95">
        <v>12</v>
      </c>
      <c r="H76" s="130">
        <v>53</v>
      </c>
      <c r="I76" s="96" t="s">
        <v>113</v>
      </c>
      <c r="J76" s="96"/>
      <c r="K76" s="97">
        <v>5</v>
      </c>
      <c r="L76" s="86"/>
      <c r="M76" s="86"/>
    </row>
    <row r="77" spans="1:13" ht="18.600000000000001" thickBot="1" x14ac:dyDescent="0.5">
      <c r="A77" s="107" t="s">
        <v>160</v>
      </c>
      <c r="B77" s="108">
        <v>2</v>
      </c>
      <c r="C77" s="130" t="s">
        <v>231</v>
      </c>
      <c r="D77" s="109" t="s">
        <v>116</v>
      </c>
      <c r="E77" s="109" t="s">
        <v>113</v>
      </c>
      <c r="F77" s="110">
        <v>33</v>
      </c>
      <c r="G77" s="108"/>
      <c r="H77" s="130" t="s">
        <v>231</v>
      </c>
      <c r="I77" s="109"/>
      <c r="J77" s="109"/>
      <c r="K77" s="110"/>
      <c r="L77" s="86"/>
      <c r="M77" s="86"/>
    </row>
    <row r="78" spans="1:13" ht="18.600000000000001" thickBot="1" x14ac:dyDescent="0.5">
      <c r="A78" s="111" t="s">
        <v>160</v>
      </c>
      <c r="B78" s="89">
        <v>11</v>
      </c>
      <c r="C78" s="130" t="s">
        <v>231</v>
      </c>
      <c r="D78" s="87" t="s">
        <v>114</v>
      </c>
      <c r="E78" s="87"/>
      <c r="F78" s="91" t="s">
        <v>166</v>
      </c>
      <c r="G78" s="89"/>
      <c r="H78" s="130" t="s">
        <v>231</v>
      </c>
      <c r="I78" s="87"/>
      <c r="J78" s="87"/>
      <c r="K78" s="91"/>
      <c r="L78" s="86"/>
      <c r="M78" s="86"/>
    </row>
    <row r="79" spans="1:13" ht="18.600000000000001" thickBot="1" x14ac:dyDescent="0.5">
      <c r="A79" s="112" t="s">
        <v>160</v>
      </c>
      <c r="B79" s="95">
        <v>1</v>
      </c>
      <c r="C79" s="130" t="s">
        <v>165</v>
      </c>
      <c r="D79" s="96" t="s">
        <v>113</v>
      </c>
      <c r="E79" s="96" t="s">
        <v>117</v>
      </c>
      <c r="F79" s="97">
        <v>6</v>
      </c>
      <c r="G79" s="95">
        <v>12</v>
      </c>
      <c r="H79" s="130" t="s">
        <v>231</v>
      </c>
      <c r="I79" s="96" t="s">
        <v>112</v>
      </c>
      <c r="J79" s="96" t="s">
        <v>115</v>
      </c>
      <c r="K79" s="97">
        <v>38</v>
      </c>
      <c r="L79" s="86"/>
      <c r="M79" s="86"/>
    </row>
    <row r="80" spans="1:13" ht="18.600000000000001" thickBot="1" x14ac:dyDescent="0.5">
      <c r="A80" s="107" t="s">
        <v>160</v>
      </c>
      <c r="B80" s="108"/>
      <c r="C80" s="130" t="s">
        <v>231</v>
      </c>
      <c r="D80" s="109"/>
      <c r="E80" s="109"/>
      <c r="F80" s="110"/>
      <c r="G80" s="108"/>
      <c r="H80" s="130" t="s">
        <v>231</v>
      </c>
      <c r="I80" s="109"/>
      <c r="J80" s="109"/>
      <c r="K80" s="110"/>
      <c r="L80" s="86"/>
      <c r="M80" s="86"/>
    </row>
    <row r="81" spans="1:13" ht="18.600000000000001" thickBot="1" x14ac:dyDescent="0.5">
      <c r="A81" s="111" t="s">
        <v>164</v>
      </c>
      <c r="B81" s="89">
        <v>2</v>
      </c>
      <c r="C81" s="130" t="s">
        <v>231</v>
      </c>
      <c r="D81" s="87" t="s">
        <v>111</v>
      </c>
      <c r="E81" s="87" t="s">
        <v>126</v>
      </c>
      <c r="F81" s="91">
        <v>88</v>
      </c>
      <c r="G81" s="89">
        <v>14</v>
      </c>
      <c r="H81" s="130" t="s">
        <v>231</v>
      </c>
      <c r="I81" s="87" t="s">
        <v>110</v>
      </c>
      <c r="J81" s="87"/>
      <c r="K81" s="91">
        <v>69</v>
      </c>
      <c r="L81" s="86"/>
      <c r="M81" s="86"/>
    </row>
    <row r="82" spans="1:13" ht="18.600000000000001" thickBot="1" x14ac:dyDescent="0.5">
      <c r="A82" s="112" t="s">
        <v>163</v>
      </c>
      <c r="B82" s="95">
        <v>11</v>
      </c>
      <c r="C82" s="130" t="s">
        <v>231</v>
      </c>
      <c r="D82" s="96" t="s">
        <v>114</v>
      </c>
      <c r="E82" s="96"/>
      <c r="F82" s="97" t="s">
        <v>166</v>
      </c>
      <c r="G82" s="95"/>
      <c r="H82" s="130" t="s">
        <v>231</v>
      </c>
      <c r="I82" s="96"/>
      <c r="J82" s="96"/>
      <c r="K82" s="97"/>
      <c r="L82" s="86"/>
      <c r="M82" s="86"/>
    </row>
    <row r="83" spans="1:13" ht="18.600000000000001" thickBot="1" x14ac:dyDescent="0.5">
      <c r="A83" s="107" t="s">
        <v>163</v>
      </c>
      <c r="B83" s="108">
        <v>1</v>
      </c>
      <c r="C83" s="130" t="s">
        <v>165</v>
      </c>
      <c r="D83" s="109" t="s">
        <v>113</v>
      </c>
      <c r="E83" s="109" t="s">
        <v>115</v>
      </c>
      <c r="F83" s="110">
        <v>58</v>
      </c>
      <c r="G83" s="108">
        <v>3</v>
      </c>
      <c r="H83" s="130" t="s">
        <v>231</v>
      </c>
      <c r="I83" s="109" t="s">
        <v>116</v>
      </c>
      <c r="J83" s="109" t="s">
        <v>117</v>
      </c>
      <c r="K83" s="110"/>
      <c r="L83" s="86"/>
      <c r="M83" s="86"/>
    </row>
    <row r="84" spans="1:13" ht="18.600000000000001" thickBot="1" x14ac:dyDescent="0.5">
      <c r="A84" s="111" t="s">
        <v>163</v>
      </c>
      <c r="B84" s="89"/>
      <c r="C84" s="130" t="s">
        <v>231</v>
      </c>
      <c r="D84" s="87"/>
      <c r="E84" s="87"/>
      <c r="F84" s="91"/>
      <c r="G84" s="89"/>
      <c r="H84" s="130" t="s">
        <v>231</v>
      </c>
      <c r="I84" s="87"/>
      <c r="J84" s="87"/>
      <c r="K84" s="91"/>
      <c r="L84" s="86"/>
      <c r="M84" s="86"/>
    </row>
    <row r="85" spans="1:13" ht="18.600000000000001" thickBot="1" x14ac:dyDescent="0.5">
      <c r="A85" s="112" t="s">
        <v>170</v>
      </c>
      <c r="B85" s="95">
        <v>11</v>
      </c>
      <c r="C85" s="130" t="s">
        <v>231</v>
      </c>
      <c r="D85" s="96" t="s">
        <v>110</v>
      </c>
      <c r="E85" s="96"/>
      <c r="F85" s="97">
        <v>61</v>
      </c>
      <c r="G85" s="95">
        <v>10</v>
      </c>
      <c r="H85" s="130" t="s">
        <v>231</v>
      </c>
      <c r="I85" s="96" t="s">
        <v>111</v>
      </c>
      <c r="J85" s="96" t="s">
        <v>127</v>
      </c>
      <c r="K85" s="97">
        <v>33</v>
      </c>
      <c r="L85" s="86"/>
      <c r="M85" s="86"/>
    </row>
    <row r="86" spans="1:13" ht="18.600000000000001" thickBot="1" x14ac:dyDescent="0.5">
      <c r="A86" s="107" t="s">
        <v>169</v>
      </c>
      <c r="B86" s="108">
        <v>12</v>
      </c>
      <c r="C86" s="130" t="s">
        <v>231</v>
      </c>
      <c r="D86" s="109" t="s">
        <v>116</v>
      </c>
      <c r="E86" s="109" t="s">
        <v>126</v>
      </c>
      <c r="F86" s="110">
        <v>33</v>
      </c>
      <c r="G86" s="108"/>
      <c r="H86" s="130" t="s">
        <v>231</v>
      </c>
      <c r="I86" s="109"/>
      <c r="J86" s="109"/>
      <c r="K86" s="110"/>
      <c r="L86" s="86"/>
      <c r="M86" s="86"/>
    </row>
    <row r="87" spans="1:13" ht="18.600000000000001" thickBot="1" x14ac:dyDescent="0.5">
      <c r="A87" s="111" t="s">
        <v>169</v>
      </c>
      <c r="B87" s="89">
        <v>11</v>
      </c>
      <c r="C87" s="130" t="s">
        <v>231</v>
      </c>
      <c r="D87" s="87" t="s">
        <v>114</v>
      </c>
      <c r="E87" s="87" t="s">
        <v>127</v>
      </c>
      <c r="F87" s="91">
        <v>53</v>
      </c>
      <c r="G87" s="89"/>
      <c r="H87" s="130" t="s">
        <v>231</v>
      </c>
      <c r="I87" s="87"/>
      <c r="J87" s="87"/>
      <c r="K87" s="91"/>
      <c r="L87" s="86"/>
      <c r="M87" s="86"/>
    </row>
    <row r="88" spans="1:13" ht="18.600000000000001" thickBot="1" x14ac:dyDescent="0.5">
      <c r="A88" s="112" t="s">
        <v>169</v>
      </c>
      <c r="B88" s="95">
        <v>8</v>
      </c>
      <c r="C88" s="130">
        <v>53</v>
      </c>
      <c r="D88" s="96" t="s">
        <v>113</v>
      </c>
      <c r="E88" s="96" t="s">
        <v>115</v>
      </c>
      <c r="F88" s="97">
        <v>1</v>
      </c>
      <c r="G88" s="95">
        <v>18</v>
      </c>
      <c r="H88" s="130" t="s">
        <v>231</v>
      </c>
      <c r="I88" s="96" t="s">
        <v>112</v>
      </c>
      <c r="J88" s="96" t="s">
        <v>117</v>
      </c>
      <c r="K88" s="97">
        <v>33</v>
      </c>
      <c r="L88" s="86"/>
      <c r="M88" s="86"/>
    </row>
    <row r="89" spans="1:13" ht="18.600000000000001" thickBot="1" x14ac:dyDescent="0.5">
      <c r="A89" s="107" t="s">
        <v>169</v>
      </c>
      <c r="B89" s="108" t="s">
        <v>186</v>
      </c>
      <c r="C89" s="130" t="s">
        <v>231</v>
      </c>
      <c r="D89" s="109" t="s">
        <v>132</v>
      </c>
      <c r="E89" s="109"/>
      <c r="F89" s="110"/>
      <c r="G89" s="108" t="s">
        <v>187</v>
      </c>
      <c r="H89" s="130" t="s">
        <v>231</v>
      </c>
      <c r="I89" s="109"/>
      <c r="J89" s="109"/>
      <c r="K89" s="110"/>
      <c r="L89" s="86"/>
      <c r="M89" s="86"/>
    </row>
    <row r="90" spans="1:13" ht="18.600000000000001" thickBot="1" x14ac:dyDescent="0.5">
      <c r="A90" s="111" t="s">
        <v>169</v>
      </c>
      <c r="B90" s="89"/>
      <c r="C90" s="130" t="s">
        <v>231</v>
      </c>
      <c r="D90" s="87"/>
      <c r="E90" s="87"/>
      <c r="F90" s="91"/>
      <c r="G90" s="89"/>
      <c r="H90" s="130" t="s">
        <v>231</v>
      </c>
      <c r="I90" s="87"/>
      <c r="J90" s="87"/>
      <c r="K90" s="91"/>
      <c r="L90" s="86"/>
      <c r="M90" s="86"/>
    </row>
    <row r="91" spans="1:13" ht="18.600000000000001" thickBot="1" x14ac:dyDescent="0.5">
      <c r="A91" s="112" t="s">
        <v>172</v>
      </c>
      <c r="B91" s="95">
        <v>11</v>
      </c>
      <c r="C91" s="130" t="s">
        <v>231</v>
      </c>
      <c r="D91" s="96" t="s">
        <v>110</v>
      </c>
      <c r="E91" s="96"/>
      <c r="F91" s="97">
        <v>55</v>
      </c>
      <c r="G91" s="95">
        <v>12</v>
      </c>
      <c r="H91" s="130" t="s">
        <v>231</v>
      </c>
      <c r="I91" s="96" t="s">
        <v>111</v>
      </c>
      <c r="J91" s="96" t="s">
        <v>126</v>
      </c>
      <c r="K91" s="97">
        <v>88</v>
      </c>
      <c r="L91" s="86"/>
      <c r="M91" s="86"/>
    </row>
    <row r="92" spans="1:13" ht="18.600000000000001" thickBot="1" x14ac:dyDescent="0.5">
      <c r="A92" s="107" t="s">
        <v>171</v>
      </c>
      <c r="B92" s="108"/>
      <c r="C92" s="130" t="s">
        <v>231</v>
      </c>
      <c r="D92" s="109"/>
      <c r="E92" s="109"/>
      <c r="F92" s="110"/>
      <c r="G92" s="108">
        <v>11</v>
      </c>
      <c r="H92" s="130" t="s">
        <v>231</v>
      </c>
      <c r="I92" s="109" t="s">
        <v>114</v>
      </c>
      <c r="J92" s="109" t="s">
        <v>127</v>
      </c>
      <c r="K92" s="110" t="s">
        <v>168</v>
      </c>
      <c r="L92" s="86"/>
      <c r="M92" s="86"/>
    </row>
    <row r="93" spans="1:13" ht="18.600000000000001" thickBot="1" x14ac:dyDescent="0.5">
      <c r="A93" s="111" t="s">
        <v>171</v>
      </c>
      <c r="B93" s="89">
        <v>12</v>
      </c>
      <c r="C93" s="130" t="s">
        <v>231</v>
      </c>
      <c r="D93" s="87" t="s">
        <v>112</v>
      </c>
      <c r="E93" s="87" t="s">
        <v>115</v>
      </c>
      <c r="F93" s="91">
        <v>33</v>
      </c>
      <c r="G93" s="89">
        <v>14</v>
      </c>
      <c r="H93" s="130" t="s">
        <v>167</v>
      </c>
      <c r="I93" s="87" t="s">
        <v>113</v>
      </c>
      <c r="J93" s="87" t="s">
        <v>117</v>
      </c>
      <c r="K93" s="91">
        <v>1</v>
      </c>
      <c r="L93" s="86"/>
      <c r="M93" s="86"/>
    </row>
    <row r="94" spans="1:13" ht="18.600000000000001" thickBot="1" x14ac:dyDescent="0.5">
      <c r="A94" s="112" t="s">
        <v>171</v>
      </c>
      <c r="B94" s="95" t="s">
        <v>186</v>
      </c>
      <c r="C94" s="130" t="s">
        <v>231</v>
      </c>
      <c r="D94" s="96" t="s">
        <v>249</v>
      </c>
      <c r="E94" s="96"/>
      <c r="F94" s="97"/>
      <c r="G94" s="95" t="s">
        <v>187</v>
      </c>
      <c r="H94" s="130" t="s">
        <v>231</v>
      </c>
      <c r="I94" s="96"/>
      <c r="J94" s="96"/>
      <c r="K94" s="97"/>
      <c r="L94" s="86"/>
      <c r="M94" s="86"/>
    </row>
    <row r="95" spans="1:13" ht="18.600000000000001" thickBot="1" x14ac:dyDescent="0.5">
      <c r="A95" s="107" t="s">
        <v>171</v>
      </c>
      <c r="B95" s="108"/>
      <c r="C95" s="130" t="s">
        <v>231</v>
      </c>
      <c r="D95" s="109"/>
      <c r="E95" s="109"/>
      <c r="F95" s="110"/>
      <c r="G95" s="108" t="s">
        <v>196</v>
      </c>
      <c r="H95" s="130" t="s">
        <v>231</v>
      </c>
      <c r="I95" s="109"/>
      <c r="J95" s="109"/>
      <c r="K95" s="110"/>
      <c r="L95" s="86"/>
      <c r="M95" s="86"/>
    </row>
    <row r="96" spans="1:13" ht="18.600000000000001" thickBot="1" x14ac:dyDescent="0.5">
      <c r="A96" s="111" t="s">
        <v>171</v>
      </c>
      <c r="B96" s="89"/>
      <c r="C96" s="130" t="s">
        <v>231</v>
      </c>
      <c r="D96" s="87"/>
      <c r="E96" s="87"/>
      <c r="F96" s="91"/>
      <c r="G96" s="89"/>
      <c r="H96" s="130" t="s">
        <v>231</v>
      </c>
      <c r="I96" s="87"/>
      <c r="J96" s="87"/>
      <c r="K96" s="91"/>
      <c r="L96" s="86"/>
      <c r="M96" s="86"/>
    </row>
    <row r="97" spans="1:13" ht="18.600000000000001" thickBot="1" x14ac:dyDescent="0.5">
      <c r="A97" s="112" t="s">
        <v>174</v>
      </c>
      <c r="B97" s="95">
        <v>11</v>
      </c>
      <c r="C97" s="130" t="s">
        <v>231</v>
      </c>
      <c r="D97" s="96" t="s">
        <v>110</v>
      </c>
      <c r="E97" s="96" t="s">
        <v>117</v>
      </c>
      <c r="F97" s="97"/>
      <c r="G97" s="95"/>
      <c r="H97" s="130" t="s">
        <v>231</v>
      </c>
      <c r="I97" s="96"/>
      <c r="J97" s="96"/>
      <c r="K97" s="97"/>
      <c r="L97" s="86"/>
      <c r="M97" s="86"/>
    </row>
    <row r="98" spans="1:13" ht="18.600000000000001" thickBot="1" x14ac:dyDescent="0.5">
      <c r="A98" s="107" t="s">
        <v>173</v>
      </c>
      <c r="B98" s="108"/>
      <c r="C98" s="130" t="s">
        <v>231</v>
      </c>
      <c r="D98" s="109"/>
      <c r="E98" s="109"/>
      <c r="F98" s="110"/>
      <c r="G98" s="108"/>
      <c r="H98" s="130" t="s">
        <v>231</v>
      </c>
      <c r="I98" s="109"/>
      <c r="J98" s="109"/>
      <c r="K98" s="110"/>
      <c r="L98" s="86"/>
      <c r="M98" s="86"/>
    </row>
    <row r="99" spans="1:13" ht="18.600000000000001" thickBot="1" x14ac:dyDescent="0.5">
      <c r="A99" s="111" t="s">
        <v>176</v>
      </c>
      <c r="B99" s="89"/>
      <c r="C99" s="130" t="s">
        <v>231</v>
      </c>
      <c r="D99" s="87"/>
      <c r="E99" s="87"/>
      <c r="F99" s="91"/>
      <c r="G99" s="89">
        <v>12</v>
      </c>
      <c r="H99" s="130" t="s">
        <v>231</v>
      </c>
      <c r="I99" s="87" t="s">
        <v>110</v>
      </c>
      <c r="J99" s="87" t="s">
        <v>117</v>
      </c>
      <c r="K99" s="91" t="s">
        <v>138</v>
      </c>
      <c r="L99" s="86"/>
      <c r="M99" s="86"/>
    </row>
    <row r="100" spans="1:13" ht="18.600000000000001" thickBot="1" x14ac:dyDescent="0.5">
      <c r="A100" s="112" t="s">
        <v>175</v>
      </c>
      <c r="B100" s="95"/>
      <c r="C100" s="130" t="s">
        <v>231</v>
      </c>
      <c r="D100" s="96"/>
      <c r="E100" s="96"/>
      <c r="F100" s="97"/>
      <c r="G100" s="95"/>
      <c r="H100" s="130" t="s">
        <v>231</v>
      </c>
      <c r="I100" s="96"/>
      <c r="J100" s="96"/>
      <c r="K100" s="97"/>
      <c r="L100" s="86"/>
      <c r="M100" s="86"/>
    </row>
    <row r="101" spans="1:13" ht="18.600000000000001" thickBot="1" x14ac:dyDescent="0.5">
      <c r="A101" s="107" t="s">
        <v>178</v>
      </c>
      <c r="B101" s="108">
        <v>8</v>
      </c>
      <c r="C101" s="130" t="s">
        <v>231</v>
      </c>
      <c r="D101" s="109" t="s">
        <v>110</v>
      </c>
      <c r="E101" s="109"/>
      <c r="F101" s="110">
        <v>78</v>
      </c>
      <c r="G101" s="108">
        <v>10</v>
      </c>
      <c r="H101" s="130" t="s">
        <v>231</v>
      </c>
      <c r="I101" s="109" t="s">
        <v>111</v>
      </c>
      <c r="J101" s="109" t="s">
        <v>113</v>
      </c>
      <c r="K101" s="110">
        <v>32</v>
      </c>
      <c r="L101" s="86"/>
      <c r="M101" s="86"/>
    </row>
    <row r="102" spans="1:13" ht="18.600000000000001" thickBot="1" x14ac:dyDescent="0.5">
      <c r="A102" s="111" t="s">
        <v>177</v>
      </c>
      <c r="B102" s="89"/>
      <c r="C102" s="130" t="s">
        <v>231</v>
      </c>
      <c r="D102" s="87"/>
      <c r="E102" s="87"/>
      <c r="F102" s="91"/>
      <c r="G102" s="89">
        <v>11</v>
      </c>
      <c r="H102" s="130" t="s">
        <v>231</v>
      </c>
      <c r="I102" s="87" t="s">
        <v>114</v>
      </c>
      <c r="J102" s="87"/>
      <c r="K102" s="91">
        <v>11</v>
      </c>
      <c r="L102" s="86"/>
      <c r="M102" s="86"/>
    </row>
    <row r="103" spans="1:13" ht="18.600000000000001" thickBot="1" x14ac:dyDescent="0.5">
      <c r="A103" s="112" t="s">
        <v>177</v>
      </c>
      <c r="B103" s="95">
        <v>12</v>
      </c>
      <c r="C103" s="130" t="s">
        <v>231</v>
      </c>
      <c r="D103" s="96" t="s">
        <v>112</v>
      </c>
      <c r="E103" s="96" t="s">
        <v>114</v>
      </c>
      <c r="F103" s="97">
        <v>74</v>
      </c>
      <c r="G103" s="95">
        <v>18</v>
      </c>
      <c r="H103" s="130">
        <v>11</v>
      </c>
      <c r="I103" s="96" t="s">
        <v>113</v>
      </c>
      <c r="J103" s="96" t="s">
        <v>115</v>
      </c>
      <c r="K103" s="97">
        <v>7</v>
      </c>
      <c r="L103" s="86"/>
      <c r="M103" s="86"/>
    </row>
    <row r="104" spans="1:13" ht="18.600000000000001" thickBot="1" x14ac:dyDescent="0.5">
      <c r="A104" s="107" t="s">
        <v>177</v>
      </c>
      <c r="B104" s="108">
        <v>22</v>
      </c>
      <c r="C104" s="130" t="s">
        <v>231</v>
      </c>
      <c r="D104" s="109" t="s">
        <v>116</v>
      </c>
      <c r="E104" s="109" t="s">
        <v>117</v>
      </c>
      <c r="F104" s="110"/>
      <c r="G104" s="108"/>
      <c r="H104" s="130" t="s">
        <v>231</v>
      </c>
      <c r="I104" s="109"/>
      <c r="J104" s="109"/>
      <c r="K104" s="110"/>
      <c r="L104" s="86"/>
      <c r="M104" s="86"/>
    </row>
    <row r="105" spans="1:13" ht="18.600000000000001" thickBot="1" x14ac:dyDescent="0.5">
      <c r="A105" s="111" t="s">
        <v>177</v>
      </c>
      <c r="B105" s="89"/>
      <c r="C105" s="130" t="s">
        <v>231</v>
      </c>
      <c r="D105" s="87"/>
      <c r="E105" s="87"/>
      <c r="F105" s="91"/>
      <c r="G105" s="89"/>
      <c r="H105" s="130" t="s">
        <v>231</v>
      </c>
      <c r="I105" s="87"/>
      <c r="J105" s="87"/>
      <c r="K105" s="91"/>
      <c r="L105" s="86"/>
      <c r="M105" s="86"/>
    </row>
    <row r="106" spans="1:13" ht="18.600000000000001" thickBot="1" x14ac:dyDescent="0.5">
      <c r="A106" s="112" t="s">
        <v>180</v>
      </c>
      <c r="B106" s="95">
        <v>22</v>
      </c>
      <c r="C106" s="130" t="s">
        <v>231</v>
      </c>
      <c r="D106" s="96" t="s">
        <v>111</v>
      </c>
      <c r="E106" s="96" t="s">
        <v>113</v>
      </c>
      <c r="F106" s="97">
        <v>38</v>
      </c>
      <c r="G106" s="95">
        <v>18</v>
      </c>
      <c r="H106" s="130" t="s">
        <v>231</v>
      </c>
      <c r="I106" s="96" t="s">
        <v>110</v>
      </c>
      <c r="J106" s="96"/>
      <c r="K106" s="97">
        <v>66</v>
      </c>
      <c r="L106" s="86"/>
      <c r="M106" s="86"/>
    </row>
    <row r="107" spans="1:13" ht="18.600000000000001" thickBot="1" x14ac:dyDescent="0.5">
      <c r="A107" s="107" t="s">
        <v>179</v>
      </c>
      <c r="B107" s="108">
        <v>11</v>
      </c>
      <c r="C107" s="130" t="s">
        <v>231</v>
      </c>
      <c r="D107" s="109" t="s">
        <v>114</v>
      </c>
      <c r="E107" s="109"/>
      <c r="F107" s="110">
        <v>11</v>
      </c>
      <c r="G107" s="108"/>
      <c r="H107" s="130" t="s">
        <v>231</v>
      </c>
      <c r="I107" s="109"/>
      <c r="J107" s="109"/>
      <c r="K107" s="110"/>
      <c r="L107" s="86"/>
      <c r="M107" s="86"/>
    </row>
    <row r="108" spans="1:13" ht="18.600000000000001" thickBot="1" x14ac:dyDescent="0.5">
      <c r="A108" s="111" t="s">
        <v>179</v>
      </c>
      <c r="B108" s="89">
        <v>12</v>
      </c>
      <c r="C108" s="130">
        <v>11</v>
      </c>
      <c r="D108" s="87" t="s">
        <v>113</v>
      </c>
      <c r="E108" s="87" t="s">
        <v>115</v>
      </c>
      <c r="F108" s="91">
        <v>73</v>
      </c>
      <c r="G108" s="89"/>
      <c r="H108" s="130" t="s">
        <v>231</v>
      </c>
      <c r="I108" s="87"/>
      <c r="J108" s="87"/>
      <c r="K108" s="91"/>
      <c r="L108" s="86"/>
      <c r="M108" s="86"/>
    </row>
    <row r="109" spans="1:13" ht="18.600000000000001" thickBot="1" x14ac:dyDescent="0.5">
      <c r="A109" s="112" t="s">
        <v>179</v>
      </c>
      <c r="B109" s="95"/>
      <c r="C109" s="130" t="s">
        <v>231</v>
      </c>
      <c r="D109" s="96"/>
      <c r="E109" s="96"/>
      <c r="F109" s="97"/>
      <c r="G109" s="95"/>
      <c r="H109" s="130" t="s">
        <v>231</v>
      </c>
      <c r="I109" s="96"/>
      <c r="J109" s="96"/>
      <c r="K109" s="97"/>
      <c r="L109" s="86"/>
      <c r="M109" s="86"/>
    </row>
    <row r="110" spans="1:13" ht="18.600000000000001" thickBot="1" x14ac:dyDescent="0.5">
      <c r="A110" s="107" t="s">
        <v>182</v>
      </c>
      <c r="B110" s="108">
        <v>12</v>
      </c>
      <c r="C110" s="130" t="s">
        <v>231</v>
      </c>
      <c r="D110" s="109" t="s">
        <v>110</v>
      </c>
      <c r="E110" s="109" t="s">
        <v>117</v>
      </c>
      <c r="F110" s="110" t="s">
        <v>128</v>
      </c>
      <c r="G110" s="108"/>
      <c r="H110" s="130" t="s">
        <v>231</v>
      </c>
      <c r="I110" s="109"/>
      <c r="J110" s="109"/>
      <c r="K110" s="110"/>
      <c r="L110" s="86"/>
      <c r="M110" s="86"/>
    </row>
    <row r="111" spans="1:13" ht="18.600000000000001" thickBot="1" x14ac:dyDescent="0.5">
      <c r="A111" s="111" t="s">
        <v>181</v>
      </c>
      <c r="B111" s="89"/>
      <c r="C111" s="130" t="s">
        <v>231</v>
      </c>
      <c r="D111" s="87"/>
      <c r="E111" s="87"/>
      <c r="F111" s="91"/>
      <c r="G111" s="89"/>
      <c r="H111" s="130" t="s">
        <v>231</v>
      </c>
      <c r="I111" s="87"/>
      <c r="J111" s="87"/>
      <c r="K111" s="91"/>
      <c r="L111" s="86"/>
      <c r="M111" s="86"/>
    </row>
    <row r="112" spans="1:13" ht="18.600000000000001" thickBot="1" x14ac:dyDescent="0.5">
      <c r="A112" s="112" t="s">
        <v>184</v>
      </c>
      <c r="B112" s="95">
        <v>8</v>
      </c>
      <c r="C112" s="130" t="s">
        <v>231</v>
      </c>
      <c r="D112" s="96" t="s">
        <v>111</v>
      </c>
      <c r="E112" s="96" t="s">
        <v>113</v>
      </c>
      <c r="F112" s="97">
        <v>31</v>
      </c>
      <c r="G112" s="95">
        <v>11</v>
      </c>
      <c r="H112" s="130" t="s">
        <v>231</v>
      </c>
      <c r="I112" s="96" t="s">
        <v>110</v>
      </c>
      <c r="J112" s="96"/>
      <c r="K112" s="97">
        <v>51</v>
      </c>
      <c r="L112" s="86"/>
      <c r="M112" s="86"/>
    </row>
    <row r="113" spans="1:13" ht="18.600000000000001" thickBot="1" x14ac:dyDescent="0.5">
      <c r="A113" s="107" t="s">
        <v>183</v>
      </c>
      <c r="B113" s="108">
        <v>11</v>
      </c>
      <c r="C113" s="130" t="s">
        <v>231</v>
      </c>
      <c r="D113" s="109" t="s">
        <v>114</v>
      </c>
      <c r="E113" s="109"/>
      <c r="F113" s="110">
        <v>11</v>
      </c>
      <c r="G113" s="108"/>
      <c r="H113" s="130" t="s">
        <v>231</v>
      </c>
      <c r="I113" s="109"/>
      <c r="J113" s="109"/>
      <c r="K113" s="110"/>
      <c r="L113" s="86"/>
      <c r="M113" s="86"/>
    </row>
    <row r="114" spans="1:13" ht="18.600000000000001" thickBot="1" x14ac:dyDescent="0.5">
      <c r="A114" s="111" t="s">
        <v>183</v>
      </c>
      <c r="B114" s="89">
        <v>4</v>
      </c>
      <c r="C114" s="130">
        <v>11</v>
      </c>
      <c r="D114" s="87" t="s">
        <v>113</v>
      </c>
      <c r="E114" s="87" t="s">
        <v>115</v>
      </c>
      <c r="F114" s="91">
        <v>56</v>
      </c>
      <c r="G114" s="89"/>
      <c r="H114" s="130" t="s">
        <v>231</v>
      </c>
      <c r="I114" s="87"/>
      <c r="J114" s="87"/>
      <c r="K114" s="91"/>
      <c r="L114" s="86"/>
      <c r="M114" s="86"/>
    </row>
    <row r="115" spans="1:13" ht="18.600000000000001" thickBot="1" x14ac:dyDescent="0.5">
      <c r="A115" s="112" t="s">
        <v>183</v>
      </c>
      <c r="B115" s="95"/>
      <c r="C115" s="130" t="s">
        <v>231</v>
      </c>
      <c r="D115" s="96"/>
      <c r="E115" s="96"/>
      <c r="F115" s="97"/>
      <c r="G115" s="95"/>
      <c r="H115" s="130" t="s">
        <v>231</v>
      </c>
      <c r="I115" s="96"/>
      <c r="J115" s="96"/>
      <c r="K115" s="97"/>
      <c r="L115" s="86"/>
      <c r="M115" s="86"/>
    </row>
    <row r="116" spans="1:13" ht="18.600000000000001" thickBot="1" x14ac:dyDescent="0.5">
      <c r="A116" s="107" t="s">
        <v>189</v>
      </c>
      <c r="B116" s="108">
        <v>1</v>
      </c>
      <c r="C116" s="130" t="s">
        <v>231</v>
      </c>
      <c r="D116" s="109" t="s">
        <v>110</v>
      </c>
      <c r="E116" s="109"/>
      <c r="F116" s="110">
        <v>15</v>
      </c>
      <c r="G116" s="108">
        <v>3</v>
      </c>
      <c r="H116" s="130" t="s">
        <v>231</v>
      </c>
      <c r="I116" s="109" t="s">
        <v>111</v>
      </c>
      <c r="J116" s="109" t="s">
        <v>126</v>
      </c>
      <c r="K116" s="110">
        <v>78</v>
      </c>
      <c r="L116" s="86"/>
      <c r="M116" s="86"/>
    </row>
    <row r="117" spans="1:13" ht="18.600000000000001" thickBot="1" x14ac:dyDescent="0.5">
      <c r="A117" s="111" t="s">
        <v>188</v>
      </c>
      <c r="B117" s="89"/>
      <c r="C117" s="130" t="s">
        <v>231</v>
      </c>
      <c r="D117" s="87"/>
      <c r="E117" s="87"/>
      <c r="F117" s="91"/>
      <c r="G117" s="89">
        <v>10</v>
      </c>
      <c r="H117" s="130" t="s">
        <v>231</v>
      </c>
      <c r="I117" s="87" t="s">
        <v>114</v>
      </c>
      <c r="J117" s="87" t="s">
        <v>127</v>
      </c>
      <c r="K117" s="91" t="s">
        <v>168</v>
      </c>
      <c r="L117" s="86"/>
      <c r="M117" s="86"/>
    </row>
    <row r="118" spans="1:13" ht="18.600000000000001" thickBot="1" x14ac:dyDescent="0.5">
      <c r="A118" s="112" t="s">
        <v>188</v>
      </c>
      <c r="B118" s="95">
        <v>2</v>
      </c>
      <c r="C118" s="130" t="s">
        <v>231</v>
      </c>
      <c r="D118" s="96" t="s">
        <v>112</v>
      </c>
      <c r="E118" s="96"/>
      <c r="F118" s="97">
        <v>21</v>
      </c>
      <c r="G118" s="95">
        <v>10</v>
      </c>
      <c r="H118" s="130" t="s">
        <v>167</v>
      </c>
      <c r="I118" s="96" t="s">
        <v>113</v>
      </c>
      <c r="J118" s="96"/>
      <c r="K118" s="97"/>
      <c r="L118" s="86"/>
      <c r="M118" s="86"/>
    </row>
    <row r="119" spans="1:13" ht="18.600000000000001" thickBot="1" x14ac:dyDescent="0.5">
      <c r="A119" s="107" t="s">
        <v>188</v>
      </c>
      <c r="B119" s="108"/>
      <c r="C119" s="130" t="s">
        <v>231</v>
      </c>
      <c r="D119" s="109"/>
      <c r="E119" s="109"/>
      <c r="F119" s="110"/>
      <c r="G119" s="108">
        <v>3</v>
      </c>
      <c r="H119" s="130" t="s">
        <v>231</v>
      </c>
      <c r="I119" s="109" t="s">
        <v>116</v>
      </c>
      <c r="J119" s="109" t="s">
        <v>112</v>
      </c>
      <c r="K119" s="110">
        <v>94</v>
      </c>
      <c r="L119" s="86"/>
      <c r="M119" s="86"/>
    </row>
    <row r="120" spans="1:13" ht="18.600000000000001" thickBot="1" x14ac:dyDescent="0.5">
      <c r="A120" s="111" t="s">
        <v>188</v>
      </c>
      <c r="B120" s="89"/>
      <c r="C120" s="130" t="s">
        <v>231</v>
      </c>
      <c r="D120" s="87"/>
      <c r="E120" s="87"/>
      <c r="F120" s="91"/>
      <c r="G120" s="89">
        <v>11</v>
      </c>
      <c r="H120" s="130" t="s">
        <v>231</v>
      </c>
      <c r="I120" s="87" t="s">
        <v>114</v>
      </c>
      <c r="J120" s="87"/>
      <c r="K120" s="91">
        <v>51</v>
      </c>
      <c r="L120" s="86"/>
      <c r="M120" s="86"/>
    </row>
    <row r="121" spans="1:13" ht="18.600000000000001" thickBot="1" x14ac:dyDescent="0.5">
      <c r="A121" s="112" t="s">
        <v>188</v>
      </c>
      <c r="B121" s="95"/>
      <c r="C121" s="130" t="s">
        <v>231</v>
      </c>
      <c r="D121" s="96"/>
      <c r="E121" s="96"/>
      <c r="F121" s="97"/>
      <c r="G121" s="95">
        <v>14</v>
      </c>
      <c r="H121" s="130">
        <v>51</v>
      </c>
      <c r="I121" s="96" t="s">
        <v>113</v>
      </c>
      <c r="J121" s="96" t="s">
        <v>115</v>
      </c>
      <c r="K121" s="97">
        <v>15</v>
      </c>
      <c r="L121" s="86"/>
      <c r="M121" s="86"/>
    </row>
    <row r="122" spans="1:13" ht="18.600000000000001" thickBot="1" x14ac:dyDescent="0.5">
      <c r="A122" s="107" t="s">
        <v>188</v>
      </c>
      <c r="B122" s="108"/>
      <c r="C122" s="130" t="s">
        <v>231</v>
      </c>
      <c r="D122" s="109"/>
      <c r="E122" s="109"/>
      <c r="F122" s="110"/>
      <c r="G122" s="108"/>
      <c r="H122" s="130" t="s">
        <v>231</v>
      </c>
      <c r="I122" s="109"/>
      <c r="J122" s="109"/>
      <c r="K122" s="110"/>
      <c r="L122" s="86"/>
      <c r="M122" s="86"/>
    </row>
    <row r="123" spans="1:13" ht="18.600000000000001" thickBot="1" x14ac:dyDescent="0.5">
      <c r="A123" s="111" t="s">
        <v>191</v>
      </c>
      <c r="B123" s="89">
        <v>2</v>
      </c>
      <c r="C123" s="130" t="s">
        <v>231</v>
      </c>
      <c r="D123" s="87" t="s">
        <v>111</v>
      </c>
      <c r="E123" s="87" t="s">
        <v>113</v>
      </c>
      <c r="F123" s="91">
        <v>33</v>
      </c>
      <c r="G123" s="89">
        <v>10</v>
      </c>
      <c r="H123" s="130" t="s">
        <v>231</v>
      </c>
      <c r="I123" s="87" t="s">
        <v>110</v>
      </c>
      <c r="J123" s="87"/>
      <c r="K123" s="91">
        <v>51</v>
      </c>
      <c r="L123" s="86"/>
      <c r="M123" s="86"/>
    </row>
    <row r="124" spans="1:13" ht="18.600000000000001" thickBot="1" x14ac:dyDescent="0.5">
      <c r="A124" s="112" t="s">
        <v>190</v>
      </c>
      <c r="B124" s="95">
        <v>11</v>
      </c>
      <c r="C124" s="130" t="s">
        <v>231</v>
      </c>
      <c r="D124" s="96" t="s">
        <v>114</v>
      </c>
      <c r="E124" s="96"/>
      <c r="F124" s="97">
        <v>11</v>
      </c>
      <c r="G124" s="95"/>
      <c r="H124" s="130" t="s">
        <v>231</v>
      </c>
      <c r="I124" s="96"/>
      <c r="J124" s="96"/>
      <c r="K124" s="97"/>
      <c r="L124" s="86"/>
      <c r="M124" s="86"/>
    </row>
    <row r="125" spans="1:13" ht="18.600000000000001" thickBot="1" x14ac:dyDescent="0.5">
      <c r="A125" s="107" t="s">
        <v>190</v>
      </c>
      <c r="B125" s="108">
        <v>4</v>
      </c>
      <c r="C125" s="130">
        <v>11</v>
      </c>
      <c r="D125" s="109" t="s">
        <v>113</v>
      </c>
      <c r="E125" s="109" t="s">
        <v>115</v>
      </c>
      <c r="F125" s="110">
        <v>82</v>
      </c>
      <c r="G125" s="108"/>
      <c r="H125" s="130" t="s">
        <v>231</v>
      </c>
      <c r="I125" s="109"/>
      <c r="J125" s="109"/>
      <c r="K125" s="110"/>
      <c r="L125" s="86"/>
      <c r="M125" s="86"/>
    </row>
    <row r="126" spans="1:13" ht="18.600000000000001" thickBot="1" x14ac:dyDescent="0.5">
      <c r="A126" s="111" t="s">
        <v>190</v>
      </c>
      <c r="B126" s="89"/>
      <c r="C126" s="130" t="s">
        <v>231</v>
      </c>
      <c r="D126" s="87"/>
      <c r="E126" s="87"/>
      <c r="F126" s="91"/>
      <c r="G126" s="89"/>
      <c r="H126" s="130" t="s">
        <v>231</v>
      </c>
      <c r="I126" s="87"/>
      <c r="J126" s="87"/>
      <c r="K126" s="91"/>
      <c r="L126" s="86"/>
      <c r="M126" s="86"/>
    </row>
    <row r="127" spans="1:13" ht="18.600000000000001" thickBot="1" x14ac:dyDescent="0.5">
      <c r="A127" s="112" t="s">
        <v>193</v>
      </c>
      <c r="B127" s="95">
        <v>2</v>
      </c>
      <c r="C127" s="130" t="s">
        <v>231</v>
      </c>
      <c r="D127" s="96" t="s">
        <v>110</v>
      </c>
      <c r="E127" s="96" t="s">
        <v>117</v>
      </c>
      <c r="F127" s="97" t="s">
        <v>128</v>
      </c>
      <c r="G127" s="95"/>
      <c r="H127" s="130" t="s">
        <v>231</v>
      </c>
      <c r="I127" s="96"/>
      <c r="J127" s="96"/>
      <c r="K127" s="97"/>
      <c r="L127" s="86"/>
      <c r="M127" s="86"/>
    </row>
    <row r="128" spans="1:13" ht="18.600000000000001" thickBot="1" x14ac:dyDescent="0.5">
      <c r="A128" s="107" t="s">
        <v>192</v>
      </c>
      <c r="B128" s="108"/>
      <c r="C128" s="130" t="s">
        <v>231</v>
      </c>
      <c r="D128" s="109"/>
      <c r="E128" s="109"/>
      <c r="F128" s="110"/>
      <c r="G128" s="108"/>
      <c r="H128" s="130" t="s">
        <v>231</v>
      </c>
      <c r="I128" s="109"/>
      <c r="J128" s="109"/>
      <c r="K128" s="110"/>
      <c r="L128" s="86"/>
      <c r="M128" s="86"/>
    </row>
    <row r="129" spans="1:13" ht="18.600000000000001" thickBot="1" x14ac:dyDescent="0.5">
      <c r="A129" s="111" t="s">
        <v>195</v>
      </c>
      <c r="B129" s="89">
        <v>2</v>
      </c>
      <c r="C129" s="130" t="s">
        <v>231</v>
      </c>
      <c r="D129" s="87" t="s">
        <v>111</v>
      </c>
      <c r="E129" s="87" t="s">
        <v>126</v>
      </c>
      <c r="F129" s="91" t="s">
        <v>162</v>
      </c>
      <c r="G129" s="89">
        <v>29</v>
      </c>
      <c r="H129" s="130" t="s">
        <v>231</v>
      </c>
      <c r="I129" s="87" t="s">
        <v>110</v>
      </c>
      <c r="J129" s="87"/>
      <c r="K129" s="91">
        <v>69</v>
      </c>
      <c r="L129" s="86"/>
      <c r="M129" s="86"/>
    </row>
    <row r="130" spans="1:13" ht="18.600000000000001" thickBot="1" x14ac:dyDescent="0.5">
      <c r="A130" s="112" t="s">
        <v>194</v>
      </c>
      <c r="B130" s="95">
        <v>22</v>
      </c>
      <c r="C130" s="130" t="s">
        <v>231</v>
      </c>
      <c r="D130" s="96" t="s">
        <v>114</v>
      </c>
      <c r="E130" s="96" t="s">
        <v>127</v>
      </c>
      <c r="F130" s="97">
        <v>53</v>
      </c>
      <c r="G130" s="95"/>
      <c r="H130" s="130" t="s">
        <v>231</v>
      </c>
      <c r="I130" s="96"/>
      <c r="J130" s="96"/>
      <c r="K130" s="97"/>
      <c r="L130" s="86"/>
      <c r="M130" s="86"/>
    </row>
    <row r="131" spans="1:13" ht="18.600000000000001" thickBot="1" x14ac:dyDescent="0.5">
      <c r="A131" s="107" t="s">
        <v>194</v>
      </c>
      <c r="B131" s="108">
        <v>8</v>
      </c>
      <c r="C131" s="130">
        <v>53</v>
      </c>
      <c r="D131" s="109" t="s">
        <v>113</v>
      </c>
      <c r="E131" s="109"/>
      <c r="F131" s="110">
        <v>98</v>
      </c>
      <c r="G131" s="108">
        <v>11</v>
      </c>
      <c r="H131" s="130" t="s">
        <v>231</v>
      </c>
      <c r="I131" s="109" t="s">
        <v>116</v>
      </c>
      <c r="J131" s="109" t="s">
        <v>113</v>
      </c>
      <c r="K131" s="110">
        <v>83</v>
      </c>
      <c r="L131" s="86"/>
      <c r="M131" s="86"/>
    </row>
    <row r="132" spans="1:13" ht="18.600000000000001" thickBot="1" x14ac:dyDescent="0.5">
      <c r="A132" s="111" t="s">
        <v>194</v>
      </c>
      <c r="B132" s="89">
        <v>22</v>
      </c>
      <c r="C132" s="130" t="s">
        <v>231</v>
      </c>
      <c r="D132" s="87" t="s">
        <v>116</v>
      </c>
      <c r="E132" s="87" t="s">
        <v>117</v>
      </c>
      <c r="F132" s="91"/>
      <c r="G132" s="89">
        <v>10</v>
      </c>
      <c r="H132" s="130">
        <v>83</v>
      </c>
      <c r="I132" s="87" t="s">
        <v>113</v>
      </c>
      <c r="J132" s="87" t="s">
        <v>115</v>
      </c>
      <c r="K132" s="91">
        <v>65</v>
      </c>
      <c r="L132" s="86"/>
      <c r="M132" s="86"/>
    </row>
    <row r="133" spans="1:13" ht="18.600000000000001" thickBot="1" x14ac:dyDescent="0.5">
      <c r="A133" s="112" t="s">
        <v>194</v>
      </c>
      <c r="B133" s="95" t="s">
        <v>131</v>
      </c>
      <c r="C133" s="130" t="s">
        <v>231</v>
      </c>
      <c r="D133" s="96"/>
      <c r="E133" s="96"/>
      <c r="F133" s="97"/>
      <c r="G133" s="95" t="s">
        <v>141</v>
      </c>
      <c r="H133" s="130" t="s">
        <v>231</v>
      </c>
      <c r="I133" s="96" t="s">
        <v>132</v>
      </c>
      <c r="J133" s="96"/>
      <c r="K133" s="97"/>
      <c r="L133" s="86"/>
      <c r="M133" s="86"/>
    </row>
    <row r="134" spans="1:13" ht="18.600000000000001" thickBot="1" x14ac:dyDescent="0.5">
      <c r="A134" s="107" t="s">
        <v>194</v>
      </c>
      <c r="B134" s="108"/>
      <c r="C134" s="130" t="s">
        <v>231</v>
      </c>
      <c r="D134" s="109"/>
      <c r="E134" s="109"/>
      <c r="F134" s="110"/>
      <c r="G134" s="108"/>
      <c r="H134" s="130" t="s">
        <v>231</v>
      </c>
      <c r="I134" s="109"/>
      <c r="J134" s="109"/>
      <c r="K134" s="110"/>
      <c r="L134" s="86"/>
      <c r="M134" s="86"/>
    </row>
    <row r="135" spans="1:13" ht="18.600000000000001" thickBot="1" x14ac:dyDescent="0.5">
      <c r="A135" s="111" t="s">
        <v>198</v>
      </c>
      <c r="B135" s="89">
        <v>22</v>
      </c>
      <c r="C135" s="130" t="s">
        <v>231</v>
      </c>
      <c r="D135" s="87" t="s">
        <v>111</v>
      </c>
      <c r="E135" s="87" t="s">
        <v>113</v>
      </c>
      <c r="F135" s="91">
        <v>38</v>
      </c>
      <c r="G135" s="89">
        <v>29</v>
      </c>
      <c r="H135" s="130" t="s">
        <v>231</v>
      </c>
      <c r="I135" s="87" t="s">
        <v>110</v>
      </c>
      <c r="J135" s="87"/>
      <c r="K135" s="91">
        <v>13</v>
      </c>
      <c r="L135" s="86"/>
      <c r="M135" s="86"/>
    </row>
    <row r="136" spans="1:13" ht="18.600000000000001" thickBot="1" x14ac:dyDescent="0.5">
      <c r="A136" s="112" t="s">
        <v>197</v>
      </c>
      <c r="B136" s="95">
        <v>11</v>
      </c>
      <c r="C136" s="130" t="s">
        <v>231</v>
      </c>
      <c r="D136" s="96" t="s">
        <v>114</v>
      </c>
      <c r="E136" s="96"/>
      <c r="F136" s="97">
        <v>22</v>
      </c>
      <c r="G136" s="95"/>
      <c r="H136" s="130" t="s">
        <v>231</v>
      </c>
      <c r="I136" s="96"/>
      <c r="J136" s="96"/>
      <c r="K136" s="97"/>
      <c r="L136" s="86"/>
      <c r="M136" s="86"/>
    </row>
    <row r="137" spans="1:13" ht="18.600000000000001" thickBot="1" x14ac:dyDescent="0.5">
      <c r="A137" s="107" t="s">
        <v>197</v>
      </c>
      <c r="B137" s="108">
        <v>2</v>
      </c>
      <c r="C137" s="130">
        <v>22</v>
      </c>
      <c r="D137" s="109" t="s">
        <v>113</v>
      </c>
      <c r="E137" s="109" t="s">
        <v>115</v>
      </c>
      <c r="F137" s="110">
        <v>58</v>
      </c>
      <c r="G137" s="108"/>
      <c r="H137" s="130" t="s">
        <v>231</v>
      </c>
      <c r="I137" s="109"/>
      <c r="J137" s="109"/>
      <c r="K137" s="110"/>
      <c r="L137" s="86"/>
      <c r="M137" s="86"/>
    </row>
    <row r="138" spans="1:13" ht="18.600000000000001" thickBot="1" x14ac:dyDescent="0.5">
      <c r="A138" s="111" t="s">
        <v>197</v>
      </c>
      <c r="B138" s="89"/>
      <c r="C138" s="130" t="s">
        <v>231</v>
      </c>
      <c r="D138" s="87"/>
      <c r="E138" s="87"/>
      <c r="F138" s="91"/>
      <c r="G138" s="89"/>
      <c r="H138" s="130" t="s">
        <v>231</v>
      </c>
      <c r="I138" s="87"/>
      <c r="J138" s="87"/>
      <c r="K138" s="91"/>
      <c r="L138" s="86"/>
      <c r="M138" s="86"/>
    </row>
    <row r="139" spans="1:13" ht="18.600000000000001" thickBot="1" x14ac:dyDescent="0.5">
      <c r="A139" s="112" t="s">
        <v>200</v>
      </c>
      <c r="B139" s="95">
        <v>4</v>
      </c>
      <c r="C139" s="130" t="s">
        <v>231</v>
      </c>
      <c r="D139" s="96" t="s">
        <v>110</v>
      </c>
      <c r="E139" s="96"/>
      <c r="F139" s="97">
        <v>78</v>
      </c>
      <c r="G139" s="95">
        <v>12</v>
      </c>
      <c r="H139" s="130" t="s">
        <v>231</v>
      </c>
      <c r="I139" s="96" t="s">
        <v>111</v>
      </c>
      <c r="J139" s="96" t="s">
        <v>113</v>
      </c>
      <c r="K139" s="97">
        <v>32</v>
      </c>
      <c r="L139" s="86"/>
      <c r="M139" s="86"/>
    </row>
    <row r="140" spans="1:13" ht="18.600000000000001" thickBot="1" x14ac:dyDescent="0.5">
      <c r="A140" s="107" t="s">
        <v>199</v>
      </c>
      <c r="B140" s="108"/>
      <c r="C140" s="130" t="s">
        <v>231</v>
      </c>
      <c r="D140" s="109"/>
      <c r="E140" s="109"/>
      <c r="F140" s="110"/>
      <c r="G140" s="108">
        <v>11</v>
      </c>
      <c r="H140" s="130" t="s">
        <v>231</v>
      </c>
      <c r="I140" s="109" t="s">
        <v>114</v>
      </c>
      <c r="J140" s="109"/>
      <c r="K140" s="110" t="s">
        <v>121</v>
      </c>
      <c r="L140" s="86"/>
      <c r="M140" s="86"/>
    </row>
    <row r="141" spans="1:13" ht="18.600000000000001" thickBot="1" x14ac:dyDescent="0.5">
      <c r="A141" s="111" t="s">
        <v>199</v>
      </c>
      <c r="B141" s="89">
        <v>8</v>
      </c>
      <c r="C141" s="130" t="s">
        <v>231</v>
      </c>
      <c r="D141" s="87" t="s">
        <v>112</v>
      </c>
      <c r="E141" s="87" t="s">
        <v>117</v>
      </c>
      <c r="F141" s="91">
        <v>43</v>
      </c>
      <c r="G141" s="89">
        <v>14</v>
      </c>
      <c r="H141" s="130" t="s">
        <v>120</v>
      </c>
      <c r="I141" s="87" t="s">
        <v>113</v>
      </c>
      <c r="J141" s="87" t="s">
        <v>115</v>
      </c>
      <c r="K141" s="91">
        <v>5</v>
      </c>
      <c r="L141" s="86"/>
      <c r="M141" s="86"/>
    </row>
    <row r="142" spans="1:13" ht="18.600000000000001" thickBot="1" x14ac:dyDescent="0.5">
      <c r="A142" s="112" t="s">
        <v>199</v>
      </c>
      <c r="B142" s="95"/>
      <c r="C142" s="130" t="s">
        <v>231</v>
      </c>
      <c r="D142" s="96"/>
      <c r="E142" s="96"/>
      <c r="F142" s="97"/>
      <c r="G142" s="95"/>
      <c r="H142" s="130" t="s">
        <v>231</v>
      </c>
      <c r="I142" s="96"/>
      <c r="J142" s="96"/>
      <c r="K142" s="97"/>
      <c r="L142" s="86"/>
      <c r="M142" s="86"/>
    </row>
    <row r="143" spans="1:13" ht="18.600000000000001" thickBot="1" x14ac:dyDescent="0.5">
      <c r="A143" s="107" t="s">
        <v>202</v>
      </c>
      <c r="B143" s="108">
        <v>8</v>
      </c>
      <c r="C143" s="130" t="s">
        <v>231</v>
      </c>
      <c r="D143" s="109" t="s">
        <v>111</v>
      </c>
      <c r="E143" s="109" t="s">
        <v>112</v>
      </c>
      <c r="F143" s="110">
        <v>21</v>
      </c>
      <c r="G143" s="108">
        <v>14</v>
      </c>
      <c r="H143" s="130" t="s">
        <v>231</v>
      </c>
      <c r="I143" s="109" t="s">
        <v>110</v>
      </c>
      <c r="J143" s="109"/>
      <c r="K143" s="110">
        <v>56</v>
      </c>
      <c r="L143" s="86"/>
      <c r="M143" s="86"/>
    </row>
    <row r="144" spans="1:13" ht="18.600000000000001" thickBot="1" x14ac:dyDescent="0.5">
      <c r="A144" s="111" t="s">
        <v>201</v>
      </c>
      <c r="B144" s="89">
        <v>11</v>
      </c>
      <c r="C144" s="130" t="s">
        <v>231</v>
      </c>
      <c r="D144" s="87" t="s">
        <v>114</v>
      </c>
      <c r="E144" s="87"/>
      <c r="F144" s="91">
        <v>51</v>
      </c>
      <c r="G144" s="89"/>
      <c r="H144" s="130" t="s">
        <v>231</v>
      </c>
      <c r="I144" s="87"/>
      <c r="J144" s="87"/>
      <c r="K144" s="91"/>
      <c r="L144" s="86"/>
      <c r="M144" s="86"/>
    </row>
    <row r="145" spans="1:13" ht="18.600000000000001" thickBot="1" x14ac:dyDescent="0.5">
      <c r="A145" s="112" t="s">
        <v>201</v>
      </c>
      <c r="B145" s="95">
        <v>8</v>
      </c>
      <c r="C145" s="130">
        <v>51</v>
      </c>
      <c r="D145" s="96" t="s">
        <v>113</v>
      </c>
      <c r="E145" s="96" t="s">
        <v>115</v>
      </c>
      <c r="F145" s="97">
        <v>7</v>
      </c>
      <c r="G145" s="95">
        <v>18</v>
      </c>
      <c r="H145" s="130" t="s">
        <v>231</v>
      </c>
      <c r="I145" s="96" t="s">
        <v>112</v>
      </c>
      <c r="J145" s="96" t="s">
        <v>114</v>
      </c>
      <c r="K145" s="97">
        <v>43</v>
      </c>
      <c r="L145" s="86"/>
      <c r="M145" s="86"/>
    </row>
    <row r="146" spans="1:13" ht="18.600000000000001" thickBot="1" x14ac:dyDescent="0.5">
      <c r="A146" s="107" t="s">
        <v>201</v>
      </c>
      <c r="B146" s="108"/>
      <c r="C146" s="130" t="s">
        <v>231</v>
      </c>
      <c r="D146" s="109"/>
      <c r="E146" s="109"/>
      <c r="F146" s="110"/>
      <c r="G146" s="108">
        <v>18</v>
      </c>
      <c r="H146" s="130" t="s">
        <v>231</v>
      </c>
      <c r="I146" s="109" t="s">
        <v>117</v>
      </c>
      <c r="J146" s="109"/>
      <c r="K146" s="110"/>
      <c r="L146" s="86"/>
      <c r="M146" s="86"/>
    </row>
    <row r="147" spans="1:13" ht="18.600000000000001" thickBot="1" x14ac:dyDescent="0.5">
      <c r="A147" s="111" t="s">
        <v>201</v>
      </c>
      <c r="B147" s="89"/>
      <c r="C147" s="130" t="s">
        <v>231</v>
      </c>
      <c r="D147" s="87"/>
      <c r="E147" s="87"/>
      <c r="F147" s="91"/>
      <c r="G147" s="89"/>
      <c r="H147" s="130" t="s">
        <v>231</v>
      </c>
      <c r="I147" s="87"/>
      <c r="J147" s="87"/>
      <c r="K147" s="91"/>
      <c r="L147" s="86"/>
      <c r="M147" s="86"/>
    </row>
    <row r="148" spans="1:13" ht="18.600000000000001" thickBot="1" x14ac:dyDescent="0.5">
      <c r="A148" s="112" t="s">
        <v>204</v>
      </c>
      <c r="B148" s="95">
        <v>11</v>
      </c>
      <c r="C148" s="130" t="s">
        <v>231</v>
      </c>
      <c r="D148" s="96" t="s">
        <v>110</v>
      </c>
      <c r="E148" s="96"/>
      <c r="F148" s="97">
        <v>57</v>
      </c>
      <c r="G148" s="95">
        <v>10</v>
      </c>
      <c r="H148" s="130" t="s">
        <v>231</v>
      </c>
      <c r="I148" s="96" t="s">
        <v>111</v>
      </c>
      <c r="J148" s="96" t="s">
        <v>113</v>
      </c>
      <c r="K148" s="97">
        <v>32</v>
      </c>
      <c r="L148" s="86"/>
      <c r="M148" s="86"/>
    </row>
    <row r="149" spans="1:13" ht="18.600000000000001" thickBot="1" x14ac:dyDescent="0.5">
      <c r="A149" s="107" t="s">
        <v>203</v>
      </c>
      <c r="B149" s="108"/>
      <c r="C149" s="130" t="s">
        <v>231</v>
      </c>
      <c r="D149" s="109"/>
      <c r="E149" s="109"/>
      <c r="F149" s="110"/>
      <c r="G149" s="108">
        <v>11</v>
      </c>
      <c r="H149" s="130" t="s">
        <v>231</v>
      </c>
      <c r="I149" s="109" t="s">
        <v>114</v>
      </c>
      <c r="J149" s="109"/>
      <c r="K149" s="110">
        <v>22</v>
      </c>
      <c r="L149" s="86"/>
      <c r="M149" s="86"/>
    </row>
    <row r="150" spans="1:13" ht="18.600000000000001" thickBot="1" x14ac:dyDescent="0.5">
      <c r="A150" s="111" t="s">
        <v>203</v>
      </c>
      <c r="B150" s="89">
        <v>1</v>
      </c>
      <c r="C150" s="130" t="s">
        <v>231</v>
      </c>
      <c r="D150" s="87" t="s">
        <v>112</v>
      </c>
      <c r="E150" s="87" t="s">
        <v>117</v>
      </c>
      <c r="F150" s="91" t="s">
        <v>127</v>
      </c>
      <c r="G150" s="89">
        <v>10</v>
      </c>
      <c r="H150" s="130">
        <v>22</v>
      </c>
      <c r="I150" s="87" t="s">
        <v>113</v>
      </c>
      <c r="J150" s="87" t="s">
        <v>115</v>
      </c>
      <c r="K150" s="91">
        <v>6</v>
      </c>
      <c r="L150" s="86"/>
      <c r="M150" s="86"/>
    </row>
    <row r="151" spans="1:13" ht="18.600000000000001" thickBot="1" x14ac:dyDescent="0.5">
      <c r="A151" s="112" t="s">
        <v>203</v>
      </c>
      <c r="B151" s="95"/>
      <c r="C151" s="130" t="s">
        <v>231</v>
      </c>
      <c r="D151" s="96"/>
      <c r="E151" s="96"/>
      <c r="F151" s="97"/>
      <c r="G151" s="95"/>
      <c r="H151" s="130" t="s">
        <v>231</v>
      </c>
      <c r="I151" s="96"/>
      <c r="J151" s="96"/>
      <c r="K151" s="97"/>
      <c r="L151" s="86"/>
      <c r="M151" s="86"/>
    </row>
    <row r="152" spans="1:13" ht="18.600000000000001" thickBot="1" x14ac:dyDescent="0.5">
      <c r="A152" s="107" t="s">
        <v>206</v>
      </c>
      <c r="B152" s="108"/>
      <c r="C152" s="130" t="s">
        <v>231</v>
      </c>
      <c r="D152" s="109"/>
      <c r="E152" s="109"/>
      <c r="F152" s="110"/>
      <c r="G152" s="108">
        <v>12</v>
      </c>
      <c r="H152" s="130" t="s">
        <v>231</v>
      </c>
      <c r="I152" s="109" t="s">
        <v>110</v>
      </c>
      <c r="J152" s="109" t="s">
        <v>117</v>
      </c>
      <c r="K152" s="110"/>
      <c r="L152" s="86"/>
      <c r="M152" s="86"/>
    </row>
    <row r="153" spans="1:13" ht="18.600000000000001" thickBot="1" x14ac:dyDescent="0.5">
      <c r="A153" s="111" t="s">
        <v>205</v>
      </c>
      <c r="B153" s="89"/>
      <c r="C153" s="130" t="s">
        <v>231</v>
      </c>
      <c r="D153" s="87"/>
      <c r="E153" s="87"/>
      <c r="F153" s="91"/>
      <c r="G153" s="89"/>
      <c r="H153" s="130" t="s">
        <v>231</v>
      </c>
      <c r="I153" s="87"/>
      <c r="J153" s="87"/>
      <c r="K153" s="91"/>
      <c r="L153" s="86"/>
      <c r="M153" s="86"/>
    </row>
    <row r="154" spans="1:13" ht="18.600000000000001" thickBot="1" x14ac:dyDescent="0.5">
      <c r="A154" s="112" t="s">
        <v>208</v>
      </c>
      <c r="B154" s="95">
        <v>8</v>
      </c>
      <c r="C154" s="130" t="s">
        <v>231</v>
      </c>
      <c r="D154" s="96" t="s">
        <v>110</v>
      </c>
      <c r="E154" s="96"/>
      <c r="F154" s="97">
        <v>66</v>
      </c>
      <c r="G154" s="95">
        <v>3</v>
      </c>
      <c r="H154" s="130" t="s">
        <v>231</v>
      </c>
      <c r="I154" s="96" t="s">
        <v>111</v>
      </c>
      <c r="J154" s="96" t="s">
        <v>126</v>
      </c>
      <c r="K154" s="97" t="s">
        <v>209</v>
      </c>
      <c r="L154" s="86"/>
      <c r="M154" s="86"/>
    </row>
    <row r="155" spans="1:13" ht="18.600000000000001" thickBot="1" x14ac:dyDescent="0.5">
      <c r="A155" s="107" t="s">
        <v>207</v>
      </c>
      <c r="B155" s="108"/>
      <c r="C155" s="130" t="s">
        <v>231</v>
      </c>
      <c r="D155" s="109"/>
      <c r="E155" s="109"/>
      <c r="F155" s="110"/>
      <c r="G155" s="108">
        <v>10</v>
      </c>
      <c r="H155" s="130" t="s">
        <v>231</v>
      </c>
      <c r="I155" s="109" t="s">
        <v>114</v>
      </c>
      <c r="J155" s="109" t="s">
        <v>127</v>
      </c>
      <c r="K155" s="110" t="s">
        <v>168</v>
      </c>
      <c r="L155" s="86"/>
      <c r="M155" s="86"/>
    </row>
    <row r="156" spans="1:13" ht="18.600000000000001" thickBot="1" x14ac:dyDescent="0.5">
      <c r="A156" s="111" t="s">
        <v>207</v>
      </c>
      <c r="B156" s="89">
        <v>12</v>
      </c>
      <c r="C156" s="130" t="s">
        <v>231</v>
      </c>
      <c r="D156" s="87" t="s">
        <v>112</v>
      </c>
      <c r="E156" s="87" t="s">
        <v>114</v>
      </c>
      <c r="F156" s="91">
        <v>97</v>
      </c>
      <c r="G156" s="89">
        <v>14</v>
      </c>
      <c r="H156" s="130" t="s">
        <v>167</v>
      </c>
      <c r="I156" s="87" t="s">
        <v>113</v>
      </c>
      <c r="J156" s="87" t="s">
        <v>115</v>
      </c>
      <c r="K156" s="91">
        <v>1</v>
      </c>
      <c r="L156" s="86"/>
      <c r="M156" s="86"/>
    </row>
    <row r="157" spans="1:13" ht="18.600000000000001" thickBot="1" x14ac:dyDescent="0.5">
      <c r="A157" s="112" t="s">
        <v>207</v>
      </c>
      <c r="B157" s="95">
        <v>11</v>
      </c>
      <c r="C157" s="130" t="s">
        <v>231</v>
      </c>
      <c r="D157" s="96" t="s">
        <v>116</v>
      </c>
      <c r="E157" s="96" t="s">
        <v>117</v>
      </c>
      <c r="F157" s="97"/>
      <c r="G157" s="95"/>
      <c r="H157" s="130" t="s">
        <v>231</v>
      </c>
      <c r="I157" s="96"/>
      <c r="J157" s="96"/>
      <c r="K157" s="97"/>
      <c r="L157" s="86"/>
      <c r="M157" s="86"/>
    </row>
    <row r="158" spans="1:13" ht="18.600000000000001" thickBot="1" x14ac:dyDescent="0.5">
      <c r="A158" s="107" t="s">
        <v>207</v>
      </c>
      <c r="B158" s="108"/>
      <c r="C158" s="130" t="s">
        <v>231</v>
      </c>
      <c r="D158" s="109"/>
      <c r="E158" s="109"/>
      <c r="F158" s="110"/>
      <c r="G158" s="108"/>
      <c r="H158" s="130" t="s">
        <v>231</v>
      </c>
      <c r="I158" s="109"/>
      <c r="J158" s="109"/>
      <c r="K158" s="110"/>
      <c r="L158" s="86"/>
      <c r="M158" s="86"/>
    </row>
    <row r="159" spans="1:13" ht="18.600000000000001" thickBot="1" x14ac:dyDescent="0.5">
      <c r="A159" s="111" t="s">
        <v>211</v>
      </c>
      <c r="B159" s="89">
        <v>2</v>
      </c>
      <c r="C159" s="130" t="s">
        <v>231</v>
      </c>
      <c r="D159" s="87" t="s">
        <v>111</v>
      </c>
      <c r="E159" s="87" t="s">
        <v>112</v>
      </c>
      <c r="F159" s="91">
        <v>83</v>
      </c>
      <c r="G159" s="89">
        <v>18</v>
      </c>
      <c r="H159" s="130" t="s">
        <v>231</v>
      </c>
      <c r="I159" s="87" t="s">
        <v>110</v>
      </c>
      <c r="J159" s="87"/>
      <c r="K159" s="91">
        <v>57</v>
      </c>
      <c r="L159" s="86"/>
      <c r="M159" s="86"/>
    </row>
    <row r="160" spans="1:13" ht="18.600000000000001" thickBot="1" x14ac:dyDescent="0.5">
      <c r="A160" s="112" t="s">
        <v>210</v>
      </c>
      <c r="B160" s="95">
        <v>11</v>
      </c>
      <c r="C160" s="130" t="s">
        <v>231</v>
      </c>
      <c r="D160" s="96" t="s">
        <v>114</v>
      </c>
      <c r="E160" s="96"/>
      <c r="F160" s="97">
        <v>51</v>
      </c>
      <c r="G160" s="95"/>
      <c r="H160" s="130" t="s">
        <v>231</v>
      </c>
      <c r="I160" s="96"/>
      <c r="J160" s="96"/>
      <c r="K160" s="97"/>
      <c r="L160" s="86"/>
      <c r="M160" s="86"/>
    </row>
    <row r="161" spans="1:13" ht="18.600000000000001" thickBot="1" x14ac:dyDescent="0.5">
      <c r="A161" s="107" t="s">
        <v>210</v>
      </c>
      <c r="B161" s="108">
        <v>2</v>
      </c>
      <c r="C161" s="130">
        <v>51</v>
      </c>
      <c r="D161" s="109" t="s">
        <v>113</v>
      </c>
      <c r="E161" s="109" t="s">
        <v>115</v>
      </c>
      <c r="F161" s="110">
        <v>59</v>
      </c>
      <c r="G161" s="108">
        <v>14</v>
      </c>
      <c r="H161" s="130" t="s">
        <v>231</v>
      </c>
      <c r="I161" s="109" t="s">
        <v>116</v>
      </c>
      <c r="J161" s="109" t="s">
        <v>117</v>
      </c>
      <c r="K161" s="110"/>
      <c r="L161" s="86"/>
      <c r="M161" s="86"/>
    </row>
    <row r="162" spans="1:13" ht="18.600000000000001" thickBot="1" x14ac:dyDescent="0.5">
      <c r="A162" s="111" t="s">
        <v>210</v>
      </c>
      <c r="B162" s="89">
        <v>12</v>
      </c>
      <c r="C162" s="130" t="s">
        <v>231</v>
      </c>
      <c r="D162" s="87" t="s">
        <v>217</v>
      </c>
      <c r="E162" s="87"/>
      <c r="F162" s="91">
        <v>18</v>
      </c>
      <c r="G162" s="89"/>
      <c r="H162" s="130" t="s">
        <v>231</v>
      </c>
      <c r="I162" s="87"/>
      <c r="J162" s="87"/>
      <c r="K162" s="91"/>
      <c r="L162" s="86"/>
      <c r="M162" s="86"/>
    </row>
    <row r="163" spans="1:13" ht="18.600000000000001" thickBot="1" x14ac:dyDescent="0.5">
      <c r="A163" s="112" t="s">
        <v>214</v>
      </c>
      <c r="B163" s="95">
        <v>18</v>
      </c>
      <c r="C163" s="130" t="s">
        <v>231</v>
      </c>
      <c r="D163" s="96" t="s">
        <v>110</v>
      </c>
      <c r="E163" s="96"/>
      <c r="F163" s="97">
        <v>68</v>
      </c>
      <c r="G163" s="95">
        <v>12</v>
      </c>
      <c r="H163" s="130" t="s">
        <v>231</v>
      </c>
      <c r="I163" s="96" t="s">
        <v>111</v>
      </c>
      <c r="J163" s="96" t="s">
        <v>113</v>
      </c>
      <c r="K163" s="97">
        <v>39</v>
      </c>
      <c r="L163" s="86"/>
      <c r="M163" s="86"/>
    </row>
    <row r="164" spans="1:13" ht="18.600000000000001" thickBot="1" x14ac:dyDescent="0.5">
      <c r="A164" s="107" t="s">
        <v>213</v>
      </c>
      <c r="B164" s="108"/>
      <c r="C164" s="130" t="s">
        <v>231</v>
      </c>
      <c r="D164" s="109"/>
      <c r="E164" s="109"/>
      <c r="F164" s="110"/>
      <c r="G164" s="108">
        <v>11</v>
      </c>
      <c r="H164" s="130" t="s">
        <v>231</v>
      </c>
      <c r="I164" s="109" t="s">
        <v>114</v>
      </c>
      <c r="J164" s="109"/>
      <c r="K164" s="110">
        <v>11</v>
      </c>
      <c r="L164" s="86"/>
      <c r="M164" s="86"/>
    </row>
    <row r="165" spans="1:13" ht="18.600000000000001" thickBot="1" x14ac:dyDescent="0.5">
      <c r="A165" s="111" t="s">
        <v>213</v>
      </c>
      <c r="B165" s="89">
        <v>4</v>
      </c>
      <c r="C165" s="130" t="s">
        <v>231</v>
      </c>
      <c r="D165" s="87" t="s">
        <v>112</v>
      </c>
      <c r="E165" s="87"/>
      <c r="F165" s="91">
        <v>48</v>
      </c>
      <c r="G165" s="89">
        <v>29</v>
      </c>
      <c r="H165" s="130">
        <v>11</v>
      </c>
      <c r="I165" s="87" t="s">
        <v>113</v>
      </c>
      <c r="J165" s="87"/>
      <c r="K165" s="91">
        <v>1</v>
      </c>
      <c r="L165" s="86"/>
      <c r="M165" s="86"/>
    </row>
    <row r="166" spans="1:13" ht="18.600000000000001" thickBot="1" x14ac:dyDescent="0.5">
      <c r="A166" s="112" t="s">
        <v>213</v>
      </c>
      <c r="B166" s="95"/>
      <c r="C166" s="130" t="s">
        <v>231</v>
      </c>
      <c r="D166" s="96"/>
      <c r="E166" s="96"/>
      <c r="F166" s="97"/>
      <c r="G166" s="95">
        <v>10</v>
      </c>
      <c r="H166" s="130" t="s">
        <v>231</v>
      </c>
      <c r="I166" s="96" t="s">
        <v>116</v>
      </c>
      <c r="J166" s="96" t="s">
        <v>126</v>
      </c>
      <c r="K166" s="97">
        <v>88</v>
      </c>
      <c r="L166" s="86"/>
      <c r="M166" s="86"/>
    </row>
    <row r="167" spans="1:13" ht="18.600000000000001" thickBot="1" x14ac:dyDescent="0.5">
      <c r="A167" s="107" t="s">
        <v>213</v>
      </c>
      <c r="B167" s="108"/>
      <c r="C167" s="130" t="s">
        <v>231</v>
      </c>
      <c r="D167" s="109"/>
      <c r="E167" s="109"/>
      <c r="F167" s="110"/>
      <c r="G167" s="108">
        <v>11</v>
      </c>
      <c r="H167" s="130" t="s">
        <v>231</v>
      </c>
      <c r="I167" s="109" t="s">
        <v>114</v>
      </c>
      <c r="J167" s="109" t="s">
        <v>127</v>
      </c>
      <c r="K167" s="110" t="s">
        <v>168</v>
      </c>
      <c r="L167" s="86"/>
      <c r="M167" s="86"/>
    </row>
    <row r="168" spans="1:13" ht="18.600000000000001" thickBot="1" x14ac:dyDescent="0.5">
      <c r="A168" s="111" t="s">
        <v>213</v>
      </c>
      <c r="B168" s="89">
        <v>2</v>
      </c>
      <c r="C168" s="130" t="s">
        <v>231</v>
      </c>
      <c r="D168" s="87" t="s">
        <v>112</v>
      </c>
      <c r="E168" s="87" t="s">
        <v>115</v>
      </c>
      <c r="F168" s="91">
        <v>33</v>
      </c>
      <c r="G168" s="89">
        <v>14</v>
      </c>
      <c r="H168" s="130" t="s">
        <v>167</v>
      </c>
      <c r="I168" s="87" t="s">
        <v>113</v>
      </c>
      <c r="J168" s="87" t="s">
        <v>117</v>
      </c>
      <c r="K168" s="91">
        <v>5</v>
      </c>
      <c r="L168" s="86"/>
      <c r="M168" s="86"/>
    </row>
    <row r="169" spans="1:13" ht="18.600000000000001" thickBot="1" x14ac:dyDescent="0.5">
      <c r="A169" s="112" t="s">
        <v>213</v>
      </c>
      <c r="B169" s="95" t="s">
        <v>141</v>
      </c>
      <c r="C169" s="130" t="s">
        <v>231</v>
      </c>
      <c r="D169" s="96" t="s">
        <v>249</v>
      </c>
      <c r="E169" s="96"/>
      <c r="F169" s="97"/>
      <c r="G169" s="95" t="s">
        <v>142</v>
      </c>
      <c r="H169" s="130" t="s">
        <v>231</v>
      </c>
      <c r="I169" s="96"/>
      <c r="J169" s="96"/>
      <c r="K169" s="97"/>
      <c r="L169" s="86"/>
      <c r="M169" s="86"/>
    </row>
    <row r="170" spans="1:13" ht="18.600000000000001" thickBot="1" x14ac:dyDescent="0.5">
      <c r="A170" s="107" t="s">
        <v>213</v>
      </c>
      <c r="B170" s="108"/>
      <c r="C170" s="130" t="s">
        <v>231</v>
      </c>
      <c r="D170" s="109"/>
      <c r="E170" s="109"/>
      <c r="F170" s="110"/>
      <c r="G170" s="108"/>
      <c r="H170" s="130" t="s">
        <v>231</v>
      </c>
      <c r="I170" s="109"/>
      <c r="J170" s="109"/>
      <c r="K170" s="110"/>
      <c r="L170" s="86"/>
      <c r="M170" s="86"/>
    </row>
    <row r="171" spans="1:13" ht="18.600000000000001" thickBot="1" x14ac:dyDescent="0.5">
      <c r="A171" s="111" t="s">
        <v>216</v>
      </c>
      <c r="B171" s="89">
        <v>18</v>
      </c>
      <c r="C171" s="130" t="s">
        <v>231</v>
      </c>
      <c r="D171" s="87" t="s">
        <v>110</v>
      </c>
      <c r="E171" s="87" t="s">
        <v>117</v>
      </c>
      <c r="F171" s="91" t="s">
        <v>209</v>
      </c>
      <c r="G171" s="89"/>
      <c r="H171" s="130" t="s">
        <v>231</v>
      </c>
      <c r="I171" s="87"/>
      <c r="J171" s="87"/>
      <c r="K171" s="91"/>
      <c r="L171" s="86"/>
      <c r="M171" s="86"/>
    </row>
    <row r="172" spans="1:13" ht="18.600000000000001" thickBot="1" x14ac:dyDescent="0.5">
      <c r="A172" s="112" t="s">
        <v>215</v>
      </c>
      <c r="B172" s="95">
        <v>18</v>
      </c>
      <c r="C172" s="130" t="s">
        <v>231</v>
      </c>
      <c r="D172" s="96" t="s">
        <v>217</v>
      </c>
      <c r="E172" s="96"/>
      <c r="F172" s="97">
        <v>12</v>
      </c>
      <c r="G172" s="95"/>
      <c r="H172" s="130" t="s">
        <v>231</v>
      </c>
      <c r="I172" s="96"/>
      <c r="J172" s="96"/>
      <c r="K172" s="97"/>
      <c r="L172" s="86"/>
      <c r="M172" s="86"/>
    </row>
    <row r="173" spans="1:13" ht="18.600000000000001" thickBot="1" x14ac:dyDescent="0.5">
      <c r="A173" s="107" t="s">
        <v>219</v>
      </c>
      <c r="B173" s="108"/>
      <c r="C173" s="130" t="s">
        <v>231</v>
      </c>
      <c r="D173" s="109"/>
      <c r="E173" s="109"/>
      <c r="F173" s="110"/>
      <c r="G173" s="108">
        <v>11</v>
      </c>
      <c r="H173" s="130" t="s">
        <v>231</v>
      </c>
      <c r="I173" s="109" t="s">
        <v>110</v>
      </c>
      <c r="J173" s="109" t="s">
        <v>117</v>
      </c>
      <c r="K173" s="110" t="s">
        <v>138</v>
      </c>
      <c r="L173" s="86"/>
      <c r="M173" s="86"/>
    </row>
    <row r="174" spans="1:13" ht="18.600000000000001" thickBot="1" x14ac:dyDescent="0.5">
      <c r="A174" s="111" t="s">
        <v>218</v>
      </c>
      <c r="B174" s="89"/>
      <c r="C174" s="130" t="s">
        <v>231</v>
      </c>
      <c r="D174" s="87"/>
      <c r="E174" s="87"/>
      <c r="F174" s="91"/>
      <c r="G174" s="89"/>
      <c r="H174" s="130" t="s">
        <v>231</v>
      </c>
      <c r="I174" s="87"/>
      <c r="J174" s="87"/>
      <c r="K174" s="91"/>
      <c r="L174" s="86"/>
      <c r="M174" s="86"/>
    </row>
    <row r="175" spans="1:13" ht="18.600000000000001" thickBot="1" x14ac:dyDescent="0.5">
      <c r="A175" s="112" t="s">
        <v>221</v>
      </c>
      <c r="B175" s="95">
        <v>1</v>
      </c>
      <c r="C175" s="130" t="s">
        <v>231</v>
      </c>
      <c r="D175" s="96" t="s">
        <v>110</v>
      </c>
      <c r="E175" s="96"/>
      <c r="F175" s="97">
        <v>65</v>
      </c>
      <c r="G175" s="95">
        <v>12</v>
      </c>
      <c r="H175" s="130" t="s">
        <v>231</v>
      </c>
      <c r="I175" s="96" t="s">
        <v>111</v>
      </c>
      <c r="J175" s="96" t="s">
        <v>126</v>
      </c>
      <c r="K175" s="97">
        <v>95</v>
      </c>
      <c r="L175" s="86"/>
      <c r="M175" s="86"/>
    </row>
    <row r="176" spans="1:13" ht="18.600000000000001" thickBot="1" x14ac:dyDescent="0.5">
      <c r="A176" s="107" t="s">
        <v>220</v>
      </c>
      <c r="B176" s="108"/>
      <c r="C176" s="130" t="s">
        <v>231</v>
      </c>
      <c r="D176" s="109"/>
      <c r="E176" s="109"/>
      <c r="F176" s="110"/>
      <c r="G176" s="108">
        <v>11</v>
      </c>
      <c r="H176" s="130" t="s">
        <v>231</v>
      </c>
      <c r="I176" s="109" t="s">
        <v>114</v>
      </c>
      <c r="J176" s="109" t="s">
        <v>127</v>
      </c>
      <c r="K176" s="110">
        <v>53</v>
      </c>
      <c r="L176" s="86"/>
      <c r="M176" s="86"/>
    </row>
    <row r="177" spans="1:13" ht="18.600000000000001" thickBot="1" x14ac:dyDescent="0.5">
      <c r="A177" s="111" t="s">
        <v>220</v>
      </c>
      <c r="B177" s="89">
        <v>11</v>
      </c>
      <c r="C177" s="130" t="s">
        <v>231</v>
      </c>
      <c r="D177" s="87" t="s">
        <v>112</v>
      </c>
      <c r="E177" s="87" t="s">
        <v>114</v>
      </c>
      <c r="F177" s="91">
        <v>61</v>
      </c>
      <c r="G177" s="89">
        <v>14</v>
      </c>
      <c r="H177" s="130">
        <v>53</v>
      </c>
      <c r="I177" s="87" t="s">
        <v>113</v>
      </c>
      <c r="J177" s="87"/>
      <c r="K177" s="91">
        <v>1</v>
      </c>
      <c r="L177" s="86"/>
      <c r="M177" s="86"/>
    </row>
    <row r="178" spans="1:13" ht="18.600000000000001" thickBot="1" x14ac:dyDescent="0.5">
      <c r="A178" s="112" t="s">
        <v>220</v>
      </c>
      <c r="B178" s="95">
        <v>8</v>
      </c>
      <c r="C178" s="130" t="s">
        <v>231</v>
      </c>
      <c r="D178" s="96" t="s">
        <v>116</v>
      </c>
      <c r="E178" s="96" t="s">
        <v>126</v>
      </c>
      <c r="F178" s="97">
        <v>53</v>
      </c>
      <c r="G178" s="95"/>
      <c r="H178" s="130" t="s">
        <v>231</v>
      </c>
      <c r="I178" s="96"/>
      <c r="J178" s="96"/>
      <c r="K178" s="97"/>
      <c r="L178" s="86"/>
      <c r="M178" s="86"/>
    </row>
    <row r="179" spans="1:13" ht="18.600000000000001" thickBot="1" x14ac:dyDescent="0.5">
      <c r="A179" s="107" t="s">
        <v>220</v>
      </c>
      <c r="B179" s="108">
        <v>11</v>
      </c>
      <c r="C179" s="130" t="s">
        <v>231</v>
      </c>
      <c r="D179" s="109" t="s">
        <v>114</v>
      </c>
      <c r="E179" s="109" t="s">
        <v>127</v>
      </c>
      <c r="F179" s="110">
        <v>53</v>
      </c>
      <c r="G179" s="108"/>
      <c r="H179" s="130" t="s">
        <v>231</v>
      </c>
      <c r="I179" s="109"/>
      <c r="J179" s="109"/>
      <c r="K179" s="110"/>
      <c r="L179" s="86"/>
      <c r="M179" s="86"/>
    </row>
    <row r="180" spans="1:13" ht="18.600000000000001" thickBot="1" x14ac:dyDescent="0.5">
      <c r="A180" s="111" t="s">
        <v>220</v>
      </c>
      <c r="B180" s="89">
        <v>2</v>
      </c>
      <c r="C180" s="130">
        <v>53</v>
      </c>
      <c r="D180" s="87" t="s">
        <v>113</v>
      </c>
      <c r="E180" s="87"/>
      <c r="F180" s="91">
        <v>1</v>
      </c>
      <c r="G180" s="89">
        <v>29</v>
      </c>
      <c r="H180" s="130" t="s">
        <v>231</v>
      </c>
      <c r="I180" s="87" t="s">
        <v>112</v>
      </c>
      <c r="J180" s="87" t="s">
        <v>114</v>
      </c>
      <c r="K180" s="91">
        <v>23</v>
      </c>
      <c r="L180" s="86"/>
      <c r="M180" s="86"/>
    </row>
    <row r="181" spans="1:13" ht="18.600000000000001" thickBot="1" x14ac:dyDescent="0.5">
      <c r="A181" s="112" t="s">
        <v>220</v>
      </c>
      <c r="B181" s="95"/>
      <c r="C181" s="130" t="s">
        <v>231</v>
      </c>
      <c r="D181" s="96"/>
      <c r="E181" s="96"/>
      <c r="F181" s="97"/>
      <c r="G181" s="95">
        <v>10</v>
      </c>
      <c r="H181" s="130" t="s">
        <v>231</v>
      </c>
      <c r="I181" s="96" t="s">
        <v>116</v>
      </c>
      <c r="J181" s="96" t="s">
        <v>126</v>
      </c>
      <c r="K181" s="97" t="s">
        <v>158</v>
      </c>
      <c r="L181" s="86"/>
      <c r="M181" s="86"/>
    </row>
    <row r="182" spans="1:13" ht="18.600000000000001" thickBot="1" x14ac:dyDescent="0.5">
      <c r="A182" s="107" t="s">
        <v>220</v>
      </c>
      <c r="B182" s="108"/>
      <c r="C182" s="130" t="s">
        <v>231</v>
      </c>
      <c r="D182" s="109"/>
      <c r="E182" s="109"/>
      <c r="F182" s="110"/>
      <c r="G182" s="108">
        <v>29</v>
      </c>
      <c r="H182" s="130" t="s">
        <v>231</v>
      </c>
      <c r="I182" s="109" t="s">
        <v>114</v>
      </c>
      <c r="J182" s="109" t="s">
        <v>127</v>
      </c>
      <c r="K182" s="110">
        <v>53</v>
      </c>
      <c r="L182" s="86"/>
      <c r="M182" s="86"/>
    </row>
    <row r="183" spans="1:13" ht="18.600000000000001" thickBot="1" x14ac:dyDescent="0.5">
      <c r="A183" s="111" t="s">
        <v>220</v>
      </c>
      <c r="B183" s="89">
        <v>22</v>
      </c>
      <c r="C183" s="130" t="s">
        <v>231</v>
      </c>
      <c r="D183" s="87" t="s">
        <v>116</v>
      </c>
      <c r="E183" s="87" t="s">
        <v>113</v>
      </c>
      <c r="F183" s="91">
        <v>32</v>
      </c>
      <c r="G183" s="89">
        <v>10</v>
      </c>
      <c r="H183" s="130">
        <v>53</v>
      </c>
      <c r="I183" s="87" t="s">
        <v>113</v>
      </c>
      <c r="J183" s="87"/>
      <c r="K183" s="91">
        <v>57</v>
      </c>
      <c r="L183" s="86"/>
      <c r="M183" s="86"/>
    </row>
    <row r="184" spans="1:13" ht="18.600000000000001" thickBot="1" x14ac:dyDescent="0.5">
      <c r="A184" s="112" t="s">
        <v>220</v>
      </c>
      <c r="B184" s="95">
        <v>11</v>
      </c>
      <c r="C184" s="130" t="s">
        <v>231</v>
      </c>
      <c r="D184" s="96" t="s">
        <v>114</v>
      </c>
      <c r="E184" s="96"/>
      <c r="F184" s="97">
        <v>51</v>
      </c>
      <c r="G184" s="95"/>
      <c r="H184" s="130" t="s">
        <v>231</v>
      </c>
      <c r="I184" s="96"/>
      <c r="J184" s="96"/>
      <c r="K184" s="97"/>
      <c r="L184" s="86"/>
      <c r="M184" s="86"/>
    </row>
    <row r="185" spans="1:13" ht="18.600000000000001" thickBot="1" x14ac:dyDescent="0.5">
      <c r="A185" s="107" t="s">
        <v>220</v>
      </c>
      <c r="B185" s="108">
        <v>2</v>
      </c>
      <c r="C185" s="130">
        <v>51</v>
      </c>
      <c r="D185" s="109" t="s">
        <v>113</v>
      </c>
      <c r="E185" s="109" t="s">
        <v>117</v>
      </c>
      <c r="F185" s="110"/>
      <c r="G185" s="108"/>
      <c r="H185" s="130" t="s">
        <v>231</v>
      </c>
      <c r="I185" s="109"/>
      <c r="J185" s="109"/>
      <c r="K185" s="110"/>
      <c r="L185" s="86"/>
      <c r="M185" s="86"/>
    </row>
    <row r="186" spans="1:13" ht="18.600000000000001" thickBot="1" x14ac:dyDescent="0.5">
      <c r="A186" s="111" t="s">
        <v>220</v>
      </c>
      <c r="B186" s="89"/>
      <c r="C186" s="130" t="s">
        <v>231</v>
      </c>
      <c r="D186" s="87"/>
      <c r="E186" s="87"/>
      <c r="F186" s="91"/>
      <c r="G186" s="89"/>
      <c r="H186" s="130" t="s">
        <v>231</v>
      </c>
      <c r="I186" s="87"/>
      <c r="J186" s="87"/>
      <c r="K186" s="91"/>
      <c r="L186" s="86"/>
      <c r="M186" s="86"/>
    </row>
    <row r="187" spans="1:13" ht="18.600000000000001" thickBot="1" x14ac:dyDescent="0.5">
      <c r="A187" s="112" t="s">
        <v>223</v>
      </c>
      <c r="B187" s="95"/>
      <c r="C187" s="130" t="s">
        <v>231</v>
      </c>
      <c r="D187" s="96"/>
      <c r="E187" s="96"/>
      <c r="F187" s="97"/>
      <c r="G187" s="95">
        <v>10</v>
      </c>
      <c r="H187" s="130" t="s">
        <v>231</v>
      </c>
      <c r="I187" s="96" t="s">
        <v>110</v>
      </c>
      <c r="J187" s="96" t="s">
        <v>117</v>
      </c>
      <c r="K187" s="97"/>
      <c r="L187" s="86"/>
      <c r="M187" s="86"/>
    </row>
    <row r="188" spans="1:13" ht="18.600000000000001" thickBot="1" x14ac:dyDescent="0.5">
      <c r="A188" s="107" t="s">
        <v>222</v>
      </c>
      <c r="B188" s="108"/>
      <c r="C188" s="130" t="s">
        <v>231</v>
      </c>
      <c r="D188" s="109"/>
      <c r="E188" s="109"/>
      <c r="F188" s="110"/>
      <c r="G188" s="108"/>
      <c r="H188" s="130" t="s">
        <v>231</v>
      </c>
      <c r="I188" s="109"/>
      <c r="J188" s="109"/>
      <c r="K188" s="110"/>
      <c r="L188" s="86"/>
      <c r="M188" s="86"/>
    </row>
    <row r="189" spans="1:13" ht="18.600000000000001" thickBot="1" x14ac:dyDescent="0.5">
      <c r="A189" s="111" t="s">
        <v>225</v>
      </c>
      <c r="B189" s="89">
        <v>2</v>
      </c>
      <c r="C189" s="130" t="s">
        <v>231</v>
      </c>
      <c r="D189" s="87" t="s">
        <v>110</v>
      </c>
      <c r="E189" s="87"/>
      <c r="F189" s="91">
        <v>16</v>
      </c>
      <c r="G189" s="89">
        <v>10</v>
      </c>
      <c r="H189" s="130" t="s">
        <v>231</v>
      </c>
      <c r="I189" s="87" t="s">
        <v>111</v>
      </c>
      <c r="J189" s="87" t="s">
        <v>113</v>
      </c>
      <c r="K189" s="91">
        <v>37</v>
      </c>
      <c r="L189" s="86"/>
      <c r="M189" s="86"/>
    </row>
    <row r="190" spans="1:13" ht="18.600000000000001" thickBot="1" x14ac:dyDescent="0.5">
      <c r="A190" s="112" t="s">
        <v>224</v>
      </c>
      <c r="B190" s="95"/>
      <c r="C190" s="130" t="s">
        <v>231</v>
      </c>
      <c r="D190" s="96"/>
      <c r="E190" s="96"/>
      <c r="F190" s="97"/>
      <c r="G190" s="95">
        <v>11</v>
      </c>
      <c r="H190" s="130" t="s">
        <v>231</v>
      </c>
      <c r="I190" s="96" t="s">
        <v>114</v>
      </c>
      <c r="J190" s="96"/>
      <c r="K190" s="97" t="s">
        <v>121</v>
      </c>
      <c r="L190" s="86"/>
      <c r="M190" s="86"/>
    </row>
    <row r="191" spans="1:13" ht="18.600000000000001" thickBot="1" x14ac:dyDescent="0.5">
      <c r="A191" s="107" t="s">
        <v>224</v>
      </c>
      <c r="B191" s="108"/>
      <c r="C191" s="130" t="s">
        <v>231</v>
      </c>
      <c r="D191" s="109"/>
      <c r="E191" s="109"/>
      <c r="F191" s="110"/>
      <c r="G191" s="108">
        <v>14</v>
      </c>
      <c r="H191" s="130" t="s">
        <v>120</v>
      </c>
      <c r="I191" s="109" t="s">
        <v>113</v>
      </c>
      <c r="J191" s="109" t="s">
        <v>115</v>
      </c>
      <c r="K191" s="110">
        <v>21</v>
      </c>
      <c r="L191" s="86"/>
      <c r="M191" s="86"/>
    </row>
    <row r="192" spans="1:13" ht="18.600000000000001" thickBot="1" x14ac:dyDescent="0.5">
      <c r="A192" s="111" t="s">
        <v>224</v>
      </c>
      <c r="B192" s="89"/>
      <c r="C192" s="130" t="s">
        <v>231</v>
      </c>
      <c r="D192" s="87"/>
      <c r="E192" s="87"/>
      <c r="F192" s="91"/>
      <c r="G192" s="89"/>
      <c r="H192" s="130" t="s">
        <v>231</v>
      </c>
      <c r="I192" s="87"/>
      <c r="J192" s="87"/>
      <c r="K192" s="91"/>
      <c r="L192" s="86"/>
      <c r="M192" s="86"/>
    </row>
    <row r="193" spans="1:13" ht="18.600000000000001" thickBot="1" x14ac:dyDescent="0.5">
      <c r="A193" s="112" t="s">
        <v>228</v>
      </c>
      <c r="B193" s="95">
        <v>8</v>
      </c>
      <c r="C193" s="130" t="s">
        <v>231</v>
      </c>
      <c r="D193" s="96" t="s">
        <v>111</v>
      </c>
      <c r="E193" s="96" t="s">
        <v>113</v>
      </c>
      <c r="F193" s="97">
        <v>39</v>
      </c>
      <c r="G193" s="95">
        <v>29</v>
      </c>
      <c r="H193" s="130" t="s">
        <v>231</v>
      </c>
      <c r="I193" s="96" t="s">
        <v>110</v>
      </c>
      <c r="J193" s="96"/>
      <c r="K193" s="97">
        <v>75</v>
      </c>
      <c r="L193" s="86"/>
      <c r="M193" s="86"/>
    </row>
    <row r="194" spans="1:13" ht="18.600000000000001" thickBot="1" x14ac:dyDescent="0.5">
      <c r="A194" s="107" t="s">
        <v>227</v>
      </c>
      <c r="B194" s="108">
        <v>11</v>
      </c>
      <c r="C194" s="130" t="s">
        <v>231</v>
      </c>
      <c r="D194" s="109" t="s">
        <v>114</v>
      </c>
      <c r="E194" s="109"/>
      <c r="F194" s="110">
        <v>11</v>
      </c>
      <c r="G194" s="108"/>
      <c r="H194" s="130" t="s">
        <v>231</v>
      </c>
      <c r="I194" s="109"/>
      <c r="J194" s="109"/>
      <c r="K194" s="110"/>
      <c r="L194" s="86"/>
      <c r="M194" s="86"/>
    </row>
    <row r="195" spans="1:13" x14ac:dyDescent="0.45">
      <c r="A195" s="111" t="s">
        <v>227</v>
      </c>
      <c r="B195" s="89">
        <v>4</v>
      </c>
      <c r="C195" s="130">
        <v>11</v>
      </c>
      <c r="D195" s="87" t="s">
        <v>113</v>
      </c>
      <c r="E195" s="87" t="s">
        <v>115</v>
      </c>
      <c r="F195" s="91">
        <v>6</v>
      </c>
      <c r="G195" s="89">
        <v>12</v>
      </c>
      <c r="H195" s="130" t="s">
        <v>231</v>
      </c>
      <c r="I195" s="87" t="s">
        <v>112</v>
      </c>
      <c r="J195" s="87" t="s">
        <v>117</v>
      </c>
      <c r="K195" s="91">
        <v>38</v>
      </c>
      <c r="L195" s="86"/>
      <c r="M195" s="86"/>
    </row>
    <row r="196" spans="1:13" ht="18.600000000000001" thickBot="1" x14ac:dyDescent="0.5">
      <c r="A196" s="33"/>
      <c r="B196" s="11"/>
      <c r="C196" s="45"/>
      <c r="D196" s="12"/>
      <c r="E196" s="12"/>
      <c r="F196" s="13"/>
      <c r="G196" s="11"/>
      <c r="H196" s="45"/>
      <c r="I196" s="12"/>
      <c r="J196" s="12"/>
      <c r="K196" s="13"/>
    </row>
    <row r="197" spans="1:13" x14ac:dyDescent="0.45">
      <c r="A197" s="32"/>
      <c r="B197" s="6"/>
      <c r="C197" s="43"/>
      <c r="D197" s="7"/>
      <c r="E197" s="7"/>
      <c r="F197" s="8"/>
      <c r="G197" s="6"/>
      <c r="H197" s="43"/>
      <c r="I197" s="7"/>
      <c r="J197" s="7"/>
      <c r="K197" s="8"/>
    </row>
    <row r="198" spans="1:13" x14ac:dyDescent="0.45">
      <c r="A198" s="30"/>
    </row>
    <row r="199" spans="1:13" ht="18.600000000000001" thickBot="1" x14ac:dyDescent="0.5">
      <c r="A199" s="33"/>
      <c r="B199" s="11"/>
      <c r="C199" s="45"/>
      <c r="D199" s="12"/>
      <c r="E199" s="12"/>
      <c r="F199" s="13"/>
      <c r="G199" s="11"/>
      <c r="H199" s="45"/>
      <c r="I199" s="12"/>
      <c r="J199" s="12"/>
      <c r="K199" s="13"/>
    </row>
    <row r="200" spans="1:13" x14ac:dyDescent="0.45">
      <c r="A200" s="32"/>
      <c r="B200" s="6"/>
      <c r="C200" s="43"/>
      <c r="D200" s="7"/>
      <c r="E200" s="7"/>
      <c r="F200" s="8"/>
      <c r="G200" s="6"/>
      <c r="H200" s="43"/>
      <c r="I200" s="7"/>
      <c r="J200" s="7"/>
      <c r="K200" s="8"/>
    </row>
    <row r="201" spans="1:13" x14ac:dyDescent="0.45">
      <c r="A201" s="30"/>
    </row>
    <row r="202" spans="1:13" ht="18.600000000000001" thickBot="1" x14ac:dyDescent="0.5">
      <c r="A202" s="33"/>
      <c r="B202" s="11"/>
      <c r="C202" s="45"/>
      <c r="D202" s="12"/>
      <c r="E202" s="12"/>
      <c r="F202" s="13"/>
      <c r="G202" s="11"/>
      <c r="H202" s="45"/>
      <c r="I202" s="12"/>
      <c r="J202" s="12"/>
      <c r="K202" s="13"/>
    </row>
    <row r="203" spans="1:13" x14ac:dyDescent="0.45">
      <c r="A203" s="32"/>
      <c r="B203" s="6"/>
      <c r="C203" s="43"/>
      <c r="D203" s="7"/>
      <c r="E203" s="7"/>
      <c r="F203" s="8"/>
      <c r="G203" s="6"/>
      <c r="H203" s="43"/>
      <c r="I203" s="7"/>
      <c r="J203" s="7"/>
      <c r="K203" s="8"/>
    </row>
    <row r="204" spans="1:13" x14ac:dyDescent="0.45">
      <c r="A204" s="30"/>
    </row>
    <row r="205" spans="1:13" ht="18.600000000000001" thickBot="1" x14ac:dyDescent="0.5">
      <c r="A205" s="33"/>
      <c r="B205" s="11"/>
      <c r="C205" s="45"/>
      <c r="D205" s="12"/>
      <c r="E205" s="12"/>
      <c r="F205" s="13"/>
      <c r="G205" s="11"/>
      <c r="H205" s="45"/>
      <c r="I205" s="12"/>
      <c r="J205" s="12"/>
      <c r="K205" s="13"/>
    </row>
    <row r="206" spans="1:13" x14ac:dyDescent="0.45">
      <c r="A206" s="32"/>
      <c r="B206" s="6"/>
      <c r="C206" s="43"/>
      <c r="D206" s="7"/>
      <c r="E206" s="7"/>
      <c r="F206" s="8"/>
      <c r="G206" s="6"/>
      <c r="H206" s="43"/>
      <c r="I206" s="7"/>
      <c r="J206" s="7"/>
      <c r="K206" s="8"/>
    </row>
    <row r="207" spans="1:13" x14ac:dyDescent="0.45">
      <c r="A207" s="30"/>
    </row>
    <row r="208" spans="1:13" ht="18.600000000000001" thickBot="1" x14ac:dyDescent="0.5">
      <c r="A208" s="33"/>
      <c r="B208" s="11"/>
      <c r="C208" s="45"/>
      <c r="D208" s="12"/>
      <c r="E208" s="12"/>
      <c r="F208" s="13"/>
      <c r="G208" s="11"/>
      <c r="H208" s="45"/>
      <c r="I208" s="12"/>
      <c r="J208" s="12"/>
      <c r="K208" s="13"/>
    </row>
    <row r="209" spans="1:11" x14ac:dyDescent="0.45">
      <c r="A209" s="32"/>
      <c r="B209" s="6"/>
      <c r="C209" s="43"/>
      <c r="D209" s="7"/>
      <c r="E209" s="7"/>
      <c r="F209" s="8"/>
      <c r="G209" s="6"/>
      <c r="H209" s="43"/>
      <c r="I209" s="7"/>
      <c r="J209" s="7"/>
      <c r="K209" s="8"/>
    </row>
    <row r="210" spans="1:11" x14ac:dyDescent="0.45">
      <c r="A210" s="30"/>
    </row>
    <row r="211" spans="1:11" ht="18.600000000000001" thickBot="1" x14ac:dyDescent="0.5">
      <c r="A211" s="33"/>
      <c r="B211" s="11"/>
      <c r="C211" s="45"/>
      <c r="D211" s="12"/>
      <c r="E211" s="12"/>
      <c r="F211" s="13"/>
      <c r="G211" s="11"/>
      <c r="H211" s="45"/>
      <c r="I211" s="12"/>
      <c r="J211" s="12"/>
      <c r="K211" s="13"/>
    </row>
    <row r="212" spans="1:11" x14ac:dyDescent="0.45">
      <c r="A212" s="32"/>
      <c r="B212" s="6"/>
      <c r="C212" s="43"/>
      <c r="D212" s="7"/>
      <c r="E212" s="7"/>
      <c r="F212" s="8"/>
      <c r="G212" s="6"/>
      <c r="H212" s="43"/>
      <c r="I212" s="7"/>
      <c r="J212" s="7"/>
      <c r="K212" s="8"/>
    </row>
    <row r="213" spans="1:11" x14ac:dyDescent="0.45">
      <c r="A213" s="30"/>
    </row>
    <row r="214" spans="1:11" ht="18.600000000000001" thickBot="1" x14ac:dyDescent="0.5">
      <c r="A214" s="33"/>
      <c r="B214" s="11"/>
      <c r="C214" s="45"/>
      <c r="D214" s="12"/>
      <c r="E214" s="12"/>
      <c r="F214" s="13"/>
      <c r="G214" s="11"/>
      <c r="H214" s="45"/>
      <c r="I214" s="12"/>
      <c r="J214" s="12"/>
      <c r="K214" s="13"/>
    </row>
    <row r="215" spans="1:11" x14ac:dyDescent="0.45">
      <c r="A215" s="32"/>
      <c r="B215" s="6"/>
      <c r="C215" s="43"/>
      <c r="D215" s="7"/>
      <c r="E215" s="7"/>
      <c r="F215" s="8"/>
      <c r="G215" s="6"/>
      <c r="H215" s="43"/>
      <c r="I215" s="7"/>
      <c r="J215" s="7"/>
      <c r="K215" s="8"/>
    </row>
    <row r="216" spans="1:11" x14ac:dyDescent="0.45">
      <c r="A216" s="30"/>
    </row>
    <row r="217" spans="1:11" ht="18.600000000000001" thickBot="1" x14ac:dyDescent="0.5">
      <c r="A217" s="33"/>
      <c r="B217" s="11"/>
      <c r="C217" s="45"/>
      <c r="D217" s="12"/>
      <c r="E217" s="12"/>
      <c r="F217" s="13"/>
      <c r="G217" s="11"/>
      <c r="H217" s="45"/>
      <c r="I217" s="12"/>
      <c r="J217" s="12"/>
      <c r="K217" s="13"/>
    </row>
    <row r="218" spans="1:11" x14ac:dyDescent="0.45">
      <c r="A218" s="32"/>
      <c r="B218" s="6"/>
      <c r="C218" s="43"/>
      <c r="D218" s="7"/>
      <c r="E218" s="7"/>
      <c r="F218" s="8"/>
      <c r="G218" s="6"/>
      <c r="H218" s="43"/>
      <c r="I218" s="7"/>
      <c r="J218" s="7"/>
      <c r="K218" s="8"/>
    </row>
    <row r="219" spans="1:11" x14ac:dyDescent="0.45">
      <c r="A219" s="30"/>
    </row>
    <row r="220" spans="1:11" ht="18.600000000000001" thickBot="1" x14ac:dyDescent="0.5">
      <c r="A220" s="33"/>
      <c r="B220" s="11"/>
      <c r="C220" s="45"/>
      <c r="D220" s="12"/>
      <c r="E220" s="12"/>
      <c r="F220" s="13"/>
      <c r="G220" s="11"/>
      <c r="H220" s="45"/>
      <c r="I220" s="12"/>
      <c r="J220" s="12"/>
      <c r="K220" s="13"/>
    </row>
    <row r="221" spans="1:11" x14ac:dyDescent="0.45">
      <c r="A221" s="32"/>
      <c r="B221" s="6"/>
      <c r="C221" s="43"/>
      <c r="D221" s="7"/>
      <c r="E221" s="7"/>
      <c r="F221" s="8"/>
      <c r="G221" s="6"/>
      <c r="H221" s="43"/>
      <c r="I221" s="7"/>
      <c r="J221" s="7"/>
      <c r="K221" s="8"/>
    </row>
    <row r="222" spans="1:11" x14ac:dyDescent="0.45">
      <c r="A222" s="30"/>
    </row>
    <row r="223" spans="1:11" ht="18.600000000000001" thickBot="1" x14ac:dyDescent="0.5">
      <c r="A223" s="33"/>
      <c r="B223" s="11"/>
      <c r="C223" s="45"/>
      <c r="D223" s="12"/>
      <c r="E223" s="12"/>
      <c r="F223" s="13"/>
      <c r="G223" s="11"/>
      <c r="H223" s="45"/>
      <c r="I223" s="12"/>
      <c r="J223" s="12"/>
      <c r="K223" s="13"/>
    </row>
    <row r="224" spans="1:11" x14ac:dyDescent="0.45">
      <c r="A224" s="32"/>
      <c r="B224" s="6"/>
      <c r="C224" s="43"/>
      <c r="D224" s="7"/>
      <c r="E224" s="7"/>
      <c r="F224" s="8"/>
      <c r="G224" s="6"/>
      <c r="H224" s="43"/>
      <c r="I224" s="7"/>
      <c r="J224" s="7"/>
      <c r="K224" s="8"/>
    </row>
    <row r="225" spans="1:11" x14ac:dyDescent="0.45">
      <c r="A225" s="30"/>
    </row>
    <row r="226" spans="1:11" ht="18.600000000000001" thickBot="1" x14ac:dyDescent="0.5">
      <c r="A226" s="33"/>
      <c r="B226" s="11"/>
      <c r="C226" s="45"/>
      <c r="D226" s="12"/>
      <c r="E226" s="12"/>
      <c r="F226" s="13"/>
      <c r="G226" s="11"/>
      <c r="H226" s="45"/>
      <c r="I226" s="12"/>
      <c r="J226" s="12"/>
      <c r="K226" s="13"/>
    </row>
    <row r="227" spans="1:11" x14ac:dyDescent="0.45">
      <c r="A227" s="32"/>
      <c r="B227" s="6"/>
      <c r="C227" s="43"/>
      <c r="D227" s="7"/>
      <c r="E227" s="7"/>
      <c r="F227" s="8"/>
      <c r="G227" s="6"/>
      <c r="H227" s="43"/>
      <c r="I227" s="7"/>
      <c r="J227" s="7"/>
      <c r="K227" s="8"/>
    </row>
    <row r="228" spans="1:11" x14ac:dyDescent="0.45">
      <c r="A228" s="30"/>
    </row>
    <row r="229" spans="1:11" ht="18.600000000000001" thickBot="1" x14ac:dyDescent="0.5">
      <c r="A229" s="33"/>
      <c r="B229" s="11"/>
      <c r="C229" s="45"/>
      <c r="D229" s="12"/>
      <c r="E229" s="12"/>
      <c r="F229" s="13"/>
      <c r="G229" s="11"/>
      <c r="H229" s="45"/>
      <c r="I229" s="12"/>
      <c r="J229" s="12"/>
      <c r="K229" s="13"/>
    </row>
    <row r="230" spans="1:11" x14ac:dyDescent="0.45">
      <c r="A230" s="32"/>
      <c r="B230" s="6"/>
      <c r="C230" s="43"/>
      <c r="D230" s="7"/>
      <c r="E230" s="7"/>
      <c r="F230" s="8"/>
      <c r="G230" s="6"/>
      <c r="H230" s="43"/>
      <c r="I230" s="7"/>
      <c r="J230" s="7"/>
      <c r="K230" s="8"/>
    </row>
    <row r="231" spans="1:11" x14ac:dyDescent="0.45">
      <c r="A231" s="30"/>
    </row>
    <row r="232" spans="1:11" ht="18.600000000000001" thickBot="1" x14ac:dyDescent="0.5">
      <c r="A232" s="33"/>
      <c r="B232" s="11"/>
      <c r="C232" s="45"/>
      <c r="D232" s="12"/>
      <c r="E232" s="12"/>
      <c r="F232" s="13"/>
      <c r="G232" s="11"/>
      <c r="H232" s="45"/>
      <c r="I232" s="12"/>
      <c r="J232" s="12"/>
      <c r="K232" s="13"/>
    </row>
    <row r="233" spans="1:11" x14ac:dyDescent="0.45">
      <c r="A233" s="32"/>
      <c r="B233" s="6"/>
      <c r="C233" s="43"/>
      <c r="D233" s="7"/>
      <c r="E233" s="7"/>
      <c r="F233" s="8"/>
      <c r="G233" s="6"/>
      <c r="H233" s="43"/>
      <c r="I233" s="7"/>
      <c r="J233" s="7"/>
      <c r="K233" s="8"/>
    </row>
    <row r="234" spans="1:11" x14ac:dyDescent="0.45">
      <c r="A234" s="30"/>
    </row>
    <row r="235" spans="1:11" ht="18.600000000000001" thickBot="1" x14ac:dyDescent="0.5">
      <c r="A235" s="33"/>
      <c r="B235" s="11"/>
      <c r="C235" s="45"/>
      <c r="D235" s="12"/>
      <c r="E235" s="12"/>
      <c r="F235" s="13"/>
      <c r="G235" s="11"/>
      <c r="H235" s="45"/>
      <c r="I235" s="12"/>
      <c r="J235" s="12"/>
      <c r="K235" s="13"/>
    </row>
    <row r="236" spans="1:11" x14ac:dyDescent="0.45">
      <c r="A236" s="32"/>
      <c r="B236" s="6"/>
      <c r="C236" s="43"/>
      <c r="D236" s="7"/>
      <c r="E236" s="7"/>
      <c r="F236" s="8"/>
      <c r="G236" s="6"/>
      <c r="H236" s="43"/>
      <c r="I236" s="7"/>
      <c r="J236" s="7"/>
      <c r="K236" s="8"/>
    </row>
    <row r="237" spans="1:11" x14ac:dyDescent="0.45">
      <c r="A237" s="30"/>
    </row>
    <row r="238" spans="1:11" ht="18.600000000000001" thickBot="1" x14ac:dyDescent="0.5">
      <c r="A238" s="33"/>
      <c r="B238" s="11"/>
      <c r="C238" s="45"/>
      <c r="D238" s="12"/>
      <c r="E238" s="12"/>
      <c r="F238" s="13"/>
      <c r="G238" s="11"/>
      <c r="H238" s="45"/>
      <c r="I238" s="12"/>
      <c r="J238" s="12"/>
      <c r="K238" s="13"/>
    </row>
    <row r="239" spans="1:11" x14ac:dyDescent="0.45">
      <c r="A239" s="32"/>
      <c r="B239" s="6"/>
      <c r="C239" s="43"/>
      <c r="D239" s="7"/>
      <c r="E239" s="7"/>
      <c r="F239" s="8"/>
      <c r="G239" s="6"/>
      <c r="H239" s="43"/>
      <c r="I239" s="7"/>
      <c r="J239" s="7"/>
      <c r="K239" s="8"/>
    </row>
    <row r="240" spans="1:11" x14ac:dyDescent="0.45">
      <c r="A240" s="30"/>
    </row>
    <row r="241" spans="1:11" ht="18.600000000000001" thickBot="1" x14ac:dyDescent="0.5">
      <c r="A241" s="33"/>
      <c r="B241" s="11"/>
      <c r="C241" s="45"/>
      <c r="D241" s="12"/>
      <c r="E241" s="12"/>
      <c r="F241" s="13"/>
      <c r="G241" s="11"/>
      <c r="H241" s="45"/>
      <c r="I241" s="12"/>
      <c r="J241" s="12"/>
      <c r="K241" s="13"/>
    </row>
    <row r="242" spans="1:11" x14ac:dyDescent="0.45">
      <c r="A242" s="32"/>
      <c r="B242" s="6"/>
      <c r="C242" s="43"/>
      <c r="D242" s="7"/>
      <c r="E242" s="7"/>
      <c r="F242" s="8"/>
      <c r="G242" s="6"/>
      <c r="H242" s="43"/>
      <c r="I242" s="7"/>
      <c r="J242" s="7"/>
      <c r="K242" s="8"/>
    </row>
    <row r="243" spans="1:11" x14ac:dyDescent="0.45">
      <c r="A243" s="30"/>
    </row>
    <row r="244" spans="1:11" ht="18.600000000000001" thickBot="1" x14ac:dyDescent="0.5">
      <c r="A244" s="33"/>
      <c r="B244" s="11"/>
      <c r="C244" s="45"/>
      <c r="D244" s="12"/>
      <c r="E244" s="12"/>
      <c r="F244" s="13"/>
      <c r="G244" s="11"/>
      <c r="H244" s="45"/>
      <c r="I244" s="12"/>
      <c r="J244" s="12"/>
      <c r="K244" s="13"/>
    </row>
    <row r="245" spans="1:11" x14ac:dyDescent="0.45">
      <c r="A245" s="32"/>
      <c r="B245" s="6"/>
      <c r="C245" s="43"/>
      <c r="D245" s="7"/>
      <c r="E245" s="7"/>
      <c r="F245" s="8"/>
      <c r="G245" s="6"/>
      <c r="H245" s="43"/>
      <c r="I245" s="7"/>
      <c r="J245" s="7"/>
      <c r="K245" s="8"/>
    </row>
    <row r="246" spans="1:11" x14ac:dyDescent="0.45">
      <c r="A246" s="30"/>
    </row>
    <row r="247" spans="1:11" ht="18.600000000000001" thickBot="1" x14ac:dyDescent="0.5">
      <c r="A247" s="33"/>
      <c r="B247" s="11"/>
      <c r="C247" s="45"/>
      <c r="D247" s="12"/>
      <c r="E247" s="12"/>
      <c r="F247" s="13"/>
      <c r="G247" s="11"/>
      <c r="H247" s="45"/>
      <c r="I247" s="12"/>
      <c r="J247" s="12"/>
      <c r="K247" s="13"/>
    </row>
    <row r="248" spans="1:11" x14ac:dyDescent="0.45">
      <c r="A248" s="32"/>
      <c r="B248" s="6"/>
      <c r="C248" s="43"/>
      <c r="D248" s="7"/>
      <c r="E248" s="7"/>
      <c r="F248" s="8"/>
      <c r="G248" s="6"/>
      <c r="H248" s="43"/>
      <c r="I248" s="7"/>
      <c r="J248" s="7"/>
      <c r="K248" s="8"/>
    </row>
    <row r="249" spans="1:11" x14ac:dyDescent="0.45">
      <c r="A249" s="30"/>
    </row>
    <row r="250" spans="1:11" ht="18.600000000000001" thickBot="1" x14ac:dyDescent="0.5">
      <c r="A250" s="33"/>
      <c r="B250" s="11"/>
      <c r="C250" s="45"/>
      <c r="D250" s="12"/>
      <c r="E250" s="12"/>
      <c r="F250" s="13"/>
      <c r="G250" s="11"/>
      <c r="H250" s="45"/>
      <c r="I250" s="12"/>
      <c r="J250" s="12"/>
      <c r="K250" s="13"/>
    </row>
    <row r="251" spans="1:11" x14ac:dyDescent="0.45">
      <c r="A251" s="32"/>
      <c r="B251" s="6"/>
      <c r="C251" s="43"/>
      <c r="D251" s="7"/>
      <c r="E251" s="7"/>
      <c r="F251" s="8"/>
      <c r="G251" s="6"/>
      <c r="H251" s="43"/>
      <c r="I251" s="7"/>
      <c r="J251" s="7"/>
      <c r="K251" s="8"/>
    </row>
    <row r="252" spans="1:11" x14ac:dyDescent="0.45">
      <c r="A252" s="30"/>
    </row>
    <row r="253" spans="1:11" ht="18.600000000000001" thickBot="1" x14ac:dyDescent="0.5">
      <c r="A253" s="33"/>
      <c r="B253" s="11"/>
      <c r="C253" s="45"/>
      <c r="D253" s="12"/>
      <c r="E253" s="12"/>
      <c r="F253" s="13"/>
      <c r="G253" s="11"/>
      <c r="H253" s="45"/>
      <c r="I253" s="12"/>
      <c r="J253" s="12"/>
      <c r="K253" s="13"/>
    </row>
    <row r="254" spans="1:11" x14ac:dyDescent="0.45">
      <c r="A254" s="32"/>
      <c r="B254" s="6"/>
      <c r="C254" s="43"/>
      <c r="D254" s="7"/>
      <c r="E254" s="7"/>
      <c r="F254" s="8"/>
      <c r="G254" s="6"/>
      <c r="H254" s="43"/>
      <c r="I254" s="7"/>
      <c r="J254" s="7"/>
      <c r="K254" s="8"/>
    </row>
    <row r="255" spans="1:11" x14ac:dyDescent="0.45">
      <c r="A255" s="30"/>
    </row>
    <row r="256" spans="1:11" ht="18.600000000000001" thickBot="1" x14ac:dyDescent="0.5">
      <c r="A256" s="33"/>
      <c r="B256" s="11"/>
      <c r="C256" s="45"/>
      <c r="D256" s="12"/>
      <c r="E256" s="12"/>
      <c r="F256" s="13"/>
      <c r="G256" s="11"/>
      <c r="H256" s="45"/>
      <c r="I256" s="12"/>
      <c r="J256" s="12"/>
      <c r="K256" s="13"/>
    </row>
    <row r="257" spans="1:11" x14ac:dyDescent="0.45">
      <c r="A257" s="32"/>
      <c r="B257" s="6"/>
      <c r="C257" s="43"/>
      <c r="D257" s="7"/>
      <c r="E257" s="7"/>
      <c r="F257" s="8"/>
      <c r="G257" s="6"/>
      <c r="H257" s="43"/>
      <c r="I257" s="7"/>
      <c r="J257" s="7"/>
      <c r="K257" s="8"/>
    </row>
    <row r="258" spans="1:11" x14ac:dyDescent="0.45">
      <c r="A258" s="30"/>
    </row>
    <row r="259" spans="1:11" ht="18.600000000000001" thickBot="1" x14ac:dyDescent="0.5">
      <c r="A259" s="33"/>
      <c r="B259" s="11"/>
      <c r="C259" s="45"/>
      <c r="D259" s="12"/>
      <c r="E259" s="12"/>
      <c r="F259" s="13"/>
      <c r="G259" s="11"/>
      <c r="H259" s="45"/>
      <c r="I259" s="12"/>
      <c r="J259" s="12"/>
      <c r="K259" s="13"/>
    </row>
    <row r="260" spans="1:11" x14ac:dyDescent="0.45">
      <c r="A260" s="32"/>
      <c r="B260" s="6"/>
      <c r="C260" s="43"/>
      <c r="D260" s="7"/>
      <c r="E260" s="7"/>
      <c r="F260" s="8"/>
      <c r="G260" s="6"/>
      <c r="H260" s="43"/>
      <c r="I260" s="7"/>
      <c r="J260" s="7"/>
      <c r="K260" s="8"/>
    </row>
    <row r="261" spans="1:11" x14ac:dyDescent="0.45">
      <c r="A261" s="30"/>
    </row>
    <row r="262" spans="1:11" ht="18.600000000000001" thickBot="1" x14ac:dyDescent="0.5">
      <c r="A262" s="33"/>
      <c r="B262" s="11"/>
      <c r="C262" s="45"/>
      <c r="D262" s="12"/>
      <c r="E262" s="12"/>
      <c r="F262" s="13"/>
      <c r="G262" s="11"/>
      <c r="H262" s="45"/>
      <c r="I262" s="12"/>
      <c r="J262" s="12"/>
      <c r="K262" s="13"/>
    </row>
    <row r="263" spans="1:11" x14ac:dyDescent="0.45">
      <c r="A263" s="32"/>
      <c r="B263" s="6"/>
      <c r="C263" s="43"/>
      <c r="D263" s="7"/>
      <c r="E263" s="7"/>
      <c r="F263" s="8"/>
      <c r="G263" s="6"/>
      <c r="H263" s="43"/>
      <c r="I263" s="7"/>
      <c r="J263" s="7"/>
      <c r="K263" s="8"/>
    </row>
    <row r="264" spans="1:11" x14ac:dyDescent="0.45">
      <c r="A264" s="30"/>
    </row>
    <row r="265" spans="1:11" ht="18.600000000000001" thickBot="1" x14ac:dyDescent="0.5">
      <c r="A265" s="33"/>
      <c r="B265" s="11"/>
      <c r="C265" s="45"/>
      <c r="D265" s="12"/>
      <c r="E265" s="12"/>
      <c r="F265" s="13"/>
      <c r="G265" s="11"/>
      <c r="H265" s="45"/>
      <c r="I265" s="12"/>
      <c r="J265" s="12"/>
      <c r="K265" s="13"/>
    </row>
    <row r="266" spans="1:11" x14ac:dyDescent="0.45">
      <c r="A266" s="32"/>
      <c r="B266" s="6"/>
      <c r="C266" s="43"/>
      <c r="D266" s="7"/>
      <c r="E266" s="7"/>
      <c r="F266" s="8"/>
      <c r="G266" s="6"/>
      <c r="H266" s="43"/>
      <c r="I266" s="7"/>
      <c r="J266" s="7"/>
      <c r="K266" s="8"/>
    </row>
    <row r="267" spans="1:11" x14ac:dyDescent="0.45">
      <c r="A267" s="30"/>
    </row>
    <row r="268" spans="1:11" ht="18.600000000000001" thickBot="1" x14ac:dyDescent="0.5">
      <c r="A268" s="33"/>
      <c r="B268" s="11"/>
      <c r="C268" s="45"/>
      <c r="D268" s="12"/>
      <c r="E268" s="12"/>
      <c r="F268" s="13"/>
      <c r="G268" s="11"/>
      <c r="H268" s="45"/>
      <c r="I268" s="12"/>
      <c r="J268" s="12"/>
      <c r="K268" s="13"/>
    </row>
    <row r="269" spans="1:11" x14ac:dyDescent="0.45">
      <c r="A269" s="32"/>
      <c r="B269" s="6"/>
      <c r="C269" s="43"/>
      <c r="D269" s="7"/>
      <c r="E269" s="7"/>
      <c r="F269" s="8"/>
      <c r="G269" s="6"/>
      <c r="H269" s="43"/>
      <c r="I269" s="7"/>
      <c r="J269" s="7"/>
      <c r="K269" s="8"/>
    </row>
    <row r="270" spans="1:11" x14ac:dyDescent="0.45">
      <c r="A270" s="30"/>
    </row>
    <row r="271" spans="1:11" ht="18.600000000000001" thickBot="1" x14ac:dyDescent="0.5">
      <c r="A271" s="33"/>
      <c r="B271" s="11"/>
      <c r="C271" s="45"/>
      <c r="D271" s="12"/>
      <c r="E271" s="12"/>
      <c r="F271" s="13"/>
      <c r="G271" s="11"/>
      <c r="H271" s="45"/>
      <c r="I271" s="12"/>
      <c r="J271" s="12"/>
      <c r="K271" s="13"/>
    </row>
  </sheetData>
  <autoFilter ref="A1:K271" xr:uid="{04386D56-1BBB-41EE-9310-6C9E124B114A}"/>
  <mergeCells count="2">
    <mergeCell ref="U1:Y1"/>
    <mergeCell ref="Z1:AC1"/>
  </mergeCells>
  <phoneticPr fontId="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353BB-9318-4E3B-BB58-52B4AEC8061F}">
  <sheetPr codeName="Sheet10"/>
  <dimension ref="A1:AC271"/>
  <sheetViews>
    <sheetView zoomScale="80" zoomScaleNormal="80" workbookViewId="0">
      <selection activeCell="A2" sqref="A2:M187"/>
    </sheetView>
  </sheetViews>
  <sheetFormatPr defaultRowHeight="18" x14ac:dyDescent="0.45"/>
  <cols>
    <col min="1" max="1" width="13.09765625" style="3" bestFit="1" customWidth="1"/>
    <col min="2" max="2" width="4" style="9" customWidth="1"/>
    <col min="3" max="3" width="4" style="4" customWidth="1"/>
    <col min="4" max="4" width="4" style="1" customWidth="1"/>
    <col min="5" max="5" width="8.796875" style="1"/>
    <col min="6" max="6" width="8.796875" style="10"/>
    <col min="7" max="7" width="4" style="9" customWidth="1"/>
    <col min="8" max="8" width="4" style="4" customWidth="1"/>
    <col min="9" max="9" width="4" style="1" customWidth="1"/>
    <col min="10" max="10" width="8.796875" style="1"/>
    <col min="11" max="11" width="8.796875" style="10"/>
    <col min="12" max="13" width="7.19921875" bestFit="1" customWidth="1"/>
    <col min="16" max="17" width="4" customWidth="1"/>
    <col min="20" max="20" width="4" customWidth="1"/>
    <col min="21" max="21" width="12.19921875" bestFit="1" customWidth="1"/>
    <col min="22" max="22" width="7.5" bestFit="1" customWidth="1"/>
    <col min="23" max="23" width="6.69921875" bestFit="1" customWidth="1"/>
    <col min="24" max="24" width="7.69921875" bestFit="1" customWidth="1"/>
    <col min="25" max="25" width="5.5" bestFit="1" customWidth="1"/>
    <col min="26" max="26" width="7.5" bestFit="1" customWidth="1"/>
    <col min="27" max="27" width="6.69921875" bestFit="1" customWidth="1"/>
    <col min="28" max="28" width="7.09765625" bestFit="1" customWidth="1"/>
    <col min="29" max="29" width="5.5" bestFit="1" customWidth="1"/>
  </cols>
  <sheetData>
    <row r="1" spans="1:29" ht="18.600000000000001" thickBot="1" x14ac:dyDescent="0.5">
      <c r="A1" s="50" t="s">
        <v>73</v>
      </c>
      <c r="B1" s="50" t="s">
        <v>16</v>
      </c>
      <c r="C1" s="63" t="s">
        <v>90</v>
      </c>
      <c r="D1" s="51" t="s">
        <v>21</v>
      </c>
      <c r="E1" s="51" t="s">
        <v>20</v>
      </c>
      <c r="F1" s="52" t="s">
        <v>19</v>
      </c>
      <c r="G1" s="53" t="s">
        <v>16</v>
      </c>
      <c r="H1" s="64" t="s">
        <v>90</v>
      </c>
      <c r="I1" s="54" t="s">
        <v>21</v>
      </c>
      <c r="J1" s="54" t="s">
        <v>20</v>
      </c>
      <c r="K1" s="55" t="s">
        <v>19</v>
      </c>
      <c r="L1" s="49" t="s">
        <v>100</v>
      </c>
      <c r="M1" s="49" t="s">
        <v>102</v>
      </c>
      <c r="U1" s="80"/>
      <c r="V1" s="81"/>
      <c r="W1" s="81"/>
      <c r="X1" s="81"/>
      <c r="Y1" s="81"/>
      <c r="Z1" s="82" t="s">
        <v>58</v>
      </c>
      <c r="AA1" s="81"/>
      <c r="AB1" s="81"/>
      <c r="AC1" s="83"/>
    </row>
    <row r="2" spans="1:29" ht="18.600000000000001" thickBot="1" x14ac:dyDescent="0.5">
      <c r="A2" s="107" t="s">
        <v>18</v>
      </c>
      <c r="B2" s="108">
        <v>22</v>
      </c>
      <c r="C2" s="130" t="s">
        <v>231</v>
      </c>
      <c r="D2" s="109" t="s">
        <v>111</v>
      </c>
      <c r="E2" s="109" t="s">
        <v>117</v>
      </c>
      <c r="F2" s="110"/>
      <c r="G2" s="108">
        <v>10</v>
      </c>
      <c r="H2" s="130" t="s">
        <v>231</v>
      </c>
      <c r="I2" s="109" t="s">
        <v>110</v>
      </c>
      <c r="J2" s="109" t="s">
        <v>115</v>
      </c>
      <c r="K2" s="110">
        <v>59</v>
      </c>
      <c r="L2" s="86">
        <v>25</v>
      </c>
      <c r="M2" s="86">
        <v>18</v>
      </c>
      <c r="U2" s="42" t="s">
        <v>27</v>
      </c>
      <c r="V2" s="23" t="s">
        <v>16</v>
      </c>
      <c r="W2" s="17" t="s">
        <v>21</v>
      </c>
      <c r="X2" s="17" t="s">
        <v>20</v>
      </c>
      <c r="Y2" s="18" t="s">
        <v>19</v>
      </c>
      <c r="Z2" s="19" t="s">
        <v>16</v>
      </c>
      <c r="AA2" s="17" t="s">
        <v>21</v>
      </c>
      <c r="AB2" s="37" t="s">
        <v>20</v>
      </c>
      <c r="AC2" s="20" t="s">
        <v>19</v>
      </c>
    </row>
    <row r="3" spans="1:29" ht="18.600000000000001" thickBot="1" x14ac:dyDescent="0.5">
      <c r="A3" s="111" t="s">
        <v>232</v>
      </c>
      <c r="B3" s="89" t="s">
        <v>133</v>
      </c>
      <c r="C3" s="130" t="s">
        <v>231</v>
      </c>
      <c r="D3" s="87"/>
      <c r="E3" s="87"/>
      <c r="F3" s="91"/>
      <c r="G3" s="89" t="s">
        <v>133</v>
      </c>
      <c r="H3" s="130" t="s">
        <v>231</v>
      </c>
      <c r="I3" s="87"/>
      <c r="J3" s="87"/>
      <c r="K3" s="91"/>
      <c r="L3" s="86"/>
      <c r="M3" s="86"/>
      <c r="U3" s="15" t="s">
        <v>1</v>
      </c>
      <c r="V3" s="43"/>
      <c r="W3" s="7" t="s">
        <v>33</v>
      </c>
      <c r="X3" s="7" t="s">
        <v>60</v>
      </c>
      <c r="Y3" s="48"/>
      <c r="Z3" s="6"/>
      <c r="AA3" s="7" t="s">
        <v>34</v>
      </c>
      <c r="AB3" s="7" t="s">
        <v>68</v>
      </c>
      <c r="AC3" s="8"/>
    </row>
    <row r="4" spans="1:29" ht="18.600000000000001" thickBot="1" x14ac:dyDescent="0.5">
      <c r="A4" s="112" t="s">
        <v>232</v>
      </c>
      <c r="B4" s="95"/>
      <c r="C4" s="130" t="s">
        <v>231</v>
      </c>
      <c r="D4" s="96"/>
      <c r="E4" s="96"/>
      <c r="F4" s="97"/>
      <c r="G4" s="95"/>
      <c r="H4" s="130" t="s">
        <v>231</v>
      </c>
      <c r="I4" s="96"/>
      <c r="J4" s="96"/>
      <c r="K4" s="97"/>
      <c r="L4" s="86"/>
      <c r="M4" s="86"/>
      <c r="P4" s="6">
        <v>1</v>
      </c>
      <c r="Q4" s="7">
        <v>6</v>
      </c>
      <c r="R4" s="8">
        <v>5</v>
      </c>
      <c r="U4" s="16" t="s">
        <v>28</v>
      </c>
      <c r="V4" s="4"/>
      <c r="W4" s="1" t="s">
        <v>34</v>
      </c>
      <c r="X4" s="1" t="s">
        <v>68</v>
      </c>
      <c r="Y4" s="3"/>
      <c r="Z4" s="9"/>
      <c r="AA4" s="1" t="s">
        <v>33</v>
      </c>
      <c r="AB4" s="1"/>
      <c r="AC4" s="10"/>
    </row>
    <row r="5" spans="1:29" ht="18.600000000000001" thickBot="1" x14ac:dyDescent="0.5">
      <c r="A5" s="107" t="s">
        <v>119</v>
      </c>
      <c r="B5" s="108"/>
      <c r="C5" s="130" t="s">
        <v>231</v>
      </c>
      <c r="D5" s="109"/>
      <c r="E5" s="109"/>
      <c r="F5" s="110"/>
      <c r="G5" s="108">
        <v>10</v>
      </c>
      <c r="H5" s="130" t="s">
        <v>231</v>
      </c>
      <c r="I5" s="109" t="s">
        <v>110</v>
      </c>
      <c r="J5" s="109" t="s">
        <v>117</v>
      </c>
      <c r="K5" s="110" t="s">
        <v>128</v>
      </c>
      <c r="L5" s="86"/>
      <c r="M5" s="86"/>
      <c r="P5" s="9">
        <v>9</v>
      </c>
      <c r="Q5" s="1">
        <v>8</v>
      </c>
      <c r="R5" s="10">
        <v>7</v>
      </c>
      <c r="U5" s="16" t="s">
        <v>29</v>
      </c>
      <c r="V5" s="4"/>
      <c r="W5" s="1" t="s">
        <v>35</v>
      </c>
      <c r="X5" s="1" t="s">
        <v>60</v>
      </c>
      <c r="Y5" s="3"/>
      <c r="Z5" s="9"/>
      <c r="AA5" s="1" t="s">
        <v>40</v>
      </c>
      <c r="AB5" s="1" t="s">
        <v>68</v>
      </c>
      <c r="AC5" s="10"/>
    </row>
    <row r="6" spans="1:29" ht="18.600000000000001" thickBot="1" x14ac:dyDescent="0.5">
      <c r="A6" s="111" t="s">
        <v>118</v>
      </c>
      <c r="B6" s="89"/>
      <c r="C6" s="130" t="s">
        <v>231</v>
      </c>
      <c r="D6" s="87"/>
      <c r="E6" s="87"/>
      <c r="F6" s="91"/>
      <c r="G6" s="89"/>
      <c r="H6" s="130" t="s">
        <v>231</v>
      </c>
      <c r="I6" s="87"/>
      <c r="J6" s="87"/>
      <c r="K6" s="91"/>
      <c r="L6" s="86"/>
      <c r="M6" s="86"/>
      <c r="O6" s="34"/>
      <c r="P6" s="11">
        <v>2</v>
      </c>
      <c r="Q6" s="12">
        <v>3</v>
      </c>
      <c r="R6" s="13">
        <v>4</v>
      </c>
      <c r="S6" s="34"/>
      <c r="U6" s="47" t="s">
        <v>69</v>
      </c>
      <c r="W6" s="14" t="s">
        <v>35</v>
      </c>
      <c r="X6" s="14" t="s">
        <v>36</v>
      </c>
      <c r="Y6" t="s">
        <v>70</v>
      </c>
    </row>
    <row r="7" spans="1:29" ht="18.600000000000001" thickBot="1" x14ac:dyDescent="0.5">
      <c r="A7" s="112" t="s">
        <v>123</v>
      </c>
      <c r="B7" s="95">
        <v>12</v>
      </c>
      <c r="C7" s="130" t="s">
        <v>231</v>
      </c>
      <c r="D7" s="96" t="s">
        <v>110</v>
      </c>
      <c r="E7" s="96"/>
      <c r="F7" s="97">
        <v>46</v>
      </c>
      <c r="G7" s="95">
        <v>21</v>
      </c>
      <c r="H7" s="130" t="s">
        <v>231</v>
      </c>
      <c r="I7" s="96" t="s">
        <v>111</v>
      </c>
      <c r="J7" s="96" t="s">
        <v>126</v>
      </c>
      <c r="K7" s="97">
        <v>78</v>
      </c>
      <c r="L7" s="86"/>
      <c r="M7" s="86"/>
      <c r="P7" s="21">
        <v>4</v>
      </c>
      <c r="Q7" s="5">
        <v>3</v>
      </c>
      <c r="R7" s="22">
        <v>2</v>
      </c>
      <c r="U7" s="16" t="s">
        <v>32</v>
      </c>
      <c r="V7" s="4"/>
      <c r="W7" s="1" t="s">
        <v>35</v>
      </c>
      <c r="X7" s="1" t="s">
        <v>38</v>
      </c>
      <c r="Y7" s="3"/>
      <c r="Z7" s="9"/>
      <c r="AA7" s="1" t="s">
        <v>37</v>
      </c>
      <c r="AB7" s="1" t="s">
        <v>36</v>
      </c>
      <c r="AC7" s="10"/>
    </row>
    <row r="8" spans="1:29" ht="18.600000000000001" thickBot="1" x14ac:dyDescent="0.5">
      <c r="A8" s="107" t="s">
        <v>122</v>
      </c>
      <c r="B8" s="108"/>
      <c r="C8" s="130" t="s">
        <v>231</v>
      </c>
      <c r="D8" s="109"/>
      <c r="E8" s="109"/>
      <c r="F8" s="110"/>
      <c r="G8" s="108">
        <v>3</v>
      </c>
      <c r="H8" s="130" t="s">
        <v>231</v>
      </c>
      <c r="I8" s="109" t="s">
        <v>114</v>
      </c>
      <c r="J8" s="109" t="s">
        <v>127</v>
      </c>
      <c r="K8" s="110" t="s">
        <v>168</v>
      </c>
      <c r="L8" s="86"/>
      <c r="M8" s="86"/>
      <c r="P8" s="9">
        <v>7</v>
      </c>
      <c r="Q8" s="1">
        <v>8</v>
      </c>
      <c r="R8" s="10">
        <v>9</v>
      </c>
      <c r="U8" s="16" t="s">
        <v>26</v>
      </c>
      <c r="V8" s="4"/>
      <c r="W8" s="1" t="s">
        <v>37</v>
      </c>
      <c r="X8" s="1" t="s">
        <v>38</v>
      </c>
      <c r="Y8" s="3"/>
      <c r="Z8" s="9"/>
      <c r="AA8" s="1" t="s">
        <v>35</v>
      </c>
      <c r="AB8" s="1" t="s">
        <v>36</v>
      </c>
      <c r="AC8" s="10" t="s">
        <v>37</v>
      </c>
    </row>
    <row r="9" spans="1:29" ht="18.600000000000001" thickBot="1" x14ac:dyDescent="0.5">
      <c r="A9" s="111" t="s">
        <v>122</v>
      </c>
      <c r="B9" s="89">
        <v>4</v>
      </c>
      <c r="C9" s="130" t="s">
        <v>231</v>
      </c>
      <c r="D9" s="87" t="s">
        <v>112</v>
      </c>
      <c r="E9" s="87" t="s">
        <v>114</v>
      </c>
      <c r="F9" s="91" t="s">
        <v>162</v>
      </c>
      <c r="G9" s="89">
        <v>14</v>
      </c>
      <c r="H9" s="130" t="s">
        <v>167</v>
      </c>
      <c r="I9" s="87" t="s">
        <v>113</v>
      </c>
      <c r="J9" s="87"/>
      <c r="K9" s="91">
        <v>1</v>
      </c>
      <c r="L9" s="86"/>
      <c r="M9" s="86"/>
      <c r="P9" s="11">
        <v>5</v>
      </c>
      <c r="Q9" s="12">
        <v>6</v>
      </c>
      <c r="R9" s="13">
        <v>1</v>
      </c>
      <c r="U9" s="16" t="s">
        <v>31</v>
      </c>
      <c r="V9" s="4"/>
      <c r="W9" s="1" t="s">
        <v>37</v>
      </c>
      <c r="X9" s="1" t="s">
        <v>39</v>
      </c>
      <c r="Y9" s="3"/>
      <c r="Z9" s="9"/>
      <c r="AA9" s="1" t="s">
        <v>35</v>
      </c>
      <c r="AB9" s="1"/>
      <c r="AC9" s="10"/>
    </row>
    <row r="10" spans="1:29" ht="18.600000000000001" thickBot="1" x14ac:dyDescent="0.5">
      <c r="A10" s="112" t="s">
        <v>122</v>
      </c>
      <c r="B10" s="95">
        <v>8</v>
      </c>
      <c r="C10" s="130" t="s">
        <v>231</v>
      </c>
      <c r="D10" s="96" t="s">
        <v>116</v>
      </c>
      <c r="E10" s="96" t="s">
        <v>113</v>
      </c>
      <c r="F10" s="97">
        <v>38</v>
      </c>
      <c r="G10" s="95"/>
      <c r="H10" s="130" t="s">
        <v>231</v>
      </c>
      <c r="I10" s="96"/>
      <c r="J10" s="96"/>
      <c r="K10" s="97"/>
      <c r="L10" s="86"/>
      <c r="M10" s="86"/>
      <c r="U10" s="46" t="s">
        <v>30</v>
      </c>
      <c r="V10" s="45"/>
      <c r="W10" s="12" t="s">
        <v>40</v>
      </c>
      <c r="X10" s="12" t="s">
        <v>61</v>
      </c>
      <c r="Y10" s="44"/>
      <c r="Z10" s="11"/>
      <c r="AA10" s="12" t="s">
        <v>35</v>
      </c>
      <c r="AB10" s="12"/>
      <c r="AC10" s="13"/>
    </row>
    <row r="11" spans="1:29" ht="18.600000000000001" thickBot="1" x14ac:dyDescent="0.5">
      <c r="A11" s="107" t="s">
        <v>122</v>
      </c>
      <c r="B11" s="108">
        <v>11</v>
      </c>
      <c r="C11" s="130" t="s">
        <v>231</v>
      </c>
      <c r="D11" s="109" t="s">
        <v>114</v>
      </c>
      <c r="E11" s="109"/>
      <c r="F11" s="110">
        <v>51</v>
      </c>
      <c r="G11" s="108"/>
      <c r="H11" s="130" t="s">
        <v>231</v>
      </c>
      <c r="I11" s="109"/>
      <c r="J11" s="109"/>
      <c r="K11" s="110"/>
      <c r="L11" s="86"/>
      <c r="M11" s="86"/>
    </row>
    <row r="12" spans="1:29" ht="18.600000000000001" thickBot="1" x14ac:dyDescent="0.5">
      <c r="A12" s="111" t="s">
        <v>122</v>
      </c>
      <c r="B12" s="89">
        <v>2</v>
      </c>
      <c r="C12" s="130">
        <v>51</v>
      </c>
      <c r="D12" s="87" t="s">
        <v>113</v>
      </c>
      <c r="E12" s="87" t="s">
        <v>115</v>
      </c>
      <c r="F12" s="91">
        <v>5</v>
      </c>
      <c r="G12" s="89">
        <v>14</v>
      </c>
      <c r="H12" s="130" t="s">
        <v>231</v>
      </c>
      <c r="I12" s="87" t="s">
        <v>112</v>
      </c>
      <c r="J12" s="87" t="s">
        <v>117</v>
      </c>
      <c r="K12" s="91" t="s">
        <v>158</v>
      </c>
      <c r="L12" s="86"/>
      <c r="M12" s="86"/>
    </row>
    <row r="13" spans="1:29" ht="18.600000000000001" thickBot="1" x14ac:dyDescent="0.5">
      <c r="A13" s="112" t="s">
        <v>122</v>
      </c>
      <c r="B13" s="95" t="s">
        <v>141</v>
      </c>
      <c r="C13" s="130" t="s">
        <v>231</v>
      </c>
      <c r="D13" s="96" t="s">
        <v>132</v>
      </c>
      <c r="E13" s="96"/>
      <c r="F13" s="97"/>
      <c r="G13" s="95" t="s">
        <v>133</v>
      </c>
      <c r="H13" s="130" t="s">
        <v>231</v>
      </c>
      <c r="I13" s="96"/>
      <c r="J13" s="96"/>
      <c r="K13" s="97"/>
      <c r="L13" s="86"/>
      <c r="M13" s="86"/>
      <c r="U13" s="28" t="s">
        <v>67</v>
      </c>
      <c r="V13" s="29"/>
      <c r="W13" s="26" t="s">
        <v>62</v>
      </c>
      <c r="X13" s="26"/>
      <c r="Y13" s="25" t="s">
        <v>16</v>
      </c>
      <c r="Z13" s="24"/>
      <c r="AA13" s="26"/>
      <c r="AB13" s="26"/>
      <c r="AC13" s="27"/>
    </row>
    <row r="14" spans="1:29" ht="18.600000000000001" thickBot="1" x14ac:dyDescent="0.5">
      <c r="A14" s="107" t="s">
        <v>122</v>
      </c>
      <c r="B14" s="108"/>
      <c r="C14" s="130" t="s">
        <v>231</v>
      </c>
      <c r="D14" s="109"/>
      <c r="E14" s="109"/>
      <c r="F14" s="110"/>
      <c r="G14" s="108"/>
      <c r="H14" s="130" t="s">
        <v>231</v>
      </c>
      <c r="I14" s="109"/>
      <c r="J14" s="109"/>
      <c r="K14" s="110"/>
      <c r="L14" s="86"/>
      <c r="M14" s="86"/>
      <c r="U14" s="47" t="s">
        <v>41</v>
      </c>
      <c r="V14" s="40"/>
      <c r="W14" s="14" t="s">
        <v>42</v>
      </c>
      <c r="X14" s="14"/>
      <c r="Y14" s="41"/>
      <c r="Z14" s="35"/>
      <c r="AA14" s="14"/>
      <c r="AB14" s="14"/>
      <c r="AC14" s="36"/>
    </row>
    <row r="15" spans="1:29" ht="18.600000000000001" thickBot="1" x14ac:dyDescent="0.5">
      <c r="A15" s="111" t="s">
        <v>125</v>
      </c>
      <c r="B15" s="89">
        <v>12</v>
      </c>
      <c r="C15" s="130" t="s">
        <v>231</v>
      </c>
      <c r="D15" s="87" t="s">
        <v>110</v>
      </c>
      <c r="E15" s="87" t="s">
        <v>115</v>
      </c>
      <c r="F15" s="91">
        <v>65</v>
      </c>
      <c r="G15" s="89">
        <v>10</v>
      </c>
      <c r="H15" s="130" t="s">
        <v>231</v>
      </c>
      <c r="I15" s="87" t="s">
        <v>111</v>
      </c>
      <c r="J15" s="87" t="s">
        <v>117</v>
      </c>
      <c r="K15" s="91"/>
      <c r="L15" s="86"/>
      <c r="M15" s="86"/>
      <c r="U15" s="15" t="s">
        <v>43</v>
      </c>
      <c r="V15" s="43"/>
      <c r="W15" s="7"/>
      <c r="X15" s="7"/>
      <c r="Y15" s="48"/>
      <c r="Z15" s="6"/>
      <c r="AA15" s="7"/>
      <c r="AB15" s="7"/>
      <c r="AC15" s="8"/>
    </row>
    <row r="16" spans="1:29" ht="18.600000000000001" thickBot="1" x14ac:dyDescent="0.5">
      <c r="A16" s="112" t="s">
        <v>124</v>
      </c>
      <c r="B16" s="95" t="s">
        <v>141</v>
      </c>
      <c r="C16" s="130" t="s">
        <v>231</v>
      </c>
      <c r="D16" s="96" t="s">
        <v>143</v>
      </c>
      <c r="E16" s="96"/>
      <c r="F16" s="97"/>
      <c r="G16" s="95" t="s">
        <v>133</v>
      </c>
      <c r="H16" s="130" t="s">
        <v>231</v>
      </c>
      <c r="I16" s="96"/>
      <c r="J16" s="96"/>
      <c r="K16" s="97"/>
      <c r="L16" s="86"/>
      <c r="M16" s="86"/>
      <c r="U16" s="16" t="s">
        <v>44</v>
      </c>
      <c r="V16" s="4" t="s">
        <v>64</v>
      </c>
      <c r="W16" s="1" t="s">
        <v>48</v>
      </c>
      <c r="X16" s="1"/>
      <c r="Y16" s="3"/>
      <c r="Z16" s="9" t="s">
        <v>66</v>
      </c>
      <c r="AA16" s="1"/>
      <c r="AB16" s="1"/>
      <c r="AC16" s="10"/>
    </row>
    <row r="17" spans="1:29" ht="18.600000000000001" thickBot="1" x14ac:dyDescent="0.5">
      <c r="A17" s="107" t="s">
        <v>124</v>
      </c>
      <c r="B17" s="108"/>
      <c r="C17" s="130" t="s">
        <v>231</v>
      </c>
      <c r="D17" s="109"/>
      <c r="E17" s="109"/>
      <c r="F17" s="110"/>
      <c r="G17" s="108"/>
      <c r="H17" s="130" t="s">
        <v>231</v>
      </c>
      <c r="I17" s="109"/>
      <c r="J17" s="109"/>
      <c r="K17" s="110"/>
      <c r="L17" s="86"/>
      <c r="M17" s="86"/>
      <c r="U17" s="16" t="s">
        <v>46</v>
      </c>
      <c r="V17" s="4" t="s">
        <v>64</v>
      </c>
      <c r="W17" s="1" t="s">
        <v>50</v>
      </c>
      <c r="X17" s="1"/>
      <c r="Y17" s="3"/>
      <c r="Z17" s="9" t="s">
        <v>66</v>
      </c>
      <c r="AA17" s="1"/>
      <c r="AB17" s="1"/>
      <c r="AC17" s="10"/>
    </row>
    <row r="18" spans="1:29" ht="18.600000000000001" thickBot="1" x14ac:dyDescent="0.5">
      <c r="A18" s="111" t="s">
        <v>130</v>
      </c>
      <c r="B18" s="89">
        <v>12</v>
      </c>
      <c r="C18" s="130" t="s">
        <v>231</v>
      </c>
      <c r="D18" s="87" t="s">
        <v>110</v>
      </c>
      <c r="E18" s="87"/>
      <c r="F18" s="91">
        <v>56</v>
      </c>
      <c r="G18" s="89">
        <v>12</v>
      </c>
      <c r="H18" s="130" t="s">
        <v>231</v>
      </c>
      <c r="I18" s="87" t="s">
        <v>111</v>
      </c>
      <c r="J18" s="87" t="s">
        <v>126</v>
      </c>
      <c r="K18" s="91" t="s">
        <v>158</v>
      </c>
      <c r="L18" s="86"/>
      <c r="M18" s="86"/>
      <c r="U18" s="16" t="s">
        <v>45</v>
      </c>
      <c r="V18" s="4" t="s">
        <v>63</v>
      </c>
      <c r="W18" s="1" t="s">
        <v>49</v>
      </c>
      <c r="X18" s="1"/>
      <c r="Y18" s="3"/>
      <c r="Z18" s="9" t="s">
        <v>65</v>
      </c>
      <c r="AA18" s="1"/>
      <c r="AB18" s="1"/>
      <c r="AC18" s="10"/>
    </row>
    <row r="19" spans="1:29" ht="18.600000000000001" thickBot="1" x14ac:dyDescent="0.5">
      <c r="A19" s="112" t="s">
        <v>129</v>
      </c>
      <c r="B19" s="95"/>
      <c r="C19" s="130" t="s">
        <v>231</v>
      </c>
      <c r="D19" s="96"/>
      <c r="E19" s="96"/>
      <c r="F19" s="97"/>
      <c r="G19" s="95">
        <v>21</v>
      </c>
      <c r="H19" s="130" t="s">
        <v>231</v>
      </c>
      <c r="I19" s="96" t="s">
        <v>114</v>
      </c>
      <c r="J19" s="96" t="s">
        <v>127</v>
      </c>
      <c r="K19" s="97" t="s">
        <v>168</v>
      </c>
      <c r="L19" s="86"/>
      <c r="M19" s="86"/>
      <c r="U19" s="46" t="s">
        <v>47</v>
      </c>
      <c r="V19" s="45" t="s">
        <v>63</v>
      </c>
      <c r="W19" s="12" t="s">
        <v>51</v>
      </c>
      <c r="X19" s="12"/>
      <c r="Y19" s="44"/>
      <c r="Z19" s="11" t="s">
        <v>65</v>
      </c>
      <c r="AA19" s="12"/>
      <c r="AB19" s="12"/>
      <c r="AC19" s="13"/>
    </row>
    <row r="20" spans="1:29" ht="18.600000000000001" thickBot="1" x14ac:dyDescent="0.5">
      <c r="A20" s="107" t="s">
        <v>129</v>
      </c>
      <c r="B20" s="108">
        <v>2</v>
      </c>
      <c r="C20" s="130" t="s">
        <v>231</v>
      </c>
      <c r="D20" s="109" t="s">
        <v>112</v>
      </c>
      <c r="E20" s="109" t="s">
        <v>117</v>
      </c>
      <c r="F20" s="110" t="s">
        <v>138</v>
      </c>
      <c r="G20" s="108">
        <v>14</v>
      </c>
      <c r="H20" s="130" t="s">
        <v>167</v>
      </c>
      <c r="I20" s="109" t="s">
        <v>113</v>
      </c>
      <c r="J20" s="109" t="s">
        <v>115</v>
      </c>
      <c r="K20" s="110">
        <v>5</v>
      </c>
      <c r="L20" s="86"/>
      <c r="M20" s="86"/>
    </row>
    <row r="21" spans="1:29" ht="18.600000000000001" thickBot="1" x14ac:dyDescent="0.5">
      <c r="A21" s="111" t="s">
        <v>129</v>
      </c>
      <c r="B21" s="89"/>
      <c r="C21" s="130" t="s">
        <v>231</v>
      </c>
      <c r="D21" s="87"/>
      <c r="E21" s="87"/>
      <c r="F21" s="91"/>
      <c r="G21" s="89"/>
      <c r="H21" s="130" t="s">
        <v>231</v>
      </c>
      <c r="I21" s="87"/>
      <c r="J21" s="87"/>
      <c r="K21" s="91"/>
      <c r="L21" s="86"/>
      <c r="M21" s="86"/>
    </row>
    <row r="22" spans="1:29" ht="18.600000000000001" thickBot="1" x14ac:dyDescent="0.5">
      <c r="A22" s="112" t="s">
        <v>135</v>
      </c>
      <c r="B22" s="95">
        <v>2</v>
      </c>
      <c r="C22" s="130" t="s">
        <v>231</v>
      </c>
      <c r="D22" s="96" t="s">
        <v>111</v>
      </c>
      <c r="E22" s="96" t="s">
        <v>113</v>
      </c>
      <c r="F22" s="97">
        <v>37</v>
      </c>
      <c r="G22" s="95">
        <v>29</v>
      </c>
      <c r="H22" s="130" t="s">
        <v>231</v>
      </c>
      <c r="I22" s="96" t="s">
        <v>110</v>
      </c>
      <c r="J22" s="96"/>
      <c r="K22" s="97">
        <v>56</v>
      </c>
      <c r="L22" s="86"/>
      <c r="M22" s="86"/>
    </row>
    <row r="23" spans="1:29" ht="18.600000000000001" thickBot="1" x14ac:dyDescent="0.5">
      <c r="A23" s="107" t="s">
        <v>134</v>
      </c>
      <c r="B23" s="108">
        <v>11</v>
      </c>
      <c r="C23" s="130" t="s">
        <v>231</v>
      </c>
      <c r="D23" s="109" t="s">
        <v>114</v>
      </c>
      <c r="E23" s="109"/>
      <c r="F23" s="110">
        <v>51</v>
      </c>
      <c r="G23" s="108"/>
      <c r="H23" s="130" t="s">
        <v>231</v>
      </c>
      <c r="I23" s="109"/>
      <c r="J23" s="109"/>
      <c r="K23" s="110"/>
      <c r="L23" s="86"/>
      <c r="M23" s="86"/>
    </row>
    <row r="24" spans="1:29" ht="18.600000000000001" thickBot="1" x14ac:dyDescent="0.5">
      <c r="A24" s="111" t="s">
        <v>134</v>
      </c>
      <c r="B24" s="89">
        <v>2</v>
      </c>
      <c r="C24" s="130">
        <v>51</v>
      </c>
      <c r="D24" s="87" t="s">
        <v>113</v>
      </c>
      <c r="E24" s="87" t="s">
        <v>115</v>
      </c>
      <c r="F24" s="91">
        <v>75</v>
      </c>
      <c r="G24" s="89">
        <v>29</v>
      </c>
      <c r="H24" s="130" t="s">
        <v>231</v>
      </c>
      <c r="I24" s="87" t="s">
        <v>116</v>
      </c>
      <c r="J24" s="87" t="s">
        <v>117</v>
      </c>
      <c r="K24" s="91"/>
      <c r="L24" s="86"/>
      <c r="M24" s="86"/>
    </row>
    <row r="25" spans="1:29" ht="18.600000000000001" thickBot="1" x14ac:dyDescent="0.5">
      <c r="A25" s="112" t="s">
        <v>134</v>
      </c>
      <c r="B25" s="95"/>
      <c r="C25" s="130" t="s">
        <v>231</v>
      </c>
      <c r="D25" s="96"/>
      <c r="E25" s="96"/>
      <c r="F25" s="97"/>
      <c r="G25" s="95"/>
      <c r="H25" s="130" t="s">
        <v>231</v>
      </c>
      <c r="I25" s="96"/>
      <c r="J25" s="96"/>
      <c r="K25" s="97"/>
      <c r="L25" s="86"/>
      <c r="M25" s="86"/>
    </row>
    <row r="26" spans="1:29" ht="18.600000000000001" thickBot="1" x14ac:dyDescent="0.5">
      <c r="A26" s="107" t="s">
        <v>137</v>
      </c>
      <c r="B26" s="108">
        <v>1</v>
      </c>
      <c r="C26" s="130" t="s">
        <v>231</v>
      </c>
      <c r="D26" s="109" t="s">
        <v>110</v>
      </c>
      <c r="E26" s="109" t="s">
        <v>117</v>
      </c>
      <c r="F26" s="110" t="s">
        <v>162</v>
      </c>
      <c r="G26" s="108"/>
      <c r="H26" s="130" t="s">
        <v>231</v>
      </c>
      <c r="I26" s="109"/>
      <c r="J26" s="109"/>
      <c r="K26" s="110"/>
      <c r="L26" s="86"/>
      <c r="M26" s="86"/>
    </row>
    <row r="27" spans="1:29" ht="18.600000000000001" thickBot="1" x14ac:dyDescent="0.5">
      <c r="A27" s="111" t="s">
        <v>136</v>
      </c>
      <c r="B27" s="89"/>
      <c r="C27" s="130" t="s">
        <v>231</v>
      </c>
      <c r="D27" s="87"/>
      <c r="E27" s="87"/>
      <c r="F27" s="91"/>
      <c r="G27" s="89"/>
      <c r="H27" s="130" t="s">
        <v>231</v>
      </c>
      <c r="I27" s="87"/>
      <c r="J27" s="87"/>
      <c r="K27" s="91"/>
      <c r="L27" s="86"/>
      <c r="M27" s="86"/>
    </row>
    <row r="28" spans="1:29" ht="18.600000000000001" thickBot="1" x14ac:dyDescent="0.5">
      <c r="A28" s="112" t="s">
        <v>140</v>
      </c>
      <c r="B28" s="95">
        <v>8</v>
      </c>
      <c r="C28" s="130" t="s">
        <v>231</v>
      </c>
      <c r="D28" s="96" t="s">
        <v>111</v>
      </c>
      <c r="E28" s="96" t="s">
        <v>112</v>
      </c>
      <c r="F28" s="97">
        <v>36</v>
      </c>
      <c r="G28" s="95">
        <v>14</v>
      </c>
      <c r="H28" s="130" t="s">
        <v>231</v>
      </c>
      <c r="I28" s="96" t="s">
        <v>110</v>
      </c>
      <c r="J28" s="96"/>
      <c r="K28" s="97">
        <v>56</v>
      </c>
      <c r="L28" s="86"/>
      <c r="M28" s="86"/>
    </row>
    <row r="29" spans="1:29" ht="18.600000000000001" thickBot="1" x14ac:dyDescent="0.5">
      <c r="A29" s="107" t="s">
        <v>139</v>
      </c>
      <c r="B29" s="108">
        <v>11</v>
      </c>
      <c r="C29" s="130" t="s">
        <v>231</v>
      </c>
      <c r="D29" s="109" t="s">
        <v>114</v>
      </c>
      <c r="E29" s="109"/>
      <c r="F29" s="110" t="s">
        <v>166</v>
      </c>
      <c r="G29" s="108"/>
      <c r="H29" s="130" t="s">
        <v>231</v>
      </c>
      <c r="I29" s="109"/>
      <c r="J29" s="109"/>
      <c r="K29" s="110"/>
      <c r="L29" s="86"/>
      <c r="M29" s="86"/>
    </row>
    <row r="30" spans="1:29" ht="18.600000000000001" thickBot="1" x14ac:dyDescent="0.5">
      <c r="A30" s="111" t="s">
        <v>139</v>
      </c>
      <c r="B30" s="89">
        <v>1</v>
      </c>
      <c r="C30" s="130" t="s">
        <v>165</v>
      </c>
      <c r="D30" s="87" t="s">
        <v>113</v>
      </c>
      <c r="E30" s="87" t="s">
        <v>115</v>
      </c>
      <c r="F30" s="91">
        <v>3</v>
      </c>
      <c r="G30" s="89">
        <v>18</v>
      </c>
      <c r="H30" s="130" t="s">
        <v>231</v>
      </c>
      <c r="I30" s="87" t="s">
        <v>112</v>
      </c>
      <c r="J30" s="87" t="s">
        <v>117</v>
      </c>
      <c r="K30" s="91">
        <v>33</v>
      </c>
      <c r="L30" s="86"/>
      <c r="M30" s="86"/>
    </row>
    <row r="31" spans="1:29" ht="18.600000000000001" thickBot="1" x14ac:dyDescent="0.5">
      <c r="A31" s="112" t="s">
        <v>139</v>
      </c>
      <c r="B31" s="95"/>
      <c r="C31" s="130" t="s">
        <v>231</v>
      </c>
      <c r="D31" s="96"/>
      <c r="E31" s="96"/>
      <c r="F31" s="97"/>
      <c r="G31" s="95"/>
      <c r="H31" s="130" t="s">
        <v>231</v>
      </c>
      <c r="I31" s="96"/>
      <c r="J31" s="96"/>
      <c r="K31" s="97"/>
      <c r="L31" s="86"/>
      <c r="M31" s="86"/>
    </row>
    <row r="32" spans="1:29" ht="18.600000000000001" thickBot="1" x14ac:dyDescent="0.5">
      <c r="A32" s="107" t="s">
        <v>145</v>
      </c>
      <c r="B32" s="108">
        <v>2</v>
      </c>
      <c r="C32" s="130" t="s">
        <v>231</v>
      </c>
      <c r="D32" s="109" t="s">
        <v>110</v>
      </c>
      <c r="E32" s="109"/>
      <c r="F32" s="110">
        <v>56</v>
      </c>
      <c r="G32" s="108">
        <v>10</v>
      </c>
      <c r="H32" s="130" t="s">
        <v>231</v>
      </c>
      <c r="I32" s="109" t="s">
        <v>111</v>
      </c>
      <c r="J32" s="109" t="s">
        <v>112</v>
      </c>
      <c r="K32" s="110">
        <v>36</v>
      </c>
      <c r="L32" s="86"/>
      <c r="M32" s="86"/>
    </row>
    <row r="33" spans="1:13" ht="18.600000000000001" thickBot="1" x14ac:dyDescent="0.5">
      <c r="A33" s="111" t="s">
        <v>144</v>
      </c>
      <c r="B33" s="89"/>
      <c r="C33" s="130" t="s">
        <v>231</v>
      </c>
      <c r="D33" s="87"/>
      <c r="E33" s="87"/>
      <c r="F33" s="91"/>
      <c r="G33" s="89">
        <v>21</v>
      </c>
      <c r="H33" s="130" t="s">
        <v>231</v>
      </c>
      <c r="I33" s="87" t="s">
        <v>114</v>
      </c>
      <c r="J33" s="87"/>
      <c r="K33" s="91" t="s">
        <v>166</v>
      </c>
      <c r="L33" s="86"/>
      <c r="M33" s="86"/>
    </row>
    <row r="34" spans="1:13" ht="18.600000000000001" thickBot="1" x14ac:dyDescent="0.5">
      <c r="A34" s="112" t="s">
        <v>144</v>
      </c>
      <c r="B34" s="95"/>
      <c r="C34" s="130" t="s">
        <v>231</v>
      </c>
      <c r="D34" s="96"/>
      <c r="E34" s="96"/>
      <c r="F34" s="97"/>
      <c r="G34" s="95">
        <v>14</v>
      </c>
      <c r="H34" s="130" t="s">
        <v>165</v>
      </c>
      <c r="I34" s="96" t="s">
        <v>113</v>
      </c>
      <c r="J34" s="96" t="s">
        <v>117</v>
      </c>
      <c r="K34" s="97" t="s">
        <v>138</v>
      </c>
      <c r="L34" s="86"/>
      <c r="M34" s="86"/>
    </row>
    <row r="35" spans="1:13" ht="18.600000000000001" thickBot="1" x14ac:dyDescent="0.5">
      <c r="A35" s="107" t="s">
        <v>144</v>
      </c>
      <c r="B35" s="108" t="s">
        <v>131</v>
      </c>
      <c r="C35" s="130" t="s">
        <v>231</v>
      </c>
      <c r="D35" s="109" t="s">
        <v>159</v>
      </c>
      <c r="E35" s="109"/>
      <c r="F35" s="110"/>
      <c r="G35" s="108" t="s">
        <v>187</v>
      </c>
      <c r="H35" s="130" t="s">
        <v>231</v>
      </c>
      <c r="I35" s="109"/>
      <c r="J35" s="109"/>
      <c r="K35" s="110"/>
      <c r="L35" s="86"/>
      <c r="M35" s="86"/>
    </row>
    <row r="36" spans="1:13" ht="18.600000000000001" thickBot="1" x14ac:dyDescent="0.5">
      <c r="A36" s="111" t="s">
        <v>144</v>
      </c>
      <c r="B36" s="89"/>
      <c r="C36" s="130" t="s">
        <v>231</v>
      </c>
      <c r="D36" s="87"/>
      <c r="E36" s="87"/>
      <c r="F36" s="91"/>
      <c r="G36" s="89"/>
      <c r="H36" s="130" t="s">
        <v>231</v>
      </c>
      <c r="I36" s="87"/>
      <c r="J36" s="87"/>
      <c r="K36" s="91"/>
      <c r="L36" s="86"/>
      <c r="M36" s="86"/>
    </row>
    <row r="37" spans="1:13" ht="18.600000000000001" thickBot="1" x14ac:dyDescent="0.5">
      <c r="A37" s="112" t="s">
        <v>147</v>
      </c>
      <c r="B37" s="95">
        <v>2</v>
      </c>
      <c r="C37" s="130" t="s">
        <v>231</v>
      </c>
      <c r="D37" s="96" t="s">
        <v>110</v>
      </c>
      <c r="E37" s="96"/>
      <c r="F37" s="97">
        <v>56</v>
      </c>
      <c r="G37" s="95">
        <v>12</v>
      </c>
      <c r="H37" s="130" t="s">
        <v>231</v>
      </c>
      <c r="I37" s="96" t="s">
        <v>111</v>
      </c>
      <c r="J37" s="96" t="s">
        <v>126</v>
      </c>
      <c r="K37" s="97">
        <v>66</v>
      </c>
      <c r="L37" s="86"/>
      <c r="M37" s="86"/>
    </row>
    <row r="38" spans="1:13" ht="18.600000000000001" thickBot="1" x14ac:dyDescent="0.5">
      <c r="A38" s="107" t="s">
        <v>146</v>
      </c>
      <c r="B38" s="108"/>
      <c r="C38" s="130" t="s">
        <v>231</v>
      </c>
      <c r="D38" s="109"/>
      <c r="E38" s="109"/>
      <c r="F38" s="110"/>
      <c r="G38" s="108">
        <v>10</v>
      </c>
      <c r="H38" s="130" t="s">
        <v>231</v>
      </c>
      <c r="I38" s="109" t="s">
        <v>114</v>
      </c>
      <c r="J38" s="109" t="s">
        <v>127</v>
      </c>
      <c r="K38" s="110">
        <v>53</v>
      </c>
      <c r="L38" s="86"/>
      <c r="M38" s="86"/>
    </row>
    <row r="39" spans="1:13" ht="18.600000000000001" thickBot="1" x14ac:dyDescent="0.5">
      <c r="A39" s="111" t="s">
        <v>146</v>
      </c>
      <c r="B39" s="89">
        <v>8</v>
      </c>
      <c r="C39" s="130" t="s">
        <v>231</v>
      </c>
      <c r="D39" s="87" t="s">
        <v>112</v>
      </c>
      <c r="E39" s="87" t="s">
        <v>117</v>
      </c>
      <c r="F39" s="91" t="s">
        <v>128</v>
      </c>
      <c r="G39" s="89">
        <v>12</v>
      </c>
      <c r="H39" s="130">
        <v>53</v>
      </c>
      <c r="I39" s="87" t="s">
        <v>113</v>
      </c>
      <c r="J39" s="87" t="s">
        <v>115</v>
      </c>
      <c r="K39" s="91">
        <v>7</v>
      </c>
      <c r="L39" s="86"/>
      <c r="M39" s="86"/>
    </row>
    <row r="40" spans="1:13" ht="18.600000000000001" thickBot="1" x14ac:dyDescent="0.5">
      <c r="A40" s="112" t="s">
        <v>146</v>
      </c>
      <c r="B40" s="95"/>
      <c r="C40" s="130" t="s">
        <v>231</v>
      </c>
      <c r="D40" s="96"/>
      <c r="E40" s="96"/>
      <c r="F40" s="97"/>
      <c r="G40" s="95"/>
      <c r="H40" s="130" t="s">
        <v>231</v>
      </c>
      <c r="I40" s="96"/>
      <c r="J40" s="96"/>
      <c r="K40" s="97"/>
      <c r="L40" s="86"/>
      <c r="M40" s="86"/>
    </row>
    <row r="41" spans="1:13" ht="18.600000000000001" thickBot="1" x14ac:dyDescent="0.5">
      <c r="A41" s="107" t="s">
        <v>149</v>
      </c>
      <c r="B41" s="108">
        <v>2</v>
      </c>
      <c r="C41" s="130" t="s">
        <v>231</v>
      </c>
      <c r="D41" s="109" t="s">
        <v>111</v>
      </c>
      <c r="E41" s="109" t="s">
        <v>113</v>
      </c>
      <c r="F41" s="110">
        <v>37</v>
      </c>
      <c r="G41" s="108">
        <v>12</v>
      </c>
      <c r="H41" s="130" t="s">
        <v>231</v>
      </c>
      <c r="I41" s="109" t="s">
        <v>110</v>
      </c>
      <c r="J41" s="109"/>
      <c r="K41" s="110">
        <v>91</v>
      </c>
      <c r="L41" s="86"/>
      <c r="M41" s="86"/>
    </row>
    <row r="42" spans="1:13" ht="18.600000000000001" thickBot="1" x14ac:dyDescent="0.5">
      <c r="A42" s="111" t="s">
        <v>148</v>
      </c>
      <c r="B42" s="89">
        <v>11</v>
      </c>
      <c r="C42" s="130" t="s">
        <v>231</v>
      </c>
      <c r="D42" s="87" t="s">
        <v>114</v>
      </c>
      <c r="E42" s="87"/>
      <c r="F42" s="91">
        <v>11</v>
      </c>
      <c r="G42" s="89"/>
      <c r="H42" s="130" t="s">
        <v>231</v>
      </c>
      <c r="I42" s="87"/>
      <c r="J42" s="87"/>
      <c r="K42" s="91"/>
      <c r="L42" s="86"/>
      <c r="M42" s="86"/>
    </row>
    <row r="43" spans="1:13" ht="18.600000000000001" thickBot="1" x14ac:dyDescent="0.5">
      <c r="A43" s="112" t="s">
        <v>148</v>
      </c>
      <c r="B43" s="95">
        <v>4</v>
      </c>
      <c r="C43" s="130">
        <v>11</v>
      </c>
      <c r="D43" s="96" t="s">
        <v>113</v>
      </c>
      <c r="E43" s="96" t="s">
        <v>115</v>
      </c>
      <c r="F43" s="97">
        <v>88</v>
      </c>
      <c r="G43" s="95"/>
      <c r="H43" s="130" t="s">
        <v>231</v>
      </c>
      <c r="I43" s="96"/>
      <c r="J43" s="96"/>
      <c r="K43" s="97"/>
      <c r="L43" s="86"/>
      <c r="M43" s="86"/>
    </row>
    <row r="44" spans="1:13" ht="18.600000000000001" thickBot="1" x14ac:dyDescent="0.5">
      <c r="A44" s="107" t="s">
        <v>148</v>
      </c>
      <c r="B44" s="108"/>
      <c r="C44" s="130" t="s">
        <v>231</v>
      </c>
      <c r="D44" s="109"/>
      <c r="E44" s="109"/>
      <c r="F44" s="110"/>
      <c r="G44" s="108"/>
      <c r="H44" s="130" t="s">
        <v>231</v>
      </c>
      <c r="I44" s="109"/>
      <c r="J44" s="109"/>
      <c r="K44" s="110"/>
      <c r="L44" s="86"/>
      <c r="M44" s="86"/>
    </row>
    <row r="45" spans="1:13" ht="18.600000000000001" thickBot="1" x14ac:dyDescent="0.5">
      <c r="A45" s="111" t="s">
        <v>151</v>
      </c>
      <c r="B45" s="89">
        <v>4</v>
      </c>
      <c r="C45" s="130" t="s">
        <v>231</v>
      </c>
      <c r="D45" s="87" t="s">
        <v>110</v>
      </c>
      <c r="E45" s="87"/>
      <c r="F45" s="91">
        <v>62</v>
      </c>
      <c r="G45" s="89">
        <v>12</v>
      </c>
      <c r="H45" s="130" t="s">
        <v>231</v>
      </c>
      <c r="I45" s="87" t="s">
        <v>111</v>
      </c>
      <c r="J45" s="87" t="s">
        <v>113</v>
      </c>
      <c r="K45" s="91">
        <v>39</v>
      </c>
      <c r="L45" s="86"/>
      <c r="M45" s="86"/>
    </row>
    <row r="46" spans="1:13" ht="18.600000000000001" thickBot="1" x14ac:dyDescent="0.5">
      <c r="A46" s="112" t="s">
        <v>150</v>
      </c>
      <c r="B46" s="95"/>
      <c r="C46" s="130" t="s">
        <v>231</v>
      </c>
      <c r="D46" s="96"/>
      <c r="E46" s="96"/>
      <c r="F46" s="97"/>
      <c r="G46" s="95">
        <v>21</v>
      </c>
      <c r="H46" s="130" t="s">
        <v>231</v>
      </c>
      <c r="I46" s="96" t="s">
        <v>114</v>
      </c>
      <c r="J46" s="96"/>
      <c r="K46" s="97">
        <v>11</v>
      </c>
      <c r="L46" s="86"/>
      <c r="M46" s="86"/>
    </row>
    <row r="47" spans="1:13" ht="18.600000000000001" thickBot="1" x14ac:dyDescent="0.5">
      <c r="A47" s="107" t="s">
        <v>150</v>
      </c>
      <c r="B47" s="108">
        <v>12</v>
      </c>
      <c r="C47" s="130" t="s">
        <v>231</v>
      </c>
      <c r="D47" s="109" t="s">
        <v>112</v>
      </c>
      <c r="E47" s="109" t="s">
        <v>117</v>
      </c>
      <c r="F47" s="110">
        <v>15</v>
      </c>
      <c r="G47" s="108">
        <v>18</v>
      </c>
      <c r="H47" s="130">
        <v>11</v>
      </c>
      <c r="I47" s="109" t="s">
        <v>113</v>
      </c>
      <c r="J47" s="109" t="s">
        <v>115</v>
      </c>
      <c r="K47" s="110">
        <v>6</v>
      </c>
      <c r="L47" s="86"/>
      <c r="M47" s="86"/>
    </row>
    <row r="48" spans="1:13" ht="18.600000000000001" thickBot="1" x14ac:dyDescent="0.5">
      <c r="A48" s="111" t="s">
        <v>150</v>
      </c>
      <c r="B48" s="89"/>
      <c r="C48" s="130" t="s">
        <v>231</v>
      </c>
      <c r="D48" s="87"/>
      <c r="E48" s="87"/>
      <c r="F48" s="91"/>
      <c r="G48" s="89"/>
      <c r="H48" s="130" t="s">
        <v>231</v>
      </c>
      <c r="I48" s="87"/>
      <c r="J48" s="87"/>
      <c r="K48" s="91"/>
      <c r="L48" s="86"/>
      <c r="M48" s="86"/>
    </row>
    <row r="49" spans="1:13" ht="18.600000000000001" thickBot="1" x14ac:dyDescent="0.5">
      <c r="A49" s="112" t="s">
        <v>155</v>
      </c>
      <c r="B49" s="95">
        <v>2</v>
      </c>
      <c r="C49" s="130" t="s">
        <v>231</v>
      </c>
      <c r="D49" s="96" t="s">
        <v>111</v>
      </c>
      <c r="E49" s="96" t="s">
        <v>113</v>
      </c>
      <c r="F49" s="97">
        <v>32</v>
      </c>
      <c r="G49" s="95">
        <v>18</v>
      </c>
      <c r="H49" s="130" t="s">
        <v>231</v>
      </c>
      <c r="I49" s="96" t="s">
        <v>110</v>
      </c>
      <c r="J49" s="96"/>
      <c r="K49" s="97">
        <v>65</v>
      </c>
      <c r="L49" s="86"/>
      <c r="M49" s="86"/>
    </row>
    <row r="50" spans="1:13" ht="18.600000000000001" thickBot="1" x14ac:dyDescent="0.5">
      <c r="A50" s="107" t="s">
        <v>154</v>
      </c>
      <c r="B50" s="108">
        <v>11</v>
      </c>
      <c r="C50" s="130" t="s">
        <v>231</v>
      </c>
      <c r="D50" s="109" t="s">
        <v>114</v>
      </c>
      <c r="E50" s="109"/>
      <c r="F50" s="110">
        <v>11</v>
      </c>
      <c r="G50" s="108"/>
      <c r="H50" s="130" t="s">
        <v>231</v>
      </c>
      <c r="I50" s="109"/>
      <c r="J50" s="109"/>
      <c r="K50" s="110"/>
      <c r="L50" s="86"/>
      <c r="M50" s="86"/>
    </row>
    <row r="51" spans="1:13" ht="18.600000000000001" thickBot="1" x14ac:dyDescent="0.5">
      <c r="A51" s="111" t="s">
        <v>154</v>
      </c>
      <c r="B51" s="89">
        <v>12</v>
      </c>
      <c r="C51" s="130">
        <v>11</v>
      </c>
      <c r="D51" s="87" t="s">
        <v>113</v>
      </c>
      <c r="E51" s="87" t="s">
        <v>115</v>
      </c>
      <c r="F51" s="91">
        <v>78</v>
      </c>
      <c r="G51" s="89">
        <v>18</v>
      </c>
      <c r="H51" s="130" t="s">
        <v>231</v>
      </c>
      <c r="I51" s="87" t="s">
        <v>116</v>
      </c>
      <c r="J51" s="87" t="s">
        <v>117</v>
      </c>
      <c r="K51" s="91"/>
      <c r="L51" s="86"/>
      <c r="M51" s="86"/>
    </row>
    <row r="52" spans="1:13" ht="18.600000000000001" thickBot="1" x14ac:dyDescent="0.5">
      <c r="A52" s="112" t="s">
        <v>154</v>
      </c>
      <c r="B52" s="95"/>
      <c r="C52" s="130" t="s">
        <v>231</v>
      </c>
      <c r="D52" s="96"/>
      <c r="E52" s="96"/>
      <c r="F52" s="97"/>
      <c r="G52" s="95"/>
      <c r="H52" s="130" t="s">
        <v>231</v>
      </c>
      <c r="I52" s="96"/>
      <c r="J52" s="96"/>
      <c r="K52" s="97"/>
      <c r="L52" s="86"/>
      <c r="M52" s="86"/>
    </row>
    <row r="53" spans="1:13" ht="18.600000000000001" thickBot="1" x14ac:dyDescent="0.5">
      <c r="A53" s="107" t="s">
        <v>157</v>
      </c>
      <c r="B53" s="108">
        <v>11</v>
      </c>
      <c r="C53" s="130" t="s">
        <v>231</v>
      </c>
      <c r="D53" s="109" t="s">
        <v>110</v>
      </c>
      <c r="E53" s="109"/>
      <c r="F53" s="110">
        <v>88</v>
      </c>
      <c r="G53" s="108">
        <v>12</v>
      </c>
      <c r="H53" s="130" t="s">
        <v>231</v>
      </c>
      <c r="I53" s="109" t="s">
        <v>111</v>
      </c>
      <c r="J53" s="109" t="s">
        <v>126</v>
      </c>
      <c r="K53" s="110">
        <v>88</v>
      </c>
      <c r="L53" s="86"/>
      <c r="M53" s="86"/>
    </row>
    <row r="54" spans="1:13" ht="18.600000000000001" thickBot="1" x14ac:dyDescent="0.5">
      <c r="A54" s="111" t="s">
        <v>156</v>
      </c>
      <c r="B54" s="89"/>
      <c r="C54" s="130" t="s">
        <v>231</v>
      </c>
      <c r="D54" s="87"/>
      <c r="E54" s="87"/>
      <c r="F54" s="91"/>
      <c r="G54" s="89">
        <v>3</v>
      </c>
      <c r="H54" s="130" t="s">
        <v>231</v>
      </c>
      <c r="I54" s="87" t="s">
        <v>114</v>
      </c>
      <c r="J54" s="87" t="s">
        <v>127</v>
      </c>
      <c r="K54" s="91">
        <v>53</v>
      </c>
      <c r="L54" s="86"/>
      <c r="M54" s="86"/>
    </row>
    <row r="55" spans="1:13" ht="18.600000000000001" thickBot="1" x14ac:dyDescent="0.5">
      <c r="A55" s="112" t="s">
        <v>156</v>
      </c>
      <c r="B55" s="95">
        <v>12</v>
      </c>
      <c r="C55" s="130" t="s">
        <v>231</v>
      </c>
      <c r="D55" s="96" t="s">
        <v>112</v>
      </c>
      <c r="E55" s="96" t="s">
        <v>114</v>
      </c>
      <c r="F55" s="97">
        <v>87</v>
      </c>
      <c r="G55" s="95">
        <v>10</v>
      </c>
      <c r="H55" s="130">
        <v>53</v>
      </c>
      <c r="I55" s="96" t="s">
        <v>113</v>
      </c>
      <c r="J55" s="96"/>
      <c r="K55" s="97">
        <v>8</v>
      </c>
      <c r="L55" s="86"/>
      <c r="M55" s="86"/>
    </row>
    <row r="56" spans="1:13" ht="18.600000000000001" thickBot="1" x14ac:dyDescent="0.5">
      <c r="A56" s="107" t="s">
        <v>156</v>
      </c>
      <c r="B56" s="108">
        <v>22</v>
      </c>
      <c r="C56" s="130" t="s">
        <v>231</v>
      </c>
      <c r="D56" s="109" t="s">
        <v>116</v>
      </c>
      <c r="E56" s="109" t="s">
        <v>112</v>
      </c>
      <c r="F56" s="110">
        <v>93</v>
      </c>
      <c r="G56" s="108"/>
      <c r="H56" s="130" t="s">
        <v>231</v>
      </c>
      <c r="I56" s="109"/>
      <c r="J56" s="109"/>
      <c r="K56" s="110"/>
      <c r="L56" s="86"/>
      <c r="M56" s="86"/>
    </row>
    <row r="57" spans="1:13" ht="18.600000000000001" thickBot="1" x14ac:dyDescent="0.5">
      <c r="A57" s="111" t="s">
        <v>156</v>
      </c>
      <c r="B57" s="89">
        <v>11</v>
      </c>
      <c r="C57" s="130" t="s">
        <v>231</v>
      </c>
      <c r="D57" s="87" t="s">
        <v>114</v>
      </c>
      <c r="E57" s="87"/>
      <c r="F57" s="91">
        <v>51</v>
      </c>
      <c r="G57" s="89"/>
      <c r="H57" s="130" t="s">
        <v>231</v>
      </c>
      <c r="I57" s="87"/>
      <c r="J57" s="87"/>
      <c r="K57" s="91"/>
      <c r="L57" s="86"/>
      <c r="M57" s="86"/>
    </row>
    <row r="58" spans="1:13" ht="18.600000000000001" thickBot="1" x14ac:dyDescent="0.5">
      <c r="A58" s="112" t="s">
        <v>156</v>
      </c>
      <c r="B58" s="95">
        <v>8</v>
      </c>
      <c r="C58" s="130">
        <v>51</v>
      </c>
      <c r="D58" s="96" t="s">
        <v>113</v>
      </c>
      <c r="E58" s="96" t="s">
        <v>115</v>
      </c>
      <c r="F58" s="97">
        <v>88</v>
      </c>
      <c r="G58" s="95"/>
      <c r="H58" s="130" t="s">
        <v>231</v>
      </c>
      <c r="I58" s="96"/>
      <c r="J58" s="96"/>
      <c r="K58" s="97"/>
      <c r="L58" s="86"/>
      <c r="M58" s="86"/>
    </row>
    <row r="59" spans="1:13" ht="18.600000000000001" thickBot="1" x14ac:dyDescent="0.5">
      <c r="A59" s="107" t="s">
        <v>156</v>
      </c>
      <c r="B59" s="108" t="s">
        <v>186</v>
      </c>
      <c r="C59" s="130" t="s">
        <v>231</v>
      </c>
      <c r="D59" s="109" t="s">
        <v>132</v>
      </c>
      <c r="E59" s="109"/>
      <c r="F59" s="110"/>
      <c r="G59" s="108" t="s">
        <v>142</v>
      </c>
      <c r="H59" s="130" t="s">
        <v>231</v>
      </c>
      <c r="I59" s="109"/>
      <c r="J59" s="109"/>
      <c r="K59" s="110"/>
      <c r="L59" s="86"/>
      <c r="M59" s="86"/>
    </row>
    <row r="60" spans="1:13" ht="18.600000000000001" thickBot="1" x14ac:dyDescent="0.5">
      <c r="A60" s="111" t="s">
        <v>156</v>
      </c>
      <c r="B60" s="89"/>
      <c r="C60" s="130" t="s">
        <v>231</v>
      </c>
      <c r="D60" s="87"/>
      <c r="E60" s="87"/>
      <c r="F60" s="91"/>
      <c r="G60" s="89"/>
      <c r="H60" s="130" t="s">
        <v>231</v>
      </c>
      <c r="I60" s="87"/>
      <c r="J60" s="87"/>
      <c r="K60" s="91"/>
      <c r="L60" s="86"/>
      <c r="M60" s="86"/>
    </row>
    <row r="61" spans="1:13" ht="18.600000000000001" thickBot="1" x14ac:dyDescent="0.5">
      <c r="A61" s="112" t="s">
        <v>161</v>
      </c>
      <c r="B61" s="95">
        <v>11</v>
      </c>
      <c r="C61" s="130" t="s">
        <v>231</v>
      </c>
      <c r="D61" s="96" t="s">
        <v>110</v>
      </c>
      <c r="E61" s="96" t="s">
        <v>117</v>
      </c>
      <c r="F61" s="97"/>
      <c r="G61" s="95"/>
      <c r="H61" s="130" t="s">
        <v>231</v>
      </c>
      <c r="I61" s="96"/>
      <c r="J61" s="96"/>
      <c r="K61" s="97"/>
      <c r="L61" s="86"/>
      <c r="M61" s="86"/>
    </row>
    <row r="62" spans="1:13" ht="18.600000000000001" thickBot="1" x14ac:dyDescent="0.5">
      <c r="A62" s="107" t="s">
        <v>160</v>
      </c>
      <c r="B62" s="108"/>
      <c r="C62" s="130" t="s">
        <v>231</v>
      </c>
      <c r="D62" s="109"/>
      <c r="E62" s="109"/>
      <c r="F62" s="110"/>
      <c r="G62" s="108"/>
      <c r="H62" s="130" t="s">
        <v>231</v>
      </c>
      <c r="I62" s="109"/>
      <c r="J62" s="109"/>
      <c r="K62" s="110"/>
      <c r="L62" s="86"/>
      <c r="M62" s="86"/>
    </row>
    <row r="63" spans="1:13" ht="18.600000000000001" thickBot="1" x14ac:dyDescent="0.5">
      <c r="A63" s="111" t="s">
        <v>164</v>
      </c>
      <c r="B63" s="89"/>
      <c r="C63" s="130" t="s">
        <v>231</v>
      </c>
      <c r="D63" s="87"/>
      <c r="E63" s="87"/>
      <c r="F63" s="91"/>
      <c r="G63" s="89">
        <v>21</v>
      </c>
      <c r="H63" s="130" t="s">
        <v>231</v>
      </c>
      <c r="I63" s="87" t="s">
        <v>110</v>
      </c>
      <c r="J63" s="87" t="s">
        <v>115</v>
      </c>
      <c r="K63" s="91">
        <v>16</v>
      </c>
      <c r="L63" s="86"/>
      <c r="M63" s="86"/>
    </row>
    <row r="64" spans="1:13" ht="18.600000000000001" thickBot="1" x14ac:dyDescent="0.5">
      <c r="A64" s="112" t="s">
        <v>163</v>
      </c>
      <c r="B64" s="95" t="s">
        <v>186</v>
      </c>
      <c r="C64" s="130" t="s">
        <v>231</v>
      </c>
      <c r="D64" s="96"/>
      <c r="E64" s="96"/>
      <c r="F64" s="97"/>
      <c r="G64" s="95" t="s">
        <v>186</v>
      </c>
      <c r="H64" s="130" t="s">
        <v>231</v>
      </c>
      <c r="I64" s="96" t="s">
        <v>143</v>
      </c>
      <c r="J64" s="96"/>
      <c r="K64" s="97"/>
      <c r="L64" s="86"/>
      <c r="M64" s="86"/>
    </row>
    <row r="65" spans="1:13" ht="18.600000000000001" thickBot="1" x14ac:dyDescent="0.5">
      <c r="A65" s="107" t="s">
        <v>163</v>
      </c>
      <c r="B65" s="108"/>
      <c r="C65" s="130" t="s">
        <v>231</v>
      </c>
      <c r="D65" s="109"/>
      <c r="E65" s="109"/>
      <c r="F65" s="110"/>
      <c r="G65" s="108"/>
      <c r="H65" s="130" t="s">
        <v>231</v>
      </c>
      <c r="I65" s="109"/>
      <c r="J65" s="109"/>
      <c r="K65" s="110"/>
      <c r="L65" s="86"/>
      <c r="M65" s="86"/>
    </row>
    <row r="66" spans="1:13" ht="18.600000000000001" thickBot="1" x14ac:dyDescent="0.5">
      <c r="A66" s="111" t="s">
        <v>170</v>
      </c>
      <c r="B66" s="89">
        <v>8</v>
      </c>
      <c r="C66" s="130" t="s">
        <v>231</v>
      </c>
      <c r="D66" s="87" t="s">
        <v>111</v>
      </c>
      <c r="E66" s="87" t="s">
        <v>112</v>
      </c>
      <c r="F66" s="91">
        <v>28</v>
      </c>
      <c r="G66" s="89">
        <v>21</v>
      </c>
      <c r="H66" s="130" t="s">
        <v>231</v>
      </c>
      <c r="I66" s="87" t="s">
        <v>110</v>
      </c>
      <c r="J66" s="87"/>
      <c r="K66" s="91">
        <v>96</v>
      </c>
      <c r="L66" s="86"/>
      <c r="M66" s="86"/>
    </row>
    <row r="67" spans="1:13" ht="18.600000000000001" thickBot="1" x14ac:dyDescent="0.5">
      <c r="A67" s="112" t="s">
        <v>169</v>
      </c>
      <c r="B67" s="95">
        <v>11</v>
      </c>
      <c r="C67" s="130" t="s">
        <v>231</v>
      </c>
      <c r="D67" s="96" t="s">
        <v>114</v>
      </c>
      <c r="E67" s="96"/>
      <c r="F67" s="97">
        <v>11</v>
      </c>
      <c r="G67" s="95"/>
      <c r="H67" s="130" t="s">
        <v>231</v>
      </c>
      <c r="I67" s="96"/>
      <c r="J67" s="96"/>
      <c r="K67" s="97"/>
      <c r="L67" s="86"/>
      <c r="M67" s="86"/>
    </row>
    <row r="68" spans="1:13" ht="18.600000000000001" thickBot="1" x14ac:dyDescent="0.5">
      <c r="A68" s="107" t="s">
        <v>169</v>
      </c>
      <c r="B68" s="108">
        <v>12</v>
      </c>
      <c r="C68" s="130">
        <v>11</v>
      </c>
      <c r="D68" s="109" t="s">
        <v>113</v>
      </c>
      <c r="E68" s="109" t="s">
        <v>115</v>
      </c>
      <c r="F68" s="110">
        <v>78</v>
      </c>
      <c r="G68" s="108">
        <v>3</v>
      </c>
      <c r="H68" s="130" t="s">
        <v>231</v>
      </c>
      <c r="I68" s="109" t="s">
        <v>116</v>
      </c>
      <c r="J68" s="109" t="s">
        <v>117</v>
      </c>
      <c r="K68" s="110"/>
      <c r="L68" s="86"/>
      <c r="M68" s="86"/>
    </row>
    <row r="69" spans="1:13" ht="18.600000000000001" thickBot="1" x14ac:dyDescent="0.5">
      <c r="A69" s="111" t="s">
        <v>169</v>
      </c>
      <c r="B69" s="89"/>
      <c r="C69" s="130" t="s">
        <v>231</v>
      </c>
      <c r="D69" s="87"/>
      <c r="E69" s="87"/>
      <c r="F69" s="91"/>
      <c r="G69" s="89"/>
      <c r="H69" s="130" t="s">
        <v>231</v>
      </c>
      <c r="I69" s="87"/>
      <c r="J69" s="87"/>
      <c r="K69" s="91"/>
      <c r="L69" s="86"/>
      <c r="M69" s="86"/>
    </row>
    <row r="70" spans="1:13" ht="18.600000000000001" thickBot="1" x14ac:dyDescent="0.5">
      <c r="A70" s="112" t="s">
        <v>172</v>
      </c>
      <c r="B70" s="95">
        <v>8</v>
      </c>
      <c r="C70" s="130" t="s">
        <v>231</v>
      </c>
      <c r="D70" s="96" t="s">
        <v>110</v>
      </c>
      <c r="E70" s="96"/>
      <c r="F70" s="97">
        <v>56</v>
      </c>
      <c r="G70" s="95">
        <v>12</v>
      </c>
      <c r="H70" s="130" t="s">
        <v>231</v>
      </c>
      <c r="I70" s="96" t="s">
        <v>111</v>
      </c>
      <c r="J70" s="96" t="s">
        <v>112</v>
      </c>
      <c r="K70" s="97">
        <v>93</v>
      </c>
      <c r="L70" s="86"/>
      <c r="M70" s="86"/>
    </row>
    <row r="71" spans="1:13" ht="18.600000000000001" thickBot="1" x14ac:dyDescent="0.5">
      <c r="A71" s="107" t="s">
        <v>171</v>
      </c>
      <c r="B71" s="108"/>
      <c r="C71" s="130" t="s">
        <v>231</v>
      </c>
      <c r="D71" s="109"/>
      <c r="E71" s="109"/>
      <c r="F71" s="110"/>
      <c r="G71" s="108">
        <v>21</v>
      </c>
      <c r="H71" s="130" t="s">
        <v>231</v>
      </c>
      <c r="I71" s="109" t="s">
        <v>114</v>
      </c>
      <c r="J71" s="109"/>
      <c r="K71" s="110" t="s">
        <v>121</v>
      </c>
      <c r="L71" s="86"/>
      <c r="M71" s="86"/>
    </row>
    <row r="72" spans="1:13" ht="18.600000000000001" thickBot="1" x14ac:dyDescent="0.5">
      <c r="A72" s="111" t="s">
        <v>171</v>
      </c>
      <c r="B72" s="89">
        <v>2</v>
      </c>
      <c r="C72" s="130" t="s">
        <v>231</v>
      </c>
      <c r="D72" s="87" t="s">
        <v>112</v>
      </c>
      <c r="E72" s="87" t="s">
        <v>117</v>
      </c>
      <c r="F72" s="91" t="s">
        <v>138</v>
      </c>
      <c r="G72" s="89">
        <v>10</v>
      </c>
      <c r="H72" s="130" t="s">
        <v>120</v>
      </c>
      <c r="I72" s="87" t="s">
        <v>113</v>
      </c>
      <c r="J72" s="87" t="s">
        <v>115</v>
      </c>
      <c r="K72" s="91">
        <v>5</v>
      </c>
      <c r="L72" s="86"/>
      <c r="M72" s="86"/>
    </row>
    <row r="73" spans="1:13" ht="18.600000000000001" thickBot="1" x14ac:dyDescent="0.5">
      <c r="A73" s="112" t="s">
        <v>171</v>
      </c>
      <c r="B73" s="95"/>
      <c r="C73" s="130" t="s">
        <v>231</v>
      </c>
      <c r="D73" s="96"/>
      <c r="E73" s="96"/>
      <c r="F73" s="97"/>
      <c r="G73" s="95"/>
      <c r="H73" s="130" t="s">
        <v>231</v>
      </c>
      <c r="I73" s="96"/>
      <c r="J73" s="96"/>
      <c r="K73" s="97"/>
      <c r="L73" s="86"/>
      <c r="M73" s="86"/>
    </row>
    <row r="74" spans="1:13" ht="18.600000000000001" thickBot="1" x14ac:dyDescent="0.5">
      <c r="A74" s="107" t="s">
        <v>174</v>
      </c>
      <c r="B74" s="108">
        <v>22</v>
      </c>
      <c r="C74" s="130" t="s">
        <v>231</v>
      </c>
      <c r="D74" s="109" t="s">
        <v>111</v>
      </c>
      <c r="E74" s="109" t="s">
        <v>112</v>
      </c>
      <c r="F74" s="110">
        <v>21</v>
      </c>
      <c r="G74" s="108">
        <v>10</v>
      </c>
      <c r="H74" s="130" t="s">
        <v>231</v>
      </c>
      <c r="I74" s="109" t="s">
        <v>110</v>
      </c>
      <c r="J74" s="109"/>
      <c r="K74" s="110">
        <v>66</v>
      </c>
      <c r="L74" s="86"/>
      <c r="M74" s="86"/>
    </row>
    <row r="75" spans="1:13" ht="18.600000000000001" thickBot="1" x14ac:dyDescent="0.5">
      <c r="A75" s="111" t="s">
        <v>173</v>
      </c>
      <c r="B75" s="89">
        <v>11</v>
      </c>
      <c r="C75" s="130" t="s">
        <v>231</v>
      </c>
      <c r="D75" s="87" t="s">
        <v>114</v>
      </c>
      <c r="E75" s="87"/>
      <c r="F75" s="91" t="s">
        <v>121</v>
      </c>
      <c r="G75" s="89"/>
      <c r="H75" s="130" t="s">
        <v>231</v>
      </c>
      <c r="I75" s="87"/>
      <c r="J75" s="87"/>
      <c r="K75" s="91"/>
      <c r="L75" s="86"/>
      <c r="M75" s="86"/>
    </row>
    <row r="76" spans="1:13" ht="18.600000000000001" thickBot="1" x14ac:dyDescent="0.5">
      <c r="A76" s="112" t="s">
        <v>173</v>
      </c>
      <c r="B76" s="95">
        <v>1</v>
      </c>
      <c r="C76" s="130" t="s">
        <v>120</v>
      </c>
      <c r="D76" s="96" t="s">
        <v>113</v>
      </c>
      <c r="E76" s="96" t="s">
        <v>115</v>
      </c>
      <c r="F76" s="97">
        <v>56</v>
      </c>
      <c r="G76" s="95"/>
      <c r="H76" s="130" t="s">
        <v>231</v>
      </c>
      <c r="I76" s="96"/>
      <c r="J76" s="96"/>
      <c r="K76" s="97"/>
      <c r="L76" s="86"/>
      <c r="M76" s="86"/>
    </row>
    <row r="77" spans="1:13" ht="18.600000000000001" thickBot="1" x14ac:dyDescent="0.5">
      <c r="A77" s="107" t="s">
        <v>173</v>
      </c>
      <c r="B77" s="108"/>
      <c r="C77" s="130" t="s">
        <v>231</v>
      </c>
      <c r="D77" s="109"/>
      <c r="E77" s="109"/>
      <c r="F77" s="110"/>
      <c r="G77" s="108"/>
      <c r="H77" s="130" t="s">
        <v>231</v>
      </c>
      <c r="I77" s="109"/>
      <c r="J77" s="109"/>
      <c r="K77" s="110"/>
      <c r="L77" s="86"/>
      <c r="M77" s="86"/>
    </row>
    <row r="78" spans="1:13" ht="18.600000000000001" thickBot="1" x14ac:dyDescent="0.5">
      <c r="A78" s="111" t="s">
        <v>176</v>
      </c>
      <c r="B78" s="89">
        <v>12</v>
      </c>
      <c r="C78" s="130" t="s">
        <v>231</v>
      </c>
      <c r="D78" s="87" t="s">
        <v>110</v>
      </c>
      <c r="E78" s="87" t="s">
        <v>115</v>
      </c>
      <c r="F78" s="91">
        <v>65</v>
      </c>
      <c r="G78" s="89">
        <v>3</v>
      </c>
      <c r="H78" s="130" t="s">
        <v>231</v>
      </c>
      <c r="I78" s="87" t="s">
        <v>111</v>
      </c>
      <c r="J78" s="87" t="s">
        <v>117</v>
      </c>
      <c r="K78" s="91"/>
      <c r="L78" s="86"/>
      <c r="M78" s="86"/>
    </row>
    <row r="79" spans="1:13" ht="18.600000000000001" thickBot="1" x14ac:dyDescent="0.5">
      <c r="A79" s="112" t="s">
        <v>175</v>
      </c>
      <c r="B79" s="95" t="s">
        <v>141</v>
      </c>
      <c r="C79" s="130" t="s">
        <v>231</v>
      </c>
      <c r="D79" s="96" t="s">
        <v>143</v>
      </c>
      <c r="E79" s="96"/>
      <c r="F79" s="97"/>
      <c r="G79" s="95" t="s">
        <v>133</v>
      </c>
      <c r="H79" s="130" t="s">
        <v>231</v>
      </c>
      <c r="I79" s="96"/>
      <c r="J79" s="96"/>
      <c r="K79" s="97"/>
      <c r="L79" s="86"/>
      <c r="M79" s="86"/>
    </row>
    <row r="80" spans="1:13" ht="18.600000000000001" thickBot="1" x14ac:dyDescent="0.5">
      <c r="A80" s="107" t="s">
        <v>175</v>
      </c>
      <c r="B80" s="108"/>
      <c r="C80" s="130" t="s">
        <v>231</v>
      </c>
      <c r="D80" s="109"/>
      <c r="E80" s="109"/>
      <c r="F80" s="110"/>
      <c r="G80" s="108" t="s">
        <v>196</v>
      </c>
      <c r="H80" s="130" t="s">
        <v>231</v>
      </c>
      <c r="I80" s="109"/>
      <c r="J80" s="109"/>
      <c r="K80" s="110"/>
      <c r="L80" s="86"/>
      <c r="M80" s="86"/>
    </row>
    <row r="81" spans="1:13" ht="18.600000000000001" thickBot="1" x14ac:dyDescent="0.5">
      <c r="A81" s="111" t="s">
        <v>178</v>
      </c>
      <c r="B81" s="89">
        <v>12</v>
      </c>
      <c r="C81" s="130" t="s">
        <v>231</v>
      </c>
      <c r="D81" s="87" t="s">
        <v>110</v>
      </c>
      <c r="E81" s="87"/>
      <c r="F81" s="91">
        <v>77</v>
      </c>
      <c r="G81" s="89">
        <v>12</v>
      </c>
      <c r="H81" s="130" t="s">
        <v>231</v>
      </c>
      <c r="I81" s="87" t="s">
        <v>111</v>
      </c>
      <c r="J81" s="87" t="s">
        <v>112</v>
      </c>
      <c r="K81" s="91">
        <v>83</v>
      </c>
      <c r="L81" s="86"/>
      <c r="M81" s="86"/>
    </row>
    <row r="82" spans="1:13" ht="18.600000000000001" thickBot="1" x14ac:dyDescent="0.5">
      <c r="A82" s="112" t="s">
        <v>177</v>
      </c>
      <c r="B82" s="95"/>
      <c r="C82" s="130" t="s">
        <v>231</v>
      </c>
      <c r="D82" s="96"/>
      <c r="E82" s="96"/>
      <c r="F82" s="97"/>
      <c r="G82" s="95">
        <v>21</v>
      </c>
      <c r="H82" s="130" t="s">
        <v>231</v>
      </c>
      <c r="I82" s="96" t="s">
        <v>114</v>
      </c>
      <c r="J82" s="96"/>
      <c r="K82" s="97" t="s">
        <v>121</v>
      </c>
      <c r="L82" s="86"/>
      <c r="M82" s="86"/>
    </row>
    <row r="83" spans="1:13" ht="18.600000000000001" thickBot="1" x14ac:dyDescent="0.5">
      <c r="A83" s="107" t="s">
        <v>177</v>
      </c>
      <c r="B83" s="108"/>
      <c r="C83" s="130" t="s">
        <v>231</v>
      </c>
      <c r="D83" s="109"/>
      <c r="E83" s="109"/>
      <c r="F83" s="110"/>
      <c r="G83" s="108">
        <v>14</v>
      </c>
      <c r="H83" s="130" t="s">
        <v>120</v>
      </c>
      <c r="I83" s="109" t="s">
        <v>113</v>
      </c>
      <c r="J83" s="109" t="s">
        <v>115</v>
      </c>
      <c r="K83" s="110">
        <v>75</v>
      </c>
      <c r="L83" s="86"/>
      <c r="M83" s="86"/>
    </row>
    <row r="84" spans="1:13" ht="18.600000000000001" thickBot="1" x14ac:dyDescent="0.5">
      <c r="A84" s="111" t="s">
        <v>177</v>
      </c>
      <c r="B84" s="89"/>
      <c r="C84" s="130" t="s">
        <v>231</v>
      </c>
      <c r="D84" s="87"/>
      <c r="E84" s="87"/>
      <c r="F84" s="91"/>
      <c r="G84" s="89"/>
      <c r="H84" s="130" t="s">
        <v>231</v>
      </c>
      <c r="I84" s="87"/>
      <c r="J84" s="87"/>
      <c r="K84" s="91"/>
      <c r="L84" s="86"/>
      <c r="M84" s="86"/>
    </row>
    <row r="85" spans="1:13" ht="18.600000000000001" thickBot="1" x14ac:dyDescent="0.5">
      <c r="A85" s="112" t="s">
        <v>180</v>
      </c>
      <c r="B85" s="95">
        <v>2</v>
      </c>
      <c r="C85" s="130" t="s">
        <v>231</v>
      </c>
      <c r="D85" s="96" t="s">
        <v>111</v>
      </c>
      <c r="E85" s="96" t="s">
        <v>112</v>
      </c>
      <c r="F85" s="97">
        <v>36</v>
      </c>
      <c r="G85" s="95">
        <v>29</v>
      </c>
      <c r="H85" s="130" t="s">
        <v>231</v>
      </c>
      <c r="I85" s="96" t="s">
        <v>110</v>
      </c>
      <c r="J85" s="96"/>
      <c r="K85" s="97">
        <v>78</v>
      </c>
      <c r="L85" s="86"/>
      <c r="M85" s="86"/>
    </row>
    <row r="86" spans="1:13" ht="18.600000000000001" thickBot="1" x14ac:dyDescent="0.5">
      <c r="A86" s="107" t="s">
        <v>179</v>
      </c>
      <c r="B86" s="108">
        <v>11</v>
      </c>
      <c r="C86" s="130" t="s">
        <v>231</v>
      </c>
      <c r="D86" s="109" t="s">
        <v>114</v>
      </c>
      <c r="E86" s="109"/>
      <c r="F86" s="110">
        <v>11</v>
      </c>
      <c r="G86" s="108"/>
      <c r="H86" s="130" t="s">
        <v>231</v>
      </c>
      <c r="I86" s="109"/>
      <c r="J86" s="109"/>
      <c r="K86" s="110"/>
      <c r="L86" s="86"/>
      <c r="M86" s="86"/>
    </row>
    <row r="87" spans="1:13" ht="18.600000000000001" thickBot="1" x14ac:dyDescent="0.5">
      <c r="A87" s="111" t="s">
        <v>179</v>
      </c>
      <c r="B87" s="89">
        <v>4</v>
      </c>
      <c r="C87" s="130">
        <v>11</v>
      </c>
      <c r="D87" s="87" t="s">
        <v>113</v>
      </c>
      <c r="E87" s="87"/>
      <c r="F87" s="91">
        <v>86</v>
      </c>
      <c r="G87" s="89">
        <v>10</v>
      </c>
      <c r="H87" s="130" t="s">
        <v>231</v>
      </c>
      <c r="I87" s="87" t="s">
        <v>116</v>
      </c>
      <c r="J87" s="87" t="s">
        <v>126</v>
      </c>
      <c r="K87" s="91">
        <v>45</v>
      </c>
      <c r="L87" s="86"/>
      <c r="M87" s="86"/>
    </row>
    <row r="88" spans="1:13" ht="18.600000000000001" thickBot="1" x14ac:dyDescent="0.5">
      <c r="A88" s="112" t="s">
        <v>179</v>
      </c>
      <c r="B88" s="95"/>
      <c r="C88" s="130" t="s">
        <v>231</v>
      </c>
      <c r="D88" s="96"/>
      <c r="E88" s="96"/>
      <c r="F88" s="97"/>
      <c r="G88" s="95">
        <v>12</v>
      </c>
      <c r="H88" s="130" t="s">
        <v>231</v>
      </c>
      <c r="I88" s="96"/>
      <c r="J88" s="96"/>
      <c r="K88" s="97">
        <v>78</v>
      </c>
      <c r="L88" s="86"/>
      <c r="M88" s="86"/>
    </row>
    <row r="89" spans="1:13" ht="18.600000000000001" thickBot="1" x14ac:dyDescent="0.5">
      <c r="A89" s="107" t="s">
        <v>179</v>
      </c>
      <c r="B89" s="108">
        <v>4</v>
      </c>
      <c r="C89" s="130" t="s">
        <v>231</v>
      </c>
      <c r="D89" s="109" t="s">
        <v>116</v>
      </c>
      <c r="E89" s="109" t="s">
        <v>113</v>
      </c>
      <c r="F89" s="110">
        <v>24</v>
      </c>
      <c r="G89" s="108">
        <v>29</v>
      </c>
      <c r="H89" s="130" t="s">
        <v>231</v>
      </c>
      <c r="I89" s="109"/>
      <c r="J89" s="109"/>
      <c r="K89" s="110">
        <v>97</v>
      </c>
      <c r="L89" s="86"/>
      <c r="M89" s="86"/>
    </row>
    <row r="90" spans="1:13" ht="18.600000000000001" thickBot="1" x14ac:dyDescent="0.5">
      <c r="A90" s="111" t="s">
        <v>179</v>
      </c>
      <c r="B90" s="89">
        <v>11</v>
      </c>
      <c r="C90" s="130" t="s">
        <v>231</v>
      </c>
      <c r="D90" s="87" t="s">
        <v>114</v>
      </c>
      <c r="E90" s="87"/>
      <c r="F90" s="91">
        <v>12</v>
      </c>
      <c r="G90" s="89"/>
      <c r="H90" s="130" t="s">
        <v>231</v>
      </c>
      <c r="I90" s="87"/>
      <c r="J90" s="87"/>
      <c r="K90" s="91"/>
      <c r="L90" s="86"/>
      <c r="M90" s="86"/>
    </row>
    <row r="91" spans="1:13" ht="18.600000000000001" thickBot="1" x14ac:dyDescent="0.5">
      <c r="A91" s="112" t="s">
        <v>179</v>
      </c>
      <c r="B91" s="95">
        <v>8</v>
      </c>
      <c r="C91" s="130">
        <v>12</v>
      </c>
      <c r="D91" s="96" t="s">
        <v>113</v>
      </c>
      <c r="E91" s="96" t="s">
        <v>117</v>
      </c>
      <c r="F91" s="97">
        <v>1</v>
      </c>
      <c r="G91" s="95">
        <v>18</v>
      </c>
      <c r="H91" s="130" t="s">
        <v>231</v>
      </c>
      <c r="I91" s="96" t="s">
        <v>112</v>
      </c>
      <c r="J91" s="96" t="s">
        <v>115</v>
      </c>
      <c r="K91" s="97">
        <v>33</v>
      </c>
      <c r="L91" s="86"/>
      <c r="M91" s="86"/>
    </row>
    <row r="92" spans="1:13" ht="18.600000000000001" thickBot="1" x14ac:dyDescent="0.5">
      <c r="A92" s="107" t="s">
        <v>179</v>
      </c>
      <c r="B92" s="108" t="s">
        <v>141</v>
      </c>
      <c r="C92" s="130" t="s">
        <v>231</v>
      </c>
      <c r="D92" s="109"/>
      <c r="E92" s="109"/>
      <c r="F92" s="110"/>
      <c r="G92" s="108" t="s">
        <v>141</v>
      </c>
      <c r="H92" s="130" t="s">
        <v>231</v>
      </c>
      <c r="I92" s="109" t="s">
        <v>249</v>
      </c>
      <c r="J92" s="109"/>
      <c r="K92" s="110"/>
      <c r="L92" s="86"/>
      <c r="M92" s="86"/>
    </row>
    <row r="93" spans="1:13" ht="18.600000000000001" thickBot="1" x14ac:dyDescent="0.5">
      <c r="A93" s="111" t="s">
        <v>179</v>
      </c>
      <c r="B93" s="89"/>
      <c r="C93" s="130" t="s">
        <v>231</v>
      </c>
      <c r="D93" s="87"/>
      <c r="E93" s="87"/>
      <c r="F93" s="91"/>
      <c r="G93" s="89"/>
      <c r="H93" s="130" t="s">
        <v>231</v>
      </c>
      <c r="I93" s="87"/>
      <c r="J93" s="87"/>
      <c r="K93" s="91"/>
      <c r="L93" s="86"/>
      <c r="M93" s="86"/>
    </row>
    <row r="94" spans="1:13" ht="18.600000000000001" thickBot="1" x14ac:dyDescent="0.5">
      <c r="A94" s="112" t="s">
        <v>182</v>
      </c>
      <c r="B94" s="95">
        <v>8</v>
      </c>
      <c r="C94" s="130" t="s">
        <v>231</v>
      </c>
      <c r="D94" s="96" t="s">
        <v>111</v>
      </c>
      <c r="E94" s="96" t="s">
        <v>112</v>
      </c>
      <c r="F94" s="97">
        <v>42</v>
      </c>
      <c r="G94" s="95">
        <v>29</v>
      </c>
      <c r="H94" s="130" t="s">
        <v>231</v>
      </c>
      <c r="I94" s="96" t="s">
        <v>110</v>
      </c>
      <c r="J94" s="96"/>
      <c r="K94" s="97">
        <v>63</v>
      </c>
      <c r="L94" s="86"/>
      <c r="M94" s="86"/>
    </row>
    <row r="95" spans="1:13" ht="18.600000000000001" thickBot="1" x14ac:dyDescent="0.5">
      <c r="A95" s="107" t="s">
        <v>181</v>
      </c>
      <c r="B95" s="108">
        <v>11</v>
      </c>
      <c r="C95" s="130" t="s">
        <v>231</v>
      </c>
      <c r="D95" s="109" t="s">
        <v>114</v>
      </c>
      <c r="E95" s="109"/>
      <c r="F95" s="110" t="s">
        <v>121</v>
      </c>
      <c r="G95" s="108"/>
      <c r="H95" s="130" t="s">
        <v>231</v>
      </c>
      <c r="I95" s="109"/>
      <c r="J95" s="109"/>
      <c r="K95" s="110"/>
      <c r="L95" s="86"/>
      <c r="M95" s="86"/>
    </row>
    <row r="96" spans="1:13" ht="18.600000000000001" thickBot="1" x14ac:dyDescent="0.5">
      <c r="A96" s="111" t="s">
        <v>181</v>
      </c>
      <c r="B96" s="89">
        <v>1</v>
      </c>
      <c r="C96" s="130" t="s">
        <v>120</v>
      </c>
      <c r="D96" s="87" t="s">
        <v>113</v>
      </c>
      <c r="E96" s="87" t="s">
        <v>115</v>
      </c>
      <c r="F96" s="91">
        <v>57</v>
      </c>
      <c r="G96" s="89">
        <v>29</v>
      </c>
      <c r="H96" s="130" t="s">
        <v>231</v>
      </c>
      <c r="I96" s="87" t="s">
        <v>116</v>
      </c>
      <c r="J96" s="87" t="s">
        <v>117</v>
      </c>
      <c r="K96" s="91"/>
      <c r="L96" s="86"/>
      <c r="M96" s="86"/>
    </row>
    <row r="97" spans="1:13" ht="18.600000000000001" thickBot="1" x14ac:dyDescent="0.5">
      <c r="A97" s="112" t="s">
        <v>181</v>
      </c>
      <c r="B97" s="95"/>
      <c r="C97" s="130" t="s">
        <v>231</v>
      </c>
      <c r="D97" s="96"/>
      <c r="E97" s="96"/>
      <c r="F97" s="97"/>
      <c r="G97" s="95"/>
      <c r="H97" s="130" t="s">
        <v>231</v>
      </c>
      <c r="I97" s="96"/>
      <c r="J97" s="96"/>
      <c r="K97" s="97"/>
      <c r="L97" s="86"/>
      <c r="M97" s="86"/>
    </row>
    <row r="98" spans="1:13" ht="18.600000000000001" thickBot="1" x14ac:dyDescent="0.5">
      <c r="A98" s="107" t="s">
        <v>184</v>
      </c>
      <c r="B98" s="108">
        <v>1</v>
      </c>
      <c r="C98" s="130" t="s">
        <v>231</v>
      </c>
      <c r="D98" s="109" t="s">
        <v>110</v>
      </c>
      <c r="E98" s="109"/>
      <c r="F98" s="110">
        <v>88</v>
      </c>
      <c r="G98" s="108">
        <v>10</v>
      </c>
      <c r="H98" s="130" t="s">
        <v>231</v>
      </c>
      <c r="I98" s="109" t="s">
        <v>111</v>
      </c>
      <c r="J98" s="109" t="s">
        <v>113</v>
      </c>
      <c r="K98" s="110">
        <v>31</v>
      </c>
      <c r="L98" s="86"/>
      <c r="M98" s="86"/>
    </row>
    <row r="99" spans="1:13" ht="18.600000000000001" thickBot="1" x14ac:dyDescent="0.5">
      <c r="A99" s="111" t="s">
        <v>183</v>
      </c>
      <c r="B99" s="89"/>
      <c r="C99" s="130" t="s">
        <v>231</v>
      </c>
      <c r="D99" s="87"/>
      <c r="E99" s="87"/>
      <c r="F99" s="91"/>
      <c r="G99" s="89">
        <v>21</v>
      </c>
      <c r="H99" s="130" t="s">
        <v>231</v>
      </c>
      <c r="I99" s="87" t="s">
        <v>114</v>
      </c>
      <c r="J99" s="87"/>
      <c r="K99" s="91">
        <v>11</v>
      </c>
      <c r="L99" s="86"/>
      <c r="M99" s="86"/>
    </row>
    <row r="100" spans="1:13" ht="18.600000000000001" thickBot="1" x14ac:dyDescent="0.5">
      <c r="A100" s="112" t="s">
        <v>183</v>
      </c>
      <c r="B100" s="95">
        <v>4</v>
      </c>
      <c r="C100" s="130" t="s">
        <v>231</v>
      </c>
      <c r="D100" s="96" t="s">
        <v>112</v>
      </c>
      <c r="E100" s="96" t="s">
        <v>117</v>
      </c>
      <c r="F100" s="97" t="s">
        <v>212</v>
      </c>
      <c r="G100" s="95">
        <v>18</v>
      </c>
      <c r="H100" s="130">
        <v>11</v>
      </c>
      <c r="I100" s="96" t="s">
        <v>113</v>
      </c>
      <c r="J100" s="96" t="s">
        <v>115</v>
      </c>
      <c r="K100" s="97">
        <v>1</v>
      </c>
      <c r="L100" s="86"/>
      <c r="M100" s="86"/>
    </row>
    <row r="101" spans="1:13" ht="18.600000000000001" thickBot="1" x14ac:dyDescent="0.5">
      <c r="A101" s="107" t="s">
        <v>183</v>
      </c>
      <c r="B101" s="108">
        <v>1</v>
      </c>
      <c r="C101" s="130" t="s">
        <v>231</v>
      </c>
      <c r="D101" s="109" t="s">
        <v>116</v>
      </c>
      <c r="E101" s="109" t="s">
        <v>117</v>
      </c>
      <c r="F101" s="110"/>
      <c r="G101" s="108"/>
      <c r="H101" s="130" t="s">
        <v>231</v>
      </c>
      <c r="I101" s="109"/>
      <c r="J101" s="109"/>
      <c r="K101" s="110"/>
      <c r="L101" s="86"/>
      <c r="M101" s="86"/>
    </row>
    <row r="102" spans="1:13" ht="18.600000000000001" thickBot="1" x14ac:dyDescent="0.5">
      <c r="A102" s="111" t="s">
        <v>183</v>
      </c>
      <c r="B102" s="89"/>
      <c r="C102" s="130" t="s">
        <v>231</v>
      </c>
      <c r="D102" s="87"/>
      <c r="E102" s="87"/>
      <c r="F102" s="91"/>
      <c r="G102" s="89"/>
      <c r="H102" s="130" t="s">
        <v>231</v>
      </c>
      <c r="I102" s="87"/>
      <c r="J102" s="87"/>
      <c r="K102" s="91"/>
      <c r="L102" s="86"/>
      <c r="M102" s="86"/>
    </row>
    <row r="103" spans="1:13" ht="18.600000000000001" thickBot="1" x14ac:dyDescent="0.5">
      <c r="A103" s="112" t="s">
        <v>189</v>
      </c>
      <c r="B103" s="95">
        <v>2</v>
      </c>
      <c r="C103" s="130" t="s">
        <v>231</v>
      </c>
      <c r="D103" s="96" t="s">
        <v>111</v>
      </c>
      <c r="E103" s="96" t="s">
        <v>126</v>
      </c>
      <c r="F103" s="97">
        <v>56</v>
      </c>
      <c r="G103" s="95">
        <v>14</v>
      </c>
      <c r="H103" s="130" t="s">
        <v>231</v>
      </c>
      <c r="I103" s="96" t="s">
        <v>110</v>
      </c>
      <c r="J103" s="96"/>
      <c r="K103" s="97">
        <v>56</v>
      </c>
      <c r="L103" s="86"/>
      <c r="M103" s="86"/>
    </row>
    <row r="104" spans="1:13" ht="18.600000000000001" thickBot="1" x14ac:dyDescent="0.5">
      <c r="A104" s="107" t="s">
        <v>188</v>
      </c>
      <c r="B104" s="108">
        <v>8</v>
      </c>
      <c r="C104" s="130" t="s">
        <v>231</v>
      </c>
      <c r="D104" s="109" t="s">
        <v>114</v>
      </c>
      <c r="E104" s="109" t="s">
        <v>127</v>
      </c>
      <c r="F104" s="110">
        <v>53</v>
      </c>
      <c r="G104" s="108"/>
      <c r="H104" s="130" t="s">
        <v>231</v>
      </c>
      <c r="I104" s="109"/>
      <c r="J104" s="109"/>
      <c r="K104" s="110"/>
      <c r="L104" s="86"/>
      <c r="M104" s="86"/>
    </row>
    <row r="105" spans="1:13" ht="18.600000000000001" thickBot="1" x14ac:dyDescent="0.5">
      <c r="A105" s="111" t="s">
        <v>188</v>
      </c>
      <c r="B105" s="89">
        <v>2</v>
      </c>
      <c r="C105" s="130">
        <v>53</v>
      </c>
      <c r="D105" s="87" t="s">
        <v>113</v>
      </c>
      <c r="E105" s="87" t="s">
        <v>115</v>
      </c>
      <c r="F105" s="91">
        <v>6</v>
      </c>
      <c r="G105" s="89">
        <v>18</v>
      </c>
      <c r="H105" s="130" t="s">
        <v>231</v>
      </c>
      <c r="I105" s="87" t="s">
        <v>112</v>
      </c>
      <c r="J105" s="87" t="s">
        <v>117</v>
      </c>
      <c r="K105" s="91" t="s">
        <v>127</v>
      </c>
      <c r="L105" s="86"/>
      <c r="M105" s="86"/>
    </row>
    <row r="106" spans="1:13" ht="18.600000000000001" thickBot="1" x14ac:dyDescent="0.5">
      <c r="A106" s="112" t="s">
        <v>188</v>
      </c>
      <c r="B106" s="95"/>
      <c r="C106" s="130" t="s">
        <v>231</v>
      </c>
      <c r="D106" s="96"/>
      <c r="E106" s="96"/>
      <c r="F106" s="97"/>
      <c r="G106" s="95"/>
      <c r="H106" s="130" t="s">
        <v>231</v>
      </c>
      <c r="I106" s="96"/>
      <c r="J106" s="96"/>
      <c r="K106" s="97"/>
      <c r="L106" s="86"/>
      <c r="M106" s="86"/>
    </row>
    <row r="107" spans="1:13" ht="18.600000000000001" thickBot="1" x14ac:dyDescent="0.5">
      <c r="A107" s="107" t="s">
        <v>191</v>
      </c>
      <c r="B107" s="108">
        <v>2</v>
      </c>
      <c r="C107" s="130" t="s">
        <v>231</v>
      </c>
      <c r="D107" s="109" t="s">
        <v>110</v>
      </c>
      <c r="E107" s="109" t="s">
        <v>117</v>
      </c>
      <c r="F107" s="110"/>
      <c r="G107" s="108"/>
      <c r="H107" s="130" t="s">
        <v>231</v>
      </c>
      <c r="I107" s="109"/>
      <c r="J107" s="109"/>
      <c r="K107" s="110"/>
      <c r="L107" s="86"/>
      <c r="M107" s="86"/>
    </row>
    <row r="108" spans="1:13" ht="18.600000000000001" thickBot="1" x14ac:dyDescent="0.5">
      <c r="A108" s="111" t="s">
        <v>190</v>
      </c>
      <c r="B108" s="89"/>
      <c r="C108" s="130" t="s">
        <v>231</v>
      </c>
      <c r="D108" s="87"/>
      <c r="E108" s="87"/>
      <c r="F108" s="91"/>
      <c r="G108" s="89"/>
      <c r="H108" s="130" t="s">
        <v>231</v>
      </c>
      <c r="I108" s="87"/>
      <c r="J108" s="87"/>
      <c r="K108" s="91"/>
      <c r="L108" s="86"/>
      <c r="M108" s="86"/>
    </row>
    <row r="109" spans="1:13" ht="18.600000000000001" thickBot="1" x14ac:dyDescent="0.5">
      <c r="A109" s="112" t="s">
        <v>193</v>
      </c>
      <c r="B109" s="95"/>
      <c r="C109" s="130" t="s">
        <v>231</v>
      </c>
      <c r="D109" s="96"/>
      <c r="E109" s="96"/>
      <c r="F109" s="97"/>
      <c r="G109" s="95">
        <v>12</v>
      </c>
      <c r="H109" s="130" t="s">
        <v>231</v>
      </c>
      <c r="I109" s="96" t="s">
        <v>110</v>
      </c>
      <c r="J109" s="96" t="s">
        <v>117</v>
      </c>
      <c r="K109" s="97"/>
      <c r="L109" s="86"/>
      <c r="M109" s="86"/>
    </row>
    <row r="110" spans="1:13" ht="18.600000000000001" thickBot="1" x14ac:dyDescent="0.5">
      <c r="A110" s="107" t="s">
        <v>192</v>
      </c>
      <c r="B110" s="108"/>
      <c r="C110" s="130" t="s">
        <v>231</v>
      </c>
      <c r="D110" s="109"/>
      <c r="E110" s="109"/>
      <c r="F110" s="110"/>
      <c r="G110" s="108"/>
      <c r="H110" s="130" t="s">
        <v>231</v>
      </c>
      <c r="I110" s="109"/>
      <c r="J110" s="109"/>
      <c r="K110" s="110"/>
      <c r="L110" s="86"/>
      <c r="M110" s="86"/>
    </row>
    <row r="111" spans="1:13" ht="18.600000000000001" thickBot="1" x14ac:dyDescent="0.5">
      <c r="A111" s="111" t="s">
        <v>195</v>
      </c>
      <c r="B111" s="89">
        <v>4</v>
      </c>
      <c r="C111" s="130" t="s">
        <v>231</v>
      </c>
      <c r="D111" s="87" t="s">
        <v>110</v>
      </c>
      <c r="E111" s="87"/>
      <c r="F111" s="91">
        <v>86</v>
      </c>
      <c r="G111" s="89">
        <v>3</v>
      </c>
      <c r="H111" s="130" t="s">
        <v>231</v>
      </c>
      <c r="I111" s="87" t="s">
        <v>111</v>
      </c>
      <c r="J111" s="87" t="s">
        <v>113</v>
      </c>
      <c r="K111" s="91">
        <v>31</v>
      </c>
      <c r="L111" s="86"/>
      <c r="M111" s="86"/>
    </row>
    <row r="112" spans="1:13" ht="18.600000000000001" thickBot="1" x14ac:dyDescent="0.5">
      <c r="A112" s="112" t="s">
        <v>194</v>
      </c>
      <c r="B112" s="95"/>
      <c r="C112" s="130" t="s">
        <v>231</v>
      </c>
      <c r="D112" s="96"/>
      <c r="E112" s="96"/>
      <c r="F112" s="97"/>
      <c r="G112" s="95">
        <v>21</v>
      </c>
      <c r="H112" s="130" t="s">
        <v>231</v>
      </c>
      <c r="I112" s="96" t="s">
        <v>114</v>
      </c>
      <c r="J112" s="96"/>
      <c r="K112" s="97">
        <v>51</v>
      </c>
      <c r="L112" s="86"/>
      <c r="M112" s="86"/>
    </row>
    <row r="113" spans="1:13" ht="18.600000000000001" thickBot="1" x14ac:dyDescent="0.5">
      <c r="A113" s="107" t="s">
        <v>194</v>
      </c>
      <c r="B113" s="108">
        <v>12</v>
      </c>
      <c r="C113" s="130" t="s">
        <v>231</v>
      </c>
      <c r="D113" s="109" t="s">
        <v>112</v>
      </c>
      <c r="E113" s="109" t="s">
        <v>115</v>
      </c>
      <c r="F113" s="110">
        <v>43</v>
      </c>
      <c r="G113" s="108">
        <v>10</v>
      </c>
      <c r="H113" s="130">
        <v>51</v>
      </c>
      <c r="I113" s="109" t="s">
        <v>113</v>
      </c>
      <c r="J113" s="109" t="s">
        <v>117</v>
      </c>
      <c r="K113" s="110"/>
      <c r="L113" s="86"/>
      <c r="M113" s="86"/>
    </row>
    <row r="114" spans="1:13" ht="18.600000000000001" thickBot="1" x14ac:dyDescent="0.5">
      <c r="A114" s="111" t="s">
        <v>194</v>
      </c>
      <c r="B114" s="89" t="s">
        <v>142</v>
      </c>
      <c r="C114" s="130" t="s">
        <v>231</v>
      </c>
      <c r="D114" s="87" t="s">
        <v>249</v>
      </c>
      <c r="E114" s="87"/>
      <c r="F114" s="91"/>
      <c r="G114" s="89" t="s">
        <v>131</v>
      </c>
      <c r="H114" s="130" t="s">
        <v>231</v>
      </c>
      <c r="I114" s="87"/>
      <c r="J114" s="87"/>
      <c r="K114" s="91"/>
      <c r="L114" s="86"/>
      <c r="M114" s="86"/>
    </row>
    <row r="115" spans="1:13" ht="18.600000000000001" thickBot="1" x14ac:dyDescent="0.5">
      <c r="A115" s="112" t="s">
        <v>194</v>
      </c>
      <c r="B115" s="95"/>
      <c r="C115" s="130" t="s">
        <v>231</v>
      </c>
      <c r="D115" s="96"/>
      <c r="E115" s="96"/>
      <c r="F115" s="97"/>
      <c r="G115" s="95"/>
      <c r="H115" s="130" t="s">
        <v>231</v>
      </c>
      <c r="I115" s="96"/>
      <c r="J115" s="96"/>
      <c r="K115" s="97"/>
      <c r="L115" s="86"/>
      <c r="M115" s="86"/>
    </row>
    <row r="116" spans="1:13" ht="18.600000000000001" thickBot="1" x14ac:dyDescent="0.5">
      <c r="A116" s="107" t="s">
        <v>198</v>
      </c>
      <c r="B116" s="108">
        <v>4</v>
      </c>
      <c r="C116" s="130" t="s">
        <v>231</v>
      </c>
      <c r="D116" s="109" t="s">
        <v>110</v>
      </c>
      <c r="E116" s="109"/>
      <c r="F116" s="110">
        <v>78</v>
      </c>
      <c r="G116" s="108">
        <v>12</v>
      </c>
      <c r="H116" s="130" t="s">
        <v>231</v>
      </c>
      <c r="I116" s="109" t="s">
        <v>111</v>
      </c>
      <c r="J116" s="109" t="s">
        <v>113</v>
      </c>
      <c r="K116" s="110">
        <v>32</v>
      </c>
      <c r="L116" s="86"/>
      <c r="M116" s="86"/>
    </row>
    <row r="117" spans="1:13" ht="18.600000000000001" thickBot="1" x14ac:dyDescent="0.5">
      <c r="A117" s="111" t="s">
        <v>197</v>
      </c>
      <c r="B117" s="89"/>
      <c r="C117" s="130" t="s">
        <v>231</v>
      </c>
      <c r="D117" s="87"/>
      <c r="E117" s="87"/>
      <c r="F117" s="91"/>
      <c r="G117" s="89">
        <v>21</v>
      </c>
      <c r="H117" s="130" t="s">
        <v>231</v>
      </c>
      <c r="I117" s="87" t="s">
        <v>114</v>
      </c>
      <c r="J117" s="87"/>
      <c r="K117" s="91" t="s">
        <v>166</v>
      </c>
      <c r="L117" s="86"/>
      <c r="M117" s="86"/>
    </row>
    <row r="118" spans="1:13" ht="18.600000000000001" thickBot="1" x14ac:dyDescent="0.5">
      <c r="A118" s="112" t="s">
        <v>197</v>
      </c>
      <c r="B118" s="95">
        <v>1</v>
      </c>
      <c r="C118" s="130" t="s">
        <v>231</v>
      </c>
      <c r="D118" s="96" t="s">
        <v>116</v>
      </c>
      <c r="E118" s="96" t="s">
        <v>117</v>
      </c>
      <c r="F118" s="97"/>
      <c r="G118" s="95">
        <v>14</v>
      </c>
      <c r="H118" s="130" t="s">
        <v>165</v>
      </c>
      <c r="I118" s="96" t="s">
        <v>113</v>
      </c>
      <c r="J118" s="96" t="s">
        <v>115</v>
      </c>
      <c r="K118" s="97">
        <v>18</v>
      </c>
      <c r="L118" s="86"/>
      <c r="M118" s="86"/>
    </row>
    <row r="119" spans="1:13" ht="18.600000000000001" thickBot="1" x14ac:dyDescent="0.5">
      <c r="A119" s="107" t="s">
        <v>197</v>
      </c>
      <c r="B119" s="108"/>
      <c r="C119" s="130" t="s">
        <v>231</v>
      </c>
      <c r="D119" s="109"/>
      <c r="E119" s="109"/>
      <c r="F119" s="110"/>
      <c r="G119" s="108"/>
      <c r="H119" s="130" t="s">
        <v>231</v>
      </c>
      <c r="I119" s="109"/>
      <c r="J119" s="109"/>
      <c r="K119" s="110"/>
      <c r="L119" s="86"/>
      <c r="M119" s="86"/>
    </row>
    <row r="120" spans="1:13" ht="18.600000000000001" thickBot="1" x14ac:dyDescent="0.5">
      <c r="A120" s="111" t="s">
        <v>200</v>
      </c>
      <c r="B120" s="89">
        <v>8</v>
      </c>
      <c r="C120" s="130" t="s">
        <v>231</v>
      </c>
      <c r="D120" s="87" t="s">
        <v>111</v>
      </c>
      <c r="E120" s="87" t="s">
        <v>113</v>
      </c>
      <c r="F120" s="91">
        <v>33</v>
      </c>
      <c r="G120" s="89">
        <v>18</v>
      </c>
      <c r="H120" s="130" t="s">
        <v>231</v>
      </c>
      <c r="I120" s="87" t="s">
        <v>110</v>
      </c>
      <c r="J120" s="87"/>
      <c r="K120" s="91">
        <v>56</v>
      </c>
      <c r="L120" s="86"/>
      <c r="M120" s="86"/>
    </row>
    <row r="121" spans="1:13" ht="18.600000000000001" thickBot="1" x14ac:dyDescent="0.5">
      <c r="A121" s="112" t="s">
        <v>199</v>
      </c>
      <c r="B121" s="95">
        <v>11</v>
      </c>
      <c r="C121" s="130" t="s">
        <v>231</v>
      </c>
      <c r="D121" s="96" t="s">
        <v>114</v>
      </c>
      <c r="E121" s="96"/>
      <c r="F121" s="97">
        <v>11</v>
      </c>
      <c r="G121" s="95"/>
      <c r="H121" s="130" t="s">
        <v>231</v>
      </c>
      <c r="I121" s="96"/>
      <c r="J121" s="96"/>
      <c r="K121" s="97"/>
      <c r="L121" s="86"/>
      <c r="M121" s="86"/>
    </row>
    <row r="122" spans="1:13" ht="18.600000000000001" thickBot="1" x14ac:dyDescent="0.5">
      <c r="A122" s="107" t="s">
        <v>199</v>
      </c>
      <c r="B122" s="108">
        <v>12</v>
      </c>
      <c r="C122" s="130">
        <v>11</v>
      </c>
      <c r="D122" s="109" t="s">
        <v>113</v>
      </c>
      <c r="E122" s="109" t="s">
        <v>115</v>
      </c>
      <c r="F122" s="110">
        <v>16</v>
      </c>
      <c r="G122" s="108">
        <v>14</v>
      </c>
      <c r="H122" s="130" t="s">
        <v>231</v>
      </c>
      <c r="I122" s="109" t="s">
        <v>116</v>
      </c>
      <c r="J122" s="109" t="s">
        <v>117</v>
      </c>
      <c r="K122" s="110"/>
      <c r="L122" s="86"/>
      <c r="M122" s="86"/>
    </row>
    <row r="123" spans="1:13" ht="18.600000000000001" thickBot="1" x14ac:dyDescent="0.5">
      <c r="A123" s="111" t="s">
        <v>199</v>
      </c>
      <c r="B123" s="89"/>
      <c r="C123" s="130" t="s">
        <v>231</v>
      </c>
      <c r="D123" s="87"/>
      <c r="E123" s="87"/>
      <c r="F123" s="91"/>
      <c r="G123" s="89"/>
      <c r="H123" s="130" t="s">
        <v>231</v>
      </c>
      <c r="I123" s="87"/>
      <c r="J123" s="87"/>
      <c r="K123" s="91"/>
      <c r="L123" s="86"/>
      <c r="M123" s="86"/>
    </row>
    <row r="124" spans="1:13" ht="18.600000000000001" thickBot="1" x14ac:dyDescent="0.5">
      <c r="A124" s="112" t="s">
        <v>202</v>
      </c>
      <c r="B124" s="95">
        <v>11</v>
      </c>
      <c r="C124" s="130" t="s">
        <v>231</v>
      </c>
      <c r="D124" s="96" t="s">
        <v>110</v>
      </c>
      <c r="E124" s="96"/>
      <c r="F124" s="97">
        <v>58</v>
      </c>
      <c r="G124" s="95">
        <v>12</v>
      </c>
      <c r="H124" s="130" t="s">
        <v>231</v>
      </c>
      <c r="I124" s="96" t="s">
        <v>111</v>
      </c>
      <c r="J124" s="96" t="s">
        <v>113</v>
      </c>
      <c r="K124" s="97">
        <v>39</v>
      </c>
      <c r="L124" s="86"/>
      <c r="M124" s="86"/>
    </row>
    <row r="125" spans="1:13" ht="18.600000000000001" thickBot="1" x14ac:dyDescent="0.5">
      <c r="A125" s="107" t="s">
        <v>201</v>
      </c>
      <c r="B125" s="108"/>
      <c r="C125" s="130" t="s">
        <v>231</v>
      </c>
      <c r="D125" s="109"/>
      <c r="E125" s="109"/>
      <c r="F125" s="110"/>
      <c r="G125" s="108">
        <v>21</v>
      </c>
      <c r="H125" s="130" t="s">
        <v>231</v>
      </c>
      <c r="I125" s="109" t="s">
        <v>114</v>
      </c>
      <c r="J125" s="109"/>
      <c r="K125" s="110">
        <v>11</v>
      </c>
      <c r="L125" s="86"/>
      <c r="M125" s="86"/>
    </row>
    <row r="126" spans="1:13" ht="18.600000000000001" thickBot="1" x14ac:dyDescent="0.5">
      <c r="A126" s="111" t="s">
        <v>201</v>
      </c>
      <c r="B126" s="89">
        <v>8</v>
      </c>
      <c r="C126" s="130" t="s">
        <v>231</v>
      </c>
      <c r="D126" s="87" t="s">
        <v>112</v>
      </c>
      <c r="E126" s="87" t="s">
        <v>117</v>
      </c>
      <c r="F126" s="91" t="s">
        <v>162</v>
      </c>
      <c r="G126" s="89">
        <v>29</v>
      </c>
      <c r="H126" s="130">
        <v>11</v>
      </c>
      <c r="I126" s="87" t="s">
        <v>113</v>
      </c>
      <c r="J126" s="87" t="s">
        <v>115</v>
      </c>
      <c r="K126" s="91">
        <v>7</v>
      </c>
      <c r="L126" s="86"/>
      <c r="M126" s="86"/>
    </row>
    <row r="127" spans="1:13" ht="18.600000000000001" thickBot="1" x14ac:dyDescent="0.5">
      <c r="A127" s="112" t="s">
        <v>201</v>
      </c>
      <c r="B127" s="95"/>
      <c r="C127" s="130" t="s">
        <v>231</v>
      </c>
      <c r="D127" s="96"/>
      <c r="E127" s="96"/>
      <c r="F127" s="97"/>
      <c r="G127" s="95"/>
      <c r="H127" s="130" t="s">
        <v>231</v>
      </c>
      <c r="I127" s="96"/>
      <c r="J127" s="96"/>
      <c r="K127" s="97"/>
      <c r="L127" s="86"/>
      <c r="M127" s="86"/>
    </row>
    <row r="128" spans="1:13" ht="18.600000000000001" thickBot="1" x14ac:dyDescent="0.5">
      <c r="A128" s="107" t="s">
        <v>204</v>
      </c>
      <c r="B128" s="108"/>
      <c r="C128" s="130" t="s">
        <v>231</v>
      </c>
      <c r="D128" s="109"/>
      <c r="E128" s="109"/>
      <c r="F128" s="110"/>
      <c r="G128" s="108">
        <v>21</v>
      </c>
      <c r="H128" s="130" t="s">
        <v>231</v>
      </c>
      <c r="I128" s="109" t="s">
        <v>110</v>
      </c>
      <c r="J128" s="109" t="s">
        <v>117</v>
      </c>
      <c r="K128" s="110" t="s">
        <v>162</v>
      </c>
      <c r="L128" s="86"/>
      <c r="M128" s="86"/>
    </row>
    <row r="129" spans="1:13" ht="18.600000000000001" thickBot="1" x14ac:dyDescent="0.5">
      <c r="A129" s="111" t="s">
        <v>203</v>
      </c>
      <c r="B129" s="89"/>
      <c r="C129" s="130" t="s">
        <v>231</v>
      </c>
      <c r="D129" s="87"/>
      <c r="E129" s="87"/>
      <c r="F129" s="91"/>
      <c r="G129" s="89"/>
      <c r="H129" s="130" t="s">
        <v>231</v>
      </c>
      <c r="I129" s="87"/>
      <c r="J129" s="87"/>
      <c r="K129" s="91"/>
      <c r="L129" s="86"/>
      <c r="M129" s="86"/>
    </row>
    <row r="130" spans="1:13" ht="18.600000000000001" thickBot="1" x14ac:dyDescent="0.5">
      <c r="A130" s="112" t="s">
        <v>206</v>
      </c>
      <c r="B130" s="95">
        <v>8</v>
      </c>
      <c r="C130" s="130" t="s">
        <v>231</v>
      </c>
      <c r="D130" s="96" t="s">
        <v>110</v>
      </c>
      <c r="E130" s="96" t="s">
        <v>115</v>
      </c>
      <c r="F130" s="97">
        <v>51</v>
      </c>
      <c r="G130" s="95">
        <v>12</v>
      </c>
      <c r="H130" s="130" t="s">
        <v>231</v>
      </c>
      <c r="I130" s="96" t="s">
        <v>111</v>
      </c>
      <c r="J130" s="96" t="s">
        <v>117</v>
      </c>
      <c r="K130" s="97"/>
      <c r="L130" s="86"/>
      <c r="M130" s="86"/>
    </row>
    <row r="131" spans="1:13" ht="18.600000000000001" thickBot="1" x14ac:dyDescent="0.5">
      <c r="A131" s="107" t="s">
        <v>205</v>
      </c>
      <c r="B131" s="108" t="s">
        <v>133</v>
      </c>
      <c r="C131" s="130" t="s">
        <v>231</v>
      </c>
      <c r="D131" s="109" t="s">
        <v>143</v>
      </c>
      <c r="E131" s="109"/>
      <c r="F131" s="110"/>
      <c r="G131" s="108" t="s">
        <v>186</v>
      </c>
      <c r="H131" s="130" t="s">
        <v>231</v>
      </c>
      <c r="I131" s="109"/>
      <c r="J131" s="109"/>
      <c r="K131" s="110"/>
      <c r="L131" s="86"/>
      <c r="M131" s="86"/>
    </row>
    <row r="132" spans="1:13" ht="18.600000000000001" thickBot="1" x14ac:dyDescent="0.5">
      <c r="A132" s="111" t="s">
        <v>205</v>
      </c>
      <c r="B132" s="89"/>
      <c r="C132" s="130" t="s">
        <v>231</v>
      </c>
      <c r="D132" s="87"/>
      <c r="E132" s="87"/>
      <c r="F132" s="91"/>
      <c r="G132" s="89" t="s">
        <v>196</v>
      </c>
      <c r="H132" s="130" t="s">
        <v>231</v>
      </c>
      <c r="I132" s="87"/>
      <c r="J132" s="87"/>
      <c r="K132" s="91"/>
      <c r="L132" s="86"/>
      <c r="M132" s="86"/>
    </row>
    <row r="133" spans="1:13" ht="18.600000000000001" thickBot="1" x14ac:dyDescent="0.5">
      <c r="A133" s="112" t="s">
        <v>208</v>
      </c>
      <c r="B133" s="95">
        <v>8</v>
      </c>
      <c r="C133" s="130" t="s">
        <v>231</v>
      </c>
      <c r="D133" s="96" t="s">
        <v>110</v>
      </c>
      <c r="E133" s="96"/>
      <c r="F133" s="97">
        <v>65</v>
      </c>
      <c r="G133" s="95">
        <v>3</v>
      </c>
      <c r="H133" s="130" t="s">
        <v>231</v>
      </c>
      <c r="I133" s="96" t="s">
        <v>111</v>
      </c>
      <c r="J133" s="96" t="s">
        <v>126</v>
      </c>
      <c r="K133" s="97" t="s">
        <v>158</v>
      </c>
      <c r="L133" s="86"/>
      <c r="M133" s="86"/>
    </row>
    <row r="134" spans="1:13" ht="18.600000000000001" thickBot="1" x14ac:dyDescent="0.5">
      <c r="A134" s="107" t="s">
        <v>207</v>
      </c>
      <c r="B134" s="108"/>
      <c r="C134" s="130" t="s">
        <v>231</v>
      </c>
      <c r="D134" s="109"/>
      <c r="E134" s="109"/>
      <c r="F134" s="110"/>
      <c r="G134" s="108">
        <v>21</v>
      </c>
      <c r="H134" s="130" t="s">
        <v>231</v>
      </c>
      <c r="I134" s="109"/>
      <c r="J134" s="109"/>
      <c r="K134" s="110">
        <v>98</v>
      </c>
      <c r="L134" s="86"/>
      <c r="M134" s="86"/>
    </row>
    <row r="135" spans="1:13" ht="18.600000000000001" thickBot="1" x14ac:dyDescent="0.5">
      <c r="A135" s="111" t="s">
        <v>207</v>
      </c>
      <c r="B135" s="89">
        <v>12</v>
      </c>
      <c r="C135" s="130" t="s">
        <v>231</v>
      </c>
      <c r="D135" s="87" t="s">
        <v>116</v>
      </c>
      <c r="E135" s="87" t="s">
        <v>112</v>
      </c>
      <c r="F135" s="91">
        <v>23</v>
      </c>
      <c r="G135" s="89">
        <v>10</v>
      </c>
      <c r="H135" s="130" t="s">
        <v>231</v>
      </c>
      <c r="I135" s="87"/>
      <c r="J135" s="87"/>
      <c r="K135" s="91">
        <v>83</v>
      </c>
      <c r="L135" s="86"/>
      <c r="M135" s="86"/>
    </row>
    <row r="136" spans="1:13" ht="18.600000000000001" thickBot="1" x14ac:dyDescent="0.5">
      <c r="A136" s="112" t="s">
        <v>207</v>
      </c>
      <c r="B136" s="95">
        <v>11</v>
      </c>
      <c r="C136" s="130" t="s">
        <v>231</v>
      </c>
      <c r="D136" s="96" t="s">
        <v>114</v>
      </c>
      <c r="E136" s="96"/>
      <c r="F136" s="97" t="s">
        <v>153</v>
      </c>
      <c r="G136" s="95"/>
      <c r="H136" s="130" t="s">
        <v>231</v>
      </c>
      <c r="I136" s="96"/>
      <c r="J136" s="96"/>
      <c r="K136" s="97"/>
      <c r="L136" s="86"/>
      <c r="M136" s="86"/>
    </row>
    <row r="137" spans="1:13" ht="18.600000000000001" thickBot="1" x14ac:dyDescent="0.5">
      <c r="A137" s="107" t="s">
        <v>207</v>
      </c>
      <c r="B137" s="108">
        <v>12</v>
      </c>
      <c r="C137" s="130" t="s">
        <v>152</v>
      </c>
      <c r="D137" s="109" t="s">
        <v>113</v>
      </c>
      <c r="E137" s="109" t="s">
        <v>115</v>
      </c>
      <c r="F137" s="110">
        <v>88</v>
      </c>
      <c r="G137" s="108"/>
      <c r="H137" s="130" t="s">
        <v>231</v>
      </c>
      <c r="I137" s="109"/>
      <c r="J137" s="109"/>
      <c r="K137" s="110"/>
      <c r="L137" s="86"/>
      <c r="M137" s="86"/>
    </row>
    <row r="138" spans="1:13" ht="18.600000000000001" thickBot="1" x14ac:dyDescent="0.5">
      <c r="A138" s="111" t="s">
        <v>207</v>
      </c>
      <c r="B138" s="89" t="s">
        <v>133</v>
      </c>
      <c r="C138" s="130" t="s">
        <v>231</v>
      </c>
      <c r="D138" s="87" t="s">
        <v>132</v>
      </c>
      <c r="E138" s="87"/>
      <c r="F138" s="91"/>
      <c r="G138" s="89" t="s">
        <v>186</v>
      </c>
      <c r="H138" s="130" t="s">
        <v>231</v>
      </c>
      <c r="I138" s="87"/>
      <c r="J138" s="87"/>
      <c r="K138" s="91"/>
      <c r="L138" s="86"/>
      <c r="M138" s="86"/>
    </row>
    <row r="139" spans="1:13" ht="18.600000000000001" thickBot="1" x14ac:dyDescent="0.5">
      <c r="A139" s="112" t="s">
        <v>207</v>
      </c>
      <c r="B139" s="95"/>
      <c r="C139" s="130" t="s">
        <v>231</v>
      </c>
      <c r="D139" s="96"/>
      <c r="E139" s="96"/>
      <c r="F139" s="97"/>
      <c r="G139" s="95"/>
      <c r="H139" s="130" t="s">
        <v>231</v>
      </c>
      <c r="I139" s="96"/>
      <c r="J139" s="96"/>
      <c r="K139" s="97"/>
      <c r="L139" s="86"/>
      <c r="M139" s="86"/>
    </row>
    <row r="140" spans="1:13" ht="18.600000000000001" thickBot="1" x14ac:dyDescent="0.5">
      <c r="A140" s="107" t="s">
        <v>211</v>
      </c>
      <c r="B140" s="108">
        <v>8</v>
      </c>
      <c r="C140" s="130" t="s">
        <v>231</v>
      </c>
      <c r="D140" s="109" t="s">
        <v>110</v>
      </c>
      <c r="E140" s="109"/>
      <c r="F140" s="110">
        <v>16</v>
      </c>
      <c r="G140" s="108">
        <v>10</v>
      </c>
      <c r="H140" s="130" t="s">
        <v>231</v>
      </c>
      <c r="I140" s="109" t="s">
        <v>111</v>
      </c>
      <c r="J140" s="109" t="s">
        <v>112</v>
      </c>
      <c r="K140" s="110">
        <v>36</v>
      </c>
      <c r="L140" s="86"/>
      <c r="M140" s="86"/>
    </row>
    <row r="141" spans="1:13" ht="18.600000000000001" thickBot="1" x14ac:dyDescent="0.5">
      <c r="A141" s="111" t="s">
        <v>210</v>
      </c>
      <c r="B141" s="89"/>
      <c r="C141" s="130" t="s">
        <v>231</v>
      </c>
      <c r="D141" s="87"/>
      <c r="E141" s="87"/>
      <c r="F141" s="91"/>
      <c r="G141" s="89">
        <v>21</v>
      </c>
      <c r="H141" s="130" t="s">
        <v>231</v>
      </c>
      <c r="I141" s="87" t="s">
        <v>114</v>
      </c>
      <c r="J141" s="87"/>
      <c r="K141" s="91">
        <v>51</v>
      </c>
      <c r="L141" s="86"/>
      <c r="M141" s="86"/>
    </row>
    <row r="142" spans="1:13" ht="18.600000000000001" thickBot="1" x14ac:dyDescent="0.5">
      <c r="A142" s="112" t="s">
        <v>210</v>
      </c>
      <c r="B142" s="95">
        <v>12</v>
      </c>
      <c r="C142" s="130" t="s">
        <v>231</v>
      </c>
      <c r="D142" s="96" t="s">
        <v>112</v>
      </c>
      <c r="E142" s="96" t="s">
        <v>114</v>
      </c>
      <c r="F142" s="97">
        <v>83</v>
      </c>
      <c r="G142" s="95">
        <v>14</v>
      </c>
      <c r="H142" s="130">
        <v>51</v>
      </c>
      <c r="I142" s="96" t="s">
        <v>113</v>
      </c>
      <c r="J142" s="96"/>
      <c r="K142" s="97"/>
      <c r="L142" s="86"/>
      <c r="M142" s="86"/>
    </row>
    <row r="143" spans="1:13" ht="18.600000000000001" thickBot="1" x14ac:dyDescent="0.5">
      <c r="A143" s="107" t="s">
        <v>210</v>
      </c>
      <c r="B143" s="108">
        <v>11</v>
      </c>
      <c r="C143" s="130" t="s">
        <v>231</v>
      </c>
      <c r="D143" s="109" t="s">
        <v>116</v>
      </c>
      <c r="E143" s="109" t="s">
        <v>126</v>
      </c>
      <c r="F143" s="110">
        <v>92</v>
      </c>
      <c r="G143" s="108"/>
      <c r="H143" s="130" t="s">
        <v>231</v>
      </c>
      <c r="I143" s="109"/>
      <c r="J143" s="109"/>
      <c r="K143" s="110"/>
      <c r="L143" s="86"/>
      <c r="M143" s="86"/>
    </row>
    <row r="144" spans="1:13" ht="18.600000000000001" thickBot="1" x14ac:dyDescent="0.5">
      <c r="A144" s="111" t="s">
        <v>210</v>
      </c>
      <c r="B144" s="89">
        <v>8</v>
      </c>
      <c r="C144" s="130" t="s">
        <v>231</v>
      </c>
      <c r="D144" s="87" t="s">
        <v>114</v>
      </c>
      <c r="E144" s="87" t="s">
        <v>127</v>
      </c>
      <c r="F144" s="91" t="s">
        <v>168</v>
      </c>
      <c r="G144" s="89"/>
      <c r="H144" s="130" t="s">
        <v>231</v>
      </c>
      <c r="I144" s="87"/>
      <c r="J144" s="87"/>
      <c r="K144" s="91"/>
      <c r="L144" s="86"/>
      <c r="M144" s="86"/>
    </row>
    <row r="145" spans="1:13" ht="18.600000000000001" thickBot="1" x14ac:dyDescent="0.5">
      <c r="A145" s="112" t="s">
        <v>210</v>
      </c>
      <c r="B145" s="95">
        <v>1</v>
      </c>
      <c r="C145" s="130" t="s">
        <v>167</v>
      </c>
      <c r="D145" s="96" t="s">
        <v>113</v>
      </c>
      <c r="E145" s="96"/>
      <c r="F145" s="97">
        <v>83</v>
      </c>
      <c r="G145" s="95">
        <v>21</v>
      </c>
      <c r="H145" s="130" t="s">
        <v>231</v>
      </c>
      <c r="I145" s="96" t="s">
        <v>116</v>
      </c>
      <c r="J145" s="96" t="s">
        <v>112</v>
      </c>
      <c r="K145" s="97">
        <v>78</v>
      </c>
      <c r="L145" s="86"/>
      <c r="M145" s="86"/>
    </row>
    <row r="146" spans="1:13" ht="18.600000000000001" thickBot="1" x14ac:dyDescent="0.5">
      <c r="A146" s="107" t="s">
        <v>210</v>
      </c>
      <c r="B146" s="108"/>
      <c r="C146" s="130" t="s">
        <v>231</v>
      </c>
      <c r="D146" s="109"/>
      <c r="E146" s="109"/>
      <c r="F146" s="110"/>
      <c r="G146" s="108">
        <v>3</v>
      </c>
      <c r="H146" s="130" t="s">
        <v>231</v>
      </c>
      <c r="I146" s="109" t="s">
        <v>114</v>
      </c>
      <c r="J146" s="109" t="s">
        <v>127</v>
      </c>
      <c r="K146" s="110" t="s">
        <v>168</v>
      </c>
      <c r="L146" s="86"/>
      <c r="M146" s="86"/>
    </row>
    <row r="147" spans="1:13" ht="18.600000000000001" thickBot="1" x14ac:dyDescent="0.5">
      <c r="A147" s="111" t="s">
        <v>210</v>
      </c>
      <c r="B147" s="89">
        <v>12</v>
      </c>
      <c r="C147" s="130" t="s">
        <v>231</v>
      </c>
      <c r="D147" s="87" t="s">
        <v>112</v>
      </c>
      <c r="E147" s="87"/>
      <c r="F147" s="91">
        <v>43</v>
      </c>
      <c r="G147" s="89">
        <v>10</v>
      </c>
      <c r="H147" s="130" t="s">
        <v>167</v>
      </c>
      <c r="I147" s="87" t="s">
        <v>113</v>
      </c>
      <c r="J147" s="87"/>
      <c r="K147" s="91">
        <v>6</v>
      </c>
      <c r="L147" s="86"/>
      <c r="M147" s="86"/>
    </row>
    <row r="148" spans="1:13" ht="18.600000000000001" thickBot="1" x14ac:dyDescent="0.5">
      <c r="A148" s="112" t="s">
        <v>210</v>
      </c>
      <c r="B148" s="95"/>
      <c r="C148" s="130" t="s">
        <v>231</v>
      </c>
      <c r="D148" s="96"/>
      <c r="E148" s="96"/>
      <c r="F148" s="97"/>
      <c r="G148" s="95">
        <v>14</v>
      </c>
      <c r="H148" s="130" t="s">
        <v>231</v>
      </c>
      <c r="I148" s="96" t="s">
        <v>116</v>
      </c>
      <c r="J148" s="96" t="s">
        <v>112</v>
      </c>
      <c r="K148" s="97">
        <v>36</v>
      </c>
      <c r="L148" s="86"/>
      <c r="M148" s="86"/>
    </row>
    <row r="149" spans="1:13" ht="18.600000000000001" thickBot="1" x14ac:dyDescent="0.5">
      <c r="A149" s="107" t="s">
        <v>210</v>
      </c>
      <c r="B149" s="108"/>
      <c r="C149" s="130" t="s">
        <v>231</v>
      </c>
      <c r="D149" s="109"/>
      <c r="E149" s="109"/>
      <c r="F149" s="110"/>
      <c r="G149" s="108">
        <v>21</v>
      </c>
      <c r="H149" s="130" t="s">
        <v>231</v>
      </c>
      <c r="I149" s="109" t="s">
        <v>114</v>
      </c>
      <c r="J149" s="109"/>
      <c r="K149" s="110" t="s">
        <v>121</v>
      </c>
      <c r="L149" s="86"/>
      <c r="M149" s="86"/>
    </row>
    <row r="150" spans="1:13" ht="18.600000000000001" thickBot="1" x14ac:dyDescent="0.5">
      <c r="A150" s="111" t="s">
        <v>210</v>
      </c>
      <c r="B150" s="89"/>
      <c r="C150" s="130" t="s">
        <v>231</v>
      </c>
      <c r="D150" s="87"/>
      <c r="E150" s="87"/>
      <c r="F150" s="91"/>
      <c r="G150" s="89">
        <v>10</v>
      </c>
      <c r="H150" s="130" t="s">
        <v>120</v>
      </c>
      <c r="I150" s="87" t="s">
        <v>113</v>
      </c>
      <c r="J150" s="87" t="s">
        <v>117</v>
      </c>
      <c r="K150" s="91" t="s">
        <v>212</v>
      </c>
      <c r="L150" s="86"/>
      <c r="M150" s="86"/>
    </row>
    <row r="151" spans="1:13" ht="18.600000000000001" thickBot="1" x14ac:dyDescent="0.5">
      <c r="A151" s="112" t="s">
        <v>210</v>
      </c>
      <c r="B151" s="95" t="s">
        <v>133</v>
      </c>
      <c r="C151" s="130" t="s">
        <v>231</v>
      </c>
      <c r="D151" s="96" t="s">
        <v>159</v>
      </c>
      <c r="E151" s="96"/>
      <c r="F151" s="97"/>
      <c r="G151" s="95" t="s">
        <v>186</v>
      </c>
      <c r="H151" s="130" t="s">
        <v>231</v>
      </c>
      <c r="I151" s="96"/>
      <c r="J151" s="96"/>
      <c r="K151" s="97"/>
      <c r="L151" s="86"/>
      <c r="M151" s="86"/>
    </row>
    <row r="152" spans="1:13" ht="18.600000000000001" thickBot="1" x14ac:dyDescent="0.5">
      <c r="A152" s="107" t="s">
        <v>210</v>
      </c>
      <c r="B152" s="108"/>
      <c r="C152" s="130" t="s">
        <v>231</v>
      </c>
      <c r="D152" s="109"/>
      <c r="E152" s="109"/>
      <c r="F152" s="110"/>
      <c r="G152" s="108"/>
      <c r="H152" s="130" t="s">
        <v>231</v>
      </c>
      <c r="I152" s="109"/>
      <c r="J152" s="109"/>
      <c r="K152" s="110"/>
      <c r="L152" s="86"/>
      <c r="M152" s="86"/>
    </row>
    <row r="153" spans="1:13" ht="18.600000000000001" thickBot="1" x14ac:dyDescent="0.5">
      <c r="A153" s="111" t="s">
        <v>214</v>
      </c>
      <c r="B153" s="89">
        <v>8</v>
      </c>
      <c r="C153" s="130" t="s">
        <v>231</v>
      </c>
      <c r="D153" s="87" t="s">
        <v>110</v>
      </c>
      <c r="E153" s="87" t="s">
        <v>117</v>
      </c>
      <c r="F153" s="91" t="s">
        <v>138</v>
      </c>
      <c r="G153" s="89"/>
      <c r="H153" s="130" t="s">
        <v>231</v>
      </c>
      <c r="I153" s="87"/>
      <c r="J153" s="87"/>
      <c r="K153" s="91"/>
      <c r="L153" s="86"/>
      <c r="M153" s="86"/>
    </row>
    <row r="154" spans="1:13" ht="18.600000000000001" thickBot="1" x14ac:dyDescent="0.5">
      <c r="A154" s="112" t="s">
        <v>213</v>
      </c>
      <c r="B154" s="95"/>
      <c r="C154" s="130" t="s">
        <v>231</v>
      </c>
      <c r="D154" s="96"/>
      <c r="E154" s="96"/>
      <c r="F154" s="97"/>
      <c r="G154" s="95"/>
      <c r="H154" s="130" t="s">
        <v>231</v>
      </c>
      <c r="I154" s="96"/>
      <c r="J154" s="96"/>
      <c r="K154" s="97"/>
      <c r="L154" s="86"/>
      <c r="M154" s="86"/>
    </row>
    <row r="155" spans="1:13" ht="18.600000000000001" thickBot="1" x14ac:dyDescent="0.5">
      <c r="A155" s="107" t="s">
        <v>216</v>
      </c>
      <c r="B155" s="108"/>
      <c r="C155" s="130" t="s">
        <v>231</v>
      </c>
      <c r="D155" s="109"/>
      <c r="E155" s="109"/>
      <c r="F155" s="110"/>
      <c r="G155" s="108">
        <v>10</v>
      </c>
      <c r="H155" s="130" t="s">
        <v>231</v>
      </c>
      <c r="I155" s="109" t="s">
        <v>110</v>
      </c>
      <c r="J155" s="109" t="s">
        <v>117</v>
      </c>
      <c r="K155" s="110"/>
      <c r="L155" s="86"/>
      <c r="M155" s="86"/>
    </row>
    <row r="156" spans="1:13" ht="18.600000000000001" thickBot="1" x14ac:dyDescent="0.5">
      <c r="A156" s="111" t="s">
        <v>215</v>
      </c>
      <c r="B156" s="89">
        <v>12</v>
      </c>
      <c r="C156" s="130" t="s">
        <v>231</v>
      </c>
      <c r="D156" s="87" t="s">
        <v>217</v>
      </c>
      <c r="E156" s="87"/>
      <c r="F156" s="91">
        <v>18</v>
      </c>
      <c r="G156" s="89"/>
      <c r="H156" s="130" t="s">
        <v>231</v>
      </c>
      <c r="I156" s="87"/>
      <c r="J156" s="87"/>
      <c r="K156" s="91"/>
      <c r="L156" s="86"/>
      <c r="M156" s="86"/>
    </row>
    <row r="157" spans="1:13" ht="18.600000000000001" thickBot="1" x14ac:dyDescent="0.5">
      <c r="A157" s="112" t="s">
        <v>219</v>
      </c>
      <c r="B157" s="95">
        <v>18</v>
      </c>
      <c r="C157" s="130" t="s">
        <v>231</v>
      </c>
      <c r="D157" s="96" t="s">
        <v>110</v>
      </c>
      <c r="E157" s="96"/>
      <c r="F157" s="97">
        <v>76</v>
      </c>
      <c r="G157" s="95">
        <v>12</v>
      </c>
      <c r="H157" s="130" t="s">
        <v>231</v>
      </c>
      <c r="I157" s="96" t="s">
        <v>111</v>
      </c>
      <c r="J157" s="96" t="s">
        <v>113</v>
      </c>
      <c r="K157" s="97">
        <v>32</v>
      </c>
      <c r="L157" s="86"/>
      <c r="M157" s="86"/>
    </row>
    <row r="158" spans="1:13" ht="18.600000000000001" thickBot="1" x14ac:dyDescent="0.5">
      <c r="A158" s="107" t="s">
        <v>218</v>
      </c>
      <c r="B158" s="108"/>
      <c r="C158" s="130" t="s">
        <v>231</v>
      </c>
      <c r="D158" s="109"/>
      <c r="E158" s="109"/>
      <c r="F158" s="110"/>
      <c r="G158" s="108">
        <v>21</v>
      </c>
      <c r="H158" s="130" t="s">
        <v>231</v>
      </c>
      <c r="I158" s="109" t="s">
        <v>114</v>
      </c>
      <c r="J158" s="109"/>
      <c r="K158" s="110">
        <v>51</v>
      </c>
      <c r="L158" s="86"/>
      <c r="M158" s="86"/>
    </row>
    <row r="159" spans="1:13" ht="18.600000000000001" thickBot="1" x14ac:dyDescent="0.5">
      <c r="A159" s="111" t="s">
        <v>218</v>
      </c>
      <c r="B159" s="89">
        <v>1</v>
      </c>
      <c r="C159" s="130" t="s">
        <v>231</v>
      </c>
      <c r="D159" s="87" t="s">
        <v>112</v>
      </c>
      <c r="E159" s="87" t="s">
        <v>114</v>
      </c>
      <c r="F159" s="91">
        <v>58</v>
      </c>
      <c r="G159" s="89">
        <v>12</v>
      </c>
      <c r="H159" s="130">
        <v>51</v>
      </c>
      <c r="I159" s="87" t="s">
        <v>113</v>
      </c>
      <c r="J159" s="87"/>
      <c r="K159" s="91">
        <v>5</v>
      </c>
      <c r="L159" s="86"/>
      <c r="M159" s="86"/>
    </row>
    <row r="160" spans="1:13" ht="18.600000000000001" thickBot="1" x14ac:dyDescent="0.5">
      <c r="A160" s="112" t="s">
        <v>218</v>
      </c>
      <c r="B160" s="95">
        <v>18</v>
      </c>
      <c r="C160" s="130" t="s">
        <v>231</v>
      </c>
      <c r="D160" s="96" t="s">
        <v>116</v>
      </c>
      <c r="E160" s="96" t="s">
        <v>112</v>
      </c>
      <c r="F160" s="97">
        <v>83</v>
      </c>
      <c r="G160" s="95"/>
      <c r="H160" s="130" t="s">
        <v>231</v>
      </c>
      <c r="I160" s="96"/>
      <c r="J160" s="96"/>
      <c r="K160" s="97"/>
      <c r="L160" s="86"/>
      <c r="M160" s="86"/>
    </row>
    <row r="161" spans="1:13" ht="18.600000000000001" thickBot="1" x14ac:dyDescent="0.5">
      <c r="A161" s="107" t="s">
        <v>218</v>
      </c>
      <c r="B161" s="108">
        <v>8</v>
      </c>
      <c r="C161" s="130" t="s">
        <v>231</v>
      </c>
      <c r="D161" s="109" t="s">
        <v>114</v>
      </c>
      <c r="E161" s="109" t="s">
        <v>127</v>
      </c>
      <c r="F161" s="110">
        <v>53</v>
      </c>
      <c r="G161" s="108"/>
      <c r="H161" s="130" t="s">
        <v>231</v>
      </c>
      <c r="I161" s="109"/>
      <c r="J161" s="109"/>
      <c r="K161" s="110"/>
      <c r="L161" s="86"/>
      <c r="M161" s="86"/>
    </row>
    <row r="162" spans="1:13" ht="18.600000000000001" thickBot="1" x14ac:dyDescent="0.5">
      <c r="A162" s="111" t="s">
        <v>218</v>
      </c>
      <c r="B162" s="89">
        <v>2</v>
      </c>
      <c r="C162" s="130">
        <v>53</v>
      </c>
      <c r="D162" s="87" t="s">
        <v>113</v>
      </c>
      <c r="E162" s="87" t="s">
        <v>115</v>
      </c>
      <c r="F162" s="91" t="s">
        <v>138</v>
      </c>
      <c r="G162" s="89">
        <v>29</v>
      </c>
      <c r="H162" s="130" t="s">
        <v>231</v>
      </c>
      <c r="I162" s="87" t="s">
        <v>112</v>
      </c>
      <c r="J162" s="87" t="s">
        <v>117</v>
      </c>
      <c r="K162" s="91" t="s">
        <v>138</v>
      </c>
      <c r="L162" s="86"/>
      <c r="M162" s="86"/>
    </row>
    <row r="163" spans="1:13" ht="18.600000000000001" thickBot="1" x14ac:dyDescent="0.5">
      <c r="A163" s="112" t="s">
        <v>218</v>
      </c>
      <c r="B163" s="95" t="s">
        <v>141</v>
      </c>
      <c r="C163" s="130" t="s">
        <v>231</v>
      </c>
      <c r="D163" s="96" t="s">
        <v>132</v>
      </c>
      <c r="E163" s="96"/>
      <c r="F163" s="97"/>
      <c r="G163" s="95" t="s">
        <v>133</v>
      </c>
      <c r="H163" s="130" t="s">
        <v>231</v>
      </c>
      <c r="I163" s="96"/>
      <c r="J163" s="96"/>
      <c r="K163" s="97"/>
      <c r="L163" s="86"/>
      <c r="M163" s="86"/>
    </row>
    <row r="164" spans="1:13" ht="18.600000000000001" thickBot="1" x14ac:dyDescent="0.5">
      <c r="A164" s="107" t="s">
        <v>221</v>
      </c>
      <c r="B164" s="108">
        <v>18</v>
      </c>
      <c r="C164" s="130" t="s">
        <v>231</v>
      </c>
      <c r="D164" s="109" t="s">
        <v>110</v>
      </c>
      <c r="E164" s="109"/>
      <c r="F164" s="110">
        <v>65</v>
      </c>
      <c r="G164" s="108">
        <v>3</v>
      </c>
      <c r="H164" s="130" t="s">
        <v>231</v>
      </c>
      <c r="I164" s="109" t="s">
        <v>111</v>
      </c>
      <c r="J164" s="109" t="s">
        <v>113</v>
      </c>
      <c r="K164" s="110">
        <v>32</v>
      </c>
      <c r="L164" s="86"/>
      <c r="M164" s="86"/>
    </row>
    <row r="165" spans="1:13" ht="18.600000000000001" thickBot="1" x14ac:dyDescent="0.5">
      <c r="A165" s="111" t="s">
        <v>220</v>
      </c>
      <c r="B165" s="89"/>
      <c r="C165" s="130" t="s">
        <v>231</v>
      </c>
      <c r="D165" s="87"/>
      <c r="E165" s="87"/>
      <c r="F165" s="91"/>
      <c r="G165" s="89">
        <v>21</v>
      </c>
      <c r="H165" s="130" t="s">
        <v>231</v>
      </c>
      <c r="I165" s="87" t="s">
        <v>114</v>
      </c>
      <c r="J165" s="87"/>
      <c r="K165" s="91">
        <v>51</v>
      </c>
      <c r="L165" s="86"/>
      <c r="M165" s="86"/>
    </row>
    <row r="166" spans="1:13" ht="18.600000000000001" thickBot="1" x14ac:dyDescent="0.5">
      <c r="A166" s="112" t="s">
        <v>220</v>
      </c>
      <c r="B166" s="95">
        <v>2</v>
      </c>
      <c r="C166" s="130" t="s">
        <v>231</v>
      </c>
      <c r="D166" s="96" t="s">
        <v>116</v>
      </c>
      <c r="E166" s="96" t="s">
        <v>117</v>
      </c>
      <c r="F166" s="97"/>
      <c r="G166" s="95">
        <v>12</v>
      </c>
      <c r="H166" s="130">
        <v>51</v>
      </c>
      <c r="I166" s="96" t="s">
        <v>113</v>
      </c>
      <c r="J166" s="96" t="s">
        <v>115</v>
      </c>
      <c r="K166" s="97">
        <v>73</v>
      </c>
      <c r="L166" s="86"/>
      <c r="M166" s="86"/>
    </row>
    <row r="167" spans="1:13" ht="18.600000000000001" thickBot="1" x14ac:dyDescent="0.5">
      <c r="A167" s="107" t="s">
        <v>220</v>
      </c>
      <c r="B167" s="108">
        <v>18</v>
      </c>
      <c r="C167" s="130" t="s">
        <v>231</v>
      </c>
      <c r="D167" s="109" t="s">
        <v>217</v>
      </c>
      <c r="E167" s="109"/>
      <c r="F167" s="110">
        <v>12</v>
      </c>
      <c r="G167" s="108"/>
      <c r="H167" s="130" t="s">
        <v>231</v>
      </c>
      <c r="I167" s="109"/>
      <c r="J167" s="109"/>
      <c r="K167" s="110"/>
      <c r="L167" s="86"/>
      <c r="M167" s="86"/>
    </row>
    <row r="168" spans="1:13" ht="18.600000000000001" thickBot="1" x14ac:dyDescent="0.5">
      <c r="A168" s="111" t="s">
        <v>220</v>
      </c>
      <c r="B168" s="89"/>
      <c r="C168" s="130" t="s">
        <v>231</v>
      </c>
      <c r="D168" s="87"/>
      <c r="E168" s="87"/>
      <c r="F168" s="91"/>
      <c r="G168" s="89"/>
      <c r="H168" s="130" t="s">
        <v>231</v>
      </c>
      <c r="I168" s="87"/>
      <c r="J168" s="87"/>
      <c r="K168" s="91"/>
      <c r="L168" s="86"/>
      <c r="M168" s="86"/>
    </row>
    <row r="169" spans="1:13" ht="18.600000000000001" thickBot="1" x14ac:dyDescent="0.5">
      <c r="A169" s="112" t="s">
        <v>223</v>
      </c>
      <c r="B169" s="95">
        <v>2</v>
      </c>
      <c r="C169" s="130" t="s">
        <v>231</v>
      </c>
      <c r="D169" s="96" t="s">
        <v>111</v>
      </c>
      <c r="E169" s="96" t="s">
        <v>126</v>
      </c>
      <c r="F169" s="97">
        <v>72</v>
      </c>
      <c r="G169" s="95">
        <v>29</v>
      </c>
      <c r="H169" s="130" t="s">
        <v>231</v>
      </c>
      <c r="I169" s="96" t="s">
        <v>110</v>
      </c>
      <c r="J169" s="96"/>
      <c r="K169" s="97">
        <v>58</v>
      </c>
      <c r="L169" s="86"/>
      <c r="M169" s="86"/>
    </row>
    <row r="170" spans="1:13" ht="18.600000000000001" thickBot="1" x14ac:dyDescent="0.5">
      <c r="A170" s="107" t="s">
        <v>222</v>
      </c>
      <c r="B170" s="108">
        <v>11</v>
      </c>
      <c r="C170" s="130" t="s">
        <v>231</v>
      </c>
      <c r="D170" s="109" t="s">
        <v>114</v>
      </c>
      <c r="E170" s="109"/>
      <c r="F170" s="110">
        <v>21</v>
      </c>
      <c r="G170" s="108"/>
      <c r="H170" s="130" t="s">
        <v>231</v>
      </c>
      <c r="I170" s="109"/>
      <c r="J170" s="109"/>
      <c r="K170" s="110"/>
      <c r="L170" s="86"/>
      <c r="M170" s="86"/>
    </row>
    <row r="171" spans="1:13" ht="18.600000000000001" thickBot="1" x14ac:dyDescent="0.5">
      <c r="A171" s="111" t="s">
        <v>222</v>
      </c>
      <c r="B171" s="89">
        <v>4</v>
      </c>
      <c r="C171" s="130">
        <v>21</v>
      </c>
      <c r="D171" s="87" t="s">
        <v>113</v>
      </c>
      <c r="E171" s="87" t="s">
        <v>117</v>
      </c>
      <c r="F171" s="91"/>
      <c r="G171" s="89"/>
      <c r="H171" s="130" t="s">
        <v>231</v>
      </c>
      <c r="I171" s="87"/>
      <c r="J171" s="87"/>
      <c r="K171" s="91"/>
      <c r="L171" s="86"/>
      <c r="M171" s="86"/>
    </row>
    <row r="172" spans="1:13" ht="18.600000000000001" thickBot="1" x14ac:dyDescent="0.5">
      <c r="A172" s="112" t="s">
        <v>222</v>
      </c>
      <c r="B172" s="95" t="s">
        <v>141</v>
      </c>
      <c r="C172" s="130" t="s">
        <v>231</v>
      </c>
      <c r="D172" s="96"/>
      <c r="E172" s="96"/>
      <c r="F172" s="97"/>
      <c r="G172" s="95" t="s">
        <v>141</v>
      </c>
      <c r="H172" s="130" t="s">
        <v>231</v>
      </c>
      <c r="I172" s="96" t="s">
        <v>159</v>
      </c>
      <c r="J172" s="96"/>
      <c r="K172" s="97"/>
      <c r="L172" s="86"/>
      <c r="M172" s="86"/>
    </row>
    <row r="173" spans="1:13" ht="18.600000000000001" thickBot="1" x14ac:dyDescent="0.5">
      <c r="A173" s="107" t="s">
        <v>222</v>
      </c>
      <c r="B173" s="108"/>
      <c r="C173" s="130" t="s">
        <v>231</v>
      </c>
      <c r="D173" s="109"/>
      <c r="E173" s="109"/>
      <c r="F173" s="110"/>
      <c r="G173" s="108"/>
      <c r="H173" s="130" t="s">
        <v>231</v>
      </c>
      <c r="I173" s="109"/>
      <c r="J173" s="109"/>
      <c r="K173" s="110"/>
      <c r="L173" s="86"/>
      <c r="M173" s="86"/>
    </row>
    <row r="174" spans="1:13" ht="18.600000000000001" thickBot="1" x14ac:dyDescent="0.5">
      <c r="A174" s="111" t="s">
        <v>225</v>
      </c>
      <c r="B174" s="89">
        <v>2</v>
      </c>
      <c r="C174" s="130" t="s">
        <v>231</v>
      </c>
      <c r="D174" s="87" t="s">
        <v>111</v>
      </c>
      <c r="E174" s="87" t="s">
        <v>126</v>
      </c>
      <c r="F174" s="91" t="s">
        <v>128</v>
      </c>
      <c r="G174" s="89">
        <v>29</v>
      </c>
      <c r="H174" s="130" t="s">
        <v>231</v>
      </c>
      <c r="I174" s="87" t="s">
        <v>110</v>
      </c>
      <c r="J174" s="87"/>
      <c r="K174" s="91">
        <v>58</v>
      </c>
      <c r="L174" s="86"/>
      <c r="M174" s="86"/>
    </row>
    <row r="175" spans="1:13" ht="18.600000000000001" thickBot="1" x14ac:dyDescent="0.5">
      <c r="A175" s="112" t="s">
        <v>224</v>
      </c>
      <c r="B175" s="95">
        <v>8</v>
      </c>
      <c r="C175" s="130" t="s">
        <v>231</v>
      </c>
      <c r="D175" s="96"/>
      <c r="E175" s="96"/>
      <c r="F175" s="97">
        <v>78</v>
      </c>
      <c r="G175" s="95"/>
      <c r="H175" s="130" t="s">
        <v>231</v>
      </c>
      <c r="I175" s="96"/>
      <c r="J175" s="96"/>
      <c r="K175" s="97"/>
      <c r="L175" s="86"/>
      <c r="M175" s="86"/>
    </row>
    <row r="176" spans="1:13" ht="18.600000000000001" thickBot="1" x14ac:dyDescent="0.5">
      <c r="A176" s="107" t="s">
        <v>224</v>
      </c>
      <c r="B176" s="108">
        <v>2</v>
      </c>
      <c r="C176" s="130" t="s">
        <v>231</v>
      </c>
      <c r="D176" s="109"/>
      <c r="E176" s="109"/>
      <c r="F176" s="110">
        <v>93</v>
      </c>
      <c r="G176" s="108">
        <v>18</v>
      </c>
      <c r="H176" s="130" t="s">
        <v>231</v>
      </c>
      <c r="I176" s="109" t="s">
        <v>116</v>
      </c>
      <c r="J176" s="109" t="s">
        <v>113</v>
      </c>
      <c r="K176" s="110">
        <v>32</v>
      </c>
      <c r="L176" s="86"/>
      <c r="M176" s="86"/>
    </row>
    <row r="177" spans="1:13" ht="18.600000000000001" thickBot="1" x14ac:dyDescent="0.5">
      <c r="A177" s="111" t="s">
        <v>224</v>
      </c>
      <c r="B177" s="89"/>
      <c r="C177" s="130" t="s">
        <v>231</v>
      </c>
      <c r="D177" s="87"/>
      <c r="E177" s="87"/>
      <c r="F177" s="91"/>
      <c r="G177" s="89">
        <v>21</v>
      </c>
      <c r="H177" s="130" t="s">
        <v>231</v>
      </c>
      <c r="I177" s="87" t="s">
        <v>114</v>
      </c>
      <c r="J177" s="87"/>
      <c r="K177" s="91">
        <v>22</v>
      </c>
      <c r="L177" s="86"/>
      <c r="M177" s="86"/>
    </row>
    <row r="178" spans="1:13" ht="18.600000000000001" thickBot="1" x14ac:dyDescent="0.5">
      <c r="A178" s="112" t="s">
        <v>224</v>
      </c>
      <c r="B178" s="95"/>
      <c r="C178" s="130" t="s">
        <v>231</v>
      </c>
      <c r="D178" s="96"/>
      <c r="E178" s="96"/>
      <c r="F178" s="97"/>
      <c r="G178" s="95">
        <v>10</v>
      </c>
      <c r="H178" s="130">
        <v>22</v>
      </c>
      <c r="I178" s="96" t="s">
        <v>113</v>
      </c>
      <c r="J178" s="96" t="s">
        <v>115</v>
      </c>
      <c r="K178" s="97">
        <v>57</v>
      </c>
      <c r="L178" s="86"/>
      <c r="M178" s="86"/>
    </row>
    <row r="179" spans="1:13" ht="18.600000000000001" thickBot="1" x14ac:dyDescent="0.5">
      <c r="A179" s="107" t="s">
        <v>224</v>
      </c>
      <c r="B179" s="108" t="s">
        <v>141</v>
      </c>
      <c r="C179" s="130" t="s">
        <v>231</v>
      </c>
      <c r="D179" s="109"/>
      <c r="E179" s="109"/>
      <c r="F179" s="110"/>
      <c r="G179" s="108" t="s">
        <v>141</v>
      </c>
      <c r="H179" s="130" t="s">
        <v>231</v>
      </c>
      <c r="I179" s="109" t="s">
        <v>132</v>
      </c>
      <c r="J179" s="109"/>
      <c r="K179" s="110"/>
      <c r="L179" s="86"/>
      <c r="M179" s="86"/>
    </row>
    <row r="180" spans="1:13" ht="18.600000000000001" thickBot="1" x14ac:dyDescent="0.5">
      <c r="A180" s="111" t="s">
        <v>224</v>
      </c>
      <c r="B180" s="89" t="s">
        <v>196</v>
      </c>
      <c r="C180" s="130" t="s">
        <v>231</v>
      </c>
      <c r="D180" s="87"/>
      <c r="E180" s="87"/>
      <c r="F180" s="91"/>
      <c r="G180" s="89"/>
      <c r="H180" s="130" t="s">
        <v>231</v>
      </c>
      <c r="I180" s="87"/>
      <c r="J180" s="87"/>
      <c r="K180" s="91"/>
      <c r="L180" s="86"/>
      <c r="M180" s="86"/>
    </row>
    <row r="181" spans="1:13" ht="18.600000000000001" thickBot="1" x14ac:dyDescent="0.5">
      <c r="A181" s="112" t="s">
        <v>228</v>
      </c>
      <c r="B181" s="95">
        <v>8</v>
      </c>
      <c r="C181" s="130" t="s">
        <v>231</v>
      </c>
      <c r="D181" s="96" t="s">
        <v>111</v>
      </c>
      <c r="E181" s="96" t="s">
        <v>126</v>
      </c>
      <c r="F181" s="97" t="s">
        <v>158</v>
      </c>
      <c r="G181" s="95">
        <v>29</v>
      </c>
      <c r="H181" s="130" t="s">
        <v>231</v>
      </c>
      <c r="I181" s="96" t="s">
        <v>110</v>
      </c>
      <c r="J181" s="96"/>
      <c r="K181" s="97">
        <v>51</v>
      </c>
      <c r="L181" s="86"/>
      <c r="M181" s="86"/>
    </row>
    <row r="182" spans="1:13" ht="18.600000000000001" thickBot="1" x14ac:dyDescent="0.5">
      <c r="A182" s="107" t="s">
        <v>227</v>
      </c>
      <c r="B182" s="108">
        <v>11</v>
      </c>
      <c r="C182" s="130" t="s">
        <v>231</v>
      </c>
      <c r="D182" s="109" t="s">
        <v>114</v>
      </c>
      <c r="E182" s="109"/>
      <c r="F182" s="110" t="s">
        <v>153</v>
      </c>
      <c r="G182" s="108"/>
      <c r="H182" s="130" t="s">
        <v>231</v>
      </c>
      <c r="I182" s="109"/>
      <c r="J182" s="109"/>
      <c r="K182" s="110"/>
      <c r="L182" s="86"/>
      <c r="M182" s="86"/>
    </row>
    <row r="183" spans="1:13" ht="18.600000000000001" thickBot="1" x14ac:dyDescent="0.5">
      <c r="A183" s="111" t="s">
        <v>227</v>
      </c>
      <c r="B183" s="89"/>
      <c r="C183" s="130" t="s">
        <v>231</v>
      </c>
      <c r="D183" s="87"/>
      <c r="E183" s="87"/>
      <c r="F183" s="91"/>
      <c r="G183" s="89">
        <v>14</v>
      </c>
      <c r="H183" s="130" t="s">
        <v>231</v>
      </c>
      <c r="I183" s="87" t="s">
        <v>116</v>
      </c>
      <c r="J183" s="87" t="s">
        <v>127</v>
      </c>
      <c r="K183" s="91">
        <v>43</v>
      </c>
      <c r="L183" s="86"/>
      <c r="M183" s="86"/>
    </row>
    <row r="184" spans="1:13" ht="18.600000000000001" thickBot="1" x14ac:dyDescent="0.5">
      <c r="A184" s="112" t="s">
        <v>227</v>
      </c>
      <c r="B184" s="95">
        <v>2</v>
      </c>
      <c r="C184" s="130">
        <v>0</v>
      </c>
      <c r="D184" s="96" t="s">
        <v>113</v>
      </c>
      <c r="E184" s="96" t="s">
        <v>115</v>
      </c>
      <c r="F184" s="97">
        <v>26</v>
      </c>
      <c r="G184" s="95"/>
      <c r="H184" s="130" t="s">
        <v>231</v>
      </c>
      <c r="I184" s="96"/>
      <c r="J184" s="96"/>
      <c r="K184" s="97"/>
      <c r="L184" s="86"/>
      <c r="M184" s="86"/>
    </row>
    <row r="185" spans="1:13" ht="18.600000000000001" thickBot="1" x14ac:dyDescent="0.5">
      <c r="A185" s="107" t="s">
        <v>227</v>
      </c>
      <c r="B185" s="108"/>
      <c r="C185" s="130" t="s">
        <v>231</v>
      </c>
      <c r="D185" s="109"/>
      <c r="E185" s="109"/>
      <c r="F185" s="110"/>
      <c r="G185" s="108"/>
      <c r="H185" s="130" t="s">
        <v>231</v>
      </c>
      <c r="I185" s="109"/>
      <c r="J185" s="109"/>
      <c r="K185" s="110"/>
      <c r="L185" s="86"/>
      <c r="M185" s="86"/>
    </row>
    <row r="186" spans="1:13" ht="18.600000000000001" thickBot="1" x14ac:dyDescent="0.5">
      <c r="A186" s="111" t="s">
        <v>230</v>
      </c>
      <c r="B186" s="89">
        <v>1</v>
      </c>
      <c r="C186" s="130" t="s">
        <v>231</v>
      </c>
      <c r="D186" s="87" t="s">
        <v>110</v>
      </c>
      <c r="E186" s="87" t="s">
        <v>115</v>
      </c>
      <c r="F186" s="91">
        <v>57</v>
      </c>
      <c r="G186" s="89">
        <v>12</v>
      </c>
      <c r="H186" s="130" t="s">
        <v>231</v>
      </c>
      <c r="I186" s="87" t="s">
        <v>111</v>
      </c>
      <c r="J186" s="87" t="s">
        <v>117</v>
      </c>
      <c r="K186" s="91"/>
      <c r="L186" s="86"/>
      <c r="M186" s="86"/>
    </row>
    <row r="187" spans="1:13" ht="18.600000000000001" thickBot="1" x14ac:dyDescent="0.5">
      <c r="A187" s="112" t="s">
        <v>229</v>
      </c>
      <c r="B187" s="95" t="s">
        <v>187</v>
      </c>
      <c r="C187" s="130" t="s">
        <v>231</v>
      </c>
      <c r="D187" s="96" t="s">
        <v>143</v>
      </c>
      <c r="E187" s="96"/>
      <c r="F187" s="97"/>
      <c r="G187" s="95" t="s">
        <v>141</v>
      </c>
      <c r="H187" s="130" t="s">
        <v>231</v>
      </c>
      <c r="I187" s="96"/>
      <c r="J187" s="96"/>
      <c r="K187" s="97"/>
      <c r="L187" s="86"/>
      <c r="M187" s="86"/>
    </row>
    <row r="188" spans="1:13" x14ac:dyDescent="0.45">
      <c r="A188" s="32"/>
      <c r="B188" s="6"/>
      <c r="C188" s="43"/>
      <c r="D188" s="7"/>
      <c r="E188" s="7"/>
      <c r="F188" s="8"/>
      <c r="G188" s="6"/>
      <c r="H188" s="43"/>
      <c r="I188" s="7"/>
      <c r="J188" s="7"/>
      <c r="K188" s="8"/>
    </row>
    <row r="189" spans="1:13" x14ac:dyDescent="0.45">
      <c r="A189" s="30"/>
    </row>
    <row r="190" spans="1:13" ht="18.600000000000001" thickBot="1" x14ac:dyDescent="0.5">
      <c r="A190" s="33"/>
      <c r="B190" s="11"/>
      <c r="C190" s="45"/>
      <c r="D190" s="12"/>
      <c r="E190" s="12"/>
      <c r="F190" s="13"/>
      <c r="G190" s="11"/>
      <c r="H190" s="45"/>
      <c r="I190" s="12"/>
      <c r="J190" s="12"/>
      <c r="K190" s="13"/>
    </row>
    <row r="191" spans="1:13" x14ac:dyDescent="0.45">
      <c r="A191" s="32"/>
      <c r="B191" s="6"/>
      <c r="C191" s="43"/>
      <c r="D191" s="7"/>
      <c r="E191" s="7"/>
      <c r="F191" s="8"/>
      <c r="G191" s="6"/>
      <c r="H191" s="43"/>
      <c r="I191" s="7"/>
      <c r="J191" s="7"/>
      <c r="K191" s="8"/>
    </row>
    <row r="192" spans="1:13" x14ac:dyDescent="0.45">
      <c r="A192" s="30"/>
    </row>
    <row r="193" spans="1:11" ht="18.600000000000001" thickBot="1" x14ac:dyDescent="0.5">
      <c r="A193" s="33"/>
      <c r="B193" s="11"/>
      <c r="C193" s="45"/>
      <c r="D193" s="12"/>
      <c r="E193" s="12"/>
      <c r="F193" s="13"/>
      <c r="G193" s="11"/>
      <c r="H193" s="45"/>
      <c r="I193" s="12"/>
      <c r="J193" s="12"/>
      <c r="K193" s="13"/>
    </row>
    <row r="194" spans="1:11" x14ac:dyDescent="0.45">
      <c r="A194" s="32"/>
      <c r="B194" s="6"/>
      <c r="C194" s="43"/>
      <c r="D194" s="7"/>
      <c r="E194" s="7"/>
      <c r="F194" s="8"/>
      <c r="G194" s="6"/>
      <c r="H194" s="43"/>
      <c r="I194" s="7"/>
      <c r="J194" s="7"/>
      <c r="K194" s="8"/>
    </row>
    <row r="195" spans="1:11" x14ac:dyDescent="0.45">
      <c r="A195" s="30"/>
    </row>
    <row r="196" spans="1:11" ht="18.600000000000001" thickBot="1" x14ac:dyDescent="0.5">
      <c r="A196" s="33"/>
      <c r="B196" s="11"/>
      <c r="C196" s="45"/>
      <c r="D196" s="12"/>
      <c r="E196" s="12"/>
      <c r="F196" s="13"/>
      <c r="G196" s="11"/>
      <c r="H196" s="45"/>
      <c r="I196" s="12"/>
      <c r="J196" s="12"/>
      <c r="K196" s="13"/>
    </row>
    <row r="197" spans="1:11" x14ac:dyDescent="0.45">
      <c r="A197" s="32"/>
      <c r="B197" s="6"/>
      <c r="C197" s="43"/>
      <c r="D197" s="7"/>
      <c r="E197" s="7"/>
      <c r="F197" s="8"/>
      <c r="G197" s="6"/>
      <c r="H197" s="43"/>
      <c r="I197" s="7"/>
      <c r="J197" s="7"/>
      <c r="K197" s="8"/>
    </row>
    <row r="198" spans="1:11" x14ac:dyDescent="0.45">
      <c r="A198" s="30"/>
    </row>
    <row r="199" spans="1:11" ht="18.600000000000001" thickBot="1" x14ac:dyDescent="0.5">
      <c r="A199" s="33"/>
      <c r="B199" s="11"/>
      <c r="C199" s="45"/>
      <c r="D199" s="12"/>
      <c r="E199" s="12"/>
      <c r="F199" s="13"/>
      <c r="G199" s="11"/>
      <c r="H199" s="45"/>
      <c r="I199" s="12"/>
      <c r="J199" s="12"/>
      <c r="K199" s="13"/>
    </row>
    <row r="200" spans="1:11" x14ac:dyDescent="0.45">
      <c r="A200" s="32"/>
      <c r="B200" s="6"/>
      <c r="C200" s="43"/>
      <c r="D200" s="7"/>
      <c r="E200" s="7"/>
      <c r="F200" s="8"/>
      <c r="G200" s="6"/>
      <c r="H200" s="43"/>
      <c r="I200" s="7"/>
      <c r="J200" s="7"/>
      <c r="K200" s="8"/>
    </row>
    <row r="201" spans="1:11" x14ac:dyDescent="0.45">
      <c r="A201" s="30"/>
    </row>
    <row r="202" spans="1:11" ht="18.600000000000001" thickBot="1" x14ac:dyDescent="0.5">
      <c r="A202" s="33"/>
      <c r="B202" s="11"/>
      <c r="C202" s="45"/>
      <c r="D202" s="12"/>
      <c r="E202" s="12"/>
      <c r="F202" s="13"/>
      <c r="G202" s="11"/>
      <c r="H202" s="45"/>
      <c r="I202" s="12"/>
      <c r="J202" s="12"/>
      <c r="K202" s="13"/>
    </row>
    <row r="203" spans="1:11" x14ac:dyDescent="0.45">
      <c r="A203" s="32"/>
      <c r="B203" s="6"/>
      <c r="C203" s="43"/>
      <c r="D203" s="7"/>
      <c r="E203" s="7"/>
      <c r="F203" s="8"/>
      <c r="G203" s="6"/>
      <c r="H203" s="43"/>
      <c r="I203" s="7"/>
      <c r="J203" s="7"/>
      <c r="K203" s="8"/>
    </row>
    <row r="204" spans="1:11" x14ac:dyDescent="0.45">
      <c r="A204" s="30"/>
    </row>
    <row r="205" spans="1:11" ht="18.600000000000001" thickBot="1" x14ac:dyDescent="0.5">
      <c r="A205" s="33"/>
      <c r="B205" s="11"/>
      <c r="C205" s="45"/>
      <c r="D205" s="12"/>
      <c r="E205" s="12"/>
      <c r="F205" s="13"/>
      <c r="G205" s="11"/>
      <c r="H205" s="45"/>
      <c r="I205" s="12"/>
      <c r="J205" s="12"/>
      <c r="K205" s="13"/>
    </row>
    <row r="206" spans="1:11" x14ac:dyDescent="0.45">
      <c r="A206" s="32"/>
      <c r="B206" s="6"/>
      <c r="C206" s="43"/>
      <c r="D206" s="7"/>
      <c r="E206" s="7"/>
      <c r="F206" s="8"/>
      <c r="G206" s="6"/>
      <c r="H206" s="43"/>
      <c r="I206" s="7"/>
      <c r="J206" s="7"/>
      <c r="K206" s="8"/>
    </row>
    <row r="207" spans="1:11" x14ac:dyDescent="0.45">
      <c r="A207" s="30"/>
    </row>
    <row r="208" spans="1:11" ht="18.600000000000001" thickBot="1" x14ac:dyDescent="0.5">
      <c r="A208" s="33"/>
      <c r="B208" s="11"/>
      <c r="C208" s="45"/>
      <c r="D208" s="12"/>
      <c r="E208" s="12"/>
      <c r="F208" s="13"/>
      <c r="G208" s="11"/>
      <c r="H208" s="45"/>
      <c r="I208" s="12"/>
      <c r="J208" s="12"/>
      <c r="K208" s="13"/>
    </row>
    <row r="209" spans="1:11" x14ac:dyDescent="0.45">
      <c r="A209" s="32"/>
      <c r="B209" s="6"/>
      <c r="C209" s="43"/>
      <c r="D209" s="7"/>
      <c r="E209" s="7"/>
      <c r="F209" s="8"/>
      <c r="G209" s="6"/>
      <c r="H209" s="43"/>
      <c r="I209" s="7"/>
      <c r="J209" s="7"/>
      <c r="K209" s="8"/>
    </row>
    <row r="210" spans="1:11" x14ac:dyDescent="0.45">
      <c r="A210" s="30"/>
    </row>
    <row r="211" spans="1:11" ht="18.600000000000001" thickBot="1" x14ac:dyDescent="0.5">
      <c r="A211" s="33"/>
      <c r="B211" s="11"/>
      <c r="C211" s="45"/>
      <c r="D211" s="12"/>
      <c r="E211" s="12"/>
      <c r="F211" s="13"/>
      <c r="G211" s="11"/>
      <c r="H211" s="45"/>
      <c r="I211" s="12"/>
      <c r="J211" s="12"/>
      <c r="K211" s="13"/>
    </row>
    <row r="212" spans="1:11" x14ac:dyDescent="0.45">
      <c r="A212" s="32"/>
      <c r="B212" s="6"/>
      <c r="C212" s="43"/>
      <c r="D212" s="7"/>
      <c r="E212" s="7"/>
      <c r="F212" s="8"/>
      <c r="G212" s="6"/>
      <c r="H212" s="43"/>
      <c r="I212" s="7"/>
      <c r="J212" s="7"/>
      <c r="K212" s="8"/>
    </row>
    <row r="213" spans="1:11" x14ac:dyDescent="0.45">
      <c r="A213" s="30"/>
    </row>
    <row r="214" spans="1:11" ht="18.600000000000001" thickBot="1" x14ac:dyDescent="0.5">
      <c r="A214" s="33"/>
      <c r="B214" s="11"/>
      <c r="C214" s="45"/>
      <c r="D214" s="12"/>
      <c r="E214" s="12"/>
      <c r="F214" s="13"/>
      <c r="G214" s="11"/>
      <c r="H214" s="45"/>
      <c r="I214" s="12"/>
      <c r="J214" s="12"/>
      <c r="K214" s="13"/>
    </row>
    <row r="215" spans="1:11" x14ac:dyDescent="0.45">
      <c r="A215" s="32"/>
      <c r="B215" s="6"/>
      <c r="C215" s="43"/>
      <c r="D215" s="7"/>
      <c r="E215" s="7"/>
      <c r="F215" s="8"/>
      <c r="G215" s="6"/>
      <c r="H215" s="43"/>
      <c r="I215" s="7"/>
      <c r="J215" s="7"/>
      <c r="K215" s="8"/>
    </row>
    <row r="216" spans="1:11" x14ac:dyDescent="0.45">
      <c r="A216" s="30"/>
    </row>
    <row r="217" spans="1:11" ht="18.600000000000001" thickBot="1" x14ac:dyDescent="0.5">
      <c r="A217" s="33"/>
      <c r="B217" s="11"/>
      <c r="C217" s="45"/>
      <c r="D217" s="12"/>
      <c r="E217" s="12"/>
      <c r="F217" s="13"/>
      <c r="G217" s="11"/>
      <c r="H217" s="45"/>
      <c r="I217" s="12"/>
      <c r="J217" s="12"/>
      <c r="K217" s="13"/>
    </row>
    <row r="218" spans="1:11" x14ac:dyDescent="0.45">
      <c r="A218" s="32"/>
      <c r="B218" s="6"/>
      <c r="C218" s="43"/>
      <c r="D218" s="7"/>
      <c r="E218" s="7"/>
      <c r="F218" s="8"/>
      <c r="G218" s="6"/>
      <c r="H218" s="43"/>
      <c r="I218" s="7"/>
      <c r="J218" s="7"/>
      <c r="K218" s="8"/>
    </row>
    <row r="219" spans="1:11" x14ac:dyDescent="0.45">
      <c r="A219" s="30"/>
    </row>
    <row r="220" spans="1:11" ht="18.600000000000001" thickBot="1" x14ac:dyDescent="0.5">
      <c r="A220" s="33"/>
      <c r="B220" s="11"/>
      <c r="C220" s="45"/>
      <c r="D220" s="12"/>
      <c r="E220" s="12"/>
      <c r="F220" s="13"/>
      <c r="G220" s="11"/>
      <c r="H220" s="45"/>
      <c r="I220" s="12"/>
      <c r="J220" s="12"/>
      <c r="K220" s="13"/>
    </row>
    <row r="221" spans="1:11" x14ac:dyDescent="0.45">
      <c r="A221" s="32"/>
      <c r="B221" s="6"/>
      <c r="C221" s="43"/>
      <c r="D221" s="7"/>
      <c r="E221" s="7"/>
      <c r="F221" s="8"/>
      <c r="G221" s="6"/>
      <c r="H221" s="43"/>
      <c r="I221" s="7"/>
      <c r="J221" s="7"/>
      <c r="K221" s="8"/>
    </row>
    <row r="222" spans="1:11" x14ac:dyDescent="0.45">
      <c r="A222" s="30"/>
    </row>
    <row r="223" spans="1:11" ht="18.600000000000001" thickBot="1" x14ac:dyDescent="0.5">
      <c r="A223" s="33"/>
      <c r="B223" s="11"/>
      <c r="C223" s="45"/>
      <c r="D223" s="12"/>
      <c r="E223" s="12"/>
      <c r="F223" s="13"/>
      <c r="G223" s="11"/>
      <c r="H223" s="45"/>
      <c r="I223" s="12"/>
      <c r="J223" s="12"/>
      <c r="K223" s="13"/>
    </row>
    <row r="224" spans="1:11" x14ac:dyDescent="0.45">
      <c r="A224" s="32"/>
      <c r="B224" s="6"/>
      <c r="C224" s="43"/>
      <c r="D224" s="7"/>
      <c r="E224" s="7"/>
      <c r="F224" s="8"/>
      <c r="G224" s="6"/>
      <c r="H224" s="43"/>
      <c r="I224" s="7"/>
      <c r="J224" s="7"/>
      <c r="K224" s="8"/>
    </row>
    <row r="225" spans="1:11" x14ac:dyDescent="0.45">
      <c r="A225" s="30"/>
    </row>
    <row r="226" spans="1:11" ht="18.600000000000001" thickBot="1" x14ac:dyDescent="0.5">
      <c r="A226" s="33"/>
      <c r="B226" s="11"/>
      <c r="C226" s="45"/>
      <c r="D226" s="12"/>
      <c r="E226" s="12"/>
      <c r="F226" s="13"/>
      <c r="G226" s="11"/>
      <c r="H226" s="45"/>
      <c r="I226" s="12"/>
      <c r="J226" s="12"/>
      <c r="K226" s="13"/>
    </row>
    <row r="227" spans="1:11" x14ac:dyDescent="0.45">
      <c r="A227" s="32"/>
      <c r="B227" s="6"/>
      <c r="C227" s="43"/>
      <c r="D227" s="7"/>
      <c r="E227" s="7"/>
      <c r="F227" s="8"/>
      <c r="G227" s="6"/>
      <c r="H227" s="43"/>
      <c r="I227" s="7"/>
      <c r="J227" s="7"/>
      <c r="K227" s="8"/>
    </row>
    <row r="228" spans="1:11" x14ac:dyDescent="0.45">
      <c r="A228" s="30"/>
    </row>
    <row r="229" spans="1:11" ht="18.600000000000001" thickBot="1" x14ac:dyDescent="0.5">
      <c r="A229" s="33"/>
      <c r="B229" s="11"/>
      <c r="C229" s="45"/>
      <c r="D229" s="12"/>
      <c r="E229" s="12"/>
      <c r="F229" s="13"/>
      <c r="G229" s="11"/>
      <c r="H229" s="45"/>
      <c r="I229" s="12"/>
      <c r="J229" s="12"/>
      <c r="K229" s="13"/>
    </row>
    <row r="230" spans="1:11" x14ac:dyDescent="0.45">
      <c r="A230" s="32"/>
      <c r="B230" s="6"/>
      <c r="C230" s="43"/>
      <c r="D230" s="7"/>
      <c r="E230" s="7"/>
      <c r="F230" s="8"/>
      <c r="G230" s="6"/>
      <c r="H230" s="43"/>
      <c r="I230" s="7"/>
      <c r="J230" s="7"/>
      <c r="K230" s="8"/>
    </row>
    <row r="231" spans="1:11" x14ac:dyDescent="0.45">
      <c r="A231" s="30"/>
    </row>
    <row r="232" spans="1:11" ht="18.600000000000001" thickBot="1" x14ac:dyDescent="0.5">
      <c r="A232" s="33"/>
      <c r="B232" s="11"/>
      <c r="C232" s="45"/>
      <c r="D232" s="12"/>
      <c r="E232" s="12"/>
      <c r="F232" s="13"/>
      <c r="G232" s="11"/>
      <c r="H232" s="45"/>
      <c r="I232" s="12"/>
      <c r="J232" s="12"/>
      <c r="K232" s="13"/>
    </row>
    <row r="233" spans="1:11" x14ac:dyDescent="0.45">
      <c r="A233" s="32"/>
      <c r="B233" s="6"/>
      <c r="C233" s="43"/>
      <c r="D233" s="7"/>
      <c r="E233" s="7"/>
      <c r="F233" s="8"/>
      <c r="G233" s="6"/>
      <c r="H233" s="43"/>
      <c r="I233" s="7"/>
      <c r="J233" s="7"/>
      <c r="K233" s="8"/>
    </row>
    <row r="234" spans="1:11" x14ac:dyDescent="0.45">
      <c r="A234" s="30"/>
    </row>
    <row r="235" spans="1:11" ht="18.600000000000001" thickBot="1" x14ac:dyDescent="0.5">
      <c r="A235" s="33"/>
      <c r="B235" s="11"/>
      <c r="C235" s="45"/>
      <c r="D235" s="12"/>
      <c r="E235" s="12"/>
      <c r="F235" s="13"/>
      <c r="G235" s="11"/>
      <c r="H235" s="45"/>
      <c r="I235" s="12"/>
      <c r="J235" s="12"/>
      <c r="K235" s="13"/>
    </row>
    <row r="236" spans="1:11" x14ac:dyDescent="0.45">
      <c r="A236" s="32"/>
      <c r="B236" s="6"/>
      <c r="C236" s="43"/>
      <c r="D236" s="7"/>
      <c r="E236" s="7"/>
      <c r="F236" s="8"/>
      <c r="G236" s="6"/>
      <c r="H236" s="43"/>
      <c r="I236" s="7"/>
      <c r="J236" s="7"/>
      <c r="K236" s="8"/>
    </row>
    <row r="237" spans="1:11" x14ac:dyDescent="0.45">
      <c r="A237" s="30"/>
    </row>
    <row r="238" spans="1:11" ht="18.600000000000001" thickBot="1" x14ac:dyDescent="0.5">
      <c r="A238" s="33"/>
      <c r="B238" s="11"/>
      <c r="C238" s="45"/>
      <c r="D238" s="12"/>
      <c r="E238" s="12"/>
      <c r="F238" s="13"/>
      <c r="G238" s="11"/>
      <c r="H238" s="45"/>
      <c r="I238" s="12"/>
      <c r="J238" s="12"/>
      <c r="K238" s="13"/>
    </row>
    <row r="239" spans="1:11" x14ac:dyDescent="0.45">
      <c r="A239" s="32"/>
      <c r="B239" s="6"/>
      <c r="C239" s="43"/>
      <c r="D239" s="7"/>
      <c r="E239" s="7"/>
      <c r="F239" s="8"/>
      <c r="G239" s="6"/>
      <c r="H239" s="43"/>
      <c r="I239" s="7"/>
      <c r="J239" s="7"/>
      <c r="K239" s="8"/>
    </row>
    <row r="240" spans="1:11" x14ac:dyDescent="0.45">
      <c r="A240" s="30"/>
    </row>
    <row r="241" spans="1:11" ht="18.600000000000001" thickBot="1" x14ac:dyDescent="0.5">
      <c r="A241" s="33"/>
      <c r="B241" s="11"/>
      <c r="C241" s="45"/>
      <c r="D241" s="12"/>
      <c r="E241" s="12"/>
      <c r="F241" s="13"/>
      <c r="G241" s="11"/>
      <c r="H241" s="45"/>
      <c r="I241" s="12"/>
      <c r="J241" s="12"/>
      <c r="K241" s="13"/>
    </row>
    <row r="242" spans="1:11" x14ac:dyDescent="0.45">
      <c r="A242" s="32"/>
      <c r="B242" s="6"/>
      <c r="C242" s="43"/>
      <c r="D242" s="7"/>
      <c r="E242" s="7"/>
      <c r="F242" s="8"/>
      <c r="G242" s="6"/>
      <c r="H242" s="43"/>
      <c r="I242" s="7"/>
      <c r="J242" s="7"/>
      <c r="K242" s="8"/>
    </row>
    <row r="243" spans="1:11" x14ac:dyDescent="0.45">
      <c r="A243" s="30"/>
    </row>
    <row r="244" spans="1:11" ht="18.600000000000001" thickBot="1" x14ac:dyDescent="0.5">
      <c r="A244" s="33"/>
      <c r="B244" s="11"/>
      <c r="C244" s="45"/>
      <c r="D244" s="12"/>
      <c r="E244" s="12"/>
      <c r="F244" s="13"/>
      <c r="G244" s="11"/>
      <c r="H244" s="45"/>
      <c r="I244" s="12"/>
      <c r="J244" s="12"/>
      <c r="K244" s="13"/>
    </row>
    <row r="245" spans="1:11" x14ac:dyDescent="0.45">
      <c r="A245" s="32"/>
      <c r="B245" s="6"/>
      <c r="C245" s="43"/>
      <c r="D245" s="7"/>
      <c r="E245" s="7"/>
      <c r="F245" s="8"/>
      <c r="G245" s="6"/>
      <c r="H245" s="43"/>
      <c r="I245" s="7"/>
      <c r="J245" s="7"/>
      <c r="K245" s="8"/>
    </row>
    <row r="246" spans="1:11" x14ac:dyDescent="0.45">
      <c r="A246" s="30"/>
    </row>
    <row r="247" spans="1:11" ht="18.600000000000001" thickBot="1" x14ac:dyDescent="0.5">
      <c r="A247" s="33"/>
      <c r="B247" s="11"/>
      <c r="C247" s="45"/>
      <c r="D247" s="12"/>
      <c r="E247" s="12"/>
      <c r="F247" s="13"/>
      <c r="G247" s="11"/>
      <c r="H247" s="45"/>
      <c r="I247" s="12"/>
      <c r="J247" s="12"/>
      <c r="K247" s="13"/>
    </row>
    <row r="248" spans="1:11" x14ac:dyDescent="0.45">
      <c r="A248" s="32"/>
      <c r="B248" s="6"/>
      <c r="C248" s="43"/>
      <c r="D248" s="7"/>
      <c r="E248" s="7"/>
      <c r="F248" s="8"/>
      <c r="G248" s="6"/>
      <c r="H248" s="43"/>
      <c r="I248" s="7"/>
      <c r="J248" s="7"/>
      <c r="K248" s="8"/>
    </row>
    <row r="249" spans="1:11" x14ac:dyDescent="0.45">
      <c r="A249" s="30"/>
    </row>
    <row r="250" spans="1:11" ht="18.600000000000001" thickBot="1" x14ac:dyDescent="0.5">
      <c r="A250" s="33"/>
      <c r="B250" s="11"/>
      <c r="C250" s="45"/>
      <c r="D250" s="12"/>
      <c r="E250" s="12"/>
      <c r="F250" s="13"/>
      <c r="G250" s="11"/>
      <c r="H250" s="45"/>
      <c r="I250" s="12"/>
      <c r="J250" s="12"/>
      <c r="K250" s="13"/>
    </row>
    <row r="251" spans="1:11" x14ac:dyDescent="0.45">
      <c r="A251" s="32"/>
      <c r="B251" s="6"/>
      <c r="C251" s="43"/>
      <c r="D251" s="7"/>
      <c r="E251" s="7"/>
      <c r="F251" s="8"/>
      <c r="G251" s="6"/>
      <c r="H251" s="43"/>
      <c r="I251" s="7"/>
      <c r="J251" s="7"/>
      <c r="K251" s="8"/>
    </row>
    <row r="252" spans="1:11" x14ac:dyDescent="0.45">
      <c r="A252" s="30"/>
    </row>
    <row r="253" spans="1:11" ht="18.600000000000001" thickBot="1" x14ac:dyDescent="0.5">
      <c r="A253" s="33"/>
      <c r="B253" s="11"/>
      <c r="C253" s="45"/>
      <c r="D253" s="12"/>
      <c r="E253" s="12"/>
      <c r="F253" s="13"/>
      <c r="G253" s="11"/>
      <c r="H253" s="45"/>
      <c r="I253" s="12"/>
      <c r="J253" s="12"/>
      <c r="K253" s="13"/>
    </row>
    <row r="254" spans="1:11" x14ac:dyDescent="0.45">
      <c r="A254" s="32"/>
      <c r="B254" s="6"/>
      <c r="C254" s="43"/>
      <c r="D254" s="7"/>
      <c r="E254" s="7"/>
      <c r="F254" s="8"/>
      <c r="G254" s="6"/>
      <c r="H254" s="43"/>
      <c r="I254" s="7"/>
      <c r="J254" s="7"/>
      <c r="K254" s="8"/>
    </row>
    <row r="255" spans="1:11" x14ac:dyDescent="0.45">
      <c r="A255" s="30"/>
    </row>
    <row r="256" spans="1:11" ht="18.600000000000001" thickBot="1" x14ac:dyDescent="0.5">
      <c r="A256" s="33"/>
      <c r="B256" s="11"/>
      <c r="C256" s="45"/>
      <c r="D256" s="12"/>
      <c r="E256" s="12"/>
      <c r="F256" s="13"/>
      <c r="G256" s="11"/>
      <c r="H256" s="45"/>
      <c r="I256" s="12"/>
      <c r="J256" s="12"/>
      <c r="K256" s="13"/>
    </row>
    <row r="257" spans="1:11" x14ac:dyDescent="0.45">
      <c r="A257" s="32"/>
      <c r="B257" s="6"/>
      <c r="C257" s="43"/>
      <c r="D257" s="7"/>
      <c r="E257" s="7"/>
      <c r="F257" s="8"/>
      <c r="G257" s="6"/>
      <c r="H257" s="43"/>
      <c r="I257" s="7"/>
      <c r="J257" s="7"/>
      <c r="K257" s="8"/>
    </row>
    <row r="258" spans="1:11" x14ac:dyDescent="0.45">
      <c r="A258" s="30"/>
    </row>
    <row r="259" spans="1:11" ht="18.600000000000001" thickBot="1" x14ac:dyDescent="0.5">
      <c r="A259" s="33"/>
      <c r="B259" s="11"/>
      <c r="C259" s="45"/>
      <c r="D259" s="12"/>
      <c r="E259" s="12"/>
      <c r="F259" s="13"/>
      <c r="G259" s="11"/>
      <c r="H259" s="45"/>
      <c r="I259" s="12"/>
      <c r="J259" s="12"/>
      <c r="K259" s="13"/>
    </row>
    <row r="260" spans="1:11" x14ac:dyDescent="0.45">
      <c r="A260" s="32"/>
      <c r="B260" s="6"/>
      <c r="C260" s="43"/>
      <c r="D260" s="7"/>
      <c r="E260" s="7"/>
      <c r="F260" s="8"/>
      <c r="G260" s="6"/>
      <c r="H260" s="43"/>
      <c r="I260" s="7"/>
      <c r="J260" s="7"/>
      <c r="K260" s="8"/>
    </row>
    <row r="261" spans="1:11" x14ac:dyDescent="0.45">
      <c r="A261" s="30"/>
    </row>
    <row r="262" spans="1:11" ht="18.600000000000001" thickBot="1" x14ac:dyDescent="0.5">
      <c r="A262" s="33"/>
      <c r="B262" s="11"/>
      <c r="C262" s="45"/>
      <c r="D262" s="12"/>
      <c r="E262" s="12"/>
      <c r="F262" s="13"/>
      <c r="G262" s="11"/>
      <c r="H262" s="45"/>
      <c r="I262" s="12"/>
      <c r="J262" s="12"/>
      <c r="K262" s="13"/>
    </row>
    <row r="263" spans="1:11" x14ac:dyDescent="0.45">
      <c r="A263" s="32"/>
      <c r="B263" s="6"/>
      <c r="C263" s="43"/>
      <c r="D263" s="7"/>
      <c r="E263" s="7"/>
      <c r="F263" s="8"/>
      <c r="G263" s="6"/>
      <c r="H263" s="43"/>
      <c r="I263" s="7"/>
      <c r="J263" s="7"/>
      <c r="K263" s="8"/>
    </row>
    <row r="264" spans="1:11" x14ac:dyDescent="0.45">
      <c r="A264" s="30"/>
    </row>
    <row r="265" spans="1:11" ht="18.600000000000001" thickBot="1" x14ac:dyDescent="0.5">
      <c r="A265" s="33"/>
      <c r="B265" s="11"/>
      <c r="C265" s="45"/>
      <c r="D265" s="12"/>
      <c r="E265" s="12"/>
      <c r="F265" s="13"/>
      <c r="G265" s="11"/>
      <c r="H265" s="45"/>
      <c r="I265" s="12"/>
      <c r="J265" s="12"/>
      <c r="K265" s="13"/>
    </row>
    <row r="266" spans="1:11" x14ac:dyDescent="0.45">
      <c r="A266" s="32"/>
      <c r="B266" s="6"/>
      <c r="C266" s="43"/>
      <c r="D266" s="7"/>
      <c r="E266" s="7"/>
      <c r="F266" s="8"/>
      <c r="G266" s="6"/>
      <c r="H266" s="43"/>
      <c r="I266" s="7"/>
      <c r="J266" s="7"/>
      <c r="K266" s="8"/>
    </row>
    <row r="267" spans="1:11" x14ac:dyDescent="0.45">
      <c r="A267" s="30"/>
    </row>
    <row r="268" spans="1:11" ht="18.600000000000001" thickBot="1" x14ac:dyDescent="0.5">
      <c r="A268" s="33"/>
      <c r="B268" s="11"/>
      <c r="C268" s="45"/>
      <c r="D268" s="12"/>
      <c r="E268" s="12"/>
      <c r="F268" s="13"/>
      <c r="G268" s="11"/>
      <c r="H268" s="45"/>
      <c r="I268" s="12"/>
      <c r="J268" s="12"/>
      <c r="K268" s="13"/>
    </row>
    <row r="269" spans="1:11" x14ac:dyDescent="0.45">
      <c r="A269" s="32"/>
      <c r="B269" s="6"/>
      <c r="C269" s="43"/>
      <c r="D269" s="7"/>
      <c r="E269" s="7"/>
      <c r="F269" s="8"/>
      <c r="G269" s="6"/>
      <c r="H269" s="43"/>
      <c r="I269" s="7"/>
      <c r="J269" s="7"/>
      <c r="K269" s="8"/>
    </row>
    <row r="270" spans="1:11" x14ac:dyDescent="0.45">
      <c r="A270" s="30"/>
    </row>
    <row r="271" spans="1:11" ht="18.600000000000001" thickBot="1" x14ac:dyDescent="0.5">
      <c r="A271" s="33"/>
      <c r="B271" s="11"/>
      <c r="C271" s="45"/>
      <c r="D271" s="12"/>
      <c r="E271" s="12"/>
      <c r="F271" s="13"/>
      <c r="G271" s="11"/>
      <c r="H271" s="45"/>
      <c r="I271" s="12"/>
      <c r="J271" s="12"/>
      <c r="K271" s="13"/>
    </row>
  </sheetData>
  <autoFilter ref="A1:K271" xr:uid="{7A5353BB-9318-4E3B-BB58-52B4AEC8061F}"/>
  <mergeCells count="2">
    <mergeCell ref="U1:Y1"/>
    <mergeCell ref="Z1:AC1"/>
  </mergeCells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Set (5)</vt:lpstr>
      <vt:lpstr>Set (4)</vt:lpstr>
      <vt:lpstr>Set (3)</vt:lpstr>
      <vt:lpstr>Set (2)</vt:lpstr>
      <vt:lpstr>Set (1)</vt:lpstr>
      <vt:lpstr>score sheet (5)</vt:lpstr>
      <vt:lpstr>score sheet (4)</vt:lpstr>
      <vt:lpstr>score sheet (3)</vt:lpstr>
      <vt:lpstr>score sheet (2)</vt:lpstr>
      <vt:lpstr>score sheet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村上喬史</dc:creator>
  <cp:lastModifiedBy>喬史 村上</cp:lastModifiedBy>
  <dcterms:created xsi:type="dcterms:W3CDTF">2021-10-15T09:22:22Z</dcterms:created>
  <dcterms:modified xsi:type="dcterms:W3CDTF">2023-11-01T11:36:49Z</dcterms:modified>
</cp:coreProperties>
</file>