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-24 Superlega\"/>
    </mc:Choice>
  </mc:AlternateContent>
  <xr:revisionPtr revIDLastSave="0" documentId="13_ncr:1_{D1C7154A-5160-4CD8-82A3-2F63451144EB}" xr6:coauthVersionLast="47" xr6:coauthVersionMax="47" xr10:uidLastSave="{00000000-0000-0000-0000-000000000000}"/>
  <bookViews>
    <workbookView xWindow="-108" yWindow="-108" windowWidth="23256" windowHeight="12456" activeTab="7" xr2:uid="{1FE195F7-3946-494D-81A4-3189989DE827}"/>
  </bookViews>
  <sheets>
    <sheet name="Set (5)" sheetId="31" r:id="rId1"/>
    <sheet name="Set (4)" sheetId="30" r:id="rId2"/>
    <sheet name="Set (3)" sheetId="29" r:id="rId3"/>
    <sheet name="Set (2)" sheetId="28" r:id="rId4"/>
    <sheet name="Set (1)" sheetId="6" r:id="rId5"/>
    <sheet name="score sheet (5)" sheetId="16" r:id="rId6"/>
    <sheet name="score sheet (4)" sheetId="15" r:id="rId7"/>
    <sheet name="score sheet (3)" sheetId="14" r:id="rId8"/>
    <sheet name="score sheet (2)" sheetId="13" r:id="rId9"/>
    <sheet name="score sheet (1)" sheetId="12" r:id="rId10"/>
  </sheets>
  <definedNames>
    <definedName name="_xlnm._FilterDatabase" localSheetId="9" hidden="1">'score sheet (1)'!$A$1:$K$282</definedName>
    <definedName name="_xlnm._FilterDatabase" localSheetId="8" hidden="1">'score sheet (2)'!$A$1:$K$271</definedName>
    <definedName name="_xlnm._FilterDatabase" localSheetId="7" hidden="1">'score sheet (3)'!$A$1:$K$271</definedName>
    <definedName name="_xlnm._FilterDatabase" localSheetId="6" hidden="1">'score sheet (4)'!$A$1:$K$271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30" l="1"/>
  <c r="AD21" i="30"/>
  <c r="AB22" i="30"/>
  <c r="AD22" i="30"/>
  <c r="AB23" i="30"/>
  <c r="AD23" i="30"/>
  <c r="AB10" i="30"/>
  <c r="AD10" i="30"/>
  <c r="AB11" i="30"/>
  <c r="AD11" i="30"/>
  <c r="AB12" i="30"/>
  <c r="AD12" i="30"/>
  <c r="AB15" i="30"/>
  <c r="AD15" i="30"/>
  <c r="AB16" i="30"/>
  <c r="AD16" i="30"/>
  <c r="AB17" i="30"/>
  <c r="AD17" i="30"/>
  <c r="AB18" i="30"/>
  <c r="AD18" i="30"/>
  <c r="AB4" i="30"/>
  <c r="AD4" i="30"/>
  <c r="AB5" i="30"/>
  <c r="AD5" i="30"/>
  <c r="AB6" i="30"/>
  <c r="AD6" i="30"/>
  <c r="AB7" i="30"/>
  <c r="AD7" i="30"/>
  <c r="T17" i="30"/>
  <c r="U17" i="30"/>
  <c r="V17" i="30"/>
  <c r="W17" i="30"/>
  <c r="T18" i="30"/>
  <c r="U18" i="30"/>
  <c r="V18" i="30"/>
  <c r="W18" i="30"/>
  <c r="T19" i="30"/>
  <c r="U19" i="30"/>
  <c r="V19" i="30"/>
  <c r="W19" i="30"/>
  <c r="T20" i="30"/>
  <c r="U20" i="30"/>
  <c r="V20" i="30"/>
  <c r="W20" i="30"/>
  <c r="T21" i="30"/>
  <c r="U21" i="30"/>
  <c r="V21" i="30"/>
  <c r="W21" i="30"/>
  <c r="T6" i="30"/>
  <c r="U6" i="30"/>
  <c r="V6" i="30"/>
  <c r="W6" i="30"/>
  <c r="T7" i="30"/>
  <c r="U7" i="30"/>
  <c r="V7" i="30"/>
  <c r="W7" i="30"/>
  <c r="T8" i="30"/>
  <c r="U8" i="30"/>
  <c r="V8" i="30"/>
  <c r="W8" i="30"/>
  <c r="T9" i="30"/>
  <c r="U9" i="30"/>
  <c r="V9" i="30"/>
  <c r="W9" i="30"/>
  <c r="T10" i="30"/>
  <c r="U10" i="30"/>
  <c r="V10" i="30"/>
  <c r="W10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AB21" i="29"/>
  <c r="AD21" i="29"/>
  <c r="AF21" i="29"/>
  <c r="AB22" i="29"/>
  <c r="AD22" i="29"/>
  <c r="AF22" i="29"/>
  <c r="AB23" i="29"/>
  <c r="AD23" i="29"/>
  <c r="AF23" i="29"/>
  <c r="AB15" i="29"/>
  <c r="AD15" i="29"/>
  <c r="AB16" i="29"/>
  <c r="AD16" i="29"/>
  <c r="AB17" i="29"/>
  <c r="AD17" i="29"/>
  <c r="AB18" i="29"/>
  <c r="AD18" i="29"/>
  <c r="AB10" i="29"/>
  <c r="AD10" i="29"/>
  <c r="AB11" i="29"/>
  <c r="AD11" i="29"/>
  <c r="AB12" i="29"/>
  <c r="AD12" i="29"/>
  <c r="AB4" i="29"/>
  <c r="AD4" i="29"/>
  <c r="AF4" i="29"/>
  <c r="AB5" i="29"/>
  <c r="AD5" i="29"/>
  <c r="AF5" i="29"/>
  <c r="AB6" i="29"/>
  <c r="AD6" i="29"/>
  <c r="AF6" i="29"/>
  <c r="AB7" i="29"/>
  <c r="AD7" i="29"/>
  <c r="AF7" i="29"/>
  <c r="T17" i="29"/>
  <c r="U17" i="29"/>
  <c r="V17" i="29"/>
  <c r="W17" i="29"/>
  <c r="T18" i="29"/>
  <c r="U18" i="29"/>
  <c r="V18" i="29"/>
  <c r="W18" i="29"/>
  <c r="T19" i="29"/>
  <c r="U19" i="29"/>
  <c r="V19" i="29"/>
  <c r="W19" i="29"/>
  <c r="T20" i="29"/>
  <c r="U20" i="29"/>
  <c r="V20" i="29"/>
  <c r="W20" i="29"/>
  <c r="T21" i="29"/>
  <c r="U21" i="29"/>
  <c r="V21" i="29"/>
  <c r="W21" i="29"/>
  <c r="T6" i="29"/>
  <c r="U6" i="29"/>
  <c r="V6" i="29"/>
  <c r="W6" i="29"/>
  <c r="T7" i="29"/>
  <c r="U7" i="29"/>
  <c r="V7" i="29"/>
  <c r="W7" i="29"/>
  <c r="T8" i="29"/>
  <c r="U8" i="29"/>
  <c r="V8" i="29"/>
  <c r="W8" i="29"/>
  <c r="T9" i="29"/>
  <c r="U9" i="29"/>
  <c r="V9" i="29"/>
  <c r="W9" i="29"/>
  <c r="T10" i="29"/>
  <c r="U10" i="29"/>
  <c r="V10" i="29"/>
  <c r="W10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AB21" i="28"/>
  <c r="AD21" i="28"/>
  <c r="AB22" i="28"/>
  <c r="AD22" i="28"/>
  <c r="AB23" i="28"/>
  <c r="AD23" i="28"/>
  <c r="AB15" i="28"/>
  <c r="AD15" i="28"/>
  <c r="AF15" i="28"/>
  <c r="AB16" i="28"/>
  <c r="AD16" i="28"/>
  <c r="AF16" i="28"/>
  <c r="AB17" i="28"/>
  <c r="AD17" i="28"/>
  <c r="AF17" i="28"/>
  <c r="AB18" i="28"/>
  <c r="AD18" i="28"/>
  <c r="AF18" i="28"/>
  <c r="AB10" i="28"/>
  <c r="AD10" i="28"/>
  <c r="AB11" i="28"/>
  <c r="AD11" i="28"/>
  <c r="AB12" i="28"/>
  <c r="AD12" i="28"/>
  <c r="AB4" i="28"/>
  <c r="AD4" i="28"/>
  <c r="AB5" i="28"/>
  <c r="AD5" i="28"/>
  <c r="AB6" i="28"/>
  <c r="AD6" i="28"/>
  <c r="AB7" i="28"/>
  <c r="AD7" i="28"/>
  <c r="T17" i="28"/>
  <c r="U17" i="28"/>
  <c r="V17" i="28"/>
  <c r="W17" i="28"/>
  <c r="T18" i="28"/>
  <c r="U18" i="28"/>
  <c r="V18" i="28"/>
  <c r="W18" i="28"/>
  <c r="T19" i="28"/>
  <c r="U19" i="28"/>
  <c r="V19" i="28"/>
  <c r="W19" i="28"/>
  <c r="T20" i="28"/>
  <c r="U20" i="28"/>
  <c r="V20" i="28"/>
  <c r="W20" i="28"/>
  <c r="T21" i="28"/>
  <c r="U21" i="28"/>
  <c r="V21" i="28"/>
  <c r="W21" i="28"/>
  <c r="T6" i="28"/>
  <c r="U6" i="28"/>
  <c r="V6" i="28"/>
  <c r="W6" i="28"/>
  <c r="T7" i="28"/>
  <c r="U7" i="28"/>
  <c r="V7" i="28"/>
  <c r="W7" i="28"/>
  <c r="T8" i="28"/>
  <c r="U8" i="28"/>
  <c r="V8" i="28"/>
  <c r="W8" i="28"/>
  <c r="T9" i="28"/>
  <c r="U9" i="28"/>
  <c r="V9" i="28"/>
  <c r="W9" i="28"/>
  <c r="T10" i="28"/>
  <c r="U10" i="28"/>
  <c r="V10" i="28"/>
  <c r="W10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AB21" i="6"/>
  <c r="AD21" i="6"/>
  <c r="AB22" i="6"/>
  <c r="AD22" i="6"/>
  <c r="AB23" i="6"/>
  <c r="AD23" i="6"/>
  <c r="AB15" i="6"/>
  <c r="AD15" i="6"/>
  <c r="AF15" i="6"/>
  <c r="AB16" i="6"/>
  <c r="AD16" i="6"/>
  <c r="AF16" i="6"/>
  <c r="AB17" i="6"/>
  <c r="AD17" i="6"/>
  <c r="AF17" i="6"/>
  <c r="AB18" i="6"/>
  <c r="AD18" i="6"/>
  <c r="AF18" i="6"/>
  <c r="AB10" i="6"/>
  <c r="AD10" i="6"/>
  <c r="AB11" i="6"/>
  <c r="AD11" i="6"/>
  <c r="AB12" i="6"/>
  <c r="AD12" i="6"/>
  <c r="AB4" i="6"/>
  <c r="AD4" i="6"/>
  <c r="AB5" i="6"/>
  <c r="AD5" i="6"/>
  <c r="AB6" i="6"/>
  <c r="AD6" i="6"/>
  <c r="AB7" i="6"/>
  <c r="AD7" i="6"/>
  <c r="T17" i="6"/>
  <c r="U17" i="6"/>
  <c r="V17" i="6"/>
  <c r="W17" i="6"/>
  <c r="T18" i="6"/>
  <c r="U18" i="6"/>
  <c r="V18" i="6"/>
  <c r="W18" i="6"/>
  <c r="T19" i="6"/>
  <c r="U19" i="6"/>
  <c r="V19" i="6"/>
  <c r="W19" i="6"/>
  <c r="T20" i="6"/>
  <c r="U20" i="6"/>
  <c r="V20" i="6"/>
  <c r="W20" i="6"/>
  <c r="T21" i="6"/>
  <c r="U21" i="6"/>
  <c r="V21" i="6"/>
  <c r="W21" i="6"/>
  <c r="T6" i="6"/>
  <c r="U6" i="6"/>
  <c r="V6" i="6"/>
  <c r="W6" i="6"/>
  <c r="T7" i="6"/>
  <c r="U7" i="6"/>
  <c r="V7" i="6"/>
  <c r="W7" i="6"/>
  <c r="T8" i="6"/>
  <c r="U8" i="6"/>
  <c r="V8" i="6"/>
  <c r="W8" i="6"/>
  <c r="T9" i="6"/>
  <c r="U9" i="6"/>
  <c r="V9" i="6"/>
  <c r="W9" i="6"/>
  <c r="T10" i="6"/>
  <c r="U10" i="6"/>
  <c r="V10" i="6"/>
  <c r="W10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D6" i="6"/>
  <c r="E6" i="6"/>
  <c r="F6" i="6"/>
  <c r="G6" i="6"/>
  <c r="H6" i="6"/>
  <c r="I6" i="6"/>
  <c r="J6" i="6"/>
  <c r="K6" i="6"/>
  <c r="L6" i="6"/>
  <c r="M6" i="6"/>
  <c r="N6" i="6"/>
  <c r="O6" i="6"/>
  <c r="P6" i="6"/>
  <c r="D7" i="6"/>
  <c r="E7" i="6"/>
  <c r="F7" i="6"/>
  <c r="G7" i="6"/>
  <c r="H7" i="6"/>
  <c r="I7" i="6"/>
  <c r="J7" i="6"/>
  <c r="K7" i="6"/>
  <c r="L7" i="6"/>
  <c r="M7" i="6"/>
  <c r="N7" i="6"/>
  <c r="O7" i="6"/>
  <c r="P7" i="6"/>
  <c r="D8" i="6"/>
  <c r="E8" i="6"/>
  <c r="F8" i="6"/>
  <c r="G8" i="6"/>
  <c r="H8" i="6"/>
  <c r="I8" i="6"/>
  <c r="J8" i="6"/>
  <c r="K8" i="6"/>
  <c r="L8" i="6"/>
  <c r="M8" i="6"/>
  <c r="N8" i="6"/>
  <c r="O8" i="6"/>
  <c r="P8" i="6"/>
  <c r="D9" i="6"/>
  <c r="E9" i="6"/>
  <c r="F9" i="6"/>
  <c r="G9" i="6"/>
  <c r="H9" i="6"/>
  <c r="I9" i="6"/>
  <c r="J9" i="6"/>
  <c r="K9" i="6"/>
  <c r="L9" i="6"/>
  <c r="M9" i="6"/>
  <c r="N9" i="6"/>
  <c r="O9" i="6"/>
  <c r="P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" i="12"/>
  <c r="A3" i="12"/>
  <c r="A4" i="12" s="1"/>
  <c r="A5" i="12" s="1"/>
  <c r="A6" i="12" s="1"/>
  <c r="A8" i="12"/>
  <c r="A9" i="12" s="1"/>
  <c r="A10" i="12" s="1"/>
  <c r="A12" i="12"/>
  <c r="A13" i="12" s="1"/>
  <c r="A14" i="12" s="1"/>
  <c r="A15" i="12" s="1"/>
  <c r="A17" i="12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30" i="12"/>
  <c r="A31" i="12" s="1"/>
  <c r="A32" i="12" s="1"/>
  <c r="A34" i="12"/>
  <c r="A35" i="12" s="1"/>
  <c r="A36" i="12" s="1"/>
  <c r="A38" i="12"/>
  <c r="A39" i="12" s="1"/>
  <c r="A40" i="12" s="1"/>
  <c r="A41" i="12" s="1"/>
  <c r="A42" i="12" s="1"/>
  <c r="A43" i="12" s="1"/>
  <c r="A44" i="12" s="1"/>
  <c r="A46" i="12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9" i="12"/>
  <c r="A61" i="12"/>
  <c r="A62" i="12" s="1"/>
  <c r="A63" i="12" s="1"/>
  <c r="A64" i="12" s="1"/>
  <c r="A65" i="12" s="1"/>
  <c r="A66" i="12" s="1"/>
  <c r="A67" i="12" s="1"/>
  <c r="A68" i="12" s="1"/>
  <c r="A69" i="12" s="1"/>
  <c r="A71" i="12"/>
  <c r="A72" i="12" s="1"/>
  <c r="A73" i="12" s="1"/>
  <c r="A75" i="12"/>
  <c r="A76" i="12" s="1"/>
  <c r="A77" i="12" s="1"/>
  <c r="A79" i="12"/>
  <c r="A80" i="12" s="1"/>
  <c r="A81" i="12" s="1"/>
  <c r="A82" i="12" s="1"/>
  <c r="A83" i="12" s="1"/>
  <c r="A84" i="12" s="1"/>
  <c r="A85" i="12" s="1"/>
  <c r="A87" i="12"/>
  <c r="A88" i="12" s="1"/>
  <c r="A89" i="12" s="1"/>
  <c r="A91" i="12"/>
  <c r="A92" i="12" s="1"/>
  <c r="A93" i="12" s="1"/>
  <c r="A95" i="12"/>
  <c r="A96" i="12" s="1"/>
  <c r="A97" i="12" s="1"/>
  <c r="A98" i="12" s="1"/>
  <c r="A99" i="12" s="1"/>
  <c r="A100" i="12" s="1"/>
  <c r="A101" i="12" s="1"/>
  <c r="A102" i="12" s="1"/>
  <c r="A104" i="12"/>
  <c r="A105" i="12" s="1"/>
  <c r="A107" i="12"/>
  <c r="A108" i="12" s="1"/>
  <c r="A109" i="12" s="1"/>
  <c r="A110" i="12" s="1"/>
  <c r="A111" i="12" s="1"/>
  <c r="A112" i="12" s="1"/>
  <c r="A113" i="12" s="1"/>
  <c r="A115" i="12"/>
  <c r="A116" i="12" s="1"/>
  <c r="A117" i="12" s="1"/>
  <c r="A118" i="12" s="1"/>
  <c r="A120" i="12"/>
  <c r="A121" i="12" s="1"/>
  <c r="A123" i="12"/>
  <c r="A125" i="12"/>
  <c r="A126" i="12" s="1"/>
  <c r="A127" i="12" s="1"/>
  <c r="A129" i="12"/>
  <c r="A130" i="12" s="1"/>
  <c r="A131" i="12" s="1"/>
  <c r="A132" i="12" s="1"/>
  <c r="A133" i="12" s="1"/>
  <c r="A134" i="12" s="1"/>
  <c r="A136" i="12"/>
  <c r="A137" i="12" s="1"/>
  <c r="A138" i="12" s="1"/>
  <c r="A139" i="12" s="1"/>
  <c r="A140" i="12" s="1"/>
  <c r="A141" i="12" s="1"/>
  <c r="A142" i="12" s="1"/>
  <c r="A143" i="12" s="1"/>
  <c r="A144" i="12" s="1"/>
  <c r="A146" i="12"/>
  <c r="A148" i="12"/>
  <c r="A149" i="12" s="1"/>
  <c r="A150" i="12" s="1"/>
  <c r="A151" i="12" s="1"/>
  <c r="A153" i="12"/>
  <c r="A154" i="12" s="1"/>
  <c r="A155" i="12" s="1"/>
  <c r="A157" i="12"/>
  <c r="A158" i="12" s="1"/>
  <c r="A159" i="12" s="1"/>
  <c r="A161" i="12"/>
  <c r="A162" i="12" s="1"/>
  <c r="A163" i="12" s="1"/>
  <c r="A164" i="12" s="1"/>
  <c r="A165" i="12" s="1"/>
  <c r="A166" i="12" s="1"/>
  <c r="A168" i="12"/>
  <c r="A169" i="12" s="1"/>
  <c r="A170" i="12" s="1"/>
  <c r="A172" i="12"/>
  <c r="A173" i="12" s="1"/>
  <c r="A174" i="12" s="1"/>
  <c r="A175" i="12" s="1"/>
  <c r="A177" i="12"/>
  <c r="A178" i="12" s="1"/>
  <c r="A179" i="12" s="1"/>
  <c r="A180" i="12" s="1"/>
  <c r="A181" i="12" s="1"/>
  <c r="A182" i="12" s="1"/>
  <c r="A183" i="12" s="1"/>
  <c r="A184" i="12" s="1"/>
  <c r="A185" i="12" s="1"/>
  <c r="A187" i="12"/>
  <c r="A188" i="12" s="1"/>
  <c r="A189" i="12" s="1"/>
  <c r="A191" i="12"/>
  <c r="A192" i="12" s="1"/>
  <c r="A193" i="12" s="1"/>
  <c r="A195" i="12"/>
  <c r="A196" i="12" s="1"/>
  <c r="A197" i="12" s="1"/>
  <c r="A198" i="12" s="1"/>
  <c r="A199" i="12" s="1"/>
  <c r="A200" i="12" s="1"/>
  <c r="A202" i="12"/>
  <c r="A204" i="12"/>
  <c r="A205" i="12" s="1"/>
  <c r="A206" i="12" s="1"/>
  <c r="A207" i="12" s="1"/>
  <c r="A208" i="12" s="1"/>
  <c r="A209" i="12" s="1"/>
  <c r="A211" i="12"/>
  <c r="A213" i="12"/>
  <c r="A215" i="12"/>
  <c r="A217" i="12"/>
  <c r="A218" i="12" s="1"/>
  <c r="A219" i="12" s="1"/>
  <c r="A221" i="12"/>
  <c r="A222" i="12" s="1"/>
  <c r="A223" i="12" s="1"/>
  <c r="A224" i="12" s="1"/>
  <c r="A225" i="12" s="1"/>
  <c r="A226" i="12" s="1"/>
  <c r="A227" i="12" s="1"/>
  <c r="A229" i="12"/>
  <c r="AF24" i="29" l="1"/>
  <c r="Z23" i="31"/>
  <c r="Z22" i="31"/>
  <c r="Z21" i="31"/>
  <c r="Z18" i="31"/>
  <c r="Z17" i="31"/>
  <c r="Z16" i="31"/>
  <c r="W16" i="31"/>
  <c r="V16" i="31"/>
  <c r="U16" i="31"/>
  <c r="T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Z15" i="31"/>
  <c r="Z12" i="31"/>
  <c r="Z11" i="31"/>
  <c r="Z10" i="31"/>
  <c r="Z7" i="31"/>
  <c r="Z6" i="31"/>
  <c r="Z5" i="31"/>
  <c r="W5" i="31"/>
  <c r="V5" i="31"/>
  <c r="U5" i="31"/>
  <c r="T5" i="31"/>
  <c r="P5" i="31"/>
  <c r="O5" i="31"/>
  <c r="N5" i="31"/>
  <c r="M5" i="31"/>
  <c r="L5" i="31"/>
  <c r="K5" i="31"/>
  <c r="K13" i="31" s="1"/>
  <c r="J5" i="31"/>
  <c r="I5" i="31"/>
  <c r="H5" i="31"/>
  <c r="G5" i="31"/>
  <c r="G13" i="31" s="1"/>
  <c r="F5" i="31"/>
  <c r="E5" i="31"/>
  <c r="D5" i="31"/>
  <c r="D13" i="31" s="1"/>
  <c r="Z4" i="31"/>
  <c r="Z8" i="31" s="1"/>
  <c r="E2" i="31"/>
  <c r="E1" i="31"/>
  <c r="Z23" i="30"/>
  <c r="Z22" i="30"/>
  <c r="Z21" i="30"/>
  <c r="Z18" i="30"/>
  <c r="Z17" i="30"/>
  <c r="Z16" i="30"/>
  <c r="W16" i="30"/>
  <c r="V16" i="30"/>
  <c r="U16" i="30"/>
  <c r="T16" i="30"/>
  <c r="P17" i="30"/>
  <c r="O17" i="30"/>
  <c r="O25" i="30" s="1"/>
  <c r="N17" i="30"/>
  <c r="M17" i="30"/>
  <c r="M25" i="30" s="1"/>
  <c r="L17" i="30"/>
  <c r="K17" i="30"/>
  <c r="K25" i="30" s="1"/>
  <c r="J17" i="30"/>
  <c r="J25" i="30" s="1"/>
  <c r="I17" i="30"/>
  <c r="I25" i="30" s="1"/>
  <c r="H17" i="30"/>
  <c r="H25" i="30" s="1"/>
  <c r="G17" i="30"/>
  <c r="G25" i="30" s="1"/>
  <c r="F17" i="30"/>
  <c r="F25" i="30" s="1"/>
  <c r="E17" i="30"/>
  <c r="E25" i="30" s="1"/>
  <c r="D17" i="30"/>
  <c r="D25" i="30" s="1"/>
  <c r="Z15" i="30"/>
  <c r="Z12" i="30"/>
  <c r="Z11" i="30"/>
  <c r="Z10" i="30"/>
  <c r="Z7" i="30"/>
  <c r="Z6" i="30"/>
  <c r="Z5" i="30"/>
  <c r="W5" i="30"/>
  <c r="V5" i="30"/>
  <c r="U5" i="30"/>
  <c r="T5" i="30"/>
  <c r="P5" i="30"/>
  <c r="O5" i="30"/>
  <c r="N5" i="30"/>
  <c r="M5" i="30"/>
  <c r="M14" i="30" s="1"/>
  <c r="L5" i="30"/>
  <c r="K5" i="30"/>
  <c r="K14" i="30" s="1"/>
  <c r="J5" i="30"/>
  <c r="J14" i="30" s="1"/>
  <c r="I5" i="30"/>
  <c r="I14" i="30" s="1"/>
  <c r="H5" i="30"/>
  <c r="H14" i="30" s="1"/>
  <c r="G5" i="30"/>
  <c r="G14" i="30" s="1"/>
  <c r="F5" i="30"/>
  <c r="F14" i="30" s="1"/>
  <c r="E5" i="30"/>
  <c r="E14" i="30" s="1"/>
  <c r="D5" i="30"/>
  <c r="D14" i="30" s="1"/>
  <c r="Z4" i="30"/>
  <c r="E2" i="30"/>
  <c r="E1" i="30"/>
  <c r="Z23" i="29"/>
  <c r="Z22" i="29"/>
  <c r="Z21" i="29"/>
  <c r="Z18" i="29"/>
  <c r="Z17" i="29"/>
  <c r="Z16" i="29"/>
  <c r="W16" i="29"/>
  <c r="V16" i="29"/>
  <c r="U16" i="29"/>
  <c r="T16" i="29"/>
  <c r="P18" i="29"/>
  <c r="O18" i="29"/>
  <c r="O26" i="29" s="1"/>
  <c r="N18" i="29"/>
  <c r="M18" i="29"/>
  <c r="M26" i="29" s="1"/>
  <c r="L18" i="29"/>
  <c r="K18" i="29"/>
  <c r="K26" i="29" s="1"/>
  <c r="J18" i="29"/>
  <c r="J26" i="29" s="1"/>
  <c r="I18" i="29"/>
  <c r="I26" i="29" s="1"/>
  <c r="H18" i="29"/>
  <c r="H26" i="29" s="1"/>
  <c r="G18" i="29"/>
  <c r="G26" i="29" s="1"/>
  <c r="F18" i="29"/>
  <c r="F26" i="29" s="1"/>
  <c r="E18" i="29"/>
  <c r="E26" i="29" s="1"/>
  <c r="D18" i="29"/>
  <c r="D26" i="29" s="1"/>
  <c r="Z15" i="29"/>
  <c r="Z12" i="29"/>
  <c r="Z11" i="29"/>
  <c r="Z10" i="29"/>
  <c r="Z7" i="29"/>
  <c r="Z6" i="29"/>
  <c r="Z5" i="29"/>
  <c r="W5" i="29"/>
  <c r="V5" i="29"/>
  <c r="U5" i="29"/>
  <c r="T5" i="29"/>
  <c r="P5" i="29"/>
  <c r="O5" i="29"/>
  <c r="N5" i="29"/>
  <c r="M5" i="29"/>
  <c r="M15" i="29" s="1"/>
  <c r="L5" i="29"/>
  <c r="K5" i="29"/>
  <c r="K15" i="29" s="1"/>
  <c r="J5" i="29"/>
  <c r="J15" i="29" s="1"/>
  <c r="I5" i="29"/>
  <c r="I15" i="29" s="1"/>
  <c r="H5" i="29"/>
  <c r="H15" i="29" s="1"/>
  <c r="G5" i="29"/>
  <c r="G15" i="29" s="1"/>
  <c r="F5" i="29"/>
  <c r="F15" i="29" s="1"/>
  <c r="E5" i="29"/>
  <c r="E15" i="29" s="1"/>
  <c r="D5" i="29"/>
  <c r="D15" i="29" s="1"/>
  <c r="Z4" i="29"/>
  <c r="E2" i="29"/>
  <c r="E1" i="29"/>
  <c r="Z23" i="28"/>
  <c r="Z22" i="28"/>
  <c r="Z21" i="28"/>
  <c r="Z18" i="28"/>
  <c r="Z17" i="28"/>
  <c r="Z16" i="28"/>
  <c r="W16" i="28"/>
  <c r="V16" i="28"/>
  <c r="U16" i="28"/>
  <c r="T16" i="28"/>
  <c r="P16" i="28"/>
  <c r="O16" i="28"/>
  <c r="O24" i="28" s="1"/>
  <c r="N16" i="28"/>
  <c r="M16" i="28"/>
  <c r="M24" i="28" s="1"/>
  <c r="L16" i="28"/>
  <c r="K16" i="28"/>
  <c r="K24" i="28" s="1"/>
  <c r="J16" i="28"/>
  <c r="J24" i="28" s="1"/>
  <c r="I16" i="28"/>
  <c r="I24" i="28" s="1"/>
  <c r="H16" i="28"/>
  <c r="H24" i="28" s="1"/>
  <c r="G16" i="28"/>
  <c r="G24" i="28" s="1"/>
  <c r="F16" i="28"/>
  <c r="F24" i="28" s="1"/>
  <c r="E16" i="28"/>
  <c r="E24" i="28" s="1"/>
  <c r="D16" i="28"/>
  <c r="D24" i="28" s="1"/>
  <c r="Z15" i="28"/>
  <c r="Z12" i="28"/>
  <c r="Z11" i="28"/>
  <c r="Z10" i="28"/>
  <c r="Z7" i="28"/>
  <c r="Z6" i="28"/>
  <c r="Z5" i="28"/>
  <c r="W5" i="28"/>
  <c r="V5" i="28"/>
  <c r="U5" i="28"/>
  <c r="T5" i="28"/>
  <c r="P5" i="28"/>
  <c r="O5" i="28"/>
  <c r="N5" i="28"/>
  <c r="M5" i="28"/>
  <c r="M13" i="28" s="1"/>
  <c r="L5" i="28"/>
  <c r="K5" i="28"/>
  <c r="K13" i="28" s="1"/>
  <c r="J5" i="28"/>
  <c r="J13" i="28" s="1"/>
  <c r="I5" i="28"/>
  <c r="I13" i="28" s="1"/>
  <c r="H5" i="28"/>
  <c r="H13" i="28" s="1"/>
  <c r="G5" i="28"/>
  <c r="G13" i="28" s="1"/>
  <c r="F5" i="28"/>
  <c r="F13" i="28" s="1"/>
  <c r="E5" i="28"/>
  <c r="E13" i="28" s="1"/>
  <c r="D5" i="28"/>
  <c r="D13" i="28" s="1"/>
  <c r="Z4" i="28"/>
  <c r="E2" i="28"/>
  <c r="E1" i="28"/>
  <c r="AD24" i="31"/>
  <c r="AB24" i="31"/>
  <c r="Z24" i="31"/>
  <c r="AF19" i="31"/>
  <c r="AD19" i="31"/>
  <c r="AB19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Z19" i="31"/>
  <c r="AD13" i="31"/>
  <c r="AB13" i="31"/>
  <c r="Z13" i="31"/>
  <c r="AF8" i="31"/>
  <c r="AD8" i="31"/>
  <c r="AB8" i="31"/>
  <c r="P13" i="31"/>
  <c r="O13" i="31"/>
  <c r="N13" i="31"/>
  <c r="M13" i="31"/>
  <c r="L13" i="31"/>
  <c r="J13" i="31"/>
  <c r="I13" i="31"/>
  <c r="H13" i="31"/>
  <c r="F13" i="31"/>
  <c r="E13" i="31"/>
  <c r="AD24" i="30"/>
  <c r="AB24" i="30"/>
  <c r="AF19" i="30"/>
  <c r="AD19" i="30"/>
  <c r="AB19" i="30"/>
  <c r="P25" i="30"/>
  <c r="N25" i="30"/>
  <c r="L25" i="30"/>
  <c r="AD13" i="30"/>
  <c r="AB13" i="30"/>
  <c r="AF8" i="30"/>
  <c r="AD8" i="30"/>
  <c r="AB8" i="30"/>
  <c r="P14" i="30"/>
  <c r="O14" i="30"/>
  <c r="N14" i="30"/>
  <c r="L14" i="30"/>
  <c r="AD24" i="29"/>
  <c r="AB24" i="29"/>
  <c r="AF19" i="29"/>
  <c r="AD19" i="29"/>
  <c r="AB19" i="29"/>
  <c r="P26" i="29"/>
  <c r="N26" i="29"/>
  <c r="L26" i="29"/>
  <c r="AD13" i="29"/>
  <c r="AB13" i="29"/>
  <c r="AF8" i="29"/>
  <c r="AD8" i="29"/>
  <c r="AB8" i="29"/>
  <c r="P15" i="29"/>
  <c r="O15" i="29"/>
  <c r="N15" i="29"/>
  <c r="L15" i="29"/>
  <c r="AD24" i="28"/>
  <c r="AB24" i="28"/>
  <c r="AF19" i="28"/>
  <c r="AD19" i="28"/>
  <c r="AB19" i="28"/>
  <c r="P24" i="28"/>
  <c r="N24" i="28"/>
  <c r="L24" i="28"/>
  <c r="AD13" i="28"/>
  <c r="AB13" i="28"/>
  <c r="AF8" i="28"/>
  <c r="AD8" i="28"/>
  <c r="AB8" i="28"/>
  <c r="P13" i="28"/>
  <c r="O13" i="28"/>
  <c r="N13" i="28"/>
  <c r="L13" i="28"/>
  <c r="O16" i="6"/>
  <c r="O25" i="6" s="1"/>
  <c r="O5" i="6"/>
  <c r="O13" i="6" s="1"/>
  <c r="P16" i="6"/>
  <c r="P25" i="6" s="1"/>
  <c r="N16" i="6"/>
  <c r="N25" i="6" s="1"/>
  <c r="M16" i="6"/>
  <c r="M25" i="6" s="1"/>
  <c r="L16" i="6"/>
  <c r="L25" i="6" s="1"/>
  <c r="K16" i="6"/>
  <c r="K25" i="6" s="1"/>
  <c r="J16" i="6"/>
  <c r="J25" i="6" s="1"/>
  <c r="G16" i="6"/>
  <c r="G25" i="6" s="1"/>
  <c r="F16" i="6"/>
  <c r="F25" i="6" s="1"/>
  <c r="E16" i="6"/>
  <c r="D16" i="6"/>
  <c r="P5" i="6"/>
  <c r="N5" i="6"/>
  <c r="M5" i="6"/>
  <c r="M13" i="6" s="1"/>
  <c r="L5" i="6"/>
  <c r="K5" i="6"/>
  <c r="J5" i="6"/>
  <c r="I5" i="6"/>
  <c r="I13" i="6" s="1"/>
  <c r="H5" i="6"/>
  <c r="G5" i="6"/>
  <c r="F5" i="6"/>
  <c r="F13" i="6" s="1"/>
  <c r="E5" i="6"/>
  <c r="D5" i="6"/>
  <c r="I16" i="6"/>
  <c r="I25" i="6" s="1"/>
  <c r="Z18" i="6"/>
  <c r="Z7" i="6"/>
  <c r="Z24" i="30" l="1"/>
  <c r="Z19" i="30"/>
  <c r="Z13" i="30"/>
  <c r="Z8" i="30"/>
  <c r="Z24" i="29"/>
  <c r="Z19" i="29"/>
  <c r="Z13" i="29"/>
  <c r="Z8" i="29"/>
  <c r="Z24" i="28"/>
  <c r="Z19" i="28"/>
  <c r="Z13" i="28"/>
  <c r="Z8" i="28"/>
  <c r="Z23" i="6"/>
  <c r="Z22" i="6"/>
  <c r="Z21" i="6"/>
  <c r="Z12" i="6"/>
  <c r="Z11" i="6"/>
  <c r="Z10" i="6"/>
  <c r="E2" i="6"/>
  <c r="T5" i="6"/>
  <c r="Z17" i="6"/>
  <c r="Z16" i="6"/>
  <c r="Z15" i="6"/>
  <c r="Z6" i="6"/>
  <c r="Z5" i="6"/>
  <c r="Z4" i="6"/>
  <c r="E1" i="6"/>
  <c r="D2" i="6"/>
  <c r="D1" i="6"/>
  <c r="M1" i="16"/>
  <c r="D2" i="31" s="1"/>
  <c r="C14" i="31" s="1"/>
  <c r="L1" i="16"/>
  <c r="D1" i="31" s="1"/>
  <c r="C3" i="31" s="1"/>
  <c r="D2" i="30"/>
  <c r="C15" i="30" s="1"/>
  <c r="D1" i="30"/>
  <c r="C3" i="30" s="1"/>
  <c r="D2" i="29"/>
  <c r="C16" i="29" s="1"/>
  <c r="D1" i="29"/>
  <c r="C3" i="29" s="1"/>
  <c r="D2" i="28"/>
  <c r="C14" i="28" s="1"/>
  <c r="D1" i="28"/>
  <c r="C3" i="28" s="1"/>
  <c r="P13" i="6"/>
  <c r="W16" i="6"/>
  <c r="V16" i="6"/>
  <c r="U16" i="6"/>
  <c r="T16" i="6"/>
  <c r="W5" i="6"/>
  <c r="V5" i="6"/>
  <c r="U5" i="6"/>
  <c r="H16" i="6"/>
  <c r="H25" i="6" s="1"/>
  <c r="N13" i="6"/>
  <c r="H13" i="6"/>
  <c r="D13" i="6"/>
  <c r="E13" i="6"/>
  <c r="K13" i="6" l="1"/>
  <c r="G13" i="6"/>
  <c r="J13" i="6"/>
  <c r="E25" i="6"/>
  <c r="L13" i="6"/>
  <c r="D25" i="6" l="1"/>
  <c r="Z8" i="6"/>
  <c r="AD8" i="6"/>
  <c r="AF8" i="6"/>
  <c r="Z19" i="6"/>
  <c r="AB19" i="6"/>
  <c r="AD19" i="6"/>
  <c r="AF19" i="6"/>
  <c r="AB8" i="6"/>
  <c r="C14" i="6" l="1"/>
  <c r="AD24" i="6"/>
  <c r="AB24" i="6"/>
  <c r="Z24" i="6"/>
  <c r="AD13" i="6"/>
  <c r="AB13" i="6"/>
  <c r="Z13" i="6"/>
  <c r="C3" i="6"/>
</calcChain>
</file>

<file path=xl/sharedStrings.xml><?xml version="1.0" encoding="utf-8"?>
<sst xmlns="http://schemas.openxmlformats.org/spreadsheetml/2006/main" count="4743" uniqueCount="457">
  <si>
    <t>Score</t>
    <phoneticPr fontId="2"/>
  </si>
  <si>
    <t>serve</t>
    <phoneticPr fontId="2"/>
  </si>
  <si>
    <t>Break</t>
    <phoneticPr fontId="2"/>
  </si>
  <si>
    <t>Player</t>
    <phoneticPr fontId="2"/>
  </si>
  <si>
    <t>Attack</t>
    <phoneticPr fontId="2"/>
  </si>
  <si>
    <t>Serve</t>
    <phoneticPr fontId="2"/>
  </si>
  <si>
    <t>Block</t>
    <phoneticPr fontId="2"/>
  </si>
  <si>
    <t>Miss</t>
    <phoneticPr fontId="2"/>
  </si>
  <si>
    <t>OE</t>
    <phoneticPr fontId="2"/>
  </si>
  <si>
    <t>A</t>
    <phoneticPr fontId="2"/>
  </si>
  <si>
    <t>B</t>
    <phoneticPr fontId="2"/>
  </si>
  <si>
    <t>C or D</t>
    <phoneticPr fontId="2"/>
  </si>
  <si>
    <t>%</t>
    <phoneticPr fontId="2"/>
  </si>
  <si>
    <t>All</t>
    <phoneticPr fontId="2"/>
  </si>
  <si>
    <t>Point</t>
    <phoneticPr fontId="2"/>
  </si>
  <si>
    <t>Total</t>
    <phoneticPr fontId="2"/>
  </si>
  <si>
    <t>No.</t>
    <phoneticPr fontId="2"/>
  </si>
  <si>
    <t>No.</t>
    <phoneticPr fontId="2"/>
  </si>
  <si>
    <t>#1</t>
    <phoneticPr fontId="2"/>
  </si>
  <si>
    <t>zone</t>
    <phoneticPr fontId="2"/>
  </si>
  <si>
    <t>result</t>
    <phoneticPr fontId="2"/>
  </si>
  <si>
    <t>action</t>
    <phoneticPr fontId="2"/>
  </si>
  <si>
    <t>No.</t>
    <phoneticPr fontId="2"/>
  </si>
  <si>
    <t>action</t>
    <phoneticPr fontId="2"/>
  </si>
  <si>
    <t>result</t>
    <phoneticPr fontId="2"/>
  </si>
  <si>
    <t>zone</t>
    <phoneticPr fontId="2"/>
  </si>
  <si>
    <t>block</t>
    <phoneticPr fontId="2"/>
  </si>
  <si>
    <t>command</t>
    <phoneticPr fontId="2"/>
  </si>
  <si>
    <t>receive</t>
    <phoneticPr fontId="2"/>
  </si>
  <si>
    <t>attack</t>
    <phoneticPr fontId="2"/>
  </si>
  <si>
    <t>dig</t>
    <phoneticPr fontId="2"/>
  </si>
  <si>
    <t>one-touch</t>
    <phoneticPr fontId="2"/>
  </si>
  <si>
    <t>block-out</t>
    <phoneticPr fontId="2"/>
  </si>
  <si>
    <t>s</t>
    <phoneticPr fontId="2"/>
  </si>
  <si>
    <t>r</t>
    <phoneticPr fontId="2"/>
  </si>
  <si>
    <t>a</t>
    <phoneticPr fontId="2"/>
  </si>
  <si>
    <t>m</t>
    <phoneticPr fontId="2"/>
  </si>
  <si>
    <t>b</t>
    <phoneticPr fontId="2"/>
  </si>
  <si>
    <t>p</t>
    <phoneticPr fontId="2"/>
  </si>
  <si>
    <t>t</t>
    <phoneticPr fontId="2"/>
  </si>
  <si>
    <t>d</t>
    <phoneticPr fontId="2"/>
  </si>
  <si>
    <t>Timeout</t>
    <phoneticPr fontId="2"/>
  </si>
  <si>
    <t>TO</t>
    <phoneticPr fontId="2"/>
  </si>
  <si>
    <t>break</t>
    <phoneticPr fontId="2"/>
  </si>
  <si>
    <t>/attack</t>
    <phoneticPr fontId="2"/>
  </si>
  <si>
    <t>/block</t>
    <phoneticPr fontId="2"/>
  </si>
  <si>
    <t>/serve</t>
    <phoneticPr fontId="2"/>
  </si>
  <si>
    <t>/OE</t>
    <phoneticPr fontId="2"/>
  </si>
  <si>
    <t>ab</t>
    <phoneticPr fontId="2"/>
  </si>
  <si>
    <t>bb</t>
    <phoneticPr fontId="2"/>
  </si>
  <si>
    <t>sb</t>
    <phoneticPr fontId="2"/>
  </si>
  <si>
    <t>ob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</si>
  <si>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</si>
  <si>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</si>
  <si>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</si>
  <si>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</si>
  <si>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</si>
  <si>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</si>
  <si>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Opponent</t>
    <phoneticPr fontId="2"/>
  </si>
  <si>
    <t>#1</t>
    <phoneticPr fontId="2"/>
  </si>
  <si>
    <t>N,p,m</t>
    <phoneticPr fontId="2"/>
  </si>
  <si>
    <t>a,b,c,m</t>
    <phoneticPr fontId="2"/>
  </si>
  <si>
    <t>SUB</t>
    <phoneticPr fontId="2"/>
  </si>
  <si>
    <t>S1,2,…</t>
  </si>
  <si>
    <t>S1,2,…</t>
    <phoneticPr fontId="2"/>
  </si>
  <si>
    <t>S2,3,…</t>
  </si>
  <si>
    <t>S2,3,…</t>
    <phoneticPr fontId="2"/>
  </si>
  <si>
    <t>Substitution</t>
    <phoneticPr fontId="2"/>
  </si>
  <si>
    <t>a,b,c,o</t>
    <phoneticPr fontId="2"/>
  </si>
  <si>
    <t>attack-out</t>
    <phoneticPr fontId="2"/>
  </si>
  <si>
    <t>o</t>
    <phoneticPr fontId="2"/>
  </si>
  <si>
    <t>Rotation</t>
  </si>
  <si>
    <t>SUB</t>
    <phoneticPr fontId="2"/>
  </si>
  <si>
    <t>Rally</t>
    <phoneticPr fontId="2"/>
  </si>
  <si>
    <t>Attack-All</t>
    <phoneticPr fontId="2"/>
  </si>
  <si>
    <t>Serve-All</t>
    <phoneticPr fontId="2"/>
  </si>
  <si>
    <t>Block-All</t>
    <phoneticPr fontId="2"/>
  </si>
  <si>
    <t>Dig</t>
    <phoneticPr fontId="2"/>
  </si>
  <si>
    <t>set</t>
    <phoneticPr fontId="2"/>
  </si>
  <si>
    <t>t</t>
    <phoneticPr fontId="2"/>
  </si>
  <si>
    <t>Null,p,m</t>
    <phoneticPr fontId="2"/>
  </si>
  <si>
    <t>Null,o</t>
    <phoneticPr fontId="2"/>
  </si>
  <si>
    <t>(1~9,a~i&amp;o)</t>
    <phoneticPr fontId="2"/>
  </si>
  <si>
    <t>(5~1&amp;A~C,1~3)</t>
    <phoneticPr fontId="2"/>
  </si>
  <si>
    <t>1o</t>
    <phoneticPr fontId="2"/>
  </si>
  <si>
    <t>A</t>
    <phoneticPr fontId="2"/>
  </si>
  <si>
    <t>B</t>
    <phoneticPr fontId="2"/>
  </si>
  <si>
    <t>C</t>
    <phoneticPr fontId="2"/>
  </si>
  <si>
    <t>pre</t>
    <phoneticPr fontId="2"/>
  </si>
  <si>
    <t>pre</t>
    <phoneticPr fontId="2"/>
  </si>
  <si>
    <t>pre</t>
    <phoneticPr fontId="2"/>
  </si>
  <si>
    <t>pre</t>
    <phoneticPr fontId="2"/>
  </si>
  <si>
    <t>Reception</t>
    <phoneticPr fontId="2"/>
  </si>
  <si>
    <t xml:space="preserve"> -Point</t>
    <phoneticPr fontId="2"/>
  </si>
  <si>
    <t xml:space="preserve"> -Miss</t>
    <phoneticPr fontId="2"/>
  </si>
  <si>
    <t xml:space="preserve"> -Point</t>
    <phoneticPr fontId="2"/>
  </si>
  <si>
    <t xml:space="preserve"> -Touch</t>
    <phoneticPr fontId="2"/>
  </si>
  <si>
    <t>Reception</t>
    <phoneticPr fontId="2"/>
  </si>
  <si>
    <t>Attack</t>
    <phoneticPr fontId="2"/>
  </si>
  <si>
    <t xml:space="preserve"> -Miss</t>
    <phoneticPr fontId="2"/>
  </si>
  <si>
    <t>PIA</t>
    <phoneticPr fontId="2"/>
  </si>
  <si>
    <t>s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</si>
  <si>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</si>
  <si>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</si>
  <si>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</si>
  <si>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</si>
  <si>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</si>
  <si>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S1</t>
    <phoneticPr fontId="2"/>
  </si>
  <si>
    <t>r</t>
    <phoneticPr fontId="2"/>
  </si>
  <si>
    <t>c</t>
    <phoneticPr fontId="2"/>
  </si>
  <si>
    <t>t</t>
    <phoneticPr fontId="2"/>
  </si>
  <si>
    <t>o</t>
    <phoneticPr fontId="2"/>
  </si>
  <si>
    <t>c3</t>
    <phoneticPr fontId="2"/>
  </si>
  <si>
    <t>a</t>
    <phoneticPr fontId="2"/>
  </si>
  <si>
    <t>m</t>
    <phoneticPr fontId="2"/>
  </si>
  <si>
    <t>6o</t>
    <phoneticPr fontId="2"/>
  </si>
  <si>
    <t>S2</t>
    <phoneticPr fontId="2"/>
  </si>
  <si>
    <t>ob</t>
    <phoneticPr fontId="2"/>
  </si>
  <si>
    <t>#2</t>
    <phoneticPr fontId="2"/>
  </si>
  <si>
    <t>b</t>
    <phoneticPr fontId="2"/>
  </si>
  <si>
    <t>p</t>
    <phoneticPr fontId="2"/>
  </si>
  <si>
    <t>#3</t>
    <phoneticPr fontId="2"/>
  </si>
  <si>
    <t>S1</t>
    <phoneticPr fontId="2"/>
  </si>
  <si>
    <t>bb</t>
    <phoneticPr fontId="2"/>
  </si>
  <si>
    <t>#4</t>
    <phoneticPr fontId="2"/>
  </si>
  <si>
    <t>d</t>
    <phoneticPr fontId="2"/>
  </si>
  <si>
    <t>ab</t>
    <phoneticPr fontId="2"/>
  </si>
  <si>
    <t>#5</t>
    <phoneticPr fontId="2"/>
  </si>
  <si>
    <t>c2</t>
    <phoneticPr fontId="2"/>
  </si>
  <si>
    <t>#6</t>
    <phoneticPr fontId="2"/>
  </si>
  <si>
    <t>#7</t>
    <phoneticPr fontId="2"/>
  </si>
  <si>
    <t>2o</t>
    <phoneticPr fontId="2"/>
  </si>
  <si>
    <t>S6</t>
    <phoneticPr fontId="2"/>
  </si>
  <si>
    <t>#8</t>
    <phoneticPr fontId="2"/>
  </si>
  <si>
    <t>4o</t>
    <phoneticPr fontId="2"/>
  </si>
  <si>
    <t>c1</t>
    <phoneticPr fontId="2"/>
  </si>
  <si>
    <t>#9</t>
    <phoneticPr fontId="2"/>
  </si>
  <si>
    <t>#10</t>
    <phoneticPr fontId="2"/>
  </si>
  <si>
    <t>#11</t>
    <phoneticPr fontId="2"/>
  </si>
  <si>
    <t>#12</t>
    <phoneticPr fontId="2"/>
  </si>
  <si>
    <t>5o</t>
    <phoneticPr fontId="2"/>
  </si>
  <si>
    <t>#13</t>
    <phoneticPr fontId="2"/>
  </si>
  <si>
    <t>S5</t>
    <phoneticPr fontId="2"/>
  </si>
  <si>
    <t>#14</t>
    <phoneticPr fontId="2"/>
  </si>
  <si>
    <t>1o</t>
    <phoneticPr fontId="2"/>
  </si>
  <si>
    <t>#15</t>
    <phoneticPr fontId="2"/>
  </si>
  <si>
    <t>S4</t>
    <phoneticPr fontId="2"/>
  </si>
  <si>
    <t>#16</t>
    <phoneticPr fontId="2"/>
  </si>
  <si>
    <t>#17</t>
    <phoneticPr fontId="2"/>
  </si>
  <si>
    <t>sb</t>
    <phoneticPr fontId="2"/>
  </si>
  <si>
    <t>#18</t>
    <phoneticPr fontId="2"/>
  </si>
  <si>
    <t>#19</t>
    <phoneticPr fontId="2"/>
  </si>
  <si>
    <t>#20</t>
    <phoneticPr fontId="2"/>
  </si>
  <si>
    <t>TO</t>
    <phoneticPr fontId="2"/>
  </si>
  <si>
    <t>#21</t>
    <phoneticPr fontId="2"/>
  </si>
  <si>
    <t>#22</t>
    <phoneticPr fontId="2"/>
  </si>
  <si>
    <t>#23</t>
    <phoneticPr fontId="2"/>
  </si>
  <si>
    <t>9o</t>
    <phoneticPr fontId="2"/>
  </si>
  <si>
    <t>S3</t>
    <phoneticPr fontId="2"/>
  </si>
  <si>
    <t>#24</t>
    <phoneticPr fontId="2"/>
  </si>
  <si>
    <t>#25</t>
    <phoneticPr fontId="2"/>
  </si>
  <si>
    <t>#26</t>
    <phoneticPr fontId="2"/>
  </si>
  <si>
    <t>#27</t>
    <phoneticPr fontId="2"/>
  </si>
  <si>
    <t>#28</t>
    <phoneticPr fontId="2"/>
  </si>
  <si>
    <t>SUB</t>
    <phoneticPr fontId="2"/>
  </si>
  <si>
    <t>#29</t>
    <phoneticPr fontId="2"/>
  </si>
  <si>
    <t>#30</t>
    <phoneticPr fontId="2"/>
  </si>
  <si>
    <t>#31</t>
    <phoneticPr fontId="2"/>
  </si>
  <si>
    <t>#32</t>
    <phoneticPr fontId="2"/>
  </si>
  <si>
    <t>#33</t>
    <phoneticPr fontId="2"/>
  </si>
  <si>
    <t>#34</t>
    <phoneticPr fontId="2"/>
  </si>
  <si>
    <t>#35</t>
    <phoneticPr fontId="2"/>
  </si>
  <si>
    <t>#36</t>
    <phoneticPr fontId="2"/>
  </si>
  <si>
    <t>#37</t>
    <phoneticPr fontId="2"/>
  </si>
  <si>
    <t>#38</t>
    <phoneticPr fontId="2"/>
  </si>
  <si>
    <t>#39</t>
    <phoneticPr fontId="2"/>
  </si>
  <si>
    <t>#40</t>
    <phoneticPr fontId="2"/>
  </si>
  <si>
    <t>#41</t>
    <phoneticPr fontId="2"/>
  </si>
  <si>
    <t>#42</t>
    <phoneticPr fontId="2"/>
  </si>
  <si>
    <t>#43</t>
    <phoneticPr fontId="2"/>
  </si>
  <si>
    <t>#44</t>
    <phoneticPr fontId="2"/>
  </si>
  <si>
    <t>Mert Matic</t>
    <phoneticPr fontId="2"/>
  </si>
  <si>
    <t>Micah Maa</t>
    <phoneticPr fontId="2"/>
  </si>
  <si>
    <t>Earvin NGapth</t>
    <phoneticPr fontId="2"/>
  </si>
  <si>
    <t>Dogukan Ulu</t>
    <phoneticPr fontId="2"/>
  </si>
  <si>
    <t>Aslan Eksi</t>
    <phoneticPr fontId="2"/>
  </si>
  <si>
    <t>Nimir Abdel-Aziz</t>
    <phoneticPr fontId="2"/>
  </si>
  <si>
    <t>John Gordon Perrin</t>
    <phoneticPr fontId="2"/>
  </si>
  <si>
    <t>Volkan Done</t>
    <phoneticPr fontId="2"/>
  </si>
  <si>
    <t>Antoine Brisard</t>
    <phoneticPr fontId="2"/>
  </si>
  <si>
    <t>Ricardo Lucarelli</t>
    <phoneticPr fontId="2"/>
  </si>
  <si>
    <t>Robbert Andringa</t>
    <phoneticPr fontId="2"/>
  </si>
  <si>
    <t>Edoardo Caneschi</t>
    <phoneticPr fontId="2"/>
  </si>
  <si>
    <t>Fabrizio Gironi</t>
    <phoneticPr fontId="2"/>
  </si>
  <si>
    <t>Yoandy Leal Hidalgo</t>
    <phoneticPr fontId="2"/>
  </si>
  <si>
    <t>Francesco Recine</t>
    <phoneticPr fontId="2"/>
  </si>
  <si>
    <t>Robertlandy Simon Aties</t>
    <phoneticPr fontId="2"/>
  </si>
  <si>
    <t>Leonardo Scanferla</t>
    <phoneticPr fontId="2"/>
  </si>
  <si>
    <t>Done</t>
    <phoneticPr fontId="2"/>
  </si>
  <si>
    <t>NGapeth</t>
    <phoneticPr fontId="2"/>
  </si>
  <si>
    <t>Perrin</t>
    <phoneticPr fontId="2"/>
  </si>
  <si>
    <t>Abdel-Aziz</t>
    <phoneticPr fontId="2"/>
  </si>
  <si>
    <t>Scanferla</t>
    <phoneticPr fontId="2"/>
  </si>
  <si>
    <t>Lucarelli</t>
    <phoneticPr fontId="2"/>
  </si>
  <si>
    <t>Leal</t>
    <phoneticPr fontId="2"/>
  </si>
  <si>
    <t>Recine</t>
    <phoneticPr fontId="2"/>
  </si>
  <si>
    <t>Gironi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</si>
  <si>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</si>
  <si>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</si>
  <si>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</si>
  <si>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</si>
  <si>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S1</t>
    <phoneticPr fontId="2"/>
  </si>
  <si>
    <t>S2</t>
    <phoneticPr fontId="2"/>
  </si>
  <si>
    <t>s</t>
    <phoneticPr fontId="2"/>
  </si>
  <si>
    <t>r</t>
    <phoneticPr fontId="2"/>
  </si>
  <si>
    <t>a</t>
    <phoneticPr fontId="2"/>
  </si>
  <si>
    <t>t</t>
    <phoneticPr fontId="2"/>
  </si>
  <si>
    <t>p</t>
    <phoneticPr fontId="2"/>
  </si>
  <si>
    <t>d</t>
    <phoneticPr fontId="2"/>
  </si>
  <si>
    <t>b</t>
    <phoneticPr fontId="2"/>
  </si>
  <si>
    <t>m</t>
    <phoneticPr fontId="2"/>
  </si>
  <si>
    <t>S1</t>
    <phoneticPr fontId="2"/>
  </si>
  <si>
    <t>ab</t>
    <phoneticPr fontId="2"/>
  </si>
  <si>
    <t>S3</t>
    <phoneticPr fontId="2"/>
  </si>
  <si>
    <t>#2</t>
  </si>
  <si>
    <t>#2</t>
    <phoneticPr fontId="2"/>
  </si>
  <si>
    <t>o</t>
    <phoneticPr fontId="2"/>
  </si>
  <si>
    <t>#3</t>
  </si>
  <si>
    <t>#3</t>
    <phoneticPr fontId="2"/>
  </si>
  <si>
    <t>a1</t>
  </si>
  <si>
    <t>a1</t>
    <phoneticPr fontId="2"/>
  </si>
  <si>
    <t>#4</t>
  </si>
  <si>
    <t>#4</t>
    <phoneticPr fontId="2"/>
  </si>
  <si>
    <t>#5</t>
  </si>
  <si>
    <t>#5</t>
    <phoneticPr fontId="2"/>
  </si>
  <si>
    <t>c2</t>
  </si>
  <si>
    <t>c2</t>
    <phoneticPr fontId="2"/>
  </si>
  <si>
    <t>S2</t>
    <phoneticPr fontId="2"/>
  </si>
  <si>
    <t>S6</t>
    <phoneticPr fontId="2"/>
  </si>
  <si>
    <t>ob</t>
    <phoneticPr fontId="2"/>
  </si>
  <si>
    <t>#6</t>
  </si>
  <si>
    <t>#6</t>
    <phoneticPr fontId="2"/>
  </si>
  <si>
    <t>c</t>
    <phoneticPr fontId="2"/>
  </si>
  <si>
    <t>#7</t>
  </si>
  <si>
    <t>#7</t>
    <phoneticPr fontId="2"/>
  </si>
  <si>
    <t>c1</t>
  </si>
  <si>
    <t>c1</t>
    <phoneticPr fontId="2"/>
  </si>
  <si>
    <t>bb</t>
    <phoneticPr fontId="2"/>
  </si>
  <si>
    <t>#8</t>
  </si>
  <si>
    <t>#8</t>
    <phoneticPr fontId="2"/>
  </si>
  <si>
    <t>#9</t>
  </si>
  <si>
    <t>#9</t>
    <phoneticPr fontId="2"/>
  </si>
  <si>
    <t>6o</t>
    <phoneticPr fontId="2"/>
  </si>
  <si>
    <t>5o</t>
    <phoneticPr fontId="2"/>
  </si>
  <si>
    <t>#10</t>
  </si>
  <si>
    <t>#10</t>
    <phoneticPr fontId="2"/>
  </si>
  <si>
    <t>#11</t>
  </si>
  <si>
    <t>#11</t>
    <phoneticPr fontId="2"/>
  </si>
  <si>
    <t>1o</t>
    <phoneticPr fontId="2"/>
  </si>
  <si>
    <t>#12</t>
  </si>
  <si>
    <t>#12</t>
    <phoneticPr fontId="2"/>
  </si>
  <si>
    <t>#13</t>
  </si>
  <si>
    <t>#13</t>
    <phoneticPr fontId="2"/>
  </si>
  <si>
    <t>c3</t>
  </si>
  <si>
    <t>c3</t>
    <phoneticPr fontId="2"/>
  </si>
  <si>
    <t>9o</t>
    <phoneticPr fontId="2"/>
  </si>
  <si>
    <t>S4</t>
    <phoneticPr fontId="2"/>
  </si>
  <si>
    <t>S5</t>
    <phoneticPr fontId="2"/>
  </si>
  <si>
    <t>#14</t>
  </si>
  <si>
    <t>#14</t>
    <phoneticPr fontId="2"/>
  </si>
  <si>
    <t>#15</t>
  </si>
  <si>
    <t>#15</t>
    <phoneticPr fontId="2"/>
  </si>
  <si>
    <t>2o</t>
    <phoneticPr fontId="2"/>
  </si>
  <si>
    <t>#16</t>
  </si>
  <si>
    <t>#16</t>
    <phoneticPr fontId="2"/>
  </si>
  <si>
    <t>#17</t>
  </si>
  <si>
    <t>#17</t>
    <phoneticPr fontId="2"/>
  </si>
  <si>
    <t>SUB</t>
    <phoneticPr fontId="2"/>
  </si>
  <si>
    <t>#18</t>
  </si>
  <si>
    <t>#18</t>
    <phoneticPr fontId="2"/>
  </si>
  <si>
    <t>#19</t>
  </si>
  <si>
    <t>#19</t>
    <phoneticPr fontId="2"/>
  </si>
  <si>
    <t>#20</t>
  </si>
  <si>
    <t>#20</t>
    <phoneticPr fontId="2"/>
  </si>
  <si>
    <t>#21</t>
  </si>
  <si>
    <t>#21</t>
    <phoneticPr fontId="2"/>
  </si>
  <si>
    <t>#22</t>
  </si>
  <si>
    <t>#22</t>
    <phoneticPr fontId="2"/>
  </si>
  <si>
    <t>#23</t>
  </si>
  <si>
    <t>#23</t>
    <phoneticPr fontId="2"/>
  </si>
  <si>
    <t>#24</t>
  </si>
  <si>
    <t>#24</t>
    <phoneticPr fontId="2"/>
  </si>
  <si>
    <t>7o</t>
    <phoneticPr fontId="2"/>
  </si>
  <si>
    <t>#25</t>
  </si>
  <si>
    <t>#25</t>
    <phoneticPr fontId="2"/>
  </si>
  <si>
    <t>#26</t>
  </si>
  <si>
    <t>#26</t>
    <phoneticPr fontId="2"/>
  </si>
  <si>
    <t>sb</t>
    <phoneticPr fontId="2"/>
  </si>
  <si>
    <t>#27</t>
  </si>
  <si>
    <t>#27</t>
    <phoneticPr fontId="2"/>
  </si>
  <si>
    <t>TO</t>
    <phoneticPr fontId="2"/>
  </si>
  <si>
    <t>#28</t>
  </si>
  <si>
    <t>#28</t>
    <phoneticPr fontId="2"/>
  </si>
  <si>
    <t>#29</t>
  </si>
  <si>
    <t>#29</t>
    <phoneticPr fontId="2"/>
  </si>
  <si>
    <t>#30</t>
  </si>
  <si>
    <t>#30</t>
    <phoneticPr fontId="2"/>
  </si>
  <si>
    <t>#31</t>
  </si>
  <si>
    <t>#31</t>
    <phoneticPr fontId="2"/>
  </si>
  <si>
    <t>#32</t>
  </si>
  <si>
    <t>#32</t>
    <phoneticPr fontId="2"/>
  </si>
  <si>
    <t>#33</t>
  </si>
  <si>
    <t>#33</t>
    <phoneticPr fontId="2"/>
  </si>
  <si>
    <t>#34</t>
  </si>
  <si>
    <t>#34</t>
    <phoneticPr fontId="2"/>
  </si>
  <si>
    <t>ap</t>
    <phoneticPr fontId="2"/>
  </si>
  <si>
    <t>#35</t>
  </si>
  <si>
    <t>#35</t>
    <phoneticPr fontId="2"/>
  </si>
  <si>
    <t>#36</t>
  </si>
  <si>
    <t>#36</t>
    <phoneticPr fontId="2"/>
  </si>
  <si>
    <t>#37</t>
  </si>
  <si>
    <t>#37</t>
    <phoneticPr fontId="2"/>
  </si>
  <si>
    <t>#38</t>
  </si>
  <si>
    <t>#38</t>
    <phoneticPr fontId="2"/>
  </si>
  <si>
    <t>#39</t>
  </si>
  <si>
    <t>#39</t>
    <phoneticPr fontId="2"/>
  </si>
  <si>
    <t>#40</t>
  </si>
  <si>
    <t>#40</t>
    <phoneticPr fontId="2"/>
  </si>
  <si>
    <t>4o</t>
    <phoneticPr fontId="2"/>
  </si>
  <si>
    <t>#41</t>
  </si>
  <si>
    <t>#41</t>
    <phoneticPr fontId="2"/>
  </si>
  <si>
    <t>#42</t>
  </si>
  <si>
    <t>#42</t>
    <phoneticPr fontId="2"/>
  </si>
  <si>
    <t>#43</t>
  </si>
  <si>
    <t>#43</t>
    <phoneticPr fontId="2"/>
  </si>
  <si>
    <t>ANK</t>
  </si>
  <si>
    <t>PIA</t>
  </si>
  <si>
    <t/>
  </si>
  <si>
    <t>#1</t>
  </si>
  <si>
    <t>Antoine Brisard</t>
  </si>
  <si>
    <t>Ricardo Lucarelli</t>
  </si>
  <si>
    <t>Edoardo Caneschi</t>
  </si>
  <si>
    <t>Fabrizio Gironi</t>
  </si>
  <si>
    <t>Francesco Recine</t>
  </si>
  <si>
    <t>Yoandy Leal Hidalgo</t>
  </si>
  <si>
    <t>Robertlandy Simon Aties</t>
  </si>
  <si>
    <t>Leonardo Scanferla</t>
  </si>
  <si>
    <t>Mert Matic</t>
  </si>
  <si>
    <t>Aslan Eksi</t>
  </si>
  <si>
    <t>Micah Maa</t>
  </si>
  <si>
    <t>Earvin NGapth</t>
  </si>
  <si>
    <t>Dogukan Ulu</t>
  </si>
  <si>
    <t>Nimir Abdel-Aziz</t>
  </si>
  <si>
    <t>John Gordon Perrin</t>
  </si>
  <si>
    <t>Volkan Done</t>
  </si>
  <si>
    <t>Done</t>
    <phoneticPr fontId="2"/>
  </si>
  <si>
    <t>NGapeth</t>
    <phoneticPr fontId="2"/>
  </si>
  <si>
    <t>Perrin</t>
    <phoneticPr fontId="2"/>
  </si>
  <si>
    <t>Abdel-Aziz</t>
    <phoneticPr fontId="2"/>
  </si>
  <si>
    <t>Scanferla</t>
    <phoneticPr fontId="2"/>
  </si>
  <si>
    <t>Lucarelli</t>
    <phoneticPr fontId="2"/>
  </si>
  <si>
    <t>Leal</t>
    <phoneticPr fontId="2"/>
  </si>
  <si>
    <t>Recine</t>
    <phoneticPr fontId="2"/>
  </si>
  <si>
    <t>Gironi</t>
    <phoneticPr fontId="2"/>
  </si>
  <si>
    <t>a2</t>
  </si>
  <si>
    <t>a2</t>
    <phoneticPr fontId="2"/>
  </si>
  <si>
    <t>#44</t>
  </si>
  <si>
    <t>#44</t>
    <phoneticPr fontId="2"/>
  </si>
  <si>
    <t>#45</t>
  </si>
  <si>
    <t>#45</t>
    <phoneticPr fontId="2"/>
  </si>
  <si>
    <t>Mirza Lagumdzija</t>
  </si>
  <si>
    <t>Mirza Lagumdzija</t>
    <phoneticPr fontId="2"/>
  </si>
  <si>
    <t>serve</t>
    <phoneticPr fontId="2"/>
  </si>
  <si>
    <t>serve</t>
    <phoneticPr fontId="2"/>
  </si>
  <si>
    <t>s</t>
    <phoneticPr fontId="2"/>
  </si>
  <si>
    <t>r</t>
    <phoneticPr fontId="2"/>
  </si>
  <si>
    <t>b</t>
    <phoneticPr fontId="2"/>
  </si>
  <si>
    <t>c</t>
    <phoneticPr fontId="2"/>
  </si>
  <si>
    <t>t</t>
    <phoneticPr fontId="2"/>
  </si>
  <si>
    <t>c3</t>
    <phoneticPr fontId="2"/>
  </si>
  <si>
    <t>a</t>
    <phoneticPr fontId="2"/>
  </si>
  <si>
    <t>d</t>
    <phoneticPr fontId="2"/>
  </si>
  <si>
    <t>4o</t>
    <phoneticPr fontId="2"/>
  </si>
  <si>
    <t>o</t>
    <phoneticPr fontId="2"/>
  </si>
  <si>
    <t>p</t>
    <phoneticPr fontId="2"/>
  </si>
  <si>
    <t>m</t>
    <phoneticPr fontId="2"/>
  </si>
  <si>
    <t>#2</t>
    <phoneticPr fontId="2"/>
  </si>
  <si>
    <t>#3</t>
    <phoneticPr fontId="2"/>
  </si>
  <si>
    <t>sb</t>
    <phoneticPr fontId="2"/>
  </si>
  <si>
    <t>#4</t>
    <phoneticPr fontId="2"/>
  </si>
  <si>
    <t>5o</t>
    <phoneticPr fontId="2"/>
  </si>
  <si>
    <t>#5</t>
    <phoneticPr fontId="2"/>
  </si>
  <si>
    <t>c2</t>
    <phoneticPr fontId="2"/>
  </si>
  <si>
    <t>bb</t>
    <phoneticPr fontId="2"/>
  </si>
  <si>
    <t>#6</t>
    <phoneticPr fontId="2"/>
  </si>
  <si>
    <t>#7</t>
    <phoneticPr fontId="2"/>
  </si>
  <si>
    <t>#8</t>
    <phoneticPr fontId="2"/>
  </si>
  <si>
    <t>#9</t>
    <phoneticPr fontId="2"/>
  </si>
  <si>
    <t>ob</t>
    <phoneticPr fontId="2"/>
  </si>
  <si>
    <t>#10</t>
    <phoneticPr fontId="2"/>
  </si>
  <si>
    <t>#11</t>
    <phoneticPr fontId="2"/>
  </si>
  <si>
    <t>#12</t>
    <phoneticPr fontId="2"/>
  </si>
  <si>
    <t>#13</t>
    <phoneticPr fontId="2"/>
  </si>
  <si>
    <t>#14</t>
    <phoneticPr fontId="2"/>
  </si>
  <si>
    <t>#15</t>
    <phoneticPr fontId="2"/>
  </si>
  <si>
    <t>#16</t>
    <phoneticPr fontId="2"/>
  </si>
  <si>
    <t>#17</t>
    <phoneticPr fontId="2"/>
  </si>
  <si>
    <t>a1</t>
    <phoneticPr fontId="2"/>
  </si>
  <si>
    <t>#18</t>
    <phoneticPr fontId="2"/>
  </si>
  <si>
    <t>#19</t>
    <phoneticPr fontId="2"/>
  </si>
  <si>
    <t>#20</t>
    <phoneticPr fontId="2"/>
  </si>
  <si>
    <t>#21</t>
    <phoneticPr fontId="2"/>
  </si>
  <si>
    <t>2o</t>
    <phoneticPr fontId="2"/>
  </si>
  <si>
    <t>#22</t>
    <phoneticPr fontId="2"/>
  </si>
  <si>
    <t>#23</t>
    <phoneticPr fontId="2"/>
  </si>
  <si>
    <t>1o</t>
    <phoneticPr fontId="2"/>
  </si>
  <si>
    <t>#24</t>
    <phoneticPr fontId="2"/>
  </si>
  <si>
    <t>#25</t>
    <phoneticPr fontId="2"/>
  </si>
  <si>
    <t>#26</t>
    <phoneticPr fontId="2"/>
  </si>
  <si>
    <t>#27</t>
    <phoneticPr fontId="2"/>
  </si>
  <si>
    <t>#28</t>
    <phoneticPr fontId="2"/>
  </si>
  <si>
    <t>c1</t>
    <phoneticPr fontId="2"/>
  </si>
  <si>
    <t>#29</t>
    <phoneticPr fontId="2"/>
  </si>
  <si>
    <t>a2</t>
    <phoneticPr fontId="2"/>
  </si>
  <si>
    <t>#30</t>
    <phoneticPr fontId="2"/>
  </si>
  <si>
    <t>#31</t>
    <phoneticPr fontId="2"/>
  </si>
  <si>
    <t>ab</t>
    <phoneticPr fontId="2"/>
  </si>
  <si>
    <t>6o</t>
    <phoneticPr fontId="2"/>
  </si>
  <si>
    <t>#32</t>
    <phoneticPr fontId="2"/>
  </si>
  <si>
    <t>#33</t>
    <phoneticPr fontId="2"/>
  </si>
  <si>
    <t>#34</t>
    <phoneticPr fontId="2"/>
  </si>
  <si>
    <t>#35</t>
    <phoneticPr fontId="2"/>
  </si>
  <si>
    <t>#36</t>
    <phoneticPr fontId="2"/>
  </si>
  <si>
    <t>#37</t>
    <phoneticPr fontId="2"/>
  </si>
  <si>
    <t>#38</t>
    <phoneticPr fontId="2"/>
  </si>
  <si>
    <t>SUB</t>
    <phoneticPr fontId="2"/>
  </si>
  <si>
    <t>#39</t>
    <phoneticPr fontId="2"/>
  </si>
  <si>
    <t>#40</t>
    <phoneticPr fontId="2"/>
  </si>
  <si>
    <t>#41</t>
    <phoneticPr fontId="2"/>
  </si>
  <si>
    <t>#42</t>
    <phoneticPr fontId="2"/>
  </si>
  <si>
    <t>#43</t>
    <phoneticPr fontId="2"/>
  </si>
  <si>
    <t>TO</t>
    <phoneticPr fontId="2"/>
  </si>
  <si>
    <t>#44</t>
    <phoneticPr fontId="2"/>
  </si>
  <si>
    <t>#45</t>
    <phoneticPr fontId="2"/>
  </si>
  <si>
    <t>#46</t>
  </si>
  <si>
    <t>#46</t>
    <phoneticPr fontId="2"/>
  </si>
  <si>
    <t>NGapeth</t>
    <phoneticPr fontId="2"/>
  </si>
  <si>
    <t>Done</t>
    <phoneticPr fontId="2"/>
  </si>
  <si>
    <t>Perrin</t>
    <phoneticPr fontId="2"/>
  </si>
  <si>
    <t>Abdel-Aziz</t>
    <phoneticPr fontId="2"/>
  </si>
  <si>
    <t>Scanferla</t>
    <phoneticPr fontId="2"/>
  </si>
  <si>
    <t>Lucarelli</t>
    <phoneticPr fontId="2"/>
  </si>
  <si>
    <t>Recine</t>
    <phoneticPr fontId="2"/>
  </si>
  <si>
    <t>Leal</t>
    <phoneticPr fontId="2"/>
  </si>
  <si>
    <t>HAL</t>
    <phoneticPr fontId="2"/>
  </si>
  <si>
    <t>Lagumdzija</t>
    <phoneticPr fontId="2"/>
  </si>
  <si>
    <t>Simon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</si>
</sst>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38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5" fillId="2" borderId="49" xfId="0" applyFont="1" applyFill="1" applyBorder="1">
      <alignment vertical="center"/>
    </xf>
    <xf numFmtId="0" fontId="5" fillId="2" borderId="5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53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0" fillId="0" borderId="62" xfId="0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9" xfId="0" applyFont="1" applyFill="1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5" fillId="3" borderId="15" xfId="0" applyFont="1" applyFill="1" applyBorder="1">
      <alignment vertical="center"/>
    </xf>
    <xf numFmtId="0" fontId="4" fillId="0" borderId="16" xfId="0" applyFont="1" applyBorder="1">
      <alignment vertical="center"/>
    </xf>
    <xf numFmtId="0" fontId="1" fillId="0" borderId="16" xfId="0" applyFont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63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0" xfId="0" applyFont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4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64" xfId="0" applyFont="1" applyBorder="1">
      <alignment vertical="center"/>
    </xf>
    <xf numFmtId="0" fontId="5" fillId="0" borderId="50" xfId="0" applyFont="1" applyBorder="1">
      <alignment vertical="center"/>
    </xf>
    <xf numFmtId="0" fontId="5" fillId="4" borderId="12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5" fillId="4" borderId="13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6" fillId="0" borderId="1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worksheet" Target="worksheets/sheet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1CC2D87-A63C-4293-9444-889566EFE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F4FC7-68DC-4522-8C88-146EC4DD0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39CAC3-7F4F-4A16-A513-007BF86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32</xdr:col>
      <xdr:colOff>417195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A3037-AE7E-4E20-8543-201A5B0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7620</xdr:colOff>
      <xdr:row>23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1F3758C-7BD0-D39D-D306-FDEBA4C37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0"/>
          <a:ext cx="10965180" cy="537972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C0D7-4BAE-48DC-B7ED-0F3F4EAEB562}">
  <dimension ref="A1:AF24"/>
  <sheetViews>
    <sheetView zoomScale="70" zoomScaleNormal="70" workbookViewId="0">
      <selection activeCell="S13" sqref="S13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(5)'!L1</f>
        <v>HAL</v>
      </c>
      <c r="E1" s="1">
        <f>'score sheet (5)'!L2</f>
        <v>0</v>
      </c>
      <c r="G1" t="s">
        <v>1</v>
      </c>
    </row>
    <row r="2" spans="1:32" ht="18.600000000000001" thickBot="1" x14ac:dyDescent="0.5">
      <c r="D2" s="1" t="str">
        <f>'score sheet (5)'!M1</f>
        <v>PIA</v>
      </c>
      <c r="E2" s="1">
        <f>'score sheet (5)'!M2</f>
        <v>0</v>
      </c>
    </row>
    <row r="3" spans="1:32" ht="18.600000000000001" thickBot="1" x14ac:dyDescent="0.5">
      <c r="C3" s="2" t="str">
        <f>D1</f>
        <v>HAL</v>
      </c>
      <c r="S3" t="s">
        <v>2</v>
      </c>
      <c r="X3" s="67" t="s">
        <v>92</v>
      </c>
      <c r="Y3" s="70"/>
      <c r="Z3" s="70"/>
      <c r="AA3" s="70"/>
      <c r="AB3" s="70"/>
      <c r="AC3" s="70"/>
      <c r="AD3" s="70"/>
      <c r="AE3" s="70"/>
      <c r="AF3" s="69"/>
    </row>
    <row r="4" spans="1:32" x14ac:dyDescent="0.45">
      <c r="A4" s="58" t="s">
        <v>16</v>
      </c>
      <c r="B4" s="58" t="s">
        <v>62</v>
      </c>
      <c r="C4" s="59" t="s">
        <v>3</v>
      </c>
      <c r="D4" s="67" t="s">
        <v>74</v>
      </c>
      <c r="E4" s="68" t="s">
        <v>93</v>
      </c>
      <c r="F4" s="69" t="s">
        <v>94</v>
      </c>
      <c r="G4" s="67" t="s">
        <v>75</v>
      </c>
      <c r="H4" s="70" t="s">
        <v>93</v>
      </c>
      <c r="I4" s="69" t="s">
        <v>94</v>
      </c>
      <c r="J4" s="67" t="s">
        <v>76</v>
      </c>
      <c r="K4" s="70" t="s">
        <v>93</v>
      </c>
      <c r="L4" s="72" t="s">
        <v>96</v>
      </c>
      <c r="M4" s="73" t="s">
        <v>94</v>
      </c>
      <c r="N4" s="67" t="s">
        <v>77</v>
      </c>
      <c r="O4" s="74" t="s">
        <v>99</v>
      </c>
      <c r="P4" s="77" t="s">
        <v>7</v>
      </c>
      <c r="R4" s="67" t="s">
        <v>58</v>
      </c>
      <c r="S4" s="70" t="s">
        <v>71</v>
      </c>
      <c r="T4" s="70" t="s">
        <v>4</v>
      </c>
      <c r="U4" s="70" t="s">
        <v>5</v>
      </c>
      <c r="V4" s="70" t="s">
        <v>6</v>
      </c>
      <c r="W4" s="68" t="s">
        <v>8</v>
      </c>
      <c r="X4" s="9" t="s">
        <v>9</v>
      </c>
      <c r="Y4" s="1"/>
      <c r="Z4" s="1">
        <f>COUNTIFS('score sheet (5)'!$B:$B,'Set (5)'!Y$3,'score sheet (5)'!$D:$D,"r",'score sheet (5)'!$E:$E,"a")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(5)'!$B:$B,'Set (5)'!$A5,'score sheet (5)'!$D:$D,"a")</f>
        <v>0</v>
      </c>
      <c r="E5" s="3">
        <f>COUNTIFS('score sheet (5)'!$B:$B,'Set (5)'!$A5,'score sheet (5)'!$D:$D,"a",'score sheet (5)'!$E:$E,"p")</f>
        <v>0</v>
      </c>
      <c r="F5" s="10">
        <f>COUNTIFS('score sheet (5)'!$B:$B,'Set (5)'!$A5,'score sheet (5)'!$D:$D,"a",'score sheet (5)'!$E:$E,"m")</f>
        <v>0</v>
      </c>
      <c r="G5" s="9">
        <f>COUNTIFS('score sheet (5)'!$B:$B,'Set (5)'!$A5,'score sheet (5)'!$D:$D,"s")</f>
        <v>0</v>
      </c>
      <c r="H5" s="1">
        <f>COUNTIFS('score sheet (5)'!$B:$B,'Set (5)'!$A5,'score sheet (5)'!$D:$D,"s",'score sheet (5)'!$E:$E,"p")</f>
        <v>0</v>
      </c>
      <c r="I5" s="10">
        <f>COUNTIFS('score sheet (5)'!$B:$B,'Set (5)'!$A5,'score sheet (5)'!$D:$D,"s",'score sheet (5)'!$E:$E,"m")</f>
        <v>0</v>
      </c>
      <c r="J5" s="9">
        <f>COUNTIFS('score sheet (5)'!$B:$B,'Set (5)'!$A5,'score sheet (5)'!$D:$D,"b")</f>
        <v>0</v>
      </c>
      <c r="K5" s="1">
        <f>COUNTIFS('score sheet (5)'!$B:$B,'Set (5)'!$A5,'score sheet (5)'!$D:$D,"b",'score sheet (5)'!$E:$E,"p")</f>
        <v>0</v>
      </c>
      <c r="L5" s="1">
        <f>COUNTIFS('score sheet (5)'!$B:$B,'Set (5)'!$A5,'score sheet (5)'!$D:$D,"b",'score sheet (5)'!$E:$E,"t")</f>
        <v>0</v>
      </c>
      <c r="M5" s="10">
        <f>COUNTIFS('score sheet (5)'!$B:$B,'Set (5)'!$A5,'score sheet (5)'!$D:$D,"b",'score sheet (5)'!$E:$E,"m")</f>
        <v>0</v>
      </c>
      <c r="N5" s="9">
        <f>COUNTIFS('score sheet (5)'!$B:$B,'Set (5)'!$A5,'score sheet (5)'!$D:$D,"d")</f>
        <v>0</v>
      </c>
      <c r="O5" s="75">
        <f>COUNTIFS('score sheet (5)'!$B:$B,'Set (5)'!$A5,'score sheet (5)'!$D:$D,"d",'score sheet (5)'!$D:$D,"m")</f>
        <v>0</v>
      </c>
      <c r="P5" s="78">
        <f>COUNTIFS('score sheet (5)'!$B:$B,'Set (5)'!$A5,'score sheet (5)'!$D:$D,"m")</f>
        <v>0</v>
      </c>
      <c r="Q5" s="40"/>
      <c r="R5" s="9"/>
      <c r="S5" s="1" t="s">
        <v>52</v>
      </c>
      <c r="T5" s="1">
        <f>COUNTIFS('score sheet (5)'!$B:$B,'Set (5)'!S5,'score sheet (5)'!$D:$D,"ab")</f>
        <v>0</v>
      </c>
      <c r="U5" s="1">
        <f>COUNTIFS('score sheet (5)'!$B:$B,'Set (5)'!S5,'score sheet (5)'!$D:$D,"sb")</f>
        <v>0</v>
      </c>
      <c r="V5" s="1">
        <f>COUNTIFS('score sheet (5)'!$B:$B,'Set (5)'!S5,'score sheet (5)'!$D:$D,"bb")</f>
        <v>0</v>
      </c>
      <c r="W5" s="3">
        <f>COUNTIFS('score sheet (5)'!$B:$B,'Set (5)'!S5,'score sheet (5)'!$D:$D,"ob")</f>
        <v>0</v>
      </c>
      <c r="X5" s="9" t="s">
        <v>10</v>
      </c>
      <c r="Y5" s="1"/>
      <c r="Z5" s="1">
        <f>COUNTIFS('score sheet (5)'!$B:$B,'Set (5)'!Y$3,'score sheet (5)'!$D:$D,"r",'score sheet (5)'!$E:$E,"b")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71"/>
      <c r="J6" s="9"/>
      <c r="L6" s="1"/>
      <c r="M6" s="10"/>
      <c r="N6" s="9"/>
      <c r="O6" s="75"/>
      <c r="P6" s="79"/>
      <c r="Q6" s="41"/>
      <c r="R6" s="9"/>
      <c r="S6" s="1" t="s">
        <v>53</v>
      </c>
      <c r="T6" s="1"/>
      <c r="U6" s="1"/>
      <c r="V6" s="1"/>
      <c r="W6" s="3"/>
      <c r="X6" s="9" t="s">
        <v>11</v>
      </c>
      <c r="Y6" s="1"/>
      <c r="Z6" s="1">
        <f>COUNTIFS('score sheet (5)'!$B:$B,'Set (5)'!Y$3,'score sheet (5)'!$D:$D,"r",'score sheet (5)'!$E:$E,"c")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5"/>
      <c r="P7" s="79"/>
      <c r="Q7" s="41"/>
      <c r="R7" s="9"/>
      <c r="S7" s="1" t="s">
        <v>54</v>
      </c>
      <c r="T7" s="1"/>
      <c r="U7" s="1"/>
      <c r="V7" s="1"/>
      <c r="W7" s="3"/>
      <c r="X7" s="9" t="s">
        <v>7</v>
      </c>
      <c r="Y7" s="1"/>
      <c r="Z7" s="1">
        <f>COUNTIFS('score sheet (5)'!$B:$B,'Set (5)'!Y$3,'score sheet (5)'!$D:$D,"r",'score sheet (5)'!$E:$E,"m")+COUNTIFS('score sheet (5)'!$B:$B,'Set (5)'!Y$3,'score sheet (5)'!$D:$D,"r",'score sheet (5)'!$E:$E,"o")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5"/>
      <c r="P8" s="79"/>
      <c r="Q8" s="41"/>
      <c r="R8" s="9"/>
      <c r="S8" s="1" t="s">
        <v>55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5"/>
      <c r="P9" s="79"/>
      <c r="Q9" s="41"/>
      <c r="R9" s="9"/>
      <c r="S9" s="1" t="s">
        <v>56</v>
      </c>
      <c r="T9" s="1"/>
      <c r="U9" s="1"/>
      <c r="V9" s="1"/>
      <c r="W9" s="3"/>
      <c r="X9" s="80" t="s">
        <v>4</v>
      </c>
      <c r="Y9" s="58"/>
      <c r="Z9" s="58"/>
      <c r="AA9" s="58"/>
      <c r="AB9" s="58"/>
      <c r="AC9" s="58"/>
      <c r="AD9" s="58"/>
      <c r="AE9" s="58"/>
      <c r="AF9" s="81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5"/>
      <c r="P10" s="79"/>
      <c r="Q10" s="41"/>
      <c r="R10" s="11"/>
      <c r="S10" s="12" t="s">
        <v>57</v>
      </c>
      <c r="T10" s="12"/>
      <c r="U10" s="12"/>
      <c r="V10" s="12"/>
      <c r="W10" s="46"/>
      <c r="X10" s="9" t="s">
        <v>13</v>
      </c>
      <c r="Y10" s="1"/>
      <c r="Z10" s="1">
        <f>COUNTIFS('score sheet (5)'!$B:$B,'Set (5)'!Y$9,'score sheet (5)'!$D:$D,"a")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5"/>
      <c r="P11" s="79"/>
      <c r="Q11" s="41"/>
      <c r="X11" s="9" t="s">
        <v>14</v>
      </c>
      <c r="Y11" s="1"/>
      <c r="Z11" s="1">
        <f>COUNTIFS('score sheet (5)'!$B:$B,'Set (5)'!Y$9,'score sheet (5)'!$D:$D,"a",'score sheet (5)'!$E:$E,"p")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5"/>
      <c r="P12" s="79"/>
      <c r="Q12" s="41"/>
      <c r="R12" s="2"/>
      <c r="S12" s="2"/>
      <c r="T12" s="2"/>
      <c r="X12" s="9" t="s">
        <v>7</v>
      </c>
      <c r="Y12" s="1"/>
      <c r="Z12" s="1">
        <f>COUNTIFS('score sheet (5)'!$B:$B,'Set (5)'!Y$9,'score sheet (5)'!$D:$D,"a",'score sheet (5)'!$E:$E,"m")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6">
        <f>SUM(O5:O12)</f>
        <v>0</v>
      </c>
      <c r="P13" s="48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PIA</v>
      </c>
      <c r="X14" s="67" t="s">
        <v>92</v>
      </c>
      <c r="Y14" s="70"/>
      <c r="Z14" s="70"/>
      <c r="AA14" s="70"/>
      <c r="AB14" s="70"/>
      <c r="AC14" s="70"/>
      <c r="AD14" s="70"/>
      <c r="AE14" s="70"/>
      <c r="AF14" s="69"/>
    </row>
    <row r="15" spans="1:32" x14ac:dyDescent="0.45">
      <c r="A15" s="58" t="s">
        <v>16</v>
      </c>
      <c r="B15" s="58" t="s">
        <v>62</v>
      </c>
      <c r="C15" s="59" t="s">
        <v>3</v>
      </c>
      <c r="D15" s="67" t="s">
        <v>74</v>
      </c>
      <c r="E15" s="70" t="s">
        <v>93</v>
      </c>
      <c r="F15" s="69" t="s">
        <v>94</v>
      </c>
      <c r="G15" s="67" t="s">
        <v>75</v>
      </c>
      <c r="H15" s="70" t="s">
        <v>93</v>
      </c>
      <c r="I15" s="69" t="s">
        <v>94</v>
      </c>
      <c r="J15" s="67" t="s">
        <v>76</v>
      </c>
      <c r="K15" s="70" t="s">
        <v>93</v>
      </c>
      <c r="L15" s="72" t="s">
        <v>96</v>
      </c>
      <c r="M15" s="73" t="s">
        <v>94</v>
      </c>
      <c r="N15" s="67" t="s">
        <v>77</v>
      </c>
      <c r="O15" s="74" t="s">
        <v>99</v>
      </c>
      <c r="P15" s="77" t="s">
        <v>7</v>
      </c>
      <c r="R15" s="67" t="s">
        <v>58</v>
      </c>
      <c r="S15" s="70" t="s">
        <v>71</v>
      </c>
      <c r="T15" s="70" t="s">
        <v>4</v>
      </c>
      <c r="U15" s="70" t="s">
        <v>5</v>
      </c>
      <c r="V15" s="70" t="s">
        <v>6</v>
      </c>
      <c r="W15" s="68" t="s">
        <v>8</v>
      </c>
      <c r="X15" s="9" t="s">
        <v>9</v>
      </c>
      <c r="Y15" s="1"/>
      <c r="Z15" s="1">
        <f>COUNTIFS('score sheet (5)'!$G:$G,'Set (5)'!Y$14,'score sheet (5)'!$I:$I,"r",'score sheet (5)'!$J:$J,"a")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(5)'!$G:$G,'Set (5)'!$A16,'score sheet (5)'!$I:$I,"a")</f>
        <v>0</v>
      </c>
      <c r="E16" s="3">
        <f>COUNTIFS('score sheet (5)'!$G:$G,'Set (5)'!$A16,'score sheet (5)'!$I:$I,"a",'score sheet (5)'!$J:$J,"p")</f>
        <v>0</v>
      </c>
      <c r="F16" s="10">
        <f>COUNTIFS('score sheet (5)'!$G:$G,'Set (5)'!$A16,'score sheet (5)'!$I:$I,"a",'score sheet (5)'!$J:$J,"m")</f>
        <v>0</v>
      </c>
      <c r="G16" s="9">
        <f>COUNTIFS('score sheet (5)'!$G:$G,'Set (5)'!$A16,'score sheet (5)'!$I:$I,"s")</f>
        <v>0</v>
      </c>
      <c r="H16" s="1">
        <f>COUNTIFS('score sheet (5)'!$G:$G,'Set (5)'!$A16,'score sheet (5)'!$I:$I,"s",'score sheet (5)'!$J:$J,"p")</f>
        <v>0</v>
      </c>
      <c r="I16" s="10">
        <f>COUNTIFS('score sheet (5)'!$G:$G,'Set (5)'!$A16,'score sheet (5)'!$I:$I,"s",'score sheet (5)'!$J:$J,"m")</f>
        <v>0</v>
      </c>
      <c r="J16" s="9">
        <f>COUNTIFS('score sheet (5)'!$G:$G,'Set (5)'!$A16,'score sheet (5)'!$I:$I,"b")</f>
        <v>0</v>
      </c>
      <c r="K16" s="1">
        <f>COUNTIFS('score sheet (5)'!$G:$G,'Set (5)'!$A16,'score sheet (5)'!$I:$I,"b",'score sheet (5)'!$J:$J,"p")</f>
        <v>0</v>
      </c>
      <c r="L16" s="1">
        <f>COUNTIFS('score sheet (5)'!$G:$G,'Set (5)'!$A16,'score sheet (5)'!$I:$I,"b",'score sheet (5)'!J:J,"t")</f>
        <v>0</v>
      </c>
      <c r="M16" s="10">
        <f>COUNTIFS('score sheet (5)'!$G:$G,'Set (5)'!$A16,'score sheet (5)'!$I:$I,"b",'score sheet (5)'!K:K,"m")</f>
        <v>0</v>
      </c>
      <c r="N16" s="9">
        <f>COUNTIFS('score sheet (5)'!$G:$G,'Set (5)'!$A16,'score sheet (5)'!$I:$I,"d")</f>
        <v>0</v>
      </c>
      <c r="O16" s="10">
        <f>COUNTIFS('score sheet (5)'!$G:$G,'Set (5)'!$A16,'score sheet (5)'!$I:$I,"d",'score sheet (5)'!$J:$J,"m")</f>
        <v>0</v>
      </c>
      <c r="P16" s="78">
        <f>COUNTIFS('score sheet (5)'!$G:$G,'Set (5)'!$A16,'score sheet (5)'!$I:$I,"m")</f>
        <v>0</v>
      </c>
      <c r="Q16" s="40"/>
      <c r="R16" s="9"/>
      <c r="S16" s="1" t="s">
        <v>52</v>
      </c>
      <c r="T16" s="1">
        <f>COUNTIFS('score sheet (5)'!$G:$G,'Set (5)'!S16,'score sheet (5)'!$I:$I,"ab")</f>
        <v>0</v>
      </c>
      <c r="U16" s="1">
        <f>COUNTIFS('score sheet (5)'!$G:$G,'Set (5)'!S16,'score sheet (5)'!$I:$I,"sb")</f>
        <v>0</v>
      </c>
      <c r="V16" s="1">
        <f>COUNTIFS('score sheet (5)'!$G:$G,'Set (5)'!S16,'score sheet (5)'!$I:$I,"bb")</f>
        <v>0</v>
      </c>
      <c r="W16" s="3">
        <f>COUNTIFS('score sheet (5)'!$G:$G,'Set (5)'!S16,'score sheet (5)'!$I:$I,"ob")</f>
        <v>0</v>
      </c>
      <c r="X16" s="9" t="s">
        <v>10</v>
      </c>
      <c r="Y16" s="1"/>
      <c r="Z16" s="1">
        <f>COUNTIFS('score sheet (5)'!$G:$G,'Set (5)'!Y$14,'score sheet (5)'!$I:$I,"r",'score sheet (5)'!$J:$J,"b")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71"/>
      <c r="J17" s="9"/>
      <c r="L17" s="1"/>
      <c r="M17" s="10"/>
      <c r="N17" s="9"/>
      <c r="O17" s="10"/>
      <c r="P17" s="79"/>
      <c r="Q17" s="41"/>
      <c r="R17" s="9"/>
      <c r="S17" s="1" t="s">
        <v>53</v>
      </c>
      <c r="T17" s="1"/>
      <c r="U17" s="1"/>
      <c r="V17" s="1"/>
      <c r="W17" s="3"/>
      <c r="X17" s="9" t="s">
        <v>11</v>
      </c>
      <c r="Y17" s="1"/>
      <c r="Z17" s="1">
        <f>COUNTIFS('score sheet (5)'!$G:$G,'Set (5)'!Y$14,'score sheet (5)'!$I:$I,"r",'score sheet (5)'!$J:$J,"c")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9"/>
      <c r="Q18" s="41"/>
      <c r="R18" s="9"/>
      <c r="S18" s="1" t="s">
        <v>54</v>
      </c>
      <c r="T18" s="1"/>
      <c r="U18" s="1"/>
      <c r="V18" s="1"/>
      <c r="W18" s="3"/>
      <c r="X18" s="9" t="s">
        <v>7</v>
      </c>
      <c r="Y18" s="1"/>
      <c r="Z18" s="1">
        <f>COUNTIFS('score sheet (5)'!$G:$G,'Set (5)'!Y$14,'score sheet (5)'!$I:$I,"r",'score sheet (5)'!$J:$J,"m")+COUNTIFS('score sheet (5)'!$G:$G,'Set (5)'!Y$14,'score sheet (5)'!$I:$I,"r",'score sheet (5)'!$J:$J,"o")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9"/>
      <c r="Q19" s="41"/>
      <c r="R19" s="9"/>
      <c r="S19" s="1" t="s">
        <v>55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9"/>
      <c r="Q20" s="41"/>
      <c r="R20" s="9"/>
      <c r="S20" s="1" t="s">
        <v>56</v>
      </c>
      <c r="T20" s="1"/>
      <c r="U20" s="1"/>
      <c r="V20" s="1"/>
      <c r="W20" s="3"/>
      <c r="X20" s="80" t="s">
        <v>4</v>
      </c>
      <c r="Y20" s="58"/>
      <c r="Z20" s="58"/>
      <c r="AA20" s="58"/>
      <c r="AB20" s="58"/>
      <c r="AC20" s="58"/>
      <c r="AD20" s="58"/>
      <c r="AE20" s="58"/>
      <c r="AF20" s="81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9"/>
      <c r="Q21" s="41"/>
      <c r="R21" s="11"/>
      <c r="S21" s="12" t="s">
        <v>57</v>
      </c>
      <c r="T21" s="12"/>
      <c r="U21" s="12"/>
      <c r="V21" s="12"/>
      <c r="W21" s="46"/>
      <c r="X21" s="9" t="s">
        <v>13</v>
      </c>
      <c r="Y21" s="1"/>
      <c r="Z21" s="1">
        <f>COUNTIFS('score sheet (5)'!$G:$G,'Set (5)'!Y$20,'score sheet (5)'!$I:$I,"a")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9"/>
      <c r="Q22" s="41"/>
      <c r="X22" s="9" t="s">
        <v>14</v>
      </c>
      <c r="Y22" s="1"/>
      <c r="Z22" s="1">
        <f>COUNTIFS('score sheet (5)'!$G:$G,'Set (5)'!Y$20,'score sheet (5)'!$I:$I,"a",'score sheet (5)'!$J:$J,"p")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9"/>
      <c r="Q23" s="41"/>
      <c r="X23" s="9" t="s">
        <v>7</v>
      </c>
      <c r="Y23" s="1"/>
      <c r="Z23" s="1">
        <f>COUNTIFS('score sheet (5)'!$G:$G,'Set (5)'!Y$20,'score sheet (5)'!$I:$I,"a",'score sheet (5)'!$J:$J,"m")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8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2"/>
  <sheetViews>
    <sheetView zoomScale="83" zoomScaleNormal="80" workbookViewId="0">
      <selection activeCell="L1" sqref="L1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52" t="s">
        <v>73</v>
      </c>
      <c r="B1" s="52" t="s">
        <v>16</v>
      </c>
      <c r="C1" s="65" t="s">
        <v>89</v>
      </c>
      <c r="D1" s="53" t="s">
        <v>21</v>
      </c>
      <c r="E1" s="53" t="s">
        <v>20</v>
      </c>
      <c r="F1" s="54" t="s">
        <v>19</v>
      </c>
      <c r="G1" s="55" t="s">
        <v>22</v>
      </c>
      <c r="H1" s="66" t="s">
        <v>89</v>
      </c>
      <c r="I1" s="56" t="s">
        <v>23</v>
      </c>
      <c r="J1" s="56" t="s">
        <v>24</v>
      </c>
      <c r="K1" s="57" t="s">
        <v>25</v>
      </c>
      <c r="L1" s="51" t="s">
        <v>454</v>
      </c>
      <c r="M1" s="51" t="s">
        <v>100</v>
      </c>
      <c r="U1" s="101"/>
      <c r="V1" s="105"/>
      <c r="W1" s="105"/>
      <c r="X1" s="105"/>
      <c r="Y1" s="105"/>
      <c r="Z1" s="106"/>
      <c r="AA1" s="103" t="s">
        <v>58</v>
      </c>
      <c r="AB1" s="102"/>
      <c r="AC1" s="102"/>
      <c r="AD1" s="102"/>
      <c r="AE1" s="104"/>
    </row>
    <row r="2" spans="1:31" ht="18.600000000000001" thickBot="1" x14ac:dyDescent="0.5">
      <c r="A2" s="36" t="s">
        <v>59</v>
      </c>
      <c r="B2" s="37">
        <v>5</v>
      </c>
      <c r="C2" s="42" t="str">
        <f>IF(D2="a",F1,"")</f>
        <v/>
      </c>
      <c r="D2" s="14" t="s">
        <v>101</v>
      </c>
      <c r="E2" s="14"/>
      <c r="F2" s="38">
        <v>61</v>
      </c>
      <c r="G2" s="37">
        <v>9</v>
      </c>
      <c r="H2" s="42" t="str">
        <f>IF(I2="a",K1,"")</f>
        <v/>
      </c>
      <c r="I2" s="14" t="s">
        <v>108</v>
      </c>
      <c r="J2" s="14" t="s">
        <v>109</v>
      </c>
      <c r="K2" s="38">
        <v>88</v>
      </c>
      <c r="L2">
        <v>25</v>
      </c>
      <c r="M2">
        <v>19</v>
      </c>
      <c r="U2" s="44" t="s">
        <v>27</v>
      </c>
      <c r="V2" s="23" t="s">
        <v>16</v>
      </c>
      <c r="W2" s="23" t="s">
        <v>88</v>
      </c>
      <c r="X2" s="17" t="s">
        <v>21</v>
      </c>
      <c r="Y2" s="17" t="s">
        <v>20</v>
      </c>
      <c r="Z2" s="18" t="s">
        <v>19</v>
      </c>
      <c r="AA2" s="19" t="s">
        <v>16</v>
      </c>
      <c r="AB2" s="23" t="s">
        <v>88</v>
      </c>
      <c r="AC2" s="17" t="s">
        <v>21</v>
      </c>
      <c r="AD2" s="39" t="s">
        <v>20</v>
      </c>
      <c r="AE2" s="20" t="s">
        <v>19</v>
      </c>
    </row>
    <row r="3" spans="1:31" ht="18.600000000000001" x14ac:dyDescent="0.45">
      <c r="A3" s="32" t="str">
        <f t="shared" ref="A3:A6" si="0">A2</f>
        <v>#1</v>
      </c>
      <c r="B3" s="6"/>
      <c r="C3" s="42" t="str">
        <f t="shared" ref="C3:C66" si="1">IF(D3="a",F2,"")</f>
        <v/>
      </c>
      <c r="D3" s="7"/>
      <c r="E3" s="7"/>
      <c r="F3" s="8"/>
      <c r="G3" s="6">
        <v>6</v>
      </c>
      <c r="H3" s="42" t="str">
        <f t="shared" ref="H3:H66" si="2">IF(I3="a",K2,"")</f>
        <v/>
      </c>
      <c r="I3" s="7" t="s">
        <v>110</v>
      </c>
      <c r="J3" s="7" t="s">
        <v>111</v>
      </c>
      <c r="K3" s="8" t="s">
        <v>112</v>
      </c>
      <c r="U3" s="15" t="s">
        <v>1</v>
      </c>
      <c r="V3" s="45"/>
      <c r="W3" s="45"/>
      <c r="X3" s="7" t="s">
        <v>33</v>
      </c>
      <c r="Y3" s="7" t="s">
        <v>80</v>
      </c>
      <c r="Z3" s="3" t="s">
        <v>82</v>
      </c>
      <c r="AA3" s="6"/>
      <c r="AB3" s="45"/>
      <c r="AC3" s="7" t="s">
        <v>34</v>
      </c>
      <c r="AD3" s="7" t="s">
        <v>68</v>
      </c>
      <c r="AE3" s="3" t="s">
        <v>82</v>
      </c>
    </row>
    <row r="4" spans="1:31" x14ac:dyDescent="0.45">
      <c r="A4" s="30" t="str">
        <f t="shared" si="0"/>
        <v>#1</v>
      </c>
      <c r="C4" s="42" t="str">
        <f t="shared" si="1"/>
        <v/>
      </c>
      <c r="G4" s="9">
        <v>4</v>
      </c>
      <c r="H4" s="42" t="str">
        <f t="shared" si="2"/>
        <v>c3</v>
      </c>
      <c r="I4" s="1" t="s">
        <v>113</v>
      </c>
      <c r="J4" s="1" t="s">
        <v>114</v>
      </c>
      <c r="K4" s="10" t="s">
        <v>115</v>
      </c>
      <c r="P4" s="6">
        <v>1</v>
      </c>
      <c r="Q4" s="7">
        <v>6</v>
      </c>
      <c r="R4" s="8">
        <v>5</v>
      </c>
      <c r="U4" s="16" t="s">
        <v>28</v>
      </c>
      <c r="V4" s="4"/>
      <c r="W4" s="4"/>
      <c r="X4" s="1" t="s">
        <v>34</v>
      </c>
      <c r="Y4" s="1" t="s">
        <v>68</v>
      </c>
      <c r="Z4" s="3" t="s">
        <v>82</v>
      </c>
      <c r="AA4" s="9"/>
      <c r="AB4" s="4"/>
      <c r="AC4" s="1" t="s">
        <v>33</v>
      </c>
      <c r="AD4" s="1"/>
      <c r="AE4" s="3" t="s">
        <v>82</v>
      </c>
    </row>
    <row r="5" spans="1:31" ht="18.600000000000001" thickBot="1" x14ac:dyDescent="0.5">
      <c r="A5" s="34" t="str">
        <f t="shared" si="0"/>
        <v>#1</v>
      </c>
      <c r="B5" s="11" t="s">
        <v>116</v>
      </c>
      <c r="C5" s="42" t="str">
        <f t="shared" si="1"/>
        <v/>
      </c>
      <c r="D5" s="12" t="s">
        <v>117</v>
      </c>
      <c r="E5" s="12"/>
      <c r="F5" s="13"/>
      <c r="G5" s="11" t="s">
        <v>116</v>
      </c>
      <c r="H5" s="42" t="str">
        <f t="shared" si="2"/>
        <v/>
      </c>
      <c r="I5" s="12"/>
      <c r="J5" s="12"/>
      <c r="K5" s="13"/>
      <c r="P5" s="9">
        <v>9</v>
      </c>
      <c r="Q5" s="1">
        <v>8</v>
      </c>
      <c r="R5" s="10">
        <v>7</v>
      </c>
      <c r="U5" s="16" t="s">
        <v>78</v>
      </c>
      <c r="V5" s="4"/>
      <c r="W5" s="4"/>
      <c r="X5" s="1" t="s">
        <v>79</v>
      </c>
      <c r="Y5" s="1" t="s">
        <v>81</v>
      </c>
      <c r="Z5" s="3" t="s">
        <v>83</v>
      </c>
      <c r="AA5" s="9"/>
      <c r="AB5" s="4"/>
      <c r="AC5" s="1"/>
      <c r="AD5" s="1"/>
      <c r="AE5" s="10"/>
    </row>
    <row r="6" spans="1:31" ht="18.600000000000001" thickBot="1" x14ac:dyDescent="0.5">
      <c r="A6" s="32" t="str">
        <f t="shared" si="0"/>
        <v>#1</v>
      </c>
      <c r="B6" s="6"/>
      <c r="C6" s="42" t="str">
        <f t="shared" si="1"/>
        <v/>
      </c>
      <c r="D6" s="7"/>
      <c r="E6" s="7"/>
      <c r="F6" s="8"/>
      <c r="G6" s="6"/>
      <c r="H6" s="42" t="str">
        <f t="shared" si="2"/>
        <v/>
      </c>
      <c r="I6" s="7"/>
      <c r="J6" s="7"/>
      <c r="K6" s="8"/>
      <c r="O6" s="35"/>
      <c r="P6" s="11">
        <v>2</v>
      </c>
      <c r="Q6" s="12">
        <v>3</v>
      </c>
      <c r="R6" s="13">
        <v>4</v>
      </c>
      <c r="S6" s="35"/>
      <c r="U6" s="16" t="s">
        <v>29</v>
      </c>
      <c r="V6" s="4"/>
      <c r="W6" s="3" t="s">
        <v>83</v>
      </c>
      <c r="X6" s="1" t="s">
        <v>35</v>
      </c>
      <c r="Y6" s="1" t="s">
        <v>80</v>
      </c>
      <c r="Z6" s="3" t="s">
        <v>82</v>
      </c>
      <c r="AA6" s="9"/>
      <c r="AB6" s="4"/>
      <c r="AC6" s="1" t="s">
        <v>40</v>
      </c>
      <c r="AD6" s="1" t="s">
        <v>68</v>
      </c>
      <c r="AE6" s="3" t="s">
        <v>82</v>
      </c>
    </row>
    <row r="7" spans="1:31" x14ac:dyDescent="0.45">
      <c r="A7" s="33" t="s">
        <v>118</v>
      </c>
      <c r="B7" s="21">
        <v>5</v>
      </c>
      <c r="C7" s="42" t="str">
        <f t="shared" si="1"/>
        <v/>
      </c>
      <c r="D7" s="5" t="s">
        <v>101</v>
      </c>
      <c r="E7" s="5"/>
      <c r="F7" s="22">
        <v>16</v>
      </c>
      <c r="G7" s="21">
        <v>10</v>
      </c>
      <c r="H7" s="42" t="str">
        <f t="shared" si="2"/>
        <v/>
      </c>
      <c r="I7" s="5" t="s">
        <v>108</v>
      </c>
      <c r="J7" s="5" t="s">
        <v>119</v>
      </c>
      <c r="K7" s="22">
        <v>37</v>
      </c>
      <c r="P7" s="21">
        <v>4</v>
      </c>
      <c r="Q7" s="5">
        <v>3</v>
      </c>
      <c r="R7" s="22">
        <v>2</v>
      </c>
      <c r="U7" s="49" t="s">
        <v>69</v>
      </c>
      <c r="X7" s="14" t="s">
        <v>35</v>
      </c>
      <c r="Y7" s="14" t="s">
        <v>36</v>
      </c>
      <c r="Z7" s="3" t="s">
        <v>70</v>
      </c>
      <c r="AA7" s="9"/>
      <c r="AB7" s="4"/>
      <c r="AC7" s="1"/>
      <c r="AD7" s="1"/>
      <c r="AE7" s="10"/>
    </row>
    <row r="8" spans="1:31" x14ac:dyDescent="0.45">
      <c r="A8" s="30" t="str">
        <f t="shared" ref="A8:A10" si="3">A7</f>
        <v>#2</v>
      </c>
      <c r="C8" s="42" t="str">
        <f t="shared" si="1"/>
        <v/>
      </c>
      <c r="G8" s="9">
        <v>6</v>
      </c>
      <c r="H8" s="42" t="str">
        <f t="shared" si="2"/>
        <v/>
      </c>
      <c r="I8" s="1" t="s">
        <v>110</v>
      </c>
      <c r="K8" s="10">
        <v>12</v>
      </c>
      <c r="P8" s="9">
        <v>7</v>
      </c>
      <c r="Q8" s="1">
        <v>8</v>
      </c>
      <c r="R8" s="10">
        <v>9</v>
      </c>
      <c r="U8" s="16" t="s">
        <v>32</v>
      </c>
      <c r="V8" s="4"/>
      <c r="W8" s="4"/>
      <c r="X8" s="1" t="s">
        <v>35</v>
      </c>
      <c r="Y8" s="1" t="s">
        <v>38</v>
      </c>
      <c r="Z8" s="3"/>
      <c r="AA8" s="9"/>
      <c r="AB8" s="4"/>
      <c r="AC8" s="1" t="s">
        <v>37</v>
      </c>
      <c r="AD8" s="1" t="s">
        <v>36</v>
      </c>
      <c r="AE8" s="3" t="s">
        <v>82</v>
      </c>
    </row>
    <row r="9" spans="1:31" ht="18.600000000000001" thickBot="1" x14ac:dyDescent="0.5">
      <c r="A9" s="34" t="str">
        <f t="shared" si="3"/>
        <v>#2</v>
      </c>
      <c r="B9" s="11"/>
      <c r="C9" s="42" t="str">
        <f t="shared" si="1"/>
        <v/>
      </c>
      <c r="D9" s="12"/>
      <c r="E9" s="12"/>
      <c r="F9" s="13"/>
      <c r="G9" s="11">
        <v>9</v>
      </c>
      <c r="H9" s="42">
        <f t="shared" si="2"/>
        <v>12</v>
      </c>
      <c r="I9" s="12" t="s">
        <v>113</v>
      </c>
      <c r="J9" s="12" t="s">
        <v>120</v>
      </c>
      <c r="K9" s="13">
        <v>65</v>
      </c>
      <c r="P9" s="11">
        <v>5</v>
      </c>
      <c r="Q9" s="12">
        <v>6</v>
      </c>
      <c r="R9" s="13">
        <v>1</v>
      </c>
      <c r="U9" s="16" t="s">
        <v>26</v>
      </c>
      <c r="V9" s="4"/>
      <c r="W9" s="4"/>
      <c r="X9" s="1" t="s">
        <v>37</v>
      </c>
      <c r="Y9" s="1" t="s">
        <v>38</v>
      </c>
      <c r="Z9" s="3"/>
      <c r="AA9" s="9"/>
      <c r="AB9" s="4"/>
      <c r="AC9" s="1" t="s">
        <v>35</v>
      </c>
      <c r="AD9" s="1" t="s">
        <v>36</v>
      </c>
      <c r="AE9" s="10" t="s">
        <v>37</v>
      </c>
    </row>
    <row r="10" spans="1:31" ht="18.600000000000001" x14ac:dyDescent="0.45">
      <c r="A10" s="32" t="str">
        <f t="shared" si="3"/>
        <v>#2</v>
      </c>
      <c r="B10" s="6"/>
      <c r="C10" s="42" t="str">
        <f t="shared" si="1"/>
        <v/>
      </c>
      <c r="D10" s="7"/>
      <c r="E10" s="7"/>
      <c r="F10" s="8"/>
      <c r="G10" s="6"/>
      <c r="H10" s="42" t="str">
        <f t="shared" si="2"/>
        <v/>
      </c>
      <c r="I10" s="7"/>
      <c r="J10" s="7"/>
      <c r="K10" s="8"/>
      <c r="U10" s="16" t="s">
        <v>31</v>
      </c>
      <c r="V10" s="4"/>
      <c r="W10" s="4"/>
      <c r="X10" s="1" t="s">
        <v>37</v>
      </c>
      <c r="Y10" s="1" t="s">
        <v>39</v>
      </c>
      <c r="Z10" s="3" t="s">
        <v>82</v>
      </c>
      <c r="AA10" s="9"/>
      <c r="AB10" s="4"/>
      <c r="AC10" s="1" t="s">
        <v>35</v>
      </c>
      <c r="AD10" s="1"/>
      <c r="AE10" s="3" t="s">
        <v>82</v>
      </c>
    </row>
    <row r="11" spans="1:31" ht="18.600000000000001" thickBot="1" x14ac:dyDescent="0.5">
      <c r="A11" s="30" t="s">
        <v>121</v>
      </c>
      <c r="B11" s="9">
        <v>8</v>
      </c>
      <c r="C11" s="42" t="str">
        <f t="shared" si="1"/>
        <v/>
      </c>
      <c r="D11" s="1" t="s">
        <v>108</v>
      </c>
      <c r="E11" s="1" t="s">
        <v>119</v>
      </c>
      <c r="F11" s="10">
        <v>36</v>
      </c>
      <c r="G11" s="9">
        <v>6</v>
      </c>
      <c r="H11" s="42" t="str">
        <f t="shared" si="2"/>
        <v/>
      </c>
      <c r="I11" s="1" t="s">
        <v>101</v>
      </c>
      <c r="K11" s="10">
        <v>19</v>
      </c>
      <c r="O11" t="s">
        <v>84</v>
      </c>
      <c r="P11" s="6">
        <v>11</v>
      </c>
      <c r="Q11" s="7">
        <v>16</v>
      </c>
      <c r="R11" s="8">
        <v>15</v>
      </c>
      <c r="U11" s="48" t="s">
        <v>30</v>
      </c>
      <c r="V11" s="47"/>
      <c r="W11" s="47"/>
      <c r="X11" s="12" t="s">
        <v>40</v>
      </c>
      <c r="Y11" s="12" t="s">
        <v>61</v>
      </c>
      <c r="Z11" s="3" t="s">
        <v>82</v>
      </c>
      <c r="AA11" s="11"/>
      <c r="AB11" s="47"/>
      <c r="AC11" s="12" t="s">
        <v>35</v>
      </c>
      <c r="AD11" s="12"/>
      <c r="AE11" s="3" t="s">
        <v>82</v>
      </c>
    </row>
    <row r="12" spans="1:31" ht="18.600000000000001" thickBot="1" x14ac:dyDescent="0.5">
      <c r="A12" s="34" t="str">
        <f t="shared" ref="A12:A15" si="4">A11</f>
        <v>#3</v>
      </c>
      <c r="B12" s="11">
        <v>13</v>
      </c>
      <c r="C12" s="42" t="str">
        <f t="shared" si="1"/>
        <v/>
      </c>
      <c r="D12" s="12" t="s">
        <v>110</v>
      </c>
      <c r="E12" s="12"/>
      <c r="F12" s="13">
        <v>51</v>
      </c>
      <c r="G12" s="11"/>
      <c r="H12" s="42" t="str">
        <f t="shared" si="2"/>
        <v/>
      </c>
      <c r="I12" s="12"/>
      <c r="J12" s="12"/>
      <c r="K12" s="13"/>
      <c r="P12" s="9">
        <v>19</v>
      </c>
      <c r="Q12" s="1">
        <v>18</v>
      </c>
      <c r="R12" s="10">
        <v>17</v>
      </c>
    </row>
    <row r="13" spans="1:31" ht="18.600000000000001" thickBot="1" x14ac:dyDescent="0.5">
      <c r="A13" s="32" t="str">
        <f t="shared" si="4"/>
        <v>#3</v>
      </c>
      <c r="B13" s="6">
        <v>9</v>
      </c>
      <c r="C13" s="42">
        <f t="shared" si="1"/>
        <v>51</v>
      </c>
      <c r="D13" s="7" t="s">
        <v>113</v>
      </c>
      <c r="E13" s="7" t="s">
        <v>114</v>
      </c>
      <c r="F13" s="8">
        <v>8</v>
      </c>
      <c r="G13" s="6">
        <v>18</v>
      </c>
      <c r="H13" s="42" t="str">
        <f t="shared" si="2"/>
        <v/>
      </c>
      <c r="I13" s="7" t="s">
        <v>119</v>
      </c>
      <c r="J13" s="7" t="s">
        <v>120</v>
      </c>
      <c r="K13" s="8">
        <v>33</v>
      </c>
      <c r="P13" s="11">
        <v>12</v>
      </c>
      <c r="Q13" s="12">
        <v>13</v>
      </c>
      <c r="R13" s="13">
        <v>14</v>
      </c>
    </row>
    <row r="14" spans="1:31" ht="18.600000000000001" thickBot="1" x14ac:dyDescent="0.5">
      <c r="A14" s="30" t="str">
        <f t="shared" si="4"/>
        <v>#3</v>
      </c>
      <c r="B14" s="9" t="s">
        <v>116</v>
      </c>
      <c r="C14" s="42" t="str">
        <f t="shared" si="1"/>
        <v/>
      </c>
      <c r="G14" s="9" t="s">
        <v>122</v>
      </c>
      <c r="H14" s="42" t="str">
        <f t="shared" si="2"/>
        <v/>
      </c>
      <c r="I14" s="1" t="s">
        <v>123</v>
      </c>
      <c r="Q14">
        <v>1</v>
      </c>
      <c r="U14" s="28" t="s">
        <v>67</v>
      </c>
      <c r="V14" s="29"/>
      <c r="W14" s="29"/>
      <c r="X14" s="26" t="s">
        <v>62</v>
      </c>
      <c r="Y14" s="26"/>
      <c r="Z14" s="25" t="s">
        <v>16</v>
      </c>
      <c r="AA14" s="24"/>
      <c r="AB14" s="29"/>
      <c r="AC14" s="26"/>
      <c r="AD14" s="26"/>
      <c r="AE14" s="27"/>
    </row>
    <row r="15" spans="1:31" ht="18.600000000000001" thickBot="1" x14ac:dyDescent="0.5">
      <c r="A15" s="34" t="str">
        <f t="shared" si="4"/>
        <v>#3</v>
      </c>
      <c r="B15" s="11"/>
      <c r="C15" s="42" t="str">
        <f t="shared" si="1"/>
        <v/>
      </c>
      <c r="D15" s="12"/>
      <c r="E15" s="12"/>
      <c r="F15" s="13"/>
      <c r="G15" s="11"/>
      <c r="H15" s="42" t="str">
        <f t="shared" si="2"/>
        <v/>
      </c>
      <c r="I15" s="12"/>
      <c r="J15" s="12"/>
      <c r="K15" s="13"/>
      <c r="U15" s="49" t="s">
        <v>41</v>
      </c>
      <c r="V15" s="42"/>
      <c r="W15" s="42"/>
      <c r="X15" s="14" t="s">
        <v>42</v>
      </c>
      <c r="Y15" s="14"/>
      <c r="Z15" s="43"/>
      <c r="AA15" s="37"/>
      <c r="AB15" s="42"/>
      <c r="AC15" s="14"/>
      <c r="AD15" s="14"/>
      <c r="AE15" s="38"/>
    </row>
    <row r="16" spans="1:31" x14ac:dyDescent="0.45">
      <c r="A16" s="32" t="s">
        <v>124</v>
      </c>
      <c r="B16" s="6">
        <v>2</v>
      </c>
      <c r="C16" s="42" t="str">
        <f t="shared" si="1"/>
        <v/>
      </c>
      <c r="D16" s="7" t="s">
        <v>108</v>
      </c>
      <c r="E16" s="7" t="s">
        <v>113</v>
      </c>
      <c r="F16" s="8">
        <v>25</v>
      </c>
      <c r="G16" s="6">
        <v>6</v>
      </c>
      <c r="H16" s="42" t="str">
        <f t="shared" si="2"/>
        <v/>
      </c>
      <c r="I16" s="7" t="s">
        <v>101</v>
      </c>
      <c r="J16" s="7"/>
      <c r="K16" s="8">
        <v>66</v>
      </c>
      <c r="U16" s="15" t="s">
        <v>43</v>
      </c>
      <c r="V16" s="60"/>
      <c r="W16" s="61"/>
      <c r="X16" s="62"/>
      <c r="Y16" s="62"/>
      <c r="Z16" s="63"/>
      <c r="AA16" s="60"/>
      <c r="AB16" s="61"/>
      <c r="AC16" s="62"/>
      <c r="AD16" s="62"/>
      <c r="AE16" s="64"/>
    </row>
    <row r="17" spans="1:31" x14ac:dyDescent="0.45">
      <c r="A17" s="30" t="str">
        <f t="shared" ref="A17:A28" si="5">A16</f>
        <v>#4</v>
      </c>
      <c r="B17" s="9">
        <v>13</v>
      </c>
      <c r="C17" s="42" t="str">
        <f t="shared" si="1"/>
        <v/>
      </c>
      <c r="D17" s="1" t="s">
        <v>110</v>
      </c>
      <c r="F17" s="10">
        <v>11</v>
      </c>
      <c r="H17" s="42" t="str">
        <f t="shared" si="2"/>
        <v/>
      </c>
      <c r="U17" s="16" t="s">
        <v>44</v>
      </c>
      <c r="V17" s="4" t="s">
        <v>64</v>
      </c>
      <c r="W17" s="4"/>
      <c r="X17" s="1" t="s">
        <v>48</v>
      </c>
      <c r="Y17" s="1"/>
      <c r="Z17" s="3"/>
      <c r="AA17" s="9" t="s">
        <v>66</v>
      </c>
      <c r="AB17" s="4"/>
      <c r="AC17" s="1"/>
      <c r="AD17" s="1"/>
      <c r="AE17" s="10"/>
    </row>
    <row r="18" spans="1:31" ht="18.600000000000001" thickBot="1" x14ac:dyDescent="0.5">
      <c r="A18" s="34" t="str">
        <f t="shared" si="5"/>
        <v>#4</v>
      </c>
      <c r="B18" s="11">
        <v>17</v>
      </c>
      <c r="C18" s="42">
        <f t="shared" si="1"/>
        <v>11</v>
      </c>
      <c r="D18" s="12" t="s">
        <v>113</v>
      </c>
      <c r="E18" s="12"/>
      <c r="F18" s="13">
        <v>7</v>
      </c>
      <c r="G18" s="11">
        <v>18</v>
      </c>
      <c r="H18" s="42" t="str">
        <f t="shared" si="2"/>
        <v/>
      </c>
      <c r="I18" s="12" t="s">
        <v>119</v>
      </c>
      <c r="J18" s="12" t="s">
        <v>110</v>
      </c>
      <c r="K18" s="13">
        <v>75</v>
      </c>
      <c r="U18" s="16" t="s">
        <v>46</v>
      </c>
      <c r="V18" s="4" t="s">
        <v>64</v>
      </c>
      <c r="W18" s="4"/>
      <c r="X18" s="1" t="s">
        <v>50</v>
      </c>
      <c r="Y18" s="1"/>
      <c r="Z18" s="3"/>
      <c r="AA18" s="9" t="s">
        <v>66</v>
      </c>
      <c r="AB18" s="4"/>
      <c r="AC18" s="1"/>
      <c r="AD18" s="1"/>
      <c r="AE18" s="10"/>
    </row>
    <row r="19" spans="1:31" x14ac:dyDescent="0.45">
      <c r="A19" s="32" t="str">
        <f t="shared" si="5"/>
        <v>#4</v>
      </c>
      <c r="B19" s="6"/>
      <c r="C19" s="42" t="str">
        <f t="shared" si="1"/>
        <v/>
      </c>
      <c r="D19" s="7"/>
      <c r="E19" s="7"/>
      <c r="F19" s="8"/>
      <c r="G19" s="6">
        <v>10</v>
      </c>
      <c r="H19" s="42" t="str">
        <f t="shared" si="2"/>
        <v/>
      </c>
      <c r="I19" s="7" t="s">
        <v>125</v>
      </c>
      <c r="J19" s="7" t="s">
        <v>119</v>
      </c>
      <c r="K19" s="8">
        <v>85</v>
      </c>
      <c r="U19" s="16" t="s">
        <v>45</v>
      </c>
      <c r="V19" s="4" t="s">
        <v>63</v>
      </c>
      <c r="W19" s="4"/>
      <c r="X19" s="1" t="s">
        <v>49</v>
      </c>
      <c r="Y19" s="1"/>
      <c r="Z19" s="3"/>
      <c r="AA19" s="9" t="s">
        <v>65</v>
      </c>
      <c r="AB19" s="4"/>
      <c r="AC19" s="1"/>
      <c r="AD19" s="1"/>
      <c r="AE19" s="10"/>
    </row>
    <row r="20" spans="1:31" ht="18.600000000000001" thickBot="1" x14ac:dyDescent="0.5">
      <c r="A20" s="30" t="str">
        <f t="shared" si="5"/>
        <v>#4</v>
      </c>
      <c r="C20" s="42" t="str">
        <f t="shared" si="1"/>
        <v/>
      </c>
      <c r="G20" s="9">
        <v>6</v>
      </c>
      <c r="H20" s="42" t="str">
        <f t="shared" si="2"/>
        <v/>
      </c>
      <c r="I20" s="1" t="s">
        <v>110</v>
      </c>
      <c r="J20" s="1" t="s">
        <v>111</v>
      </c>
      <c r="K20" s="10">
        <v>53</v>
      </c>
      <c r="U20" s="48" t="s">
        <v>47</v>
      </c>
      <c r="V20" s="47" t="s">
        <v>63</v>
      </c>
      <c r="W20" s="47"/>
      <c r="X20" s="12" t="s">
        <v>51</v>
      </c>
      <c r="Y20" s="12"/>
      <c r="Z20" s="46"/>
      <c r="AA20" s="11" t="s">
        <v>65</v>
      </c>
      <c r="AB20" s="47"/>
      <c r="AC20" s="12"/>
      <c r="AD20" s="12"/>
      <c r="AE20" s="13"/>
    </row>
    <row r="21" spans="1:31" ht="18.600000000000001" thickBot="1" x14ac:dyDescent="0.5">
      <c r="A21" s="34" t="str">
        <f t="shared" si="5"/>
        <v>#4</v>
      </c>
      <c r="B21" s="11">
        <v>13</v>
      </c>
      <c r="C21" s="42" t="str">
        <f t="shared" si="1"/>
        <v/>
      </c>
      <c r="D21" s="12" t="s">
        <v>119</v>
      </c>
      <c r="E21" s="12" t="s">
        <v>110</v>
      </c>
      <c r="F21" s="13">
        <v>12</v>
      </c>
      <c r="G21" s="11">
        <v>8</v>
      </c>
      <c r="H21" s="42">
        <f t="shared" si="2"/>
        <v>53</v>
      </c>
      <c r="I21" s="12" t="s">
        <v>113</v>
      </c>
      <c r="J21" s="12"/>
      <c r="K21" s="13">
        <v>1</v>
      </c>
      <c r="O21" t="s">
        <v>78</v>
      </c>
    </row>
    <row r="22" spans="1:31" x14ac:dyDescent="0.45">
      <c r="A22" s="32" t="str">
        <f t="shared" si="5"/>
        <v>#4</v>
      </c>
      <c r="B22" s="6">
        <v>14</v>
      </c>
      <c r="C22" s="42" t="str">
        <f t="shared" si="1"/>
        <v/>
      </c>
      <c r="D22" s="7" t="s">
        <v>125</v>
      </c>
      <c r="E22" s="7" t="s">
        <v>109</v>
      </c>
      <c r="F22" s="8">
        <v>11</v>
      </c>
      <c r="G22" s="6"/>
      <c r="H22" s="42" t="str">
        <f t="shared" si="2"/>
        <v/>
      </c>
      <c r="I22" s="7"/>
      <c r="J22" s="7"/>
      <c r="K22" s="8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85</v>
      </c>
      <c r="V22" s="1" t="s">
        <v>86</v>
      </c>
      <c r="W22" s="1" t="s">
        <v>87</v>
      </c>
    </row>
    <row r="23" spans="1:31" x14ac:dyDescent="0.45">
      <c r="A23" s="30" t="str">
        <f t="shared" si="5"/>
        <v>#4</v>
      </c>
      <c r="B23" s="9">
        <v>2</v>
      </c>
      <c r="C23" s="42" t="str">
        <f t="shared" si="1"/>
        <v/>
      </c>
      <c r="D23" s="1" t="s">
        <v>110</v>
      </c>
      <c r="E23" s="1" t="s">
        <v>111</v>
      </c>
      <c r="F23" s="10">
        <v>53</v>
      </c>
      <c r="H23" s="42" t="str">
        <f t="shared" si="2"/>
        <v/>
      </c>
    </row>
    <row r="24" spans="1:31" ht="18.600000000000001" thickBot="1" x14ac:dyDescent="0.5">
      <c r="A24" s="34" t="str">
        <f t="shared" si="5"/>
        <v>#4</v>
      </c>
      <c r="B24" s="11">
        <v>9</v>
      </c>
      <c r="C24" s="42">
        <f t="shared" si="1"/>
        <v>53</v>
      </c>
      <c r="D24" s="12" t="s">
        <v>113</v>
      </c>
      <c r="E24" s="12"/>
      <c r="F24" s="13">
        <v>15</v>
      </c>
      <c r="G24" s="11">
        <v>6</v>
      </c>
      <c r="H24" s="42" t="str">
        <f t="shared" si="2"/>
        <v/>
      </c>
      <c r="I24" s="12" t="s">
        <v>125</v>
      </c>
      <c r="J24" s="12" t="s">
        <v>119</v>
      </c>
      <c r="K24" s="13">
        <v>83</v>
      </c>
    </row>
    <row r="25" spans="1:31" x14ac:dyDescent="0.45">
      <c r="A25" s="32" t="str">
        <f t="shared" si="5"/>
        <v>#4</v>
      </c>
      <c r="B25" s="6"/>
      <c r="C25" s="42" t="str">
        <f t="shared" si="1"/>
        <v/>
      </c>
      <c r="D25" s="7"/>
      <c r="E25" s="7"/>
      <c r="F25" s="8"/>
      <c r="G25" s="6">
        <v>10</v>
      </c>
      <c r="H25" s="42" t="str">
        <f t="shared" si="2"/>
        <v/>
      </c>
      <c r="I25" s="7" t="s">
        <v>110</v>
      </c>
      <c r="J25" s="7" t="s">
        <v>120</v>
      </c>
      <c r="K25" s="8">
        <v>53</v>
      </c>
    </row>
    <row r="26" spans="1:31" x14ac:dyDescent="0.45">
      <c r="A26" s="30" t="str">
        <f t="shared" si="5"/>
        <v>#4</v>
      </c>
      <c r="C26" s="42" t="str">
        <f t="shared" si="1"/>
        <v/>
      </c>
      <c r="G26" s="9">
        <v>8</v>
      </c>
      <c r="H26" s="42">
        <f t="shared" si="2"/>
        <v>53</v>
      </c>
      <c r="I26" s="1" t="s">
        <v>113</v>
      </c>
      <c r="J26" s="1" t="s">
        <v>120</v>
      </c>
      <c r="K26" s="10">
        <v>26</v>
      </c>
    </row>
    <row r="27" spans="1:31" ht="18.600000000000001" thickBot="1" x14ac:dyDescent="0.5">
      <c r="A27" s="34" t="str">
        <f t="shared" si="5"/>
        <v>#4</v>
      </c>
      <c r="B27" s="11" t="s">
        <v>116</v>
      </c>
      <c r="C27" s="42" t="str">
        <f t="shared" si="1"/>
        <v/>
      </c>
      <c r="D27" s="12"/>
      <c r="E27" s="12"/>
      <c r="F27" s="13"/>
      <c r="G27" s="11" t="s">
        <v>122</v>
      </c>
      <c r="H27" s="42" t="str">
        <f t="shared" si="2"/>
        <v/>
      </c>
      <c r="I27" s="12" t="s">
        <v>126</v>
      </c>
      <c r="J27" s="12"/>
      <c r="K27" s="13"/>
    </row>
    <row r="28" spans="1:31" ht="18.600000000000001" x14ac:dyDescent="0.45">
      <c r="A28" s="36" t="str">
        <f t="shared" si="5"/>
        <v>#4</v>
      </c>
      <c r="B28" s="37"/>
      <c r="C28" s="42" t="str">
        <f t="shared" si="1"/>
        <v/>
      </c>
      <c r="D28" s="14"/>
      <c r="E28" s="14"/>
      <c r="F28" s="38"/>
      <c r="G28" s="37"/>
      <c r="H28" s="42" t="str">
        <f t="shared" si="2"/>
        <v/>
      </c>
      <c r="I28" s="14"/>
      <c r="J28" s="14"/>
      <c r="K28" s="38"/>
    </row>
    <row r="29" spans="1:31" x14ac:dyDescent="0.45">
      <c r="A29" s="32" t="s">
        <v>127</v>
      </c>
      <c r="B29" s="6">
        <v>9</v>
      </c>
      <c r="C29" s="42" t="str">
        <f t="shared" si="1"/>
        <v/>
      </c>
      <c r="D29" s="7" t="s">
        <v>108</v>
      </c>
      <c r="E29" s="7" t="s">
        <v>113</v>
      </c>
      <c r="F29" s="8">
        <v>32</v>
      </c>
      <c r="G29" s="6">
        <v>6</v>
      </c>
      <c r="H29" s="42" t="str">
        <f t="shared" si="2"/>
        <v/>
      </c>
      <c r="I29" s="7" t="s">
        <v>101</v>
      </c>
      <c r="J29" s="7"/>
      <c r="K29" s="8">
        <v>88</v>
      </c>
    </row>
    <row r="30" spans="1:31" x14ac:dyDescent="0.45">
      <c r="A30" s="30" t="str">
        <f t="shared" ref="A30:A32" si="6">A29</f>
        <v>#5</v>
      </c>
      <c r="B30" s="21">
        <v>13</v>
      </c>
      <c r="C30" s="42" t="str">
        <f t="shared" si="1"/>
        <v/>
      </c>
      <c r="D30" s="5" t="s">
        <v>110</v>
      </c>
      <c r="E30" s="5"/>
      <c r="F30" s="22" t="s">
        <v>128</v>
      </c>
      <c r="G30" s="21"/>
      <c r="H30" s="42" t="str">
        <f t="shared" si="2"/>
        <v/>
      </c>
      <c r="I30" s="5"/>
      <c r="J30" s="5"/>
      <c r="K30" s="22"/>
    </row>
    <row r="31" spans="1:31" x14ac:dyDescent="0.45">
      <c r="A31" s="3" t="str">
        <f t="shared" si="6"/>
        <v>#5</v>
      </c>
      <c r="B31" s="9">
        <v>14</v>
      </c>
      <c r="C31" s="42" t="str">
        <f t="shared" si="1"/>
        <v>c2</v>
      </c>
      <c r="D31" s="1" t="s">
        <v>113</v>
      </c>
      <c r="E31" s="1" t="s">
        <v>120</v>
      </c>
      <c r="F31" s="10">
        <v>65</v>
      </c>
      <c r="H31" s="42" t="str">
        <f t="shared" si="2"/>
        <v/>
      </c>
    </row>
    <row r="32" spans="1:31" x14ac:dyDescent="0.45">
      <c r="A32" s="39" t="str">
        <f t="shared" si="6"/>
        <v>#5</v>
      </c>
      <c r="B32" s="19"/>
      <c r="C32" s="42" t="str">
        <f t="shared" si="1"/>
        <v/>
      </c>
      <c r="D32" s="17"/>
      <c r="E32" s="17"/>
      <c r="F32" s="20"/>
      <c r="G32" s="19"/>
      <c r="H32" s="42" t="str">
        <f t="shared" si="2"/>
        <v/>
      </c>
      <c r="I32" s="17"/>
      <c r="J32" s="17"/>
      <c r="K32" s="20"/>
    </row>
    <row r="33" spans="1:11" ht="18.600000000000001" thickBot="1" x14ac:dyDescent="0.5">
      <c r="A33" s="34" t="s">
        <v>129</v>
      </c>
      <c r="B33" s="11">
        <v>13</v>
      </c>
      <c r="C33" s="42" t="str">
        <f t="shared" si="1"/>
        <v/>
      </c>
      <c r="D33" s="12" t="s">
        <v>101</v>
      </c>
      <c r="E33" s="12"/>
      <c r="F33" s="13">
        <v>56</v>
      </c>
      <c r="G33" s="11">
        <v>9</v>
      </c>
      <c r="H33" s="42" t="str">
        <f t="shared" si="2"/>
        <v/>
      </c>
      <c r="I33" s="12" t="s">
        <v>108</v>
      </c>
      <c r="J33" s="12" t="s">
        <v>113</v>
      </c>
      <c r="K33" s="13">
        <v>32</v>
      </c>
    </row>
    <row r="34" spans="1:11" thickBot="1" x14ac:dyDescent="0.5">
      <c r="A34" s="32" t="str">
        <f t="shared" ref="A34:A36" si="7">A33</f>
        <v>#6</v>
      </c>
      <c r="B34" s="6"/>
      <c r="C34" s="42" t="str">
        <f t="shared" si="1"/>
        <v/>
      </c>
      <c r="D34" s="7"/>
      <c r="E34" s="7"/>
      <c r="F34" s="8"/>
      <c r="G34" s="6">
        <v>6</v>
      </c>
      <c r="H34" s="42" t="str">
        <f t="shared" si="2"/>
        <v/>
      </c>
      <c r="I34" s="7" t="s">
        <v>110</v>
      </c>
      <c r="J34" s="7"/>
      <c r="K34" s="8">
        <v>51</v>
      </c>
    </row>
    <row r="35" spans="1:11" thickBot="1" x14ac:dyDescent="0.5">
      <c r="A35" s="30" t="str">
        <f t="shared" si="7"/>
        <v>#6</v>
      </c>
      <c r="B35" s="9">
        <v>9</v>
      </c>
      <c r="C35" s="42" t="str">
        <f t="shared" si="1"/>
        <v/>
      </c>
      <c r="D35" s="1" t="s">
        <v>125</v>
      </c>
      <c r="E35" s="1" t="s">
        <v>114</v>
      </c>
      <c r="G35" s="9">
        <v>4</v>
      </c>
      <c r="H35" s="42">
        <f t="shared" si="2"/>
        <v>51</v>
      </c>
      <c r="I35" s="1" t="s">
        <v>113</v>
      </c>
      <c r="J35" s="1" t="s">
        <v>120</v>
      </c>
      <c r="K35" s="10">
        <v>74</v>
      </c>
    </row>
    <row r="36" spans="1:11" ht="18.600000000000001" thickBot="1" x14ac:dyDescent="0.5">
      <c r="A36" s="34" t="str">
        <f t="shared" si="7"/>
        <v>#6</v>
      </c>
      <c r="B36" s="11"/>
      <c r="C36" s="42" t="str">
        <f t="shared" si="1"/>
        <v/>
      </c>
      <c r="D36" s="12"/>
      <c r="E36" s="12"/>
      <c r="F36" s="13"/>
      <c r="G36" s="11"/>
      <c r="H36" s="42" t="str">
        <f t="shared" si="2"/>
        <v/>
      </c>
      <c r="I36" s="12"/>
      <c r="J36" s="12"/>
      <c r="K36" s="13"/>
    </row>
    <row r="37" spans="1:11" thickBot="1" x14ac:dyDescent="0.5">
      <c r="A37" s="32" t="s">
        <v>130</v>
      </c>
      <c r="B37" s="6">
        <v>8</v>
      </c>
      <c r="C37" s="42" t="str">
        <f t="shared" si="1"/>
        <v/>
      </c>
      <c r="D37" s="7" t="s">
        <v>108</v>
      </c>
      <c r="E37" s="7" t="s">
        <v>113</v>
      </c>
      <c r="F37" s="8">
        <v>36</v>
      </c>
      <c r="G37" s="6">
        <v>8</v>
      </c>
      <c r="H37" s="42" t="str">
        <f t="shared" si="2"/>
        <v/>
      </c>
      <c r="I37" s="7" t="s">
        <v>101</v>
      </c>
      <c r="J37" s="7"/>
      <c r="K37" s="8">
        <v>68</v>
      </c>
    </row>
    <row r="38" spans="1:11" thickBot="1" x14ac:dyDescent="0.5">
      <c r="A38" s="30" t="str">
        <f t="shared" ref="A38:A44" si="8">A37</f>
        <v>#7</v>
      </c>
      <c r="B38" s="9">
        <v>13</v>
      </c>
      <c r="C38" s="42" t="str">
        <f t="shared" si="1"/>
        <v/>
      </c>
      <c r="D38" s="1" t="s">
        <v>110</v>
      </c>
      <c r="F38" s="10">
        <v>22</v>
      </c>
      <c r="H38" s="42" t="str">
        <f t="shared" si="2"/>
        <v/>
      </c>
    </row>
    <row r="39" spans="1:11" ht="18.600000000000001" thickBot="1" x14ac:dyDescent="0.5">
      <c r="A39" s="34" t="str">
        <f t="shared" si="8"/>
        <v>#7</v>
      </c>
      <c r="B39" s="11">
        <v>2</v>
      </c>
      <c r="C39" s="42">
        <f t="shared" si="1"/>
        <v>22</v>
      </c>
      <c r="D39" s="12" t="s">
        <v>113</v>
      </c>
      <c r="E39" s="12"/>
      <c r="F39" s="13">
        <v>19</v>
      </c>
      <c r="G39" s="11">
        <v>6</v>
      </c>
      <c r="H39" s="42" t="str">
        <f t="shared" si="2"/>
        <v/>
      </c>
      <c r="I39" s="12" t="s">
        <v>125</v>
      </c>
      <c r="J39" s="12" t="s">
        <v>111</v>
      </c>
      <c r="K39" s="13">
        <v>79</v>
      </c>
    </row>
    <row r="40" spans="1:11" thickBot="1" x14ac:dyDescent="0.5">
      <c r="A40" s="32" t="str">
        <f t="shared" si="8"/>
        <v>#7</v>
      </c>
      <c r="B40" s="6">
        <v>8</v>
      </c>
      <c r="C40" s="42" t="str">
        <f t="shared" si="1"/>
        <v/>
      </c>
      <c r="D40" s="7" t="s">
        <v>125</v>
      </c>
      <c r="E40" s="7" t="s">
        <v>113</v>
      </c>
      <c r="F40" s="8">
        <v>33</v>
      </c>
      <c r="G40" s="6"/>
      <c r="H40" s="42" t="str">
        <f t="shared" si="2"/>
        <v/>
      </c>
      <c r="I40" s="7"/>
      <c r="J40" s="7"/>
      <c r="K40" s="8"/>
    </row>
    <row r="41" spans="1:11" thickBot="1" x14ac:dyDescent="0.5">
      <c r="A41" s="33" t="str">
        <f t="shared" si="8"/>
        <v>#7</v>
      </c>
      <c r="B41" s="21">
        <v>13</v>
      </c>
      <c r="C41" s="42" t="str">
        <f t="shared" si="1"/>
        <v/>
      </c>
      <c r="D41" s="5" t="s">
        <v>110</v>
      </c>
      <c r="E41" s="5"/>
      <c r="F41" s="22">
        <v>51</v>
      </c>
      <c r="G41" s="21"/>
      <c r="H41" s="42" t="str">
        <f t="shared" si="2"/>
        <v/>
      </c>
      <c r="I41" s="5"/>
      <c r="J41" s="5"/>
      <c r="K41" s="22"/>
    </row>
    <row r="42" spans="1:11" thickBot="1" x14ac:dyDescent="0.5">
      <c r="A42" s="30" t="str">
        <f t="shared" si="8"/>
        <v>#7</v>
      </c>
      <c r="B42" s="9">
        <v>14</v>
      </c>
      <c r="C42" s="42">
        <f t="shared" si="1"/>
        <v>51</v>
      </c>
      <c r="D42" s="1" t="s">
        <v>113</v>
      </c>
      <c r="E42" s="1" t="s">
        <v>114</v>
      </c>
      <c r="F42" s="10" t="s">
        <v>131</v>
      </c>
      <c r="H42" s="42" t="str">
        <f t="shared" si="2"/>
        <v/>
      </c>
    </row>
    <row r="43" spans="1:11" ht="18.600000000000001" thickBot="1" x14ac:dyDescent="0.5">
      <c r="A43" s="34" t="str">
        <f t="shared" si="8"/>
        <v>#7</v>
      </c>
      <c r="B43" s="11" t="s">
        <v>122</v>
      </c>
      <c r="C43" s="42" t="str">
        <f t="shared" si="1"/>
        <v/>
      </c>
      <c r="D43" s="12"/>
      <c r="E43" s="12"/>
      <c r="F43" s="13"/>
      <c r="G43" s="11" t="s">
        <v>132</v>
      </c>
      <c r="H43" s="42" t="str">
        <f t="shared" si="2"/>
        <v/>
      </c>
      <c r="I43" s="12" t="s">
        <v>117</v>
      </c>
      <c r="J43" s="12"/>
      <c r="K43" s="13"/>
    </row>
    <row r="44" spans="1:11" thickBot="1" x14ac:dyDescent="0.5">
      <c r="A44" s="32" t="str">
        <f t="shared" si="8"/>
        <v>#7</v>
      </c>
      <c r="B44" s="6"/>
      <c r="C44" s="42" t="str">
        <f t="shared" si="1"/>
        <v/>
      </c>
      <c r="D44" s="7"/>
      <c r="E44" s="7"/>
      <c r="F44" s="8"/>
      <c r="G44" s="6"/>
      <c r="H44" s="42" t="str">
        <f t="shared" si="2"/>
        <v/>
      </c>
      <c r="I44" s="7"/>
      <c r="J44" s="7"/>
      <c r="K44" s="8"/>
    </row>
    <row r="45" spans="1:11" thickBot="1" x14ac:dyDescent="0.5">
      <c r="A45" s="30" t="s">
        <v>133</v>
      </c>
      <c r="B45" s="9">
        <v>8</v>
      </c>
      <c r="C45" s="42" t="str">
        <f t="shared" si="1"/>
        <v/>
      </c>
      <c r="D45" s="1" t="s">
        <v>108</v>
      </c>
      <c r="E45" s="1" t="s">
        <v>109</v>
      </c>
      <c r="F45" s="10">
        <v>89</v>
      </c>
      <c r="G45" s="9">
        <v>8</v>
      </c>
      <c r="H45" s="42" t="str">
        <f t="shared" si="2"/>
        <v/>
      </c>
      <c r="I45" s="1" t="s">
        <v>101</v>
      </c>
      <c r="K45" s="10">
        <v>65</v>
      </c>
    </row>
    <row r="46" spans="1:11" thickBot="1" x14ac:dyDescent="0.5">
      <c r="A46" s="31" t="str">
        <f t="shared" ref="A46:A57" si="9">A45</f>
        <v>#8</v>
      </c>
      <c r="B46" s="19">
        <v>9</v>
      </c>
      <c r="C46" s="42" t="str">
        <f t="shared" si="1"/>
        <v/>
      </c>
      <c r="D46" s="17" t="s">
        <v>110</v>
      </c>
      <c r="E46" s="17" t="s">
        <v>111</v>
      </c>
      <c r="F46" s="20">
        <v>51</v>
      </c>
      <c r="G46" s="19"/>
      <c r="H46" s="42" t="str">
        <f t="shared" si="2"/>
        <v/>
      </c>
      <c r="I46" s="17"/>
      <c r="J46" s="17"/>
      <c r="K46" s="20"/>
    </row>
    <row r="47" spans="1:11" ht="18.600000000000001" thickBot="1" x14ac:dyDescent="0.5">
      <c r="A47" s="34" t="str">
        <f t="shared" si="9"/>
        <v>#8</v>
      </c>
      <c r="B47" s="11">
        <v>14</v>
      </c>
      <c r="C47" s="42">
        <f t="shared" si="1"/>
        <v>51</v>
      </c>
      <c r="D47" s="12" t="s">
        <v>113</v>
      </c>
      <c r="E47" s="12"/>
      <c r="F47" s="13">
        <v>7</v>
      </c>
      <c r="G47" s="11">
        <v>9</v>
      </c>
      <c r="H47" s="42" t="str">
        <f t="shared" si="2"/>
        <v/>
      </c>
      <c r="I47" s="12" t="s">
        <v>119</v>
      </c>
      <c r="J47" s="12" t="s">
        <v>110</v>
      </c>
      <c r="K47" s="13" t="s">
        <v>134</v>
      </c>
    </row>
    <row r="48" spans="1:11" thickBot="1" x14ac:dyDescent="0.5">
      <c r="A48" s="32" t="str">
        <f t="shared" si="9"/>
        <v>#8</v>
      </c>
      <c r="B48" s="6"/>
      <c r="C48" s="42" t="str">
        <f t="shared" si="1"/>
        <v/>
      </c>
      <c r="D48" s="7"/>
      <c r="E48" s="7"/>
      <c r="F48" s="8"/>
      <c r="G48" s="6">
        <v>10</v>
      </c>
      <c r="H48" s="42" t="str">
        <f t="shared" si="2"/>
        <v/>
      </c>
      <c r="I48" s="7" t="s">
        <v>125</v>
      </c>
      <c r="J48" s="7" t="s">
        <v>119</v>
      </c>
      <c r="K48" s="8">
        <v>94</v>
      </c>
    </row>
    <row r="49" spans="1:11" thickBot="1" x14ac:dyDescent="0.5">
      <c r="A49" s="30" t="str">
        <f t="shared" si="9"/>
        <v>#8</v>
      </c>
      <c r="C49" s="42" t="str">
        <f t="shared" si="1"/>
        <v/>
      </c>
      <c r="G49" s="9">
        <v>6</v>
      </c>
      <c r="H49" s="42" t="str">
        <f t="shared" si="2"/>
        <v/>
      </c>
      <c r="I49" s="1" t="s">
        <v>110</v>
      </c>
      <c r="K49" s="10" t="s">
        <v>135</v>
      </c>
    </row>
    <row r="50" spans="1:11" ht="18.600000000000001" thickBot="1" x14ac:dyDescent="0.5">
      <c r="A50" s="34" t="str">
        <f t="shared" si="9"/>
        <v>#8</v>
      </c>
      <c r="B50" s="11">
        <v>9</v>
      </c>
      <c r="C50" s="42" t="str">
        <f t="shared" si="1"/>
        <v/>
      </c>
      <c r="D50" s="12" t="s">
        <v>125</v>
      </c>
      <c r="E50" s="12" t="s">
        <v>119</v>
      </c>
      <c r="F50" s="13">
        <v>31</v>
      </c>
      <c r="G50" s="11">
        <v>4</v>
      </c>
      <c r="H50" s="42" t="str">
        <f t="shared" si="2"/>
        <v>c1</v>
      </c>
      <c r="I50" s="12" t="s">
        <v>113</v>
      </c>
      <c r="J50" s="12"/>
      <c r="K50" s="13">
        <v>49</v>
      </c>
    </row>
    <row r="51" spans="1:11" ht="18.600000000000001" thickBot="1" x14ac:dyDescent="0.5">
      <c r="A51" s="36" t="str">
        <f t="shared" si="9"/>
        <v>#8</v>
      </c>
      <c r="B51" s="37">
        <v>13</v>
      </c>
      <c r="C51" s="42" t="str">
        <f t="shared" si="1"/>
        <v/>
      </c>
      <c r="D51" s="14" t="s">
        <v>110</v>
      </c>
      <c r="E51" s="14"/>
      <c r="F51" s="38">
        <v>51</v>
      </c>
      <c r="G51" s="37"/>
      <c r="H51" s="42" t="str">
        <f t="shared" si="2"/>
        <v/>
      </c>
      <c r="I51" s="14"/>
      <c r="J51" s="14"/>
      <c r="K51" s="38"/>
    </row>
    <row r="52" spans="1:11" thickBot="1" x14ac:dyDescent="0.5">
      <c r="A52" s="32" t="str">
        <f t="shared" si="9"/>
        <v>#8</v>
      </c>
      <c r="B52" s="6">
        <v>14</v>
      </c>
      <c r="C52" s="42">
        <f t="shared" si="1"/>
        <v>51</v>
      </c>
      <c r="D52" s="7" t="s">
        <v>113</v>
      </c>
      <c r="E52" s="7"/>
      <c r="F52" s="8">
        <v>7</v>
      </c>
      <c r="G52" s="6">
        <v>4</v>
      </c>
      <c r="H52" s="42" t="str">
        <f t="shared" si="2"/>
        <v/>
      </c>
      <c r="I52" s="7" t="s">
        <v>119</v>
      </c>
      <c r="J52" s="7" t="s">
        <v>110</v>
      </c>
      <c r="K52" s="8">
        <v>84</v>
      </c>
    </row>
    <row r="53" spans="1:11" thickBot="1" x14ac:dyDescent="0.5">
      <c r="A53" s="30" t="str">
        <f t="shared" si="9"/>
        <v>#8</v>
      </c>
      <c r="C53" s="42" t="str">
        <f t="shared" si="1"/>
        <v/>
      </c>
      <c r="G53" s="9">
        <v>10</v>
      </c>
      <c r="H53" s="42" t="str">
        <f t="shared" si="2"/>
        <v/>
      </c>
      <c r="I53" s="1" t="s">
        <v>125</v>
      </c>
      <c r="J53" s="1" t="s">
        <v>113</v>
      </c>
      <c r="K53" s="10">
        <v>31</v>
      </c>
    </row>
    <row r="54" spans="1:11" ht="18.600000000000001" thickBot="1" x14ac:dyDescent="0.5">
      <c r="A54" s="34" t="str">
        <f t="shared" si="9"/>
        <v>#8</v>
      </c>
      <c r="B54" s="11"/>
      <c r="C54" s="42" t="str">
        <f t="shared" si="1"/>
        <v/>
      </c>
      <c r="D54" s="12"/>
      <c r="E54" s="12"/>
      <c r="F54" s="13"/>
      <c r="G54" s="11">
        <v>6</v>
      </c>
      <c r="H54" s="42" t="str">
        <f t="shared" si="2"/>
        <v/>
      </c>
      <c r="I54" s="12" t="s">
        <v>110</v>
      </c>
      <c r="J54" s="12"/>
      <c r="K54" s="13">
        <v>51</v>
      </c>
    </row>
    <row r="55" spans="1:11" thickBot="1" x14ac:dyDescent="0.5">
      <c r="A55" s="32" t="str">
        <f t="shared" si="9"/>
        <v>#8</v>
      </c>
      <c r="B55" s="6"/>
      <c r="C55" s="42" t="str">
        <f t="shared" si="1"/>
        <v/>
      </c>
      <c r="D55" s="7"/>
      <c r="E55" s="7"/>
      <c r="F55" s="8"/>
      <c r="G55" s="6">
        <v>9</v>
      </c>
      <c r="H55" s="42">
        <f t="shared" si="2"/>
        <v>51</v>
      </c>
      <c r="I55" s="7" t="s">
        <v>113</v>
      </c>
      <c r="J55" s="7" t="s">
        <v>120</v>
      </c>
      <c r="K55" s="8">
        <v>15</v>
      </c>
    </row>
    <row r="56" spans="1:11" thickBot="1" x14ac:dyDescent="0.5">
      <c r="A56" s="30" t="str">
        <f t="shared" si="9"/>
        <v>#8</v>
      </c>
      <c r="B56" s="9" t="s">
        <v>122</v>
      </c>
      <c r="C56" s="42" t="str">
        <f t="shared" si="1"/>
        <v/>
      </c>
      <c r="G56" s="9" t="s">
        <v>132</v>
      </c>
      <c r="H56" s="42" t="str">
        <f t="shared" si="2"/>
        <v/>
      </c>
      <c r="I56" s="1" t="s">
        <v>126</v>
      </c>
    </row>
    <row r="57" spans="1:11" ht="18.600000000000001" thickBot="1" x14ac:dyDescent="0.5">
      <c r="A57" s="34" t="str">
        <f t="shared" si="9"/>
        <v>#8</v>
      </c>
      <c r="B57" s="11"/>
      <c r="C57" s="42" t="str">
        <f t="shared" si="1"/>
        <v/>
      </c>
      <c r="D57" s="12"/>
      <c r="E57" s="12"/>
      <c r="F57" s="13"/>
      <c r="G57" s="11"/>
      <c r="H57" s="42" t="str">
        <f t="shared" si="2"/>
        <v/>
      </c>
      <c r="I57" s="12"/>
      <c r="J57" s="12"/>
      <c r="K57" s="13"/>
    </row>
    <row r="58" spans="1:11" thickBot="1" x14ac:dyDescent="0.5">
      <c r="A58" s="32" t="s">
        <v>136</v>
      </c>
      <c r="B58" s="6"/>
      <c r="C58" s="42" t="str">
        <f t="shared" si="1"/>
        <v/>
      </c>
      <c r="D58" s="7"/>
      <c r="E58" s="7"/>
      <c r="F58" s="8"/>
      <c r="G58" s="6">
        <v>8</v>
      </c>
      <c r="H58" s="42" t="str">
        <f t="shared" si="2"/>
        <v/>
      </c>
      <c r="I58" s="7" t="s">
        <v>101</v>
      </c>
      <c r="J58" s="7" t="s">
        <v>114</v>
      </c>
      <c r="K58" s="8"/>
    </row>
    <row r="59" spans="1:11" thickBot="1" x14ac:dyDescent="0.5">
      <c r="A59" s="30" t="str">
        <f>A58</f>
        <v>#9</v>
      </c>
      <c r="C59" s="42" t="str">
        <f t="shared" si="1"/>
        <v/>
      </c>
      <c r="H59" s="42" t="str">
        <f t="shared" si="2"/>
        <v/>
      </c>
    </row>
    <row r="60" spans="1:11" ht="18.600000000000001" thickBot="1" x14ac:dyDescent="0.5">
      <c r="A60" s="34" t="s">
        <v>137</v>
      </c>
      <c r="B60" s="11">
        <v>9</v>
      </c>
      <c r="C60" s="42" t="str">
        <f t="shared" si="1"/>
        <v/>
      </c>
      <c r="D60" s="12" t="s">
        <v>101</v>
      </c>
      <c r="E60" s="12"/>
      <c r="F60" s="13">
        <v>87</v>
      </c>
      <c r="G60" s="11">
        <v>10</v>
      </c>
      <c r="H60" s="42" t="str">
        <f t="shared" si="2"/>
        <v/>
      </c>
      <c r="I60" s="12" t="s">
        <v>108</v>
      </c>
      <c r="J60" s="12" t="s">
        <v>111</v>
      </c>
      <c r="K60" s="13">
        <v>35</v>
      </c>
    </row>
    <row r="61" spans="1:11" thickBot="1" x14ac:dyDescent="0.5">
      <c r="A61" s="32" t="str">
        <f t="shared" ref="A61:A69" si="10">A60</f>
        <v>#10</v>
      </c>
      <c r="B61" s="6">
        <v>17</v>
      </c>
      <c r="C61" s="42" t="str">
        <f t="shared" si="1"/>
        <v/>
      </c>
      <c r="D61" s="7" t="s">
        <v>125</v>
      </c>
      <c r="E61" s="7" t="s">
        <v>113</v>
      </c>
      <c r="F61" s="8">
        <v>39</v>
      </c>
      <c r="G61" s="6"/>
      <c r="H61" s="42" t="str">
        <f t="shared" si="2"/>
        <v/>
      </c>
      <c r="I61" s="7"/>
      <c r="J61" s="7"/>
      <c r="K61" s="8"/>
    </row>
    <row r="62" spans="1:11" thickBot="1" x14ac:dyDescent="0.5">
      <c r="A62" s="30" t="str">
        <f t="shared" si="10"/>
        <v>#10</v>
      </c>
      <c r="B62" s="9">
        <v>13</v>
      </c>
      <c r="C62" s="42" t="str">
        <f t="shared" si="1"/>
        <v/>
      </c>
      <c r="D62" s="1" t="s">
        <v>110</v>
      </c>
      <c r="F62" s="10">
        <v>51</v>
      </c>
      <c r="H62" s="42" t="str">
        <f t="shared" si="2"/>
        <v/>
      </c>
    </row>
    <row r="63" spans="1:11" ht="18.600000000000001" thickBot="1" x14ac:dyDescent="0.5">
      <c r="A63" s="34" t="str">
        <f t="shared" si="10"/>
        <v>#10</v>
      </c>
      <c r="B63" s="11">
        <v>2</v>
      </c>
      <c r="C63" s="42">
        <f t="shared" si="1"/>
        <v>51</v>
      </c>
      <c r="D63" s="12" t="s">
        <v>113</v>
      </c>
      <c r="E63" s="12"/>
      <c r="F63" s="13">
        <v>7</v>
      </c>
      <c r="G63" s="11">
        <v>18</v>
      </c>
      <c r="H63" s="42" t="str">
        <f t="shared" si="2"/>
        <v/>
      </c>
      <c r="I63" s="12" t="s">
        <v>119</v>
      </c>
      <c r="J63" s="12"/>
      <c r="K63" s="13">
        <v>36</v>
      </c>
    </row>
    <row r="64" spans="1:11" thickBot="1" x14ac:dyDescent="0.5">
      <c r="A64" s="32" t="str">
        <f t="shared" si="10"/>
        <v>#10</v>
      </c>
      <c r="B64" s="6">
        <v>13</v>
      </c>
      <c r="C64" s="42" t="str">
        <f t="shared" si="1"/>
        <v/>
      </c>
      <c r="D64" s="7" t="s">
        <v>125</v>
      </c>
      <c r="E64" s="7" t="s">
        <v>109</v>
      </c>
      <c r="F64" s="8">
        <v>31</v>
      </c>
      <c r="G64" s="6"/>
      <c r="H64" s="42" t="str">
        <f t="shared" si="2"/>
        <v/>
      </c>
      <c r="I64" s="7"/>
      <c r="J64" s="7"/>
      <c r="K64" s="8"/>
    </row>
    <row r="65" spans="1:11" thickBot="1" x14ac:dyDescent="0.5">
      <c r="A65" s="30" t="str">
        <f t="shared" si="10"/>
        <v>#10</v>
      </c>
      <c r="B65" s="9">
        <v>9</v>
      </c>
      <c r="C65" s="42" t="str">
        <f t="shared" si="1"/>
        <v/>
      </c>
      <c r="F65" s="10">
        <v>34</v>
      </c>
      <c r="H65" s="42" t="str">
        <f t="shared" si="2"/>
        <v/>
      </c>
    </row>
    <row r="66" spans="1:11" ht="18.600000000000001" thickBot="1" x14ac:dyDescent="0.5">
      <c r="A66" s="34" t="str">
        <f t="shared" si="10"/>
        <v>#10</v>
      </c>
      <c r="B66" s="11">
        <v>17</v>
      </c>
      <c r="C66" s="42" t="str">
        <f t="shared" si="1"/>
        <v/>
      </c>
      <c r="D66" s="12"/>
      <c r="E66" s="12" t="s">
        <v>111</v>
      </c>
      <c r="F66" s="13">
        <v>43</v>
      </c>
      <c r="H66" s="42" t="str">
        <f t="shared" si="2"/>
        <v/>
      </c>
    </row>
    <row r="67" spans="1:11" ht="18.600000000000001" thickBot="1" x14ac:dyDescent="0.5">
      <c r="A67" s="32" t="str">
        <f t="shared" si="10"/>
        <v>#10</v>
      </c>
      <c r="B67" s="6">
        <v>14</v>
      </c>
      <c r="C67" s="42" t="str">
        <f t="shared" ref="C67:C130" si="11">IF(D67="a",F66,"")</f>
        <v/>
      </c>
      <c r="D67" s="7" t="s">
        <v>119</v>
      </c>
      <c r="E67" s="7" t="s">
        <v>120</v>
      </c>
      <c r="F67" s="8">
        <v>24</v>
      </c>
      <c r="G67" s="11">
        <v>9</v>
      </c>
      <c r="H67" s="42">
        <f t="shared" ref="H67:H130" si="12">IF(I67="a",K66,"")</f>
        <v>0</v>
      </c>
      <c r="I67" s="12" t="s">
        <v>113</v>
      </c>
      <c r="J67" s="12" t="s">
        <v>114</v>
      </c>
      <c r="K67" s="13">
        <v>5</v>
      </c>
    </row>
    <row r="68" spans="1:11" x14ac:dyDescent="0.45">
      <c r="A68" s="30" t="str">
        <f t="shared" si="10"/>
        <v>#10</v>
      </c>
      <c r="B68" s="9" t="s">
        <v>132</v>
      </c>
      <c r="C68" s="42" t="str">
        <f t="shared" si="11"/>
        <v/>
      </c>
      <c r="D68" s="1" t="s">
        <v>123</v>
      </c>
      <c r="G68" s="9" t="s">
        <v>132</v>
      </c>
      <c r="H68" s="42" t="str">
        <f t="shared" si="12"/>
        <v/>
      </c>
    </row>
    <row r="69" spans="1:11" ht="18.600000000000001" thickBot="1" x14ac:dyDescent="0.5">
      <c r="A69" s="34" t="str">
        <f t="shared" si="10"/>
        <v>#10</v>
      </c>
      <c r="B69" s="11"/>
      <c r="C69" s="42" t="str">
        <f t="shared" si="11"/>
        <v/>
      </c>
      <c r="D69" s="12"/>
      <c r="E69" s="12"/>
      <c r="F69" s="13"/>
      <c r="G69" s="11"/>
      <c r="H69" s="42" t="str">
        <f t="shared" si="12"/>
        <v/>
      </c>
      <c r="I69" s="12"/>
      <c r="J69" s="12"/>
      <c r="K69" s="13"/>
    </row>
    <row r="70" spans="1:11" thickBot="1" x14ac:dyDescent="0.5">
      <c r="A70" s="32" t="s">
        <v>138</v>
      </c>
      <c r="B70" s="6">
        <v>9</v>
      </c>
      <c r="C70" s="42" t="str">
        <f t="shared" si="11"/>
        <v/>
      </c>
      <c r="D70" s="7" t="s">
        <v>101</v>
      </c>
      <c r="E70" s="7"/>
      <c r="F70" s="8">
        <v>15</v>
      </c>
      <c r="G70" s="6">
        <v>8</v>
      </c>
      <c r="H70" s="42" t="str">
        <f t="shared" si="12"/>
        <v/>
      </c>
      <c r="I70" s="7" t="s">
        <v>108</v>
      </c>
      <c r="J70" s="7" t="s">
        <v>119</v>
      </c>
      <c r="K70" s="8">
        <v>42</v>
      </c>
    </row>
    <row r="71" spans="1:11" thickBot="1" x14ac:dyDescent="0.5">
      <c r="A71" s="30" t="str">
        <f t="shared" ref="A71:A73" si="13">A70</f>
        <v>#11</v>
      </c>
      <c r="C71" s="42" t="str">
        <f t="shared" si="11"/>
        <v/>
      </c>
      <c r="G71" s="9">
        <v>6</v>
      </c>
      <c r="H71" s="42" t="str">
        <f t="shared" si="12"/>
        <v/>
      </c>
      <c r="I71" s="1" t="s">
        <v>110</v>
      </c>
      <c r="K71" s="10">
        <v>51</v>
      </c>
    </row>
    <row r="72" spans="1:11" ht="18.600000000000001" thickBot="1" x14ac:dyDescent="0.5">
      <c r="A72" s="34" t="str">
        <f t="shared" si="13"/>
        <v>#11</v>
      </c>
      <c r="B72" s="11">
        <v>14</v>
      </c>
      <c r="C72" s="42" t="str">
        <f t="shared" si="11"/>
        <v/>
      </c>
      <c r="D72" s="12" t="s">
        <v>119</v>
      </c>
      <c r="E72" s="12" t="s">
        <v>114</v>
      </c>
      <c r="F72" s="13">
        <v>23</v>
      </c>
      <c r="G72" s="11">
        <v>9</v>
      </c>
      <c r="H72" s="42">
        <f t="shared" si="12"/>
        <v>51</v>
      </c>
      <c r="I72" s="12" t="s">
        <v>113</v>
      </c>
      <c r="J72" s="12" t="s">
        <v>120</v>
      </c>
      <c r="K72" s="13"/>
    </row>
    <row r="73" spans="1:11" thickBot="1" x14ac:dyDescent="0.5">
      <c r="A73" s="32" t="str">
        <f t="shared" si="13"/>
        <v>#11</v>
      </c>
      <c r="B73" s="6"/>
      <c r="C73" s="42" t="str">
        <f t="shared" si="11"/>
        <v/>
      </c>
      <c r="D73" s="7"/>
      <c r="E73" s="7"/>
      <c r="F73" s="8"/>
      <c r="G73" s="6"/>
      <c r="H73" s="42" t="str">
        <f t="shared" si="12"/>
        <v/>
      </c>
      <c r="I73" s="7"/>
      <c r="J73" s="7"/>
      <c r="K73" s="8"/>
    </row>
    <row r="74" spans="1:11" thickBot="1" x14ac:dyDescent="0.5">
      <c r="A74" s="30" t="s">
        <v>139</v>
      </c>
      <c r="B74" s="9">
        <v>8</v>
      </c>
      <c r="C74" s="42" t="str">
        <f t="shared" si="11"/>
        <v/>
      </c>
      <c r="D74" s="1" t="s">
        <v>108</v>
      </c>
      <c r="E74" s="1" t="s">
        <v>113</v>
      </c>
      <c r="F74" s="10">
        <v>32</v>
      </c>
      <c r="G74" s="9">
        <v>18</v>
      </c>
      <c r="H74" s="42" t="str">
        <f t="shared" si="12"/>
        <v/>
      </c>
      <c r="I74" s="1" t="s">
        <v>101</v>
      </c>
      <c r="K74" s="10">
        <v>68</v>
      </c>
    </row>
    <row r="75" spans="1:11" ht="18.600000000000001" thickBot="1" x14ac:dyDescent="0.5">
      <c r="A75" s="34" t="str">
        <f t="shared" ref="A75:A77" si="14">A74</f>
        <v>#12</v>
      </c>
      <c r="B75" s="11">
        <v>13</v>
      </c>
      <c r="C75" s="42" t="str">
        <f t="shared" si="11"/>
        <v/>
      </c>
      <c r="D75" s="12" t="s">
        <v>110</v>
      </c>
      <c r="E75" s="12"/>
      <c r="F75" s="13" t="s">
        <v>135</v>
      </c>
      <c r="G75" s="11"/>
      <c r="H75" s="42" t="str">
        <f t="shared" si="12"/>
        <v/>
      </c>
      <c r="I75" s="12"/>
      <c r="J75" s="12"/>
      <c r="K75" s="13"/>
    </row>
    <row r="76" spans="1:11" x14ac:dyDescent="0.45">
      <c r="A76" s="32" t="str">
        <f t="shared" si="14"/>
        <v>#12</v>
      </c>
      <c r="B76" s="6">
        <v>14</v>
      </c>
      <c r="C76" s="42" t="str">
        <f t="shared" si="11"/>
        <v>c1</v>
      </c>
      <c r="D76" s="7" t="s">
        <v>113</v>
      </c>
      <c r="E76" s="7" t="s">
        <v>120</v>
      </c>
      <c r="F76" s="8">
        <v>9</v>
      </c>
      <c r="G76" s="6">
        <v>9</v>
      </c>
      <c r="H76" s="42" t="str">
        <f t="shared" si="12"/>
        <v/>
      </c>
      <c r="I76" s="7" t="s">
        <v>119</v>
      </c>
      <c r="J76" s="7" t="s">
        <v>114</v>
      </c>
      <c r="K76" s="8" t="s">
        <v>140</v>
      </c>
    </row>
    <row r="77" spans="1:11" x14ac:dyDescent="0.45">
      <c r="A77" s="30" t="str">
        <f t="shared" si="14"/>
        <v>#12</v>
      </c>
      <c r="C77" s="42" t="str">
        <f t="shared" si="11"/>
        <v/>
      </c>
      <c r="H77" s="42" t="str">
        <f t="shared" si="12"/>
        <v/>
      </c>
    </row>
    <row r="78" spans="1:11" ht="18.600000000000001" thickBot="1" x14ac:dyDescent="0.5">
      <c r="A78" s="34" t="s">
        <v>141</v>
      </c>
      <c r="B78" s="11">
        <v>17</v>
      </c>
      <c r="C78" s="42" t="str">
        <f t="shared" si="11"/>
        <v/>
      </c>
      <c r="D78" s="12" t="s">
        <v>101</v>
      </c>
      <c r="E78" s="12"/>
      <c r="F78" s="13">
        <v>68</v>
      </c>
      <c r="G78" s="11">
        <v>8</v>
      </c>
      <c r="H78" s="42" t="str">
        <f t="shared" si="12"/>
        <v/>
      </c>
      <c r="I78" s="12" t="s">
        <v>108</v>
      </c>
      <c r="J78" s="12" t="s">
        <v>113</v>
      </c>
      <c r="K78" s="13">
        <v>39</v>
      </c>
    </row>
    <row r="79" spans="1:11" x14ac:dyDescent="0.45">
      <c r="A79" s="32" t="str">
        <f t="shared" ref="A79:A85" si="15">A78</f>
        <v>#13</v>
      </c>
      <c r="B79" s="6"/>
      <c r="C79" s="42" t="str">
        <f t="shared" si="11"/>
        <v/>
      </c>
      <c r="D79" s="7"/>
      <c r="E79" s="7"/>
      <c r="F79" s="8"/>
      <c r="G79" s="6">
        <v>6</v>
      </c>
      <c r="H79" s="42" t="str">
        <f t="shared" si="12"/>
        <v/>
      </c>
      <c r="I79" s="7" t="s">
        <v>110</v>
      </c>
      <c r="J79" s="7"/>
      <c r="K79" s="8" t="s">
        <v>135</v>
      </c>
    </row>
    <row r="80" spans="1:11" x14ac:dyDescent="0.45">
      <c r="A80" s="30" t="str">
        <f t="shared" si="15"/>
        <v>#13</v>
      </c>
      <c r="B80" s="9">
        <v>2</v>
      </c>
      <c r="C80" s="42" t="str">
        <f t="shared" si="11"/>
        <v/>
      </c>
      <c r="D80" s="1" t="s">
        <v>119</v>
      </c>
      <c r="E80" s="1" t="s">
        <v>110</v>
      </c>
      <c r="F80" s="10">
        <v>98</v>
      </c>
      <c r="G80" s="9">
        <v>4</v>
      </c>
      <c r="H80" s="42" t="str">
        <f t="shared" si="12"/>
        <v>c1</v>
      </c>
      <c r="I80" s="1" t="s">
        <v>113</v>
      </c>
      <c r="K80" s="10">
        <v>9</v>
      </c>
    </row>
    <row r="81" spans="1:11" ht="18.600000000000001" thickBot="1" x14ac:dyDescent="0.5">
      <c r="A81" s="34" t="str">
        <f t="shared" si="15"/>
        <v>#13</v>
      </c>
      <c r="B81" s="11">
        <v>13</v>
      </c>
      <c r="C81" s="42" t="str">
        <f t="shared" si="11"/>
        <v/>
      </c>
      <c r="D81" s="12" t="s">
        <v>125</v>
      </c>
      <c r="E81" s="12" t="s">
        <v>119</v>
      </c>
      <c r="F81" s="13">
        <v>88</v>
      </c>
      <c r="G81" s="11"/>
      <c r="H81" s="42" t="str">
        <f t="shared" si="12"/>
        <v/>
      </c>
      <c r="I81" s="12"/>
      <c r="J81" s="12"/>
      <c r="K81" s="13"/>
    </row>
    <row r="82" spans="1:11" x14ac:dyDescent="0.45">
      <c r="A82" s="32" t="str">
        <f t="shared" si="15"/>
        <v>#13</v>
      </c>
      <c r="B82" s="6">
        <v>9</v>
      </c>
      <c r="C82" s="42" t="str">
        <f t="shared" si="11"/>
        <v/>
      </c>
      <c r="D82" s="7" t="s">
        <v>110</v>
      </c>
      <c r="E82" s="7" t="s">
        <v>111</v>
      </c>
      <c r="F82" s="8" t="s">
        <v>112</v>
      </c>
      <c r="G82" s="6"/>
      <c r="H82" s="42" t="str">
        <f t="shared" si="12"/>
        <v/>
      </c>
      <c r="I82" s="7"/>
      <c r="J82" s="7"/>
      <c r="K82" s="8"/>
    </row>
    <row r="83" spans="1:11" x14ac:dyDescent="0.45">
      <c r="A83" s="30" t="str">
        <f t="shared" si="15"/>
        <v>#13</v>
      </c>
      <c r="B83" s="9">
        <v>14</v>
      </c>
      <c r="C83" s="42" t="str">
        <f t="shared" si="11"/>
        <v>c3</v>
      </c>
      <c r="D83" s="1" t="s">
        <v>113</v>
      </c>
      <c r="E83" s="1" t="s">
        <v>120</v>
      </c>
      <c r="F83" s="10">
        <v>6</v>
      </c>
      <c r="G83" s="9">
        <v>13</v>
      </c>
      <c r="H83" s="42" t="str">
        <f t="shared" si="12"/>
        <v/>
      </c>
      <c r="I83" s="1" t="s">
        <v>119</v>
      </c>
      <c r="J83" s="1" t="s">
        <v>114</v>
      </c>
      <c r="K83" s="10" t="s">
        <v>131</v>
      </c>
    </row>
    <row r="84" spans="1:11" ht="18.600000000000001" thickBot="1" x14ac:dyDescent="0.5">
      <c r="A84" s="34" t="str">
        <f t="shared" si="15"/>
        <v>#13</v>
      </c>
      <c r="B84" s="11" t="s">
        <v>142</v>
      </c>
      <c r="C84" s="42" t="str">
        <f t="shared" si="11"/>
        <v/>
      </c>
      <c r="D84" s="12" t="s">
        <v>126</v>
      </c>
      <c r="E84" s="12"/>
      <c r="F84" s="13"/>
      <c r="G84" s="11" t="s">
        <v>142</v>
      </c>
      <c r="H84" s="42" t="str">
        <f t="shared" si="12"/>
        <v/>
      </c>
      <c r="I84" s="12"/>
      <c r="J84" s="12"/>
      <c r="K84" s="13"/>
    </row>
    <row r="85" spans="1:11" x14ac:dyDescent="0.45">
      <c r="A85" s="32" t="str">
        <f t="shared" si="15"/>
        <v>#13</v>
      </c>
      <c r="B85" s="6"/>
      <c r="C85" s="42" t="str">
        <f t="shared" si="11"/>
        <v/>
      </c>
      <c r="D85" s="7"/>
      <c r="E85" s="7"/>
      <c r="F85" s="8"/>
      <c r="G85" s="6"/>
      <c r="H85" s="42" t="str">
        <f t="shared" si="12"/>
        <v/>
      </c>
      <c r="I85" s="7"/>
      <c r="J85" s="7"/>
      <c r="K85" s="8"/>
    </row>
    <row r="86" spans="1:11" x14ac:dyDescent="0.45">
      <c r="A86" s="30" t="s">
        <v>143</v>
      </c>
      <c r="B86" s="9">
        <v>17</v>
      </c>
      <c r="C86" s="42" t="str">
        <f t="shared" si="11"/>
        <v/>
      </c>
      <c r="D86" s="1" t="s">
        <v>101</v>
      </c>
      <c r="F86" s="10">
        <v>59</v>
      </c>
      <c r="G86" s="9">
        <v>9</v>
      </c>
      <c r="H86" s="42" t="str">
        <f t="shared" si="12"/>
        <v/>
      </c>
      <c r="I86" s="1" t="s">
        <v>108</v>
      </c>
      <c r="J86" s="1" t="s">
        <v>113</v>
      </c>
      <c r="K86" s="10">
        <v>34</v>
      </c>
    </row>
    <row r="87" spans="1:11" ht="18.600000000000001" thickBot="1" x14ac:dyDescent="0.5">
      <c r="A87" s="34" t="str">
        <f t="shared" ref="A87:A89" si="16">A86</f>
        <v>#14</v>
      </c>
      <c r="B87" s="11"/>
      <c r="C87" s="42" t="str">
        <f t="shared" si="11"/>
        <v/>
      </c>
      <c r="D87" s="12"/>
      <c r="E87" s="12"/>
      <c r="F87" s="13"/>
      <c r="G87" s="11">
        <v>6</v>
      </c>
      <c r="H87" s="42" t="str">
        <f t="shared" si="12"/>
        <v/>
      </c>
      <c r="I87" s="12" t="s">
        <v>110</v>
      </c>
      <c r="J87" s="12"/>
      <c r="K87" s="13">
        <v>51</v>
      </c>
    </row>
    <row r="88" spans="1:11" x14ac:dyDescent="0.45">
      <c r="A88" s="32" t="str">
        <f t="shared" si="16"/>
        <v>#14</v>
      </c>
      <c r="B88" s="6">
        <v>14</v>
      </c>
      <c r="C88" s="42" t="str">
        <f t="shared" si="11"/>
        <v/>
      </c>
      <c r="D88" s="7" t="s">
        <v>119</v>
      </c>
      <c r="E88" s="7" t="s">
        <v>114</v>
      </c>
      <c r="F88" s="8" t="s">
        <v>144</v>
      </c>
      <c r="G88" s="6">
        <v>9</v>
      </c>
      <c r="H88" s="42">
        <f t="shared" si="12"/>
        <v>51</v>
      </c>
      <c r="I88" s="7" t="s">
        <v>113</v>
      </c>
      <c r="J88" s="7" t="s">
        <v>120</v>
      </c>
      <c r="K88" s="8">
        <v>1</v>
      </c>
    </row>
    <row r="89" spans="1:11" x14ac:dyDescent="0.45">
      <c r="A89" s="30" t="str">
        <f t="shared" si="16"/>
        <v>#14</v>
      </c>
      <c r="C89" s="42" t="str">
        <f t="shared" si="11"/>
        <v/>
      </c>
      <c r="H89" s="42" t="str">
        <f t="shared" si="12"/>
        <v/>
      </c>
    </row>
    <row r="90" spans="1:11" x14ac:dyDescent="0.45">
      <c r="A90" s="31" t="s">
        <v>145</v>
      </c>
      <c r="B90" s="19">
        <v>9</v>
      </c>
      <c r="C90" s="42" t="str">
        <f t="shared" si="11"/>
        <v/>
      </c>
      <c r="D90" s="17" t="s">
        <v>108</v>
      </c>
      <c r="E90" s="17" t="s">
        <v>111</v>
      </c>
      <c r="F90" s="20">
        <v>42</v>
      </c>
      <c r="G90" s="19">
        <v>4</v>
      </c>
      <c r="H90" s="42" t="str">
        <f t="shared" si="12"/>
        <v/>
      </c>
      <c r="I90" s="17" t="s">
        <v>101</v>
      </c>
      <c r="J90" s="17"/>
      <c r="K90" s="20">
        <v>68</v>
      </c>
    </row>
    <row r="91" spans="1:11" ht="18.600000000000001" thickBot="1" x14ac:dyDescent="0.5">
      <c r="A91" s="34" t="str">
        <f t="shared" ref="A91:A93" si="17">A90</f>
        <v>#15</v>
      </c>
      <c r="B91" s="11"/>
      <c r="C91" s="42" t="str">
        <f t="shared" si="11"/>
        <v/>
      </c>
      <c r="D91" s="12"/>
      <c r="E91" s="12"/>
      <c r="F91" s="13"/>
      <c r="G91" s="11">
        <v>9</v>
      </c>
      <c r="H91" s="42">
        <f t="shared" si="12"/>
        <v>68</v>
      </c>
      <c r="I91" s="12" t="s">
        <v>113</v>
      </c>
      <c r="J91" s="12" t="s">
        <v>120</v>
      </c>
      <c r="K91" s="13">
        <v>98</v>
      </c>
    </row>
    <row r="92" spans="1:11" ht="18.600000000000001" x14ac:dyDescent="0.45">
      <c r="A92" s="36" t="str">
        <f t="shared" si="17"/>
        <v>#15</v>
      </c>
      <c r="B92" s="37" t="s">
        <v>142</v>
      </c>
      <c r="C92" s="42" t="str">
        <f t="shared" si="11"/>
        <v/>
      </c>
      <c r="D92" s="14"/>
      <c r="E92" s="14"/>
      <c r="F92" s="38"/>
      <c r="G92" s="37" t="s">
        <v>146</v>
      </c>
      <c r="H92" s="42" t="str">
        <f t="shared" si="12"/>
        <v/>
      </c>
      <c r="I92" s="14" t="s">
        <v>126</v>
      </c>
      <c r="J92" s="14"/>
      <c r="K92" s="38"/>
    </row>
    <row r="93" spans="1:11" x14ac:dyDescent="0.45">
      <c r="A93" s="32" t="str">
        <f t="shared" si="17"/>
        <v>#15</v>
      </c>
      <c r="B93" s="6"/>
      <c r="C93" s="42" t="str">
        <f t="shared" si="11"/>
        <v/>
      </c>
      <c r="D93" s="7"/>
      <c r="E93" s="7"/>
      <c r="F93" s="8"/>
      <c r="G93" s="6"/>
      <c r="H93" s="42" t="str">
        <f t="shared" si="12"/>
        <v/>
      </c>
      <c r="I93" s="7"/>
      <c r="J93" s="7"/>
      <c r="K93" s="8"/>
    </row>
    <row r="94" spans="1:11" x14ac:dyDescent="0.45">
      <c r="A94" s="30" t="s">
        <v>147</v>
      </c>
      <c r="B94" s="9">
        <v>9</v>
      </c>
      <c r="C94" s="42" t="str">
        <f t="shared" si="11"/>
        <v/>
      </c>
      <c r="D94" s="1" t="s">
        <v>108</v>
      </c>
      <c r="E94" s="1" t="s">
        <v>113</v>
      </c>
      <c r="F94" s="10">
        <v>33</v>
      </c>
      <c r="G94" s="9">
        <v>4</v>
      </c>
      <c r="H94" s="42" t="str">
        <f t="shared" si="12"/>
        <v/>
      </c>
      <c r="I94" s="1" t="s">
        <v>101</v>
      </c>
      <c r="K94" s="10">
        <v>61</v>
      </c>
    </row>
    <row r="95" spans="1:11" ht="18.600000000000001" thickBot="1" x14ac:dyDescent="0.5">
      <c r="A95" s="34" t="str">
        <f t="shared" ref="A95:A102" si="18">A94</f>
        <v>#16</v>
      </c>
      <c r="B95" s="11">
        <v>13</v>
      </c>
      <c r="C95" s="42" t="str">
        <f t="shared" si="11"/>
        <v/>
      </c>
      <c r="D95" s="12" t="s">
        <v>110</v>
      </c>
      <c r="E95" s="12"/>
      <c r="F95" s="13">
        <v>21</v>
      </c>
      <c r="G95" s="11"/>
      <c r="H95" s="42" t="str">
        <f t="shared" si="12"/>
        <v/>
      </c>
      <c r="I95" s="12"/>
      <c r="J95" s="12"/>
      <c r="K95" s="13"/>
    </row>
    <row r="96" spans="1:11" x14ac:dyDescent="0.45">
      <c r="A96" s="32" t="str">
        <f t="shared" si="18"/>
        <v>#16</v>
      </c>
      <c r="B96" s="6">
        <v>5</v>
      </c>
      <c r="C96" s="42">
        <f t="shared" si="11"/>
        <v>21</v>
      </c>
      <c r="D96" s="7" t="s">
        <v>113</v>
      </c>
      <c r="E96" s="7"/>
      <c r="F96" s="8">
        <v>52</v>
      </c>
      <c r="G96" s="6">
        <v>10</v>
      </c>
      <c r="H96" s="42" t="str">
        <f t="shared" si="12"/>
        <v/>
      </c>
      <c r="I96" s="7" t="s">
        <v>125</v>
      </c>
      <c r="J96" s="7" t="s">
        <v>109</v>
      </c>
      <c r="K96" s="8">
        <v>66</v>
      </c>
    </row>
    <row r="97" spans="1:11" x14ac:dyDescent="0.45">
      <c r="A97" s="30" t="str">
        <f t="shared" si="18"/>
        <v>#16</v>
      </c>
      <c r="C97" s="42" t="str">
        <f t="shared" si="11"/>
        <v/>
      </c>
      <c r="G97" s="9">
        <v>4</v>
      </c>
      <c r="H97" s="42" t="str">
        <f t="shared" si="12"/>
        <v/>
      </c>
      <c r="I97" s="1" t="s">
        <v>110</v>
      </c>
      <c r="J97" s="1" t="s">
        <v>111</v>
      </c>
      <c r="K97" s="10">
        <v>53</v>
      </c>
    </row>
    <row r="98" spans="1:11" ht="18.600000000000001" thickBot="1" x14ac:dyDescent="0.5">
      <c r="A98" s="34" t="str">
        <f t="shared" si="18"/>
        <v>#16</v>
      </c>
      <c r="B98" s="11">
        <v>2</v>
      </c>
      <c r="C98" s="42" t="str">
        <f t="shared" si="11"/>
        <v/>
      </c>
      <c r="D98" s="12" t="s">
        <v>119</v>
      </c>
      <c r="E98" s="12" t="s">
        <v>110</v>
      </c>
      <c r="F98" s="13" t="s">
        <v>115</v>
      </c>
      <c r="G98" s="11">
        <v>9</v>
      </c>
      <c r="H98" s="42">
        <f t="shared" si="12"/>
        <v>53</v>
      </c>
      <c r="I98" s="12" t="s">
        <v>113</v>
      </c>
      <c r="J98" s="12"/>
      <c r="K98" s="13">
        <v>5</v>
      </c>
    </row>
    <row r="99" spans="1:11" x14ac:dyDescent="0.45">
      <c r="A99" s="32" t="str">
        <f t="shared" si="18"/>
        <v>#16</v>
      </c>
      <c r="B99" s="6">
        <v>9</v>
      </c>
      <c r="C99" s="42" t="str">
        <f t="shared" si="11"/>
        <v/>
      </c>
      <c r="D99" s="7" t="s">
        <v>125</v>
      </c>
      <c r="E99" s="7" t="s">
        <v>119</v>
      </c>
      <c r="F99" s="8">
        <v>88</v>
      </c>
      <c r="G99" s="6"/>
      <c r="H99" s="42" t="str">
        <f t="shared" si="12"/>
        <v/>
      </c>
      <c r="I99" s="7"/>
      <c r="J99" s="7"/>
      <c r="K99" s="8"/>
    </row>
    <row r="100" spans="1:11" x14ac:dyDescent="0.45">
      <c r="A100" s="30" t="str">
        <f t="shared" si="18"/>
        <v>#16</v>
      </c>
      <c r="B100" s="9">
        <v>13</v>
      </c>
      <c r="C100" s="42" t="str">
        <f t="shared" si="11"/>
        <v/>
      </c>
      <c r="D100" s="1" t="s">
        <v>110</v>
      </c>
      <c r="F100" s="10">
        <v>51</v>
      </c>
      <c r="H100" s="42" t="str">
        <f t="shared" si="12"/>
        <v/>
      </c>
    </row>
    <row r="101" spans="1:11" ht="18.600000000000001" thickBot="1" x14ac:dyDescent="0.5">
      <c r="A101" s="34" t="str">
        <f t="shared" si="18"/>
        <v>#16</v>
      </c>
      <c r="B101" s="11">
        <v>2</v>
      </c>
      <c r="C101" s="42">
        <f t="shared" si="11"/>
        <v>51</v>
      </c>
      <c r="D101" s="12" t="s">
        <v>113</v>
      </c>
      <c r="E101" s="12" t="s">
        <v>120</v>
      </c>
      <c r="F101" s="13">
        <v>7</v>
      </c>
      <c r="G101" s="11">
        <v>6</v>
      </c>
      <c r="H101" s="42" t="str">
        <f t="shared" si="12"/>
        <v/>
      </c>
      <c r="I101" s="12" t="s">
        <v>119</v>
      </c>
      <c r="J101" s="12" t="s">
        <v>114</v>
      </c>
      <c r="K101" s="13">
        <v>87</v>
      </c>
    </row>
    <row r="102" spans="1:11" x14ac:dyDescent="0.45">
      <c r="A102" s="32" t="str">
        <f t="shared" si="18"/>
        <v>#16</v>
      </c>
      <c r="B102" s="6"/>
      <c r="C102" s="42" t="str">
        <f t="shared" si="11"/>
        <v/>
      </c>
      <c r="D102" s="7"/>
      <c r="E102" s="7"/>
      <c r="F102" s="8"/>
      <c r="G102" s="6"/>
      <c r="H102" s="42" t="str">
        <f t="shared" si="12"/>
        <v/>
      </c>
      <c r="I102" s="7"/>
      <c r="J102" s="7"/>
      <c r="K102" s="8"/>
    </row>
    <row r="103" spans="1:11" x14ac:dyDescent="0.45">
      <c r="A103" s="30" t="s">
        <v>148</v>
      </c>
      <c r="B103" s="9">
        <v>14</v>
      </c>
      <c r="C103" s="42" t="str">
        <f t="shared" si="11"/>
        <v/>
      </c>
      <c r="D103" s="1" t="s">
        <v>101</v>
      </c>
      <c r="E103" s="1" t="s">
        <v>120</v>
      </c>
      <c r="F103" s="10">
        <v>69</v>
      </c>
      <c r="G103" s="9">
        <v>8</v>
      </c>
      <c r="H103" s="42" t="str">
        <f t="shared" si="12"/>
        <v/>
      </c>
      <c r="I103" s="1" t="s">
        <v>108</v>
      </c>
      <c r="J103" s="1" t="s">
        <v>114</v>
      </c>
    </row>
    <row r="104" spans="1:11" ht="18.600000000000001" thickBot="1" x14ac:dyDescent="0.5">
      <c r="A104" s="34" t="str">
        <f t="shared" ref="A104:A105" si="19">A103</f>
        <v>#17</v>
      </c>
      <c r="B104" s="11" t="s">
        <v>146</v>
      </c>
      <c r="C104" s="42" t="str">
        <f t="shared" si="11"/>
        <v/>
      </c>
      <c r="D104" s="12" t="s">
        <v>149</v>
      </c>
      <c r="E104" s="12"/>
      <c r="F104" s="13"/>
      <c r="G104" s="11" t="s">
        <v>146</v>
      </c>
      <c r="H104" s="42" t="str">
        <f t="shared" si="12"/>
        <v/>
      </c>
      <c r="I104" s="12"/>
      <c r="J104" s="12"/>
      <c r="K104" s="13"/>
    </row>
    <row r="105" spans="1:11" thickBot="1" x14ac:dyDescent="0.5">
      <c r="A105" s="32" t="str">
        <f t="shared" si="19"/>
        <v>#17</v>
      </c>
      <c r="B105" s="6"/>
      <c r="C105" s="42" t="str">
        <f t="shared" si="11"/>
        <v/>
      </c>
      <c r="D105" s="7"/>
      <c r="E105" s="7"/>
      <c r="F105" s="8"/>
      <c r="G105" s="6"/>
      <c r="H105" s="42" t="str">
        <f t="shared" si="12"/>
        <v/>
      </c>
      <c r="I105" s="7"/>
      <c r="J105" s="7"/>
      <c r="K105" s="8"/>
    </row>
    <row r="106" spans="1:11" thickBot="1" x14ac:dyDescent="0.5">
      <c r="A106" s="30" t="s">
        <v>150</v>
      </c>
      <c r="B106" s="9">
        <v>14</v>
      </c>
      <c r="C106" s="42" t="str">
        <f t="shared" si="11"/>
        <v/>
      </c>
      <c r="D106" s="1" t="s">
        <v>101</v>
      </c>
      <c r="F106" s="10">
        <v>19</v>
      </c>
      <c r="G106" s="9">
        <v>4</v>
      </c>
      <c r="H106" s="42" t="str">
        <f t="shared" si="12"/>
        <v/>
      </c>
      <c r="I106" s="1" t="s">
        <v>108</v>
      </c>
      <c r="J106" s="1" t="s">
        <v>109</v>
      </c>
      <c r="K106" s="10">
        <v>79</v>
      </c>
    </row>
    <row r="107" spans="1:11" ht="18.600000000000001" thickBot="1" x14ac:dyDescent="0.5">
      <c r="A107" s="34" t="str">
        <f t="shared" ref="A107:A113" si="20">A106</f>
        <v>#18</v>
      </c>
      <c r="B107" s="11"/>
      <c r="C107" s="42" t="str">
        <f t="shared" si="11"/>
        <v/>
      </c>
      <c r="D107" s="12"/>
      <c r="E107" s="12"/>
      <c r="F107" s="13"/>
      <c r="G107" s="11">
        <v>6</v>
      </c>
      <c r="H107" s="42" t="str">
        <f t="shared" si="12"/>
        <v/>
      </c>
      <c r="I107" s="12" t="s">
        <v>110</v>
      </c>
      <c r="J107" s="12" t="s">
        <v>111</v>
      </c>
      <c r="K107" s="13">
        <v>51</v>
      </c>
    </row>
    <row r="108" spans="1:11" thickBot="1" x14ac:dyDescent="0.5">
      <c r="A108" s="32" t="str">
        <f t="shared" si="20"/>
        <v>#18</v>
      </c>
      <c r="B108" s="6">
        <v>5</v>
      </c>
      <c r="C108" s="42" t="str">
        <f t="shared" si="11"/>
        <v/>
      </c>
      <c r="D108" s="7" t="s">
        <v>119</v>
      </c>
      <c r="E108" s="7" t="s">
        <v>110</v>
      </c>
      <c r="F108" s="8">
        <v>81</v>
      </c>
      <c r="G108" s="6">
        <v>9</v>
      </c>
      <c r="H108" s="42">
        <f t="shared" si="12"/>
        <v>51</v>
      </c>
      <c r="I108" s="7" t="s">
        <v>113</v>
      </c>
      <c r="J108" s="7"/>
      <c r="K108" s="8">
        <v>6</v>
      </c>
    </row>
    <row r="109" spans="1:11" thickBot="1" x14ac:dyDescent="0.5">
      <c r="A109" s="30" t="str">
        <f t="shared" si="20"/>
        <v>#18</v>
      </c>
      <c r="B109" s="9">
        <v>8</v>
      </c>
      <c r="C109" s="42" t="str">
        <f t="shared" si="11"/>
        <v/>
      </c>
      <c r="D109" s="1" t="s">
        <v>125</v>
      </c>
      <c r="E109" s="1" t="s">
        <v>113</v>
      </c>
      <c r="F109" s="10">
        <v>36</v>
      </c>
      <c r="H109" s="42" t="str">
        <f t="shared" si="12"/>
        <v/>
      </c>
    </row>
    <row r="110" spans="1:11" ht="18.600000000000001" thickBot="1" x14ac:dyDescent="0.5">
      <c r="A110" s="34" t="str">
        <f t="shared" si="20"/>
        <v>#18</v>
      </c>
      <c r="B110" s="11">
        <v>13</v>
      </c>
      <c r="C110" s="42" t="str">
        <f t="shared" si="11"/>
        <v/>
      </c>
      <c r="D110" s="12" t="s">
        <v>110</v>
      </c>
      <c r="E110" s="12"/>
      <c r="F110" s="13">
        <v>51</v>
      </c>
      <c r="G110" s="11"/>
      <c r="H110" s="42" t="str">
        <f t="shared" si="12"/>
        <v/>
      </c>
      <c r="I110" s="12"/>
      <c r="J110" s="12"/>
      <c r="K110" s="13"/>
    </row>
    <row r="111" spans="1:11" x14ac:dyDescent="0.45">
      <c r="A111" s="32" t="str">
        <f t="shared" si="20"/>
        <v>#18</v>
      </c>
      <c r="B111" s="6">
        <v>2</v>
      </c>
      <c r="C111" s="42">
        <f t="shared" si="11"/>
        <v>51</v>
      </c>
      <c r="D111" s="7" t="s">
        <v>113</v>
      </c>
      <c r="E111" s="7" t="s">
        <v>120</v>
      </c>
      <c r="F111" s="8">
        <v>78</v>
      </c>
      <c r="G111" s="6"/>
      <c r="H111" s="42" t="str">
        <f t="shared" si="12"/>
        <v/>
      </c>
      <c r="I111" s="7"/>
      <c r="J111" s="7"/>
      <c r="K111" s="8"/>
    </row>
    <row r="112" spans="1:11" x14ac:dyDescent="0.45">
      <c r="A112" s="30" t="str">
        <f t="shared" si="20"/>
        <v>#18</v>
      </c>
      <c r="B112" s="9" t="s">
        <v>146</v>
      </c>
      <c r="C112" s="42" t="str">
        <f t="shared" si="11"/>
        <v/>
      </c>
      <c r="D112" s="1" t="s">
        <v>126</v>
      </c>
      <c r="G112" s="9" t="s">
        <v>146</v>
      </c>
      <c r="H112" s="42" t="str">
        <f t="shared" si="12"/>
        <v/>
      </c>
    </row>
    <row r="113" spans="1:11" ht="18.600000000000001" thickBot="1" x14ac:dyDescent="0.5">
      <c r="A113" s="34" t="str">
        <f t="shared" si="20"/>
        <v>#18</v>
      </c>
      <c r="B113" s="11"/>
      <c r="C113" s="42" t="str">
        <f t="shared" si="11"/>
        <v/>
      </c>
      <c r="D113" s="12"/>
      <c r="E113" s="12"/>
      <c r="F113" s="13"/>
      <c r="G113" s="11"/>
      <c r="H113" s="42" t="str">
        <f t="shared" si="12"/>
        <v/>
      </c>
      <c r="I113" s="12"/>
      <c r="J113" s="12"/>
      <c r="K113" s="13"/>
    </row>
    <row r="114" spans="1:11" x14ac:dyDescent="0.45">
      <c r="A114" s="32" t="s">
        <v>151</v>
      </c>
      <c r="B114" s="6">
        <v>14</v>
      </c>
      <c r="C114" s="42" t="str">
        <f t="shared" si="11"/>
        <v/>
      </c>
      <c r="D114" s="7" t="s">
        <v>101</v>
      </c>
      <c r="E114" s="7"/>
      <c r="F114" s="8">
        <v>18</v>
      </c>
      <c r="G114" s="6">
        <v>10</v>
      </c>
      <c r="H114" s="42" t="str">
        <f t="shared" si="12"/>
        <v/>
      </c>
      <c r="I114" s="7" t="s">
        <v>108</v>
      </c>
      <c r="J114" s="7" t="s">
        <v>113</v>
      </c>
      <c r="K114" s="8">
        <v>39</v>
      </c>
    </row>
    <row r="115" spans="1:11" x14ac:dyDescent="0.45">
      <c r="A115" s="30" t="str">
        <f t="shared" ref="A115:A118" si="21">A114</f>
        <v>#19</v>
      </c>
      <c r="C115" s="42" t="str">
        <f t="shared" si="11"/>
        <v/>
      </c>
      <c r="G115" s="9">
        <v>6</v>
      </c>
      <c r="H115" s="42" t="str">
        <f t="shared" si="12"/>
        <v/>
      </c>
      <c r="I115" s="1" t="s">
        <v>110</v>
      </c>
      <c r="K115" s="10">
        <v>11</v>
      </c>
    </row>
    <row r="116" spans="1:11" ht="18.600000000000001" thickBot="1" x14ac:dyDescent="0.5">
      <c r="A116" s="34" t="str">
        <f t="shared" si="21"/>
        <v>#19</v>
      </c>
      <c r="B116" s="11">
        <v>5</v>
      </c>
      <c r="C116" s="42" t="str">
        <f t="shared" si="11"/>
        <v/>
      </c>
      <c r="D116" s="12" t="s">
        <v>119</v>
      </c>
      <c r="E116" s="12" t="s">
        <v>120</v>
      </c>
      <c r="F116" s="13">
        <v>93</v>
      </c>
      <c r="G116" s="11">
        <v>13</v>
      </c>
      <c r="H116" s="42">
        <f t="shared" si="12"/>
        <v>11</v>
      </c>
      <c r="I116" s="12" t="s">
        <v>113</v>
      </c>
      <c r="J116" s="12" t="s">
        <v>114</v>
      </c>
      <c r="K116" s="13">
        <v>6</v>
      </c>
    </row>
    <row r="117" spans="1:11" x14ac:dyDescent="0.45">
      <c r="A117" s="32" t="str">
        <f t="shared" si="21"/>
        <v>#19</v>
      </c>
      <c r="B117" s="6" t="s">
        <v>146</v>
      </c>
      <c r="C117" s="42" t="str">
        <f t="shared" si="11"/>
        <v/>
      </c>
      <c r="D117" s="7" t="s">
        <v>123</v>
      </c>
      <c r="E117" s="7"/>
      <c r="F117" s="8"/>
      <c r="G117" s="6" t="s">
        <v>146</v>
      </c>
      <c r="H117" s="42" t="str">
        <f t="shared" si="12"/>
        <v/>
      </c>
      <c r="I117" s="7"/>
      <c r="J117" s="7"/>
      <c r="K117" s="8"/>
    </row>
    <row r="118" spans="1:11" x14ac:dyDescent="0.45">
      <c r="A118" s="30" t="str">
        <f t="shared" si="21"/>
        <v>#19</v>
      </c>
      <c r="C118" s="42" t="str">
        <f t="shared" si="11"/>
        <v/>
      </c>
      <c r="H118" s="42" t="str">
        <f t="shared" si="12"/>
        <v/>
      </c>
    </row>
    <row r="119" spans="1:11" ht="18.600000000000001" thickBot="1" x14ac:dyDescent="0.5">
      <c r="A119" s="34" t="s">
        <v>152</v>
      </c>
      <c r="B119" s="11">
        <v>14</v>
      </c>
      <c r="C119" s="42" t="str">
        <f t="shared" si="11"/>
        <v/>
      </c>
      <c r="D119" s="12" t="s">
        <v>101</v>
      </c>
      <c r="E119" s="12" t="s">
        <v>120</v>
      </c>
      <c r="F119" s="13">
        <v>56</v>
      </c>
      <c r="G119" s="11">
        <v>9</v>
      </c>
      <c r="H119" s="42" t="str">
        <f t="shared" si="12"/>
        <v/>
      </c>
      <c r="I119" s="12" t="s">
        <v>108</v>
      </c>
      <c r="J119" s="12" t="s">
        <v>114</v>
      </c>
      <c r="K119" s="13" t="s">
        <v>144</v>
      </c>
    </row>
    <row r="120" spans="1:11" x14ac:dyDescent="0.45">
      <c r="A120" s="32" t="str">
        <f t="shared" ref="A120:A121" si="22">A119</f>
        <v>#20</v>
      </c>
      <c r="B120" s="6" t="s">
        <v>146</v>
      </c>
      <c r="C120" s="42" t="str">
        <f t="shared" si="11"/>
        <v/>
      </c>
      <c r="D120" s="7" t="s">
        <v>149</v>
      </c>
      <c r="E120" s="7"/>
      <c r="F120" s="8"/>
      <c r="G120" s="6" t="s">
        <v>146</v>
      </c>
      <c r="H120" s="42" t="str">
        <f t="shared" si="12"/>
        <v/>
      </c>
      <c r="I120" s="7"/>
      <c r="J120" s="7"/>
      <c r="K120" s="8"/>
    </row>
    <row r="121" spans="1:11" thickBot="1" x14ac:dyDescent="0.5">
      <c r="A121" s="30" t="str">
        <f t="shared" si="22"/>
        <v>#20</v>
      </c>
      <c r="C121" s="42" t="str">
        <f t="shared" si="11"/>
        <v/>
      </c>
      <c r="G121" s="9" t="s">
        <v>153</v>
      </c>
      <c r="H121" s="42" t="str">
        <f t="shared" si="12"/>
        <v/>
      </c>
    </row>
    <row r="122" spans="1:11" ht="18.600000000000001" thickBot="1" x14ac:dyDescent="0.5">
      <c r="A122" s="34" t="s">
        <v>154</v>
      </c>
      <c r="B122" s="11">
        <v>14</v>
      </c>
      <c r="C122" s="42" t="str">
        <f t="shared" si="11"/>
        <v/>
      </c>
      <c r="D122" s="12" t="s">
        <v>101</v>
      </c>
      <c r="E122" s="12" t="s">
        <v>114</v>
      </c>
      <c r="F122" s="13" t="s">
        <v>115</v>
      </c>
      <c r="G122" s="11"/>
      <c r="H122" s="42" t="str">
        <f t="shared" si="12"/>
        <v/>
      </c>
      <c r="I122" s="12"/>
      <c r="J122" s="12"/>
      <c r="K122" s="13"/>
    </row>
    <row r="123" spans="1:11" thickBot="1" x14ac:dyDescent="0.5">
      <c r="A123" s="32" t="str">
        <f>A122</f>
        <v>#21</v>
      </c>
      <c r="B123" s="6"/>
      <c r="C123" s="42" t="str">
        <f t="shared" si="11"/>
        <v/>
      </c>
      <c r="D123" s="7"/>
      <c r="E123" s="7"/>
      <c r="F123" s="8"/>
      <c r="G123" s="6"/>
      <c r="H123" s="42" t="str">
        <f t="shared" si="12"/>
        <v/>
      </c>
      <c r="I123" s="7"/>
      <c r="J123" s="7"/>
      <c r="K123" s="8"/>
    </row>
    <row r="124" spans="1:11" thickBot="1" x14ac:dyDescent="0.5">
      <c r="A124" s="30" t="s">
        <v>155</v>
      </c>
      <c r="B124" s="9">
        <v>9</v>
      </c>
      <c r="C124" s="42" t="str">
        <f t="shared" si="11"/>
        <v/>
      </c>
      <c r="D124" s="1" t="s">
        <v>108</v>
      </c>
      <c r="E124" s="1" t="s">
        <v>113</v>
      </c>
      <c r="F124" s="10">
        <v>32</v>
      </c>
      <c r="G124" s="9">
        <v>9</v>
      </c>
      <c r="H124" s="42" t="str">
        <f t="shared" si="12"/>
        <v/>
      </c>
      <c r="I124" s="1" t="s">
        <v>101</v>
      </c>
      <c r="K124" s="10">
        <v>65</v>
      </c>
    </row>
    <row r="125" spans="1:11" ht="18.600000000000001" thickBot="1" x14ac:dyDescent="0.5">
      <c r="A125" s="34" t="str">
        <f t="shared" ref="A125:A127" si="23">A124</f>
        <v>#22</v>
      </c>
      <c r="B125" s="11">
        <v>13</v>
      </c>
      <c r="C125" s="42" t="str">
        <f t="shared" si="11"/>
        <v/>
      </c>
      <c r="D125" s="12" t="s">
        <v>110</v>
      </c>
      <c r="E125" s="12"/>
      <c r="F125" s="13">
        <v>11</v>
      </c>
      <c r="G125" s="11"/>
      <c r="H125" s="42" t="str">
        <f t="shared" si="12"/>
        <v/>
      </c>
      <c r="I125" s="12"/>
      <c r="J125" s="12"/>
      <c r="K125" s="13"/>
    </row>
    <row r="126" spans="1:11" x14ac:dyDescent="0.45">
      <c r="A126" s="32" t="str">
        <f t="shared" si="23"/>
        <v>#22</v>
      </c>
      <c r="B126" s="6">
        <v>5</v>
      </c>
      <c r="C126" s="42">
        <f t="shared" si="11"/>
        <v>11</v>
      </c>
      <c r="D126" s="7" t="s">
        <v>113</v>
      </c>
      <c r="E126" s="7" t="s">
        <v>120</v>
      </c>
      <c r="F126" s="8">
        <v>99</v>
      </c>
      <c r="G126" s="6"/>
      <c r="H126" s="42" t="str">
        <f t="shared" si="12"/>
        <v/>
      </c>
      <c r="I126" s="7"/>
      <c r="J126" s="7"/>
      <c r="K126" s="8"/>
    </row>
    <row r="127" spans="1:11" x14ac:dyDescent="0.45">
      <c r="A127" s="30" t="str">
        <f t="shared" si="23"/>
        <v>#22</v>
      </c>
      <c r="C127" s="42" t="str">
        <f t="shared" si="11"/>
        <v/>
      </c>
      <c r="H127" s="42" t="str">
        <f t="shared" si="12"/>
        <v/>
      </c>
    </row>
    <row r="128" spans="1:11" ht="18.600000000000001" thickBot="1" x14ac:dyDescent="0.5">
      <c r="A128" s="34" t="s">
        <v>156</v>
      </c>
      <c r="B128" s="11">
        <v>2</v>
      </c>
      <c r="C128" s="42" t="str">
        <f t="shared" si="11"/>
        <v/>
      </c>
      <c r="D128" s="12" t="s">
        <v>101</v>
      </c>
      <c r="E128" s="12"/>
      <c r="F128" s="13">
        <v>87</v>
      </c>
      <c r="G128" s="11">
        <v>8</v>
      </c>
      <c r="H128" s="42" t="str">
        <f t="shared" si="12"/>
        <v/>
      </c>
      <c r="I128" s="12" t="s">
        <v>108</v>
      </c>
      <c r="J128" s="12" t="s">
        <v>113</v>
      </c>
      <c r="K128" s="13">
        <v>32</v>
      </c>
    </row>
    <row r="129" spans="1:11" thickBot="1" x14ac:dyDescent="0.5">
      <c r="A129" s="32" t="str">
        <f t="shared" ref="A129:A134" si="24">A128</f>
        <v>#23</v>
      </c>
      <c r="B129" s="6"/>
      <c r="C129" s="42" t="str">
        <f t="shared" si="11"/>
        <v/>
      </c>
      <c r="D129" s="7"/>
      <c r="E129" s="7"/>
      <c r="F129" s="8"/>
      <c r="G129" s="6">
        <v>6</v>
      </c>
      <c r="H129" s="42" t="str">
        <f t="shared" si="12"/>
        <v/>
      </c>
      <c r="I129" s="7" t="s">
        <v>110</v>
      </c>
      <c r="J129" s="7"/>
      <c r="K129" s="8" t="s">
        <v>128</v>
      </c>
    </row>
    <row r="130" spans="1:11" thickBot="1" x14ac:dyDescent="0.5">
      <c r="A130" s="30" t="str">
        <f t="shared" si="24"/>
        <v>#23</v>
      </c>
      <c r="B130" s="9">
        <v>8</v>
      </c>
      <c r="C130" s="42" t="str">
        <f t="shared" si="11"/>
        <v/>
      </c>
      <c r="D130" s="1" t="s">
        <v>125</v>
      </c>
      <c r="E130" s="1" t="s">
        <v>109</v>
      </c>
      <c r="F130" s="10" t="s">
        <v>157</v>
      </c>
      <c r="G130" s="9">
        <v>4</v>
      </c>
      <c r="H130" s="42" t="str">
        <f t="shared" si="12"/>
        <v>c2</v>
      </c>
      <c r="I130" s="1" t="s">
        <v>113</v>
      </c>
      <c r="K130" s="10">
        <v>59</v>
      </c>
    </row>
    <row r="131" spans="1:11" ht="18.600000000000001" thickBot="1" x14ac:dyDescent="0.5">
      <c r="A131" s="34" t="str">
        <f t="shared" si="24"/>
        <v>#23</v>
      </c>
      <c r="B131" s="11">
        <v>13</v>
      </c>
      <c r="C131" s="42" t="str">
        <f t="shared" ref="C131:C194" si="25">IF(D131="a",F130,"")</f>
        <v/>
      </c>
      <c r="D131" s="12" t="s">
        <v>110</v>
      </c>
      <c r="E131" s="12" t="s">
        <v>111</v>
      </c>
      <c r="F131" s="13" t="s">
        <v>112</v>
      </c>
      <c r="G131" s="11"/>
      <c r="H131" s="42" t="str">
        <f t="shared" ref="H131:H194" si="26">IF(I131="a",K130,"")</f>
        <v/>
      </c>
      <c r="I131" s="12"/>
      <c r="J131" s="12"/>
      <c r="K131" s="13"/>
    </row>
    <row r="132" spans="1:11" x14ac:dyDescent="0.45">
      <c r="A132" s="32" t="str">
        <f t="shared" si="24"/>
        <v>#23</v>
      </c>
      <c r="B132" s="6">
        <v>14</v>
      </c>
      <c r="C132" s="42" t="str">
        <f t="shared" si="25"/>
        <v>c3</v>
      </c>
      <c r="D132" s="7" t="s">
        <v>113</v>
      </c>
      <c r="E132" s="7" t="s">
        <v>120</v>
      </c>
      <c r="F132" s="8">
        <v>1</v>
      </c>
      <c r="G132" s="6">
        <v>13</v>
      </c>
      <c r="H132" s="42" t="str">
        <f t="shared" si="26"/>
        <v/>
      </c>
      <c r="I132" s="7" t="s">
        <v>119</v>
      </c>
      <c r="J132" s="7" t="s">
        <v>114</v>
      </c>
      <c r="K132" s="8" t="s">
        <v>157</v>
      </c>
    </row>
    <row r="133" spans="1:11" x14ac:dyDescent="0.45">
      <c r="A133" s="30" t="str">
        <f t="shared" si="24"/>
        <v>#23</v>
      </c>
      <c r="B133" s="9" t="s">
        <v>158</v>
      </c>
      <c r="C133" s="42" t="str">
        <f t="shared" si="25"/>
        <v/>
      </c>
      <c r="D133" s="1" t="s">
        <v>126</v>
      </c>
      <c r="G133" s="9" t="s">
        <v>158</v>
      </c>
      <c r="H133" s="42" t="str">
        <f t="shared" si="26"/>
        <v/>
      </c>
    </row>
    <row r="134" spans="1:11" ht="18.600000000000001" thickBot="1" x14ac:dyDescent="0.5">
      <c r="A134" s="34" t="str">
        <f t="shared" si="24"/>
        <v>#23</v>
      </c>
      <c r="B134" s="11"/>
      <c r="C134" s="42" t="str">
        <f t="shared" si="25"/>
        <v/>
      </c>
      <c r="D134" s="12"/>
      <c r="E134" s="12"/>
      <c r="F134" s="13"/>
      <c r="G134" s="11"/>
      <c r="H134" s="42" t="str">
        <f t="shared" si="26"/>
        <v/>
      </c>
      <c r="I134" s="12"/>
      <c r="J134" s="12"/>
      <c r="K134" s="13"/>
    </row>
    <row r="135" spans="1:11" x14ac:dyDescent="0.45">
      <c r="A135" s="32" t="s">
        <v>159</v>
      </c>
      <c r="B135" s="6">
        <v>2</v>
      </c>
      <c r="C135" s="42" t="str">
        <f t="shared" si="25"/>
        <v/>
      </c>
      <c r="D135" s="7" t="s">
        <v>101</v>
      </c>
      <c r="E135" s="7"/>
      <c r="F135" s="8">
        <v>15</v>
      </c>
      <c r="G135" s="6">
        <v>9</v>
      </c>
      <c r="H135" s="42" t="str">
        <f t="shared" si="26"/>
        <v/>
      </c>
      <c r="I135" s="7" t="s">
        <v>108</v>
      </c>
      <c r="J135" s="7" t="s">
        <v>111</v>
      </c>
      <c r="K135" s="8">
        <v>43</v>
      </c>
    </row>
    <row r="136" spans="1:11" x14ac:dyDescent="0.45">
      <c r="A136" s="30" t="str">
        <f t="shared" ref="A136:A144" si="27">A135</f>
        <v>#24</v>
      </c>
      <c r="B136" s="9">
        <v>9</v>
      </c>
      <c r="C136" s="42" t="str">
        <f t="shared" si="25"/>
        <v/>
      </c>
      <c r="D136" s="1" t="s">
        <v>125</v>
      </c>
      <c r="E136" s="1" t="s">
        <v>113</v>
      </c>
      <c r="F136" s="10">
        <v>32</v>
      </c>
      <c r="H136" s="42" t="str">
        <f t="shared" si="26"/>
        <v/>
      </c>
    </row>
    <row r="137" spans="1:11" ht="18.600000000000001" thickBot="1" x14ac:dyDescent="0.5">
      <c r="A137" s="34" t="str">
        <f t="shared" si="27"/>
        <v>#24</v>
      </c>
      <c r="B137" s="11">
        <v>13</v>
      </c>
      <c r="C137" s="42" t="str">
        <f t="shared" si="25"/>
        <v/>
      </c>
      <c r="D137" s="12" t="s">
        <v>110</v>
      </c>
      <c r="E137" s="12"/>
      <c r="F137" s="13">
        <v>22</v>
      </c>
      <c r="G137" s="11"/>
      <c r="H137" s="42" t="str">
        <f t="shared" si="26"/>
        <v/>
      </c>
      <c r="I137" s="12"/>
      <c r="J137" s="12"/>
      <c r="K137" s="13"/>
    </row>
    <row r="138" spans="1:11" x14ac:dyDescent="0.45">
      <c r="A138" s="32" t="str">
        <f t="shared" si="27"/>
        <v>#24</v>
      </c>
      <c r="B138" s="6">
        <v>2</v>
      </c>
      <c r="C138" s="42">
        <f t="shared" si="25"/>
        <v>22</v>
      </c>
      <c r="D138" s="7" t="s">
        <v>113</v>
      </c>
      <c r="E138" s="7"/>
      <c r="F138" s="8">
        <v>15</v>
      </c>
      <c r="G138" s="6">
        <v>9</v>
      </c>
      <c r="H138" s="42" t="str">
        <f t="shared" si="26"/>
        <v/>
      </c>
      <c r="I138" s="7" t="s">
        <v>125</v>
      </c>
      <c r="J138" s="7" t="s">
        <v>109</v>
      </c>
      <c r="K138" s="8" t="s">
        <v>140</v>
      </c>
    </row>
    <row r="139" spans="1:11" x14ac:dyDescent="0.45">
      <c r="A139" s="30" t="str">
        <f t="shared" si="27"/>
        <v>#24</v>
      </c>
      <c r="C139" s="42" t="str">
        <f t="shared" si="25"/>
        <v/>
      </c>
      <c r="G139" s="9">
        <v>10</v>
      </c>
      <c r="H139" s="42" t="str">
        <f t="shared" si="26"/>
        <v/>
      </c>
      <c r="K139" s="10">
        <v>94</v>
      </c>
    </row>
    <row r="140" spans="1:11" ht="18.600000000000001" thickBot="1" x14ac:dyDescent="0.5">
      <c r="A140" s="34" t="str">
        <f t="shared" si="27"/>
        <v>#24</v>
      </c>
      <c r="B140" s="11">
        <v>8</v>
      </c>
      <c r="C140" s="42" t="str">
        <f t="shared" si="25"/>
        <v/>
      </c>
      <c r="D140" s="12" t="s">
        <v>125</v>
      </c>
      <c r="E140" s="12" t="s">
        <v>113</v>
      </c>
      <c r="F140" s="13">
        <v>32</v>
      </c>
      <c r="G140" s="11">
        <v>8</v>
      </c>
      <c r="H140" s="42" t="str">
        <f t="shared" si="26"/>
        <v/>
      </c>
      <c r="I140" s="12"/>
      <c r="J140" s="12"/>
      <c r="K140" s="13">
        <v>83</v>
      </c>
    </row>
    <row r="141" spans="1:11" x14ac:dyDescent="0.45">
      <c r="A141" s="32" t="str">
        <f t="shared" si="27"/>
        <v>#24</v>
      </c>
      <c r="B141" s="6">
        <v>13</v>
      </c>
      <c r="C141" s="42" t="str">
        <f t="shared" si="25"/>
        <v/>
      </c>
      <c r="D141" s="7" t="s">
        <v>110</v>
      </c>
      <c r="E141" s="7"/>
      <c r="F141" s="8">
        <v>51</v>
      </c>
      <c r="G141" s="6"/>
      <c r="H141" s="42" t="str">
        <f t="shared" si="26"/>
        <v/>
      </c>
      <c r="I141" s="7"/>
      <c r="J141" s="7"/>
      <c r="K141" s="8"/>
    </row>
    <row r="142" spans="1:11" x14ac:dyDescent="0.45">
      <c r="A142" s="30" t="str">
        <f t="shared" si="27"/>
        <v>#24</v>
      </c>
      <c r="B142" s="9">
        <v>9</v>
      </c>
      <c r="C142" s="42">
        <f t="shared" si="25"/>
        <v>51</v>
      </c>
      <c r="D142" s="1" t="s">
        <v>113</v>
      </c>
      <c r="E142" s="1" t="s">
        <v>120</v>
      </c>
      <c r="F142" s="10">
        <v>7</v>
      </c>
      <c r="G142" s="9">
        <v>13</v>
      </c>
      <c r="H142" s="42" t="str">
        <f t="shared" si="26"/>
        <v/>
      </c>
      <c r="I142" s="1" t="s">
        <v>119</v>
      </c>
      <c r="J142" s="1" t="s">
        <v>114</v>
      </c>
      <c r="K142" s="10" t="s">
        <v>111</v>
      </c>
    </row>
    <row r="143" spans="1:11" ht="18.600000000000001" thickBot="1" x14ac:dyDescent="0.5">
      <c r="A143" s="34" t="str">
        <f t="shared" si="27"/>
        <v>#24</v>
      </c>
      <c r="B143" s="11" t="s">
        <v>158</v>
      </c>
      <c r="C143" s="42" t="str">
        <f t="shared" si="25"/>
        <v/>
      </c>
      <c r="D143" s="12" t="s">
        <v>126</v>
      </c>
      <c r="E143" s="12"/>
      <c r="F143" s="13"/>
      <c r="G143" s="11" t="s">
        <v>158</v>
      </c>
      <c r="H143" s="42" t="str">
        <f t="shared" si="26"/>
        <v/>
      </c>
      <c r="I143" s="12"/>
      <c r="J143" s="12"/>
      <c r="K143" s="13"/>
    </row>
    <row r="144" spans="1:11" x14ac:dyDescent="0.45">
      <c r="A144" s="32" t="str">
        <f t="shared" si="27"/>
        <v>#24</v>
      </c>
      <c r="B144" s="6"/>
      <c r="C144" s="42" t="str">
        <f t="shared" si="25"/>
        <v/>
      </c>
      <c r="D144" s="7"/>
      <c r="E144" s="7"/>
      <c r="F144" s="8"/>
      <c r="G144" s="6">
        <v>9</v>
      </c>
      <c r="H144" s="42" t="str">
        <f t="shared" si="26"/>
        <v/>
      </c>
      <c r="I144" s="7" t="s">
        <v>164</v>
      </c>
      <c r="J144" s="7"/>
      <c r="K144" s="8">
        <v>3</v>
      </c>
    </row>
    <row r="145" spans="1:11" x14ac:dyDescent="0.45">
      <c r="A145" s="30" t="s">
        <v>160</v>
      </c>
      <c r="B145" s="9">
        <v>2</v>
      </c>
      <c r="C145" s="42" t="str">
        <f t="shared" si="25"/>
        <v/>
      </c>
      <c r="D145" s="1" t="s">
        <v>101</v>
      </c>
      <c r="E145" s="1" t="s">
        <v>114</v>
      </c>
      <c r="F145" s="10" t="s">
        <v>144</v>
      </c>
      <c r="H145" s="42" t="str">
        <f t="shared" si="26"/>
        <v/>
      </c>
    </row>
    <row r="146" spans="1:11" ht="18.600000000000001" thickBot="1" x14ac:dyDescent="0.5">
      <c r="A146" s="34" t="str">
        <f>A145</f>
        <v>#25</v>
      </c>
      <c r="B146" s="11"/>
      <c r="C146" s="42" t="str">
        <f t="shared" si="25"/>
        <v/>
      </c>
      <c r="D146" s="12"/>
      <c r="E146" s="12"/>
      <c r="F146" s="13"/>
      <c r="G146" s="11"/>
      <c r="H146" s="42" t="str">
        <f t="shared" si="26"/>
        <v/>
      </c>
      <c r="I146" s="12"/>
      <c r="J146" s="12"/>
      <c r="K146" s="13"/>
    </row>
    <row r="147" spans="1:11" x14ac:dyDescent="0.45">
      <c r="A147" s="32" t="s">
        <v>161</v>
      </c>
      <c r="B147" s="6">
        <v>2</v>
      </c>
      <c r="C147" s="42" t="str">
        <f t="shared" si="25"/>
        <v/>
      </c>
      <c r="D147" s="7" t="s">
        <v>108</v>
      </c>
      <c r="E147" s="7" t="s">
        <v>113</v>
      </c>
      <c r="F147" s="8">
        <v>32</v>
      </c>
      <c r="G147" s="6">
        <v>13</v>
      </c>
      <c r="H147" s="42" t="str">
        <f t="shared" si="26"/>
        <v/>
      </c>
      <c r="I147" s="7" t="s">
        <v>101</v>
      </c>
      <c r="J147" s="7"/>
      <c r="K147" s="8">
        <v>18</v>
      </c>
    </row>
    <row r="148" spans="1:11" x14ac:dyDescent="0.45">
      <c r="A148" s="30" t="str">
        <f t="shared" ref="A148:A151" si="28">A147</f>
        <v>#26</v>
      </c>
      <c r="B148" s="9">
        <v>13</v>
      </c>
      <c r="C148" s="42" t="str">
        <f t="shared" si="25"/>
        <v/>
      </c>
      <c r="D148" s="1" t="s">
        <v>110</v>
      </c>
      <c r="F148" s="10" t="s">
        <v>128</v>
      </c>
      <c r="H148" s="42" t="str">
        <f t="shared" si="26"/>
        <v/>
      </c>
    </row>
    <row r="149" spans="1:11" ht="18.600000000000001" thickBot="1" x14ac:dyDescent="0.5">
      <c r="A149" s="34" t="str">
        <f t="shared" si="28"/>
        <v>#26</v>
      </c>
      <c r="B149" s="11">
        <v>14</v>
      </c>
      <c r="C149" s="42" t="str">
        <f t="shared" si="25"/>
        <v/>
      </c>
      <c r="D149" s="12" t="s">
        <v>114</v>
      </c>
      <c r="E149" s="12"/>
      <c r="F149" s="13"/>
      <c r="G149" s="11"/>
      <c r="H149" s="42" t="str">
        <f t="shared" si="26"/>
        <v/>
      </c>
      <c r="I149" s="12"/>
      <c r="J149" s="12"/>
      <c r="K149" s="13"/>
    </row>
    <row r="150" spans="1:11" x14ac:dyDescent="0.45">
      <c r="A150" s="32" t="str">
        <f t="shared" si="28"/>
        <v>#26</v>
      </c>
      <c r="B150" s="6" t="s">
        <v>158</v>
      </c>
      <c r="C150" s="42" t="str">
        <f t="shared" si="25"/>
        <v/>
      </c>
      <c r="D150" s="7"/>
      <c r="E150" s="7"/>
      <c r="F150" s="8"/>
      <c r="G150" s="6" t="s">
        <v>116</v>
      </c>
      <c r="H150" s="42" t="str">
        <f t="shared" si="26"/>
        <v/>
      </c>
      <c r="I150" s="7" t="s">
        <v>117</v>
      </c>
      <c r="J150" s="7"/>
      <c r="K150" s="8"/>
    </row>
    <row r="151" spans="1:11" x14ac:dyDescent="0.45">
      <c r="A151" s="30" t="str">
        <f t="shared" si="28"/>
        <v>#26</v>
      </c>
      <c r="C151" s="42" t="str">
        <f t="shared" si="25"/>
        <v/>
      </c>
      <c r="H151" s="42" t="str">
        <f t="shared" si="26"/>
        <v/>
      </c>
    </row>
    <row r="152" spans="1:11" ht="18.600000000000001" thickBot="1" x14ac:dyDescent="0.5">
      <c r="A152" s="34" t="s">
        <v>162</v>
      </c>
      <c r="B152" s="11">
        <v>8</v>
      </c>
      <c r="C152" s="42" t="str">
        <f t="shared" si="25"/>
        <v/>
      </c>
      <c r="D152" s="12" t="s">
        <v>108</v>
      </c>
      <c r="E152" s="12" t="s">
        <v>113</v>
      </c>
      <c r="F152" s="13">
        <v>34</v>
      </c>
      <c r="G152" s="11">
        <v>13</v>
      </c>
      <c r="H152" s="42" t="str">
        <f t="shared" si="26"/>
        <v/>
      </c>
      <c r="I152" s="12" t="s">
        <v>101</v>
      </c>
      <c r="J152" s="12"/>
      <c r="K152" s="13">
        <v>69</v>
      </c>
    </row>
    <row r="153" spans="1:11" x14ac:dyDescent="0.45">
      <c r="A153" s="32" t="str">
        <f t="shared" ref="A153:A155" si="29">A152</f>
        <v>#27</v>
      </c>
      <c r="B153" s="6">
        <v>13</v>
      </c>
      <c r="C153" s="42" t="str">
        <f t="shared" si="25"/>
        <v/>
      </c>
      <c r="D153" s="7" t="s">
        <v>110</v>
      </c>
      <c r="E153" s="7"/>
      <c r="F153" s="8" t="s">
        <v>128</v>
      </c>
      <c r="G153" s="6"/>
      <c r="H153" s="42" t="str">
        <f t="shared" si="26"/>
        <v/>
      </c>
      <c r="I153" s="7"/>
      <c r="J153" s="7"/>
      <c r="K153" s="8"/>
    </row>
    <row r="154" spans="1:11" x14ac:dyDescent="0.45">
      <c r="A154" s="30" t="str">
        <f t="shared" si="29"/>
        <v>#27</v>
      </c>
      <c r="B154" s="9">
        <v>14</v>
      </c>
      <c r="C154" s="42" t="str">
        <f t="shared" si="25"/>
        <v>c2</v>
      </c>
      <c r="D154" s="1" t="s">
        <v>113</v>
      </c>
      <c r="E154" s="1" t="s">
        <v>120</v>
      </c>
      <c r="F154" s="10">
        <v>81</v>
      </c>
      <c r="H154" s="42" t="str">
        <f t="shared" si="26"/>
        <v/>
      </c>
    </row>
    <row r="155" spans="1:11" ht="18.600000000000001" thickBot="1" x14ac:dyDescent="0.5">
      <c r="A155" s="34" t="str">
        <f t="shared" si="29"/>
        <v>#27</v>
      </c>
      <c r="B155" s="11"/>
      <c r="C155" s="42" t="str">
        <f t="shared" si="25"/>
        <v/>
      </c>
      <c r="D155" s="12"/>
      <c r="E155" s="12"/>
      <c r="F155" s="13"/>
      <c r="G155" s="11"/>
      <c r="H155" s="42" t="str">
        <f t="shared" si="26"/>
        <v/>
      </c>
      <c r="I155" s="12"/>
      <c r="J155" s="12"/>
      <c r="K155" s="13"/>
    </row>
    <row r="156" spans="1:11" thickBot="1" x14ac:dyDescent="0.5">
      <c r="A156" s="32" t="s">
        <v>163</v>
      </c>
      <c r="B156" s="6">
        <v>5</v>
      </c>
      <c r="C156" s="42" t="str">
        <f t="shared" si="25"/>
        <v/>
      </c>
      <c r="D156" s="7" t="s">
        <v>101</v>
      </c>
      <c r="E156" s="7"/>
      <c r="F156" s="8">
        <v>51</v>
      </c>
      <c r="G156" s="6">
        <v>3</v>
      </c>
      <c r="H156" s="42" t="str">
        <f t="shared" si="26"/>
        <v/>
      </c>
      <c r="I156" s="7" t="s">
        <v>108</v>
      </c>
      <c r="J156" s="7" t="s">
        <v>109</v>
      </c>
      <c r="K156" s="8">
        <v>98</v>
      </c>
    </row>
    <row r="157" spans="1:11" thickBot="1" x14ac:dyDescent="0.5">
      <c r="A157" s="30" t="str">
        <f t="shared" ref="A157:A159" si="30">A156</f>
        <v>#28</v>
      </c>
      <c r="C157" s="42" t="str">
        <f t="shared" si="25"/>
        <v/>
      </c>
      <c r="G157" s="9">
        <v>6</v>
      </c>
      <c r="H157" s="42" t="str">
        <f t="shared" si="26"/>
        <v/>
      </c>
      <c r="I157" s="1" t="s">
        <v>110</v>
      </c>
      <c r="K157" s="10">
        <v>51</v>
      </c>
    </row>
    <row r="158" spans="1:11" ht="18.600000000000001" thickBot="1" x14ac:dyDescent="0.5">
      <c r="A158" s="34" t="str">
        <f t="shared" si="30"/>
        <v>#28</v>
      </c>
      <c r="B158" s="11"/>
      <c r="C158" s="42" t="str">
        <f t="shared" si="25"/>
        <v/>
      </c>
      <c r="D158" s="12"/>
      <c r="E158" s="12"/>
      <c r="F158" s="13"/>
      <c r="G158" s="11">
        <v>8</v>
      </c>
      <c r="H158" s="42">
        <f t="shared" si="26"/>
        <v>51</v>
      </c>
      <c r="I158" s="12" t="s">
        <v>113</v>
      </c>
      <c r="J158" s="12" t="s">
        <v>120</v>
      </c>
      <c r="K158" s="13">
        <v>74</v>
      </c>
    </row>
    <row r="159" spans="1:11" thickBot="1" x14ac:dyDescent="0.5">
      <c r="A159" s="32" t="str">
        <f t="shared" si="30"/>
        <v>#28</v>
      </c>
      <c r="B159" s="6"/>
      <c r="C159" s="42" t="str">
        <f t="shared" si="25"/>
        <v/>
      </c>
      <c r="D159" s="7"/>
      <c r="E159" s="7"/>
      <c r="F159" s="8"/>
      <c r="G159" s="6"/>
      <c r="H159" s="42" t="str">
        <f t="shared" si="26"/>
        <v/>
      </c>
      <c r="I159" s="7"/>
      <c r="J159" s="7"/>
      <c r="K159" s="8"/>
    </row>
    <row r="160" spans="1:11" thickBot="1" x14ac:dyDescent="0.5">
      <c r="A160" s="30" t="s">
        <v>165</v>
      </c>
      <c r="B160" s="9">
        <v>2</v>
      </c>
      <c r="C160" s="42" t="str">
        <f t="shared" si="25"/>
        <v/>
      </c>
      <c r="D160" s="1" t="s">
        <v>108</v>
      </c>
      <c r="E160" s="1" t="s">
        <v>109</v>
      </c>
      <c r="F160" s="10">
        <v>78</v>
      </c>
      <c r="G160" s="9">
        <v>6</v>
      </c>
      <c r="H160" s="42" t="str">
        <f t="shared" si="26"/>
        <v/>
      </c>
      <c r="I160" s="1" t="s">
        <v>101</v>
      </c>
      <c r="K160" s="10">
        <v>61</v>
      </c>
    </row>
    <row r="161" spans="1:11" ht="18.600000000000001" thickBot="1" x14ac:dyDescent="0.5">
      <c r="A161" s="34" t="str">
        <f t="shared" ref="A161:A166" si="31">A160</f>
        <v>#29</v>
      </c>
      <c r="B161" s="11">
        <v>13</v>
      </c>
      <c r="C161" s="42" t="str">
        <f t="shared" si="25"/>
        <v/>
      </c>
      <c r="D161" s="12" t="s">
        <v>110</v>
      </c>
      <c r="E161" s="12" t="s">
        <v>111</v>
      </c>
      <c r="F161" s="13">
        <v>53</v>
      </c>
      <c r="G161" s="11"/>
      <c r="H161" s="42" t="str">
        <f t="shared" si="26"/>
        <v/>
      </c>
      <c r="I161" s="12"/>
      <c r="J161" s="12"/>
      <c r="K161" s="13"/>
    </row>
    <row r="162" spans="1:11" thickBot="1" x14ac:dyDescent="0.5">
      <c r="A162" s="32" t="str">
        <f t="shared" si="31"/>
        <v>#29</v>
      </c>
      <c r="B162" s="6">
        <v>9</v>
      </c>
      <c r="C162" s="42">
        <f t="shared" si="25"/>
        <v>53</v>
      </c>
      <c r="D162" s="7" t="s">
        <v>113</v>
      </c>
      <c r="E162" s="7"/>
      <c r="F162" s="8">
        <v>1</v>
      </c>
      <c r="G162" s="6">
        <v>4</v>
      </c>
      <c r="H162" s="42" t="str">
        <f t="shared" si="26"/>
        <v/>
      </c>
      <c r="I162" s="7" t="s">
        <v>119</v>
      </c>
      <c r="J162" s="7"/>
      <c r="K162" s="8">
        <v>73</v>
      </c>
    </row>
    <row r="163" spans="1:11" thickBot="1" x14ac:dyDescent="0.5">
      <c r="A163" s="30" t="str">
        <f t="shared" si="31"/>
        <v>#29</v>
      </c>
      <c r="B163" s="9">
        <v>8</v>
      </c>
      <c r="C163" s="42" t="str">
        <f t="shared" si="25"/>
        <v/>
      </c>
      <c r="D163" s="1" t="s">
        <v>125</v>
      </c>
      <c r="E163" s="1" t="s">
        <v>119</v>
      </c>
      <c r="F163" s="10">
        <v>73</v>
      </c>
      <c r="H163" s="42" t="str">
        <f t="shared" si="26"/>
        <v/>
      </c>
    </row>
    <row r="164" spans="1:11" ht="18.600000000000001" thickBot="1" x14ac:dyDescent="0.5">
      <c r="A164" s="34" t="str">
        <f t="shared" si="31"/>
        <v>#29</v>
      </c>
      <c r="B164" s="11">
        <v>13</v>
      </c>
      <c r="C164" s="42" t="str">
        <f t="shared" si="25"/>
        <v/>
      </c>
      <c r="D164" s="12" t="s">
        <v>110</v>
      </c>
      <c r="E164" s="12"/>
      <c r="F164" s="13" t="s">
        <v>128</v>
      </c>
      <c r="G164" s="11"/>
      <c r="H164" s="42" t="str">
        <f t="shared" si="26"/>
        <v/>
      </c>
      <c r="I164" s="12"/>
      <c r="J164" s="12"/>
      <c r="K164" s="13"/>
    </row>
    <row r="165" spans="1:11" thickBot="1" x14ac:dyDescent="0.5">
      <c r="A165" s="32" t="str">
        <f t="shared" si="31"/>
        <v>#29</v>
      </c>
      <c r="B165" s="6">
        <v>14</v>
      </c>
      <c r="C165" s="42" t="str">
        <f t="shared" si="25"/>
        <v>c2</v>
      </c>
      <c r="D165" s="7" t="s">
        <v>113</v>
      </c>
      <c r="E165" s="7"/>
      <c r="F165" s="8">
        <v>5</v>
      </c>
      <c r="G165" s="6">
        <v>8</v>
      </c>
      <c r="H165" s="42" t="str">
        <f t="shared" si="26"/>
        <v/>
      </c>
      <c r="I165" s="7" t="s">
        <v>114</v>
      </c>
      <c r="J165" s="7"/>
      <c r="K165" s="8"/>
    </row>
    <row r="166" spans="1:11" thickBot="1" x14ac:dyDescent="0.5">
      <c r="A166" s="30" t="str">
        <f t="shared" si="31"/>
        <v>#29</v>
      </c>
      <c r="C166" s="42" t="str">
        <f t="shared" si="25"/>
        <v/>
      </c>
      <c r="H166" s="42" t="str">
        <f t="shared" si="26"/>
        <v/>
      </c>
    </row>
    <row r="167" spans="1:11" ht="18.600000000000001" thickBot="1" x14ac:dyDescent="0.5">
      <c r="A167" s="34" t="s">
        <v>166</v>
      </c>
      <c r="B167" s="11">
        <v>13</v>
      </c>
      <c r="C167" s="42" t="str">
        <f t="shared" si="25"/>
        <v/>
      </c>
      <c r="D167" s="12" t="s">
        <v>101</v>
      </c>
      <c r="E167" s="12"/>
      <c r="F167" s="13">
        <v>18</v>
      </c>
      <c r="G167" s="11">
        <v>8</v>
      </c>
      <c r="H167" s="42" t="str">
        <f t="shared" si="26"/>
        <v/>
      </c>
      <c r="I167" s="12" t="s">
        <v>108</v>
      </c>
      <c r="J167" s="12" t="s">
        <v>111</v>
      </c>
      <c r="K167" s="13">
        <v>38</v>
      </c>
    </row>
    <row r="168" spans="1:11" x14ac:dyDescent="0.45">
      <c r="A168" s="32" t="str">
        <f t="shared" ref="A168:A170" si="32">A167</f>
        <v>#30</v>
      </c>
      <c r="B168" s="6">
        <v>9</v>
      </c>
      <c r="C168" s="42">
        <f t="shared" si="25"/>
        <v>18</v>
      </c>
      <c r="D168" s="7" t="s">
        <v>113</v>
      </c>
      <c r="E168" s="7" t="s">
        <v>120</v>
      </c>
      <c r="F168" s="8">
        <v>68</v>
      </c>
      <c r="G168" s="6"/>
      <c r="H168" s="42" t="str">
        <f t="shared" si="26"/>
        <v/>
      </c>
      <c r="I168" s="7"/>
      <c r="J168" s="7"/>
      <c r="K168" s="8"/>
    </row>
    <row r="169" spans="1:11" x14ac:dyDescent="0.45">
      <c r="A169" s="30" t="str">
        <f t="shared" si="32"/>
        <v>#30</v>
      </c>
      <c r="B169" s="9" t="s">
        <v>122</v>
      </c>
      <c r="C169" s="42" t="str">
        <f t="shared" si="25"/>
        <v/>
      </c>
      <c r="D169" s="1" t="s">
        <v>126</v>
      </c>
      <c r="G169" s="9" t="s">
        <v>122</v>
      </c>
      <c r="H169" s="42" t="str">
        <f t="shared" si="26"/>
        <v/>
      </c>
    </row>
    <row r="170" spans="1:11" ht="18.600000000000001" thickBot="1" x14ac:dyDescent="0.5">
      <c r="A170" s="34" t="str">
        <f t="shared" si="32"/>
        <v>#30</v>
      </c>
      <c r="B170" s="11"/>
      <c r="C170" s="42" t="str">
        <f t="shared" si="25"/>
        <v/>
      </c>
      <c r="D170" s="12"/>
      <c r="E170" s="12"/>
      <c r="F170" s="13"/>
      <c r="G170" s="11" t="s">
        <v>153</v>
      </c>
      <c r="H170" s="42" t="str">
        <f t="shared" si="26"/>
        <v/>
      </c>
      <c r="I170" s="12"/>
      <c r="J170" s="12"/>
      <c r="K170" s="13"/>
    </row>
    <row r="171" spans="1:11" x14ac:dyDescent="0.45">
      <c r="A171" s="32" t="s">
        <v>167</v>
      </c>
      <c r="B171" s="6">
        <v>13</v>
      </c>
      <c r="C171" s="42" t="str">
        <f t="shared" si="25"/>
        <v/>
      </c>
      <c r="D171" s="7" t="s">
        <v>101</v>
      </c>
      <c r="E171" s="7"/>
      <c r="F171" s="8">
        <v>56</v>
      </c>
      <c r="G171" s="6">
        <v>3</v>
      </c>
      <c r="H171" s="42" t="str">
        <f t="shared" si="26"/>
        <v/>
      </c>
      <c r="I171" s="7" t="s">
        <v>108</v>
      </c>
      <c r="J171" s="7" t="s">
        <v>113</v>
      </c>
      <c r="K171" s="8">
        <v>39</v>
      </c>
    </row>
    <row r="172" spans="1:11" x14ac:dyDescent="0.45">
      <c r="A172" s="30" t="str">
        <f t="shared" ref="A172:A175" si="33">A171</f>
        <v>#31</v>
      </c>
      <c r="C172" s="42" t="str">
        <f t="shared" si="25"/>
        <v/>
      </c>
      <c r="G172" s="9">
        <v>6</v>
      </c>
      <c r="H172" s="42" t="str">
        <f t="shared" si="26"/>
        <v/>
      </c>
      <c r="I172" s="1" t="s">
        <v>110</v>
      </c>
      <c r="K172" s="10">
        <v>11</v>
      </c>
    </row>
    <row r="173" spans="1:11" ht="18.600000000000001" thickBot="1" x14ac:dyDescent="0.5">
      <c r="A173" s="34" t="str">
        <f t="shared" si="33"/>
        <v>#31</v>
      </c>
      <c r="B173" s="11">
        <v>17</v>
      </c>
      <c r="C173" s="42" t="str">
        <f t="shared" si="25"/>
        <v/>
      </c>
      <c r="D173" s="12" t="s">
        <v>119</v>
      </c>
      <c r="E173" s="12" t="s">
        <v>120</v>
      </c>
      <c r="F173" s="13">
        <v>93</v>
      </c>
      <c r="G173" s="11">
        <v>18</v>
      </c>
      <c r="H173" s="42">
        <f t="shared" si="26"/>
        <v>11</v>
      </c>
      <c r="I173" s="12" t="s">
        <v>113</v>
      </c>
      <c r="J173" s="12" t="s">
        <v>114</v>
      </c>
      <c r="K173" s="13">
        <v>6</v>
      </c>
    </row>
    <row r="174" spans="1:11" x14ac:dyDescent="0.45">
      <c r="A174" s="32" t="str">
        <f t="shared" si="33"/>
        <v>#31</v>
      </c>
      <c r="B174" s="6" t="s">
        <v>122</v>
      </c>
      <c r="C174" s="42" t="str">
        <f t="shared" si="25"/>
        <v/>
      </c>
      <c r="D174" s="7" t="s">
        <v>123</v>
      </c>
      <c r="E174" s="7"/>
      <c r="F174" s="8"/>
      <c r="G174" s="6" t="s">
        <v>122</v>
      </c>
      <c r="H174" s="42" t="str">
        <f t="shared" si="26"/>
        <v/>
      </c>
      <c r="I174" s="7"/>
      <c r="J174" s="7"/>
      <c r="K174" s="8"/>
    </row>
    <row r="175" spans="1:11" thickBot="1" x14ac:dyDescent="0.5">
      <c r="A175" s="30" t="str">
        <f t="shared" si="33"/>
        <v>#31</v>
      </c>
      <c r="C175" s="42" t="str">
        <f t="shared" si="25"/>
        <v/>
      </c>
      <c r="H175" s="42" t="str">
        <f t="shared" si="26"/>
        <v/>
      </c>
    </row>
    <row r="176" spans="1:11" ht="18.600000000000001" thickBot="1" x14ac:dyDescent="0.5">
      <c r="A176" s="34" t="s">
        <v>168</v>
      </c>
      <c r="B176" s="11">
        <v>13</v>
      </c>
      <c r="C176" s="42" t="str">
        <f t="shared" si="25"/>
        <v/>
      </c>
      <c r="D176" s="12" t="s">
        <v>101</v>
      </c>
      <c r="E176" s="12"/>
      <c r="F176" s="13">
        <v>16</v>
      </c>
      <c r="G176" s="11">
        <v>8</v>
      </c>
      <c r="H176" s="42" t="str">
        <f t="shared" si="26"/>
        <v/>
      </c>
      <c r="I176" s="12" t="s">
        <v>108</v>
      </c>
      <c r="J176" s="12" t="s">
        <v>113</v>
      </c>
      <c r="K176" s="13">
        <v>38</v>
      </c>
    </row>
    <row r="177" spans="1:11" thickBot="1" x14ac:dyDescent="0.5">
      <c r="A177" s="32" t="str">
        <f t="shared" ref="A177:A185" si="34">A176</f>
        <v>#32</v>
      </c>
      <c r="B177" s="6"/>
      <c r="C177" s="42" t="str">
        <f t="shared" si="25"/>
        <v/>
      </c>
      <c r="D177" s="7"/>
      <c r="E177" s="7"/>
      <c r="F177" s="8"/>
      <c r="G177" s="6">
        <v>6</v>
      </c>
      <c r="H177" s="42" t="str">
        <f t="shared" si="26"/>
        <v/>
      </c>
      <c r="I177" s="7" t="s">
        <v>110</v>
      </c>
      <c r="J177" s="7"/>
      <c r="K177" s="8" t="s">
        <v>135</v>
      </c>
    </row>
    <row r="178" spans="1:11" thickBot="1" x14ac:dyDescent="0.5">
      <c r="A178" s="30" t="str">
        <f t="shared" si="34"/>
        <v>#32</v>
      </c>
      <c r="B178" s="9">
        <v>8</v>
      </c>
      <c r="C178" s="42" t="str">
        <f t="shared" si="25"/>
        <v/>
      </c>
      <c r="D178" s="1" t="s">
        <v>125</v>
      </c>
      <c r="E178" s="1" t="s">
        <v>111</v>
      </c>
      <c r="F178" s="10">
        <v>23</v>
      </c>
      <c r="G178" s="9">
        <v>8</v>
      </c>
      <c r="H178" s="42" t="str">
        <f t="shared" si="26"/>
        <v>c1</v>
      </c>
      <c r="I178" s="1" t="s">
        <v>113</v>
      </c>
      <c r="K178" s="10">
        <v>57</v>
      </c>
    </row>
    <row r="179" spans="1:11" ht="18.600000000000001" thickBot="1" x14ac:dyDescent="0.5">
      <c r="A179" s="34" t="str">
        <f t="shared" si="34"/>
        <v>#32</v>
      </c>
      <c r="B179" s="11"/>
      <c r="C179" s="42" t="str">
        <f t="shared" si="25"/>
        <v/>
      </c>
      <c r="D179" s="12"/>
      <c r="E179" s="12"/>
      <c r="F179" s="13"/>
      <c r="G179" s="11">
        <v>8</v>
      </c>
      <c r="H179" s="42" t="str">
        <f t="shared" si="26"/>
        <v/>
      </c>
      <c r="I179" s="12" t="s">
        <v>125</v>
      </c>
      <c r="J179" s="12" t="s">
        <v>113</v>
      </c>
      <c r="K179" s="13">
        <v>37</v>
      </c>
    </row>
    <row r="180" spans="1:11" thickBot="1" x14ac:dyDescent="0.5">
      <c r="A180" s="32" t="str">
        <f t="shared" si="34"/>
        <v>#32</v>
      </c>
      <c r="B180" s="6"/>
      <c r="C180" s="42" t="str">
        <f t="shared" si="25"/>
        <v/>
      </c>
      <c r="D180" s="7"/>
      <c r="E180" s="7"/>
      <c r="F180" s="8"/>
      <c r="G180" s="6">
        <v>6</v>
      </c>
      <c r="H180" s="42" t="str">
        <f t="shared" si="26"/>
        <v/>
      </c>
      <c r="I180" s="7" t="s">
        <v>110</v>
      </c>
      <c r="J180" s="7"/>
      <c r="K180" s="8" t="s">
        <v>135</v>
      </c>
    </row>
    <row r="181" spans="1:11" thickBot="1" x14ac:dyDescent="0.5">
      <c r="A181" s="30" t="str">
        <f t="shared" si="34"/>
        <v>#32</v>
      </c>
      <c r="B181" s="9">
        <v>9</v>
      </c>
      <c r="C181" s="42" t="str">
        <f t="shared" si="25"/>
        <v/>
      </c>
      <c r="D181" s="1" t="s">
        <v>125</v>
      </c>
      <c r="E181" s="1" t="s">
        <v>119</v>
      </c>
      <c r="F181" s="10">
        <v>38</v>
      </c>
      <c r="G181" s="9">
        <v>8</v>
      </c>
      <c r="H181" s="42" t="str">
        <f t="shared" si="26"/>
        <v>c1</v>
      </c>
      <c r="I181" s="1" t="s">
        <v>113</v>
      </c>
      <c r="K181" s="10">
        <v>48</v>
      </c>
    </row>
    <row r="182" spans="1:11" ht="18.600000000000001" thickBot="1" x14ac:dyDescent="0.5">
      <c r="A182" s="34" t="str">
        <f t="shared" si="34"/>
        <v>#32</v>
      </c>
      <c r="B182" s="11">
        <v>14</v>
      </c>
      <c r="C182" s="42" t="str">
        <f t="shared" si="25"/>
        <v/>
      </c>
      <c r="D182" s="12" t="s">
        <v>110</v>
      </c>
      <c r="E182" s="12" t="s">
        <v>111</v>
      </c>
      <c r="F182" s="13">
        <v>53</v>
      </c>
      <c r="G182" s="11"/>
      <c r="H182" s="42" t="str">
        <f t="shared" si="26"/>
        <v/>
      </c>
      <c r="I182" s="12"/>
      <c r="J182" s="12"/>
      <c r="K182" s="13"/>
    </row>
    <row r="183" spans="1:11" x14ac:dyDescent="0.45">
      <c r="A183" s="32" t="str">
        <f t="shared" si="34"/>
        <v>#32</v>
      </c>
      <c r="B183" s="6">
        <v>9</v>
      </c>
      <c r="C183" s="42">
        <f t="shared" si="25"/>
        <v>53</v>
      </c>
      <c r="D183" s="7" t="s">
        <v>113</v>
      </c>
      <c r="E183" s="7" t="s">
        <v>120</v>
      </c>
      <c r="F183" s="8">
        <v>42</v>
      </c>
      <c r="G183" s="6">
        <v>10</v>
      </c>
      <c r="H183" s="42" t="str">
        <f t="shared" si="26"/>
        <v/>
      </c>
      <c r="I183" s="7" t="s">
        <v>125</v>
      </c>
      <c r="J183" s="7" t="s">
        <v>114</v>
      </c>
      <c r="K183" s="8"/>
    </row>
    <row r="184" spans="1:11" x14ac:dyDescent="0.45">
      <c r="A184" s="30" t="str">
        <f t="shared" si="34"/>
        <v>#32</v>
      </c>
      <c r="B184" s="9" t="s">
        <v>122</v>
      </c>
      <c r="C184" s="42" t="str">
        <f t="shared" si="25"/>
        <v/>
      </c>
      <c r="D184" s="1" t="s">
        <v>126</v>
      </c>
      <c r="G184" s="9" t="s">
        <v>122</v>
      </c>
      <c r="H184" s="42" t="str">
        <f t="shared" si="26"/>
        <v/>
      </c>
    </row>
    <row r="185" spans="1:11" ht="18.600000000000001" thickBot="1" x14ac:dyDescent="0.5">
      <c r="A185" s="34" t="str">
        <f t="shared" si="34"/>
        <v>#32</v>
      </c>
      <c r="B185" s="11"/>
      <c r="C185" s="42" t="str">
        <f t="shared" si="25"/>
        <v/>
      </c>
      <c r="D185" s="12"/>
      <c r="E185" s="12"/>
      <c r="F185" s="13"/>
      <c r="G185" s="11"/>
      <c r="H185" s="42" t="str">
        <f t="shared" si="26"/>
        <v/>
      </c>
      <c r="I185" s="12"/>
      <c r="J185" s="12"/>
      <c r="K185" s="13"/>
    </row>
    <row r="186" spans="1:11" thickBot="1" x14ac:dyDescent="0.5">
      <c r="A186" s="32" t="s">
        <v>169</v>
      </c>
      <c r="B186" s="6">
        <v>13</v>
      </c>
      <c r="C186" s="42" t="str">
        <f t="shared" si="25"/>
        <v/>
      </c>
      <c r="D186" s="7" t="s">
        <v>101</v>
      </c>
      <c r="E186" s="7"/>
      <c r="F186" s="8">
        <v>87</v>
      </c>
      <c r="G186" s="6">
        <v>18</v>
      </c>
      <c r="H186" s="42" t="str">
        <f t="shared" si="26"/>
        <v/>
      </c>
      <c r="I186" s="7" t="s">
        <v>108</v>
      </c>
      <c r="J186" s="7" t="s">
        <v>113</v>
      </c>
      <c r="K186" s="8">
        <v>32</v>
      </c>
    </row>
    <row r="187" spans="1:11" thickBot="1" x14ac:dyDescent="0.5">
      <c r="A187" s="30" t="str">
        <f t="shared" ref="A187:A189" si="35">A186</f>
        <v>#33</v>
      </c>
      <c r="C187" s="42" t="str">
        <f t="shared" si="25"/>
        <v/>
      </c>
      <c r="G187" s="9">
        <v>6</v>
      </c>
      <c r="H187" s="42" t="str">
        <f t="shared" si="26"/>
        <v/>
      </c>
      <c r="I187" s="1" t="s">
        <v>110</v>
      </c>
      <c r="K187" s="10">
        <v>22</v>
      </c>
    </row>
    <row r="188" spans="1:11" ht="18.600000000000001" thickBot="1" x14ac:dyDescent="0.5">
      <c r="A188" s="34" t="str">
        <f t="shared" si="35"/>
        <v>#33</v>
      </c>
      <c r="B188" s="11"/>
      <c r="C188" s="42" t="str">
        <f t="shared" si="25"/>
        <v/>
      </c>
      <c r="D188" s="12"/>
      <c r="E188" s="12"/>
      <c r="F188" s="13"/>
      <c r="G188" s="11">
        <v>3</v>
      </c>
      <c r="H188" s="42">
        <f t="shared" si="26"/>
        <v>22</v>
      </c>
      <c r="I188" s="12" t="s">
        <v>113</v>
      </c>
      <c r="J188" s="12" t="s">
        <v>120</v>
      </c>
      <c r="K188" s="13">
        <v>67</v>
      </c>
    </row>
    <row r="189" spans="1:11" thickBot="1" x14ac:dyDescent="0.5">
      <c r="A189" s="32" t="str">
        <f t="shared" si="35"/>
        <v>#33</v>
      </c>
      <c r="B189" s="6"/>
      <c r="C189" s="42" t="str">
        <f t="shared" si="25"/>
        <v/>
      </c>
      <c r="D189" s="7"/>
      <c r="E189" s="7"/>
      <c r="F189" s="8"/>
      <c r="G189" s="6">
        <v>8</v>
      </c>
      <c r="H189" s="42" t="str">
        <f t="shared" si="26"/>
        <v/>
      </c>
      <c r="I189" s="7" t="s">
        <v>164</v>
      </c>
      <c r="J189" s="7"/>
      <c r="K189" s="8">
        <v>15</v>
      </c>
    </row>
    <row r="190" spans="1:11" thickBot="1" x14ac:dyDescent="0.5">
      <c r="A190" s="30" t="s">
        <v>170</v>
      </c>
      <c r="B190" s="9">
        <v>9</v>
      </c>
      <c r="C190" s="42" t="str">
        <f t="shared" si="25"/>
        <v/>
      </c>
      <c r="D190" s="1" t="s">
        <v>108</v>
      </c>
      <c r="E190" s="1" t="s">
        <v>113</v>
      </c>
      <c r="F190" s="10">
        <v>32</v>
      </c>
      <c r="G190" s="9">
        <v>15</v>
      </c>
      <c r="H190" s="42" t="str">
        <f t="shared" si="26"/>
        <v/>
      </c>
      <c r="I190" s="1" t="s">
        <v>101</v>
      </c>
      <c r="K190" s="10">
        <v>17</v>
      </c>
    </row>
    <row r="191" spans="1:11" ht="18.600000000000001" thickBot="1" x14ac:dyDescent="0.5">
      <c r="A191" s="34" t="str">
        <f t="shared" ref="A191:A193" si="36">A190</f>
        <v>#34</v>
      </c>
      <c r="B191" s="11">
        <v>13</v>
      </c>
      <c r="C191" s="42" t="str">
        <f t="shared" si="25"/>
        <v/>
      </c>
      <c r="D191" s="12" t="s">
        <v>110</v>
      </c>
      <c r="E191" s="12"/>
      <c r="F191" s="13">
        <v>11</v>
      </c>
      <c r="G191" s="11"/>
      <c r="H191" s="42" t="str">
        <f t="shared" si="26"/>
        <v/>
      </c>
      <c r="I191" s="12"/>
      <c r="J191" s="12"/>
      <c r="K191" s="13"/>
    </row>
    <row r="192" spans="1:11" x14ac:dyDescent="0.45">
      <c r="A192" s="32" t="str">
        <f t="shared" si="36"/>
        <v>#34</v>
      </c>
      <c r="B192" s="6">
        <v>17</v>
      </c>
      <c r="C192" s="42">
        <f t="shared" si="25"/>
        <v>11</v>
      </c>
      <c r="D192" s="7" t="s">
        <v>113</v>
      </c>
      <c r="E192" s="7" t="s">
        <v>120</v>
      </c>
      <c r="F192" s="8">
        <v>66</v>
      </c>
      <c r="G192" s="6">
        <v>15</v>
      </c>
      <c r="H192" s="42" t="str">
        <f t="shared" si="26"/>
        <v/>
      </c>
      <c r="I192" s="7" t="s">
        <v>125</v>
      </c>
      <c r="J192" s="7" t="s">
        <v>114</v>
      </c>
      <c r="K192" s="8"/>
    </row>
    <row r="193" spans="1:11" x14ac:dyDescent="0.45">
      <c r="A193" s="30" t="str">
        <f t="shared" si="36"/>
        <v>#34</v>
      </c>
      <c r="C193" s="42" t="str">
        <f t="shared" si="25"/>
        <v/>
      </c>
      <c r="H193" s="42" t="str">
        <f t="shared" si="26"/>
        <v/>
      </c>
    </row>
    <row r="194" spans="1:11" ht="18.600000000000001" thickBot="1" x14ac:dyDescent="0.5">
      <c r="A194" s="34" t="s">
        <v>171</v>
      </c>
      <c r="B194" s="11">
        <v>9</v>
      </c>
      <c r="C194" s="42" t="str">
        <f t="shared" si="25"/>
        <v/>
      </c>
      <c r="D194" s="12" t="s">
        <v>101</v>
      </c>
      <c r="E194" s="12"/>
      <c r="F194" s="13">
        <v>98</v>
      </c>
      <c r="G194" s="11">
        <v>4</v>
      </c>
      <c r="H194" s="42" t="str">
        <f t="shared" si="26"/>
        <v/>
      </c>
      <c r="I194" s="12" t="s">
        <v>108</v>
      </c>
      <c r="J194" s="12" t="s">
        <v>109</v>
      </c>
      <c r="K194" s="13">
        <v>78</v>
      </c>
    </row>
    <row r="195" spans="1:11" x14ac:dyDescent="0.45">
      <c r="A195" s="32" t="str">
        <f t="shared" ref="A195:A200" si="37">A194</f>
        <v>#35</v>
      </c>
      <c r="B195" s="6"/>
      <c r="C195" s="42" t="str">
        <f t="shared" ref="C195:C230" si="38">IF(D195="a",F194,"")</f>
        <v/>
      </c>
      <c r="D195" s="7"/>
      <c r="E195" s="7"/>
      <c r="F195" s="8"/>
      <c r="G195" s="6">
        <v>6</v>
      </c>
      <c r="H195" s="42" t="str">
        <f t="shared" ref="H195:H230" si="39">IF(I195="a",K194,"")</f>
        <v/>
      </c>
      <c r="I195" s="7" t="s">
        <v>110</v>
      </c>
      <c r="J195" s="7" t="s">
        <v>111</v>
      </c>
      <c r="K195" s="8">
        <v>53</v>
      </c>
    </row>
    <row r="196" spans="1:11" x14ac:dyDescent="0.45">
      <c r="A196" s="30" t="str">
        <f t="shared" si="37"/>
        <v>#35</v>
      </c>
      <c r="B196" s="9">
        <v>9</v>
      </c>
      <c r="C196" s="42" t="str">
        <f t="shared" si="38"/>
        <v/>
      </c>
      <c r="D196" s="1" t="s">
        <v>125</v>
      </c>
      <c r="E196" s="1" t="s">
        <v>119</v>
      </c>
      <c r="F196" s="10">
        <v>88</v>
      </c>
      <c r="G196" s="9">
        <v>3</v>
      </c>
      <c r="H196" s="42">
        <f t="shared" si="39"/>
        <v>53</v>
      </c>
      <c r="I196" s="1" t="s">
        <v>113</v>
      </c>
      <c r="K196" s="10">
        <v>55</v>
      </c>
    </row>
    <row r="197" spans="1:11" ht="18.600000000000001" thickBot="1" x14ac:dyDescent="0.5">
      <c r="A197" s="34" t="str">
        <f t="shared" si="37"/>
        <v>#35</v>
      </c>
      <c r="B197" s="11">
        <v>13</v>
      </c>
      <c r="C197" s="42" t="str">
        <f t="shared" si="38"/>
        <v/>
      </c>
      <c r="D197" s="12" t="s">
        <v>110</v>
      </c>
      <c r="E197" s="12"/>
      <c r="F197" s="13">
        <v>22</v>
      </c>
      <c r="G197" s="11"/>
      <c r="H197" s="42" t="str">
        <f t="shared" si="39"/>
        <v/>
      </c>
      <c r="I197" s="12"/>
      <c r="J197" s="12"/>
      <c r="K197" s="13"/>
    </row>
    <row r="198" spans="1:11" x14ac:dyDescent="0.45">
      <c r="A198" s="32" t="str">
        <f t="shared" si="37"/>
        <v>#35</v>
      </c>
      <c r="B198" s="6">
        <v>9</v>
      </c>
      <c r="C198" s="42">
        <f t="shared" si="38"/>
        <v>22</v>
      </c>
      <c r="D198" s="7" t="s">
        <v>113</v>
      </c>
      <c r="E198" s="7"/>
      <c r="F198" s="8">
        <v>9</v>
      </c>
      <c r="G198" s="6">
        <v>4</v>
      </c>
      <c r="H198" s="42" t="str">
        <f t="shared" si="39"/>
        <v/>
      </c>
      <c r="I198" s="7" t="s">
        <v>119</v>
      </c>
      <c r="J198" s="7"/>
      <c r="K198" s="8">
        <v>87</v>
      </c>
    </row>
    <row r="199" spans="1:11" x14ac:dyDescent="0.45">
      <c r="A199" s="30" t="str">
        <f t="shared" si="37"/>
        <v>#35</v>
      </c>
      <c r="B199" s="9">
        <v>9</v>
      </c>
      <c r="C199" s="42" t="str">
        <f t="shared" si="38"/>
        <v/>
      </c>
      <c r="D199" s="1" t="s">
        <v>114</v>
      </c>
      <c r="H199" s="42" t="str">
        <f t="shared" si="39"/>
        <v/>
      </c>
    </row>
    <row r="200" spans="1:11" ht="18.600000000000001" thickBot="1" x14ac:dyDescent="0.5">
      <c r="A200" s="34" t="str">
        <f t="shared" si="37"/>
        <v>#35</v>
      </c>
      <c r="B200" s="11"/>
      <c r="C200" s="42" t="str">
        <f t="shared" si="38"/>
        <v/>
      </c>
      <c r="D200" s="12"/>
      <c r="E200" s="12"/>
      <c r="F200" s="13"/>
      <c r="G200" s="11"/>
      <c r="H200" s="42" t="str">
        <f t="shared" si="39"/>
        <v/>
      </c>
      <c r="I200" s="12"/>
      <c r="J200" s="12"/>
      <c r="K200" s="13"/>
    </row>
    <row r="201" spans="1:11" x14ac:dyDescent="0.45">
      <c r="A201" s="32" t="s">
        <v>172</v>
      </c>
      <c r="B201" s="6"/>
      <c r="C201" s="42" t="str">
        <f t="shared" si="38"/>
        <v/>
      </c>
      <c r="D201" s="7"/>
      <c r="E201" s="7"/>
      <c r="F201" s="8"/>
      <c r="G201" s="6">
        <v>18</v>
      </c>
      <c r="H201" s="42" t="str">
        <f t="shared" si="39"/>
        <v/>
      </c>
      <c r="I201" s="7" t="s">
        <v>101</v>
      </c>
      <c r="J201" s="7" t="s">
        <v>114</v>
      </c>
      <c r="K201" s="8"/>
    </row>
    <row r="202" spans="1:11" x14ac:dyDescent="0.45">
      <c r="A202" s="30" t="str">
        <f>A201</f>
        <v>#36</v>
      </c>
      <c r="B202" s="9">
        <v>17</v>
      </c>
      <c r="C202" s="42" t="str">
        <f t="shared" si="38"/>
        <v/>
      </c>
      <c r="D202" s="1" t="s">
        <v>164</v>
      </c>
      <c r="F202" s="10">
        <v>1</v>
      </c>
      <c r="H202" s="42" t="str">
        <f t="shared" si="39"/>
        <v/>
      </c>
    </row>
    <row r="203" spans="1:11" ht="18.600000000000001" thickBot="1" x14ac:dyDescent="0.5">
      <c r="A203" s="34" t="s">
        <v>173</v>
      </c>
      <c r="B203" s="11">
        <v>1</v>
      </c>
      <c r="C203" s="42" t="str">
        <f t="shared" si="38"/>
        <v/>
      </c>
      <c r="D203" s="12" t="s">
        <v>101</v>
      </c>
      <c r="E203" s="12"/>
      <c r="F203" s="13">
        <v>95</v>
      </c>
      <c r="G203" s="11">
        <v>15</v>
      </c>
      <c r="H203" s="42" t="str">
        <f t="shared" si="39"/>
        <v/>
      </c>
      <c r="I203" s="12" t="s">
        <v>108</v>
      </c>
      <c r="J203" s="12" t="s">
        <v>113</v>
      </c>
      <c r="K203" s="13">
        <v>37</v>
      </c>
    </row>
    <row r="204" spans="1:11" x14ac:dyDescent="0.45">
      <c r="A204" s="32" t="str">
        <f t="shared" ref="A204:A209" si="40">A203</f>
        <v>#37</v>
      </c>
      <c r="B204" s="6"/>
      <c r="C204" s="42" t="str">
        <f t="shared" si="38"/>
        <v/>
      </c>
      <c r="D204" s="7"/>
      <c r="E204" s="7"/>
      <c r="F204" s="8"/>
      <c r="G204" s="6">
        <v>6</v>
      </c>
      <c r="H204" s="42" t="str">
        <f t="shared" si="39"/>
        <v/>
      </c>
      <c r="I204" s="7" t="s">
        <v>110</v>
      </c>
      <c r="J204" s="7"/>
      <c r="K204" s="8" t="s">
        <v>135</v>
      </c>
    </row>
    <row r="205" spans="1:11" x14ac:dyDescent="0.45">
      <c r="A205" s="30" t="str">
        <f t="shared" si="40"/>
        <v>#37</v>
      </c>
      <c r="B205" s="9">
        <v>2</v>
      </c>
      <c r="C205" s="42" t="str">
        <f t="shared" si="38"/>
        <v/>
      </c>
      <c r="D205" s="1" t="s">
        <v>119</v>
      </c>
      <c r="E205" s="1" t="s">
        <v>110</v>
      </c>
      <c r="F205" s="10">
        <v>98</v>
      </c>
      <c r="G205" s="9">
        <v>4</v>
      </c>
      <c r="H205" s="42" t="str">
        <f t="shared" si="39"/>
        <v>c1</v>
      </c>
      <c r="I205" s="1" t="s">
        <v>113</v>
      </c>
      <c r="K205" s="10">
        <v>9</v>
      </c>
    </row>
    <row r="206" spans="1:11" ht="18.600000000000001" thickBot="1" x14ac:dyDescent="0.5">
      <c r="A206" s="34" t="str">
        <f t="shared" si="40"/>
        <v>#37</v>
      </c>
      <c r="B206" s="11">
        <v>13</v>
      </c>
      <c r="C206" s="42" t="str">
        <f t="shared" si="38"/>
        <v/>
      </c>
      <c r="D206" s="12" t="s">
        <v>125</v>
      </c>
      <c r="E206" s="12" t="s">
        <v>119</v>
      </c>
      <c r="F206" s="13">
        <v>28</v>
      </c>
      <c r="G206" s="11"/>
      <c r="H206" s="42" t="str">
        <f t="shared" si="39"/>
        <v/>
      </c>
      <c r="I206" s="12"/>
      <c r="J206" s="12"/>
      <c r="K206" s="13"/>
    </row>
    <row r="207" spans="1:11" x14ac:dyDescent="0.45">
      <c r="A207" s="32" t="str">
        <f t="shared" si="40"/>
        <v>#37</v>
      </c>
      <c r="B207" s="6">
        <v>9</v>
      </c>
      <c r="C207" s="42" t="str">
        <f t="shared" si="38"/>
        <v/>
      </c>
      <c r="D207" s="7" t="s">
        <v>110</v>
      </c>
      <c r="E207" s="7"/>
      <c r="F207" s="8">
        <v>51</v>
      </c>
      <c r="G207" s="6"/>
      <c r="H207" s="42" t="str">
        <f t="shared" si="39"/>
        <v/>
      </c>
      <c r="I207" s="7"/>
      <c r="J207" s="7"/>
      <c r="K207" s="8"/>
    </row>
    <row r="208" spans="1:11" x14ac:dyDescent="0.45">
      <c r="A208" s="30" t="str">
        <f t="shared" si="40"/>
        <v>#37</v>
      </c>
      <c r="B208" s="9">
        <v>2</v>
      </c>
      <c r="C208" s="42">
        <f t="shared" si="38"/>
        <v>51</v>
      </c>
      <c r="D208" s="1" t="s">
        <v>113</v>
      </c>
      <c r="E208" s="1" t="s">
        <v>114</v>
      </c>
      <c r="F208" s="10">
        <v>7</v>
      </c>
      <c r="G208" s="9">
        <v>13</v>
      </c>
      <c r="H208" s="42" t="str">
        <f t="shared" si="39"/>
        <v/>
      </c>
      <c r="I208" s="1" t="s">
        <v>119</v>
      </c>
      <c r="J208" s="1" t="s">
        <v>120</v>
      </c>
      <c r="K208" s="10">
        <v>38</v>
      </c>
    </row>
    <row r="209" spans="1:11" ht="18.600000000000001" thickBot="1" x14ac:dyDescent="0.5">
      <c r="A209" s="34" t="str">
        <f t="shared" si="40"/>
        <v>#37</v>
      </c>
      <c r="B209" s="11"/>
      <c r="C209" s="42" t="str">
        <f t="shared" si="38"/>
        <v/>
      </c>
      <c r="D209" s="12"/>
      <c r="E209" s="12"/>
      <c r="F209" s="13"/>
      <c r="G209" s="11"/>
      <c r="H209" s="42" t="str">
        <f t="shared" si="39"/>
        <v/>
      </c>
      <c r="I209" s="12"/>
      <c r="J209" s="12"/>
      <c r="K209" s="13"/>
    </row>
    <row r="210" spans="1:11" x14ac:dyDescent="0.45">
      <c r="A210" s="32" t="s">
        <v>174</v>
      </c>
      <c r="B210" s="6"/>
      <c r="C210" s="42" t="str">
        <f t="shared" si="38"/>
        <v/>
      </c>
      <c r="D210" s="7"/>
      <c r="E210" s="7"/>
      <c r="F210" s="8"/>
      <c r="G210" s="6">
        <v>4</v>
      </c>
      <c r="H210" s="42" t="str">
        <f t="shared" si="39"/>
        <v/>
      </c>
      <c r="I210" s="7" t="s">
        <v>101</v>
      </c>
      <c r="J210" s="7" t="s">
        <v>114</v>
      </c>
      <c r="K210" s="8" t="s">
        <v>144</v>
      </c>
    </row>
    <row r="211" spans="1:11" x14ac:dyDescent="0.45">
      <c r="A211" s="30" t="str">
        <f>A210</f>
        <v>#38</v>
      </c>
      <c r="C211" s="42" t="str">
        <f t="shared" si="38"/>
        <v/>
      </c>
      <c r="H211" s="42" t="str">
        <f t="shared" si="39"/>
        <v/>
      </c>
    </row>
    <row r="212" spans="1:11" ht="18.600000000000001" thickBot="1" x14ac:dyDescent="0.5">
      <c r="A212" s="34" t="s">
        <v>175</v>
      </c>
      <c r="B212" s="11">
        <v>14</v>
      </c>
      <c r="C212" s="42" t="str">
        <f t="shared" si="38"/>
        <v/>
      </c>
      <c r="D212" s="12" t="s">
        <v>101</v>
      </c>
      <c r="E212" s="12" t="s">
        <v>114</v>
      </c>
      <c r="F212" s="13"/>
      <c r="G212" s="11"/>
      <c r="H212" s="42" t="str">
        <f t="shared" si="39"/>
        <v/>
      </c>
      <c r="I212" s="12"/>
      <c r="J212" s="12"/>
      <c r="K212" s="13"/>
    </row>
    <row r="213" spans="1:11" x14ac:dyDescent="0.45">
      <c r="A213" s="32" t="str">
        <f>A212</f>
        <v>#39</v>
      </c>
      <c r="B213" s="6"/>
      <c r="C213" s="42" t="str">
        <f t="shared" si="38"/>
        <v/>
      </c>
      <c r="D213" s="7"/>
      <c r="E213" s="7"/>
      <c r="F213" s="8"/>
      <c r="G213" s="6"/>
      <c r="H213" s="42" t="str">
        <f t="shared" si="39"/>
        <v/>
      </c>
      <c r="I213" s="7"/>
      <c r="J213" s="7"/>
      <c r="K213" s="8"/>
    </row>
    <row r="214" spans="1:11" x14ac:dyDescent="0.45">
      <c r="A214" s="30" t="s">
        <v>176</v>
      </c>
      <c r="C214" s="42" t="str">
        <f t="shared" si="38"/>
        <v/>
      </c>
      <c r="G214" s="9">
        <v>3</v>
      </c>
      <c r="H214" s="42" t="str">
        <f t="shared" si="39"/>
        <v/>
      </c>
      <c r="I214" s="1" t="s">
        <v>101</v>
      </c>
      <c r="J214" s="1" t="s">
        <v>114</v>
      </c>
    </row>
    <row r="215" spans="1:11" ht="18.600000000000001" thickBot="1" x14ac:dyDescent="0.5">
      <c r="A215" s="34" t="str">
        <f>A214</f>
        <v>#40</v>
      </c>
      <c r="B215" s="11"/>
      <c r="C215" s="42" t="str">
        <f t="shared" si="38"/>
        <v/>
      </c>
      <c r="D215" s="12"/>
      <c r="E215" s="12"/>
      <c r="F215" s="13"/>
      <c r="G215" s="11"/>
      <c r="H215" s="42" t="str">
        <f t="shared" si="39"/>
        <v/>
      </c>
      <c r="I215" s="12"/>
      <c r="J215" s="12"/>
      <c r="K215" s="13"/>
    </row>
    <row r="216" spans="1:11" x14ac:dyDescent="0.45">
      <c r="A216" s="32" t="s">
        <v>177</v>
      </c>
      <c r="B216" s="6">
        <v>2</v>
      </c>
      <c r="C216" s="42" t="str">
        <f t="shared" si="38"/>
        <v/>
      </c>
      <c r="D216" s="7" t="s">
        <v>101</v>
      </c>
      <c r="E216" s="7"/>
      <c r="F216" s="8">
        <v>88</v>
      </c>
      <c r="G216" s="6">
        <v>13</v>
      </c>
      <c r="H216" s="42" t="str">
        <f t="shared" si="39"/>
        <v/>
      </c>
      <c r="I216" s="7" t="s">
        <v>108</v>
      </c>
      <c r="J216" s="7" t="s">
        <v>119</v>
      </c>
      <c r="K216" s="8">
        <v>23</v>
      </c>
    </row>
    <row r="217" spans="1:11" x14ac:dyDescent="0.45">
      <c r="A217" s="30" t="str">
        <f t="shared" ref="A217:A219" si="41">A216</f>
        <v>#41</v>
      </c>
      <c r="C217" s="42" t="str">
        <f t="shared" si="38"/>
        <v/>
      </c>
      <c r="G217" s="9">
        <v>6</v>
      </c>
      <c r="H217" s="42" t="str">
        <f t="shared" si="39"/>
        <v/>
      </c>
      <c r="I217" s="1" t="s">
        <v>110</v>
      </c>
      <c r="K217" s="10" t="s">
        <v>128</v>
      </c>
    </row>
    <row r="218" spans="1:11" ht="18.600000000000001" thickBot="1" x14ac:dyDescent="0.5">
      <c r="A218" s="34" t="str">
        <f t="shared" si="41"/>
        <v>#41</v>
      </c>
      <c r="B218" s="11">
        <v>14</v>
      </c>
      <c r="C218" s="42" t="str">
        <f t="shared" si="38"/>
        <v/>
      </c>
      <c r="D218" s="12" t="s">
        <v>125</v>
      </c>
      <c r="E218" s="12" t="s">
        <v>114</v>
      </c>
      <c r="F218" s="13"/>
      <c r="G218" s="11">
        <v>4</v>
      </c>
      <c r="H218" s="42" t="str">
        <f t="shared" si="39"/>
        <v>c2</v>
      </c>
      <c r="I218" s="12" t="s">
        <v>113</v>
      </c>
      <c r="J218" s="12" t="s">
        <v>120</v>
      </c>
      <c r="K218" s="13">
        <v>12</v>
      </c>
    </row>
    <row r="219" spans="1:11" x14ac:dyDescent="0.45">
      <c r="A219" s="32" t="str">
        <f t="shared" si="41"/>
        <v>#41</v>
      </c>
      <c r="B219" s="6"/>
      <c r="C219" s="42" t="str">
        <f t="shared" si="38"/>
        <v/>
      </c>
      <c r="D219" s="7"/>
      <c r="E219" s="7"/>
      <c r="F219" s="8"/>
      <c r="G219" s="6"/>
      <c r="H219" s="42" t="str">
        <f t="shared" si="39"/>
        <v/>
      </c>
      <c r="I219" s="7"/>
      <c r="J219" s="7"/>
      <c r="K219" s="8"/>
    </row>
    <row r="220" spans="1:11" x14ac:dyDescent="0.45">
      <c r="A220" s="30" t="s">
        <v>178</v>
      </c>
      <c r="B220" s="9">
        <v>2</v>
      </c>
      <c r="C220" s="42" t="str">
        <f t="shared" si="38"/>
        <v/>
      </c>
      <c r="D220" s="1" t="s">
        <v>108</v>
      </c>
      <c r="E220" s="1" t="s">
        <v>113</v>
      </c>
      <c r="F220" s="10">
        <v>39</v>
      </c>
      <c r="G220" s="9">
        <v>13</v>
      </c>
      <c r="H220" s="42" t="str">
        <f t="shared" si="39"/>
        <v/>
      </c>
      <c r="I220" s="1" t="s">
        <v>101</v>
      </c>
      <c r="K220" s="10">
        <v>13</v>
      </c>
    </row>
    <row r="221" spans="1:11" ht="18.600000000000001" thickBot="1" x14ac:dyDescent="0.5">
      <c r="A221" s="34" t="str">
        <f t="shared" ref="A221:A227" si="42">A220</f>
        <v>#42</v>
      </c>
      <c r="B221" s="11">
        <v>13</v>
      </c>
      <c r="C221" s="42" t="str">
        <f t="shared" si="38"/>
        <v/>
      </c>
      <c r="D221" s="12" t="s">
        <v>110</v>
      </c>
      <c r="E221" s="12"/>
      <c r="F221" s="13">
        <v>51</v>
      </c>
      <c r="G221" s="11"/>
      <c r="H221" s="42" t="str">
        <f t="shared" si="39"/>
        <v/>
      </c>
      <c r="I221" s="12"/>
      <c r="J221" s="12"/>
      <c r="K221" s="13"/>
    </row>
    <row r="222" spans="1:11" x14ac:dyDescent="0.45">
      <c r="A222" s="32" t="str">
        <f t="shared" si="42"/>
        <v>#42</v>
      </c>
      <c r="B222" s="6">
        <v>9</v>
      </c>
      <c r="C222" s="42">
        <f t="shared" si="38"/>
        <v>51</v>
      </c>
      <c r="D222" s="7" t="s">
        <v>113</v>
      </c>
      <c r="E222" s="7"/>
      <c r="F222" s="8">
        <v>91</v>
      </c>
      <c r="G222" s="6">
        <v>4</v>
      </c>
      <c r="H222" s="42" t="str">
        <f t="shared" si="39"/>
        <v/>
      </c>
      <c r="I222" s="7" t="s">
        <v>125</v>
      </c>
      <c r="J222" s="7" t="s">
        <v>109</v>
      </c>
      <c r="K222" s="8">
        <v>93</v>
      </c>
    </row>
    <row r="223" spans="1:11" x14ac:dyDescent="0.45">
      <c r="A223" s="30" t="str">
        <f t="shared" si="42"/>
        <v>#42</v>
      </c>
      <c r="C223" s="42" t="str">
        <f t="shared" si="38"/>
        <v/>
      </c>
      <c r="G223" s="9">
        <v>18</v>
      </c>
      <c r="H223" s="42" t="str">
        <f t="shared" si="39"/>
        <v/>
      </c>
      <c r="I223" s="1" t="s">
        <v>110</v>
      </c>
      <c r="J223" s="1" t="s">
        <v>111</v>
      </c>
      <c r="K223" s="10" t="s">
        <v>112</v>
      </c>
    </row>
    <row r="224" spans="1:11" ht="18.600000000000001" thickBot="1" x14ac:dyDescent="0.5">
      <c r="A224" s="34" t="str">
        <f t="shared" si="42"/>
        <v>#42</v>
      </c>
      <c r="B224" s="11">
        <v>8</v>
      </c>
      <c r="C224" s="42" t="str">
        <f t="shared" si="38"/>
        <v/>
      </c>
      <c r="D224" s="12" t="s">
        <v>125</v>
      </c>
      <c r="E224" s="12" t="s">
        <v>119</v>
      </c>
      <c r="F224" s="13">
        <v>83</v>
      </c>
      <c r="G224" s="11">
        <v>4</v>
      </c>
      <c r="H224" s="42" t="str">
        <f t="shared" si="39"/>
        <v>c3</v>
      </c>
      <c r="I224" s="12" t="s">
        <v>113</v>
      </c>
      <c r="J224" s="12"/>
      <c r="K224" s="13">
        <v>66</v>
      </c>
    </row>
    <row r="225" spans="1:11" x14ac:dyDescent="0.45">
      <c r="A225" s="32" t="str">
        <f t="shared" si="42"/>
        <v>#42</v>
      </c>
      <c r="B225" s="6">
        <v>13</v>
      </c>
      <c r="C225" s="42" t="str">
        <f t="shared" si="38"/>
        <v/>
      </c>
      <c r="D225" s="7" t="s">
        <v>110</v>
      </c>
      <c r="E225" s="7"/>
      <c r="F225" s="8" t="s">
        <v>128</v>
      </c>
      <c r="G225" s="6"/>
      <c r="H225" s="42" t="str">
        <f t="shared" si="39"/>
        <v/>
      </c>
      <c r="I225" s="7"/>
      <c r="J225" s="7"/>
      <c r="K225" s="8"/>
    </row>
    <row r="226" spans="1:11" x14ac:dyDescent="0.45">
      <c r="A226" s="30" t="str">
        <f t="shared" si="42"/>
        <v>#42</v>
      </c>
      <c r="B226" s="9">
        <v>14</v>
      </c>
      <c r="C226" s="42" t="str">
        <f t="shared" si="38"/>
        <v>c2</v>
      </c>
      <c r="D226" s="1" t="s">
        <v>113</v>
      </c>
      <c r="E226" s="1" t="s">
        <v>120</v>
      </c>
      <c r="F226" s="10">
        <v>56</v>
      </c>
      <c r="G226" s="9">
        <v>13</v>
      </c>
      <c r="H226" s="42" t="str">
        <f t="shared" si="39"/>
        <v/>
      </c>
      <c r="I226" s="1" t="s">
        <v>125</v>
      </c>
      <c r="J226" s="1" t="s">
        <v>114</v>
      </c>
    </row>
    <row r="227" spans="1:11" ht="18.600000000000001" thickBot="1" x14ac:dyDescent="0.5">
      <c r="A227" s="34" t="str">
        <f t="shared" si="42"/>
        <v>#42</v>
      </c>
      <c r="B227" s="11"/>
      <c r="C227" s="42" t="str">
        <f t="shared" si="38"/>
        <v/>
      </c>
      <c r="D227" s="12"/>
      <c r="E227" s="12"/>
      <c r="F227" s="13"/>
      <c r="G227" s="11"/>
      <c r="H227" s="42" t="str">
        <f t="shared" si="39"/>
        <v/>
      </c>
      <c r="I227" s="12"/>
      <c r="J227" s="12"/>
      <c r="K227" s="13"/>
    </row>
    <row r="228" spans="1:11" x14ac:dyDescent="0.45">
      <c r="A228" s="32" t="s">
        <v>179</v>
      </c>
      <c r="B228" s="6">
        <v>5</v>
      </c>
      <c r="C228" s="42" t="str">
        <f t="shared" si="38"/>
        <v/>
      </c>
      <c r="D228" s="7" t="s">
        <v>101</v>
      </c>
      <c r="E228" s="7" t="s">
        <v>114</v>
      </c>
      <c r="F228" s="8"/>
      <c r="G228" s="6"/>
      <c r="H228" s="42" t="str">
        <f t="shared" si="39"/>
        <v/>
      </c>
      <c r="I228" s="7"/>
      <c r="J228" s="7"/>
      <c r="K228" s="8"/>
    </row>
    <row r="229" spans="1:11" x14ac:dyDescent="0.45">
      <c r="A229" s="30" t="str">
        <f>A228</f>
        <v>#43</v>
      </c>
      <c r="C229" s="42" t="str">
        <f t="shared" si="38"/>
        <v/>
      </c>
      <c r="H229" s="42" t="str">
        <f t="shared" si="39"/>
        <v/>
      </c>
    </row>
    <row r="230" spans="1:11" ht="18.600000000000001" thickBot="1" x14ac:dyDescent="0.5">
      <c r="A230" s="34" t="s">
        <v>180</v>
      </c>
      <c r="B230" s="11"/>
      <c r="C230" s="42" t="str">
        <f t="shared" si="38"/>
        <v/>
      </c>
      <c r="D230" s="12"/>
      <c r="E230" s="12"/>
      <c r="F230" s="13"/>
      <c r="G230" s="11">
        <v>6</v>
      </c>
      <c r="H230" s="42" t="str">
        <f t="shared" si="39"/>
        <v/>
      </c>
      <c r="I230" s="12" t="s">
        <v>101</v>
      </c>
      <c r="J230" s="12" t="s">
        <v>114</v>
      </c>
      <c r="K230" s="13" t="s">
        <v>115</v>
      </c>
    </row>
    <row r="231" spans="1:11" x14ac:dyDescent="0.45">
      <c r="A231" s="32"/>
      <c r="B231" s="6"/>
      <c r="C231" s="45"/>
      <c r="D231" s="7"/>
      <c r="E231" s="7"/>
      <c r="F231" s="8"/>
      <c r="G231" s="6"/>
      <c r="H231" s="45"/>
      <c r="I231" s="7"/>
      <c r="J231" s="7"/>
      <c r="K231" s="8"/>
    </row>
    <row r="232" spans="1:11" x14ac:dyDescent="0.45">
      <c r="A232" s="30"/>
    </row>
    <row r="233" spans="1:11" ht="18.600000000000001" thickBot="1" x14ac:dyDescent="0.5">
      <c r="A233" s="34"/>
      <c r="B233" s="11"/>
      <c r="C233" s="47"/>
      <c r="D233" s="12"/>
      <c r="E233" s="12"/>
      <c r="F233" s="13"/>
      <c r="G233" s="11"/>
      <c r="H233" s="47"/>
      <c r="I233" s="12"/>
      <c r="J233" s="12"/>
      <c r="K233" s="13"/>
    </row>
    <row r="234" spans="1:11" x14ac:dyDescent="0.45">
      <c r="A234" s="32"/>
      <c r="B234" s="6"/>
      <c r="C234" s="45"/>
      <c r="D234" s="7"/>
      <c r="E234" s="7"/>
      <c r="F234" s="8"/>
      <c r="G234" s="6"/>
      <c r="H234" s="45"/>
      <c r="I234" s="7"/>
      <c r="J234" s="7"/>
      <c r="K234" s="8"/>
    </row>
    <row r="235" spans="1:11" x14ac:dyDescent="0.45">
      <c r="A235" s="30"/>
    </row>
    <row r="236" spans="1:11" ht="18.600000000000001" thickBot="1" x14ac:dyDescent="0.5">
      <c r="A236" s="34"/>
      <c r="B236" s="11"/>
      <c r="C236" s="47"/>
      <c r="D236" s="12"/>
      <c r="E236" s="12"/>
      <c r="F236" s="13"/>
      <c r="G236" s="11"/>
      <c r="H236" s="47"/>
      <c r="I236" s="12"/>
      <c r="J236" s="12"/>
      <c r="K236" s="13"/>
    </row>
    <row r="237" spans="1:11" x14ac:dyDescent="0.45">
      <c r="A237" s="32"/>
      <c r="B237" s="6"/>
      <c r="C237" s="45"/>
      <c r="D237" s="7"/>
      <c r="E237" s="7"/>
      <c r="F237" s="8"/>
      <c r="G237" s="6"/>
      <c r="H237" s="45"/>
      <c r="I237" s="7"/>
      <c r="J237" s="7"/>
      <c r="K237" s="8"/>
    </row>
    <row r="238" spans="1:11" x14ac:dyDescent="0.45">
      <c r="A238" s="30"/>
    </row>
    <row r="239" spans="1:11" x14ac:dyDescent="0.45">
      <c r="A239" s="31"/>
      <c r="B239" s="19"/>
      <c r="C239" s="23"/>
      <c r="D239" s="17"/>
      <c r="E239" s="17"/>
      <c r="F239" s="20"/>
      <c r="G239" s="19"/>
      <c r="H239" s="23"/>
      <c r="I239" s="17"/>
      <c r="J239" s="17"/>
      <c r="K239" s="20"/>
    </row>
    <row r="240" spans="1:11" ht="18.600000000000001" thickBot="1" x14ac:dyDescent="0.5">
      <c r="A240" s="34"/>
      <c r="B240" s="11"/>
      <c r="C240" s="47"/>
      <c r="D240" s="12"/>
      <c r="E240" s="12"/>
      <c r="F240" s="13"/>
      <c r="G240" s="11"/>
      <c r="H240" s="47"/>
      <c r="I240" s="12"/>
      <c r="J240" s="12"/>
      <c r="K240" s="13"/>
    </row>
    <row r="241" spans="1:11" x14ac:dyDescent="0.45">
      <c r="A241" s="32"/>
      <c r="B241" s="6"/>
      <c r="C241" s="45"/>
      <c r="D241" s="7"/>
      <c r="E241" s="7"/>
      <c r="F241" s="8"/>
      <c r="G241" s="6"/>
      <c r="H241" s="45"/>
      <c r="I241" s="7"/>
      <c r="J241" s="7"/>
      <c r="K241" s="8"/>
    </row>
    <row r="242" spans="1:11" x14ac:dyDescent="0.45">
      <c r="A242" s="30"/>
    </row>
    <row r="243" spans="1:11" ht="18.600000000000001" thickBot="1" x14ac:dyDescent="0.5">
      <c r="A243" s="34"/>
      <c r="B243" s="11"/>
      <c r="C243" s="47"/>
      <c r="D243" s="12"/>
      <c r="E243" s="12"/>
      <c r="F243" s="13"/>
      <c r="G243" s="11"/>
      <c r="H243" s="47"/>
      <c r="I243" s="12"/>
      <c r="J243" s="12"/>
      <c r="K243" s="13"/>
    </row>
    <row r="244" spans="1:11" x14ac:dyDescent="0.45">
      <c r="A244" s="32"/>
      <c r="B244" s="6"/>
      <c r="C244" s="45"/>
      <c r="D244" s="7"/>
      <c r="E244" s="7"/>
      <c r="F244" s="8"/>
      <c r="G244" s="6"/>
      <c r="H244" s="45"/>
      <c r="I244" s="7"/>
      <c r="J244" s="7"/>
      <c r="K244" s="8"/>
    </row>
    <row r="245" spans="1:11" x14ac:dyDescent="0.45">
      <c r="A245" s="30"/>
    </row>
    <row r="246" spans="1:11" ht="18.600000000000001" thickBot="1" x14ac:dyDescent="0.5">
      <c r="A246" s="34"/>
      <c r="B246" s="11"/>
      <c r="C246" s="47"/>
      <c r="D246" s="12"/>
      <c r="E246" s="12"/>
      <c r="F246" s="13"/>
      <c r="G246" s="11"/>
      <c r="H246" s="47"/>
      <c r="I246" s="12"/>
      <c r="J246" s="12"/>
      <c r="K246" s="13"/>
    </row>
    <row r="247" spans="1:11" x14ac:dyDescent="0.45">
      <c r="A247" s="32"/>
      <c r="B247" s="6"/>
      <c r="C247" s="45"/>
      <c r="D247" s="7"/>
      <c r="E247" s="7"/>
      <c r="F247" s="8"/>
      <c r="G247" s="6"/>
      <c r="H247" s="45"/>
      <c r="I247" s="7"/>
      <c r="J247" s="7"/>
      <c r="K247" s="8"/>
    </row>
    <row r="248" spans="1:11" x14ac:dyDescent="0.45">
      <c r="A248" s="30"/>
    </row>
    <row r="249" spans="1:11" ht="18.600000000000001" thickBot="1" x14ac:dyDescent="0.5">
      <c r="A249" s="34"/>
      <c r="B249" s="11"/>
      <c r="C249" s="47"/>
      <c r="D249" s="12"/>
      <c r="E249" s="12"/>
      <c r="F249" s="13"/>
      <c r="G249" s="11"/>
      <c r="H249" s="47"/>
      <c r="I249" s="12"/>
      <c r="J249" s="12"/>
      <c r="K249" s="13"/>
    </row>
    <row r="250" spans="1:11" x14ac:dyDescent="0.45">
      <c r="A250" s="32"/>
      <c r="B250" s="6"/>
      <c r="C250" s="45"/>
      <c r="D250" s="7"/>
      <c r="E250" s="7"/>
      <c r="F250" s="8"/>
      <c r="G250" s="6"/>
      <c r="H250" s="45"/>
      <c r="I250" s="7"/>
      <c r="J250" s="7"/>
      <c r="K250" s="8"/>
    </row>
    <row r="251" spans="1:11" x14ac:dyDescent="0.45">
      <c r="A251" s="30"/>
    </row>
    <row r="252" spans="1:11" ht="18.600000000000001" thickBot="1" x14ac:dyDescent="0.5">
      <c r="A252" s="34"/>
      <c r="B252" s="11"/>
      <c r="C252" s="47"/>
      <c r="D252" s="12"/>
      <c r="E252" s="12"/>
      <c r="F252" s="13"/>
      <c r="G252" s="11"/>
      <c r="H252" s="47"/>
      <c r="I252" s="12"/>
      <c r="J252" s="12"/>
      <c r="K252" s="13"/>
    </row>
    <row r="253" spans="1:11" x14ac:dyDescent="0.45">
      <c r="A253" s="32"/>
      <c r="B253" s="6"/>
      <c r="C253" s="45"/>
      <c r="D253" s="7"/>
      <c r="E253" s="7"/>
      <c r="F253" s="8"/>
      <c r="G253" s="6"/>
      <c r="H253" s="45"/>
      <c r="I253" s="7"/>
      <c r="J253" s="7"/>
      <c r="K253" s="8"/>
    </row>
    <row r="254" spans="1:11" x14ac:dyDescent="0.45">
      <c r="A254" s="30"/>
    </row>
    <row r="255" spans="1:11" ht="18.600000000000001" thickBot="1" x14ac:dyDescent="0.5">
      <c r="A255" s="34"/>
      <c r="B255" s="11"/>
      <c r="C255" s="47"/>
      <c r="D255" s="12"/>
      <c r="E255" s="12"/>
      <c r="F255" s="13"/>
      <c r="G255" s="11"/>
      <c r="H255" s="47"/>
      <c r="I255" s="12"/>
      <c r="J255" s="12"/>
      <c r="K255" s="13"/>
    </row>
    <row r="256" spans="1:11" x14ac:dyDescent="0.45">
      <c r="A256" s="32"/>
      <c r="B256" s="6"/>
      <c r="C256" s="45"/>
      <c r="D256" s="7"/>
      <c r="E256" s="7"/>
      <c r="F256" s="8"/>
      <c r="G256" s="6"/>
      <c r="H256" s="45"/>
      <c r="I256" s="7"/>
      <c r="J256" s="7"/>
      <c r="K256" s="8"/>
    </row>
    <row r="257" spans="1:11" x14ac:dyDescent="0.45">
      <c r="A257" s="30"/>
    </row>
    <row r="258" spans="1:11" ht="18.600000000000001" thickBot="1" x14ac:dyDescent="0.5">
      <c r="A258" s="34"/>
      <c r="B258" s="11"/>
      <c r="C258" s="47"/>
      <c r="D258" s="12"/>
      <c r="E258" s="12"/>
      <c r="F258" s="13"/>
      <c r="G258" s="11"/>
      <c r="H258" s="47"/>
      <c r="I258" s="12"/>
      <c r="J258" s="12"/>
      <c r="K258" s="13"/>
    </row>
    <row r="259" spans="1:11" x14ac:dyDescent="0.45">
      <c r="A259" s="32"/>
      <c r="B259" s="6"/>
      <c r="C259" s="45"/>
      <c r="D259" s="7"/>
      <c r="E259" s="7"/>
      <c r="F259" s="8"/>
      <c r="G259" s="6"/>
      <c r="H259" s="45"/>
      <c r="I259" s="7"/>
      <c r="J259" s="7"/>
      <c r="K259" s="8"/>
    </row>
    <row r="260" spans="1:11" x14ac:dyDescent="0.45">
      <c r="A260" s="30"/>
    </row>
    <row r="261" spans="1:11" ht="18.600000000000001" thickBot="1" x14ac:dyDescent="0.5">
      <c r="A261" s="34"/>
      <c r="B261" s="11"/>
      <c r="C261" s="47"/>
      <c r="D261" s="12"/>
      <c r="E261" s="12"/>
      <c r="F261" s="13"/>
      <c r="G261" s="11"/>
      <c r="H261" s="47"/>
      <c r="I261" s="12"/>
      <c r="J261" s="12"/>
      <c r="K261" s="13"/>
    </row>
    <row r="262" spans="1:11" x14ac:dyDescent="0.45">
      <c r="A262" s="32"/>
      <c r="B262" s="6"/>
      <c r="C262" s="45"/>
      <c r="D262" s="7"/>
      <c r="E262" s="7"/>
      <c r="F262" s="8"/>
      <c r="G262" s="6"/>
      <c r="H262" s="45"/>
      <c r="I262" s="7"/>
      <c r="J262" s="7"/>
      <c r="K262" s="8"/>
    </row>
    <row r="263" spans="1:11" x14ac:dyDescent="0.45">
      <c r="A263" s="30"/>
    </row>
    <row r="264" spans="1:11" ht="18.600000000000001" thickBot="1" x14ac:dyDescent="0.5">
      <c r="A264" s="34"/>
      <c r="B264" s="11"/>
      <c r="C264" s="47"/>
      <c r="D264" s="12"/>
      <c r="E264" s="12"/>
      <c r="F264" s="13"/>
      <c r="G264" s="11"/>
      <c r="H264" s="47"/>
      <c r="I264" s="12"/>
      <c r="J264" s="12"/>
      <c r="K264" s="13"/>
    </row>
    <row r="265" spans="1:11" x14ac:dyDescent="0.45">
      <c r="A265" s="32"/>
      <c r="B265" s="6"/>
      <c r="C265" s="45"/>
      <c r="D265" s="7"/>
      <c r="E265" s="7"/>
      <c r="F265" s="8"/>
      <c r="G265" s="6"/>
      <c r="H265" s="45"/>
      <c r="I265" s="7"/>
      <c r="J265" s="7"/>
      <c r="K265" s="8"/>
    </row>
    <row r="266" spans="1:11" x14ac:dyDescent="0.45">
      <c r="A266" s="30"/>
    </row>
    <row r="267" spans="1:11" ht="18.600000000000001" thickBot="1" x14ac:dyDescent="0.5">
      <c r="A267" s="34"/>
      <c r="B267" s="11"/>
      <c r="C267" s="47"/>
      <c r="D267" s="12"/>
      <c r="E267" s="12"/>
      <c r="F267" s="13"/>
      <c r="G267" s="11"/>
      <c r="H267" s="47"/>
      <c r="I267" s="12"/>
      <c r="J267" s="12"/>
      <c r="K267" s="13"/>
    </row>
    <row r="268" spans="1:11" x14ac:dyDescent="0.45">
      <c r="A268" s="32"/>
      <c r="B268" s="6"/>
      <c r="C268" s="45"/>
      <c r="D268" s="7"/>
      <c r="E268" s="7"/>
      <c r="F268" s="8"/>
      <c r="G268" s="6"/>
      <c r="H268" s="45"/>
      <c r="I268" s="7"/>
      <c r="J268" s="7"/>
      <c r="K268" s="8"/>
    </row>
    <row r="269" spans="1:11" x14ac:dyDescent="0.45">
      <c r="A269" s="30"/>
    </row>
    <row r="270" spans="1:11" ht="18.600000000000001" thickBot="1" x14ac:dyDescent="0.5">
      <c r="A270" s="34"/>
      <c r="B270" s="11"/>
      <c r="C270" s="47"/>
      <c r="D270" s="12"/>
      <c r="E270" s="12"/>
      <c r="F270" s="13"/>
      <c r="G270" s="11"/>
      <c r="H270" s="47"/>
      <c r="I270" s="12"/>
      <c r="J270" s="12"/>
      <c r="K270" s="13"/>
    </row>
    <row r="271" spans="1:11" x14ac:dyDescent="0.45">
      <c r="A271" s="32"/>
      <c r="B271" s="6"/>
      <c r="C271" s="45"/>
      <c r="D271" s="7"/>
      <c r="E271" s="7"/>
      <c r="F271" s="8"/>
      <c r="G271" s="6"/>
      <c r="H271" s="45"/>
      <c r="I271" s="7"/>
      <c r="J271" s="7"/>
      <c r="K271" s="8"/>
    </row>
    <row r="272" spans="1:11" x14ac:dyDescent="0.45">
      <c r="A272" s="30"/>
    </row>
    <row r="273" spans="1:11" ht="18.600000000000001" thickBot="1" x14ac:dyDescent="0.5">
      <c r="A273" s="34"/>
      <c r="B273" s="11"/>
      <c r="C273" s="47"/>
      <c r="D273" s="12"/>
      <c r="E273" s="12"/>
      <c r="F273" s="13"/>
      <c r="G273" s="11"/>
      <c r="H273" s="47"/>
      <c r="I273" s="12"/>
      <c r="J273" s="12"/>
      <c r="K273" s="13"/>
    </row>
    <row r="274" spans="1:11" x14ac:dyDescent="0.45">
      <c r="A274" s="32"/>
      <c r="B274" s="6"/>
      <c r="C274" s="45"/>
      <c r="D274" s="7"/>
      <c r="E274" s="7"/>
      <c r="F274" s="8"/>
      <c r="G274" s="6"/>
      <c r="H274" s="45"/>
      <c r="I274" s="7"/>
      <c r="J274" s="7"/>
      <c r="K274" s="8"/>
    </row>
    <row r="275" spans="1:11" x14ac:dyDescent="0.45">
      <c r="A275" s="30"/>
    </row>
    <row r="276" spans="1:11" ht="18.600000000000001" thickBot="1" x14ac:dyDescent="0.5">
      <c r="A276" s="34"/>
      <c r="B276" s="11"/>
      <c r="C276" s="47"/>
      <c r="D276" s="12"/>
      <c r="E276" s="12"/>
      <c r="F276" s="13"/>
      <c r="G276" s="11"/>
      <c r="H276" s="47"/>
      <c r="I276" s="12"/>
      <c r="J276" s="12"/>
      <c r="K276" s="13"/>
    </row>
    <row r="277" spans="1:11" x14ac:dyDescent="0.45">
      <c r="A277" s="32"/>
      <c r="B277" s="6"/>
      <c r="C277" s="45"/>
      <c r="D277" s="7"/>
      <c r="E277" s="7"/>
      <c r="F277" s="8"/>
      <c r="G277" s="6"/>
      <c r="H277" s="45"/>
      <c r="I277" s="7"/>
      <c r="J277" s="7"/>
      <c r="K277" s="8"/>
    </row>
    <row r="278" spans="1:11" x14ac:dyDescent="0.45">
      <c r="A278" s="30"/>
    </row>
    <row r="279" spans="1:11" ht="18.600000000000001" thickBot="1" x14ac:dyDescent="0.5">
      <c r="A279" s="34"/>
      <c r="B279" s="11"/>
      <c r="C279" s="47"/>
      <c r="D279" s="12"/>
      <c r="E279" s="12"/>
      <c r="F279" s="13"/>
      <c r="G279" s="11"/>
      <c r="H279" s="47"/>
      <c r="I279" s="12"/>
      <c r="J279" s="12"/>
      <c r="K279" s="13"/>
    </row>
    <row r="280" spans="1:11" x14ac:dyDescent="0.45">
      <c r="A280" s="32"/>
      <c r="B280" s="6"/>
      <c r="C280" s="45"/>
      <c r="D280" s="7"/>
      <c r="E280" s="7"/>
      <c r="F280" s="8"/>
      <c r="G280" s="6"/>
      <c r="H280" s="45"/>
      <c r="I280" s="7"/>
      <c r="J280" s="7"/>
      <c r="K280" s="8"/>
    </row>
    <row r="281" spans="1:11" x14ac:dyDescent="0.45">
      <c r="A281" s="30"/>
    </row>
    <row r="282" spans="1:11" ht="18.600000000000001" thickBot="1" x14ac:dyDescent="0.5">
      <c r="A282" s="34"/>
      <c r="B282" s="11"/>
      <c r="C282" s="47"/>
      <c r="D282" s="12"/>
      <c r="E282" s="12"/>
      <c r="F282" s="13"/>
      <c r="G282" s="11"/>
      <c r="H282" s="47"/>
      <c r="I282" s="12"/>
      <c r="J282" s="12"/>
      <c r="K282" s="13"/>
    </row>
  </sheetData>
  <autoFilter ref="A1:K282" xr:uid="{62288B69-4337-4F05-B396-CD73BA1082B2}"/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C31A-F507-462E-AE24-6B7F9093F53C}">
  <dimension ref="A1:AF25"/>
  <sheetViews>
    <sheetView zoomScale="70" zoomScaleNormal="70" workbookViewId="0">
      <selection activeCell="S6" sqref="S6"/>
    </sheetView>
  </sheetViews>
  <sheetFormatPr defaultRowHeight="18" x14ac:dyDescent="0.45"/>
  <cols>
    <col min="1" max="1" width="4.796875" style="82" bestFit="1" customWidth="1"/>
    <col min="2" max="2" width="5.69921875" style="82" bestFit="1" customWidth="1"/>
    <col min="3" max="3" width="17.3984375" style="82" customWidth="1"/>
    <col min="4" max="4" width="11" style="82" bestFit="1" customWidth="1"/>
    <col min="5" max="5" width="8" style="82" bestFit="1" customWidth="1"/>
    <col min="6" max="6" width="7.3984375" style="82" bestFit="1" customWidth="1"/>
    <col min="7" max="7" width="10.19921875" style="82" bestFit="1" customWidth="1"/>
    <col min="8" max="8" width="8" style="82" bestFit="1" customWidth="1"/>
    <col min="9" max="9" width="8" style="82" customWidth="1"/>
    <col min="10" max="10" width="10" style="82" bestFit="1" customWidth="1"/>
    <col min="11" max="11" width="8" style="82" bestFit="1" customWidth="1"/>
    <col min="12" max="12" width="8.796875" style="82" bestFit="1" customWidth="1"/>
    <col min="13" max="13" width="8.796875" style="82" customWidth="1"/>
    <col min="14" max="14" width="4.796875" style="82" bestFit="1" customWidth="1"/>
    <col min="15" max="15" width="7.3984375" style="82" bestFit="1" customWidth="1"/>
    <col min="16" max="16" width="6" style="82" bestFit="1" customWidth="1"/>
    <col min="17" max="17" width="9.19921875" style="82" customWidth="1"/>
    <col min="18" max="18" width="10.3984375" style="82" bestFit="1" customWidth="1"/>
    <col min="19" max="19" width="9" style="82" bestFit="1" customWidth="1"/>
    <col min="20" max="20" width="7.19921875" style="82" bestFit="1" customWidth="1"/>
    <col min="21" max="22" width="6.3984375" style="82" bestFit="1" customWidth="1"/>
    <col min="23" max="23" width="4.19921875" style="82" bestFit="1" customWidth="1"/>
    <col min="24" max="24" width="11.09765625" style="82" bestFit="1" customWidth="1"/>
    <col min="25" max="25" width="8.796875" style="82" customWidth="1"/>
    <col min="26" max="26" width="8.3984375" style="82" bestFit="1" customWidth="1"/>
    <col min="27" max="27" width="8.796875" style="82" customWidth="1"/>
    <col min="28" max="28" width="8.3984375" style="82" bestFit="1" customWidth="1"/>
    <col min="29" max="29" width="8.796875" style="82" customWidth="1"/>
    <col min="30" max="30" width="8.3984375" style="82" bestFit="1" customWidth="1"/>
    <col min="31" max="31" width="8.796875" style="82" customWidth="1"/>
    <col min="32" max="32" width="8.3984375" style="82" bestFit="1" customWidth="1"/>
    <col min="33" max="16384" width="8.796875" style="82"/>
  </cols>
  <sheetData>
    <row r="1" spans="1:32" x14ac:dyDescent="0.45">
      <c r="C1" s="82" t="s">
        <v>0</v>
      </c>
      <c r="D1" s="83" t="str">
        <f>'score sheet (4)'!L1</f>
        <v>ANK</v>
      </c>
      <c r="E1" s="83">
        <f>'score sheet (4)'!L2</f>
        <v>25</v>
      </c>
    </row>
    <row r="2" spans="1:32" ht="18.600000000000001" thickBot="1" x14ac:dyDescent="0.5">
      <c r="D2" s="83" t="str">
        <f>'score sheet (4)'!M1</f>
        <v>PIA</v>
      </c>
      <c r="E2" s="83">
        <f>'score sheet (4)'!M2</f>
        <v>21</v>
      </c>
      <c r="G2" s="82" t="s">
        <v>373</v>
      </c>
    </row>
    <row r="3" spans="1:32" ht="18.600000000000001" thickBot="1" x14ac:dyDescent="0.5">
      <c r="C3" s="84" t="str">
        <f>D1</f>
        <v>ANK</v>
      </c>
      <c r="S3" s="82" t="s">
        <v>2</v>
      </c>
      <c r="X3" s="67" t="s">
        <v>92</v>
      </c>
      <c r="Y3" s="70">
        <v>8</v>
      </c>
      <c r="Z3" s="70" t="s">
        <v>447</v>
      </c>
      <c r="AA3" s="70">
        <v>9</v>
      </c>
      <c r="AB3" s="70" t="s">
        <v>446</v>
      </c>
      <c r="AC3" s="70">
        <v>2</v>
      </c>
      <c r="AD3" s="70" t="s">
        <v>448</v>
      </c>
      <c r="AE3" s="70"/>
      <c r="AF3" s="69"/>
    </row>
    <row r="4" spans="1:32" x14ac:dyDescent="0.45">
      <c r="A4" s="58" t="s">
        <v>16</v>
      </c>
      <c r="B4" s="58" t="s">
        <v>62</v>
      </c>
      <c r="C4" s="59" t="s">
        <v>3</v>
      </c>
      <c r="D4" s="67" t="s">
        <v>74</v>
      </c>
      <c r="E4" s="68" t="s">
        <v>93</v>
      </c>
      <c r="F4" s="69" t="s">
        <v>94</v>
      </c>
      <c r="G4" s="67" t="s">
        <v>75</v>
      </c>
      <c r="H4" s="70" t="s">
        <v>93</v>
      </c>
      <c r="I4" s="69" t="s">
        <v>94</v>
      </c>
      <c r="J4" s="67" t="s">
        <v>76</v>
      </c>
      <c r="K4" s="70" t="s">
        <v>93</v>
      </c>
      <c r="L4" s="72" t="s">
        <v>96</v>
      </c>
      <c r="M4" s="73" t="s">
        <v>94</v>
      </c>
      <c r="N4" s="67" t="s">
        <v>77</v>
      </c>
      <c r="O4" s="74" t="s">
        <v>99</v>
      </c>
      <c r="P4" s="77" t="s">
        <v>7</v>
      </c>
      <c r="R4" s="67" t="s">
        <v>58</v>
      </c>
      <c r="S4" s="70" t="s">
        <v>71</v>
      </c>
      <c r="T4" s="70" t="s">
        <v>4</v>
      </c>
      <c r="U4" s="70" t="s">
        <v>5</v>
      </c>
      <c r="V4" s="70" t="s">
        <v>6</v>
      </c>
      <c r="W4" s="68" t="s">
        <v>8</v>
      </c>
      <c r="X4" s="85" t="s">
        <v>9</v>
      </c>
      <c r="Y4" s="83"/>
      <c r="Z4" s="83">
        <f>COUNTIFS('score sheet (4)'!$B:$B,'Set (4)'!Y$3,'score sheet (4)'!$D:$D,"r",'score sheet (4)'!$E:$E,"a")</f>
        <v>2</v>
      </c>
      <c r="AA4" s="83"/>
      <c r="AB4" s="83">
        <f>COUNTIFS('score sheet (4)'!$B:$B,'Set (4)'!AA$3,'score sheet (4)'!$D:$D,"r",'score sheet (4)'!$E:$E,"a")</f>
        <v>1</v>
      </c>
      <c r="AC4" s="83"/>
      <c r="AD4" s="83">
        <f>COUNTIFS('score sheet (4)'!$B:$B,'Set (4)'!AC$3,'score sheet (4)'!$D:$D,"r",'score sheet (4)'!$E:$E,"a")</f>
        <v>2</v>
      </c>
      <c r="AE4" s="83"/>
      <c r="AF4" s="86"/>
    </row>
    <row r="5" spans="1:32" x14ac:dyDescent="0.45">
      <c r="A5" s="83">
        <v>14</v>
      </c>
      <c r="B5" s="83"/>
      <c r="C5" s="87" t="s">
        <v>352</v>
      </c>
      <c r="D5" s="85">
        <f>COUNTIFS('score sheet (4)'!$B:$B,'Set (4)'!$A5,'score sheet (4)'!$D:$D,"a")</f>
        <v>6</v>
      </c>
      <c r="E5" s="87">
        <f>COUNTIFS('score sheet (4)'!$B:$B,'Set (4)'!$A5,'score sheet (4)'!$D:$D,"a",'score sheet (4)'!$E:$E,"p")</f>
        <v>3</v>
      </c>
      <c r="F5" s="86">
        <f>COUNTIFS('score sheet (4)'!$B:$B,'Set (4)'!$A5,'score sheet (4)'!$D:$D,"a",'score sheet (4)'!$E:$E,"m")</f>
        <v>0</v>
      </c>
      <c r="G5" s="85">
        <f>COUNTIFS('score sheet (4)'!$B:$B,'Set (4)'!$A5,'score sheet (4)'!$D:$D,"s")</f>
        <v>3</v>
      </c>
      <c r="H5" s="83">
        <f>COUNTIFS('score sheet (4)'!$B:$B,'Set (4)'!$A5,'score sheet (4)'!$D:$D,"s",'score sheet (4)'!$E:$E,"p")</f>
        <v>0</v>
      </c>
      <c r="I5" s="86">
        <f>COUNTIFS('score sheet (4)'!$B:$B,'Set (4)'!$A5,'score sheet (4)'!$D:$D,"s",'score sheet (4)'!$E:$E,"m")</f>
        <v>0</v>
      </c>
      <c r="J5" s="85">
        <f>COUNTIFS('score sheet (4)'!$B:$B,'Set (4)'!$A5,'score sheet (4)'!$D:$D,"b")</f>
        <v>0</v>
      </c>
      <c r="K5" s="83">
        <f>COUNTIFS('score sheet (4)'!$B:$B,'Set (4)'!$A5,'score sheet (4)'!$D:$D,"b",'score sheet (4)'!$E:$E,"p")</f>
        <v>0</v>
      </c>
      <c r="L5" s="83">
        <f>COUNTIFS('score sheet (4)'!$B:$B,'Set (4)'!$A5,'score sheet (4)'!$D:$D,"b",'score sheet (4)'!$E:$E,"t")</f>
        <v>0</v>
      </c>
      <c r="M5" s="86">
        <f>COUNTIFS('score sheet (4)'!$B:$B,'Set (4)'!$A5,'score sheet (4)'!$D:$D,"b",'score sheet (4)'!$E:$E,"m")</f>
        <v>0</v>
      </c>
      <c r="N5" s="85">
        <f>COUNTIFS('score sheet (4)'!$B:$B,'Set (4)'!$A5,'score sheet (4)'!$D:$D,"d")</f>
        <v>2</v>
      </c>
      <c r="O5" s="88">
        <f>COUNTIFS('score sheet (4)'!$B:$B,'Set (4)'!$A5,'score sheet (4)'!$D:$D,"d",'score sheet (4)'!$D:$D,"m")</f>
        <v>0</v>
      </c>
      <c r="P5" s="89">
        <f>COUNTIFS('score sheet (4)'!$B:$B,'Set (4)'!$A5,'score sheet (4)'!$D:$D,"m")</f>
        <v>0</v>
      </c>
      <c r="Q5" s="90"/>
      <c r="R5" s="85" t="s">
        <v>237</v>
      </c>
      <c r="S5" s="83" t="s">
        <v>52</v>
      </c>
      <c r="T5" s="83">
        <f>COUNTIFS('score sheet (4)'!$B:$B,'Set (4)'!S5,'score sheet (4)'!$D:$D,"ab")</f>
        <v>0</v>
      </c>
      <c r="U5" s="83">
        <f>COUNTIFS('score sheet (4)'!$B:$B,'Set (4)'!S5,'score sheet (4)'!$D:$D,"sb")</f>
        <v>0</v>
      </c>
      <c r="V5" s="83">
        <f>COUNTIFS('score sheet (4)'!$B:$B,'Set (4)'!S5,'score sheet (4)'!$D:$D,"bb")</f>
        <v>0</v>
      </c>
      <c r="W5" s="87">
        <f>COUNTIFS('score sheet (4)'!$B:$B,'Set (4)'!S5,'score sheet (4)'!$D:$D,"ob")</f>
        <v>0</v>
      </c>
      <c r="X5" s="85" t="s">
        <v>10</v>
      </c>
      <c r="Y5" s="83"/>
      <c r="Z5" s="83">
        <f>COUNTIFS('score sheet (4)'!$B:$B,'Set (4)'!Y$3,'score sheet (4)'!$D:$D,"r",'score sheet (4)'!$E:$E,"b")</f>
        <v>1</v>
      </c>
      <c r="AA5" s="83"/>
      <c r="AB5" s="83">
        <f>COUNTIFS('score sheet (4)'!$B:$B,'Set (4)'!AA$3,'score sheet (4)'!$D:$D,"r",'score sheet (4)'!$E:$E,"b")</f>
        <v>2</v>
      </c>
      <c r="AC5" s="83"/>
      <c r="AD5" s="83">
        <f>COUNTIFS('score sheet (4)'!$B:$B,'Set (4)'!AC$3,'score sheet (4)'!$D:$D,"r",'score sheet (4)'!$E:$E,"b")</f>
        <v>2</v>
      </c>
      <c r="AE5" s="83"/>
      <c r="AF5" s="86"/>
    </row>
    <row r="6" spans="1:32" x14ac:dyDescent="0.45">
      <c r="A6" s="83">
        <v>2</v>
      </c>
      <c r="B6" s="83"/>
      <c r="C6" s="87" t="s">
        <v>353</v>
      </c>
      <c r="D6" s="85">
        <f>COUNTIFS('score sheet (4)'!$B:$B,'Set (4)'!$A6,'score sheet (4)'!$D:$D,"a")</f>
        <v>5</v>
      </c>
      <c r="E6" s="100">
        <f>COUNTIFS('score sheet (4)'!$B:$B,'Set (4)'!$A6,'score sheet (4)'!$D:$D,"a",'score sheet (4)'!$E:$E,"p")</f>
        <v>4</v>
      </c>
      <c r="F6" s="86">
        <f>COUNTIFS('score sheet (4)'!$B:$B,'Set (4)'!$A6,'score sheet (4)'!$D:$D,"a",'score sheet (4)'!$E:$E,"m")</f>
        <v>1</v>
      </c>
      <c r="G6" s="85">
        <f>COUNTIFS('score sheet (4)'!$B:$B,'Set (4)'!$A6,'score sheet (4)'!$D:$D,"s")</f>
        <v>5</v>
      </c>
      <c r="H6" s="83">
        <f>COUNTIFS('score sheet (4)'!$B:$B,'Set (4)'!$A6,'score sheet (4)'!$D:$D,"s",'score sheet (4)'!$E:$E,"p")</f>
        <v>0</v>
      </c>
      <c r="I6" s="86">
        <f>COUNTIFS('score sheet (4)'!$B:$B,'Set (4)'!$A6,'score sheet (4)'!$D:$D,"s",'score sheet (4)'!$E:$E,"m")</f>
        <v>0</v>
      </c>
      <c r="J6" s="99">
        <f>COUNTIFS('score sheet (4)'!$B:$B,'Set (4)'!$A6,'score sheet (4)'!$D:$D,"b")</f>
        <v>3</v>
      </c>
      <c r="K6" s="83">
        <f>COUNTIFS('score sheet (4)'!$B:$B,'Set (4)'!$A6,'score sheet (4)'!$D:$D,"b",'score sheet (4)'!$E:$E,"p")</f>
        <v>1</v>
      </c>
      <c r="L6" s="83">
        <f>COUNTIFS('score sheet (4)'!$B:$B,'Set (4)'!$A6,'score sheet (4)'!$D:$D,"b",'score sheet (4)'!$E:$E,"t")</f>
        <v>1</v>
      </c>
      <c r="M6" s="86">
        <f>COUNTIFS('score sheet (4)'!$B:$B,'Set (4)'!$A6,'score sheet (4)'!$D:$D,"b",'score sheet (4)'!$E:$E,"m")</f>
        <v>1</v>
      </c>
      <c r="N6" s="85">
        <f>COUNTIFS('score sheet (4)'!$B:$B,'Set (4)'!$A6,'score sheet (4)'!$D:$D,"d")</f>
        <v>0</v>
      </c>
      <c r="O6" s="88">
        <f>COUNTIFS('score sheet (4)'!$B:$B,'Set (4)'!$A6,'score sheet (4)'!$D:$D,"d",'score sheet (4)'!$D:$D,"m")</f>
        <v>0</v>
      </c>
      <c r="P6" s="89">
        <f>COUNTIFS('score sheet (4)'!$B:$B,'Set (4)'!$A6,'score sheet (4)'!$D:$D,"m")</f>
        <v>1</v>
      </c>
      <c r="Q6" s="84"/>
      <c r="R6" s="85" t="s">
        <v>223</v>
      </c>
      <c r="S6" s="83" t="s">
        <v>53</v>
      </c>
      <c r="T6" s="83">
        <f>COUNTIFS('score sheet (4)'!$B:$B,'Set (4)'!S6,'score sheet (4)'!$D:$D,"ab")</f>
        <v>0</v>
      </c>
      <c r="U6" s="83">
        <f>COUNTIFS('score sheet (4)'!$B:$B,'Set (4)'!S6,'score sheet (4)'!$D:$D,"sb")</f>
        <v>0</v>
      </c>
      <c r="V6" s="83">
        <f>COUNTIFS('score sheet (4)'!$B:$B,'Set (4)'!S6,'score sheet (4)'!$D:$D,"bb")</f>
        <v>0</v>
      </c>
      <c r="W6" s="87">
        <f>COUNTIFS('score sheet (4)'!$B:$B,'Set (4)'!S6,'score sheet (4)'!$D:$D,"ob")</f>
        <v>0</v>
      </c>
      <c r="X6" s="85" t="s">
        <v>11</v>
      </c>
      <c r="Y6" s="83"/>
      <c r="Z6" s="83">
        <f>COUNTIFS('score sheet (4)'!$B:$B,'Set (4)'!Y$3,'score sheet (4)'!$D:$D,"r",'score sheet (4)'!$E:$E,"c")</f>
        <v>2</v>
      </c>
      <c r="AA6" s="83"/>
      <c r="AB6" s="83">
        <f>COUNTIFS('score sheet (4)'!$B:$B,'Set (4)'!AA$3,'score sheet (4)'!$D:$D,"r",'score sheet (4)'!$E:$E,"c")</f>
        <v>1</v>
      </c>
      <c r="AC6" s="83"/>
      <c r="AD6" s="83">
        <f>COUNTIFS('score sheet (4)'!$B:$B,'Set (4)'!AC$3,'score sheet (4)'!$D:$D,"r",'score sheet (4)'!$E:$E,"c")</f>
        <v>2</v>
      </c>
      <c r="AE6" s="83"/>
      <c r="AF6" s="86"/>
    </row>
    <row r="7" spans="1:32" x14ac:dyDescent="0.45">
      <c r="A7" s="83">
        <v>5</v>
      </c>
      <c r="B7" s="83"/>
      <c r="C7" s="87" t="s">
        <v>347</v>
      </c>
      <c r="D7" s="85">
        <f>COUNTIFS('score sheet (4)'!$B:$B,'Set (4)'!$A7,'score sheet (4)'!$D:$D,"a")</f>
        <v>3</v>
      </c>
      <c r="E7" s="87">
        <f>COUNTIFS('score sheet (4)'!$B:$B,'Set (4)'!$A7,'score sheet (4)'!$D:$D,"a",'score sheet (4)'!$E:$E,"p")</f>
        <v>3</v>
      </c>
      <c r="F7" s="86">
        <f>COUNTIFS('score sheet (4)'!$B:$B,'Set (4)'!$A7,'score sheet (4)'!$D:$D,"a",'score sheet (4)'!$E:$E,"m")</f>
        <v>0</v>
      </c>
      <c r="G7" s="85">
        <f>COUNTIFS('score sheet (4)'!$B:$B,'Set (4)'!$A7,'score sheet (4)'!$D:$D,"s")</f>
        <v>2</v>
      </c>
      <c r="H7" s="83">
        <f>COUNTIFS('score sheet (4)'!$B:$B,'Set (4)'!$A7,'score sheet (4)'!$D:$D,"s",'score sheet (4)'!$E:$E,"p")</f>
        <v>0</v>
      </c>
      <c r="I7" s="86">
        <f>COUNTIFS('score sheet (4)'!$B:$B,'Set (4)'!$A7,'score sheet (4)'!$D:$D,"s",'score sheet (4)'!$E:$E,"m")</f>
        <v>1</v>
      </c>
      <c r="J7" s="85">
        <f>COUNTIFS('score sheet (4)'!$B:$B,'Set (4)'!$A7,'score sheet (4)'!$D:$D,"b")</f>
        <v>2</v>
      </c>
      <c r="K7" s="83">
        <f>COUNTIFS('score sheet (4)'!$B:$B,'Set (4)'!$A7,'score sheet (4)'!$D:$D,"b",'score sheet (4)'!$E:$E,"p")</f>
        <v>1</v>
      </c>
      <c r="L7" s="83">
        <f>COUNTIFS('score sheet (4)'!$B:$B,'Set (4)'!$A7,'score sheet (4)'!$D:$D,"b",'score sheet (4)'!$E:$E,"t")</f>
        <v>1</v>
      </c>
      <c r="M7" s="86">
        <f>COUNTIFS('score sheet (4)'!$B:$B,'Set (4)'!$A7,'score sheet (4)'!$D:$D,"b",'score sheet (4)'!$E:$E,"m")</f>
        <v>0</v>
      </c>
      <c r="N7" s="85">
        <f>COUNTIFS('score sheet (4)'!$B:$B,'Set (4)'!$A7,'score sheet (4)'!$D:$D,"d")</f>
        <v>2</v>
      </c>
      <c r="O7" s="88">
        <f>COUNTIFS('score sheet (4)'!$B:$B,'Set (4)'!$A7,'score sheet (4)'!$D:$D,"d",'score sheet (4)'!$D:$D,"m")</f>
        <v>0</v>
      </c>
      <c r="P7" s="89">
        <f>COUNTIFS('score sheet (4)'!$B:$B,'Set (4)'!$A7,'score sheet (4)'!$D:$D,"m")</f>
        <v>1</v>
      </c>
      <c r="Q7" s="84"/>
      <c r="R7" s="85" t="s">
        <v>266</v>
      </c>
      <c r="S7" s="83" t="s">
        <v>54</v>
      </c>
      <c r="T7" s="83">
        <f>COUNTIFS('score sheet (4)'!$B:$B,'Set (4)'!S7,'score sheet (4)'!$D:$D,"ab")</f>
        <v>0</v>
      </c>
      <c r="U7" s="83">
        <f>COUNTIFS('score sheet (4)'!$B:$B,'Set (4)'!S7,'score sheet (4)'!$D:$D,"sb")</f>
        <v>0</v>
      </c>
      <c r="V7" s="83">
        <f>COUNTIFS('score sheet (4)'!$B:$B,'Set (4)'!S7,'score sheet (4)'!$D:$D,"bb")</f>
        <v>1</v>
      </c>
      <c r="W7" s="87">
        <f>COUNTIFS('score sheet (4)'!$B:$B,'Set (4)'!S7,'score sheet (4)'!$D:$D,"ob")</f>
        <v>1</v>
      </c>
      <c r="X7" s="85" t="s">
        <v>7</v>
      </c>
      <c r="Y7" s="83"/>
      <c r="Z7" s="83">
        <f>COUNTIFS('score sheet (4)'!$B:$B,'Set (4)'!Y$3,'score sheet (4)'!$D:$D,"r",'score sheet (4)'!$E:$E,"m")+COUNTIFS('score sheet (4)'!$B:$B,'Set (4)'!Y$3,'score sheet (4)'!$D:$D,"r",'score sheet (4)'!$E:$E,"o")</f>
        <v>0</v>
      </c>
      <c r="AA7" s="83"/>
      <c r="AB7" s="83">
        <f>COUNTIFS('score sheet (4)'!$B:$B,'Set (4)'!AA$3,'score sheet (4)'!$D:$D,"r",'score sheet (4)'!$E:$E,"m")+COUNTIFS('score sheet (4)'!$B:$B,'Set (4)'!AA$3,'score sheet (4)'!$D:$D,"r",'score sheet (4)'!$E:$E,"o")</f>
        <v>0</v>
      </c>
      <c r="AC7" s="83"/>
      <c r="AD7" s="83">
        <f>COUNTIFS('score sheet (4)'!$B:$B,'Set (4)'!AC$3,'score sheet (4)'!$D:$D,"r",'score sheet (4)'!$E:$E,"m")+COUNTIFS('score sheet (4)'!$B:$B,'Set (4)'!AC$3,'score sheet (4)'!$D:$D,"r",'score sheet (4)'!$E:$E,"o")</f>
        <v>0</v>
      </c>
      <c r="AE7" s="83"/>
      <c r="AF7" s="86"/>
    </row>
    <row r="8" spans="1:32" x14ac:dyDescent="0.45">
      <c r="A8" s="83">
        <v>1</v>
      </c>
      <c r="B8" s="83">
        <v>5</v>
      </c>
      <c r="C8" s="87" t="s">
        <v>348</v>
      </c>
      <c r="D8" s="85">
        <f>COUNTIFS('score sheet (4)'!$B:$B,'Set (4)'!$A8,'score sheet (4)'!$D:$D,"a")</f>
        <v>0</v>
      </c>
      <c r="E8" s="87">
        <f>COUNTIFS('score sheet (4)'!$B:$B,'Set (4)'!$A8,'score sheet (4)'!$D:$D,"a",'score sheet (4)'!$E:$E,"p")</f>
        <v>0</v>
      </c>
      <c r="F8" s="86">
        <f>COUNTIFS('score sheet (4)'!$B:$B,'Set (4)'!$A8,'score sheet (4)'!$D:$D,"a",'score sheet (4)'!$E:$E,"m")</f>
        <v>0</v>
      </c>
      <c r="G8" s="85">
        <f>COUNTIFS('score sheet (4)'!$B:$B,'Set (4)'!$A8,'score sheet (4)'!$D:$D,"s")</f>
        <v>1</v>
      </c>
      <c r="H8" s="83">
        <f>COUNTIFS('score sheet (4)'!$B:$B,'Set (4)'!$A8,'score sheet (4)'!$D:$D,"s",'score sheet (4)'!$E:$E,"p")</f>
        <v>0</v>
      </c>
      <c r="I8" s="86">
        <f>COUNTIFS('score sheet (4)'!$B:$B,'Set (4)'!$A8,'score sheet (4)'!$D:$D,"s",'score sheet (4)'!$E:$E,"m")</f>
        <v>0</v>
      </c>
      <c r="J8" s="85">
        <f>COUNTIFS('score sheet (4)'!$B:$B,'Set (4)'!$A8,'score sheet (4)'!$D:$D,"b")</f>
        <v>0</v>
      </c>
      <c r="K8" s="83">
        <f>COUNTIFS('score sheet (4)'!$B:$B,'Set (4)'!$A8,'score sheet (4)'!$D:$D,"b",'score sheet (4)'!$E:$E,"p")</f>
        <v>0</v>
      </c>
      <c r="L8" s="83">
        <f>COUNTIFS('score sheet (4)'!$B:$B,'Set (4)'!$A8,'score sheet (4)'!$D:$D,"b",'score sheet (4)'!$E:$E,"t")</f>
        <v>0</v>
      </c>
      <c r="M8" s="86">
        <f>COUNTIFS('score sheet (4)'!$B:$B,'Set (4)'!$A8,'score sheet (4)'!$D:$D,"b",'score sheet (4)'!$E:$E,"m")</f>
        <v>0</v>
      </c>
      <c r="N8" s="85">
        <f>COUNTIFS('score sheet (4)'!$B:$B,'Set (4)'!$A8,'score sheet (4)'!$D:$D,"d")</f>
        <v>0</v>
      </c>
      <c r="O8" s="88">
        <f>COUNTIFS('score sheet (4)'!$B:$B,'Set (4)'!$A8,'score sheet (4)'!$D:$D,"d",'score sheet (4)'!$D:$D,"m")</f>
        <v>0</v>
      </c>
      <c r="P8" s="89">
        <f>COUNTIFS('score sheet (4)'!$B:$B,'Set (4)'!$A8,'score sheet (4)'!$D:$D,"m")</f>
        <v>0</v>
      </c>
      <c r="Q8" s="84"/>
      <c r="R8" s="85" t="s">
        <v>267</v>
      </c>
      <c r="S8" s="83" t="s">
        <v>55</v>
      </c>
      <c r="T8" s="83">
        <f>COUNTIFS('score sheet (4)'!$B:$B,'Set (4)'!S8,'score sheet (4)'!$D:$D,"ab")</f>
        <v>0</v>
      </c>
      <c r="U8" s="83">
        <f>COUNTIFS('score sheet (4)'!$B:$B,'Set (4)'!S8,'score sheet (4)'!$D:$D,"sb")</f>
        <v>0</v>
      </c>
      <c r="V8" s="83">
        <f>COUNTIFS('score sheet (4)'!$B:$B,'Set (4)'!S8,'score sheet (4)'!$D:$D,"bb")</f>
        <v>0</v>
      </c>
      <c r="W8" s="87">
        <f>COUNTIFS('score sheet (4)'!$B:$B,'Set (4)'!S8,'score sheet (4)'!$D:$D,"ob")</f>
        <v>0</v>
      </c>
      <c r="X8" s="85" t="s">
        <v>12</v>
      </c>
      <c r="Y8" s="83"/>
      <c r="Z8" s="83">
        <f>(Z4*100+Z5*50)/(Z4+Z5+Z6+Z7)</f>
        <v>50</v>
      </c>
      <c r="AA8" s="83"/>
      <c r="AB8" s="83">
        <f>(AB4*100+AB5*50)/(AB4+AB5+AB6+AB7)</f>
        <v>50</v>
      </c>
      <c r="AC8" s="83"/>
      <c r="AD8" s="83">
        <f>(AD4*100+AD5*50)/(AD4+AD5+AD6+AD7)</f>
        <v>50</v>
      </c>
      <c r="AE8" s="83"/>
      <c r="AF8" s="86" t="e">
        <f>(AF4*100+AF5*50)/(AF4+AF5+AF6+AF7)</f>
        <v>#DIV/0!</v>
      </c>
    </row>
    <row r="9" spans="1:32" x14ac:dyDescent="0.45">
      <c r="A9" s="83">
        <v>13</v>
      </c>
      <c r="B9" s="83"/>
      <c r="C9" s="87" t="s">
        <v>349</v>
      </c>
      <c r="D9" s="85">
        <f>COUNTIFS('score sheet (4)'!$B:$B,'Set (4)'!$A9,'score sheet (4)'!$D:$D,"a")</f>
        <v>0</v>
      </c>
      <c r="E9" s="87">
        <f>COUNTIFS('score sheet (4)'!$B:$B,'Set (4)'!$A9,'score sheet (4)'!$D:$D,"a",'score sheet (4)'!$E:$E,"p")</f>
        <v>0</v>
      </c>
      <c r="F9" s="86">
        <f>COUNTIFS('score sheet (4)'!$B:$B,'Set (4)'!$A9,'score sheet (4)'!$D:$D,"a",'score sheet (4)'!$E:$E,"m")</f>
        <v>0</v>
      </c>
      <c r="G9" s="85">
        <f>COUNTIFS('score sheet (4)'!$B:$B,'Set (4)'!$A9,'score sheet (4)'!$D:$D,"s")</f>
        <v>3</v>
      </c>
      <c r="H9" s="83">
        <f>COUNTIFS('score sheet (4)'!$B:$B,'Set (4)'!$A9,'score sheet (4)'!$D:$D,"s",'score sheet (4)'!$E:$E,"p")</f>
        <v>0</v>
      </c>
      <c r="I9" s="86">
        <f>COUNTIFS('score sheet (4)'!$B:$B,'Set (4)'!$A9,'score sheet (4)'!$D:$D,"s",'score sheet (4)'!$E:$E,"m")</f>
        <v>0</v>
      </c>
      <c r="J9" s="85">
        <f>COUNTIFS('score sheet (4)'!$B:$B,'Set (4)'!$A9,'score sheet (4)'!$D:$D,"b")</f>
        <v>0</v>
      </c>
      <c r="K9" s="83">
        <f>COUNTIFS('score sheet (4)'!$B:$B,'Set (4)'!$A9,'score sheet (4)'!$D:$D,"b",'score sheet (4)'!$E:$E,"p")</f>
        <v>0</v>
      </c>
      <c r="L9" s="83">
        <f>COUNTIFS('score sheet (4)'!$B:$B,'Set (4)'!$A9,'score sheet (4)'!$D:$D,"b",'score sheet (4)'!$E:$E,"t")</f>
        <v>0</v>
      </c>
      <c r="M9" s="86">
        <f>COUNTIFS('score sheet (4)'!$B:$B,'Set (4)'!$A9,'score sheet (4)'!$D:$D,"b",'score sheet (4)'!$E:$E,"m")</f>
        <v>0</v>
      </c>
      <c r="N9" s="85">
        <f>COUNTIFS('score sheet (4)'!$B:$B,'Set (4)'!$A9,'score sheet (4)'!$D:$D,"d")</f>
        <v>3</v>
      </c>
      <c r="O9" s="88">
        <f>COUNTIFS('score sheet (4)'!$B:$B,'Set (4)'!$A9,'score sheet (4)'!$D:$D,"d",'score sheet (4)'!$D:$D,"m")</f>
        <v>0</v>
      </c>
      <c r="P9" s="89">
        <f>COUNTIFS('score sheet (4)'!$B:$B,'Set (4)'!$A9,'score sheet (4)'!$D:$D,"m")</f>
        <v>2</v>
      </c>
      <c r="Q9" s="84"/>
      <c r="R9" s="85" t="s">
        <v>238</v>
      </c>
      <c r="S9" s="83" t="s">
        <v>56</v>
      </c>
      <c r="T9" s="83">
        <f>COUNTIFS('score sheet (4)'!$B:$B,'Set (4)'!S9,'score sheet (4)'!$D:$D,"ab")</f>
        <v>1</v>
      </c>
      <c r="U9" s="83">
        <f>COUNTIFS('score sheet (4)'!$B:$B,'Set (4)'!S9,'score sheet (4)'!$D:$D,"sb")</f>
        <v>0</v>
      </c>
      <c r="V9" s="83">
        <f>COUNTIFS('score sheet (4)'!$B:$B,'Set (4)'!S9,'score sheet (4)'!$D:$D,"bb")</f>
        <v>1</v>
      </c>
      <c r="W9" s="87">
        <f>COUNTIFS('score sheet (4)'!$B:$B,'Set (4)'!S9,'score sheet (4)'!$D:$D,"ob")</f>
        <v>0</v>
      </c>
      <c r="X9" s="80" t="s">
        <v>4</v>
      </c>
      <c r="Y9" s="58">
        <v>9</v>
      </c>
      <c r="Z9" s="58" t="s">
        <v>446</v>
      </c>
      <c r="AA9" s="58">
        <v>14</v>
      </c>
      <c r="AB9" s="58" t="s">
        <v>449</v>
      </c>
      <c r="AC9" s="58">
        <v>2</v>
      </c>
      <c r="AD9" s="58" t="s">
        <v>448</v>
      </c>
      <c r="AE9" s="58"/>
      <c r="AF9" s="81"/>
    </row>
    <row r="10" spans="1:32" ht="18.600000000000001" thickBot="1" x14ac:dyDescent="0.5">
      <c r="A10" s="83">
        <v>9</v>
      </c>
      <c r="B10" s="83"/>
      <c r="C10" s="87" t="s">
        <v>350</v>
      </c>
      <c r="D10" s="99">
        <f>COUNTIFS('score sheet (4)'!$B:$B,'Set (4)'!$A10,'score sheet (4)'!$D:$D,"a")</f>
        <v>8</v>
      </c>
      <c r="E10" s="87">
        <f>COUNTIFS('score sheet (4)'!$B:$B,'Set (4)'!$A10,'score sheet (4)'!$D:$D,"a",'score sheet (4)'!$E:$E,"p")</f>
        <v>2</v>
      </c>
      <c r="F10" s="86">
        <f>COUNTIFS('score sheet (4)'!$B:$B,'Set (4)'!$A10,'score sheet (4)'!$D:$D,"a",'score sheet (4)'!$E:$E,"m")</f>
        <v>1</v>
      </c>
      <c r="G10" s="99">
        <f>COUNTIFS('score sheet (4)'!$B:$B,'Set (4)'!$A10,'score sheet (4)'!$D:$D,"s")</f>
        <v>6</v>
      </c>
      <c r="H10" s="98">
        <f>COUNTIFS('score sheet (4)'!$B:$B,'Set (4)'!$A10,'score sheet (4)'!$D:$D,"s",'score sheet (4)'!$E:$E,"p")</f>
        <v>1</v>
      </c>
      <c r="I10" s="86">
        <f>COUNTIFS('score sheet (4)'!$B:$B,'Set (4)'!$A10,'score sheet (4)'!$D:$D,"s",'score sheet (4)'!$E:$E,"m")</f>
        <v>0</v>
      </c>
      <c r="J10" s="99">
        <f>COUNTIFS('score sheet (4)'!$B:$B,'Set (4)'!$A10,'score sheet (4)'!$D:$D,"b")</f>
        <v>3</v>
      </c>
      <c r="K10" s="83">
        <f>COUNTIFS('score sheet (4)'!$B:$B,'Set (4)'!$A10,'score sheet (4)'!$D:$D,"b",'score sheet (4)'!$E:$E,"p")</f>
        <v>1</v>
      </c>
      <c r="L10" s="83">
        <f>COUNTIFS('score sheet (4)'!$B:$B,'Set (4)'!$A10,'score sheet (4)'!$D:$D,"b",'score sheet (4)'!$E:$E,"t")</f>
        <v>0</v>
      </c>
      <c r="M10" s="86">
        <f>COUNTIFS('score sheet (4)'!$B:$B,'Set (4)'!$A10,'score sheet (4)'!$D:$D,"b",'score sheet (4)'!$E:$E,"m")</f>
        <v>2</v>
      </c>
      <c r="N10" s="99">
        <f>COUNTIFS('score sheet (4)'!$B:$B,'Set (4)'!$A10,'score sheet (4)'!$D:$D,"d")</f>
        <v>7</v>
      </c>
      <c r="O10" s="88">
        <f>COUNTIFS('score sheet (4)'!$B:$B,'Set (4)'!$A10,'score sheet (4)'!$D:$D,"d",'score sheet (4)'!$D:$D,"m")</f>
        <v>0</v>
      </c>
      <c r="P10" s="89">
        <f>COUNTIFS('score sheet (4)'!$B:$B,'Set (4)'!$A10,'score sheet (4)'!$D:$D,"m")</f>
        <v>0</v>
      </c>
      <c r="Q10" s="84"/>
      <c r="R10" s="91" t="s">
        <v>221</v>
      </c>
      <c r="S10" s="97" t="s">
        <v>57</v>
      </c>
      <c r="T10" s="83">
        <f>COUNTIFS('score sheet (4)'!$B:$B,'Set (4)'!S10,'score sheet (4)'!$D:$D,"ab")</f>
        <v>1</v>
      </c>
      <c r="U10" s="83">
        <f>COUNTIFS('score sheet (4)'!$B:$B,'Set (4)'!S10,'score sheet (4)'!$D:$D,"sb")</f>
        <v>1</v>
      </c>
      <c r="V10" s="83">
        <f>COUNTIFS('score sheet (4)'!$B:$B,'Set (4)'!S10,'score sheet (4)'!$D:$D,"bb")</f>
        <v>2</v>
      </c>
      <c r="W10" s="87">
        <f>COUNTIFS('score sheet (4)'!$B:$B,'Set (4)'!S10,'score sheet (4)'!$D:$D,"ob")</f>
        <v>0</v>
      </c>
      <c r="X10" s="85" t="s">
        <v>13</v>
      </c>
      <c r="Y10" s="83"/>
      <c r="Z10" s="83">
        <f>COUNTIFS('score sheet (4)'!$B:$B,'Set (4)'!Y$9,'score sheet (4)'!$D:$D,"a")</f>
        <v>8</v>
      </c>
      <c r="AA10" s="83"/>
      <c r="AB10" s="83">
        <f>COUNTIFS('score sheet (4)'!$B:$B,'Set (4)'!AA$9,'score sheet (4)'!$D:$D,"a")</f>
        <v>6</v>
      </c>
      <c r="AC10" s="83"/>
      <c r="AD10" s="83">
        <f>COUNTIFS('score sheet (4)'!$B:$B,'Set (4)'!AC$9,'score sheet (4)'!$D:$D,"a")</f>
        <v>5</v>
      </c>
      <c r="AE10" s="83"/>
      <c r="AF10" s="86"/>
    </row>
    <row r="11" spans="1:32" x14ac:dyDescent="0.45">
      <c r="A11" s="83">
        <v>7</v>
      </c>
      <c r="B11" s="83">
        <v>9</v>
      </c>
      <c r="C11" s="87" t="s">
        <v>370</v>
      </c>
      <c r="D11" s="85">
        <f>COUNTIFS('score sheet (4)'!$B:$B,'Set (4)'!$A11,'score sheet (4)'!$D:$D,"a")</f>
        <v>0</v>
      </c>
      <c r="E11" s="87">
        <f>COUNTIFS('score sheet (4)'!$B:$B,'Set (4)'!$A11,'score sheet (4)'!$D:$D,"a",'score sheet (4)'!$E:$E,"p")</f>
        <v>0</v>
      </c>
      <c r="F11" s="86">
        <f>COUNTIFS('score sheet (4)'!$B:$B,'Set (4)'!$A11,'score sheet (4)'!$D:$D,"a",'score sheet (4)'!$E:$E,"m")</f>
        <v>0</v>
      </c>
      <c r="G11" s="85">
        <f>COUNTIFS('score sheet (4)'!$B:$B,'Set (4)'!$A11,'score sheet (4)'!$D:$D,"s")</f>
        <v>0</v>
      </c>
      <c r="H11" s="83">
        <f>COUNTIFS('score sheet (4)'!$B:$B,'Set (4)'!$A11,'score sheet (4)'!$D:$D,"s",'score sheet (4)'!$E:$E,"p")</f>
        <v>0</v>
      </c>
      <c r="I11" s="86">
        <f>COUNTIFS('score sheet (4)'!$B:$B,'Set (4)'!$A11,'score sheet (4)'!$D:$D,"s",'score sheet (4)'!$E:$E,"m")</f>
        <v>0</v>
      </c>
      <c r="J11" s="85">
        <f>COUNTIFS('score sheet (4)'!$B:$B,'Set (4)'!$A11,'score sheet (4)'!$D:$D,"b")</f>
        <v>0</v>
      </c>
      <c r="K11" s="83">
        <f>COUNTIFS('score sheet (4)'!$B:$B,'Set (4)'!$A11,'score sheet (4)'!$D:$D,"b",'score sheet (4)'!$E:$E,"p")</f>
        <v>0</v>
      </c>
      <c r="L11" s="83">
        <f>COUNTIFS('score sheet (4)'!$B:$B,'Set (4)'!$A11,'score sheet (4)'!$D:$D,"b",'score sheet (4)'!$E:$E,"t")</f>
        <v>0</v>
      </c>
      <c r="M11" s="86">
        <f>COUNTIFS('score sheet (4)'!$B:$B,'Set (4)'!$A11,'score sheet (4)'!$D:$D,"b",'score sheet (4)'!$E:$E,"m")</f>
        <v>0</v>
      </c>
      <c r="N11" s="85">
        <f>COUNTIFS('score sheet (4)'!$B:$B,'Set (4)'!$A11,'score sheet (4)'!$D:$D,"d")</f>
        <v>0</v>
      </c>
      <c r="O11" s="88">
        <f>COUNTIFS('score sheet (4)'!$B:$B,'Set (4)'!$A11,'score sheet (4)'!$D:$D,"d",'score sheet (4)'!$D:$D,"m")</f>
        <v>0</v>
      </c>
      <c r="P11" s="89">
        <f>COUNTIFS('score sheet (4)'!$B:$B,'Set (4)'!$A11,'score sheet (4)'!$D:$D,"m")</f>
        <v>0</v>
      </c>
      <c r="Q11" s="84"/>
      <c r="X11" s="85" t="s">
        <v>14</v>
      </c>
      <c r="Y11" s="83"/>
      <c r="Z11" s="83">
        <f>COUNTIFS('score sheet (4)'!$B:$B,'Set (4)'!Y$9,'score sheet (4)'!$D:$D,"a",'score sheet (4)'!$E:$E,"p")</f>
        <v>2</v>
      </c>
      <c r="AA11" s="83"/>
      <c r="AB11" s="83">
        <f>COUNTIFS('score sheet (4)'!$B:$B,'Set (4)'!AA$9,'score sheet (4)'!$D:$D,"a",'score sheet (4)'!$E:$E,"p")</f>
        <v>3</v>
      </c>
      <c r="AC11" s="83"/>
      <c r="AD11" s="83">
        <f>COUNTIFS('score sheet (4)'!$B:$B,'Set (4)'!AC$9,'score sheet (4)'!$D:$D,"a",'score sheet (4)'!$E:$E,"p")</f>
        <v>4</v>
      </c>
      <c r="AE11" s="83"/>
      <c r="AF11" s="86"/>
    </row>
    <row r="12" spans="1:32" x14ac:dyDescent="0.45">
      <c r="A12" s="83">
        <v>17</v>
      </c>
      <c r="B12" s="83"/>
      <c r="C12" s="87" t="s">
        <v>351</v>
      </c>
      <c r="D12" s="85">
        <f>COUNTIFS('score sheet (4)'!$B:$B,'Set (4)'!$A12,'score sheet (4)'!$D:$D,"a")</f>
        <v>0</v>
      </c>
      <c r="E12" s="87">
        <f>COUNTIFS('score sheet (4)'!$B:$B,'Set (4)'!$A12,'score sheet (4)'!$D:$D,"a",'score sheet (4)'!$E:$E,"p")</f>
        <v>0</v>
      </c>
      <c r="F12" s="86">
        <f>COUNTIFS('score sheet (4)'!$B:$B,'Set (4)'!$A12,'score sheet (4)'!$D:$D,"a",'score sheet (4)'!$E:$E,"m")</f>
        <v>0</v>
      </c>
      <c r="G12" s="85">
        <f>COUNTIFS('score sheet (4)'!$B:$B,'Set (4)'!$A12,'score sheet (4)'!$D:$D,"s")</f>
        <v>4</v>
      </c>
      <c r="H12" s="83">
        <f>COUNTIFS('score sheet (4)'!$B:$B,'Set (4)'!$A12,'score sheet (4)'!$D:$D,"s",'score sheet (4)'!$E:$E,"p")</f>
        <v>0</v>
      </c>
      <c r="I12" s="86">
        <f>COUNTIFS('score sheet (4)'!$B:$B,'Set (4)'!$A12,'score sheet (4)'!$D:$D,"s",'score sheet (4)'!$E:$E,"m")</f>
        <v>0</v>
      </c>
      <c r="J12" s="85">
        <f>COUNTIFS('score sheet (4)'!$B:$B,'Set (4)'!$A12,'score sheet (4)'!$D:$D,"b")</f>
        <v>2</v>
      </c>
      <c r="K12" s="83">
        <f>COUNTIFS('score sheet (4)'!$B:$B,'Set (4)'!$A12,'score sheet (4)'!$D:$D,"b",'score sheet (4)'!$E:$E,"p")</f>
        <v>1</v>
      </c>
      <c r="L12" s="83">
        <f>COUNTIFS('score sheet (4)'!$B:$B,'Set (4)'!$A12,'score sheet (4)'!$D:$D,"b",'score sheet (4)'!$E:$E,"t")</f>
        <v>1</v>
      </c>
      <c r="M12" s="86">
        <f>COUNTIFS('score sheet (4)'!$B:$B,'Set (4)'!$A12,'score sheet (4)'!$D:$D,"b",'score sheet (4)'!$E:$E,"m")</f>
        <v>0</v>
      </c>
      <c r="N12" s="85">
        <f>COUNTIFS('score sheet (4)'!$B:$B,'Set (4)'!$A12,'score sheet (4)'!$D:$D,"d")</f>
        <v>2</v>
      </c>
      <c r="O12" s="88">
        <f>COUNTIFS('score sheet (4)'!$B:$B,'Set (4)'!$A12,'score sheet (4)'!$D:$D,"d",'score sheet (4)'!$D:$D,"m")</f>
        <v>0</v>
      </c>
      <c r="P12" s="89">
        <f>COUNTIFS('score sheet (4)'!$B:$B,'Set (4)'!$A12,'score sheet (4)'!$D:$D,"m")</f>
        <v>0</v>
      </c>
      <c r="Q12" s="84"/>
      <c r="R12" s="84"/>
      <c r="S12" s="84"/>
      <c r="T12" s="84"/>
      <c r="X12" s="85" t="s">
        <v>7</v>
      </c>
      <c r="Y12" s="83"/>
      <c r="Z12" s="83">
        <f>COUNTIFS('score sheet (4)'!$B:$B,'Set (4)'!Y$9,'score sheet (4)'!$D:$D,"a",'score sheet (4)'!$E:$E,"m")</f>
        <v>1</v>
      </c>
      <c r="AA12" s="83"/>
      <c r="AB12" s="83">
        <f>COUNTIFS('score sheet (4)'!$B:$B,'Set (4)'!AA$9,'score sheet (4)'!$D:$D,"a",'score sheet (4)'!$E:$E,"m")</f>
        <v>0</v>
      </c>
      <c r="AC12" s="83"/>
      <c r="AD12" s="83">
        <f>COUNTIFS('score sheet (4)'!$B:$B,'Set (4)'!AC$9,'score sheet (4)'!$D:$D,"a",'score sheet (4)'!$E:$E,"m")</f>
        <v>1</v>
      </c>
      <c r="AE12" s="83"/>
      <c r="AF12" s="86"/>
    </row>
    <row r="13" spans="1:32" ht="18.600000000000001" thickBot="1" x14ac:dyDescent="0.5">
      <c r="A13" s="83">
        <v>8</v>
      </c>
      <c r="B13" s="83"/>
      <c r="C13" s="87" t="s">
        <v>354</v>
      </c>
      <c r="D13" s="85">
        <f>COUNTIFS('score sheet (4)'!$B:$B,'Set (4)'!$A13,'score sheet (4)'!$D:$D,"a")</f>
        <v>0</v>
      </c>
      <c r="E13" s="87">
        <f>COUNTIFS('score sheet (4)'!$B:$B,'Set (4)'!$A13,'score sheet (4)'!$D:$D,"a",'score sheet (4)'!$E:$E,"p")</f>
        <v>0</v>
      </c>
      <c r="F13" s="86">
        <f>COUNTIFS('score sheet (4)'!$B:$B,'Set (4)'!$A13,'score sheet (4)'!$D:$D,"a",'score sheet (4)'!$E:$E,"m")</f>
        <v>0</v>
      </c>
      <c r="G13" s="85">
        <f>COUNTIFS('score sheet (4)'!$B:$B,'Set (4)'!$A13,'score sheet (4)'!$D:$D,"s")</f>
        <v>0</v>
      </c>
      <c r="H13" s="83">
        <f>COUNTIFS('score sheet (4)'!$B:$B,'Set (4)'!$A13,'score sheet (4)'!$D:$D,"s",'score sheet (4)'!$E:$E,"p")</f>
        <v>0</v>
      </c>
      <c r="I13" s="86">
        <f>COUNTIFS('score sheet (4)'!$B:$B,'Set (4)'!$A13,'score sheet (4)'!$D:$D,"s",'score sheet (4)'!$E:$E,"m")</f>
        <v>0</v>
      </c>
      <c r="J13" s="85">
        <f>COUNTIFS('score sheet (4)'!$B:$B,'Set (4)'!$A13,'score sheet (4)'!$D:$D,"b")</f>
        <v>0</v>
      </c>
      <c r="K13" s="83">
        <f>COUNTIFS('score sheet (4)'!$B:$B,'Set (4)'!$A13,'score sheet (4)'!$D:$D,"b",'score sheet (4)'!$E:$E,"p")</f>
        <v>0</v>
      </c>
      <c r="L13" s="83">
        <f>COUNTIFS('score sheet (4)'!$B:$B,'Set (4)'!$A13,'score sheet (4)'!$D:$D,"b",'score sheet (4)'!$E:$E,"t")</f>
        <v>0</v>
      </c>
      <c r="M13" s="86">
        <f>COUNTIFS('score sheet (4)'!$B:$B,'Set (4)'!$A13,'score sheet (4)'!$D:$D,"b",'score sheet (4)'!$E:$E,"m")</f>
        <v>0</v>
      </c>
      <c r="N13" s="85">
        <f>COUNTIFS('score sheet (4)'!$B:$B,'Set (4)'!$A13,'score sheet (4)'!$D:$D,"d")</f>
        <v>4</v>
      </c>
      <c r="O13" s="88">
        <f>COUNTIFS('score sheet (4)'!$B:$B,'Set (4)'!$A13,'score sheet (4)'!$D:$D,"d",'score sheet (4)'!$D:$D,"m")</f>
        <v>0</v>
      </c>
      <c r="P13" s="89">
        <f>COUNTIFS('score sheet (4)'!$B:$B,'Set (4)'!$A13,'score sheet (4)'!$D:$D,"m")</f>
        <v>0</v>
      </c>
      <c r="X13" s="91" t="s">
        <v>12</v>
      </c>
      <c r="Y13" s="92"/>
      <c r="Z13" s="92">
        <f>(Z11-Z12)/Z10</f>
        <v>0.125</v>
      </c>
      <c r="AA13" s="92"/>
      <c r="AB13" s="97">
        <f>(AB11-AB12)/AB10</f>
        <v>0.5</v>
      </c>
      <c r="AC13" s="92"/>
      <c r="AD13" s="97">
        <f>(AD11-AD12)/AD10</f>
        <v>0.6</v>
      </c>
      <c r="AE13" s="92"/>
      <c r="AF13" s="94"/>
    </row>
    <row r="14" spans="1:32" ht="18.600000000000001" thickBot="1" x14ac:dyDescent="0.5">
      <c r="A14" s="83"/>
      <c r="B14" s="83"/>
      <c r="C14" s="87" t="s">
        <v>15</v>
      </c>
      <c r="D14" s="91">
        <f>SUM(D5:D13)</f>
        <v>22</v>
      </c>
      <c r="E14" s="92">
        <f>SUM(E5:E13)</f>
        <v>12</v>
      </c>
      <c r="F14" s="107">
        <f>SUM(F5:F13)</f>
        <v>2</v>
      </c>
      <c r="G14" s="91">
        <f>SUM(G5:G13)</f>
        <v>24</v>
      </c>
      <c r="H14" s="92">
        <f>SUM(H5:H13)</f>
        <v>1</v>
      </c>
      <c r="I14" s="107">
        <f>SUM(I5:I13)</f>
        <v>1</v>
      </c>
      <c r="J14" s="91">
        <f>SUM(J5:J13)</f>
        <v>10</v>
      </c>
      <c r="K14" s="97">
        <f>SUM(K5:K13)</f>
        <v>4</v>
      </c>
      <c r="L14" s="97">
        <f>SUM(L5:L13)</f>
        <v>3</v>
      </c>
      <c r="M14" s="94">
        <f>SUM(M5:M13)</f>
        <v>3</v>
      </c>
      <c r="N14" s="108">
        <f>SUM(N5:N13)</f>
        <v>20</v>
      </c>
      <c r="O14" s="95">
        <f>SUM(O5:O13)</f>
        <v>0</v>
      </c>
      <c r="P14" s="96">
        <f>SUM(P5:P13)</f>
        <v>4</v>
      </c>
      <c r="X14" s="67" t="s">
        <v>92</v>
      </c>
      <c r="Y14" s="70">
        <v>10</v>
      </c>
      <c r="Z14" s="70" t="s">
        <v>450</v>
      </c>
      <c r="AA14" s="70">
        <v>8</v>
      </c>
      <c r="AB14" s="70" t="s">
        <v>451</v>
      </c>
      <c r="AC14" s="70">
        <v>3</v>
      </c>
      <c r="AD14" s="70" t="s">
        <v>452</v>
      </c>
      <c r="AE14" s="70"/>
      <c r="AF14" s="69"/>
    </row>
    <row r="15" spans="1:32" ht="18.600000000000001" thickBot="1" x14ac:dyDescent="0.5">
      <c r="C15" s="84" t="str">
        <f>D2</f>
        <v>PIA</v>
      </c>
      <c r="R15" s="67" t="s">
        <v>58</v>
      </c>
      <c r="S15" s="70" t="s">
        <v>71</v>
      </c>
      <c r="T15" s="70" t="s">
        <v>4</v>
      </c>
      <c r="U15" s="70" t="s">
        <v>5</v>
      </c>
      <c r="V15" s="70" t="s">
        <v>6</v>
      </c>
      <c r="W15" s="68" t="s">
        <v>8</v>
      </c>
      <c r="X15" s="85" t="s">
        <v>9</v>
      </c>
      <c r="Y15" s="83"/>
      <c r="Z15" s="83">
        <f>COUNTIFS('score sheet (4)'!$G:$G,'Set (4)'!Y$14,'score sheet (4)'!$I:$I,"r",'score sheet (4)'!$J:$J,"a")</f>
        <v>1</v>
      </c>
      <c r="AA15" s="83"/>
      <c r="AB15" s="83">
        <f>COUNTIFS('score sheet (4)'!$G:$G,'Set (4)'!AA$14,'score sheet (4)'!$I:$I,"r",'score sheet (4)'!$J:$J,"a")</f>
        <v>2</v>
      </c>
      <c r="AC15" s="83"/>
      <c r="AD15" s="83">
        <f>COUNTIFS('score sheet (4)'!$G:$G,'Set (4)'!AC$14,'score sheet (4)'!$I:$I,"r",'score sheet (4)'!$J:$J,"a")</f>
        <v>3</v>
      </c>
      <c r="AE15" s="83"/>
      <c r="AF15" s="86"/>
    </row>
    <row r="16" spans="1:32" x14ac:dyDescent="0.45">
      <c r="A16" s="58" t="s">
        <v>16</v>
      </c>
      <c r="B16" s="58" t="s">
        <v>62</v>
      </c>
      <c r="C16" s="59" t="s">
        <v>3</v>
      </c>
      <c r="D16" s="67" t="s">
        <v>74</v>
      </c>
      <c r="E16" s="70" t="s">
        <v>93</v>
      </c>
      <c r="F16" s="69" t="s">
        <v>94</v>
      </c>
      <c r="G16" s="67" t="s">
        <v>75</v>
      </c>
      <c r="H16" s="70" t="s">
        <v>93</v>
      </c>
      <c r="I16" s="69" t="s">
        <v>94</v>
      </c>
      <c r="J16" s="67" t="s">
        <v>76</v>
      </c>
      <c r="K16" s="70" t="s">
        <v>93</v>
      </c>
      <c r="L16" s="72" t="s">
        <v>96</v>
      </c>
      <c r="M16" s="73" t="s">
        <v>94</v>
      </c>
      <c r="N16" s="67" t="s">
        <v>77</v>
      </c>
      <c r="O16" s="74" t="s">
        <v>99</v>
      </c>
      <c r="P16" s="77" t="s">
        <v>7</v>
      </c>
      <c r="Q16" s="90"/>
      <c r="R16" s="85" t="s">
        <v>221</v>
      </c>
      <c r="S16" s="83" t="s">
        <v>52</v>
      </c>
      <c r="T16" s="83">
        <f>COUNTIFS('score sheet (4)'!$G:$G,'Set (4)'!S16,'score sheet (4)'!$I:$I,"ab")</f>
        <v>0</v>
      </c>
      <c r="U16" s="83">
        <f>COUNTIFS('score sheet (4)'!$G:$G,'Set (4)'!S16,'score sheet (4)'!$I:$I,"sb")</f>
        <v>0</v>
      </c>
      <c r="V16" s="83">
        <f>COUNTIFS('score sheet (4)'!$G:$G,'Set (4)'!S16,'score sheet (4)'!$I:$I,"bb")</f>
        <v>0</v>
      </c>
      <c r="W16" s="87">
        <f>COUNTIFS('score sheet (4)'!$G:$G,'Set (4)'!S16,'score sheet (4)'!$I:$I,"ob")</f>
        <v>0</v>
      </c>
      <c r="X16" s="85" t="s">
        <v>10</v>
      </c>
      <c r="Y16" s="83"/>
      <c r="Z16" s="83">
        <f>COUNTIFS('score sheet (4)'!$G:$G,'Set (4)'!Y$14,'score sheet (4)'!$I:$I,"r",'score sheet (4)'!$J:$J,"b")</f>
        <v>3</v>
      </c>
      <c r="AA16" s="83"/>
      <c r="AB16" s="83">
        <f>COUNTIFS('score sheet (4)'!$G:$G,'Set (4)'!AA$14,'score sheet (4)'!$I:$I,"r",'score sheet (4)'!$J:$J,"b")</f>
        <v>1</v>
      </c>
      <c r="AC16" s="83"/>
      <c r="AD16" s="83">
        <f>COUNTIFS('score sheet (4)'!$G:$G,'Set (4)'!AC$14,'score sheet (4)'!$I:$I,"r",'score sheet (4)'!$J:$J,"b")</f>
        <v>2</v>
      </c>
      <c r="AE16" s="83"/>
      <c r="AF16" s="86"/>
    </row>
    <row r="17" spans="1:32" x14ac:dyDescent="0.45">
      <c r="A17" s="83">
        <v>18</v>
      </c>
      <c r="B17" s="83"/>
      <c r="C17" s="87" t="s">
        <v>341</v>
      </c>
      <c r="D17" s="85">
        <f>COUNTIFS('score sheet (4)'!$G:$G,'Set (4)'!$A17,'score sheet (4)'!$I:$I,"a")</f>
        <v>2</v>
      </c>
      <c r="E17" s="87">
        <f>COUNTIFS('score sheet (4)'!$G:$G,'Set (4)'!$A17,'score sheet (4)'!$I:$I,"a",'score sheet (4)'!$J:$J,"p")</f>
        <v>0</v>
      </c>
      <c r="F17" s="86">
        <f>COUNTIFS('score sheet (4)'!$G:$G,'Set (4)'!$A17,'score sheet (4)'!$I:$I,"a",'score sheet (4)'!$J:$J,"m")</f>
        <v>1</v>
      </c>
      <c r="G17" s="85">
        <f>COUNTIFS('score sheet (4)'!$G:$G,'Set (4)'!$A17,'score sheet (4)'!$I:$I,"s")</f>
        <v>3</v>
      </c>
      <c r="H17" s="83">
        <f>COUNTIFS('score sheet (4)'!$G:$G,'Set (4)'!$A17,'score sheet (4)'!$I:$I,"s",'score sheet (4)'!$J:$J,"p")</f>
        <v>0</v>
      </c>
      <c r="I17" s="86">
        <f>COUNTIFS('score sheet (4)'!$G:$G,'Set (4)'!$A17,'score sheet (4)'!$I:$I,"s",'score sheet (4)'!$J:$J,"m")</f>
        <v>1</v>
      </c>
      <c r="J17" s="85">
        <f>COUNTIFS('score sheet (4)'!$G:$G,'Set (4)'!$A17,'score sheet (4)'!$I:$I,"b")</f>
        <v>2</v>
      </c>
      <c r="K17" s="83">
        <f>COUNTIFS('score sheet (4)'!$G:$G,'Set (4)'!$A17,'score sheet (4)'!$I:$I,"b",'score sheet (4)'!$J:$J,"p")</f>
        <v>0</v>
      </c>
      <c r="L17" s="83">
        <f>COUNTIFS('score sheet (4)'!$G:$G,'Set (4)'!$A17,'score sheet (4)'!$I:$I,"b",'score sheet (4)'!J:J,"t")</f>
        <v>0</v>
      </c>
      <c r="M17" s="86">
        <f>COUNTIFS('score sheet (4)'!$G:$G,'Set (4)'!$A17,'score sheet (4)'!$I:$I,"b",'score sheet (4)'!K:K,"m")</f>
        <v>0</v>
      </c>
      <c r="N17" s="85">
        <f>COUNTIFS('score sheet (4)'!$G:$G,'Set (4)'!$A17,'score sheet (4)'!$I:$I,"d")</f>
        <v>0</v>
      </c>
      <c r="O17" s="86">
        <f>COUNTIFS('score sheet (4)'!$G:$G,'Set (4)'!$A17,'score sheet (4)'!$I:$I,"d",'score sheet (4)'!$J:$J,"m")</f>
        <v>0</v>
      </c>
      <c r="P17" s="89">
        <f>COUNTIFS('score sheet (4)'!$G:$G,'Set (4)'!$A17,'score sheet (4)'!$I:$I,"m")</f>
        <v>0</v>
      </c>
      <c r="Q17" s="84"/>
      <c r="R17" s="85" t="s">
        <v>237</v>
      </c>
      <c r="S17" s="83" t="s">
        <v>53</v>
      </c>
      <c r="T17" s="83">
        <f>COUNTIFS('score sheet (4)'!$G:$G,'Set (4)'!S17,'score sheet (4)'!$I:$I,"ab")</f>
        <v>0</v>
      </c>
      <c r="U17" s="83">
        <f>COUNTIFS('score sheet (4)'!$G:$G,'Set (4)'!S17,'score sheet (4)'!$I:$I,"sb")</f>
        <v>0</v>
      </c>
      <c r="V17" s="83">
        <f>COUNTIFS('score sheet (4)'!$G:$G,'Set (4)'!S17,'score sheet (4)'!$I:$I,"bb")</f>
        <v>0</v>
      </c>
      <c r="W17" s="87">
        <f>COUNTIFS('score sheet (4)'!$G:$G,'Set (4)'!S17,'score sheet (4)'!$I:$I,"ob")</f>
        <v>1</v>
      </c>
      <c r="X17" s="85" t="s">
        <v>11</v>
      </c>
      <c r="Y17" s="83"/>
      <c r="Z17" s="83">
        <f>COUNTIFS('score sheet (4)'!$G:$G,'Set (4)'!Y$14,'score sheet (4)'!$I:$I,"r",'score sheet (4)'!$J:$J,"c")</f>
        <v>5</v>
      </c>
      <c r="AA17" s="83"/>
      <c r="AB17" s="83">
        <f>COUNTIFS('score sheet (4)'!$G:$G,'Set (4)'!AA$14,'score sheet (4)'!$I:$I,"r",'score sheet (4)'!$J:$J,"c")</f>
        <v>2</v>
      </c>
      <c r="AC17" s="83"/>
      <c r="AD17" s="83">
        <f>COUNTIFS('score sheet (4)'!$G:$G,'Set (4)'!AC$14,'score sheet (4)'!$I:$I,"r",'score sheet (4)'!$J:$J,"c")</f>
        <v>2</v>
      </c>
      <c r="AE17" s="83"/>
      <c r="AF17" s="86"/>
    </row>
    <row r="18" spans="1:32" x14ac:dyDescent="0.45">
      <c r="A18" s="83">
        <v>9</v>
      </c>
      <c r="B18" s="83"/>
      <c r="C18" s="87" t="s">
        <v>344</v>
      </c>
      <c r="D18" s="99">
        <f>COUNTIFS('score sheet (4)'!$G:$G,'Set (4)'!$A18,'score sheet (4)'!$I:$I,"a")</f>
        <v>8</v>
      </c>
      <c r="E18" s="87">
        <f>COUNTIFS('score sheet (4)'!$G:$G,'Set (4)'!$A18,'score sheet (4)'!$I:$I,"a",'score sheet (4)'!$J:$J,"p")</f>
        <v>3</v>
      </c>
      <c r="F18" s="86">
        <f>COUNTIFS('score sheet (4)'!$G:$G,'Set (4)'!$A18,'score sheet (4)'!$I:$I,"a",'score sheet (4)'!$J:$J,"m")</f>
        <v>4</v>
      </c>
      <c r="G18" s="99">
        <f>COUNTIFS('score sheet (4)'!$G:$G,'Set (4)'!$A18,'score sheet (4)'!$I:$I,"s")</f>
        <v>5</v>
      </c>
      <c r="H18" s="98">
        <f>COUNTIFS('score sheet (4)'!$G:$G,'Set (4)'!$A18,'score sheet (4)'!$I:$I,"s",'score sheet (4)'!$J:$J,"p")</f>
        <v>1</v>
      </c>
      <c r="I18" s="86">
        <f>COUNTIFS('score sheet (4)'!$G:$G,'Set (4)'!$A18,'score sheet (4)'!$I:$I,"s",'score sheet (4)'!$J:$J,"m")</f>
        <v>1</v>
      </c>
      <c r="J18" s="85">
        <f>COUNTIFS('score sheet (4)'!$G:$G,'Set (4)'!$A18,'score sheet (4)'!$I:$I,"b")</f>
        <v>1</v>
      </c>
      <c r="K18" s="83">
        <f>COUNTIFS('score sheet (4)'!$G:$G,'Set (4)'!$A18,'score sheet (4)'!$I:$I,"b",'score sheet (4)'!$J:$J,"p")</f>
        <v>1</v>
      </c>
      <c r="L18" s="83">
        <f>COUNTIFS('score sheet (4)'!$G:$G,'Set (4)'!$A18,'score sheet (4)'!$I:$I,"b",'score sheet (4)'!J:J,"t")</f>
        <v>0</v>
      </c>
      <c r="M18" s="86">
        <f>COUNTIFS('score sheet (4)'!$G:$G,'Set (4)'!$A18,'score sheet (4)'!$I:$I,"b",'score sheet (4)'!K:K,"m")</f>
        <v>0</v>
      </c>
      <c r="N18" s="85">
        <f>COUNTIFS('score sheet (4)'!$G:$G,'Set (4)'!$A18,'score sheet (4)'!$I:$I,"d")</f>
        <v>2</v>
      </c>
      <c r="O18" s="86">
        <f>COUNTIFS('score sheet (4)'!$G:$G,'Set (4)'!$A18,'score sheet (4)'!$I:$I,"d",'score sheet (4)'!$J:$J,"m")</f>
        <v>1</v>
      </c>
      <c r="P18" s="89">
        <f>COUNTIFS('score sheet (4)'!$G:$G,'Set (4)'!$A18,'score sheet (4)'!$I:$I,"m")</f>
        <v>0</v>
      </c>
      <c r="Q18" s="84"/>
      <c r="R18" s="85" t="s">
        <v>223</v>
      </c>
      <c r="S18" s="83" t="s">
        <v>54</v>
      </c>
      <c r="T18" s="83">
        <f>COUNTIFS('score sheet (4)'!$G:$G,'Set (4)'!S18,'score sheet (4)'!$I:$I,"ab")</f>
        <v>1</v>
      </c>
      <c r="U18" s="83">
        <f>COUNTIFS('score sheet (4)'!$G:$G,'Set (4)'!S18,'score sheet (4)'!$I:$I,"sb")</f>
        <v>0</v>
      </c>
      <c r="V18" s="83">
        <f>COUNTIFS('score sheet (4)'!$G:$G,'Set (4)'!S18,'score sheet (4)'!$I:$I,"bb")</f>
        <v>0</v>
      </c>
      <c r="W18" s="87">
        <f>COUNTIFS('score sheet (4)'!$G:$G,'Set (4)'!S18,'score sheet (4)'!$I:$I,"ob")</f>
        <v>0</v>
      </c>
      <c r="X18" s="85" t="s">
        <v>7</v>
      </c>
      <c r="Y18" s="83"/>
      <c r="Z18" s="83">
        <f>COUNTIFS('score sheet (4)'!$G:$G,'Set (4)'!Y$14,'score sheet (4)'!$I:$I,"r",'score sheet (4)'!$J:$J,"m")+COUNTIFS('score sheet (4)'!$G:$G,'Set (4)'!Y$14,'score sheet (4)'!$I:$I,"r",'score sheet (4)'!$J:$J,"o")</f>
        <v>0</v>
      </c>
      <c r="AA18" s="83"/>
      <c r="AB18" s="83">
        <f>COUNTIFS('score sheet (4)'!$G:$G,'Set (4)'!AA$14,'score sheet (4)'!$I:$I,"r",'score sheet (4)'!$J:$J,"m")+COUNTIFS('score sheet (4)'!$G:$G,'Set (4)'!AA$14,'score sheet (4)'!$I:$I,"r",'score sheet (4)'!$J:$J,"o")</f>
        <v>0</v>
      </c>
      <c r="AC18" s="83"/>
      <c r="AD18" s="83">
        <f>COUNTIFS('score sheet (4)'!$G:$G,'Set (4)'!AC$14,'score sheet (4)'!$I:$I,"r",'score sheet (4)'!$J:$J,"m")+COUNTIFS('score sheet (4)'!$G:$G,'Set (4)'!AC$14,'score sheet (4)'!$I:$I,"r",'score sheet (4)'!$J:$J,"o")</f>
        <v>0</v>
      </c>
      <c r="AE18" s="83"/>
      <c r="AF18" s="86"/>
    </row>
    <row r="19" spans="1:32" x14ac:dyDescent="0.45">
      <c r="A19" s="83">
        <v>3</v>
      </c>
      <c r="B19" s="83"/>
      <c r="C19" s="87" t="s">
        <v>343</v>
      </c>
      <c r="D19" s="85">
        <f>COUNTIFS('score sheet (4)'!$G:$G,'Set (4)'!$A19,'score sheet (4)'!$I:$I,"a")</f>
        <v>5</v>
      </c>
      <c r="E19" s="87">
        <f>COUNTIFS('score sheet (4)'!$G:$G,'Set (4)'!$A19,'score sheet (4)'!$I:$I,"a",'score sheet (4)'!$J:$J,"p")</f>
        <v>2</v>
      </c>
      <c r="F19" s="86">
        <f>COUNTIFS('score sheet (4)'!$G:$G,'Set (4)'!$A19,'score sheet (4)'!$I:$I,"a",'score sheet (4)'!$J:$J,"m")</f>
        <v>0</v>
      </c>
      <c r="G19" s="85">
        <f>COUNTIFS('score sheet (4)'!$G:$G,'Set (4)'!$A19,'score sheet (4)'!$I:$I,"s")</f>
        <v>4</v>
      </c>
      <c r="H19" s="83">
        <f>COUNTIFS('score sheet (4)'!$G:$G,'Set (4)'!$A19,'score sheet (4)'!$I:$I,"s",'score sheet (4)'!$J:$J,"p")</f>
        <v>0</v>
      </c>
      <c r="I19" s="86">
        <f>COUNTIFS('score sheet (4)'!$G:$G,'Set (4)'!$A19,'score sheet (4)'!$I:$I,"s",'score sheet (4)'!$J:$J,"m")</f>
        <v>2</v>
      </c>
      <c r="J19" s="85">
        <f>COUNTIFS('score sheet (4)'!$G:$G,'Set (4)'!$A19,'score sheet (4)'!$I:$I,"b")</f>
        <v>1</v>
      </c>
      <c r="K19" s="83">
        <f>COUNTIFS('score sheet (4)'!$G:$G,'Set (4)'!$A19,'score sheet (4)'!$I:$I,"b",'score sheet (4)'!$J:$J,"p")</f>
        <v>0</v>
      </c>
      <c r="L19" s="83">
        <f>COUNTIFS('score sheet (4)'!$G:$G,'Set (4)'!$A19,'score sheet (4)'!$I:$I,"b",'score sheet (4)'!J:J,"t")</f>
        <v>0</v>
      </c>
      <c r="M19" s="86">
        <f>COUNTIFS('score sheet (4)'!$G:$G,'Set (4)'!$A19,'score sheet (4)'!$I:$I,"b",'score sheet (4)'!K:K,"m")</f>
        <v>0</v>
      </c>
      <c r="N19" s="85">
        <f>COUNTIFS('score sheet (4)'!$G:$G,'Set (4)'!$A19,'score sheet (4)'!$I:$I,"d")</f>
        <v>2</v>
      </c>
      <c r="O19" s="86">
        <f>COUNTIFS('score sheet (4)'!$G:$G,'Set (4)'!$A19,'score sheet (4)'!$I:$I,"d",'score sheet (4)'!$J:$J,"m")</f>
        <v>1</v>
      </c>
      <c r="P19" s="89">
        <f>COUNTIFS('score sheet (4)'!$G:$G,'Set (4)'!$A19,'score sheet (4)'!$I:$I,"m")</f>
        <v>0</v>
      </c>
      <c r="Q19" s="84"/>
      <c r="R19" s="85" t="s">
        <v>266</v>
      </c>
      <c r="S19" s="83" t="s">
        <v>55</v>
      </c>
      <c r="T19" s="83">
        <f>COUNTIFS('score sheet (4)'!$G:$G,'Set (4)'!S19,'score sheet (4)'!$I:$I,"ab")</f>
        <v>0</v>
      </c>
      <c r="U19" s="83">
        <f>COUNTIFS('score sheet (4)'!$G:$G,'Set (4)'!S19,'score sheet (4)'!$I:$I,"sb")</f>
        <v>2</v>
      </c>
      <c r="V19" s="83">
        <f>COUNTIFS('score sheet (4)'!$G:$G,'Set (4)'!S19,'score sheet (4)'!$I:$I,"bb")</f>
        <v>0</v>
      </c>
      <c r="W19" s="87">
        <f>COUNTIFS('score sheet (4)'!$G:$G,'Set (4)'!S19,'score sheet (4)'!$I:$I,"ob")</f>
        <v>0</v>
      </c>
      <c r="X19" s="85" t="s">
        <v>12</v>
      </c>
      <c r="Y19" s="83"/>
      <c r="Z19" s="83">
        <f>(Z15*100+Z16*50)/(Z15+Z16+Z17+Z18)</f>
        <v>27.777777777777779</v>
      </c>
      <c r="AA19" s="83"/>
      <c r="AB19" s="83">
        <f>(AB15*100+AB16*50)/(AB15+AB16+AB17+AB18)</f>
        <v>50</v>
      </c>
      <c r="AC19" s="83"/>
      <c r="AD19" s="98">
        <f>(AD15*100+AD16*50)/(AD15+AD16+AD17+AD18)</f>
        <v>57.142857142857146</v>
      </c>
      <c r="AE19" s="83"/>
      <c r="AF19" s="86" t="e">
        <f>(AF15*100+AF16*50)/(AF15+AF16+AF17+AF18)</f>
        <v>#DIV/0!</v>
      </c>
    </row>
    <row r="20" spans="1:32" x14ac:dyDescent="0.45">
      <c r="A20" s="83">
        <v>13</v>
      </c>
      <c r="B20" s="83"/>
      <c r="C20" s="87" t="s">
        <v>345</v>
      </c>
      <c r="D20" s="85">
        <f>COUNTIFS('score sheet (4)'!$G:$G,'Set (4)'!$A20,'score sheet (4)'!$I:$I,"a")</f>
        <v>3</v>
      </c>
      <c r="E20" s="87">
        <f>COUNTIFS('score sheet (4)'!$G:$G,'Set (4)'!$A20,'score sheet (4)'!$I:$I,"a",'score sheet (4)'!$J:$J,"p")</f>
        <v>3</v>
      </c>
      <c r="F20" s="86">
        <f>COUNTIFS('score sheet (4)'!$G:$G,'Set (4)'!$A20,'score sheet (4)'!$I:$I,"a",'score sheet (4)'!$J:$J,"m")</f>
        <v>0</v>
      </c>
      <c r="G20" s="85">
        <f>COUNTIFS('score sheet (4)'!$G:$G,'Set (4)'!$A20,'score sheet (4)'!$I:$I,"s")</f>
        <v>4</v>
      </c>
      <c r="H20" s="83">
        <f>COUNTIFS('score sheet (4)'!$G:$G,'Set (4)'!$A20,'score sheet (4)'!$I:$I,"s",'score sheet (4)'!$J:$J,"p")</f>
        <v>0</v>
      </c>
      <c r="I20" s="86">
        <f>COUNTIFS('score sheet (4)'!$G:$G,'Set (4)'!$A20,'score sheet (4)'!$I:$I,"s",'score sheet (4)'!$J:$J,"m")</f>
        <v>0</v>
      </c>
      <c r="J20" s="85">
        <f>COUNTIFS('score sheet (4)'!$G:$G,'Set (4)'!$A20,'score sheet (4)'!$I:$I,"b")</f>
        <v>0</v>
      </c>
      <c r="K20" s="83">
        <f>COUNTIFS('score sheet (4)'!$G:$G,'Set (4)'!$A20,'score sheet (4)'!$I:$I,"b",'score sheet (4)'!$J:$J,"p")</f>
        <v>0</v>
      </c>
      <c r="L20" s="83">
        <f>COUNTIFS('score sheet (4)'!$G:$G,'Set (4)'!$A20,'score sheet (4)'!$I:$I,"b",'score sheet (4)'!J:J,"t")</f>
        <v>0</v>
      </c>
      <c r="M20" s="86">
        <f>COUNTIFS('score sheet (4)'!$G:$G,'Set (4)'!$A20,'score sheet (4)'!$I:$I,"b",'score sheet (4)'!K:K,"m")</f>
        <v>0</v>
      </c>
      <c r="N20" s="85">
        <f>COUNTIFS('score sheet (4)'!$G:$G,'Set (4)'!$A20,'score sheet (4)'!$I:$I,"d")</f>
        <v>0</v>
      </c>
      <c r="O20" s="86">
        <f>COUNTIFS('score sheet (4)'!$G:$G,'Set (4)'!$A20,'score sheet (4)'!$I:$I,"d",'score sheet (4)'!$J:$J,"m")</f>
        <v>0</v>
      </c>
      <c r="P20" s="89">
        <f>COUNTIFS('score sheet (4)'!$G:$G,'Set (4)'!$A20,'score sheet (4)'!$I:$I,"m")</f>
        <v>0</v>
      </c>
      <c r="Q20" s="84"/>
      <c r="R20" s="85" t="s">
        <v>267</v>
      </c>
      <c r="S20" s="83" t="s">
        <v>56</v>
      </c>
      <c r="T20" s="83">
        <f>COUNTIFS('score sheet (4)'!$G:$G,'Set (4)'!S20,'score sheet (4)'!$I:$I,"ab")</f>
        <v>0</v>
      </c>
      <c r="U20" s="83">
        <f>COUNTIFS('score sheet (4)'!$G:$G,'Set (4)'!S20,'score sheet (4)'!$I:$I,"sb")</f>
        <v>0</v>
      </c>
      <c r="V20" s="83">
        <f>COUNTIFS('score sheet (4)'!$G:$G,'Set (4)'!S20,'score sheet (4)'!$I:$I,"bb")</f>
        <v>0</v>
      </c>
      <c r="W20" s="87">
        <f>COUNTIFS('score sheet (4)'!$G:$G,'Set (4)'!S20,'score sheet (4)'!$I:$I,"ob")</f>
        <v>0</v>
      </c>
      <c r="X20" s="80" t="s">
        <v>4</v>
      </c>
      <c r="Y20" s="58">
        <v>8</v>
      </c>
      <c r="Z20" s="58" t="s">
        <v>451</v>
      </c>
      <c r="AA20" s="58">
        <v>9</v>
      </c>
      <c r="AB20" s="58" t="s">
        <v>453</v>
      </c>
      <c r="AC20" s="58">
        <v>3</v>
      </c>
      <c r="AD20" s="58" t="s">
        <v>452</v>
      </c>
      <c r="AE20" s="58"/>
      <c r="AF20" s="81"/>
    </row>
    <row r="21" spans="1:32" ht="18.600000000000001" thickBot="1" x14ac:dyDescent="0.5">
      <c r="A21" s="83">
        <v>6</v>
      </c>
      <c r="B21" s="83"/>
      <c r="C21" s="87" t="s">
        <v>339</v>
      </c>
      <c r="D21" s="85">
        <f>COUNTIFS('score sheet (4)'!$G:$G,'Set (4)'!$A21,'score sheet (4)'!$I:$I,"a")</f>
        <v>0</v>
      </c>
      <c r="E21" s="87">
        <f>COUNTIFS('score sheet (4)'!$G:$G,'Set (4)'!$A21,'score sheet (4)'!$I:$I,"a",'score sheet (4)'!$J:$J,"p")</f>
        <v>0</v>
      </c>
      <c r="F21" s="86">
        <f>COUNTIFS('score sheet (4)'!$G:$G,'Set (4)'!$A21,'score sheet (4)'!$I:$I,"a",'score sheet (4)'!$J:$J,"m")</f>
        <v>0</v>
      </c>
      <c r="G21" s="85">
        <f>COUNTIFS('score sheet (4)'!$G:$G,'Set (4)'!$A21,'score sheet (4)'!$I:$I,"s")</f>
        <v>3</v>
      </c>
      <c r="H21" s="83">
        <f>COUNTIFS('score sheet (4)'!$G:$G,'Set (4)'!$A21,'score sheet (4)'!$I:$I,"s",'score sheet (4)'!$J:$J,"p")</f>
        <v>0</v>
      </c>
      <c r="I21" s="86">
        <f>COUNTIFS('score sheet (4)'!$G:$G,'Set (4)'!$A21,'score sheet (4)'!$I:$I,"s",'score sheet (4)'!$J:$J,"m")</f>
        <v>1</v>
      </c>
      <c r="J21" s="99">
        <f>COUNTIFS('score sheet (4)'!$G:$G,'Set (4)'!$A21,'score sheet (4)'!$I:$I,"b")</f>
        <v>6</v>
      </c>
      <c r="K21" s="83">
        <f>COUNTIFS('score sheet (4)'!$G:$G,'Set (4)'!$A21,'score sheet (4)'!$I:$I,"b",'score sheet (4)'!$J:$J,"p")</f>
        <v>1</v>
      </c>
      <c r="L21" s="83">
        <f>COUNTIFS('score sheet (4)'!$G:$G,'Set (4)'!$A21,'score sheet (4)'!$I:$I,"b",'score sheet (4)'!J:J,"t")</f>
        <v>0</v>
      </c>
      <c r="M21" s="86">
        <f>COUNTIFS('score sheet (4)'!$G:$G,'Set (4)'!$A21,'score sheet (4)'!$I:$I,"b",'score sheet (4)'!K:K,"m")</f>
        <v>0</v>
      </c>
      <c r="N21" s="99">
        <f>COUNTIFS('score sheet (4)'!$G:$G,'Set (4)'!$A21,'score sheet (4)'!$I:$I,"d")</f>
        <v>5</v>
      </c>
      <c r="O21" s="86">
        <f>COUNTIFS('score sheet (4)'!$G:$G,'Set (4)'!$A21,'score sheet (4)'!$I:$I,"d",'score sheet (4)'!$J:$J,"m")</f>
        <v>3</v>
      </c>
      <c r="P21" s="89">
        <f>COUNTIFS('score sheet (4)'!$G:$G,'Set (4)'!$A21,'score sheet (4)'!$I:$I,"m")</f>
        <v>0</v>
      </c>
      <c r="Q21" s="84"/>
      <c r="R21" s="91" t="s">
        <v>238</v>
      </c>
      <c r="S21" s="92" t="s">
        <v>57</v>
      </c>
      <c r="T21" s="83">
        <f>COUNTIFS('score sheet (4)'!$G:$G,'Set (4)'!S21,'score sheet (4)'!$I:$I,"ab")</f>
        <v>0</v>
      </c>
      <c r="U21" s="83">
        <f>COUNTIFS('score sheet (4)'!$G:$G,'Set (4)'!S21,'score sheet (4)'!$I:$I,"sb")</f>
        <v>0</v>
      </c>
      <c r="V21" s="83">
        <f>COUNTIFS('score sheet (4)'!$G:$G,'Set (4)'!S21,'score sheet (4)'!$I:$I,"bb")</f>
        <v>0</v>
      </c>
      <c r="W21" s="87">
        <f>COUNTIFS('score sheet (4)'!$G:$G,'Set (4)'!S21,'score sheet (4)'!$I:$I,"ob")</f>
        <v>1</v>
      </c>
      <c r="X21" s="85" t="s">
        <v>13</v>
      </c>
      <c r="Y21" s="83"/>
      <c r="Z21" s="83">
        <f>COUNTIFS('score sheet (4)'!$G:$G,'Set (4)'!Y$20,'score sheet (4)'!$I:$I,"a")</f>
        <v>8</v>
      </c>
      <c r="AA21" s="83"/>
      <c r="AB21" s="83">
        <f>COUNTIFS('score sheet (4)'!$G:$G,'Set (4)'!AA$20,'score sheet (4)'!$I:$I,"a")</f>
        <v>8</v>
      </c>
      <c r="AC21" s="83"/>
      <c r="AD21" s="83">
        <f>COUNTIFS('score sheet (4)'!$G:$G,'Set (4)'!AC$20,'score sheet (4)'!$I:$I,"a")</f>
        <v>5</v>
      </c>
      <c r="AE21" s="83"/>
      <c r="AF21" s="86"/>
    </row>
    <row r="22" spans="1:32" x14ac:dyDescent="0.45">
      <c r="A22" s="83">
        <v>8</v>
      </c>
      <c r="B22" s="83"/>
      <c r="C22" s="87" t="s">
        <v>340</v>
      </c>
      <c r="D22" s="99">
        <f>COUNTIFS('score sheet (4)'!$G:$G,'Set (4)'!$A22,'score sheet (4)'!$I:$I,"a")</f>
        <v>8</v>
      </c>
      <c r="E22" s="100">
        <f>COUNTIFS('score sheet (4)'!$G:$G,'Set (4)'!$A22,'score sheet (4)'!$I:$I,"a",'score sheet (4)'!$J:$J,"p")</f>
        <v>6</v>
      </c>
      <c r="F22" s="86">
        <f>COUNTIFS('score sheet (4)'!$G:$G,'Set (4)'!$A22,'score sheet (4)'!$I:$I,"a",'score sheet (4)'!$J:$J,"m")</f>
        <v>1</v>
      </c>
      <c r="G22" s="85">
        <f>COUNTIFS('score sheet (4)'!$G:$G,'Set (4)'!$A22,'score sheet (4)'!$I:$I,"s")</f>
        <v>3</v>
      </c>
      <c r="H22" s="83">
        <f>COUNTIFS('score sheet (4)'!$G:$G,'Set (4)'!$A22,'score sheet (4)'!$I:$I,"s",'score sheet (4)'!$J:$J,"p")</f>
        <v>0</v>
      </c>
      <c r="I22" s="86">
        <f>COUNTIFS('score sheet (4)'!$G:$G,'Set (4)'!$A22,'score sheet (4)'!$I:$I,"s",'score sheet (4)'!$J:$J,"m")</f>
        <v>1</v>
      </c>
      <c r="J22" s="85">
        <f>COUNTIFS('score sheet (4)'!$G:$G,'Set (4)'!$A22,'score sheet (4)'!$I:$I,"b")</f>
        <v>0</v>
      </c>
      <c r="K22" s="83">
        <f>COUNTIFS('score sheet (4)'!$G:$G,'Set (4)'!$A22,'score sheet (4)'!$I:$I,"b",'score sheet (4)'!$J:$J,"p")</f>
        <v>0</v>
      </c>
      <c r="L22" s="83">
        <f>COUNTIFS('score sheet (4)'!$G:$G,'Set (4)'!$A22,'score sheet (4)'!$I:$I,"b",'score sheet (4)'!J:J,"t")</f>
        <v>0</v>
      </c>
      <c r="M22" s="86">
        <f>COUNTIFS('score sheet (4)'!$G:$G,'Set (4)'!$A22,'score sheet (4)'!$I:$I,"b",'score sheet (4)'!K:K,"m")</f>
        <v>0</v>
      </c>
      <c r="N22" s="85">
        <f>COUNTIFS('score sheet (4)'!$G:$G,'Set (4)'!$A22,'score sheet (4)'!$I:$I,"d")</f>
        <v>2</v>
      </c>
      <c r="O22" s="86">
        <f>COUNTIFS('score sheet (4)'!$G:$G,'Set (4)'!$A22,'score sheet (4)'!$I:$I,"d",'score sheet (4)'!$J:$J,"m")</f>
        <v>1</v>
      </c>
      <c r="P22" s="89">
        <f>COUNTIFS('score sheet (4)'!$G:$G,'Set (4)'!$A22,'score sheet (4)'!$I:$I,"m")</f>
        <v>0</v>
      </c>
      <c r="Q22" s="84"/>
      <c r="X22" s="85" t="s">
        <v>14</v>
      </c>
      <c r="Y22" s="83"/>
      <c r="Z22" s="83">
        <f>COUNTIFS('score sheet (4)'!$G:$G,'Set (4)'!Y$20,'score sheet (4)'!$I:$I,"a",'score sheet (4)'!$J:$J,"p")</f>
        <v>6</v>
      </c>
      <c r="AA22" s="83"/>
      <c r="AB22" s="83">
        <f>COUNTIFS('score sheet (4)'!$G:$G,'Set (4)'!AA$20,'score sheet (4)'!$I:$I,"a",'score sheet (4)'!$J:$J,"p")</f>
        <v>3</v>
      </c>
      <c r="AC22" s="83"/>
      <c r="AD22" s="83">
        <f>COUNTIFS('score sheet (4)'!$G:$G,'Set (4)'!AC$20,'score sheet (4)'!$I:$I,"a",'score sheet (4)'!$J:$J,"p")</f>
        <v>2</v>
      </c>
      <c r="AE22" s="83"/>
      <c r="AF22" s="86"/>
    </row>
    <row r="23" spans="1:32" x14ac:dyDescent="0.45">
      <c r="A23" s="83">
        <v>10</v>
      </c>
      <c r="B23" s="83"/>
      <c r="C23" s="87" t="s">
        <v>346</v>
      </c>
      <c r="D23" s="85">
        <f>COUNTIFS('score sheet (4)'!$G:$G,'Set (4)'!$A23,'score sheet (4)'!$I:$I,"a")</f>
        <v>0</v>
      </c>
      <c r="E23" s="87">
        <f>COUNTIFS('score sheet (4)'!$G:$G,'Set (4)'!$A23,'score sheet (4)'!$I:$I,"a",'score sheet (4)'!$J:$J,"p")</f>
        <v>0</v>
      </c>
      <c r="F23" s="86">
        <f>COUNTIFS('score sheet (4)'!$G:$G,'Set (4)'!$A23,'score sheet (4)'!$I:$I,"a",'score sheet (4)'!$J:$J,"m")</f>
        <v>0</v>
      </c>
      <c r="G23" s="85">
        <f>COUNTIFS('score sheet (4)'!$G:$G,'Set (4)'!$A23,'score sheet (4)'!$I:$I,"s")</f>
        <v>0</v>
      </c>
      <c r="H23" s="83">
        <f>COUNTIFS('score sheet (4)'!$G:$G,'Set (4)'!$A23,'score sheet (4)'!$I:$I,"s",'score sheet (4)'!$J:$J,"p")</f>
        <v>0</v>
      </c>
      <c r="I23" s="86">
        <f>COUNTIFS('score sheet (4)'!$G:$G,'Set (4)'!$A23,'score sheet (4)'!$I:$I,"s",'score sheet (4)'!$J:$J,"m")</f>
        <v>0</v>
      </c>
      <c r="J23" s="85">
        <f>COUNTIFS('score sheet (4)'!$G:$G,'Set (4)'!$A23,'score sheet (4)'!$I:$I,"b")</f>
        <v>0</v>
      </c>
      <c r="K23" s="83">
        <f>COUNTIFS('score sheet (4)'!$G:$G,'Set (4)'!$A23,'score sheet (4)'!$I:$I,"b",'score sheet (4)'!$J:$J,"p")</f>
        <v>0</v>
      </c>
      <c r="L23" s="83">
        <f>COUNTIFS('score sheet (4)'!$G:$G,'Set (4)'!$A23,'score sheet (4)'!$I:$I,"b",'score sheet (4)'!J:J,"t")</f>
        <v>0</v>
      </c>
      <c r="M23" s="86">
        <f>COUNTIFS('score sheet (4)'!$G:$G,'Set (4)'!$A23,'score sheet (4)'!$I:$I,"b",'score sheet (4)'!K:K,"m")</f>
        <v>0</v>
      </c>
      <c r="N23" s="85">
        <f>COUNTIFS('score sheet (4)'!$G:$G,'Set (4)'!$A23,'score sheet (4)'!$I:$I,"d")</f>
        <v>1</v>
      </c>
      <c r="O23" s="86">
        <f>COUNTIFS('score sheet (4)'!$G:$G,'Set (4)'!$A23,'score sheet (4)'!$I:$I,"d",'score sheet (4)'!$J:$J,"m")</f>
        <v>0</v>
      </c>
      <c r="P23" s="89">
        <f>COUNTIFS('score sheet (4)'!$G:$G,'Set (4)'!$A23,'score sheet (4)'!$I:$I,"m")</f>
        <v>0</v>
      </c>
      <c r="Q23" s="84"/>
      <c r="X23" s="85" t="s">
        <v>7</v>
      </c>
      <c r="Y23" s="83"/>
      <c r="Z23" s="83">
        <f>COUNTIFS('score sheet (4)'!$G:$G,'Set (4)'!Y$20,'score sheet (4)'!$I:$I,"a",'score sheet (4)'!$J:$J,"m")</f>
        <v>1</v>
      </c>
      <c r="AA23" s="83"/>
      <c r="AB23" s="83">
        <f>COUNTIFS('score sheet (4)'!$G:$G,'Set (4)'!AA$20,'score sheet (4)'!$I:$I,"a",'score sheet (4)'!$J:$J,"m")</f>
        <v>4</v>
      </c>
      <c r="AC23" s="83"/>
      <c r="AD23" s="83">
        <f>COUNTIFS('score sheet (4)'!$G:$G,'Set (4)'!AC$20,'score sheet (4)'!$I:$I,"a",'score sheet (4)'!$J:$J,"m")</f>
        <v>0</v>
      </c>
      <c r="AE23" s="83"/>
      <c r="AF23" s="86"/>
    </row>
    <row r="24" spans="1:32" ht="18.600000000000001" thickBot="1" x14ac:dyDescent="0.5">
      <c r="A24" s="83"/>
      <c r="B24" s="83"/>
      <c r="C24" s="87"/>
      <c r="D24" s="85"/>
      <c r="E24" s="83"/>
      <c r="F24" s="86"/>
      <c r="G24" s="85"/>
      <c r="H24" s="83"/>
      <c r="I24" s="86"/>
      <c r="J24" s="85"/>
      <c r="K24" s="83"/>
      <c r="L24" s="83"/>
      <c r="M24" s="86"/>
      <c r="N24" s="85"/>
      <c r="O24" s="86"/>
      <c r="P24" s="109"/>
      <c r="X24" s="91" t="s">
        <v>12</v>
      </c>
      <c r="Y24" s="92"/>
      <c r="Z24" s="97">
        <f>(Z22-Z23)/Z21</f>
        <v>0.625</v>
      </c>
      <c r="AA24" s="92"/>
      <c r="AB24" s="92">
        <f>(AB22-AB23)/AB21</f>
        <v>-0.125</v>
      </c>
      <c r="AC24" s="92"/>
      <c r="AD24" s="92">
        <f>(AD22-AD23)/AD21</f>
        <v>0.4</v>
      </c>
      <c r="AE24" s="92"/>
      <c r="AF24" s="94"/>
    </row>
    <row r="25" spans="1:32" ht="18.600000000000001" thickBot="1" x14ac:dyDescent="0.5">
      <c r="A25" s="83"/>
      <c r="B25" s="83"/>
      <c r="C25" s="87" t="s">
        <v>15</v>
      </c>
      <c r="D25" s="108">
        <f>SUM(D17:D24)</f>
        <v>26</v>
      </c>
      <c r="E25" s="97">
        <f>SUM(E17:E24)</f>
        <v>14</v>
      </c>
      <c r="F25" s="94">
        <f t="shared" ref="F25:P25" si="0">SUM(F17:F24)</f>
        <v>6</v>
      </c>
      <c r="G25" s="91">
        <f t="shared" si="0"/>
        <v>22</v>
      </c>
      <c r="H25" s="92">
        <f t="shared" si="0"/>
        <v>1</v>
      </c>
      <c r="I25" s="94">
        <f t="shared" si="0"/>
        <v>6</v>
      </c>
      <c r="J25" s="91">
        <f t="shared" si="0"/>
        <v>10</v>
      </c>
      <c r="K25" s="92">
        <f t="shared" si="0"/>
        <v>2</v>
      </c>
      <c r="L25" s="92">
        <f t="shared" si="0"/>
        <v>0</v>
      </c>
      <c r="M25" s="94">
        <f t="shared" si="0"/>
        <v>0</v>
      </c>
      <c r="N25" s="91">
        <f t="shared" si="0"/>
        <v>12</v>
      </c>
      <c r="O25" s="94">
        <f t="shared" si="0"/>
        <v>6</v>
      </c>
      <c r="P25" s="96">
        <f t="shared" si="0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C9A-BA3A-43CF-9D2B-2BEB1236D096}">
  <dimension ref="A1:AF26"/>
  <sheetViews>
    <sheetView zoomScale="70" zoomScaleNormal="70" workbookViewId="0">
      <selection activeCell="J21" sqref="J21"/>
    </sheetView>
  </sheetViews>
  <sheetFormatPr defaultRowHeight="18" x14ac:dyDescent="0.45"/>
  <cols>
    <col min="1" max="1" width="4.796875" style="82" bestFit="1" customWidth="1"/>
    <col min="2" max="2" width="5.69921875" style="82" bestFit="1" customWidth="1"/>
    <col min="3" max="3" width="17.3984375" style="82" customWidth="1"/>
    <col min="4" max="4" width="11" style="82" bestFit="1" customWidth="1"/>
    <col min="5" max="5" width="8" style="82" bestFit="1" customWidth="1"/>
    <col min="6" max="6" width="7.3984375" style="82" bestFit="1" customWidth="1"/>
    <col min="7" max="7" width="10.19921875" style="82" bestFit="1" customWidth="1"/>
    <col min="8" max="8" width="8" style="82" bestFit="1" customWidth="1"/>
    <col min="9" max="9" width="8" style="82" customWidth="1"/>
    <col min="10" max="10" width="10" style="82" bestFit="1" customWidth="1"/>
    <col min="11" max="11" width="8" style="82" bestFit="1" customWidth="1"/>
    <col min="12" max="12" width="8.796875" style="82" bestFit="1" customWidth="1"/>
    <col min="13" max="13" width="8.796875" style="82" customWidth="1"/>
    <col min="14" max="14" width="4.796875" style="82" bestFit="1" customWidth="1"/>
    <col min="15" max="15" width="7.3984375" style="82" bestFit="1" customWidth="1"/>
    <col min="16" max="16" width="6" style="82" bestFit="1" customWidth="1"/>
    <col min="17" max="17" width="9.19921875" style="82" customWidth="1"/>
    <col min="18" max="18" width="10.3984375" style="82" bestFit="1" customWidth="1"/>
    <col min="19" max="19" width="9" style="82" bestFit="1" customWidth="1"/>
    <col min="20" max="20" width="7.19921875" style="82" bestFit="1" customWidth="1"/>
    <col min="21" max="22" width="6.3984375" style="82" bestFit="1" customWidth="1"/>
    <col min="23" max="23" width="4.19921875" style="82" bestFit="1" customWidth="1"/>
    <col min="24" max="24" width="11.09765625" style="82" bestFit="1" customWidth="1"/>
    <col min="25" max="25" width="8.796875" style="82" customWidth="1"/>
    <col min="26" max="26" width="8.3984375" style="82" bestFit="1" customWidth="1"/>
    <col min="27" max="27" width="8.796875" style="82" customWidth="1"/>
    <col min="28" max="28" width="8.3984375" style="82" bestFit="1" customWidth="1"/>
    <col min="29" max="29" width="8.796875" style="82" customWidth="1"/>
    <col min="30" max="30" width="8.3984375" style="82" bestFit="1" customWidth="1"/>
    <col min="31" max="31" width="8.796875" style="82" customWidth="1"/>
    <col min="32" max="32" width="8.3984375" style="82" bestFit="1" customWidth="1"/>
    <col min="33" max="16384" width="8.796875" style="82"/>
  </cols>
  <sheetData>
    <row r="1" spans="1:32" x14ac:dyDescent="0.45">
      <c r="C1" s="82" t="s">
        <v>0</v>
      </c>
      <c r="D1" s="83" t="str">
        <f>'score sheet (3)'!L1</f>
        <v>ANK</v>
      </c>
      <c r="E1" s="83">
        <f>'score sheet (3)'!L2</f>
        <v>19</v>
      </c>
      <c r="G1" s="82" t="s">
        <v>1</v>
      </c>
    </row>
    <row r="2" spans="1:32" ht="18.600000000000001" thickBot="1" x14ac:dyDescent="0.5">
      <c r="D2" s="83" t="str">
        <f>'score sheet (3)'!M1</f>
        <v>PIA</v>
      </c>
      <c r="E2" s="83">
        <f>'score sheet (3)'!M2</f>
        <v>25</v>
      </c>
    </row>
    <row r="3" spans="1:32" ht="18.600000000000001" thickBot="1" x14ac:dyDescent="0.5">
      <c r="C3" s="84" t="str">
        <f>D1</f>
        <v>ANK</v>
      </c>
      <c r="S3" s="82" t="s">
        <v>2</v>
      </c>
      <c r="X3" s="67" t="s">
        <v>92</v>
      </c>
      <c r="Y3" s="70">
        <v>8</v>
      </c>
      <c r="Z3" s="70" t="s">
        <v>355</v>
      </c>
      <c r="AA3" s="70">
        <v>9</v>
      </c>
      <c r="AB3" s="70" t="s">
        <v>356</v>
      </c>
      <c r="AC3" s="70">
        <v>2</v>
      </c>
      <c r="AD3" s="70" t="s">
        <v>357</v>
      </c>
      <c r="AE3" s="70">
        <v>7</v>
      </c>
      <c r="AF3" s="69" t="s">
        <v>455</v>
      </c>
    </row>
    <row r="4" spans="1:32" x14ac:dyDescent="0.45">
      <c r="A4" s="58" t="s">
        <v>16</v>
      </c>
      <c r="B4" s="58" t="s">
        <v>62</v>
      </c>
      <c r="C4" s="59" t="s">
        <v>3</v>
      </c>
      <c r="D4" s="67" t="s">
        <v>74</v>
      </c>
      <c r="E4" s="68" t="s">
        <v>93</v>
      </c>
      <c r="F4" s="69" t="s">
        <v>94</v>
      </c>
      <c r="G4" s="67" t="s">
        <v>75</v>
      </c>
      <c r="H4" s="70" t="s">
        <v>93</v>
      </c>
      <c r="I4" s="69" t="s">
        <v>94</v>
      </c>
      <c r="J4" s="67" t="s">
        <v>76</v>
      </c>
      <c r="K4" s="70" t="s">
        <v>93</v>
      </c>
      <c r="L4" s="72" t="s">
        <v>96</v>
      </c>
      <c r="M4" s="73" t="s">
        <v>94</v>
      </c>
      <c r="N4" s="67" t="s">
        <v>77</v>
      </c>
      <c r="O4" s="74" t="s">
        <v>99</v>
      </c>
      <c r="P4" s="77" t="s">
        <v>7</v>
      </c>
      <c r="R4" s="67" t="s">
        <v>58</v>
      </c>
      <c r="S4" s="70" t="s">
        <v>71</v>
      </c>
      <c r="T4" s="70" t="s">
        <v>4</v>
      </c>
      <c r="U4" s="70" t="s">
        <v>5</v>
      </c>
      <c r="V4" s="70" t="s">
        <v>6</v>
      </c>
      <c r="W4" s="68" t="s">
        <v>8</v>
      </c>
      <c r="X4" s="85" t="s">
        <v>9</v>
      </c>
      <c r="Y4" s="83"/>
      <c r="Z4" s="83">
        <f>COUNTIFS('score sheet (3)'!$B:$B,'Set (3)'!Y$3,'score sheet (3)'!$D:$D,"r",'score sheet (3)'!$E:$E,"a")</f>
        <v>4</v>
      </c>
      <c r="AA4" s="83"/>
      <c r="AB4" s="83">
        <f>COUNTIFS('score sheet (3)'!$B:$B,'Set (3)'!AA$3,'score sheet (3)'!$D:$D,"r",'score sheet (3)'!$E:$E,"a")</f>
        <v>4</v>
      </c>
      <c r="AC4" s="83"/>
      <c r="AD4" s="83">
        <f>COUNTIFS('score sheet (3)'!$B:$B,'Set (3)'!AC$3,'score sheet (3)'!$D:$D,"r",'score sheet (3)'!$E:$E,"a")</f>
        <v>3</v>
      </c>
      <c r="AE4" s="83"/>
      <c r="AF4" s="83">
        <f>COUNTIFS('score sheet (3)'!$B:$B,'Set (3)'!AE$3,'score sheet (3)'!$D:$D,"r",'score sheet (3)'!$E:$E,"a")</f>
        <v>1</v>
      </c>
    </row>
    <row r="5" spans="1:32" x14ac:dyDescent="0.45">
      <c r="A5" s="83">
        <v>5</v>
      </c>
      <c r="B5" s="83"/>
      <c r="C5" s="87" t="s">
        <v>347</v>
      </c>
      <c r="D5" s="85">
        <f>COUNTIFS('score sheet (3)'!$B:$B,'Set (3)'!$A5,'score sheet (3)'!$D:$D,"a")</f>
        <v>3</v>
      </c>
      <c r="E5" s="87">
        <f>COUNTIFS('score sheet (3)'!$B:$B,'Set (3)'!$A5,'score sheet (3)'!$D:$D,"a",'score sheet (3)'!$E:$E,"p")</f>
        <v>1</v>
      </c>
      <c r="F5" s="86">
        <f>COUNTIFS('score sheet (3)'!$B:$B,'Set (3)'!$A5,'score sheet (3)'!$D:$D,"a",'score sheet (3)'!$E:$E,"m")</f>
        <v>1</v>
      </c>
      <c r="G5" s="99">
        <f>COUNTIFS('score sheet (3)'!$B:$B,'Set (3)'!$A5,'score sheet (3)'!$D:$D,"s")</f>
        <v>4</v>
      </c>
      <c r="H5" s="83">
        <f>COUNTIFS('score sheet (3)'!$B:$B,'Set (3)'!$A5,'score sheet (3)'!$D:$D,"s",'score sheet (3)'!$E:$E,"p")</f>
        <v>0</v>
      </c>
      <c r="I5" s="86">
        <f>COUNTIFS('score sheet (3)'!$B:$B,'Set (3)'!$A5,'score sheet (3)'!$D:$D,"s",'score sheet (3)'!$E:$E,"m")</f>
        <v>1</v>
      </c>
      <c r="J5" s="99">
        <f>COUNTIFS('score sheet (3)'!$B:$B,'Set (3)'!$A5,'score sheet (3)'!$D:$D,"b")</f>
        <v>3</v>
      </c>
      <c r="K5" s="83">
        <f>COUNTIFS('score sheet (3)'!$B:$B,'Set (3)'!$A5,'score sheet (3)'!$D:$D,"b",'score sheet (3)'!$E:$E,"p")</f>
        <v>0</v>
      </c>
      <c r="L5" s="83">
        <f>COUNTIFS('score sheet (3)'!$B:$B,'Set (3)'!$A5,'score sheet (3)'!$D:$D,"b",'score sheet (3)'!$E:$E,"t")</f>
        <v>1</v>
      </c>
      <c r="M5" s="86">
        <f>COUNTIFS('score sheet (3)'!$B:$B,'Set (3)'!$A5,'score sheet (3)'!$D:$D,"b",'score sheet (3)'!$E:$E,"m")</f>
        <v>2</v>
      </c>
      <c r="N5" s="85">
        <f>COUNTIFS('score sheet (3)'!$B:$B,'Set (3)'!$A5,'score sheet (3)'!$D:$D,"d")</f>
        <v>1</v>
      </c>
      <c r="O5" s="88">
        <f>COUNTIFS('score sheet (3)'!$B:$B,'Set (3)'!$A5,'score sheet (3)'!$D:$D,"d",'score sheet (3)'!$D:$D,"m")</f>
        <v>0</v>
      </c>
      <c r="P5" s="89">
        <f>COUNTIFS('score sheet (3)'!$B:$B,'Set (3)'!$A5,'score sheet (3)'!$D:$D,"m")</f>
        <v>0</v>
      </c>
      <c r="Q5" s="90"/>
      <c r="R5" s="85" t="s">
        <v>208</v>
      </c>
      <c r="S5" s="83" t="s">
        <v>52</v>
      </c>
      <c r="T5" s="83">
        <f>COUNTIFS('score sheet (3)'!$B:$B,'Set (3)'!S5,'score sheet (3)'!$D:$D,"ab")</f>
        <v>0</v>
      </c>
      <c r="U5" s="83">
        <f>COUNTIFS('score sheet (3)'!$B:$B,'Set (3)'!S5,'score sheet (3)'!$D:$D,"sb")</f>
        <v>0</v>
      </c>
      <c r="V5" s="83">
        <f>COUNTIFS('score sheet (3)'!$B:$B,'Set (3)'!S5,'score sheet (3)'!$D:$D,"bb")</f>
        <v>1</v>
      </c>
      <c r="W5" s="87">
        <f>COUNTIFS('score sheet (3)'!$B:$B,'Set (3)'!S5,'score sheet (3)'!$D:$D,"ob")</f>
        <v>0</v>
      </c>
      <c r="X5" s="85" t="s">
        <v>10</v>
      </c>
      <c r="Y5" s="83"/>
      <c r="Z5" s="83">
        <f>COUNTIFS('score sheet (3)'!$B:$B,'Set (3)'!Y$3,'score sheet (3)'!$D:$D,"r",'score sheet (3)'!$E:$E,"b")</f>
        <v>0</v>
      </c>
      <c r="AA5" s="83"/>
      <c r="AB5" s="83">
        <f>COUNTIFS('score sheet (3)'!$B:$B,'Set (3)'!AA$3,'score sheet (3)'!$D:$D,"r",'score sheet (3)'!$E:$E,"b")</f>
        <v>1</v>
      </c>
      <c r="AC5" s="83"/>
      <c r="AD5" s="83">
        <f>COUNTIFS('score sheet (3)'!$B:$B,'Set (3)'!AC$3,'score sheet (3)'!$D:$D,"r",'score sheet (3)'!$E:$E,"b")</f>
        <v>1</v>
      </c>
      <c r="AE5" s="83"/>
      <c r="AF5" s="83">
        <f>COUNTIFS('score sheet (3)'!$B:$B,'Set (3)'!AE$3,'score sheet (3)'!$D:$D,"r",'score sheet (3)'!$E:$E,"b")</f>
        <v>1</v>
      </c>
    </row>
    <row r="6" spans="1:32" x14ac:dyDescent="0.45">
      <c r="A6" s="83">
        <v>13</v>
      </c>
      <c r="B6" s="83"/>
      <c r="C6" s="87" t="s">
        <v>349</v>
      </c>
      <c r="D6" s="85">
        <f>COUNTIFS('score sheet (3)'!$B:$B,'Set (3)'!$A6,'score sheet (3)'!$D:$D,"a")</f>
        <v>1</v>
      </c>
      <c r="E6" s="87">
        <f>COUNTIFS('score sheet (3)'!$B:$B,'Set (3)'!$A6,'score sheet (3)'!$D:$D,"a",'score sheet (3)'!$E:$E,"p")</f>
        <v>0</v>
      </c>
      <c r="F6" s="86">
        <f>COUNTIFS('score sheet (3)'!$B:$B,'Set (3)'!$A6,'score sheet (3)'!$D:$D,"a",'score sheet (3)'!$E:$E,"m")</f>
        <v>0</v>
      </c>
      <c r="G6" s="85">
        <f>COUNTIFS('score sheet (3)'!$B:$B,'Set (3)'!$A6,'score sheet (3)'!$D:$D,"s")</f>
        <v>3</v>
      </c>
      <c r="H6" s="83">
        <f>COUNTIFS('score sheet (3)'!$B:$B,'Set (3)'!$A6,'score sheet (3)'!$D:$D,"s",'score sheet (3)'!$E:$E,"p")</f>
        <v>0</v>
      </c>
      <c r="I6" s="86">
        <f>COUNTIFS('score sheet (3)'!$B:$B,'Set (3)'!$A6,'score sheet (3)'!$D:$D,"s",'score sheet (3)'!$E:$E,"m")</f>
        <v>1</v>
      </c>
      <c r="J6" s="85">
        <f>COUNTIFS('score sheet (3)'!$B:$B,'Set (3)'!$A6,'score sheet (3)'!$D:$D,"b")</f>
        <v>2</v>
      </c>
      <c r="K6" s="83">
        <f>COUNTIFS('score sheet (3)'!$B:$B,'Set (3)'!$A6,'score sheet (3)'!$D:$D,"b",'score sheet (3)'!$E:$E,"p")</f>
        <v>0</v>
      </c>
      <c r="L6" s="83">
        <f>COUNTIFS('score sheet (3)'!$B:$B,'Set (3)'!$A6,'score sheet (3)'!$D:$D,"b",'score sheet (3)'!$E:$E,"t")</f>
        <v>0</v>
      </c>
      <c r="M6" s="86">
        <f>COUNTIFS('score sheet (3)'!$B:$B,'Set (3)'!$A6,'score sheet (3)'!$D:$D,"b",'score sheet (3)'!$E:$E,"m")</f>
        <v>2</v>
      </c>
      <c r="N6" s="85">
        <f>COUNTIFS('score sheet (3)'!$B:$B,'Set (3)'!$A6,'score sheet (3)'!$D:$D,"d")</f>
        <v>0</v>
      </c>
      <c r="O6" s="88">
        <f>COUNTIFS('score sheet (3)'!$B:$B,'Set (3)'!$A6,'score sheet (3)'!$D:$D,"d",'score sheet (3)'!$D:$D,"m")</f>
        <v>0</v>
      </c>
      <c r="P6" s="89">
        <f>COUNTIFS('score sheet (3)'!$B:$B,'Set (3)'!$A6,'score sheet (3)'!$D:$D,"m")</f>
        <v>0</v>
      </c>
      <c r="Q6" s="84"/>
      <c r="R6" s="85" t="s">
        <v>209</v>
      </c>
      <c r="S6" s="83" t="s">
        <v>53</v>
      </c>
      <c r="T6" s="83">
        <f>COUNTIFS('score sheet (3)'!$B:$B,'Set (3)'!S6,'score sheet (3)'!$D:$D,"ab")</f>
        <v>0</v>
      </c>
      <c r="U6" s="83">
        <f>COUNTIFS('score sheet (3)'!$B:$B,'Set (3)'!S6,'score sheet (3)'!$D:$D,"sb")</f>
        <v>0</v>
      </c>
      <c r="V6" s="83">
        <f>COUNTIFS('score sheet (3)'!$B:$B,'Set (3)'!S6,'score sheet (3)'!$D:$D,"bb")</f>
        <v>0</v>
      </c>
      <c r="W6" s="87">
        <f>COUNTIFS('score sheet (3)'!$B:$B,'Set (3)'!S6,'score sheet (3)'!$D:$D,"ob")</f>
        <v>1</v>
      </c>
      <c r="X6" s="85" t="s">
        <v>11</v>
      </c>
      <c r="Y6" s="83"/>
      <c r="Z6" s="83">
        <f>COUNTIFS('score sheet (3)'!$B:$B,'Set (3)'!Y$3,'score sheet (3)'!$D:$D,"r",'score sheet (3)'!$E:$E,"c")</f>
        <v>0</v>
      </c>
      <c r="AA6" s="83"/>
      <c r="AB6" s="83">
        <f>COUNTIFS('score sheet (3)'!$B:$B,'Set (3)'!AA$3,'score sheet (3)'!$D:$D,"r",'score sheet (3)'!$E:$E,"c")</f>
        <v>3</v>
      </c>
      <c r="AC6" s="83"/>
      <c r="AD6" s="83">
        <f>COUNTIFS('score sheet (3)'!$B:$B,'Set (3)'!AC$3,'score sheet (3)'!$D:$D,"r",'score sheet (3)'!$E:$E,"c")</f>
        <v>2</v>
      </c>
      <c r="AE6" s="83"/>
      <c r="AF6" s="83">
        <f>COUNTIFS('score sheet (3)'!$B:$B,'Set (3)'!AE$3,'score sheet (3)'!$D:$D,"r",'score sheet (3)'!$E:$E,"c")</f>
        <v>1</v>
      </c>
    </row>
    <row r="7" spans="1:32" x14ac:dyDescent="0.45">
      <c r="A7" s="83">
        <v>1</v>
      </c>
      <c r="B7" s="83">
        <v>13</v>
      </c>
      <c r="C7" s="87" t="s">
        <v>348</v>
      </c>
      <c r="D7" s="85">
        <f>COUNTIFS('score sheet (3)'!$B:$B,'Set (3)'!$A7,'score sheet (3)'!$D:$D,"a")</f>
        <v>0</v>
      </c>
      <c r="E7" s="87">
        <f>COUNTIFS('score sheet (3)'!$B:$B,'Set (3)'!$A7,'score sheet (3)'!$D:$D,"a",'score sheet (3)'!$E:$E,"p")</f>
        <v>0</v>
      </c>
      <c r="F7" s="86">
        <f>COUNTIFS('score sheet (3)'!$B:$B,'Set (3)'!$A7,'score sheet (3)'!$D:$D,"a",'score sheet (3)'!$E:$E,"m")</f>
        <v>0</v>
      </c>
      <c r="G7" s="85">
        <f>COUNTIFS('score sheet (3)'!$B:$B,'Set (3)'!$A7,'score sheet (3)'!$D:$D,"s")</f>
        <v>1</v>
      </c>
      <c r="H7" s="83">
        <f>COUNTIFS('score sheet (3)'!$B:$B,'Set (3)'!$A7,'score sheet (3)'!$D:$D,"s",'score sheet (3)'!$E:$E,"p")</f>
        <v>0</v>
      </c>
      <c r="I7" s="86">
        <f>COUNTIFS('score sheet (3)'!$B:$B,'Set (3)'!$A7,'score sheet (3)'!$D:$D,"s",'score sheet (3)'!$E:$E,"m")</f>
        <v>0</v>
      </c>
      <c r="J7" s="85">
        <f>COUNTIFS('score sheet (3)'!$B:$B,'Set (3)'!$A7,'score sheet (3)'!$D:$D,"b")</f>
        <v>0</v>
      </c>
      <c r="K7" s="83">
        <f>COUNTIFS('score sheet (3)'!$B:$B,'Set (3)'!$A7,'score sheet (3)'!$D:$D,"b",'score sheet (3)'!$E:$E,"p")</f>
        <v>0</v>
      </c>
      <c r="L7" s="83">
        <f>COUNTIFS('score sheet (3)'!$B:$B,'Set (3)'!$A7,'score sheet (3)'!$D:$D,"b",'score sheet (3)'!$E:$E,"t")</f>
        <v>0</v>
      </c>
      <c r="M7" s="86">
        <f>COUNTIFS('score sheet (3)'!$B:$B,'Set (3)'!$A7,'score sheet (3)'!$D:$D,"b",'score sheet (3)'!$E:$E,"m")</f>
        <v>0</v>
      </c>
      <c r="N7" s="85">
        <f>COUNTIFS('score sheet (3)'!$B:$B,'Set (3)'!$A7,'score sheet (3)'!$D:$D,"d")</f>
        <v>0</v>
      </c>
      <c r="O7" s="88">
        <f>COUNTIFS('score sheet (3)'!$B:$B,'Set (3)'!$A7,'score sheet (3)'!$D:$D,"d",'score sheet (3)'!$D:$D,"m")</f>
        <v>0</v>
      </c>
      <c r="P7" s="89">
        <f>COUNTIFS('score sheet (3)'!$B:$B,'Set (3)'!$A7,'score sheet (3)'!$D:$D,"m")</f>
        <v>0</v>
      </c>
      <c r="Q7" s="84"/>
      <c r="R7" s="85" t="s">
        <v>210</v>
      </c>
      <c r="S7" s="83" t="s">
        <v>54</v>
      </c>
      <c r="T7" s="83">
        <f>COUNTIFS('score sheet (3)'!$B:$B,'Set (3)'!S7,'score sheet (3)'!$D:$D,"ab")</f>
        <v>0</v>
      </c>
      <c r="U7" s="83">
        <f>COUNTIFS('score sheet (3)'!$B:$B,'Set (3)'!S7,'score sheet (3)'!$D:$D,"sb")</f>
        <v>0</v>
      </c>
      <c r="V7" s="83">
        <f>COUNTIFS('score sheet (3)'!$B:$B,'Set (3)'!S7,'score sheet (3)'!$D:$D,"bb")</f>
        <v>0</v>
      </c>
      <c r="W7" s="87">
        <f>COUNTIFS('score sheet (3)'!$B:$B,'Set (3)'!S7,'score sheet (3)'!$D:$D,"ob")</f>
        <v>0</v>
      </c>
      <c r="X7" s="85" t="s">
        <v>7</v>
      </c>
      <c r="Y7" s="83"/>
      <c r="Z7" s="83">
        <f>COUNTIFS('score sheet (3)'!$B:$B,'Set (3)'!Y$3,'score sheet (3)'!$D:$D,"r",'score sheet (3)'!$E:$E,"m")+COUNTIFS('score sheet (3)'!$B:$B,'Set (3)'!Y$3,'score sheet (3)'!$D:$D,"r",'score sheet (3)'!$E:$E,"o")</f>
        <v>1</v>
      </c>
      <c r="AA7" s="83"/>
      <c r="AB7" s="83">
        <f>COUNTIFS('score sheet (3)'!$B:$B,'Set (3)'!AA$3,'score sheet (3)'!$D:$D,"r",'score sheet (3)'!$E:$E,"m")+COUNTIFS('score sheet (3)'!$B:$B,'Set (3)'!AA$3,'score sheet (3)'!$D:$D,"r",'score sheet (3)'!$E:$E,"o")</f>
        <v>0</v>
      </c>
      <c r="AC7" s="83"/>
      <c r="AD7" s="83">
        <f>COUNTIFS('score sheet (3)'!$B:$B,'Set (3)'!AC$3,'score sheet (3)'!$D:$D,"r",'score sheet (3)'!$E:$E,"m")+COUNTIFS('score sheet (3)'!$B:$B,'Set (3)'!AC$3,'score sheet (3)'!$D:$D,"r",'score sheet (3)'!$E:$E,"o")</f>
        <v>0</v>
      </c>
      <c r="AE7" s="83"/>
      <c r="AF7" s="83">
        <f>COUNTIFS('score sheet (3)'!$B:$B,'Set (3)'!AE$3,'score sheet (3)'!$D:$D,"r",'score sheet (3)'!$E:$E,"m")+COUNTIFS('score sheet (3)'!$B:$B,'Set (3)'!AE$3,'score sheet (3)'!$D:$D,"r",'score sheet (3)'!$E:$E,"o")</f>
        <v>0</v>
      </c>
    </row>
    <row r="8" spans="1:32" x14ac:dyDescent="0.45">
      <c r="A8" s="83">
        <v>9</v>
      </c>
      <c r="B8" s="83"/>
      <c r="C8" s="87" t="s">
        <v>350</v>
      </c>
      <c r="D8" s="85">
        <f>COUNTIFS('score sheet (3)'!$B:$B,'Set (3)'!$A8,'score sheet (3)'!$D:$D,"a")</f>
        <v>7</v>
      </c>
      <c r="E8" s="100">
        <f>COUNTIFS('score sheet (3)'!$B:$B,'Set (3)'!$A8,'score sheet (3)'!$D:$D,"a",'score sheet (3)'!$E:$E,"p")</f>
        <v>4</v>
      </c>
      <c r="F8" s="86">
        <f>COUNTIFS('score sheet (3)'!$B:$B,'Set (3)'!$A8,'score sheet (3)'!$D:$D,"a",'score sheet (3)'!$E:$E,"m")</f>
        <v>0</v>
      </c>
      <c r="G8" s="85">
        <f>COUNTIFS('score sheet (3)'!$B:$B,'Set (3)'!$A8,'score sheet (3)'!$D:$D,"s")</f>
        <v>3</v>
      </c>
      <c r="H8" s="83">
        <f>COUNTIFS('score sheet (3)'!$B:$B,'Set (3)'!$A8,'score sheet (3)'!$D:$D,"s",'score sheet (3)'!$E:$E,"p")</f>
        <v>0</v>
      </c>
      <c r="I8" s="86">
        <f>COUNTIFS('score sheet (3)'!$B:$B,'Set (3)'!$A8,'score sheet (3)'!$D:$D,"s",'score sheet (3)'!$E:$E,"m")</f>
        <v>1</v>
      </c>
      <c r="J8" s="99">
        <f>COUNTIFS('score sheet (3)'!$B:$B,'Set (3)'!$A8,'score sheet (3)'!$D:$D,"b")</f>
        <v>3</v>
      </c>
      <c r="K8" s="83">
        <f>COUNTIFS('score sheet (3)'!$B:$B,'Set (3)'!$A8,'score sheet (3)'!$D:$D,"b",'score sheet (3)'!$E:$E,"p")</f>
        <v>0</v>
      </c>
      <c r="L8" s="83">
        <f>COUNTIFS('score sheet (3)'!$B:$B,'Set (3)'!$A8,'score sheet (3)'!$D:$D,"b",'score sheet (3)'!$E:$E,"t")</f>
        <v>0</v>
      </c>
      <c r="M8" s="86">
        <f>COUNTIFS('score sheet (3)'!$B:$B,'Set (3)'!$A8,'score sheet (3)'!$D:$D,"b",'score sheet (3)'!$E:$E,"m")</f>
        <v>2</v>
      </c>
      <c r="N8" s="99">
        <f>COUNTIFS('score sheet (3)'!$B:$B,'Set (3)'!$A8,'score sheet (3)'!$D:$D,"d")</f>
        <v>7</v>
      </c>
      <c r="O8" s="88">
        <f>COUNTIFS('score sheet (3)'!$B:$B,'Set (3)'!$A8,'score sheet (3)'!$D:$D,"d",'score sheet (3)'!$D:$D,"m")</f>
        <v>0</v>
      </c>
      <c r="P8" s="89">
        <f>COUNTIFS('score sheet (3)'!$B:$B,'Set (3)'!$A8,'score sheet (3)'!$D:$D,"m")</f>
        <v>0</v>
      </c>
      <c r="Q8" s="84"/>
      <c r="R8" s="85" t="s">
        <v>211</v>
      </c>
      <c r="S8" s="83" t="s">
        <v>55</v>
      </c>
      <c r="T8" s="83">
        <f>COUNTIFS('score sheet (3)'!$B:$B,'Set (3)'!S8,'score sheet (3)'!$D:$D,"ab")</f>
        <v>0</v>
      </c>
      <c r="U8" s="83">
        <f>COUNTIFS('score sheet (3)'!$B:$B,'Set (3)'!S8,'score sheet (3)'!$D:$D,"sb")</f>
        <v>1</v>
      </c>
      <c r="V8" s="83">
        <f>COUNTIFS('score sheet (3)'!$B:$B,'Set (3)'!S8,'score sheet (3)'!$D:$D,"bb")</f>
        <v>0</v>
      </c>
      <c r="W8" s="87">
        <f>COUNTIFS('score sheet (3)'!$B:$B,'Set (3)'!S8,'score sheet (3)'!$D:$D,"ob")</f>
        <v>0</v>
      </c>
      <c r="X8" s="85" t="s">
        <v>12</v>
      </c>
      <c r="Y8" s="83"/>
      <c r="Z8" s="98">
        <f>(Z4*100+Z5*50)/(Z4+Z5+Z6+Z7)</f>
        <v>80</v>
      </c>
      <c r="AA8" s="83"/>
      <c r="AB8" s="83">
        <f>(AB4*100+AB5*50)/(AB4+AB5+AB6+AB7)</f>
        <v>56.25</v>
      </c>
      <c r="AC8" s="83"/>
      <c r="AD8" s="83">
        <f>(AD4*100+AD5*50)/(AD4+AD5+AD6+AD7)</f>
        <v>58.333333333333336</v>
      </c>
      <c r="AE8" s="83"/>
      <c r="AF8" s="86">
        <f>(AF4*100+AF5*50)/(AF4+AF5+AF6+AF7)</f>
        <v>50</v>
      </c>
    </row>
    <row r="9" spans="1:32" x14ac:dyDescent="0.45">
      <c r="A9" s="83">
        <v>17</v>
      </c>
      <c r="B9" s="83"/>
      <c r="C9" s="87" t="s">
        <v>351</v>
      </c>
      <c r="D9" s="85">
        <f>COUNTIFS('score sheet (3)'!$B:$B,'Set (3)'!$A9,'score sheet (3)'!$D:$D,"a")</f>
        <v>2</v>
      </c>
      <c r="E9" s="87">
        <f>COUNTIFS('score sheet (3)'!$B:$B,'Set (3)'!$A9,'score sheet (3)'!$D:$D,"a",'score sheet (3)'!$E:$E,"p")</f>
        <v>2</v>
      </c>
      <c r="F9" s="86">
        <f>COUNTIFS('score sheet (3)'!$B:$B,'Set (3)'!$A9,'score sheet (3)'!$D:$D,"a",'score sheet (3)'!$E:$E,"m")</f>
        <v>0</v>
      </c>
      <c r="G9" s="85">
        <f>COUNTIFS('score sheet (3)'!$B:$B,'Set (3)'!$A9,'score sheet (3)'!$D:$D,"s")</f>
        <v>3</v>
      </c>
      <c r="H9" s="83">
        <f>COUNTIFS('score sheet (3)'!$B:$B,'Set (3)'!$A9,'score sheet (3)'!$D:$D,"s",'score sheet (3)'!$E:$E,"p")</f>
        <v>0</v>
      </c>
      <c r="I9" s="86">
        <f>COUNTIFS('score sheet (3)'!$B:$B,'Set (3)'!$A9,'score sheet (3)'!$D:$D,"s",'score sheet (3)'!$E:$E,"m")</f>
        <v>0</v>
      </c>
      <c r="J9" s="85">
        <f>COUNTIFS('score sheet (3)'!$B:$B,'Set (3)'!$A9,'score sheet (3)'!$D:$D,"b")</f>
        <v>1</v>
      </c>
      <c r="K9" s="83">
        <f>COUNTIFS('score sheet (3)'!$B:$B,'Set (3)'!$A9,'score sheet (3)'!$D:$D,"b",'score sheet (3)'!$E:$E,"p")</f>
        <v>0</v>
      </c>
      <c r="L9" s="83">
        <f>COUNTIFS('score sheet (3)'!$B:$B,'Set (3)'!$A9,'score sheet (3)'!$D:$D,"b",'score sheet (3)'!$E:$E,"t")</f>
        <v>1</v>
      </c>
      <c r="M9" s="86">
        <f>COUNTIFS('score sheet (3)'!$B:$B,'Set (3)'!$A9,'score sheet (3)'!$D:$D,"b",'score sheet (3)'!$E:$E,"m")</f>
        <v>0</v>
      </c>
      <c r="N9" s="85">
        <f>COUNTIFS('score sheet (3)'!$B:$B,'Set (3)'!$A9,'score sheet (3)'!$D:$D,"d")</f>
        <v>2</v>
      </c>
      <c r="O9" s="88">
        <f>COUNTIFS('score sheet (3)'!$B:$B,'Set (3)'!$A9,'score sheet (3)'!$D:$D,"d",'score sheet (3)'!$D:$D,"m")</f>
        <v>0</v>
      </c>
      <c r="P9" s="89">
        <f>COUNTIFS('score sheet (3)'!$B:$B,'Set (3)'!$A9,'score sheet (3)'!$D:$D,"m")</f>
        <v>0</v>
      </c>
      <c r="Q9" s="84"/>
      <c r="R9" s="85" t="s">
        <v>212</v>
      </c>
      <c r="S9" s="83" t="s">
        <v>56</v>
      </c>
      <c r="T9" s="83">
        <f>COUNTIFS('score sheet (3)'!$B:$B,'Set (3)'!S9,'score sheet (3)'!$D:$D,"ab")</f>
        <v>0</v>
      </c>
      <c r="U9" s="83">
        <f>COUNTIFS('score sheet (3)'!$B:$B,'Set (3)'!S9,'score sheet (3)'!$D:$D,"sb")</f>
        <v>0</v>
      </c>
      <c r="V9" s="83">
        <f>COUNTIFS('score sheet (3)'!$B:$B,'Set (3)'!S9,'score sheet (3)'!$D:$D,"bb")</f>
        <v>0</v>
      </c>
      <c r="W9" s="87">
        <f>COUNTIFS('score sheet (3)'!$B:$B,'Set (3)'!S9,'score sheet (3)'!$D:$D,"ob")</f>
        <v>0</v>
      </c>
      <c r="X9" s="80" t="s">
        <v>4</v>
      </c>
      <c r="Y9" s="58">
        <v>14</v>
      </c>
      <c r="Z9" s="58" t="s">
        <v>358</v>
      </c>
      <c r="AA9" s="58">
        <v>9</v>
      </c>
      <c r="AB9" s="58" t="s">
        <v>356</v>
      </c>
      <c r="AC9" s="58">
        <v>7</v>
      </c>
      <c r="AD9" s="58" t="s">
        <v>455</v>
      </c>
      <c r="AE9" s="58"/>
      <c r="AF9" s="81"/>
    </row>
    <row r="10" spans="1:32" ht="18.600000000000001" thickBot="1" x14ac:dyDescent="0.5">
      <c r="A10" s="83">
        <v>14</v>
      </c>
      <c r="B10" s="83"/>
      <c r="C10" s="87" t="s">
        <v>352</v>
      </c>
      <c r="D10" s="99">
        <f>COUNTIFS('score sheet (3)'!$B:$B,'Set (3)'!$A10,'score sheet (3)'!$D:$D,"a")</f>
        <v>8</v>
      </c>
      <c r="E10" s="87">
        <f>COUNTIFS('score sheet (3)'!$B:$B,'Set (3)'!$A10,'score sheet (3)'!$D:$D,"a",'score sheet (3)'!$E:$E,"p")</f>
        <v>3</v>
      </c>
      <c r="F10" s="86">
        <f>COUNTIFS('score sheet (3)'!$B:$B,'Set (3)'!$A10,'score sheet (3)'!$D:$D,"a",'score sheet (3)'!$E:$E,"m")</f>
        <v>2</v>
      </c>
      <c r="G10" s="99">
        <f>COUNTIFS('score sheet (3)'!$B:$B,'Set (3)'!$A10,'score sheet (3)'!$D:$D,"s")</f>
        <v>4</v>
      </c>
      <c r="H10" s="98">
        <f>COUNTIFS('score sheet (3)'!$B:$B,'Set (3)'!$A10,'score sheet (3)'!$D:$D,"s",'score sheet (3)'!$E:$E,"p")</f>
        <v>1</v>
      </c>
      <c r="I10" s="86">
        <f>COUNTIFS('score sheet (3)'!$B:$B,'Set (3)'!$A10,'score sheet (3)'!$D:$D,"s",'score sheet (3)'!$E:$E,"m")</f>
        <v>0</v>
      </c>
      <c r="J10" s="85">
        <f>COUNTIFS('score sheet (3)'!$B:$B,'Set (3)'!$A10,'score sheet (3)'!$D:$D,"b")</f>
        <v>1</v>
      </c>
      <c r="K10" s="98">
        <f>COUNTIFS('score sheet (3)'!$B:$B,'Set (3)'!$A10,'score sheet (3)'!$D:$D,"b",'score sheet (3)'!$E:$E,"p")</f>
        <v>1</v>
      </c>
      <c r="L10" s="83">
        <f>COUNTIFS('score sheet (3)'!$B:$B,'Set (3)'!$A10,'score sheet (3)'!$D:$D,"b",'score sheet (3)'!$E:$E,"t")</f>
        <v>0</v>
      </c>
      <c r="M10" s="86">
        <f>COUNTIFS('score sheet (3)'!$B:$B,'Set (3)'!$A10,'score sheet (3)'!$D:$D,"b",'score sheet (3)'!$E:$E,"m")</f>
        <v>0</v>
      </c>
      <c r="N10" s="85">
        <f>COUNTIFS('score sheet (3)'!$B:$B,'Set (3)'!$A10,'score sheet (3)'!$D:$D,"d")</f>
        <v>1</v>
      </c>
      <c r="O10" s="88">
        <f>COUNTIFS('score sheet (3)'!$B:$B,'Set (3)'!$A10,'score sheet (3)'!$D:$D,"d",'score sheet (3)'!$D:$D,"m")</f>
        <v>0</v>
      </c>
      <c r="P10" s="89">
        <f>COUNTIFS('score sheet (3)'!$B:$B,'Set (3)'!$A10,'score sheet (3)'!$D:$D,"m")</f>
        <v>1</v>
      </c>
      <c r="Q10" s="84"/>
      <c r="R10" s="91" t="s">
        <v>207</v>
      </c>
      <c r="S10" s="92" t="s">
        <v>57</v>
      </c>
      <c r="T10" s="83">
        <f>COUNTIFS('score sheet (3)'!$B:$B,'Set (3)'!S10,'score sheet (3)'!$D:$D,"ab")</f>
        <v>0</v>
      </c>
      <c r="U10" s="83">
        <f>COUNTIFS('score sheet (3)'!$B:$B,'Set (3)'!S10,'score sheet (3)'!$D:$D,"sb")</f>
        <v>0</v>
      </c>
      <c r="V10" s="83">
        <f>COUNTIFS('score sheet (3)'!$B:$B,'Set (3)'!S10,'score sheet (3)'!$D:$D,"bb")</f>
        <v>0</v>
      </c>
      <c r="W10" s="87">
        <f>COUNTIFS('score sheet (3)'!$B:$B,'Set (3)'!S10,'score sheet (3)'!$D:$D,"ob")</f>
        <v>0</v>
      </c>
      <c r="X10" s="85" t="s">
        <v>13</v>
      </c>
      <c r="Y10" s="83"/>
      <c r="Z10" s="83">
        <f>COUNTIFS('score sheet (3)'!$B:$B,'Set (3)'!Y$9,'score sheet (3)'!$D:$D,"a")</f>
        <v>8</v>
      </c>
      <c r="AA10" s="83"/>
      <c r="AB10" s="83">
        <f>COUNTIFS('score sheet (3)'!$B:$B,'Set (3)'!AA$9,'score sheet (3)'!$D:$D,"a")</f>
        <v>7</v>
      </c>
      <c r="AC10" s="83"/>
      <c r="AD10" s="83">
        <f>COUNTIFS('score sheet (3)'!$B:$B,'Set (3)'!AC$9,'score sheet (3)'!$D:$D,"a")</f>
        <v>5</v>
      </c>
      <c r="AE10" s="83"/>
      <c r="AF10" s="86"/>
    </row>
    <row r="11" spans="1:32" x14ac:dyDescent="0.45">
      <c r="A11" s="83">
        <v>2</v>
      </c>
      <c r="B11" s="83"/>
      <c r="C11" s="87" t="s">
        <v>353</v>
      </c>
      <c r="D11" s="85">
        <f>COUNTIFS('score sheet (3)'!$B:$B,'Set (3)'!$A11,'score sheet (3)'!$D:$D,"a")</f>
        <v>4</v>
      </c>
      <c r="E11" s="87">
        <f>COUNTIFS('score sheet (3)'!$B:$B,'Set (3)'!$A11,'score sheet (3)'!$D:$D,"a",'score sheet (3)'!$E:$E,"p")</f>
        <v>2</v>
      </c>
      <c r="F11" s="86">
        <f>COUNTIFS('score sheet (3)'!$B:$B,'Set (3)'!$A11,'score sheet (3)'!$D:$D,"a",'score sheet (3)'!$E:$E,"m")</f>
        <v>1</v>
      </c>
      <c r="G11" s="85">
        <f>COUNTIFS('score sheet (3)'!$B:$B,'Set (3)'!$A11,'score sheet (3)'!$D:$D,"s")</f>
        <v>1</v>
      </c>
      <c r="H11" s="83">
        <f>COUNTIFS('score sheet (3)'!$B:$B,'Set (3)'!$A11,'score sheet (3)'!$D:$D,"s",'score sheet (3)'!$E:$E,"p")</f>
        <v>0</v>
      </c>
      <c r="I11" s="86">
        <f>COUNTIFS('score sheet (3)'!$B:$B,'Set (3)'!$A11,'score sheet (3)'!$D:$D,"s",'score sheet (3)'!$E:$E,"m")</f>
        <v>0</v>
      </c>
      <c r="J11" s="85">
        <f>COUNTIFS('score sheet (3)'!$B:$B,'Set (3)'!$A11,'score sheet (3)'!$D:$D,"b")</f>
        <v>0</v>
      </c>
      <c r="K11" s="83">
        <f>COUNTIFS('score sheet (3)'!$B:$B,'Set (3)'!$A11,'score sheet (3)'!$D:$D,"b",'score sheet (3)'!$E:$E,"p")</f>
        <v>0</v>
      </c>
      <c r="L11" s="83">
        <f>COUNTIFS('score sheet (3)'!$B:$B,'Set (3)'!$A11,'score sheet (3)'!$D:$D,"b",'score sheet (3)'!$E:$E,"t")</f>
        <v>0</v>
      </c>
      <c r="M11" s="86">
        <f>COUNTIFS('score sheet (3)'!$B:$B,'Set (3)'!$A11,'score sheet (3)'!$D:$D,"b",'score sheet (3)'!$E:$E,"m")</f>
        <v>0</v>
      </c>
      <c r="N11" s="85">
        <f>COUNTIFS('score sheet (3)'!$B:$B,'Set (3)'!$A11,'score sheet (3)'!$D:$D,"d")</f>
        <v>0</v>
      </c>
      <c r="O11" s="88">
        <f>COUNTIFS('score sheet (3)'!$B:$B,'Set (3)'!$A11,'score sheet (3)'!$D:$D,"d",'score sheet (3)'!$D:$D,"m")</f>
        <v>0</v>
      </c>
      <c r="P11" s="89">
        <f>COUNTIFS('score sheet (3)'!$B:$B,'Set (3)'!$A11,'score sheet (3)'!$D:$D,"m")</f>
        <v>0</v>
      </c>
      <c r="Q11" s="84"/>
      <c r="X11" s="85" t="s">
        <v>14</v>
      </c>
      <c r="Y11" s="83"/>
      <c r="Z11" s="83">
        <f>COUNTIFS('score sheet (3)'!$B:$B,'Set (3)'!Y$9,'score sheet (3)'!$D:$D,"a",'score sheet (3)'!$E:$E,"p")</f>
        <v>3</v>
      </c>
      <c r="AA11" s="83"/>
      <c r="AB11" s="83">
        <f>COUNTIFS('score sheet (3)'!$B:$B,'Set (3)'!AA$9,'score sheet (3)'!$D:$D,"a",'score sheet (3)'!$E:$E,"p")</f>
        <v>4</v>
      </c>
      <c r="AC11" s="83"/>
      <c r="AD11" s="83">
        <f>COUNTIFS('score sheet (3)'!$B:$B,'Set (3)'!AC$9,'score sheet (3)'!$D:$D,"a",'score sheet (3)'!$E:$E,"p")</f>
        <v>2</v>
      </c>
      <c r="AE11" s="83"/>
      <c r="AF11" s="86"/>
    </row>
    <row r="12" spans="1:32" x14ac:dyDescent="0.45">
      <c r="A12" s="83">
        <v>7</v>
      </c>
      <c r="B12" s="83">
        <v>2</v>
      </c>
      <c r="C12" s="87" t="s">
        <v>371</v>
      </c>
      <c r="D12" s="85">
        <f>COUNTIFS('score sheet (3)'!$B:$B,'Set (3)'!$A12,'score sheet (3)'!$D:$D,"a")</f>
        <v>5</v>
      </c>
      <c r="E12" s="87">
        <f>COUNTIFS('score sheet (3)'!$B:$B,'Set (3)'!$A12,'score sheet (3)'!$D:$D,"a",'score sheet (3)'!$E:$E,"p")</f>
        <v>2</v>
      </c>
      <c r="F12" s="86">
        <f>COUNTIFS('score sheet (3)'!$B:$B,'Set (3)'!$A12,'score sheet (3)'!$D:$D,"a",'score sheet (3)'!$E:$E,"m")</f>
        <v>2</v>
      </c>
      <c r="G12" s="85">
        <f>COUNTIFS('score sheet (3)'!$B:$B,'Set (3)'!$A12,'score sheet (3)'!$D:$D,"s")</f>
        <v>1</v>
      </c>
      <c r="H12" s="83">
        <f>COUNTIFS('score sheet (3)'!$B:$B,'Set (3)'!$A12,'score sheet (3)'!$D:$D,"s",'score sheet (3)'!$E:$E,"p")</f>
        <v>0</v>
      </c>
      <c r="I12" s="86">
        <f>COUNTIFS('score sheet (3)'!$B:$B,'Set (3)'!$A12,'score sheet (3)'!$D:$D,"s",'score sheet (3)'!$E:$E,"m")</f>
        <v>1</v>
      </c>
      <c r="J12" s="85">
        <f>COUNTIFS('score sheet (3)'!$B:$B,'Set (3)'!$A12,'score sheet (3)'!$D:$D,"b")</f>
        <v>1</v>
      </c>
      <c r="K12" s="83">
        <f>COUNTIFS('score sheet (3)'!$B:$B,'Set (3)'!$A12,'score sheet (3)'!$D:$D,"b",'score sheet (3)'!$E:$E,"p")</f>
        <v>0</v>
      </c>
      <c r="L12" s="83">
        <f>COUNTIFS('score sheet (3)'!$B:$B,'Set (3)'!$A12,'score sheet (3)'!$D:$D,"b",'score sheet (3)'!$E:$E,"t")</f>
        <v>0</v>
      </c>
      <c r="M12" s="86">
        <f>COUNTIFS('score sheet (3)'!$B:$B,'Set (3)'!$A12,'score sheet (3)'!$D:$D,"b",'score sheet (3)'!$E:$E,"m")</f>
        <v>1</v>
      </c>
      <c r="N12" s="85">
        <f>COUNTIFS('score sheet (3)'!$B:$B,'Set (3)'!$A12,'score sheet (3)'!$D:$D,"d")</f>
        <v>0</v>
      </c>
      <c r="O12" s="88">
        <f>COUNTIFS('score sheet (3)'!$B:$B,'Set (3)'!$A12,'score sheet (3)'!$D:$D,"d",'score sheet (3)'!$D:$D,"m")</f>
        <v>0</v>
      </c>
      <c r="P12" s="89">
        <f>COUNTIFS('score sheet (3)'!$B:$B,'Set (3)'!$A12,'score sheet (3)'!$D:$D,"m")</f>
        <v>0</v>
      </c>
      <c r="Q12" s="84"/>
      <c r="R12" s="84"/>
      <c r="S12" s="84"/>
      <c r="T12" s="84"/>
      <c r="X12" s="85" t="s">
        <v>7</v>
      </c>
      <c r="Y12" s="83"/>
      <c r="Z12" s="83">
        <f>COUNTIFS('score sheet (3)'!$B:$B,'Set (3)'!Y$9,'score sheet (3)'!$D:$D,"a",'score sheet (3)'!$E:$E,"m")</f>
        <v>2</v>
      </c>
      <c r="AA12" s="83"/>
      <c r="AB12" s="83">
        <f>COUNTIFS('score sheet (3)'!$B:$B,'Set (3)'!AA$9,'score sheet (3)'!$D:$D,"a",'score sheet (3)'!$E:$E,"m")</f>
        <v>0</v>
      </c>
      <c r="AC12" s="83"/>
      <c r="AD12" s="83">
        <f>COUNTIFS('score sheet (3)'!$B:$B,'Set (3)'!AC$9,'score sheet (3)'!$D:$D,"a",'score sheet (3)'!$E:$E,"m")</f>
        <v>2</v>
      </c>
      <c r="AE12" s="83"/>
      <c r="AF12" s="86"/>
    </row>
    <row r="13" spans="1:32" ht="18.600000000000001" thickBot="1" x14ac:dyDescent="0.5">
      <c r="A13" s="83">
        <v>8</v>
      </c>
      <c r="B13" s="83"/>
      <c r="C13" s="87" t="s">
        <v>354</v>
      </c>
      <c r="D13" s="85">
        <f>COUNTIFS('score sheet (3)'!$B:$B,'Set (3)'!$A13,'score sheet (3)'!$D:$D,"a")</f>
        <v>0</v>
      </c>
      <c r="E13" s="87">
        <f>COUNTIFS('score sheet (3)'!$B:$B,'Set (3)'!$A13,'score sheet (3)'!$D:$D,"a",'score sheet (3)'!$E:$E,"p")</f>
        <v>0</v>
      </c>
      <c r="F13" s="86">
        <f>COUNTIFS('score sheet (3)'!$B:$B,'Set (3)'!$A13,'score sheet (3)'!$D:$D,"a",'score sheet (3)'!$E:$E,"m")</f>
        <v>0</v>
      </c>
      <c r="G13" s="85">
        <f>COUNTIFS('score sheet (3)'!$B:$B,'Set (3)'!$A13,'score sheet (3)'!$D:$D,"s")</f>
        <v>0</v>
      </c>
      <c r="H13" s="83">
        <f>COUNTIFS('score sheet (3)'!$B:$B,'Set (3)'!$A13,'score sheet (3)'!$D:$D,"s",'score sheet (3)'!$E:$E,"p")</f>
        <v>0</v>
      </c>
      <c r="I13" s="86">
        <f>COUNTIFS('score sheet (3)'!$B:$B,'Set (3)'!$A13,'score sheet (3)'!$D:$D,"s",'score sheet (3)'!$E:$E,"m")</f>
        <v>0</v>
      </c>
      <c r="J13" s="85">
        <f>COUNTIFS('score sheet (3)'!$B:$B,'Set (3)'!$A13,'score sheet (3)'!$D:$D,"b")</f>
        <v>0</v>
      </c>
      <c r="K13" s="83">
        <f>COUNTIFS('score sheet (3)'!$B:$B,'Set (3)'!$A13,'score sheet (3)'!$D:$D,"b",'score sheet (3)'!$E:$E,"p")</f>
        <v>0</v>
      </c>
      <c r="L13" s="83">
        <f>COUNTIFS('score sheet (3)'!$B:$B,'Set (3)'!$A13,'score sheet (3)'!$D:$D,"b",'score sheet (3)'!$E:$E,"t")</f>
        <v>0</v>
      </c>
      <c r="M13" s="86">
        <f>COUNTIFS('score sheet (3)'!$B:$B,'Set (3)'!$A13,'score sheet (3)'!$D:$D,"b",'score sheet (3)'!$E:$E,"m")</f>
        <v>0</v>
      </c>
      <c r="N13" s="85">
        <f>COUNTIFS('score sheet (3)'!$B:$B,'Set (3)'!$A13,'score sheet (3)'!$D:$D,"d")</f>
        <v>4</v>
      </c>
      <c r="O13" s="88">
        <f>COUNTIFS('score sheet (3)'!$B:$B,'Set (3)'!$A13,'score sheet (3)'!$D:$D,"d",'score sheet (3)'!$D:$D,"m")</f>
        <v>0</v>
      </c>
      <c r="P13" s="89">
        <f>COUNTIFS('score sheet (3)'!$B:$B,'Set (3)'!$A13,'score sheet (3)'!$D:$D,"m")</f>
        <v>0</v>
      </c>
      <c r="X13" s="91" t="s">
        <v>12</v>
      </c>
      <c r="Y13" s="92"/>
      <c r="Z13" s="92">
        <f>(Z11-Z12)/Z10</f>
        <v>0.125</v>
      </c>
      <c r="AA13" s="92"/>
      <c r="AB13" s="97">
        <f>(AB11-AB12)/AB10</f>
        <v>0.5714285714285714</v>
      </c>
      <c r="AC13" s="92"/>
      <c r="AD13" s="92">
        <f>(AD11-AD12)/AD10</f>
        <v>0</v>
      </c>
      <c r="AE13" s="92"/>
      <c r="AF13" s="94"/>
    </row>
    <row r="14" spans="1:32" ht="18.600000000000001" thickBot="1" x14ac:dyDescent="0.5">
      <c r="A14" s="83"/>
      <c r="B14" s="83"/>
      <c r="C14" s="87"/>
      <c r="D14" s="85"/>
      <c r="E14" s="83"/>
      <c r="F14" s="86"/>
      <c r="G14" s="85"/>
      <c r="H14" s="83"/>
      <c r="I14" s="86"/>
      <c r="J14" s="85"/>
      <c r="K14" s="83"/>
      <c r="L14" s="83"/>
      <c r="M14" s="86"/>
      <c r="N14" s="85"/>
      <c r="O14" s="88"/>
      <c r="P14" s="109"/>
      <c r="X14" s="67" t="s">
        <v>92</v>
      </c>
      <c r="Y14" s="70">
        <v>10</v>
      </c>
      <c r="Z14" s="70" t="s">
        <v>359</v>
      </c>
      <c r="AA14" s="70">
        <v>8</v>
      </c>
      <c r="AB14" s="70" t="s">
        <v>360</v>
      </c>
      <c r="AC14" s="70">
        <v>3</v>
      </c>
      <c r="AD14" s="70" t="s">
        <v>362</v>
      </c>
      <c r="AE14" s="70"/>
      <c r="AF14" s="69"/>
    </row>
    <row r="15" spans="1:32" ht="18.600000000000001" thickBot="1" x14ac:dyDescent="0.5">
      <c r="A15" s="83"/>
      <c r="B15" s="83"/>
      <c r="C15" s="87" t="s">
        <v>15</v>
      </c>
      <c r="D15" s="108">
        <f>SUM(D5:D14)</f>
        <v>30</v>
      </c>
      <c r="E15" s="97">
        <f>SUM(E5:E14)</f>
        <v>14</v>
      </c>
      <c r="F15" s="94">
        <f>SUM(F5:F14)</f>
        <v>6</v>
      </c>
      <c r="G15" s="91">
        <f>SUM(G5:G14)</f>
        <v>20</v>
      </c>
      <c r="H15" s="92">
        <f>SUM(H5:H14)</f>
        <v>1</v>
      </c>
      <c r="I15" s="94">
        <f>SUM(I5:I14)</f>
        <v>4</v>
      </c>
      <c r="J15" s="91">
        <f>SUM(J5:J14)</f>
        <v>11</v>
      </c>
      <c r="K15" s="92">
        <f>SUM(K5:K14)</f>
        <v>1</v>
      </c>
      <c r="L15" s="92">
        <f>SUM(L5:L14)</f>
        <v>2</v>
      </c>
      <c r="M15" s="94">
        <f>SUM(M5:M14)</f>
        <v>7</v>
      </c>
      <c r="N15" s="91">
        <f>SUM(N5:N14)</f>
        <v>15</v>
      </c>
      <c r="O15" s="95">
        <f>SUM(O5:O14)</f>
        <v>0</v>
      </c>
      <c r="P15" s="96">
        <f>SUM(P5:P14)</f>
        <v>1</v>
      </c>
      <c r="R15" s="67" t="s">
        <v>58</v>
      </c>
      <c r="S15" s="70" t="s">
        <v>71</v>
      </c>
      <c r="T15" s="70" t="s">
        <v>4</v>
      </c>
      <c r="U15" s="70" t="s">
        <v>5</v>
      </c>
      <c r="V15" s="70" t="s">
        <v>6</v>
      </c>
      <c r="W15" s="68" t="s">
        <v>8</v>
      </c>
      <c r="X15" s="85" t="s">
        <v>9</v>
      </c>
      <c r="Y15" s="83"/>
      <c r="Z15" s="83">
        <f>COUNTIFS('score sheet (3)'!$G:$G,'Set (3)'!Y$14,'score sheet (3)'!$I:$I,"r",'score sheet (3)'!$J:$J,"a")</f>
        <v>1</v>
      </c>
      <c r="AA15" s="83"/>
      <c r="AB15" s="83">
        <f>COUNTIFS('score sheet (3)'!$G:$G,'Set (3)'!AA$14,'score sheet (3)'!$I:$I,"r",'score sheet (3)'!$J:$J,"a")</f>
        <v>4</v>
      </c>
      <c r="AC15" s="83"/>
      <c r="AD15" s="83">
        <f>COUNTIFS('score sheet (3)'!$G:$G,'Set (3)'!AC$14,'score sheet (3)'!$I:$I,"r",'score sheet (3)'!$J:$J,"a")</f>
        <v>2</v>
      </c>
      <c r="AE15" s="83"/>
      <c r="AF15" s="86"/>
    </row>
    <row r="16" spans="1:32" ht="18.600000000000001" thickBot="1" x14ac:dyDescent="0.5">
      <c r="C16" s="84" t="str">
        <f>D2</f>
        <v>PIA</v>
      </c>
      <c r="Q16" s="90"/>
      <c r="R16" s="85" t="s">
        <v>209</v>
      </c>
      <c r="S16" s="83" t="s">
        <v>52</v>
      </c>
      <c r="T16" s="83">
        <f>COUNTIFS('score sheet (3)'!$G:$G,'Set (3)'!S16,'score sheet (3)'!$I:$I,"ab")</f>
        <v>0</v>
      </c>
      <c r="U16" s="83">
        <f>COUNTIFS('score sheet (3)'!$G:$G,'Set (3)'!S16,'score sheet (3)'!$I:$I,"sb")</f>
        <v>0</v>
      </c>
      <c r="V16" s="83">
        <f>COUNTIFS('score sheet (3)'!$G:$G,'Set (3)'!S16,'score sheet (3)'!$I:$I,"bb")</f>
        <v>1</v>
      </c>
      <c r="W16" s="87">
        <f>COUNTIFS('score sheet (3)'!$G:$G,'Set (3)'!S16,'score sheet (3)'!$I:$I,"ob")</f>
        <v>1</v>
      </c>
      <c r="X16" s="85" t="s">
        <v>10</v>
      </c>
      <c r="Y16" s="83"/>
      <c r="Z16" s="83">
        <f>COUNTIFS('score sheet (3)'!$G:$G,'Set (3)'!Y$14,'score sheet (3)'!$I:$I,"r",'score sheet (3)'!$J:$J,"b")</f>
        <v>1</v>
      </c>
      <c r="AA16" s="83"/>
      <c r="AB16" s="83">
        <f>COUNTIFS('score sheet (3)'!$G:$G,'Set (3)'!AA$14,'score sheet (3)'!$I:$I,"r",'score sheet (3)'!$J:$J,"b")</f>
        <v>3</v>
      </c>
      <c r="AC16" s="83"/>
      <c r="AD16" s="83">
        <f>COUNTIFS('score sheet (3)'!$G:$G,'Set (3)'!AC$14,'score sheet (3)'!$I:$I,"r",'score sheet (3)'!$J:$J,"b")</f>
        <v>0</v>
      </c>
      <c r="AE16" s="83"/>
      <c r="AF16" s="86"/>
    </row>
    <row r="17" spans="1:32" x14ac:dyDescent="0.45">
      <c r="A17" s="58" t="s">
        <v>16</v>
      </c>
      <c r="B17" s="58" t="s">
        <v>62</v>
      </c>
      <c r="C17" s="59" t="s">
        <v>3</v>
      </c>
      <c r="D17" s="67" t="s">
        <v>74</v>
      </c>
      <c r="E17" s="70" t="s">
        <v>93</v>
      </c>
      <c r="F17" s="69" t="s">
        <v>94</v>
      </c>
      <c r="G17" s="67" t="s">
        <v>75</v>
      </c>
      <c r="H17" s="70" t="s">
        <v>93</v>
      </c>
      <c r="I17" s="69" t="s">
        <v>94</v>
      </c>
      <c r="J17" s="67" t="s">
        <v>76</v>
      </c>
      <c r="K17" s="70" t="s">
        <v>93</v>
      </c>
      <c r="L17" s="72" t="s">
        <v>96</v>
      </c>
      <c r="M17" s="73" t="s">
        <v>94</v>
      </c>
      <c r="N17" s="67" t="s">
        <v>77</v>
      </c>
      <c r="O17" s="74" t="s">
        <v>99</v>
      </c>
      <c r="P17" s="77" t="s">
        <v>7</v>
      </c>
      <c r="Q17" s="84"/>
      <c r="R17" s="85" t="s">
        <v>210</v>
      </c>
      <c r="S17" s="83" t="s">
        <v>53</v>
      </c>
      <c r="T17" s="83">
        <f>COUNTIFS('score sheet (3)'!$G:$G,'Set (3)'!S17,'score sheet (3)'!$I:$I,"ab")</f>
        <v>0</v>
      </c>
      <c r="U17" s="83">
        <f>COUNTIFS('score sheet (3)'!$G:$G,'Set (3)'!S17,'score sheet (3)'!$I:$I,"sb")</f>
        <v>0</v>
      </c>
      <c r="V17" s="83">
        <f>COUNTIFS('score sheet (3)'!$G:$G,'Set (3)'!S17,'score sheet (3)'!$I:$I,"bb")</f>
        <v>0</v>
      </c>
      <c r="W17" s="87">
        <f>COUNTIFS('score sheet (3)'!$G:$G,'Set (3)'!S17,'score sheet (3)'!$I:$I,"ob")</f>
        <v>0</v>
      </c>
      <c r="X17" s="85" t="s">
        <v>11</v>
      </c>
      <c r="Y17" s="83"/>
      <c r="Z17" s="83">
        <f>COUNTIFS('score sheet (3)'!$G:$G,'Set (3)'!Y$14,'score sheet (3)'!$I:$I,"r",'score sheet (3)'!$J:$J,"c")</f>
        <v>0</v>
      </c>
      <c r="AA17" s="83"/>
      <c r="AB17" s="83">
        <f>COUNTIFS('score sheet (3)'!$G:$G,'Set (3)'!AA$14,'score sheet (3)'!$I:$I,"r",'score sheet (3)'!$J:$J,"c")</f>
        <v>1</v>
      </c>
      <c r="AC17" s="83"/>
      <c r="AD17" s="83">
        <f>COUNTIFS('score sheet (3)'!$G:$G,'Set (3)'!AC$14,'score sheet (3)'!$I:$I,"r",'score sheet (3)'!$J:$J,"c")</f>
        <v>3</v>
      </c>
      <c r="AE17" s="83"/>
      <c r="AF17" s="86"/>
    </row>
    <row r="18" spans="1:32" x14ac:dyDescent="0.45">
      <c r="A18" s="83">
        <v>9</v>
      </c>
      <c r="B18" s="83"/>
      <c r="C18" s="87" t="s">
        <v>344</v>
      </c>
      <c r="D18" s="99">
        <f>COUNTIFS('score sheet (3)'!$G:$G,'Set (3)'!$A18,'score sheet (3)'!$I:$I,"a")</f>
        <v>9</v>
      </c>
      <c r="E18" s="100">
        <f>COUNTIFS('score sheet (3)'!$G:$G,'Set (3)'!$A18,'score sheet (3)'!$I:$I,"a",'score sheet (3)'!$J:$J,"p")</f>
        <v>6</v>
      </c>
      <c r="F18" s="86">
        <f>COUNTIFS('score sheet (3)'!$G:$G,'Set (3)'!$A18,'score sheet (3)'!$I:$I,"a",'score sheet (3)'!$J:$J,"m")</f>
        <v>1</v>
      </c>
      <c r="G18" s="85">
        <f>COUNTIFS('score sheet (3)'!$G:$G,'Set (3)'!$A18,'score sheet (3)'!$I:$I,"s")</f>
        <v>4</v>
      </c>
      <c r="H18" s="83">
        <f>COUNTIFS('score sheet (3)'!$G:$G,'Set (3)'!$A18,'score sheet (3)'!$I:$I,"s",'score sheet (3)'!$J:$J,"p")</f>
        <v>0</v>
      </c>
      <c r="I18" s="86">
        <f>COUNTIFS('score sheet (3)'!$G:$G,'Set (3)'!$A18,'score sheet (3)'!$I:$I,"s",'score sheet (3)'!$J:$J,"m")</f>
        <v>0</v>
      </c>
      <c r="J18" s="85">
        <f>COUNTIFS('score sheet (3)'!$G:$G,'Set (3)'!$A18,'score sheet (3)'!$I:$I,"b")</f>
        <v>2</v>
      </c>
      <c r="K18" s="83">
        <f>COUNTIFS('score sheet (3)'!$G:$G,'Set (3)'!$A18,'score sheet (3)'!$I:$I,"b",'score sheet (3)'!$J:$J,"p")</f>
        <v>0</v>
      </c>
      <c r="L18" s="83">
        <f>COUNTIFS('score sheet (3)'!$G:$G,'Set (3)'!$A18,'score sheet (3)'!$I:$I,"b",'score sheet (3)'!J:J,"t")</f>
        <v>0</v>
      </c>
      <c r="M18" s="86">
        <f>COUNTIFS('score sheet (3)'!$G:$G,'Set (3)'!$A18,'score sheet (3)'!$I:$I,"b",'score sheet (3)'!K:K,"m")</f>
        <v>0</v>
      </c>
      <c r="N18" s="85">
        <f>COUNTIFS('score sheet (3)'!$G:$G,'Set (3)'!$A18,'score sheet (3)'!$I:$I,"d")</f>
        <v>1</v>
      </c>
      <c r="O18" s="86">
        <f>COUNTIFS('score sheet (3)'!$G:$G,'Set (3)'!$A18,'score sheet (3)'!$I:$I,"d",'score sheet (3)'!$J:$J,"m")</f>
        <v>0</v>
      </c>
      <c r="P18" s="89">
        <f>COUNTIFS('score sheet (3)'!$G:$G,'Set (3)'!$A18,'score sheet (3)'!$I:$I,"m")</f>
        <v>0</v>
      </c>
      <c r="Q18" s="84"/>
      <c r="R18" s="85" t="s">
        <v>211</v>
      </c>
      <c r="S18" s="83" t="s">
        <v>54</v>
      </c>
      <c r="T18" s="83">
        <f>COUNTIFS('score sheet (3)'!$G:$G,'Set (3)'!S18,'score sheet (3)'!$I:$I,"ab")</f>
        <v>0</v>
      </c>
      <c r="U18" s="83">
        <f>COUNTIFS('score sheet (3)'!$G:$G,'Set (3)'!S18,'score sheet (3)'!$I:$I,"sb")</f>
        <v>0</v>
      </c>
      <c r="V18" s="83">
        <f>COUNTIFS('score sheet (3)'!$G:$G,'Set (3)'!S18,'score sheet (3)'!$I:$I,"bb")</f>
        <v>0</v>
      </c>
      <c r="W18" s="87">
        <f>COUNTIFS('score sheet (3)'!$G:$G,'Set (3)'!S18,'score sheet (3)'!$I:$I,"ob")</f>
        <v>0</v>
      </c>
      <c r="X18" s="85" t="s">
        <v>7</v>
      </c>
      <c r="Y18" s="83"/>
      <c r="Z18" s="83">
        <f>COUNTIFS('score sheet (3)'!$G:$G,'Set (3)'!Y$14,'score sheet (3)'!$I:$I,"r",'score sheet (3)'!$J:$J,"m")+COUNTIFS('score sheet (3)'!$G:$G,'Set (3)'!Y$14,'score sheet (3)'!$I:$I,"r",'score sheet (3)'!$J:$J,"o")</f>
        <v>0</v>
      </c>
      <c r="AA18" s="83"/>
      <c r="AB18" s="83">
        <f>COUNTIFS('score sheet (3)'!$G:$G,'Set (3)'!AA$14,'score sheet (3)'!$I:$I,"r",'score sheet (3)'!$J:$J,"m")+COUNTIFS('score sheet (3)'!$G:$G,'Set (3)'!AA$14,'score sheet (3)'!$I:$I,"r",'score sheet (3)'!$J:$J,"o")</f>
        <v>1</v>
      </c>
      <c r="AC18" s="83"/>
      <c r="AD18" s="83">
        <f>COUNTIFS('score sheet (3)'!$G:$G,'Set (3)'!AC$14,'score sheet (3)'!$I:$I,"r",'score sheet (3)'!$J:$J,"m")+COUNTIFS('score sheet (3)'!$G:$G,'Set (3)'!AC$14,'score sheet (3)'!$I:$I,"r",'score sheet (3)'!$J:$J,"o")</f>
        <v>0</v>
      </c>
      <c r="AE18" s="83"/>
      <c r="AF18" s="86"/>
    </row>
    <row r="19" spans="1:32" x14ac:dyDescent="0.45">
      <c r="A19" s="83">
        <v>3</v>
      </c>
      <c r="B19" s="83"/>
      <c r="C19" s="87" t="s">
        <v>343</v>
      </c>
      <c r="D19" s="85">
        <f>COUNTIFS('score sheet (3)'!$G:$G,'Set (3)'!$A19,'score sheet (3)'!$I:$I,"a")</f>
        <v>4</v>
      </c>
      <c r="E19" s="87">
        <f>COUNTIFS('score sheet (3)'!$G:$G,'Set (3)'!$A19,'score sheet (3)'!$I:$I,"a",'score sheet (3)'!$J:$J,"p")</f>
        <v>3</v>
      </c>
      <c r="F19" s="86">
        <f>COUNTIFS('score sheet (3)'!$G:$G,'Set (3)'!$A19,'score sheet (3)'!$I:$I,"a",'score sheet (3)'!$J:$J,"m")</f>
        <v>0</v>
      </c>
      <c r="G19" s="85">
        <f>COUNTIFS('score sheet (3)'!$G:$G,'Set (3)'!$A19,'score sheet (3)'!$I:$I,"s")</f>
        <v>3</v>
      </c>
      <c r="H19" s="83">
        <f>COUNTIFS('score sheet (3)'!$G:$G,'Set (3)'!$A19,'score sheet (3)'!$I:$I,"s",'score sheet (3)'!$J:$J,"p")</f>
        <v>0</v>
      </c>
      <c r="I19" s="86">
        <f>COUNTIFS('score sheet (3)'!$G:$G,'Set (3)'!$A19,'score sheet (3)'!$I:$I,"s",'score sheet (3)'!$J:$J,"m")</f>
        <v>1</v>
      </c>
      <c r="J19" s="85">
        <f>COUNTIFS('score sheet (3)'!$G:$G,'Set (3)'!$A19,'score sheet (3)'!$I:$I,"b")</f>
        <v>1</v>
      </c>
      <c r="K19" s="83">
        <f>COUNTIFS('score sheet (3)'!$G:$G,'Set (3)'!$A19,'score sheet (3)'!$I:$I,"b",'score sheet (3)'!$J:$J,"p")</f>
        <v>1</v>
      </c>
      <c r="L19" s="83">
        <f>COUNTIFS('score sheet (3)'!$G:$G,'Set (3)'!$A19,'score sheet (3)'!$I:$I,"b",'score sheet (3)'!J:J,"t")</f>
        <v>0</v>
      </c>
      <c r="M19" s="86">
        <f>COUNTIFS('score sheet (3)'!$G:$G,'Set (3)'!$A19,'score sheet (3)'!$I:$I,"b",'score sheet (3)'!K:K,"m")</f>
        <v>0</v>
      </c>
      <c r="N19" s="99">
        <f>COUNTIFS('score sheet (3)'!$G:$G,'Set (3)'!$A19,'score sheet (3)'!$I:$I,"d")</f>
        <v>4</v>
      </c>
      <c r="O19" s="86">
        <f>COUNTIFS('score sheet (3)'!$G:$G,'Set (3)'!$A19,'score sheet (3)'!$I:$I,"d",'score sheet (3)'!$J:$J,"m")</f>
        <v>1</v>
      </c>
      <c r="P19" s="89">
        <f>COUNTIFS('score sheet (3)'!$G:$G,'Set (3)'!$A19,'score sheet (3)'!$I:$I,"m")</f>
        <v>0</v>
      </c>
      <c r="Q19" s="84"/>
      <c r="R19" s="85" t="s">
        <v>212</v>
      </c>
      <c r="S19" s="83" t="s">
        <v>55</v>
      </c>
      <c r="T19" s="83">
        <f>COUNTIFS('score sheet (3)'!$G:$G,'Set (3)'!S19,'score sheet (3)'!$I:$I,"ab")</f>
        <v>0</v>
      </c>
      <c r="U19" s="83">
        <f>COUNTIFS('score sheet (3)'!$G:$G,'Set (3)'!S19,'score sheet (3)'!$I:$I,"sb")</f>
        <v>0</v>
      </c>
      <c r="V19" s="83">
        <f>COUNTIFS('score sheet (3)'!$G:$G,'Set (3)'!S19,'score sheet (3)'!$I:$I,"bb")</f>
        <v>0</v>
      </c>
      <c r="W19" s="87">
        <f>COUNTIFS('score sheet (3)'!$G:$G,'Set (3)'!S19,'score sheet (3)'!$I:$I,"ob")</f>
        <v>1</v>
      </c>
      <c r="X19" s="85" t="s">
        <v>12</v>
      </c>
      <c r="Y19" s="83"/>
      <c r="Z19" s="83">
        <f>(Z15*100+Z16*50)/(Z15+Z16+Z17+Z18)</f>
        <v>75</v>
      </c>
      <c r="AA19" s="83"/>
      <c r="AB19" s="98">
        <f>(AB15*100+AB16*50)/(AB15+AB16+AB17+AB18)</f>
        <v>61.111111111111114</v>
      </c>
      <c r="AC19" s="83"/>
      <c r="AD19" s="83">
        <f>(AD15*100+AD16*50)/(AD15+AD16+AD17+AD18)</f>
        <v>40</v>
      </c>
      <c r="AE19" s="83"/>
      <c r="AF19" s="86" t="e">
        <f>(AF15*100+AF16*50)/(AF15+AF16+AF17+AF18)</f>
        <v>#DIV/0!</v>
      </c>
    </row>
    <row r="20" spans="1:32" x14ac:dyDescent="0.45">
      <c r="A20" s="83">
        <v>13</v>
      </c>
      <c r="B20" s="83"/>
      <c r="C20" s="87" t="s">
        <v>345</v>
      </c>
      <c r="D20" s="85">
        <f>COUNTIFS('score sheet (3)'!$G:$G,'Set (3)'!$A20,'score sheet (3)'!$I:$I,"a")</f>
        <v>3</v>
      </c>
      <c r="E20" s="87">
        <f>COUNTIFS('score sheet (3)'!$G:$G,'Set (3)'!$A20,'score sheet (3)'!$I:$I,"a",'score sheet (3)'!$J:$J,"p")</f>
        <v>1</v>
      </c>
      <c r="F20" s="86">
        <f>COUNTIFS('score sheet (3)'!$G:$G,'Set (3)'!$A20,'score sheet (3)'!$I:$I,"a",'score sheet (3)'!$J:$J,"m")</f>
        <v>1</v>
      </c>
      <c r="G20" s="85">
        <f>COUNTIFS('score sheet (3)'!$G:$G,'Set (3)'!$A20,'score sheet (3)'!$I:$I,"s")</f>
        <v>3</v>
      </c>
      <c r="H20" s="83">
        <f>COUNTIFS('score sheet (3)'!$G:$G,'Set (3)'!$A20,'score sheet (3)'!$I:$I,"s",'score sheet (3)'!$J:$J,"p")</f>
        <v>0</v>
      </c>
      <c r="I20" s="86">
        <f>COUNTIFS('score sheet (3)'!$G:$G,'Set (3)'!$A20,'score sheet (3)'!$I:$I,"s",'score sheet (3)'!$J:$J,"m")</f>
        <v>0</v>
      </c>
      <c r="J20" s="85">
        <f>COUNTIFS('score sheet (3)'!$G:$G,'Set (3)'!$A20,'score sheet (3)'!$I:$I,"b")</f>
        <v>2</v>
      </c>
      <c r="K20" s="83">
        <f>COUNTIFS('score sheet (3)'!$G:$G,'Set (3)'!$A20,'score sheet (3)'!$I:$I,"b",'score sheet (3)'!$J:$J,"p")</f>
        <v>0</v>
      </c>
      <c r="L20" s="83">
        <f>COUNTIFS('score sheet (3)'!$G:$G,'Set (3)'!$A20,'score sheet (3)'!$I:$I,"b",'score sheet (3)'!J:J,"t")</f>
        <v>0</v>
      </c>
      <c r="M20" s="86">
        <f>COUNTIFS('score sheet (3)'!$G:$G,'Set (3)'!$A20,'score sheet (3)'!$I:$I,"b",'score sheet (3)'!K:K,"m")</f>
        <v>0</v>
      </c>
      <c r="N20" s="85">
        <f>COUNTIFS('score sheet (3)'!$G:$G,'Set (3)'!$A20,'score sheet (3)'!$I:$I,"d")</f>
        <v>1</v>
      </c>
      <c r="O20" s="86">
        <f>COUNTIFS('score sheet (3)'!$G:$G,'Set (3)'!$A20,'score sheet (3)'!$I:$I,"d",'score sheet (3)'!$J:$J,"m")</f>
        <v>0</v>
      </c>
      <c r="P20" s="89">
        <f>COUNTIFS('score sheet (3)'!$G:$G,'Set (3)'!$A20,'score sheet (3)'!$I:$I,"m")</f>
        <v>0</v>
      </c>
      <c r="Q20" s="84"/>
      <c r="R20" s="85" t="s">
        <v>207</v>
      </c>
      <c r="S20" s="83" t="s">
        <v>56</v>
      </c>
      <c r="T20" s="83">
        <f>COUNTIFS('score sheet (3)'!$G:$G,'Set (3)'!S20,'score sheet (3)'!$I:$I,"ab")</f>
        <v>0</v>
      </c>
      <c r="U20" s="83">
        <f>COUNTIFS('score sheet (3)'!$G:$G,'Set (3)'!S20,'score sheet (3)'!$I:$I,"sb")</f>
        <v>1</v>
      </c>
      <c r="V20" s="83">
        <f>COUNTIFS('score sheet (3)'!$G:$G,'Set (3)'!S20,'score sheet (3)'!$I:$I,"bb")</f>
        <v>0</v>
      </c>
      <c r="W20" s="87">
        <f>COUNTIFS('score sheet (3)'!$G:$G,'Set (3)'!S20,'score sheet (3)'!$I:$I,"ob")</f>
        <v>0</v>
      </c>
      <c r="X20" s="80" t="s">
        <v>4</v>
      </c>
      <c r="Y20" s="58">
        <v>9</v>
      </c>
      <c r="Z20" s="58" t="s">
        <v>361</v>
      </c>
      <c r="AA20" s="58">
        <v>3</v>
      </c>
      <c r="AB20" s="58" t="s">
        <v>362</v>
      </c>
      <c r="AC20" s="58">
        <v>8</v>
      </c>
      <c r="AD20" s="58" t="s">
        <v>360</v>
      </c>
      <c r="AE20" s="58">
        <v>13</v>
      </c>
      <c r="AF20" s="81" t="s">
        <v>456</v>
      </c>
    </row>
    <row r="21" spans="1:32" ht="18.600000000000001" thickBot="1" x14ac:dyDescent="0.5">
      <c r="A21" s="83">
        <v>6</v>
      </c>
      <c r="B21" s="83"/>
      <c r="C21" s="87" t="s">
        <v>339</v>
      </c>
      <c r="D21" s="85">
        <f>COUNTIFS('score sheet (3)'!$G:$G,'Set (3)'!$A21,'score sheet (3)'!$I:$I,"a")</f>
        <v>0</v>
      </c>
      <c r="E21" s="87">
        <f>COUNTIFS('score sheet (3)'!$G:$G,'Set (3)'!$A21,'score sheet (3)'!$I:$I,"a",'score sheet (3)'!$J:$J,"p")</f>
        <v>0</v>
      </c>
      <c r="F21" s="86">
        <f>COUNTIFS('score sheet (3)'!$G:$G,'Set (3)'!$A21,'score sheet (3)'!$I:$I,"a",'score sheet (3)'!$J:$J,"m")</f>
        <v>0</v>
      </c>
      <c r="G21" s="85">
        <f>COUNTIFS('score sheet (3)'!$G:$G,'Set (3)'!$A21,'score sheet (3)'!$I:$I,"s")</f>
        <v>5</v>
      </c>
      <c r="H21" s="83">
        <f>COUNTIFS('score sheet (3)'!$G:$G,'Set (3)'!$A21,'score sheet (3)'!$I:$I,"s",'score sheet (3)'!$J:$J,"p")</f>
        <v>0</v>
      </c>
      <c r="I21" s="86">
        <f>COUNTIFS('score sheet (3)'!$G:$G,'Set (3)'!$A21,'score sheet (3)'!$I:$I,"s",'score sheet (3)'!$J:$J,"m")</f>
        <v>0</v>
      </c>
      <c r="J21" s="85">
        <f>COUNTIFS('score sheet (3)'!$G:$G,'Set (3)'!$A21,'score sheet (3)'!$I:$I,"b")</f>
        <v>2</v>
      </c>
      <c r="K21" s="83">
        <f>COUNTIFS('score sheet (3)'!$G:$G,'Set (3)'!$A21,'score sheet (3)'!$I:$I,"b",'score sheet (3)'!$J:$J,"p")</f>
        <v>0</v>
      </c>
      <c r="L21" s="83">
        <f>COUNTIFS('score sheet (3)'!$G:$G,'Set (3)'!$A21,'score sheet (3)'!$I:$I,"b",'score sheet (3)'!J:J,"t")</f>
        <v>0</v>
      </c>
      <c r="M21" s="86">
        <f>COUNTIFS('score sheet (3)'!$G:$G,'Set (3)'!$A21,'score sheet (3)'!$I:$I,"b",'score sheet (3)'!K:K,"m")</f>
        <v>0</v>
      </c>
      <c r="N21" s="85">
        <f>COUNTIFS('score sheet (3)'!$G:$G,'Set (3)'!$A21,'score sheet (3)'!$I:$I,"d")</f>
        <v>0</v>
      </c>
      <c r="O21" s="86">
        <f>COUNTIFS('score sheet (3)'!$G:$G,'Set (3)'!$A21,'score sheet (3)'!$I:$I,"d",'score sheet (3)'!$J:$J,"m")</f>
        <v>0</v>
      </c>
      <c r="P21" s="89">
        <f>COUNTIFS('score sheet (3)'!$G:$G,'Set (3)'!$A21,'score sheet (3)'!$I:$I,"m")</f>
        <v>0</v>
      </c>
      <c r="Q21" s="84"/>
      <c r="R21" s="91" t="s">
        <v>208</v>
      </c>
      <c r="S21" s="97" t="s">
        <v>57</v>
      </c>
      <c r="T21" s="83">
        <f>COUNTIFS('score sheet (3)'!$G:$G,'Set (3)'!S21,'score sheet (3)'!$I:$I,"ab")</f>
        <v>2</v>
      </c>
      <c r="U21" s="83">
        <f>COUNTIFS('score sheet (3)'!$G:$G,'Set (3)'!S21,'score sheet (3)'!$I:$I,"sb")</f>
        <v>0</v>
      </c>
      <c r="V21" s="83">
        <f>COUNTIFS('score sheet (3)'!$G:$G,'Set (3)'!S21,'score sheet (3)'!$I:$I,"bb")</f>
        <v>2</v>
      </c>
      <c r="W21" s="87">
        <f>COUNTIFS('score sheet (3)'!$G:$G,'Set (3)'!S21,'score sheet (3)'!$I:$I,"ob")</f>
        <v>1</v>
      </c>
      <c r="X21" s="85" t="s">
        <v>13</v>
      </c>
      <c r="Y21" s="83"/>
      <c r="Z21" s="83">
        <f>COUNTIFS('score sheet (3)'!$G:$G,'Set (3)'!Y$20,'score sheet (3)'!$I:$I,"a")</f>
        <v>9</v>
      </c>
      <c r="AA21" s="83"/>
      <c r="AB21" s="83">
        <f>COUNTIFS('score sheet (3)'!$G:$G,'Set (3)'!AA$20,'score sheet (3)'!$I:$I,"a")</f>
        <v>4</v>
      </c>
      <c r="AC21" s="83"/>
      <c r="AD21" s="83">
        <f>COUNTIFS('score sheet (3)'!$G:$G,'Set (3)'!AC$20,'score sheet (3)'!$I:$I,"a")</f>
        <v>4</v>
      </c>
      <c r="AE21" s="83"/>
      <c r="AF21" s="83">
        <f>COUNTIFS('score sheet (3)'!$G:$G,'Set (3)'!AE$20,'score sheet (3)'!$I:$I,"a")</f>
        <v>3</v>
      </c>
    </row>
    <row r="22" spans="1:32" x14ac:dyDescent="0.45">
      <c r="A22" s="83">
        <v>8</v>
      </c>
      <c r="B22" s="83"/>
      <c r="C22" s="87" t="s">
        <v>340</v>
      </c>
      <c r="D22" s="85">
        <f>COUNTIFS('score sheet (3)'!$G:$G,'Set (3)'!$A22,'score sheet (3)'!$I:$I,"a")</f>
        <v>4</v>
      </c>
      <c r="E22" s="87">
        <f>COUNTIFS('score sheet (3)'!$G:$G,'Set (3)'!$A22,'score sheet (3)'!$I:$I,"a",'score sheet (3)'!$J:$J,"p")</f>
        <v>3</v>
      </c>
      <c r="F22" s="86">
        <f>COUNTIFS('score sheet (3)'!$G:$G,'Set (3)'!$A22,'score sheet (3)'!$I:$I,"a",'score sheet (3)'!$J:$J,"m")</f>
        <v>0</v>
      </c>
      <c r="G22" s="99">
        <f>COUNTIFS('score sheet (3)'!$G:$G,'Set (3)'!$A22,'score sheet (3)'!$I:$I,"s")</f>
        <v>7</v>
      </c>
      <c r="H22" s="83">
        <f>COUNTIFS('score sheet (3)'!$G:$G,'Set (3)'!$A22,'score sheet (3)'!$I:$I,"s",'score sheet (3)'!$J:$J,"p")</f>
        <v>0</v>
      </c>
      <c r="I22" s="86">
        <f>COUNTIFS('score sheet (3)'!$G:$G,'Set (3)'!$A22,'score sheet (3)'!$I:$I,"s",'score sheet (3)'!$J:$J,"m")</f>
        <v>0</v>
      </c>
      <c r="J22" s="85">
        <f>COUNTIFS('score sheet (3)'!$G:$G,'Set (3)'!$A22,'score sheet (3)'!$I:$I,"b")</f>
        <v>2</v>
      </c>
      <c r="K22" s="83">
        <f>COUNTIFS('score sheet (3)'!$G:$G,'Set (3)'!$A22,'score sheet (3)'!$I:$I,"b",'score sheet (3)'!$J:$J,"p")</f>
        <v>0</v>
      </c>
      <c r="L22" s="83">
        <f>COUNTIFS('score sheet (3)'!$G:$G,'Set (3)'!$A22,'score sheet (3)'!$I:$I,"b",'score sheet (3)'!J:J,"t")</f>
        <v>0</v>
      </c>
      <c r="M22" s="86">
        <f>COUNTIFS('score sheet (3)'!$G:$G,'Set (3)'!$A22,'score sheet (3)'!$I:$I,"b",'score sheet (3)'!K:K,"m")</f>
        <v>0</v>
      </c>
      <c r="N22" s="85">
        <f>COUNTIFS('score sheet (3)'!$G:$G,'Set (3)'!$A22,'score sheet (3)'!$I:$I,"d")</f>
        <v>3</v>
      </c>
      <c r="O22" s="86">
        <f>COUNTIFS('score sheet (3)'!$G:$G,'Set (3)'!$A22,'score sheet (3)'!$I:$I,"d",'score sheet (3)'!$J:$J,"m")</f>
        <v>3</v>
      </c>
      <c r="P22" s="89">
        <f>COUNTIFS('score sheet (3)'!$G:$G,'Set (3)'!$A22,'score sheet (3)'!$I:$I,"m")</f>
        <v>0</v>
      </c>
      <c r="Q22" s="84"/>
      <c r="X22" s="85" t="s">
        <v>14</v>
      </c>
      <c r="Y22" s="83"/>
      <c r="Z22" s="83">
        <f>COUNTIFS('score sheet (3)'!$G:$G,'Set (3)'!Y$20,'score sheet (3)'!$I:$I,"a",'score sheet (3)'!$J:$J,"p")</f>
        <v>6</v>
      </c>
      <c r="AA22" s="83"/>
      <c r="AB22" s="83">
        <f>COUNTIFS('score sheet (3)'!$G:$G,'Set (3)'!AA$20,'score sheet (3)'!$I:$I,"a",'score sheet (3)'!$J:$J,"p")</f>
        <v>3</v>
      </c>
      <c r="AC22" s="83"/>
      <c r="AD22" s="83">
        <f>COUNTIFS('score sheet (3)'!$G:$G,'Set (3)'!AC$20,'score sheet (3)'!$I:$I,"a",'score sheet (3)'!$J:$J,"p")</f>
        <v>3</v>
      </c>
      <c r="AE22" s="83"/>
      <c r="AF22" s="83">
        <f>COUNTIFS('score sheet (3)'!$G:$G,'Set (3)'!AE$20,'score sheet (3)'!$I:$I,"a",'score sheet (3)'!$J:$J,"p")</f>
        <v>1</v>
      </c>
    </row>
    <row r="23" spans="1:32" x14ac:dyDescent="0.45">
      <c r="A23" s="83">
        <v>18</v>
      </c>
      <c r="B23" s="83"/>
      <c r="C23" s="87" t="s">
        <v>341</v>
      </c>
      <c r="D23" s="85">
        <f>COUNTIFS('score sheet (3)'!$G:$G,'Set (3)'!$A23,'score sheet (3)'!$I:$I,"a")</f>
        <v>1</v>
      </c>
      <c r="E23" s="87">
        <f>COUNTIFS('score sheet (3)'!$G:$G,'Set (3)'!$A23,'score sheet (3)'!$I:$I,"a",'score sheet (3)'!$J:$J,"p")</f>
        <v>1</v>
      </c>
      <c r="F23" s="86">
        <f>COUNTIFS('score sheet (3)'!$G:$G,'Set (3)'!$A23,'score sheet (3)'!$I:$I,"a",'score sheet (3)'!$J:$J,"m")</f>
        <v>0</v>
      </c>
      <c r="G23" s="85">
        <f>COUNTIFS('score sheet (3)'!$G:$G,'Set (3)'!$A23,'score sheet (3)'!$I:$I,"s")</f>
        <v>3</v>
      </c>
      <c r="H23" s="98">
        <f>COUNTIFS('score sheet (3)'!$G:$G,'Set (3)'!$A23,'score sheet (3)'!$I:$I,"s",'score sheet (3)'!$J:$J,"p")</f>
        <v>1</v>
      </c>
      <c r="I23" s="86">
        <f>COUNTIFS('score sheet (3)'!$G:$G,'Set (3)'!$A23,'score sheet (3)'!$I:$I,"s",'score sheet (3)'!$J:$J,"m")</f>
        <v>1</v>
      </c>
      <c r="J23" s="99">
        <f>COUNTIFS('score sheet (3)'!$G:$G,'Set (3)'!$A23,'score sheet (3)'!$I:$I,"b")</f>
        <v>5</v>
      </c>
      <c r="K23" s="98">
        <f>COUNTIFS('score sheet (3)'!$G:$G,'Set (3)'!$A23,'score sheet (3)'!$I:$I,"b",'score sheet (3)'!$J:$J,"p")</f>
        <v>2</v>
      </c>
      <c r="L23" s="98">
        <f>COUNTIFS('score sheet (3)'!$G:$G,'Set (3)'!$A23,'score sheet (3)'!$I:$I,"b",'score sheet (3)'!J:J,"t")</f>
        <v>2</v>
      </c>
      <c r="M23" s="86">
        <f>COUNTIFS('score sheet (3)'!$G:$G,'Set (3)'!$A23,'score sheet (3)'!$I:$I,"b",'score sheet (3)'!K:K,"m")</f>
        <v>0</v>
      </c>
      <c r="N23" s="85">
        <f>COUNTIFS('score sheet (3)'!$G:$G,'Set (3)'!$A23,'score sheet (3)'!$I:$I,"d")</f>
        <v>1</v>
      </c>
      <c r="O23" s="86">
        <f>COUNTIFS('score sheet (3)'!$G:$G,'Set (3)'!$A23,'score sheet (3)'!$I:$I,"d",'score sheet (3)'!$J:$J,"m")</f>
        <v>0</v>
      </c>
      <c r="P23" s="89">
        <f>COUNTIFS('score sheet (3)'!$G:$G,'Set (3)'!$A23,'score sheet (3)'!$I:$I,"m")</f>
        <v>0</v>
      </c>
      <c r="Q23" s="84"/>
      <c r="X23" s="85" t="s">
        <v>7</v>
      </c>
      <c r="Y23" s="83"/>
      <c r="Z23" s="83">
        <f>COUNTIFS('score sheet (3)'!$G:$G,'Set (3)'!Y$20,'score sheet (3)'!$I:$I,"a",'score sheet (3)'!$J:$J,"m")</f>
        <v>1</v>
      </c>
      <c r="AA23" s="83"/>
      <c r="AB23" s="83">
        <f>COUNTIFS('score sheet (3)'!$G:$G,'Set (3)'!AA$20,'score sheet (3)'!$I:$I,"a",'score sheet (3)'!$J:$J,"m")</f>
        <v>0</v>
      </c>
      <c r="AC23" s="83"/>
      <c r="AD23" s="83">
        <f>COUNTIFS('score sheet (3)'!$G:$G,'Set (3)'!AC$20,'score sheet (3)'!$I:$I,"a",'score sheet (3)'!$J:$J,"m")</f>
        <v>0</v>
      </c>
      <c r="AE23" s="83"/>
      <c r="AF23" s="83">
        <f>COUNTIFS('score sheet (3)'!$G:$G,'Set (3)'!AE$20,'score sheet (3)'!$I:$I,"a",'score sheet (3)'!$J:$J,"m")</f>
        <v>1</v>
      </c>
    </row>
    <row r="24" spans="1:32" ht="18.600000000000001" thickBot="1" x14ac:dyDescent="0.5">
      <c r="A24" s="83">
        <v>10</v>
      </c>
      <c r="B24" s="83"/>
      <c r="C24" s="87" t="s">
        <v>346</v>
      </c>
      <c r="D24" s="85">
        <f>COUNTIFS('score sheet (3)'!$G:$G,'Set (3)'!$A24,'score sheet (3)'!$I:$I,"a")</f>
        <v>0</v>
      </c>
      <c r="E24" s="87">
        <f>COUNTIFS('score sheet (3)'!$G:$G,'Set (3)'!$A24,'score sheet (3)'!$I:$I,"a",'score sheet (3)'!$J:$J,"p")</f>
        <v>0</v>
      </c>
      <c r="F24" s="86">
        <f>COUNTIFS('score sheet (3)'!$G:$G,'Set (3)'!$A24,'score sheet (3)'!$I:$I,"a",'score sheet (3)'!$J:$J,"m")</f>
        <v>0</v>
      </c>
      <c r="G24" s="85">
        <f>COUNTIFS('score sheet (3)'!$G:$G,'Set (3)'!$A24,'score sheet (3)'!$I:$I,"s")</f>
        <v>0</v>
      </c>
      <c r="H24" s="83">
        <f>COUNTIFS('score sheet (3)'!$G:$G,'Set (3)'!$A24,'score sheet (3)'!$I:$I,"s",'score sheet (3)'!$J:$J,"p")</f>
        <v>0</v>
      </c>
      <c r="I24" s="86">
        <f>COUNTIFS('score sheet (3)'!$G:$G,'Set (3)'!$A24,'score sheet (3)'!$I:$I,"s",'score sheet (3)'!$J:$J,"m")</f>
        <v>0</v>
      </c>
      <c r="J24" s="85">
        <f>COUNTIFS('score sheet (3)'!$G:$G,'Set (3)'!$A24,'score sheet (3)'!$I:$I,"b")</f>
        <v>0</v>
      </c>
      <c r="K24" s="83">
        <f>COUNTIFS('score sheet (3)'!$G:$G,'Set (3)'!$A24,'score sheet (3)'!$I:$I,"b",'score sheet (3)'!$J:$J,"p")</f>
        <v>0</v>
      </c>
      <c r="L24" s="83">
        <f>COUNTIFS('score sheet (3)'!$G:$G,'Set (3)'!$A24,'score sheet (3)'!$I:$I,"b",'score sheet (3)'!J:J,"t")</f>
        <v>0</v>
      </c>
      <c r="M24" s="86">
        <f>COUNTIFS('score sheet (3)'!$G:$G,'Set (3)'!$A24,'score sheet (3)'!$I:$I,"b",'score sheet (3)'!K:K,"m")</f>
        <v>0</v>
      </c>
      <c r="N24" s="85">
        <f>COUNTIFS('score sheet (3)'!$G:$G,'Set (3)'!$A24,'score sheet (3)'!$I:$I,"d")</f>
        <v>5</v>
      </c>
      <c r="O24" s="86">
        <f>COUNTIFS('score sheet (3)'!$G:$G,'Set (3)'!$A24,'score sheet (3)'!$I:$I,"d",'score sheet (3)'!$J:$J,"m")</f>
        <v>1</v>
      </c>
      <c r="P24" s="89">
        <f>COUNTIFS('score sheet (3)'!$G:$G,'Set (3)'!$A24,'score sheet (3)'!$I:$I,"m")</f>
        <v>0</v>
      </c>
      <c r="X24" s="91" t="s">
        <v>12</v>
      </c>
      <c r="Y24" s="92"/>
      <c r="Z24" s="97">
        <f>(Z22-Z23)/Z21</f>
        <v>0.55555555555555558</v>
      </c>
      <c r="AA24" s="92"/>
      <c r="AB24" s="97">
        <f>(AB22-AB23)/AB21</f>
        <v>0.75</v>
      </c>
      <c r="AC24" s="92"/>
      <c r="AD24" s="97">
        <f>(AD22-AD23)/AD21</f>
        <v>0.75</v>
      </c>
      <c r="AE24" s="92"/>
      <c r="AF24" s="92">
        <f>(AF22-AF23)/AF21</f>
        <v>0</v>
      </c>
    </row>
    <row r="25" spans="1:32" x14ac:dyDescent="0.45">
      <c r="A25" s="83"/>
      <c r="B25" s="83"/>
      <c r="C25" s="87"/>
      <c r="D25" s="85"/>
      <c r="E25" s="83"/>
      <c r="F25" s="86"/>
      <c r="G25" s="85"/>
      <c r="H25" s="83"/>
      <c r="I25" s="86"/>
      <c r="J25" s="85"/>
      <c r="K25" s="83"/>
      <c r="L25" s="83"/>
      <c r="M25" s="86"/>
      <c r="N25" s="85"/>
      <c r="O25" s="86"/>
      <c r="P25" s="109"/>
    </row>
    <row r="26" spans="1:32" ht="18.600000000000001" thickBot="1" x14ac:dyDescent="0.5">
      <c r="A26" s="83"/>
      <c r="B26" s="83"/>
      <c r="C26" s="87" t="s">
        <v>15</v>
      </c>
      <c r="D26" s="91">
        <f>SUM(D18:D25)</f>
        <v>21</v>
      </c>
      <c r="E26" s="92">
        <f>SUM(E18:E25)</f>
        <v>14</v>
      </c>
      <c r="F26" s="107">
        <f t="shared" ref="F26:P26" si="0">SUM(F18:F25)</f>
        <v>2</v>
      </c>
      <c r="G26" s="91">
        <f t="shared" si="0"/>
        <v>25</v>
      </c>
      <c r="H26" s="92">
        <f t="shared" si="0"/>
        <v>1</v>
      </c>
      <c r="I26" s="107">
        <f t="shared" si="0"/>
        <v>2</v>
      </c>
      <c r="J26" s="108">
        <f t="shared" si="0"/>
        <v>14</v>
      </c>
      <c r="K26" s="97">
        <f t="shared" si="0"/>
        <v>3</v>
      </c>
      <c r="L26" s="92">
        <f t="shared" si="0"/>
        <v>2</v>
      </c>
      <c r="M26" s="107">
        <f t="shared" si="0"/>
        <v>0</v>
      </c>
      <c r="N26" s="91">
        <f t="shared" si="0"/>
        <v>15</v>
      </c>
      <c r="O26" s="94">
        <f t="shared" si="0"/>
        <v>5</v>
      </c>
      <c r="P26" s="96">
        <f t="shared" si="0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92DC-3829-4383-BCE7-33A9F40BE2F5}">
  <dimension ref="A1:AF24"/>
  <sheetViews>
    <sheetView zoomScale="70" zoomScaleNormal="70" workbookViewId="0">
      <selection activeCell="W11" sqref="W11"/>
    </sheetView>
  </sheetViews>
  <sheetFormatPr defaultRowHeight="18" x14ac:dyDescent="0.45"/>
  <cols>
    <col min="1" max="1" width="4.796875" style="82" bestFit="1" customWidth="1"/>
    <col min="2" max="2" width="5.69921875" style="82" bestFit="1" customWidth="1"/>
    <col min="3" max="3" width="17.3984375" style="82" customWidth="1"/>
    <col min="4" max="4" width="11" style="82" bestFit="1" customWidth="1"/>
    <col min="5" max="5" width="8" style="82" bestFit="1" customWidth="1"/>
    <col min="6" max="6" width="7.3984375" style="82" bestFit="1" customWidth="1"/>
    <col min="7" max="7" width="10.19921875" style="82" bestFit="1" customWidth="1"/>
    <col min="8" max="8" width="8" style="82" bestFit="1" customWidth="1"/>
    <col min="9" max="9" width="8" style="82" customWidth="1"/>
    <col min="10" max="10" width="10" style="82" bestFit="1" customWidth="1"/>
    <col min="11" max="11" width="8" style="82" bestFit="1" customWidth="1"/>
    <col min="12" max="12" width="8.796875" style="82" bestFit="1" customWidth="1"/>
    <col min="13" max="13" width="8.796875" style="82" customWidth="1"/>
    <col min="14" max="14" width="4.796875" style="82" bestFit="1" customWidth="1"/>
    <col min="15" max="15" width="7.3984375" style="82" bestFit="1" customWidth="1"/>
    <col min="16" max="16" width="6" style="82" bestFit="1" customWidth="1"/>
    <col min="17" max="17" width="9.19921875" style="82" customWidth="1"/>
    <col min="18" max="18" width="10.3984375" style="82" bestFit="1" customWidth="1"/>
    <col min="19" max="19" width="9" style="82" bestFit="1" customWidth="1"/>
    <col min="20" max="20" width="7.19921875" style="82" bestFit="1" customWidth="1"/>
    <col min="21" max="22" width="6.3984375" style="82" bestFit="1" customWidth="1"/>
    <col min="23" max="23" width="4.19921875" style="82" bestFit="1" customWidth="1"/>
    <col min="24" max="24" width="11.09765625" style="82" bestFit="1" customWidth="1"/>
    <col min="25" max="25" width="8.796875" style="82" customWidth="1"/>
    <col min="26" max="26" width="8.3984375" style="82" bestFit="1" customWidth="1"/>
    <col min="27" max="27" width="8.796875" style="82" customWidth="1"/>
    <col min="28" max="28" width="8.3984375" style="82" bestFit="1" customWidth="1"/>
    <col min="29" max="29" width="8.796875" style="82" customWidth="1"/>
    <col min="30" max="30" width="8.3984375" style="82" bestFit="1" customWidth="1"/>
    <col min="31" max="31" width="8.796875" style="82" customWidth="1"/>
    <col min="32" max="32" width="8.3984375" style="82" bestFit="1" customWidth="1"/>
    <col min="33" max="16384" width="8.796875" style="82"/>
  </cols>
  <sheetData>
    <row r="1" spans="1:32" x14ac:dyDescent="0.45">
      <c r="C1" s="82" t="s">
        <v>0</v>
      </c>
      <c r="D1" s="83" t="str">
        <f>'score sheet (2)'!L1</f>
        <v>ANK</v>
      </c>
      <c r="E1" s="83">
        <f>'score sheet (2)'!L2</f>
        <v>25</v>
      </c>
    </row>
    <row r="2" spans="1:32" ht="18.600000000000001" thickBot="1" x14ac:dyDescent="0.5">
      <c r="D2" s="83" t="str">
        <f>'score sheet (2)'!M1</f>
        <v>PIA</v>
      </c>
      <c r="E2" s="83">
        <f>'score sheet (2)'!M2</f>
        <v>18</v>
      </c>
      <c r="G2" s="82" t="s">
        <v>372</v>
      </c>
    </row>
    <row r="3" spans="1:32" ht="18.600000000000001" thickBot="1" x14ac:dyDescent="0.5">
      <c r="C3" s="84" t="str">
        <f>D1</f>
        <v>ANK</v>
      </c>
      <c r="S3" s="82" t="s">
        <v>2</v>
      </c>
      <c r="X3" s="67" t="s">
        <v>92</v>
      </c>
      <c r="Y3" s="70">
        <v>8</v>
      </c>
      <c r="Z3" s="70" t="s">
        <v>355</v>
      </c>
      <c r="AA3" s="70">
        <v>9</v>
      </c>
      <c r="AB3" s="70" t="s">
        <v>356</v>
      </c>
      <c r="AC3" s="70">
        <v>2</v>
      </c>
      <c r="AD3" s="70" t="s">
        <v>357</v>
      </c>
      <c r="AE3" s="70"/>
      <c r="AF3" s="69"/>
    </row>
    <row r="4" spans="1:32" x14ac:dyDescent="0.45">
      <c r="A4" s="58" t="s">
        <v>16</v>
      </c>
      <c r="B4" s="58" t="s">
        <v>62</v>
      </c>
      <c r="C4" s="59" t="s">
        <v>3</v>
      </c>
      <c r="D4" s="67" t="s">
        <v>74</v>
      </c>
      <c r="E4" s="68" t="s">
        <v>93</v>
      </c>
      <c r="F4" s="69" t="s">
        <v>94</v>
      </c>
      <c r="G4" s="67" t="s">
        <v>75</v>
      </c>
      <c r="H4" s="70" t="s">
        <v>93</v>
      </c>
      <c r="I4" s="69" t="s">
        <v>94</v>
      </c>
      <c r="J4" s="67" t="s">
        <v>76</v>
      </c>
      <c r="K4" s="70" t="s">
        <v>93</v>
      </c>
      <c r="L4" s="72" t="s">
        <v>96</v>
      </c>
      <c r="M4" s="73" t="s">
        <v>94</v>
      </c>
      <c r="N4" s="67" t="s">
        <v>77</v>
      </c>
      <c r="O4" s="74" t="s">
        <v>99</v>
      </c>
      <c r="P4" s="77" t="s">
        <v>7</v>
      </c>
      <c r="R4" s="67" t="s">
        <v>58</v>
      </c>
      <c r="S4" s="70" t="s">
        <v>71</v>
      </c>
      <c r="T4" s="70" t="s">
        <v>4</v>
      </c>
      <c r="U4" s="70" t="s">
        <v>5</v>
      </c>
      <c r="V4" s="70" t="s">
        <v>6</v>
      </c>
      <c r="W4" s="68" t="s">
        <v>8</v>
      </c>
      <c r="X4" s="85" t="s">
        <v>9</v>
      </c>
      <c r="Y4" s="83"/>
      <c r="Z4" s="83">
        <f>COUNTIFS('score sheet (2)'!$B:$B,'Set (2)'!Y$3,'score sheet (2)'!$D:$D,"r",'score sheet (2)'!$E:$E,"a")</f>
        <v>1</v>
      </c>
      <c r="AA4" s="83"/>
      <c r="AB4" s="83">
        <f>COUNTIFS('score sheet (2)'!$B:$B,'Set (2)'!AA$3,'score sheet (2)'!$D:$D,"r",'score sheet (2)'!$E:$E,"a")</f>
        <v>2</v>
      </c>
      <c r="AC4" s="83"/>
      <c r="AD4" s="83">
        <f>COUNTIFS('score sheet (2)'!$B:$B,'Set (2)'!AC$3,'score sheet (2)'!$D:$D,"r",'score sheet (2)'!$E:$E,"a")</f>
        <v>1</v>
      </c>
      <c r="AE4" s="83"/>
      <c r="AF4" s="86"/>
    </row>
    <row r="5" spans="1:32" x14ac:dyDescent="0.45">
      <c r="A5" s="83">
        <v>5</v>
      </c>
      <c r="B5" s="83"/>
      <c r="C5" s="87" t="s">
        <v>347</v>
      </c>
      <c r="D5" s="85">
        <f>COUNTIFS('score sheet (2)'!$B:$B,'Set (2)'!$A5,'score sheet (2)'!$D:$D,"a")</f>
        <v>3</v>
      </c>
      <c r="E5" s="87">
        <f>COUNTIFS('score sheet (2)'!$B:$B,'Set (2)'!$A5,'score sheet (2)'!$D:$D,"a",'score sheet (2)'!$E:$E,"p")</f>
        <v>1</v>
      </c>
      <c r="F5" s="86">
        <f>COUNTIFS('score sheet (2)'!$B:$B,'Set (2)'!$A5,'score sheet (2)'!$D:$D,"a",'score sheet (2)'!$E:$E,"m")</f>
        <v>0</v>
      </c>
      <c r="G5" s="85">
        <f>COUNTIFS('score sheet (2)'!$B:$B,'Set (2)'!$A5,'score sheet (2)'!$D:$D,"s")</f>
        <v>2</v>
      </c>
      <c r="H5" s="83">
        <f>COUNTIFS('score sheet (2)'!$B:$B,'Set (2)'!$A5,'score sheet (2)'!$D:$D,"s",'score sheet (2)'!$E:$E,"p")</f>
        <v>0</v>
      </c>
      <c r="I5" s="86">
        <f>COUNTIFS('score sheet (2)'!$B:$B,'Set (2)'!$A5,'score sheet (2)'!$D:$D,"s",'score sheet (2)'!$E:$E,"m")</f>
        <v>2</v>
      </c>
      <c r="J5" s="85">
        <f>COUNTIFS('score sheet (2)'!$B:$B,'Set (2)'!$A5,'score sheet (2)'!$D:$D,"b")</f>
        <v>3</v>
      </c>
      <c r="K5" s="83">
        <f>COUNTIFS('score sheet (2)'!$B:$B,'Set (2)'!$A5,'score sheet (2)'!$D:$D,"b",'score sheet (2)'!$E:$E,"p")</f>
        <v>1</v>
      </c>
      <c r="L5" s="83">
        <f>COUNTIFS('score sheet (2)'!$B:$B,'Set (2)'!$A5,'score sheet (2)'!$D:$D,"b",'score sheet (2)'!$E:$E,"t")</f>
        <v>1</v>
      </c>
      <c r="M5" s="86">
        <f>COUNTIFS('score sheet (2)'!$B:$B,'Set (2)'!$A5,'score sheet (2)'!$D:$D,"b",'score sheet (2)'!$E:$E,"m")</f>
        <v>1</v>
      </c>
      <c r="N5" s="85">
        <f>COUNTIFS('score sheet (2)'!$B:$B,'Set (2)'!$A5,'score sheet (2)'!$D:$D,"d")</f>
        <v>2</v>
      </c>
      <c r="O5" s="88">
        <f>COUNTIFS('score sheet (2)'!$B:$B,'Set (2)'!$A5,'score sheet (2)'!$D:$D,"d",'score sheet (2)'!$D:$D,"m")</f>
        <v>0</v>
      </c>
      <c r="P5" s="89">
        <f>COUNTIFS('score sheet (2)'!$B:$B,'Set (2)'!$A5,'score sheet (2)'!$D:$D,"m")</f>
        <v>0</v>
      </c>
      <c r="Q5" s="90"/>
      <c r="R5" s="85" t="s">
        <v>210</v>
      </c>
      <c r="S5" s="83" t="s">
        <v>52</v>
      </c>
      <c r="T5" s="83">
        <f>COUNTIFS('score sheet (2)'!$B:$B,'Set (2)'!S5,'score sheet (2)'!$D:$D,"ab")</f>
        <v>1</v>
      </c>
      <c r="U5" s="83">
        <f>COUNTIFS('score sheet (2)'!$B:$B,'Set (2)'!S5,'score sheet (2)'!$D:$D,"sb")</f>
        <v>0</v>
      </c>
      <c r="V5" s="83">
        <f>COUNTIFS('score sheet (2)'!$B:$B,'Set (2)'!S5,'score sheet (2)'!$D:$D,"bb")</f>
        <v>1</v>
      </c>
      <c r="W5" s="87">
        <f>COUNTIFS('score sheet (2)'!$B:$B,'Set (2)'!S5,'score sheet (2)'!$D:$D,"ob")</f>
        <v>0</v>
      </c>
      <c r="X5" s="85" t="s">
        <v>10</v>
      </c>
      <c r="Y5" s="83"/>
      <c r="Z5" s="83">
        <f>COUNTIFS('score sheet (2)'!$B:$B,'Set (2)'!Y$3,'score sheet (2)'!$D:$D,"r",'score sheet (2)'!$E:$E,"b")</f>
        <v>3</v>
      </c>
      <c r="AA5" s="83"/>
      <c r="AB5" s="83">
        <f>COUNTIFS('score sheet (2)'!$B:$B,'Set (2)'!AA$3,'score sheet (2)'!$D:$D,"r",'score sheet (2)'!$E:$E,"b")</f>
        <v>2</v>
      </c>
      <c r="AC5" s="83"/>
      <c r="AD5" s="83">
        <f>COUNTIFS('score sheet (2)'!$B:$B,'Set (2)'!AC$3,'score sheet (2)'!$D:$D,"r",'score sheet (2)'!$E:$E,"b")</f>
        <v>0</v>
      </c>
      <c r="AE5" s="83"/>
      <c r="AF5" s="86"/>
    </row>
    <row r="6" spans="1:32" x14ac:dyDescent="0.45">
      <c r="A6" s="83">
        <v>1</v>
      </c>
      <c r="B6" s="83">
        <v>5</v>
      </c>
      <c r="C6" s="87" t="s">
        <v>348</v>
      </c>
      <c r="D6" s="85">
        <f>COUNTIFS('score sheet (2)'!$B:$B,'Set (2)'!$A6,'score sheet (2)'!$D:$D,"a")</f>
        <v>0</v>
      </c>
      <c r="E6" s="87">
        <f>COUNTIFS('score sheet (2)'!$B:$B,'Set (2)'!$A6,'score sheet (2)'!$D:$D,"a",'score sheet (2)'!$E:$E,"p")</f>
        <v>0</v>
      </c>
      <c r="F6" s="86">
        <f>COUNTIFS('score sheet (2)'!$B:$B,'Set (2)'!$A6,'score sheet (2)'!$D:$D,"a",'score sheet (2)'!$E:$E,"m")</f>
        <v>0</v>
      </c>
      <c r="G6" s="85">
        <f>COUNTIFS('score sheet (2)'!$B:$B,'Set (2)'!$A6,'score sheet (2)'!$D:$D,"s")</f>
        <v>1</v>
      </c>
      <c r="H6" s="83">
        <f>COUNTIFS('score sheet (2)'!$B:$B,'Set (2)'!$A6,'score sheet (2)'!$D:$D,"s",'score sheet (2)'!$E:$E,"p")</f>
        <v>0</v>
      </c>
      <c r="I6" s="86">
        <f>COUNTIFS('score sheet (2)'!$B:$B,'Set (2)'!$A6,'score sheet (2)'!$D:$D,"s",'score sheet (2)'!$E:$E,"m")</f>
        <v>1</v>
      </c>
      <c r="J6" s="85">
        <f>COUNTIFS('score sheet (2)'!$B:$B,'Set (2)'!$A6,'score sheet (2)'!$D:$D,"b")</f>
        <v>0</v>
      </c>
      <c r="K6" s="83">
        <f>COUNTIFS('score sheet (2)'!$B:$B,'Set (2)'!$A6,'score sheet (2)'!$D:$D,"b",'score sheet (2)'!$E:$E,"p")</f>
        <v>0</v>
      </c>
      <c r="L6" s="83">
        <f>COUNTIFS('score sheet (2)'!$B:$B,'Set (2)'!$A6,'score sheet (2)'!$D:$D,"b",'score sheet (2)'!$E:$E,"t")</f>
        <v>0</v>
      </c>
      <c r="M6" s="86">
        <f>COUNTIFS('score sheet (2)'!$B:$B,'Set (2)'!$A6,'score sheet (2)'!$D:$D,"b",'score sheet (2)'!$E:$E,"m")</f>
        <v>0</v>
      </c>
      <c r="N6" s="85">
        <f>COUNTIFS('score sheet (2)'!$B:$B,'Set (2)'!$A6,'score sheet (2)'!$D:$D,"d")</f>
        <v>0</v>
      </c>
      <c r="O6" s="88">
        <f>COUNTIFS('score sheet (2)'!$B:$B,'Set (2)'!$A6,'score sheet (2)'!$D:$D,"d",'score sheet (2)'!$D:$D,"m")</f>
        <v>0</v>
      </c>
      <c r="P6" s="89">
        <f>COUNTIFS('score sheet (2)'!$B:$B,'Set (2)'!$A6,'score sheet (2)'!$D:$D,"m")</f>
        <v>0</v>
      </c>
      <c r="Q6" s="84"/>
      <c r="R6" s="85" t="s">
        <v>211</v>
      </c>
      <c r="S6" s="83" t="s">
        <v>53</v>
      </c>
      <c r="T6" s="83">
        <f>COUNTIFS('score sheet (2)'!$B:$B,'Set (2)'!S6,'score sheet (2)'!$D:$D,"ab")</f>
        <v>0</v>
      </c>
      <c r="U6" s="83">
        <f>COUNTIFS('score sheet (2)'!$B:$B,'Set (2)'!S6,'score sheet (2)'!$D:$D,"sb")</f>
        <v>0</v>
      </c>
      <c r="V6" s="83">
        <f>COUNTIFS('score sheet (2)'!$B:$B,'Set (2)'!S6,'score sheet (2)'!$D:$D,"bb")</f>
        <v>0</v>
      </c>
      <c r="W6" s="87">
        <f>COUNTIFS('score sheet (2)'!$B:$B,'Set (2)'!S6,'score sheet (2)'!$D:$D,"ob")</f>
        <v>0</v>
      </c>
      <c r="X6" s="85" t="s">
        <v>11</v>
      </c>
      <c r="Y6" s="83"/>
      <c r="Z6" s="83">
        <f>COUNTIFS('score sheet (2)'!$B:$B,'Set (2)'!Y$3,'score sheet (2)'!$D:$D,"r",'score sheet (2)'!$E:$E,"c")</f>
        <v>0</v>
      </c>
      <c r="AA6" s="83"/>
      <c r="AB6" s="83">
        <f>COUNTIFS('score sheet (2)'!$B:$B,'Set (2)'!AA$3,'score sheet (2)'!$D:$D,"r",'score sheet (2)'!$E:$E,"c")</f>
        <v>4</v>
      </c>
      <c r="AC6" s="83"/>
      <c r="AD6" s="83">
        <f>COUNTIFS('score sheet (2)'!$B:$B,'Set (2)'!AC$3,'score sheet (2)'!$D:$D,"r",'score sheet (2)'!$E:$E,"c")</f>
        <v>3</v>
      </c>
      <c r="AE6" s="83"/>
      <c r="AF6" s="86"/>
    </row>
    <row r="7" spans="1:32" x14ac:dyDescent="0.45">
      <c r="A7" s="83">
        <v>13</v>
      </c>
      <c r="B7" s="83"/>
      <c r="C7" s="87" t="s">
        <v>349</v>
      </c>
      <c r="D7" s="85">
        <f>COUNTIFS('score sheet (2)'!$B:$B,'Set (2)'!$A7,'score sheet (2)'!$D:$D,"a")</f>
        <v>1</v>
      </c>
      <c r="E7" s="87">
        <f>COUNTIFS('score sheet (2)'!$B:$B,'Set (2)'!$A7,'score sheet (2)'!$D:$D,"a",'score sheet (2)'!$E:$E,"p")</f>
        <v>1</v>
      </c>
      <c r="F7" s="86">
        <f>COUNTIFS('score sheet (2)'!$B:$B,'Set (2)'!$A7,'score sheet (2)'!$D:$D,"a",'score sheet (2)'!$E:$E,"m")</f>
        <v>0</v>
      </c>
      <c r="G7" s="85">
        <f>COUNTIFS('score sheet (2)'!$B:$B,'Set (2)'!$A7,'score sheet (2)'!$D:$D,"s")</f>
        <v>4</v>
      </c>
      <c r="H7" s="83">
        <f>COUNTIFS('score sheet (2)'!$B:$B,'Set (2)'!$A7,'score sheet (2)'!$D:$D,"s",'score sheet (2)'!$E:$E,"p")</f>
        <v>0</v>
      </c>
      <c r="I7" s="86">
        <f>COUNTIFS('score sheet (2)'!$B:$B,'Set (2)'!$A7,'score sheet (2)'!$D:$D,"s",'score sheet (2)'!$E:$E,"m")</f>
        <v>0</v>
      </c>
      <c r="J7" s="85">
        <f>COUNTIFS('score sheet (2)'!$B:$B,'Set (2)'!$A7,'score sheet (2)'!$D:$D,"b")</f>
        <v>0</v>
      </c>
      <c r="K7" s="83">
        <f>COUNTIFS('score sheet (2)'!$B:$B,'Set (2)'!$A7,'score sheet (2)'!$D:$D,"b",'score sheet (2)'!$E:$E,"p")</f>
        <v>0</v>
      </c>
      <c r="L7" s="83">
        <f>COUNTIFS('score sheet (2)'!$B:$B,'Set (2)'!$A7,'score sheet (2)'!$D:$D,"b",'score sheet (2)'!$E:$E,"t")</f>
        <v>0</v>
      </c>
      <c r="M7" s="86">
        <f>COUNTIFS('score sheet (2)'!$B:$B,'Set (2)'!$A7,'score sheet (2)'!$D:$D,"b",'score sheet (2)'!$E:$E,"m")</f>
        <v>0</v>
      </c>
      <c r="N7" s="85">
        <f>COUNTIFS('score sheet (2)'!$B:$B,'Set (2)'!$A7,'score sheet (2)'!$D:$D,"d")</f>
        <v>0</v>
      </c>
      <c r="O7" s="88">
        <f>COUNTIFS('score sheet (2)'!$B:$B,'Set (2)'!$A7,'score sheet (2)'!$D:$D,"d",'score sheet (2)'!$D:$D,"m")</f>
        <v>0</v>
      </c>
      <c r="P7" s="89">
        <f>COUNTIFS('score sheet (2)'!$B:$B,'Set (2)'!$A7,'score sheet (2)'!$D:$D,"m")</f>
        <v>0</v>
      </c>
      <c r="Q7" s="84"/>
      <c r="R7" s="85" t="s">
        <v>212</v>
      </c>
      <c r="S7" s="83" t="s">
        <v>54</v>
      </c>
      <c r="T7" s="83">
        <f>COUNTIFS('score sheet (2)'!$B:$B,'Set (2)'!S7,'score sheet (2)'!$D:$D,"ab")</f>
        <v>0</v>
      </c>
      <c r="U7" s="83">
        <f>COUNTIFS('score sheet (2)'!$B:$B,'Set (2)'!S7,'score sheet (2)'!$D:$D,"sb")</f>
        <v>1</v>
      </c>
      <c r="V7" s="83">
        <f>COUNTIFS('score sheet (2)'!$B:$B,'Set (2)'!S7,'score sheet (2)'!$D:$D,"bb")</f>
        <v>1</v>
      </c>
      <c r="W7" s="87">
        <f>COUNTIFS('score sheet (2)'!$B:$B,'Set (2)'!S7,'score sheet (2)'!$D:$D,"ob")</f>
        <v>1</v>
      </c>
      <c r="X7" s="85" t="s">
        <v>7</v>
      </c>
      <c r="Y7" s="83"/>
      <c r="Z7" s="83">
        <f>COUNTIFS('score sheet (2)'!$B:$B,'Set (2)'!Y$3,'score sheet (2)'!$D:$D,"r",'score sheet (2)'!$E:$E,"m")+COUNTIFS('score sheet (2)'!$B:$B,'Set (2)'!Y$3,'score sheet (2)'!$D:$D,"r",'score sheet (2)'!$E:$E,"o")</f>
        <v>0</v>
      </c>
      <c r="AA7" s="83"/>
      <c r="AB7" s="83">
        <f>COUNTIFS('score sheet (2)'!$B:$B,'Set (2)'!AA$3,'score sheet (2)'!$D:$D,"r",'score sheet (2)'!$E:$E,"m")+COUNTIFS('score sheet (2)'!$B:$B,'Set (2)'!AA$3,'score sheet (2)'!$D:$D,"r",'score sheet (2)'!$E:$E,"o")</f>
        <v>0</v>
      </c>
      <c r="AC7" s="83"/>
      <c r="AD7" s="83">
        <f>COUNTIFS('score sheet (2)'!$B:$B,'Set (2)'!AC$3,'score sheet (2)'!$D:$D,"r",'score sheet (2)'!$E:$E,"m")+COUNTIFS('score sheet (2)'!$B:$B,'Set (2)'!AC$3,'score sheet (2)'!$D:$D,"r",'score sheet (2)'!$E:$E,"o")</f>
        <v>0</v>
      </c>
      <c r="AE7" s="83"/>
      <c r="AF7" s="86"/>
    </row>
    <row r="8" spans="1:32" x14ac:dyDescent="0.45">
      <c r="A8" s="83">
        <v>9</v>
      </c>
      <c r="B8" s="83"/>
      <c r="C8" s="87" t="s">
        <v>350</v>
      </c>
      <c r="D8" s="85">
        <f>COUNTIFS('score sheet (2)'!$B:$B,'Set (2)'!$A8,'score sheet (2)'!$D:$D,"a")</f>
        <v>4</v>
      </c>
      <c r="E8" s="87">
        <f>COUNTIFS('score sheet (2)'!$B:$B,'Set (2)'!$A8,'score sheet (2)'!$D:$D,"a",'score sheet (2)'!$E:$E,"p")</f>
        <v>3</v>
      </c>
      <c r="F8" s="86">
        <f>COUNTIFS('score sheet (2)'!$B:$B,'Set (2)'!$A8,'score sheet (2)'!$D:$D,"a",'score sheet (2)'!$E:$E,"m")</f>
        <v>1</v>
      </c>
      <c r="G8" s="85">
        <f>COUNTIFS('score sheet (2)'!$B:$B,'Set (2)'!$A8,'score sheet (2)'!$D:$D,"s")</f>
        <v>4</v>
      </c>
      <c r="H8" s="98">
        <f>COUNTIFS('score sheet (2)'!$B:$B,'Set (2)'!$A8,'score sheet (2)'!$D:$D,"s",'score sheet (2)'!$E:$E,"p")</f>
        <v>2</v>
      </c>
      <c r="I8" s="86">
        <f>COUNTIFS('score sheet (2)'!$B:$B,'Set (2)'!$A8,'score sheet (2)'!$D:$D,"s",'score sheet (2)'!$E:$E,"m")</f>
        <v>2</v>
      </c>
      <c r="J8" s="85">
        <f>COUNTIFS('score sheet (2)'!$B:$B,'Set (2)'!$A8,'score sheet (2)'!$D:$D,"b")</f>
        <v>3</v>
      </c>
      <c r="K8" s="83">
        <f>COUNTIFS('score sheet (2)'!$B:$B,'Set (2)'!$A8,'score sheet (2)'!$D:$D,"b",'score sheet (2)'!$E:$E,"p")</f>
        <v>1</v>
      </c>
      <c r="L8" s="83">
        <f>COUNTIFS('score sheet (2)'!$B:$B,'Set (2)'!$A8,'score sheet (2)'!$D:$D,"b",'score sheet (2)'!$E:$E,"t")</f>
        <v>0</v>
      </c>
      <c r="M8" s="86">
        <f>COUNTIFS('score sheet (2)'!$B:$B,'Set (2)'!$A8,'score sheet (2)'!$D:$D,"b",'score sheet (2)'!$E:$E,"m")</f>
        <v>1</v>
      </c>
      <c r="N8" s="99">
        <f>COUNTIFS('score sheet (2)'!$B:$B,'Set (2)'!$A8,'score sheet (2)'!$D:$D,"d")</f>
        <v>5</v>
      </c>
      <c r="O8" s="88">
        <f>COUNTIFS('score sheet (2)'!$B:$B,'Set (2)'!$A8,'score sheet (2)'!$D:$D,"d",'score sheet (2)'!$D:$D,"m")</f>
        <v>0</v>
      </c>
      <c r="P8" s="89">
        <f>COUNTIFS('score sheet (2)'!$B:$B,'Set (2)'!$A8,'score sheet (2)'!$D:$D,"m")</f>
        <v>0</v>
      </c>
      <c r="Q8" s="84"/>
      <c r="R8" s="85" t="s">
        <v>207</v>
      </c>
      <c r="S8" s="83" t="s">
        <v>55</v>
      </c>
      <c r="T8" s="83">
        <f>COUNTIFS('score sheet (2)'!$B:$B,'Set (2)'!S8,'score sheet (2)'!$D:$D,"ab")</f>
        <v>0</v>
      </c>
      <c r="U8" s="83">
        <f>COUNTIFS('score sheet (2)'!$B:$B,'Set (2)'!S8,'score sheet (2)'!$D:$D,"sb")</f>
        <v>0</v>
      </c>
      <c r="V8" s="83">
        <f>COUNTIFS('score sheet (2)'!$B:$B,'Set (2)'!S8,'score sheet (2)'!$D:$D,"bb")</f>
        <v>0</v>
      </c>
      <c r="W8" s="87">
        <f>COUNTIFS('score sheet (2)'!$B:$B,'Set (2)'!S8,'score sheet (2)'!$D:$D,"ob")</f>
        <v>0</v>
      </c>
      <c r="X8" s="85" t="s">
        <v>12</v>
      </c>
      <c r="Y8" s="83"/>
      <c r="Z8" s="83">
        <f>(Z4*100+Z5*50)/(Z4+Z5+Z6+Z7)</f>
        <v>62.5</v>
      </c>
      <c r="AA8" s="83"/>
      <c r="AB8" s="83">
        <f>(AB4*100+AB5*50)/(AB4+AB5+AB6+AB7)</f>
        <v>37.5</v>
      </c>
      <c r="AC8" s="83"/>
      <c r="AD8" s="83">
        <f>(AD4*100+AD5*50)/(AD4+AD5+AD6+AD7)</f>
        <v>25</v>
      </c>
      <c r="AE8" s="83"/>
      <c r="AF8" s="86" t="e">
        <f>(AF4*100+AF5*50)/(AF4+AF5+AF6+AF7)</f>
        <v>#DIV/0!</v>
      </c>
    </row>
    <row r="9" spans="1:32" x14ac:dyDescent="0.45">
      <c r="A9" s="83">
        <v>17</v>
      </c>
      <c r="B9" s="83"/>
      <c r="C9" s="87" t="s">
        <v>351</v>
      </c>
      <c r="D9" s="85">
        <f>COUNTIFS('score sheet (2)'!$B:$B,'Set (2)'!$A9,'score sheet (2)'!$D:$D,"a")</f>
        <v>0</v>
      </c>
      <c r="E9" s="87">
        <f>COUNTIFS('score sheet (2)'!$B:$B,'Set (2)'!$A9,'score sheet (2)'!$D:$D,"a",'score sheet (2)'!$E:$E,"p")</f>
        <v>0</v>
      </c>
      <c r="F9" s="86">
        <f>COUNTIFS('score sheet (2)'!$B:$B,'Set (2)'!$A9,'score sheet (2)'!$D:$D,"a",'score sheet (2)'!$E:$E,"m")</f>
        <v>0</v>
      </c>
      <c r="G9" s="99">
        <f>COUNTIFS('score sheet (2)'!$B:$B,'Set (2)'!$A9,'score sheet (2)'!$D:$D,"s")</f>
        <v>6</v>
      </c>
      <c r="H9" s="83">
        <f>COUNTIFS('score sheet (2)'!$B:$B,'Set (2)'!$A9,'score sheet (2)'!$D:$D,"s",'score sheet (2)'!$E:$E,"p")</f>
        <v>0</v>
      </c>
      <c r="I9" s="86">
        <f>COUNTIFS('score sheet (2)'!$B:$B,'Set (2)'!$A9,'score sheet (2)'!$D:$D,"s",'score sheet (2)'!$E:$E,"m")</f>
        <v>0</v>
      </c>
      <c r="J9" s="85">
        <f>COUNTIFS('score sheet (2)'!$B:$B,'Set (2)'!$A9,'score sheet (2)'!$D:$D,"b")</f>
        <v>2</v>
      </c>
      <c r="K9" s="83">
        <f>COUNTIFS('score sheet (2)'!$B:$B,'Set (2)'!$A9,'score sheet (2)'!$D:$D,"b",'score sheet (2)'!$E:$E,"p")</f>
        <v>1</v>
      </c>
      <c r="L9" s="83">
        <f>COUNTIFS('score sheet (2)'!$B:$B,'Set (2)'!$A9,'score sheet (2)'!$D:$D,"b",'score sheet (2)'!$E:$E,"t")</f>
        <v>1</v>
      </c>
      <c r="M9" s="86">
        <f>COUNTIFS('score sheet (2)'!$B:$B,'Set (2)'!$A9,'score sheet (2)'!$D:$D,"b",'score sheet (2)'!$E:$E,"m")</f>
        <v>0</v>
      </c>
      <c r="N9" s="85">
        <f>COUNTIFS('score sheet (2)'!$B:$B,'Set (2)'!$A9,'score sheet (2)'!$D:$D,"d")</f>
        <v>0</v>
      </c>
      <c r="O9" s="88">
        <f>COUNTIFS('score sheet (2)'!$B:$B,'Set (2)'!$A9,'score sheet (2)'!$D:$D,"d",'score sheet (2)'!$D:$D,"m")</f>
        <v>0</v>
      </c>
      <c r="P9" s="89">
        <f>COUNTIFS('score sheet (2)'!$B:$B,'Set (2)'!$A9,'score sheet (2)'!$D:$D,"m")</f>
        <v>0</v>
      </c>
      <c r="Q9" s="84"/>
      <c r="R9" s="85" t="s">
        <v>208</v>
      </c>
      <c r="S9" s="98" t="s">
        <v>56</v>
      </c>
      <c r="T9" s="83">
        <f>COUNTIFS('score sheet (2)'!$B:$B,'Set (2)'!S9,'score sheet (2)'!$D:$D,"ab")</f>
        <v>0</v>
      </c>
      <c r="U9" s="83">
        <f>COUNTIFS('score sheet (2)'!$B:$B,'Set (2)'!S9,'score sheet (2)'!$D:$D,"sb")</f>
        <v>0</v>
      </c>
      <c r="V9" s="83">
        <f>COUNTIFS('score sheet (2)'!$B:$B,'Set (2)'!S9,'score sheet (2)'!$D:$D,"bb")</f>
        <v>1</v>
      </c>
      <c r="W9" s="100">
        <f>COUNTIFS('score sheet (2)'!$B:$B,'Set (2)'!S9,'score sheet (2)'!$D:$D,"ob")</f>
        <v>3</v>
      </c>
      <c r="X9" s="80" t="s">
        <v>4</v>
      </c>
      <c r="Y9" s="58">
        <v>2</v>
      </c>
      <c r="Z9" s="58" t="s">
        <v>357</v>
      </c>
      <c r="AA9" s="58">
        <v>14</v>
      </c>
      <c r="AB9" s="58" t="s">
        <v>358</v>
      </c>
      <c r="AC9" s="58">
        <v>9</v>
      </c>
      <c r="AD9" s="58" t="s">
        <v>356</v>
      </c>
      <c r="AE9" s="58"/>
      <c r="AF9" s="81"/>
    </row>
    <row r="10" spans="1:32" ht="18.600000000000001" thickBot="1" x14ac:dyDescent="0.5">
      <c r="A10" s="83">
        <v>14</v>
      </c>
      <c r="B10" s="83"/>
      <c r="C10" s="87" t="s">
        <v>352</v>
      </c>
      <c r="D10" s="85">
        <f>COUNTIFS('score sheet (2)'!$B:$B,'Set (2)'!$A10,'score sheet (2)'!$D:$D,"a")</f>
        <v>7</v>
      </c>
      <c r="E10" s="100">
        <f>COUNTIFS('score sheet (2)'!$B:$B,'Set (2)'!$A10,'score sheet (2)'!$D:$D,"a",'score sheet (2)'!$E:$E,"p")</f>
        <v>4</v>
      </c>
      <c r="F10" s="86">
        <f>COUNTIFS('score sheet (2)'!$B:$B,'Set (2)'!$A10,'score sheet (2)'!$D:$D,"a",'score sheet (2)'!$E:$E,"m")</f>
        <v>2</v>
      </c>
      <c r="G10" s="85">
        <f>COUNTIFS('score sheet (2)'!$B:$B,'Set (2)'!$A10,'score sheet (2)'!$D:$D,"s")</f>
        <v>2</v>
      </c>
      <c r="H10" s="83">
        <f>COUNTIFS('score sheet (2)'!$B:$B,'Set (2)'!$A10,'score sheet (2)'!$D:$D,"s",'score sheet (2)'!$E:$E,"p")</f>
        <v>0</v>
      </c>
      <c r="I10" s="86">
        <f>COUNTIFS('score sheet (2)'!$B:$B,'Set (2)'!$A10,'score sheet (2)'!$D:$D,"s",'score sheet (2)'!$E:$E,"m")</f>
        <v>1</v>
      </c>
      <c r="J10" s="85">
        <f>COUNTIFS('score sheet (2)'!$B:$B,'Set (2)'!$A10,'score sheet (2)'!$D:$D,"b")</f>
        <v>3</v>
      </c>
      <c r="K10" s="83">
        <f>COUNTIFS('score sheet (2)'!$B:$B,'Set (2)'!$A10,'score sheet (2)'!$D:$D,"b",'score sheet (2)'!$E:$E,"p")</f>
        <v>0</v>
      </c>
      <c r="L10" s="83">
        <f>COUNTIFS('score sheet (2)'!$B:$B,'Set (2)'!$A10,'score sheet (2)'!$D:$D,"b",'score sheet (2)'!$E:$E,"t")</f>
        <v>1</v>
      </c>
      <c r="M10" s="86">
        <f>COUNTIFS('score sheet (2)'!$B:$B,'Set (2)'!$A10,'score sheet (2)'!$D:$D,"b",'score sheet (2)'!$E:$E,"m")</f>
        <v>0</v>
      </c>
      <c r="N10" s="85">
        <f>COUNTIFS('score sheet (2)'!$B:$B,'Set (2)'!$A10,'score sheet (2)'!$D:$D,"d")</f>
        <v>1</v>
      </c>
      <c r="O10" s="88">
        <f>COUNTIFS('score sheet (2)'!$B:$B,'Set (2)'!$A10,'score sheet (2)'!$D:$D,"d",'score sheet (2)'!$D:$D,"m")</f>
        <v>0</v>
      </c>
      <c r="P10" s="89">
        <f>COUNTIFS('score sheet (2)'!$B:$B,'Set (2)'!$A10,'score sheet (2)'!$D:$D,"m")</f>
        <v>0</v>
      </c>
      <c r="Q10" s="84"/>
      <c r="R10" s="91" t="s">
        <v>209</v>
      </c>
      <c r="S10" s="92" t="s">
        <v>57</v>
      </c>
      <c r="T10" s="83">
        <f>COUNTIFS('score sheet (2)'!$B:$B,'Set (2)'!S10,'score sheet (2)'!$D:$D,"ab")</f>
        <v>0</v>
      </c>
      <c r="U10" s="83">
        <f>COUNTIFS('score sheet (2)'!$B:$B,'Set (2)'!S10,'score sheet (2)'!$D:$D,"sb")</f>
        <v>2</v>
      </c>
      <c r="V10" s="83">
        <f>COUNTIFS('score sheet (2)'!$B:$B,'Set (2)'!S10,'score sheet (2)'!$D:$D,"bb")</f>
        <v>0</v>
      </c>
      <c r="W10" s="87">
        <f>COUNTIFS('score sheet (2)'!$B:$B,'Set (2)'!S10,'score sheet (2)'!$D:$D,"ob")</f>
        <v>0</v>
      </c>
      <c r="X10" s="85" t="s">
        <v>13</v>
      </c>
      <c r="Y10" s="83"/>
      <c r="Z10" s="83">
        <f>COUNTIFS('score sheet (2)'!$B:$B,'Set (2)'!Y$9,'score sheet (2)'!$D:$D,"a")</f>
        <v>9</v>
      </c>
      <c r="AA10" s="83"/>
      <c r="AB10" s="83">
        <f>COUNTIFS('score sheet (2)'!$B:$B,'Set (2)'!AA$9,'score sheet (2)'!$D:$D,"a")</f>
        <v>7</v>
      </c>
      <c r="AC10" s="83"/>
      <c r="AD10" s="83">
        <f>COUNTIFS('score sheet (2)'!$B:$B,'Set (2)'!AC$9,'score sheet (2)'!$D:$D,"a")</f>
        <v>4</v>
      </c>
      <c r="AE10" s="83"/>
      <c r="AF10" s="86"/>
    </row>
    <row r="11" spans="1:32" x14ac:dyDescent="0.45">
      <c r="A11" s="83">
        <v>2</v>
      </c>
      <c r="B11" s="83"/>
      <c r="C11" s="87" t="s">
        <v>353</v>
      </c>
      <c r="D11" s="99">
        <f>COUNTIFS('score sheet (2)'!$B:$B,'Set (2)'!$A11,'score sheet (2)'!$D:$D,"a")</f>
        <v>9</v>
      </c>
      <c r="E11" s="87">
        <f>COUNTIFS('score sheet (2)'!$B:$B,'Set (2)'!$A11,'score sheet (2)'!$D:$D,"a",'score sheet (2)'!$E:$E,"p")</f>
        <v>3</v>
      </c>
      <c r="F11" s="86">
        <f>COUNTIFS('score sheet (2)'!$B:$B,'Set (2)'!$A11,'score sheet (2)'!$D:$D,"a",'score sheet (2)'!$E:$E,"m")</f>
        <v>1</v>
      </c>
      <c r="G11" s="85">
        <f>COUNTIFS('score sheet (2)'!$B:$B,'Set (2)'!$A11,'score sheet (2)'!$D:$D,"s")</f>
        <v>5</v>
      </c>
      <c r="H11" s="83">
        <f>COUNTIFS('score sheet (2)'!$B:$B,'Set (2)'!$A11,'score sheet (2)'!$D:$D,"s",'score sheet (2)'!$E:$E,"p")</f>
        <v>1</v>
      </c>
      <c r="I11" s="86">
        <f>COUNTIFS('score sheet (2)'!$B:$B,'Set (2)'!$A11,'score sheet (2)'!$D:$D,"s",'score sheet (2)'!$E:$E,"m")</f>
        <v>0</v>
      </c>
      <c r="J11" s="85">
        <f>COUNTIFS('score sheet (2)'!$B:$B,'Set (2)'!$A11,'score sheet (2)'!$D:$D,"b")</f>
        <v>0</v>
      </c>
      <c r="K11" s="83">
        <f>COUNTIFS('score sheet (2)'!$B:$B,'Set (2)'!$A11,'score sheet (2)'!$D:$D,"b",'score sheet (2)'!$E:$E,"p")</f>
        <v>0</v>
      </c>
      <c r="L11" s="83">
        <f>COUNTIFS('score sheet (2)'!$B:$B,'Set (2)'!$A11,'score sheet (2)'!$D:$D,"b",'score sheet (2)'!$E:$E,"t")</f>
        <v>0</v>
      </c>
      <c r="M11" s="86">
        <f>COUNTIFS('score sheet (2)'!$B:$B,'Set (2)'!$A11,'score sheet (2)'!$D:$D,"b",'score sheet (2)'!$E:$E,"m")</f>
        <v>0</v>
      </c>
      <c r="N11" s="85">
        <f>COUNTIFS('score sheet (2)'!$B:$B,'Set (2)'!$A11,'score sheet (2)'!$D:$D,"d")</f>
        <v>3</v>
      </c>
      <c r="O11" s="88">
        <f>COUNTIFS('score sheet (2)'!$B:$B,'Set (2)'!$A11,'score sheet (2)'!$D:$D,"d",'score sheet (2)'!$D:$D,"m")</f>
        <v>0</v>
      </c>
      <c r="P11" s="89">
        <f>COUNTIFS('score sheet (2)'!$B:$B,'Set (2)'!$A11,'score sheet (2)'!$D:$D,"m")</f>
        <v>0</v>
      </c>
      <c r="Q11" s="84"/>
      <c r="X11" s="85" t="s">
        <v>14</v>
      </c>
      <c r="Y11" s="83"/>
      <c r="Z11" s="83">
        <f>COUNTIFS('score sheet (2)'!$B:$B,'Set (2)'!Y$9,'score sheet (2)'!$D:$D,"a",'score sheet (2)'!$E:$E,"p")</f>
        <v>3</v>
      </c>
      <c r="AA11" s="83"/>
      <c r="AB11" s="83">
        <f>COUNTIFS('score sheet (2)'!$B:$B,'Set (2)'!AA$9,'score sheet (2)'!$D:$D,"a",'score sheet (2)'!$E:$E,"p")</f>
        <v>4</v>
      </c>
      <c r="AC11" s="83"/>
      <c r="AD11" s="83">
        <f>COUNTIFS('score sheet (2)'!$B:$B,'Set (2)'!AC$9,'score sheet (2)'!$D:$D,"a",'score sheet (2)'!$E:$E,"p")</f>
        <v>3</v>
      </c>
      <c r="AE11" s="83"/>
      <c r="AF11" s="86"/>
    </row>
    <row r="12" spans="1:32" x14ac:dyDescent="0.45">
      <c r="A12" s="83">
        <v>8</v>
      </c>
      <c r="B12" s="83"/>
      <c r="C12" s="87" t="s">
        <v>354</v>
      </c>
      <c r="D12" s="85">
        <f>COUNTIFS('score sheet (2)'!$B:$B,'Set (2)'!$A12,'score sheet (2)'!$D:$D,"a")</f>
        <v>0</v>
      </c>
      <c r="E12" s="87">
        <f>COUNTIFS('score sheet (2)'!$B:$B,'Set (2)'!$A12,'score sheet (2)'!$D:$D,"a",'score sheet (2)'!$E:$E,"p")</f>
        <v>0</v>
      </c>
      <c r="F12" s="86">
        <f>COUNTIFS('score sheet (2)'!$B:$B,'Set (2)'!$A12,'score sheet (2)'!$D:$D,"a",'score sheet (2)'!$E:$E,"m")</f>
        <v>0</v>
      </c>
      <c r="G12" s="85">
        <f>COUNTIFS('score sheet (2)'!$B:$B,'Set (2)'!$A12,'score sheet (2)'!$D:$D,"s")</f>
        <v>0</v>
      </c>
      <c r="H12" s="83">
        <f>COUNTIFS('score sheet (2)'!$B:$B,'Set (2)'!$A12,'score sheet (2)'!$D:$D,"s",'score sheet (2)'!$E:$E,"p")</f>
        <v>0</v>
      </c>
      <c r="I12" s="86">
        <f>COUNTIFS('score sheet (2)'!$B:$B,'Set (2)'!$A12,'score sheet (2)'!$D:$D,"s",'score sheet (2)'!$E:$E,"m")</f>
        <v>0</v>
      </c>
      <c r="J12" s="85">
        <f>COUNTIFS('score sheet (2)'!$B:$B,'Set (2)'!$A12,'score sheet (2)'!$D:$D,"b")</f>
        <v>0</v>
      </c>
      <c r="K12" s="83">
        <f>COUNTIFS('score sheet (2)'!$B:$B,'Set (2)'!$A12,'score sheet (2)'!$D:$D,"b",'score sheet (2)'!$E:$E,"p")</f>
        <v>0</v>
      </c>
      <c r="L12" s="83">
        <f>COUNTIFS('score sheet (2)'!$B:$B,'Set (2)'!$A12,'score sheet (2)'!$D:$D,"b",'score sheet (2)'!$E:$E,"t")</f>
        <v>0</v>
      </c>
      <c r="M12" s="86">
        <f>COUNTIFS('score sheet (2)'!$B:$B,'Set (2)'!$A12,'score sheet (2)'!$D:$D,"b",'score sheet (2)'!$E:$E,"m")</f>
        <v>0</v>
      </c>
      <c r="N12" s="85">
        <f>COUNTIFS('score sheet (2)'!$B:$B,'Set (2)'!$A12,'score sheet (2)'!$D:$D,"d")</f>
        <v>1</v>
      </c>
      <c r="O12" s="88">
        <f>COUNTIFS('score sheet (2)'!$B:$B,'Set (2)'!$A12,'score sheet (2)'!$D:$D,"d",'score sheet (2)'!$D:$D,"m")</f>
        <v>0</v>
      </c>
      <c r="P12" s="89">
        <f>COUNTIFS('score sheet (2)'!$B:$B,'Set (2)'!$A12,'score sheet (2)'!$D:$D,"m")</f>
        <v>0</v>
      </c>
      <c r="Q12" s="84"/>
      <c r="R12" s="84"/>
      <c r="S12" s="84"/>
      <c r="T12" s="84"/>
      <c r="X12" s="85" t="s">
        <v>7</v>
      </c>
      <c r="Y12" s="83"/>
      <c r="Z12" s="83">
        <f>COUNTIFS('score sheet (2)'!$B:$B,'Set (2)'!Y$9,'score sheet (2)'!$D:$D,"a",'score sheet (2)'!$E:$E,"m")</f>
        <v>1</v>
      </c>
      <c r="AA12" s="83"/>
      <c r="AB12" s="83">
        <f>COUNTIFS('score sheet (2)'!$B:$B,'Set (2)'!AA$9,'score sheet (2)'!$D:$D,"a",'score sheet (2)'!$E:$E,"m")</f>
        <v>2</v>
      </c>
      <c r="AC12" s="83"/>
      <c r="AD12" s="83">
        <f>COUNTIFS('score sheet (2)'!$B:$B,'Set (2)'!AC$9,'score sheet (2)'!$D:$D,"a",'score sheet (2)'!$E:$E,"m")</f>
        <v>1</v>
      </c>
      <c r="AE12" s="83"/>
      <c r="AF12" s="86"/>
    </row>
    <row r="13" spans="1:32" ht="18.600000000000001" thickBot="1" x14ac:dyDescent="0.5">
      <c r="A13" s="83"/>
      <c r="B13" s="83"/>
      <c r="C13" s="87" t="s">
        <v>15</v>
      </c>
      <c r="D13" s="91">
        <f t="shared" ref="D13:K13" si="0">SUM(D5:D12)</f>
        <v>24</v>
      </c>
      <c r="E13" s="97">
        <f t="shared" si="0"/>
        <v>12</v>
      </c>
      <c r="F13" s="107">
        <f t="shared" si="0"/>
        <v>4</v>
      </c>
      <c r="G13" s="91">
        <f t="shared" si="0"/>
        <v>24</v>
      </c>
      <c r="H13" s="97">
        <f t="shared" si="0"/>
        <v>3</v>
      </c>
      <c r="I13" s="94">
        <f t="shared" si="0"/>
        <v>6</v>
      </c>
      <c r="J13" s="91">
        <f t="shared" si="0"/>
        <v>11</v>
      </c>
      <c r="K13" s="97">
        <f t="shared" si="0"/>
        <v>3</v>
      </c>
      <c r="L13" s="92">
        <f t="shared" ref="L13:P13" si="1">SUM(L5:L12)</f>
        <v>3</v>
      </c>
      <c r="M13" s="94">
        <f>SUM(M5:M12)</f>
        <v>2</v>
      </c>
      <c r="N13" s="91">
        <f t="shared" si="1"/>
        <v>12</v>
      </c>
      <c r="O13" s="95">
        <f>SUM(O5:O12)</f>
        <v>0</v>
      </c>
      <c r="P13" s="96">
        <f t="shared" si="1"/>
        <v>0</v>
      </c>
      <c r="X13" s="91" t="s">
        <v>12</v>
      </c>
      <c r="Y13" s="92"/>
      <c r="Z13" s="92">
        <f>(Z11-Z12)/Z10</f>
        <v>0.22222222222222221</v>
      </c>
      <c r="AA13" s="92"/>
      <c r="AB13" s="92">
        <f>(AB11-AB12)/AB10</f>
        <v>0.2857142857142857</v>
      </c>
      <c r="AC13" s="92"/>
      <c r="AD13" s="92">
        <f>(AD11-AD12)/AD10</f>
        <v>0.5</v>
      </c>
      <c r="AE13" s="92"/>
      <c r="AF13" s="94"/>
    </row>
    <row r="14" spans="1:32" ht="18.600000000000001" thickBot="1" x14ac:dyDescent="0.5">
      <c r="C14" s="84" t="str">
        <f>D2</f>
        <v>PIA</v>
      </c>
      <c r="X14" s="67" t="s">
        <v>92</v>
      </c>
      <c r="Y14" s="70">
        <v>10</v>
      </c>
      <c r="Z14" s="70" t="s">
        <v>359</v>
      </c>
      <c r="AA14" s="70">
        <v>8</v>
      </c>
      <c r="AB14" s="70" t="s">
        <v>360</v>
      </c>
      <c r="AC14" s="70">
        <v>9</v>
      </c>
      <c r="AD14" s="70" t="s">
        <v>361</v>
      </c>
      <c r="AE14" s="70">
        <v>3</v>
      </c>
      <c r="AF14" s="69" t="s">
        <v>362</v>
      </c>
    </row>
    <row r="15" spans="1:32" x14ac:dyDescent="0.45">
      <c r="A15" s="58" t="s">
        <v>16</v>
      </c>
      <c r="B15" s="58" t="s">
        <v>62</v>
      </c>
      <c r="C15" s="59" t="s">
        <v>3</v>
      </c>
      <c r="D15" s="67" t="s">
        <v>74</v>
      </c>
      <c r="E15" s="70" t="s">
        <v>93</v>
      </c>
      <c r="F15" s="69" t="s">
        <v>94</v>
      </c>
      <c r="G15" s="67" t="s">
        <v>75</v>
      </c>
      <c r="H15" s="70" t="s">
        <v>93</v>
      </c>
      <c r="I15" s="69" t="s">
        <v>94</v>
      </c>
      <c r="J15" s="67" t="s">
        <v>76</v>
      </c>
      <c r="K15" s="70" t="s">
        <v>93</v>
      </c>
      <c r="L15" s="72" t="s">
        <v>96</v>
      </c>
      <c r="M15" s="73" t="s">
        <v>94</v>
      </c>
      <c r="N15" s="67" t="s">
        <v>77</v>
      </c>
      <c r="O15" s="74" t="s">
        <v>99</v>
      </c>
      <c r="P15" s="77" t="s">
        <v>7</v>
      </c>
      <c r="R15" s="67" t="s">
        <v>58</v>
      </c>
      <c r="S15" s="70" t="s">
        <v>71</v>
      </c>
      <c r="T15" s="70" t="s">
        <v>4</v>
      </c>
      <c r="U15" s="70" t="s">
        <v>5</v>
      </c>
      <c r="V15" s="70" t="s">
        <v>6</v>
      </c>
      <c r="W15" s="68" t="s">
        <v>8</v>
      </c>
      <c r="X15" s="85" t="s">
        <v>9</v>
      </c>
      <c r="Y15" s="83"/>
      <c r="Z15" s="83">
        <f>COUNTIFS('score sheet (2)'!$G:$G,'Set (2)'!Y$14,'score sheet (2)'!$I:$I,"r",'score sheet (2)'!$J:$J,"a")</f>
        <v>1</v>
      </c>
      <c r="AA15" s="83"/>
      <c r="AB15" s="83">
        <f>COUNTIFS('score sheet (2)'!$G:$G,'Set (2)'!AA$14,'score sheet (2)'!$I:$I,"r",'score sheet (2)'!$J:$J,"a")</f>
        <v>1</v>
      </c>
      <c r="AC15" s="83"/>
      <c r="AD15" s="83">
        <f>COUNTIFS('score sheet (2)'!$G:$G,'Set (2)'!AC$14,'score sheet (2)'!$I:$I,"r",'score sheet (2)'!$J:$J,"a")</f>
        <v>3</v>
      </c>
      <c r="AE15" s="83"/>
      <c r="AF15" s="83">
        <f>COUNTIFS('score sheet (2)'!$G:$G,'Set (2)'!AE$14,'score sheet (2)'!$I:$I,"r",'score sheet (2)'!$J:$J,"a")</f>
        <v>0</v>
      </c>
    </row>
    <row r="16" spans="1:32" x14ac:dyDescent="0.45">
      <c r="A16" s="83">
        <v>6</v>
      </c>
      <c r="B16" s="83"/>
      <c r="C16" s="87" t="s">
        <v>339</v>
      </c>
      <c r="D16" s="85">
        <f>COUNTIFS('score sheet (2)'!$G:$G,'Set (2)'!$A16,'score sheet (2)'!$I:$I,"a")</f>
        <v>2</v>
      </c>
      <c r="E16" s="87">
        <f>COUNTIFS('score sheet (2)'!$G:$G,'Set (2)'!$A16,'score sheet (2)'!$I:$I,"a",'score sheet (2)'!$J:$J,"p")</f>
        <v>0</v>
      </c>
      <c r="F16" s="86">
        <f>COUNTIFS('score sheet (2)'!$G:$G,'Set (2)'!$A16,'score sheet (2)'!$I:$I,"a",'score sheet (2)'!$J:$J,"m")</f>
        <v>0</v>
      </c>
      <c r="G16" s="99">
        <f>COUNTIFS('score sheet (2)'!$G:$G,'Set (2)'!$A16,'score sheet (2)'!$I:$I,"s")</f>
        <v>5</v>
      </c>
      <c r="H16" s="83">
        <f>COUNTIFS('score sheet (2)'!$G:$G,'Set (2)'!$A16,'score sheet (2)'!$I:$I,"s",'score sheet (2)'!$J:$J,"p")</f>
        <v>0</v>
      </c>
      <c r="I16" s="86">
        <f>COUNTIFS('score sheet (2)'!$G:$G,'Set (2)'!$A16,'score sheet (2)'!$I:$I,"s",'score sheet (2)'!$J:$J,"m")</f>
        <v>2</v>
      </c>
      <c r="J16" s="85">
        <f>COUNTIFS('score sheet (2)'!$G:$G,'Set (2)'!$A16,'score sheet (2)'!$I:$I,"b")</f>
        <v>3</v>
      </c>
      <c r="K16" s="83">
        <f>COUNTIFS('score sheet (2)'!$G:$G,'Set (2)'!$A16,'score sheet (2)'!$I:$I,"b",'score sheet (2)'!$J:$J,"p")</f>
        <v>0</v>
      </c>
      <c r="L16" s="98">
        <f>COUNTIFS('score sheet (2)'!$G:$G,'Set (2)'!$A16,'score sheet (2)'!$I:$I,"b",'score sheet (2)'!J:J,"t")</f>
        <v>2</v>
      </c>
      <c r="M16" s="86">
        <f>COUNTIFS('score sheet (2)'!$G:$G,'Set (2)'!$A16,'score sheet (2)'!$I:$I,"b",'score sheet (2)'!K:K,"m")</f>
        <v>0</v>
      </c>
      <c r="N16" s="85">
        <f>COUNTIFS('score sheet (2)'!$G:$G,'Set (2)'!$A16,'score sheet (2)'!$I:$I,"d")</f>
        <v>4</v>
      </c>
      <c r="O16" s="86">
        <f>COUNTIFS('score sheet (2)'!$G:$G,'Set (2)'!$A16,'score sheet (2)'!$I:$I,"d",'score sheet (2)'!$J:$J,"m")</f>
        <v>2</v>
      </c>
      <c r="P16" s="89">
        <f>COUNTIFS('score sheet (2)'!$G:$G,'Set (2)'!$A16,'score sheet (2)'!$I:$I,"m")</f>
        <v>0</v>
      </c>
      <c r="Q16" s="90"/>
      <c r="R16" s="85" t="s">
        <v>207</v>
      </c>
      <c r="S16" s="83" t="s">
        <v>52</v>
      </c>
      <c r="T16" s="83">
        <f>COUNTIFS('score sheet (2)'!$G:$G,'Set (2)'!S16,'score sheet (2)'!$I:$I,"ab")</f>
        <v>2</v>
      </c>
      <c r="U16" s="83">
        <f>COUNTIFS('score sheet (2)'!$G:$G,'Set (2)'!S16,'score sheet (2)'!$I:$I,"sb")</f>
        <v>0</v>
      </c>
      <c r="V16" s="83">
        <f>COUNTIFS('score sheet (2)'!$G:$G,'Set (2)'!S16,'score sheet (2)'!$I:$I,"bb")</f>
        <v>0</v>
      </c>
      <c r="W16" s="87">
        <f>COUNTIFS('score sheet (2)'!$G:$G,'Set (2)'!S16,'score sheet (2)'!$I:$I,"ob")</f>
        <v>0</v>
      </c>
      <c r="X16" s="85" t="s">
        <v>10</v>
      </c>
      <c r="Y16" s="83"/>
      <c r="Z16" s="83">
        <f>COUNTIFS('score sheet (2)'!$G:$G,'Set (2)'!Y$14,'score sheet (2)'!$I:$I,"r",'score sheet (2)'!$J:$J,"b")</f>
        <v>2</v>
      </c>
      <c r="AA16" s="83"/>
      <c r="AB16" s="83">
        <f>COUNTIFS('score sheet (2)'!$G:$G,'Set (2)'!AA$14,'score sheet (2)'!$I:$I,"r",'score sheet (2)'!$J:$J,"b")</f>
        <v>0</v>
      </c>
      <c r="AC16" s="83"/>
      <c r="AD16" s="83">
        <f>COUNTIFS('score sheet (2)'!$G:$G,'Set (2)'!AC$14,'score sheet (2)'!$I:$I,"r",'score sheet (2)'!$J:$J,"b")</f>
        <v>0</v>
      </c>
      <c r="AE16" s="83"/>
      <c r="AF16" s="83">
        <f>COUNTIFS('score sheet (2)'!$G:$G,'Set (2)'!AE$14,'score sheet (2)'!$I:$I,"r",'score sheet (2)'!$J:$J,"b")</f>
        <v>0</v>
      </c>
    </row>
    <row r="17" spans="1:32" x14ac:dyDescent="0.45">
      <c r="A17" s="83">
        <v>8</v>
      </c>
      <c r="B17" s="83"/>
      <c r="C17" s="87" t="s">
        <v>340</v>
      </c>
      <c r="D17" s="85">
        <f>COUNTIFS('score sheet (2)'!$G:$G,'Set (2)'!$A17,'score sheet (2)'!$I:$I,"a")</f>
        <v>7</v>
      </c>
      <c r="E17" s="87">
        <f>COUNTIFS('score sheet (2)'!$G:$G,'Set (2)'!$A17,'score sheet (2)'!$I:$I,"a",'score sheet (2)'!$J:$J,"p")</f>
        <v>2</v>
      </c>
      <c r="F17" s="86">
        <f>COUNTIFS('score sheet (2)'!$G:$G,'Set (2)'!$A17,'score sheet (2)'!$I:$I,"a",'score sheet (2)'!$J:$J,"m")</f>
        <v>2</v>
      </c>
      <c r="G17" s="99">
        <f>COUNTIFS('score sheet (2)'!$G:$G,'Set (2)'!$A17,'score sheet (2)'!$I:$I,"s")</f>
        <v>5</v>
      </c>
      <c r="H17" s="83">
        <f>COUNTIFS('score sheet (2)'!$G:$G,'Set (2)'!$A17,'score sheet (2)'!$I:$I,"s",'score sheet (2)'!$J:$J,"p")</f>
        <v>0</v>
      </c>
      <c r="I17" s="86">
        <f>COUNTIFS('score sheet (2)'!$G:$G,'Set (2)'!$A17,'score sheet (2)'!$I:$I,"s",'score sheet (2)'!$J:$J,"m")</f>
        <v>0</v>
      </c>
      <c r="J17" s="85">
        <f>COUNTIFS('score sheet (2)'!$G:$G,'Set (2)'!$A17,'score sheet (2)'!$I:$I,"b")</f>
        <v>0</v>
      </c>
      <c r="K17" s="83">
        <f>COUNTIFS('score sheet (2)'!$G:$G,'Set (2)'!$A17,'score sheet (2)'!$I:$I,"b",'score sheet (2)'!$J:$J,"p")</f>
        <v>0</v>
      </c>
      <c r="L17" s="83">
        <f>COUNTIFS('score sheet (2)'!$G:$G,'Set (2)'!$A17,'score sheet (2)'!$I:$I,"b",'score sheet (2)'!J:J,"t")</f>
        <v>0</v>
      </c>
      <c r="M17" s="86">
        <f>COUNTIFS('score sheet (2)'!$G:$G,'Set (2)'!$A17,'score sheet (2)'!$I:$I,"b",'score sheet (2)'!K:K,"m")</f>
        <v>0</v>
      </c>
      <c r="N17" s="85">
        <f>COUNTIFS('score sheet (2)'!$G:$G,'Set (2)'!$A17,'score sheet (2)'!$I:$I,"d")</f>
        <v>1</v>
      </c>
      <c r="O17" s="86">
        <f>COUNTIFS('score sheet (2)'!$G:$G,'Set (2)'!$A17,'score sheet (2)'!$I:$I,"d",'score sheet (2)'!$J:$J,"m")</f>
        <v>0</v>
      </c>
      <c r="P17" s="89">
        <f>COUNTIFS('score sheet (2)'!$G:$G,'Set (2)'!$A17,'score sheet (2)'!$I:$I,"m")</f>
        <v>1</v>
      </c>
      <c r="Q17" s="84"/>
      <c r="R17" s="85" t="s">
        <v>208</v>
      </c>
      <c r="S17" s="83" t="s">
        <v>53</v>
      </c>
      <c r="T17" s="83">
        <f>COUNTIFS('score sheet (2)'!$G:$G,'Set (2)'!S17,'score sheet (2)'!$I:$I,"ab")</f>
        <v>0</v>
      </c>
      <c r="U17" s="83">
        <f>COUNTIFS('score sheet (2)'!$G:$G,'Set (2)'!S17,'score sheet (2)'!$I:$I,"sb")</f>
        <v>0</v>
      </c>
      <c r="V17" s="83">
        <f>COUNTIFS('score sheet (2)'!$G:$G,'Set (2)'!S17,'score sheet (2)'!$I:$I,"bb")</f>
        <v>1</v>
      </c>
      <c r="W17" s="87">
        <f>COUNTIFS('score sheet (2)'!$G:$G,'Set (2)'!S17,'score sheet (2)'!$I:$I,"ob")</f>
        <v>0</v>
      </c>
      <c r="X17" s="85" t="s">
        <v>11</v>
      </c>
      <c r="Y17" s="83"/>
      <c r="Z17" s="83">
        <f>COUNTIFS('score sheet (2)'!$G:$G,'Set (2)'!Y$14,'score sheet (2)'!$I:$I,"r",'score sheet (2)'!$J:$J,"c")</f>
        <v>1</v>
      </c>
      <c r="AA17" s="83"/>
      <c r="AB17" s="83">
        <f>COUNTIFS('score sheet (2)'!$G:$G,'Set (2)'!AA$14,'score sheet (2)'!$I:$I,"r",'score sheet (2)'!$J:$J,"c")</f>
        <v>4</v>
      </c>
      <c r="AC17" s="83"/>
      <c r="AD17" s="83">
        <f>COUNTIFS('score sheet (2)'!$G:$G,'Set (2)'!AC$14,'score sheet (2)'!$I:$I,"r",'score sheet (2)'!$J:$J,"c")</f>
        <v>1</v>
      </c>
      <c r="AE17" s="83"/>
      <c r="AF17" s="83">
        <f>COUNTIFS('score sheet (2)'!$G:$G,'Set (2)'!AE$14,'score sheet (2)'!$I:$I,"r",'score sheet (2)'!$J:$J,"c")</f>
        <v>0</v>
      </c>
    </row>
    <row r="18" spans="1:32" x14ac:dyDescent="0.45">
      <c r="A18" s="83">
        <v>18</v>
      </c>
      <c r="B18" s="83"/>
      <c r="C18" s="87" t="s">
        <v>341</v>
      </c>
      <c r="D18" s="85">
        <f>COUNTIFS('score sheet (2)'!$G:$G,'Set (2)'!$A18,'score sheet (2)'!$I:$I,"a")</f>
        <v>1</v>
      </c>
      <c r="E18" s="87">
        <f>COUNTIFS('score sheet (2)'!$G:$G,'Set (2)'!$A18,'score sheet (2)'!$I:$I,"a",'score sheet (2)'!$J:$J,"p")</f>
        <v>1</v>
      </c>
      <c r="F18" s="86">
        <f>COUNTIFS('score sheet (2)'!$G:$G,'Set (2)'!$A18,'score sheet (2)'!$I:$I,"a",'score sheet (2)'!$J:$J,"m")</f>
        <v>0</v>
      </c>
      <c r="G18" s="85">
        <f>COUNTIFS('score sheet (2)'!$G:$G,'Set (2)'!$A18,'score sheet (2)'!$I:$I,"s")</f>
        <v>2</v>
      </c>
      <c r="H18" s="83">
        <f>COUNTIFS('score sheet (2)'!$G:$G,'Set (2)'!$A18,'score sheet (2)'!$I:$I,"s",'score sheet (2)'!$J:$J,"p")</f>
        <v>0</v>
      </c>
      <c r="I18" s="86">
        <f>COUNTIFS('score sheet (2)'!$G:$G,'Set (2)'!$A18,'score sheet (2)'!$I:$I,"s",'score sheet (2)'!$J:$J,"m")</f>
        <v>0</v>
      </c>
      <c r="J18" s="99">
        <f>COUNTIFS('score sheet (2)'!$G:$G,'Set (2)'!$A18,'score sheet (2)'!$I:$I,"b")</f>
        <v>4</v>
      </c>
      <c r="K18" s="98">
        <f>COUNTIFS('score sheet (2)'!$G:$G,'Set (2)'!$A18,'score sheet (2)'!$I:$I,"b",'score sheet (2)'!$J:$J,"p")</f>
        <v>2</v>
      </c>
      <c r="L18" s="83">
        <f>COUNTIFS('score sheet (2)'!$G:$G,'Set (2)'!$A18,'score sheet (2)'!$I:$I,"b",'score sheet (2)'!J:J,"t")</f>
        <v>1</v>
      </c>
      <c r="M18" s="86">
        <f>COUNTIFS('score sheet (2)'!$G:$G,'Set (2)'!$A18,'score sheet (2)'!$I:$I,"b",'score sheet (2)'!K:K,"m")</f>
        <v>0</v>
      </c>
      <c r="N18" s="85">
        <f>COUNTIFS('score sheet (2)'!$G:$G,'Set (2)'!$A18,'score sheet (2)'!$I:$I,"d")</f>
        <v>0</v>
      </c>
      <c r="O18" s="86">
        <f>COUNTIFS('score sheet (2)'!$G:$G,'Set (2)'!$A18,'score sheet (2)'!$I:$I,"d",'score sheet (2)'!$J:$J,"m")</f>
        <v>0</v>
      </c>
      <c r="P18" s="89">
        <f>COUNTIFS('score sheet (2)'!$G:$G,'Set (2)'!$A18,'score sheet (2)'!$I:$I,"m")</f>
        <v>0</v>
      </c>
      <c r="Q18" s="84"/>
      <c r="R18" s="85" t="s">
        <v>209</v>
      </c>
      <c r="S18" s="83" t="s">
        <v>54</v>
      </c>
      <c r="T18" s="83">
        <f>COUNTIFS('score sheet (2)'!$G:$G,'Set (2)'!S18,'score sheet (2)'!$I:$I,"ab")</f>
        <v>0</v>
      </c>
      <c r="U18" s="83">
        <f>COUNTIFS('score sheet (2)'!$G:$G,'Set (2)'!S18,'score sheet (2)'!$I:$I,"sb")</f>
        <v>0</v>
      </c>
      <c r="V18" s="83">
        <f>COUNTIFS('score sheet (2)'!$G:$G,'Set (2)'!S18,'score sheet (2)'!$I:$I,"bb")</f>
        <v>0</v>
      </c>
      <c r="W18" s="87">
        <f>COUNTIFS('score sheet (2)'!$G:$G,'Set (2)'!S18,'score sheet (2)'!$I:$I,"ob")</f>
        <v>0</v>
      </c>
      <c r="X18" s="85" t="s">
        <v>7</v>
      </c>
      <c r="Y18" s="83"/>
      <c r="Z18" s="83">
        <f>COUNTIFS('score sheet (2)'!$G:$G,'Set (2)'!Y$14,'score sheet (2)'!$I:$I,"r",'score sheet (2)'!$J:$J,"m")+COUNTIFS('score sheet (2)'!$G:$G,'Set (2)'!Y$14,'score sheet (2)'!$I:$I,"r",'score sheet (2)'!$J:$J,"o")</f>
        <v>0</v>
      </c>
      <c r="AA18" s="83"/>
      <c r="AB18" s="83">
        <f>COUNTIFS('score sheet (2)'!$G:$G,'Set (2)'!AA$14,'score sheet (2)'!$I:$I,"r",'score sheet (2)'!$J:$J,"m")+COUNTIFS('score sheet (2)'!$G:$G,'Set (2)'!AA$14,'score sheet (2)'!$I:$I,"r",'score sheet (2)'!$J:$J,"o")</f>
        <v>1</v>
      </c>
      <c r="AC18" s="83"/>
      <c r="AD18" s="83">
        <f>COUNTIFS('score sheet (2)'!$G:$G,'Set (2)'!AC$14,'score sheet (2)'!$I:$I,"r",'score sheet (2)'!$J:$J,"m")+COUNTIFS('score sheet (2)'!$G:$G,'Set (2)'!AC$14,'score sheet (2)'!$I:$I,"r",'score sheet (2)'!$J:$J,"o")</f>
        <v>0</v>
      </c>
      <c r="AE18" s="83"/>
      <c r="AF18" s="83">
        <f>COUNTIFS('score sheet (2)'!$G:$G,'Set (2)'!AE$14,'score sheet (2)'!$I:$I,"r",'score sheet (2)'!$J:$J,"m")+COUNTIFS('score sheet (2)'!$G:$G,'Set (2)'!AE$14,'score sheet (2)'!$I:$I,"r",'score sheet (2)'!$J:$J,"o")</f>
        <v>1</v>
      </c>
    </row>
    <row r="19" spans="1:32" x14ac:dyDescent="0.45">
      <c r="A19" s="83">
        <v>4</v>
      </c>
      <c r="B19" s="83"/>
      <c r="C19" s="87" t="s">
        <v>342</v>
      </c>
      <c r="D19" s="85">
        <f>COUNTIFS('score sheet (2)'!$G:$G,'Set (2)'!$A19,'score sheet (2)'!$I:$I,"a")</f>
        <v>4</v>
      </c>
      <c r="E19" s="87">
        <f>COUNTIFS('score sheet (2)'!$G:$G,'Set (2)'!$A19,'score sheet (2)'!$I:$I,"a",'score sheet (2)'!$J:$J,"p")</f>
        <v>0</v>
      </c>
      <c r="F19" s="86">
        <f>COUNTIFS('score sheet (2)'!$G:$G,'Set (2)'!$A19,'score sheet (2)'!$I:$I,"a",'score sheet (2)'!$J:$J,"m")</f>
        <v>4</v>
      </c>
      <c r="G19" s="85">
        <f>COUNTIFS('score sheet (2)'!$G:$G,'Set (2)'!$A19,'score sheet (2)'!$I:$I,"s")</f>
        <v>2</v>
      </c>
      <c r="H19" s="83">
        <f>COUNTIFS('score sheet (2)'!$G:$G,'Set (2)'!$A19,'score sheet (2)'!$I:$I,"s",'score sheet (2)'!$J:$J,"p")</f>
        <v>0</v>
      </c>
      <c r="I19" s="86">
        <f>COUNTIFS('score sheet (2)'!$G:$G,'Set (2)'!$A19,'score sheet (2)'!$I:$I,"s",'score sheet (2)'!$J:$J,"m")</f>
        <v>1</v>
      </c>
      <c r="J19" s="85">
        <f>COUNTIFS('score sheet (2)'!$G:$G,'Set (2)'!$A19,'score sheet (2)'!$I:$I,"b")</f>
        <v>2</v>
      </c>
      <c r="K19" s="83">
        <f>COUNTIFS('score sheet (2)'!$G:$G,'Set (2)'!$A19,'score sheet (2)'!$I:$I,"b",'score sheet (2)'!$J:$J,"p")</f>
        <v>0</v>
      </c>
      <c r="L19" s="83">
        <f>COUNTIFS('score sheet (2)'!$G:$G,'Set (2)'!$A19,'score sheet (2)'!$I:$I,"b",'score sheet (2)'!J:J,"t")</f>
        <v>0</v>
      </c>
      <c r="M19" s="86">
        <f>COUNTIFS('score sheet (2)'!$G:$G,'Set (2)'!$A19,'score sheet (2)'!$I:$I,"b",'score sheet (2)'!K:K,"m")</f>
        <v>0</v>
      </c>
      <c r="N19" s="85">
        <f>COUNTIFS('score sheet (2)'!$G:$G,'Set (2)'!$A19,'score sheet (2)'!$I:$I,"d")</f>
        <v>2</v>
      </c>
      <c r="O19" s="86">
        <f>COUNTIFS('score sheet (2)'!$G:$G,'Set (2)'!$A19,'score sheet (2)'!$I:$I,"d",'score sheet (2)'!$J:$J,"m")</f>
        <v>0</v>
      </c>
      <c r="P19" s="89">
        <f>COUNTIFS('score sheet (2)'!$G:$G,'Set (2)'!$A19,'score sheet (2)'!$I:$I,"m")</f>
        <v>0</v>
      </c>
      <c r="Q19" s="84"/>
      <c r="R19" s="85" t="s">
        <v>210</v>
      </c>
      <c r="S19" s="83" t="s">
        <v>55</v>
      </c>
      <c r="T19" s="83">
        <f>COUNTIFS('score sheet (2)'!$G:$G,'Set (2)'!S19,'score sheet (2)'!$I:$I,"ab")</f>
        <v>0</v>
      </c>
      <c r="U19" s="83">
        <f>COUNTIFS('score sheet (2)'!$G:$G,'Set (2)'!S19,'score sheet (2)'!$I:$I,"sb")</f>
        <v>0</v>
      </c>
      <c r="V19" s="83">
        <f>COUNTIFS('score sheet (2)'!$G:$G,'Set (2)'!S19,'score sheet (2)'!$I:$I,"bb")</f>
        <v>0</v>
      </c>
      <c r="W19" s="87">
        <f>COUNTIFS('score sheet (2)'!$G:$G,'Set (2)'!S19,'score sheet (2)'!$I:$I,"ob")</f>
        <v>0</v>
      </c>
      <c r="X19" s="85" t="s">
        <v>12</v>
      </c>
      <c r="Y19" s="83"/>
      <c r="Z19" s="83">
        <f>(Z15*100+Z16*50)/(Z15+Z16+Z17+Z18)</f>
        <v>50</v>
      </c>
      <c r="AA19" s="83"/>
      <c r="AB19" s="83">
        <f>(AB15*100+AB16*50)/(AB15+AB16+AB17+AB18)</f>
        <v>16.666666666666668</v>
      </c>
      <c r="AC19" s="83"/>
      <c r="AD19" s="83">
        <f>(AD15*100+AD16*50)/(AD15+AD16+AD17+AD18)</f>
        <v>75</v>
      </c>
      <c r="AE19" s="83"/>
      <c r="AF19" s="86">
        <f>(AF15*100+AF16*50)/(AF15+AF16+AF17+AF18)</f>
        <v>0</v>
      </c>
    </row>
    <row r="20" spans="1:32" x14ac:dyDescent="0.45">
      <c r="A20" s="83">
        <v>3</v>
      </c>
      <c r="B20" s="83">
        <v>4</v>
      </c>
      <c r="C20" s="87" t="s">
        <v>343</v>
      </c>
      <c r="D20" s="85">
        <f>COUNTIFS('score sheet (2)'!$G:$G,'Set (2)'!$A20,'score sheet (2)'!$I:$I,"a")</f>
        <v>0</v>
      </c>
      <c r="E20" s="87">
        <f>COUNTIFS('score sheet (2)'!$G:$G,'Set (2)'!$A20,'score sheet (2)'!$I:$I,"a",'score sheet (2)'!$J:$J,"p")</f>
        <v>0</v>
      </c>
      <c r="F20" s="86">
        <f>COUNTIFS('score sheet (2)'!$G:$G,'Set (2)'!$A20,'score sheet (2)'!$I:$I,"a",'score sheet (2)'!$J:$J,"m")</f>
        <v>0</v>
      </c>
      <c r="G20" s="85">
        <f>COUNTIFS('score sheet (2)'!$G:$G,'Set (2)'!$A20,'score sheet (2)'!$I:$I,"s")</f>
        <v>0</v>
      </c>
      <c r="H20" s="83">
        <f>COUNTIFS('score sheet (2)'!$G:$G,'Set (2)'!$A20,'score sheet (2)'!$I:$I,"s",'score sheet (2)'!$J:$J,"p")</f>
        <v>0</v>
      </c>
      <c r="I20" s="86">
        <f>COUNTIFS('score sheet (2)'!$G:$G,'Set (2)'!$A20,'score sheet (2)'!$I:$I,"s",'score sheet (2)'!$J:$J,"m")</f>
        <v>0</v>
      </c>
      <c r="J20" s="85">
        <f>COUNTIFS('score sheet (2)'!$G:$G,'Set (2)'!$A20,'score sheet (2)'!$I:$I,"b")</f>
        <v>0</v>
      </c>
      <c r="K20" s="83">
        <f>COUNTIFS('score sheet (2)'!$G:$G,'Set (2)'!$A20,'score sheet (2)'!$I:$I,"b",'score sheet (2)'!$J:$J,"p")</f>
        <v>0</v>
      </c>
      <c r="L20" s="83">
        <f>COUNTIFS('score sheet (2)'!$G:$G,'Set (2)'!$A20,'score sheet (2)'!$I:$I,"b",'score sheet (2)'!J:J,"t")</f>
        <v>0</v>
      </c>
      <c r="M20" s="86">
        <f>COUNTIFS('score sheet (2)'!$G:$G,'Set (2)'!$A20,'score sheet (2)'!$I:$I,"b",'score sheet (2)'!K:K,"m")</f>
        <v>0</v>
      </c>
      <c r="N20" s="85">
        <f>COUNTIFS('score sheet (2)'!$G:$G,'Set (2)'!$A20,'score sheet (2)'!$I:$I,"d")</f>
        <v>0</v>
      </c>
      <c r="O20" s="86">
        <f>COUNTIFS('score sheet (2)'!$G:$G,'Set (2)'!$A20,'score sheet (2)'!$I:$I,"d",'score sheet (2)'!$J:$J,"m")</f>
        <v>0</v>
      </c>
      <c r="P20" s="89">
        <f>COUNTIFS('score sheet (2)'!$G:$G,'Set (2)'!$A20,'score sheet (2)'!$I:$I,"m")</f>
        <v>0</v>
      </c>
      <c r="Q20" s="84"/>
      <c r="R20" s="85" t="s">
        <v>211</v>
      </c>
      <c r="S20" s="83" t="s">
        <v>56</v>
      </c>
      <c r="T20" s="83">
        <f>COUNTIFS('score sheet (2)'!$G:$G,'Set (2)'!S20,'score sheet (2)'!$I:$I,"ab")</f>
        <v>0</v>
      </c>
      <c r="U20" s="83">
        <f>COUNTIFS('score sheet (2)'!$G:$G,'Set (2)'!S20,'score sheet (2)'!$I:$I,"sb")</f>
        <v>0</v>
      </c>
      <c r="V20" s="83">
        <f>COUNTIFS('score sheet (2)'!$G:$G,'Set (2)'!S20,'score sheet (2)'!$I:$I,"bb")</f>
        <v>0</v>
      </c>
      <c r="W20" s="87">
        <f>COUNTIFS('score sheet (2)'!$G:$G,'Set (2)'!S20,'score sheet (2)'!$I:$I,"ob")</f>
        <v>0</v>
      </c>
      <c r="X20" s="80" t="s">
        <v>4</v>
      </c>
      <c r="Y20" s="58">
        <v>9</v>
      </c>
      <c r="Z20" s="58" t="s">
        <v>361</v>
      </c>
      <c r="AA20" s="58">
        <v>8</v>
      </c>
      <c r="AB20" s="58" t="s">
        <v>360</v>
      </c>
      <c r="AC20" s="58">
        <v>4</v>
      </c>
      <c r="AD20" s="58" t="s">
        <v>363</v>
      </c>
      <c r="AE20" s="58"/>
      <c r="AF20" s="81"/>
    </row>
    <row r="21" spans="1:32" ht="18.600000000000001" thickBot="1" x14ac:dyDescent="0.5">
      <c r="A21" s="83">
        <v>9</v>
      </c>
      <c r="B21" s="83"/>
      <c r="C21" s="87" t="s">
        <v>344</v>
      </c>
      <c r="D21" s="99">
        <f>COUNTIFS('score sheet (2)'!$G:$G,'Set (2)'!$A21,'score sheet (2)'!$I:$I,"a")</f>
        <v>10</v>
      </c>
      <c r="E21" s="100">
        <f>COUNTIFS('score sheet (2)'!$G:$G,'Set (2)'!$A21,'score sheet (2)'!$I:$I,"a",'score sheet (2)'!$J:$J,"p")</f>
        <v>5</v>
      </c>
      <c r="F21" s="86">
        <f>COUNTIFS('score sheet (2)'!$G:$G,'Set (2)'!$A21,'score sheet (2)'!$I:$I,"a",'score sheet (2)'!$J:$J,"m")</f>
        <v>0</v>
      </c>
      <c r="G21" s="85">
        <f>COUNTIFS('score sheet (2)'!$G:$G,'Set (2)'!$A21,'score sheet (2)'!$I:$I,"s")</f>
        <v>2</v>
      </c>
      <c r="H21" s="83">
        <f>COUNTIFS('score sheet (2)'!$G:$G,'Set (2)'!$A21,'score sheet (2)'!$I:$I,"s",'score sheet (2)'!$J:$J,"p")</f>
        <v>0</v>
      </c>
      <c r="I21" s="86">
        <f>COUNTIFS('score sheet (2)'!$G:$G,'Set (2)'!$A21,'score sheet (2)'!$I:$I,"s",'score sheet (2)'!$J:$J,"m")</f>
        <v>0</v>
      </c>
      <c r="J21" s="85">
        <f>COUNTIFS('score sheet (2)'!$G:$G,'Set (2)'!$A21,'score sheet (2)'!$I:$I,"b")</f>
        <v>1</v>
      </c>
      <c r="K21" s="83">
        <f>COUNTIFS('score sheet (2)'!$G:$G,'Set (2)'!$A21,'score sheet (2)'!$I:$I,"b",'score sheet (2)'!$J:$J,"p")</f>
        <v>0</v>
      </c>
      <c r="L21" s="83">
        <f>COUNTIFS('score sheet (2)'!$G:$G,'Set (2)'!$A21,'score sheet (2)'!$I:$I,"b",'score sheet (2)'!J:J,"t")</f>
        <v>0</v>
      </c>
      <c r="M21" s="86">
        <f>COUNTIFS('score sheet (2)'!$G:$G,'Set (2)'!$A21,'score sheet (2)'!$I:$I,"b",'score sheet (2)'!K:K,"m")</f>
        <v>0</v>
      </c>
      <c r="N21" s="85">
        <f>COUNTIFS('score sheet (2)'!$G:$G,'Set (2)'!$A21,'score sheet (2)'!$I:$I,"d")</f>
        <v>2</v>
      </c>
      <c r="O21" s="86">
        <f>COUNTIFS('score sheet (2)'!$G:$G,'Set (2)'!$A21,'score sheet (2)'!$I:$I,"d",'score sheet (2)'!$J:$J,"m")</f>
        <v>0</v>
      </c>
      <c r="P21" s="89">
        <f>COUNTIFS('score sheet (2)'!$G:$G,'Set (2)'!$A21,'score sheet (2)'!$I:$I,"m")</f>
        <v>0</v>
      </c>
      <c r="Q21" s="84"/>
      <c r="R21" s="91" t="s">
        <v>212</v>
      </c>
      <c r="S21" s="92" t="s">
        <v>57</v>
      </c>
      <c r="T21" s="83">
        <f>COUNTIFS('score sheet (2)'!$G:$G,'Set (2)'!S21,'score sheet (2)'!$I:$I,"ab")</f>
        <v>0</v>
      </c>
      <c r="U21" s="83">
        <f>COUNTIFS('score sheet (2)'!$G:$G,'Set (2)'!S21,'score sheet (2)'!$I:$I,"sb")</f>
        <v>0</v>
      </c>
      <c r="V21" s="83">
        <f>COUNTIFS('score sheet (2)'!$G:$G,'Set (2)'!S21,'score sheet (2)'!$I:$I,"bb")</f>
        <v>0</v>
      </c>
      <c r="W21" s="87">
        <f>COUNTIFS('score sheet (2)'!$G:$G,'Set (2)'!S21,'score sheet (2)'!$I:$I,"ob")</f>
        <v>2</v>
      </c>
      <c r="X21" s="85" t="s">
        <v>13</v>
      </c>
      <c r="Y21" s="83"/>
      <c r="Z21" s="83">
        <f>COUNTIFS('score sheet (2)'!$G:$G,'Set (2)'!Y$20,'score sheet (2)'!$I:$I,"a")</f>
        <v>10</v>
      </c>
      <c r="AA21" s="83"/>
      <c r="AB21" s="83">
        <f>COUNTIFS('score sheet (2)'!$G:$G,'Set (2)'!AA$20,'score sheet (2)'!$I:$I,"a")</f>
        <v>7</v>
      </c>
      <c r="AC21" s="83"/>
      <c r="AD21" s="83">
        <f>COUNTIFS('score sheet (2)'!$G:$G,'Set (2)'!AC$20,'score sheet (2)'!$I:$I,"a")</f>
        <v>4</v>
      </c>
      <c r="AE21" s="83"/>
      <c r="AF21" s="86"/>
    </row>
    <row r="22" spans="1:32" x14ac:dyDescent="0.45">
      <c r="A22" s="83">
        <v>13</v>
      </c>
      <c r="B22" s="83"/>
      <c r="C22" s="87" t="s">
        <v>345</v>
      </c>
      <c r="D22" s="85">
        <f>COUNTIFS('score sheet (2)'!$G:$G,'Set (2)'!$A22,'score sheet (2)'!$I:$I,"a")</f>
        <v>1</v>
      </c>
      <c r="E22" s="87">
        <f>COUNTIFS('score sheet (2)'!$G:$G,'Set (2)'!$A22,'score sheet (2)'!$I:$I,"a",'score sheet (2)'!$J:$J,"p")</f>
        <v>0</v>
      </c>
      <c r="F22" s="86">
        <f>COUNTIFS('score sheet (2)'!$G:$G,'Set (2)'!$A22,'score sheet (2)'!$I:$I,"a",'score sheet (2)'!$J:$J,"m")</f>
        <v>0</v>
      </c>
      <c r="G22" s="85">
        <f>COUNTIFS('score sheet (2)'!$G:$G,'Set (2)'!$A22,'score sheet (2)'!$I:$I,"s")</f>
        <v>3</v>
      </c>
      <c r="H22" s="83">
        <f>COUNTIFS('score sheet (2)'!$G:$G,'Set (2)'!$A22,'score sheet (2)'!$I:$I,"s",'score sheet (2)'!$J:$J,"p")</f>
        <v>0</v>
      </c>
      <c r="I22" s="86">
        <f>COUNTIFS('score sheet (2)'!$G:$G,'Set (2)'!$A22,'score sheet (2)'!$I:$I,"s",'score sheet (2)'!$J:$J,"m")</f>
        <v>0</v>
      </c>
      <c r="J22" s="85">
        <f>COUNTIFS('score sheet (2)'!$G:$G,'Set (2)'!$A22,'score sheet (2)'!$I:$I,"b")</f>
        <v>1</v>
      </c>
      <c r="K22" s="83">
        <f>COUNTIFS('score sheet (2)'!$G:$G,'Set (2)'!$A22,'score sheet (2)'!$I:$I,"b",'score sheet (2)'!$J:$J,"p")</f>
        <v>0</v>
      </c>
      <c r="L22" s="83">
        <f>COUNTIFS('score sheet (2)'!$G:$G,'Set (2)'!$A22,'score sheet (2)'!$I:$I,"b",'score sheet (2)'!J:J,"t")</f>
        <v>1</v>
      </c>
      <c r="M22" s="86">
        <f>COUNTIFS('score sheet (2)'!$G:$G,'Set (2)'!$A22,'score sheet (2)'!$I:$I,"b",'score sheet (2)'!K:K,"m")</f>
        <v>0</v>
      </c>
      <c r="N22" s="85">
        <f>COUNTIFS('score sheet (2)'!$G:$G,'Set (2)'!$A22,'score sheet (2)'!$I:$I,"d")</f>
        <v>2</v>
      </c>
      <c r="O22" s="86">
        <f>COUNTIFS('score sheet (2)'!$G:$G,'Set (2)'!$A22,'score sheet (2)'!$I:$I,"d",'score sheet (2)'!$J:$J,"m")</f>
        <v>1</v>
      </c>
      <c r="P22" s="89">
        <f>COUNTIFS('score sheet (2)'!$G:$G,'Set (2)'!$A22,'score sheet (2)'!$I:$I,"m")</f>
        <v>0</v>
      </c>
      <c r="Q22" s="84"/>
      <c r="X22" s="85" t="s">
        <v>14</v>
      </c>
      <c r="Y22" s="83"/>
      <c r="Z22" s="83">
        <f>COUNTIFS('score sheet (2)'!$G:$G,'Set (2)'!Y$20,'score sheet (2)'!$I:$I,"a",'score sheet (2)'!$J:$J,"p")</f>
        <v>5</v>
      </c>
      <c r="AA22" s="83"/>
      <c r="AB22" s="83">
        <f>COUNTIFS('score sheet (2)'!$G:$G,'Set (2)'!AA$20,'score sheet (2)'!$I:$I,"a",'score sheet (2)'!$J:$J,"p")</f>
        <v>2</v>
      </c>
      <c r="AC22" s="83"/>
      <c r="AD22" s="83">
        <f>COUNTIFS('score sheet (2)'!$G:$G,'Set (2)'!AC$20,'score sheet (2)'!$I:$I,"a",'score sheet (2)'!$J:$J,"p")</f>
        <v>0</v>
      </c>
      <c r="AE22" s="83"/>
      <c r="AF22" s="86"/>
    </row>
    <row r="23" spans="1:32" x14ac:dyDescent="0.45">
      <c r="A23" s="83">
        <v>10</v>
      </c>
      <c r="B23" s="83"/>
      <c r="C23" s="87" t="s">
        <v>346</v>
      </c>
      <c r="D23" s="85">
        <f>COUNTIFS('score sheet (2)'!$G:$G,'Set (2)'!$A23,'score sheet (2)'!$I:$I,"a")</f>
        <v>0</v>
      </c>
      <c r="E23" s="87">
        <f>COUNTIFS('score sheet (2)'!$G:$G,'Set (2)'!$A23,'score sheet (2)'!$I:$I,"a",'score sheet (2)'!$J:$J,"p")</f>
        <v>0</v>
      </c>
      <c r="F23" s="86">
        <f>COUNTIFS('score sheet (2)'!$G:$G,'Set (2)'!$A23,'score sheet (2)'!$I:$I,"a",'score sheet (2)'!$J:$J,"m")</f>
        <v>0</v>
      </c>
      <c r="G23" s="85">
        <f>COUNTIFS('score sheet (2)'!$G:$G,'Set (2)'!$A23,'score sheet (2)'!$I:$I,"s")</f>
        <v>0</v>
      </c>
      <c r="H23" s="83">
        <f>COUNTIFS('score sheet (2)'!$G:$G,'Set (2)'!$A23,'score sheet (2)'!$I:$I,"s",'score sheet (2)'!$J:$J,"p")</f>
        <v>0</v>
      </c>
      <c r="I23" s="86">
        <f>COUNTIFS('score sheet (2)'!$G:$G,'Set (2)'!$A23,'score sheet (2)'!$I:$I,"s",'score sheet (2)'!$J:$J,"m")</f>
        <v>0</v>
      </c>
      <c r="J23" s="85">
        <f>COUNTIFS('score sheet (2)'!$G:$G,'Set (2)'!$A23,'score sheet (2)'!$I:$I,"b")</f>
        <v>0</v>
      </c>
      <c r="K23" s="83">
        <f>COUNTIFS('score sheet (2)'!$G:$G,'Set (2)'!$A23,'score sheet (2)'!$I:$I,"b",'score sheet (2)'!$J:$J,"p")</f>
        <v>0</v>
      </c>
      <c r="L23" s="83">
        <f>COUNTIFS('score sheet (2)'!$G:$G,'Set (2)'!$A23,'score sheet (2)'!$I:$I,"b",'score sheet (2)'!J:J,"t")</f>
        <v>0</v>
      </c>
      <c r="M23" s="86">
        <f>COUNTIFS('score sheet (2)'!$G:$G,'Set (2)'!$A23,'score sheet (2)'!$I:$I,"b",'score sheet (2)'!K:K,"m")</f>
        <v>0</v>
      </c>
      <c r="N23" s="99">
        <f>COUNTIFS('score sheet (2)'!$G:$G,'Set (2)'!$A23,'score sheet (2)'!$I:$I,"d")</f>
        <v>6</v>
      </c>
      <c r="O23" s="86">
        <f>COUNTIFS('score sheet (2)'!$G:$G,'Set (2)'!$A23,'score sheet (2)'!$I:$I,"d",'score sheet (2)'!$J:$J,"m")</f>
        <v>1</v>
      </c>
      <c r="P23" s="89">
        <f>COUNTIFS('score sheet (2)'!$G:$G,'Set (2)'!$A23,'score sheet (2)'!$I:$I,"m")</f>
        <v>0</v>
      </c>
      <c r="Q23" s="84"/>
      <c r="X23" s="85" t="s">
        <v>7</v>
      </c>
      <c r="Y23" s="83"/>
      <c r="Z23" s="83">
        <f>COUNTIFS('score sheet (2)'!$G:$G,'Set (2)'!Y$20,'score sheet (2)'!$I:$I,"a",'score sheet (2)'!$J:$J,"m")</f>
        <v>0</v>
      </c>
      <c r="AA23" s="83"/>
      <c r="AB23" s="83">
        <f>COUNTIFS('score sheet (2)'!$G:$G,'Set (2)'!AA$20,'score sheet (2)'!$I:$I,"a",'score sheet (2)'!$J:$J,"m")</f>
        <v>2</v>
      </c>
      <c r="AC23" s="83"/>
      <c r="AD23" s="83">
        <f>COUNTIFS('score sheet (2)'!$G:$G,'Set (2)'!AC$20,'score sheet (2)'!$I:$I,"a",'score sheet (2)'!$J:$J,"m")</f>
        <v>4</v>
      </c>
      <c r="AE23" s="83"/>
      <c r="AF23" s="86"/>
    </row>
    <row r="24" spans="1:32" ht="18.600000000000001" thickBot="1" x14ac:dyDescent="0.5">
      <c r="A24" s="83"/>
      <c r="B24" s="83"/>
      <c r="C24" s="87" t="s">
        <v>15</v>
      </c>
      <c r="D24" s="108">
        <f>SUM(D16:D23)</f>
        <v>25</v>
      </c>
      <c r="E24" s="92">
        <f>SUM(E16:E23)</f>
        <v>8</v>
      </c>
      <c r="F24" s="94">
        <f t="shared" ref="F24:P24" si="2">SUM(F16:F23)</f>
        <v>6</v>
      </c>
      <c r="G24" s="91">
        <f t="shared" si="2"/>
        <v>19</v>
      </c>
      <c r="H24" s="92">
        <f t="shared" si="2"/>
        <v>0</v>
      </c>
      <c r="I24" s="107">
        <f t="shared" si="2"/>
        <v>3</v>
      </c>
      <c r="J24" s="91">
        <f t="shared" si="2"/>
        <v>11</v>
      </c>
      <c r="K24" s="92">
        <f t="shared" si="2"/>
        <v>2</v>
      </c>
      <c r="L24" s="97">
        <f t="shared" si="2"/>
        <v>4</v>
      </c>
      <c r="M24" s="107">
        <f t="shared" si="2"/>
        <v>0</v>
      </c>
      <c r="N24" s="108">
        <f t="shared" si="2"/>
        <v>17</v>
      </c>
      <c r="O24" s="94">
        <f t="shared" si="2"/>
        <v>4</v>
      </c>
      <c r="P24" s="96">
        <f t="shared" si="2"/>
        <v>1</v>
      </c>
      <c r="X24" s="91" t="s">
        <v>12</v>
      </c>
      <c r="Y24" s="92"/>
      <c r="Z24" s="97">
        <f>(Z22-Z23)/Z21</f>
        <v>0.5</v>
      </c>
      <c r="AA24" s="92"/>
      <c r="AB24" s="92">
        <f>(AB22-AB23)/AB21</f>
        <v>0</v>
      </c>
      <c r="AC24" s="92"/>
      <c r="AD24" s="92">
        <f>(AD22-AD23)/AD21</f>
        <v>-1</v>
      </c>
      <c r="AE24" s="92"/>
      <c r="AF24" s="94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F25"/>
  <sheetViews>
    <sheetView zoomScale="70" zoomScaleNormal="70" workbookViewId="0">
      <selection activeCell="U8" sqref="U8"/>
    </sheetView>
  </sheetViews>
  <sheetFormatPr defaultRowHeight="18" x14ac:dyDescent="0.45"/>
  <cols>
    <col min="1" max="1" width="4.796875" style="82" bestFit="1" customWidth="1"/>
    <col min="2" max="2" width="5.69921875" style="82" bestFit="1" customWidth="1"/>
    <col min="3" max="3" width="26.3984375" style="82" bestFit="1" customWidth="1"/>
    <col min="4" max="4" width="11" style="82" bestFit="1" customWidth="1"/>
    <col min="5" max="5" width="8" style="82" bestFit="1" customWidth="1"/>
    <col min="6" max="6" width="7.3984375" style="82" bestFit="1" customWidth="1"/>
    <col min="7" max="7" width="10.19921875" style="82" customWidth="1"/>
    <col min="8" max="8" width="8" style="82" bestFit="1" customWidth="1"/>
    <col min="9" max="9" width="7.3984375" style="82" bestFit="1" customWidth="1"/>
    <col min="10" max="10" width="10" style="82" bestFit="1" customWidth="1"/>
    <col min="11" max="11" width="8" style="82" bestFit="1" customWidth="1"/>
    <col min="12" max="12" width="8.796875" style="82" bestFit="1" customWidth="1"/>
    <col min="13" max="13" width="7.3984375" style="82" bestFit="1" customWidth="1"/>
    <col min="14" max="14" width="4.796875" style="82" bestFit="1" customWidth="1"/>
    <col min="15" max="15" width="7.3984375" style="82" bestFit="1" customWidth="1"/>
    <col min="16" max="16" width="6" style="82" bestFit="1" customWidth="1"/>
    <col min="17" max="17" width="9.19921875" style="82" customWidth="1"/>
    <col min="18" max="18" width="10.69921875" style="82" bestFit="1" customWidth="1"/>
    <col min="19" max="19" width="9.5" style="82" bestFit="1" customWidth="1"/>
    <col min="20" max="20" width="7.5" style="82" bestFit="1" customWidth="1"/>
    <col min="21" max="21" width="7" style="82" bestFit="1" customWidth="1"/>
    <col min="22" max="22" width="6.69921875" style="82" bestFit="1" customWidth="1"/>
    <col min="23" max="23" width="4.19921875" style="82" bestFit="1" customWidth="1"/>
    <col min="24" max="24" width="11.09765625" style="82" bestFit="1" customWidth="1"/>
    <col min="25" max="25" width="3.69921875" style="82" bestFit="1" customWidth="1"/>
    <col min="26" max="26" width="11.5" style="82" bestFit="1" customWidth="1"/>
    <col min="27" max="27" width="2.69921875" style="82" bestFit="1" customWidth="1"/>
    <col min="28" max="28" width="13" style="82" bestFit="1" customWidth="1"/>
    <col min="29" max="29" width="2.69921875" style="82" bestFit="1" customWidth="1"/>
    <col min="30" max="30" width="13" style="82" bestFit="1" customWidth="1"/>
    <col min="31" max="31" width="2.69921875" style="82" bestFit="1" customWidth="1"/>
    <col min="32" max="32" width="8.796875" style="82" bestFit="1" customWidth="1"/>
    <col min="33" max="16384" width="8.796875" style="82"/>
  </cols>
  <sheetData>
    <row r="1" spans="1:32" x14ac:dyDescent="0.45">
      <c r="C1" s="82" t="s">
        <v>0</v>
      </c>
      <c r="D1" s="83" t="str">
        <f>'score sheet (1)'!L1</f>
        <v>HAL</v>
      </c>
      <c r="E1" s="83">
        <f>'score sheet (1)'!L2</f>
        <v>25</v>
      </c>
      <c r="G1" s="82" t="s">
        <v>1</v>
      </c>
    </row>
    <row r="2" spans="1:32" ht="18.600000000000001" thickBot="1" x14ac:dyDescent="0.5">
      <c r="D2" s="83" t="str">
        <f>'score sheet (1)'!M1</f>
        <v>PIA</v>
      </c>
      <c r="E2" s="83">
        <f>'score sheet (1)'!M2</f>
        <v>19</v>
      </c>
    </row>
    <row r="3" spans="1:32" ht="18.600000000000001" thickBot="1" x14ac:dyDescent="0.5">
      <c r="C3" s="84" t="str">
        <f>D1</f>
        <v>HAL</v>
      </c>
      <c r="S3" s="82" t="s">
        <v>2</v>
      </c>
      <c r="X3" s="67" t="s">
        <v>92</v>
      </c>
      <c r="Y3" s="70">
        <v>8</v>
      </c>
      <c r="Z3" s="70" t="s">
        <v>198</v>
      </c>
      <c r="AA3" s="70">
        <v>9</v>
      </c>
      <c r="AB3" s="70" t="s">
        <v>199</v>
      </c>
      <c r="AC3" s="70">
        <v>2</v>
      </c>
      <c r="AD3" s="70" t="s">
        <v>200</v>
      </c>
      <c r="AE3" s="70"/>
      <c r="AF3" s="69"/>
    </row>
    <row r="4" spans="1:32" x14ac:dyDescent="0.45">
      <c r="A4" s="58" t="s">
        <v>17</v>
      </c>
      <c r="B4" s="58" t="s">
        <v>72</v>
      </c>
      <c r="C4" s="59" t="s">
        <v>3</v>
      </c>
      <c r="D4" s="67" t="s">
        <v>74</v>
      </c>
      <c r="E4" s="68" t="s">
        <v>93</v>
      </c>
      <c r="F4" s="69" t="s">
        <v>94</v>
      </c>
      <c r="G4" s="67" t="s">
        <v>75</v>
      </c>
      <c r="H4" s="70" t="s">
        <v>95</v>
      </c>
      <c r="I4" s="69" t="s">
        <v>94</v>
      </c>
      <c r="J4" s="67" t="s">
        <v>76</v>
      </c>
      <c r="K4" s="70" t="s">
        <v>95</v>
      </c>
      <c r="L4" s="72" t="s">
        <v>96</v>
      </c>
      <c r="M4" s="73" t="s">
        <v>94</v>
      </c>
      <c r="N4" s="67" t="s">
        <v>77</v>
      </c>
      <c r="O4" s="74" t="s">
        <v>99</v>
      </c>
      <c r="P4" s="77" t="s">
        <v>7</v>
      </c>
      <c r="R4" s="67" t="s">
        <v>58</v>
      </c>
      <c r="S4" s="70" t="s">
        <v>71</v>
      </c>
      <c r="T4" s="70" t="s">
        <v>4</v>
      </c>
      <c r="U4" s="70" t="s">
        <v>5</v>
      </c>
      <c r="V4" s="70" t="s">
        <v>6</v>
      </c>
      <c r="W4" s="68" t="s">
        <v>8</v>
      </c>
      <c r="X4" s="85" t="s">
        <v>9</v>
      </c>
      <c r="Y4" s="83"/>
      <c r="Z4" s="83">
        <f>COUNTIFS('score sheet (1)'!$B:$B,'Set (1)'!Y$3,'score sheet (1)'!$D:$D,"r",'score sheet (1)'!$E:$E,"a")</f>
        <v>3</v>
      </c>
      <c r="AA4" s="83"/>
      <c r="AB4" s="83">
        <f>COUNTIFS('score sheet (1)'!$B:$B,'Set (1)'!AA$3,'score sheet (1)'!$D:$D,"r",'score sheet (1)'!$E:$E,"a")</f>
        <v>4</v>
      </c>
      <c r="AC4" s="83"/>
      <c r="AD4" s="83">
        <f>COUNTIFS('score sheet (1)'!$B:$B,'Set (1)'!AC$3,'score sheet (1)'!$D:$D,"r",'score sheet (1)'!$E:$E,"a")</f>
        <v>3</v>
      </c>
      <c r="AE4" s="83"/>
      <c r="AF4" s="86"/>
    </row>
    <row r="5" spans="1:32" x14ac:dyDescent="0.45">
      <c r="A5" s="83">
        <v>5</v>
      </c>
      <c r="B5" s="83"/>
      <c r="C5" s="87" t="s">
        <v>181</v>
      </c>
      <c r="D5" s="85">
        <f>COUNTIFS('score sheet (1)'!$B:$B,'Set (1)'!$A5,'score sheet (1)'!$D:$D,"a")</f>
        <v>2</v>
      </c>
      <c r="E5" s="87">
        <f>COUNTIFS('score sheet (1)'!$B:$B,'Set (1)'!$A5,'score sheet (1)'!$D:$D,"a",'score sheet (1)'!$E:$E,"p")</f>
        <v>1</v>
      </c>
      <c r="F5" s="86">
        <f>COUNTIFS('score sheet (1)'!$B:$B,'Set (1)'!$A5,'score sheet (1)'!$D:$D,"a",'score sheet (1)'!$E:$E,"m")</f>
        <v>0</v>
      </c>
      <c r="G5" s="85">
        <f>COUNTIFS('score sheet (1)'!$B:$B,'Set (1)'!$A5,'score sheet (1)'!$D:$D,"s")</f>
        <v>4</v>
      </c>
      <c r="H5" s="83">
        <f>COUNTIFS('score sheet (1)'!$B:$B,'Set (1)'!$A5,'score sheet (1)'!$D:$D,"s",'score sheet (1)'!$E:$E,"p")</f>
        <v>0</v>
      </c>
      <c r="I5" s="86">
        <f>COUNTIFS('score sheet (1)'!$B:$B,'Set (1)'!$A5,'score sheet (1)'!$D:$D,"s",'score sheet (1)'!$E:$E,"m")</f>
        <v>1</v>
      </c>
      <c r="J5" s="85">
        <f>COUNTIFS('score sheet (1)'!$B:$B,'Set (1)'!$A5,'score sheet (1)'!$D:$D,"b")</f>
        <v>2</v>
      </c>
      <c r="K5" s="83">
        <f>COUNTIFS('score sheet (1)'!$B:$B,'Set (1)'!$A5,'score sheet (1)'!$D:$D,"b",'score sheet (1)'!$E:$E,"p")</f>
        <v>1</v>
      </c>
      <c r="L5" s="83">
        <f>COUNTIFS('score sheet (1)'!$B:$B,'Set (1)'!$A5,'score sheet (1)'!$D:$D,"b",'score sheet (1)'!$E:$E,"t")</f>
        <v>1</v>
      </c>
      <c r="M5" s="86">
        <f>COUNTIFS('score sheet (1)'!$B:$B,'Set (1)'!$A5,'score sheet (1)'!$D:$D,"b",'score sheet (1)'!$E:$E,"m")</f>
        <v>0</v>
      </c>
      <c r="N5" s="85">
        <f>COUNTIFS('score sheet (1)'!$B:$B,'Set (1)'!$A5,'score sheet (1)'!$D:$D,"d")</f>
        <v>0</v>
      </c>
      <c r="O5" s="88">
        <f>COUNTIFS('score sheet (1)'!$B:$B,'Set (1)'!$A5,'score sheet (1)'!$D:$D,"d",'score sheet (1)'!$D:$D,"m")</f>
        <v>0</v>
      </c>
      <c r="P5" s="89">
        <f>COUNTIFS('score sheet (1)'!$B:$B,'Set (1)'!$A5,'score sheet (1)'!$D:$D,"m")</f>
        <v>0</v>
      </c>
      <c r="Q5" s="90"/>
      <c r="R5" s="85" t="s">
        <v>107</v>
      </c>
      <c r="S5" s="98" t="s">
        <v>52</v>
      </c>
      <c r="T5" s="83">
        <f>COUNTIFS('score sheet (1)'!$B:$B,'Set (1)'!S5,'score sheet (1)'!$D:$D,"ab")</f>
        <v>2</v>
      </c>
      <c r="U5" s="83">
        <f>COUNTIFS('score sheet (1)'!$B:$B,'Set (1)'!S5,'score sheet (1)'!$D:$D,"sb")</f>
        <v>0</v>
      </c>
      <c r="V5" s="83">
        <f>COUNTIFS('score sheet (1)'!$B:$B,'Set (1)'!S5,'score sheet (1)'!$D:$D,"bb")</f>
        <v>1</v>
      </c>
      <c r="W5" s="87">
        <f>COUNTIFS('score sheet (1)'!$B:$B,'Set (1)'!S5,'score sheet (1)'!$D:$D,"ob")</f>
        <v>0</v>
      </c>
      <c r="X5" s="85" t="s">
        <v>10</v>
      </c>
      <c r="Y5" s="83"/>
      <c r="Z5" s="83">
        <f>COUNTIFS('score sheet (1)'!$B:$B,'Set (1)'!Y$3,'score sheet (1)'!$D:$D,"r",'score sheet (1)'!$E:$E,"b")</f>
        <v>1</v>
      </c>
      <c r="AA5" s="83"/>
      <c r="AB5" s="83">
        <f>COUNTIFS('score sheet (1)'!$B:$B,'Set (1)'!AA$3,'score sheet (1)'!$D:$D,"r",'score sheet (1)'!$E:$E,"b")</f>
        <v>0</v>
      </c>
      <c r="AC5" s="83"/>
      <c r="AD5" s="83">
        <f>COUNTIFS('score sheet (1)'!$B:$B,'Set (1)'!AC$3,'score sheet (1)'!$D:$D,"r",'score sheet (1)'!$E:$E,"b")</f>
        <v>0</v>
      </c>
      <c r="AE5" s="83"/>
      <c r="AF5" s="86"/>
    </row>
    <row r="6" spans="1:32" x14ac:dyDescent="0.45">
      <c r="A6" s="83">
        <v>13</v>
      </c>
      <c r="B6" s="83"/>
      <c r="C6" s="87" t="s">
        <v>182</v>
      </c>
      <c r="D6" s="85">
        <f>COUNTIFS('score sheet (1)'!$B:$B,'Set (1)'!$A6,'score sheet (1)'!$D:$D,"a")</f>
        <v>0</v>
      </c>
      <c r="E6" s="87">
        <f>COUNTIFS('score sheet (1)'!$B:$B,'Set (1)'!$A6,'score sheet (1)'!$D:$D,"a",'score sheet (1)'!$E:$E,"p")</f>
        <v>0</v>
      </c>
      <c r="F6" s="86">
        <f>COUNTIFS('score sheet (1)'!$B:$B,'Set (1)'!$A6,'score sheet (1)'!$D:$D,"a",'score sheet (1)'!$E:$E,"m")</f>
        <v>0</v>
      </c>
      <c r="G6" s="85">
        <f>COUNTIFS('score sheet (1)'!$B:$B,'Set (1)'!$A6,'score sheet (1)'!$D:$D,"s")</f>
        <v>5</v>
      </c>
      <c r="H6" s="83">
        <f>COUNTIFS('score sheet (1)'!$B:$B,'Set (1)'!$A6,'score sheet (1)'!$D:$D,"s",'score sheet (1)'!$E:$E,"p")</f>
        <v>0</v>
      </c>
      <c r="I6" s="86">
        <f>COUNTIFS('score sheet (1)'!$B:$B,'Set (1)'!$A6,'score sheet (1)'!$D:$D,"s",'score sheet (1)'!$E:$E,"m")</f>
        <v>0</v>
      </c>
      <c r="J6" s="85">
        <f>COUNTIFS('score sheet (1)'!$B:$B,'Set (1)'!$A6,'score sheet (1)'!$D:$D,"b")</f>
        <v>1</v>
      </c>
      <c r="K6" s="83">
        <f>COUNTIFS('score sheet (1)'!$B:$B,'Set (1)'!$A6,'score sheet (1)'!$D:$D,"b",'score sheet (1)'!$E:$E,"p")</f>
        <v>0</v>
      </c>
      <c r="L6" s="83">
        <f>COUNTIFS('score sheet (1)'!$B:$B,'Set (1)'!$A6,'score sheet (1)'!$D:$D,"b",'score sheet (1)'!$E:$E,"t")</f>
        <v>1</v>
      </c>
      <c r="M6" s="86">
        <f>COUNTIFS('score sheet (1)'!$B:$B,'Set (1)'!$A6,'score sheet (1)'!$D:$D,"b",'score sheet (1)'!$E:$E,"m")</f>
        <v>0</v>
      </c>
      <c r="N6" s="85">
        <f>COUNTIFS('score sheet (1)'!$B:$B,'Set (1)'!$A6,'score sheet (1)'!$D:$D,"d")</f>
        <v>3</v>
      </c>
      <c r="O6" s="88">
        <f>COUNTIFS('score sheet (1)'!$B:$B,'Set (1)'!$A6,'score sheet (1)'!$D:$D,"d",'score sheet (1)'!$D:$D,"m")</f>
        <v>0</v>
      </c>
      <c r="P6" s="89">
        <f>COUNTIFS('score sheet (1)'!$B:$B,'Set (1)'!$A6,'score sheet (1)'!$D:$D,"m")</f>
        <v>0</v>
      </c>
      <c r="Q6" s="84"/>
      <c r="R6" s="85" t="s">
        <v>102</v>
      </c>
      <c r="S6" s="83" t="s">
        <v>53</v>
      </c>
      <c r="T6" s="83">
        <f>COUNTIFS('score sheet (1)'!$B:$B,'Set (1)'!S6,'score sheet (1)'!$D:$D,"ab")</f>
        <v>0</v>
      </c>
      <c r="U6" s="83">
        <f>COUNTIFS('score sheet (1)'!$B:$B,'Set (1)'!S6,'score sheet (1)'!$D:$D,"sb")</f>
        <v>0</v>
      </c>
      <c r="V6" s="83">
        <f>COUNTIFS('score sheet (1)'!$B:$B,'Set (1)'!S6,'score sheet (1)'!$D:$D,"bb")</f>
        <v>0</v>
      </c>
      <c r="W6" s="87">
        <f>COUNTIFS('score sheet (1)'!$B:$B,'Set (1)'!S6,'score sheet (1)'!$D:$D,"ob")</f>
        <v>1</v>
      </c>
      <c r="X6" s="85" t="s">
        <v>11</v>
      </c>
      <c r="Y6" s="83"/>
      <c r="Z6" s="83">
        <f>COUNTIFS('score sheet (1)'!$B:$B,'Set (1)'!Y$3,'score sheet (1)'!$D:$D,"r",'score sheet (1)'!$E:$E,"c")</f>
        <v>1</v>
      </c>
      <c r="AA6" s="83"/>
      <c r="AB6" s="83">
        <f>COUNTIFS('score sheet (1)'!$B:$B,'Set (1)'!AA$3,'score sheet (1)'!$D:$D,"r",'score sheet (1)'!$E:$E,"c")</f>
        <v>0</v>
      </c>
      <c r="AC6" s="83"/>
      <c r="AD6" s="83">
        <f>COUNTIFS('score sheet (1)'!$B:$B,'Set (1)'!AC$3,'score sheet (1)'!$D:$D,"r",'score sheet (1)'!$E:$E,"c")</f>
        <v>1</v>
      </c>
      <c r="AE6" s="83"/>
      <c r="AF6" s="86"/>
    </row>
    <row r="7" spans="1:32" x14ac:dyDescent="0.45">
      <c r="A7" s="83">
        <v>9</v>
      </c>
      <c r="B7" s="83"/>
      <c r="C7" s="87" t="s">
        <v>183</v>
      </c>
      <c r="D7" s="85">
        <f>COUNTIFS('score sheet (1)'!$B:$B,'Set (1)'!$A7,'score sheet (1)'!$D:$D,"a")</f>
        <v>8</v>
      </c>
      <c r="E7" s="87">
        <f>COUNTIFS('score sheet (1)'!$B:$B,'Set (1)'!$A7,'score sheet (1)'!$D:$D,"a",'score sheet (1)'!$E:$E,"p")</f>
        <v>3</v>
      </c>
      <c r="F7" s="86">
        <f>COUNTIFS('score sheet (1)'!$B:$B,'Set (1)'!$A7,'score sheet (1)'!$D:$D,"a",'score sheet (1)'!$E:$E,"m")</f>
        <v>1</v>
      </c>
      <c r="G7" s="85">
        <f>COUNTIFS('score sheet (1)'!$B:$B,'Set (1)'!$A7,'score sheet (1)'!$D:$D,"s")</f>
        <v>3</v>
      </c>
      <c r="H7" s="83">
        <f>COUNTIFS('score sheet (1)'!$B:$B,'Set (1)'!$A7,'score sheet (1)'!$D:$D,"s",'score sheet (1)'!$E:$E,"p")</f>
        <v>0</v>
      </c>
      <c r="I7" s="86">
        <f>COUNTIFS('score sheet (1)'!$B:$B,'Set (1)'!$A7,'score sheet (1)'!$D:$D,"s",'score sheet (1)'!$E:$E,"m")</f>
        <v>0</v>
      </c>
      <c r="J7" s="85">
        <f>COUNTIFS('score sheet (1)'!$B:$B,'Set (1)'!$A7,'score sheet (1)'!$D:$D,"b")</f>
        <v>0</v>
      </c>
      <c r="K7" s="83">
        <f>COUNTIFS('score sheet (1)'!$B:$B,'Set (1)'!$A7,'score sheet (1)'!$D:$D,"b",'score sheet (1)'!$E:$E,"p")</f>
        <v>0</v>
      </c>
      <c r="L7" s="83">
        <f>COUNTIFS('score sheet (1)'!$B:$B,'Set (1)'!$A7,'score sheet (1)'!$D:$D,"b",'score sheet (1)'!$E:$E,"t")</f>
        <v>0</v>
      </c>
      <c r="M7" s="86">
        <f>COUNTIFS('score sheet (1)'!$B:$B,'Set (1)'!$A7,'score sheet (1)'!$D:$D,"b",'score sheet (1)'!$E:$E,"m")</f>
        <v>0</v>
      </c>
      <c r="N7" s="85">
        <f>COUNTIFS('score sheet (1)'!$B:$B,'Set (1)'!$A7,'score sheet (1)'!$D:$D,"d")</f>
        <v>6</v>
      </c>
      <c r="O7" s="88">
        <f>COUNTIFS('score sheet (1)'!$B:$B,'Set (1)'!$A7,'score sheet (1)'!$D:$D,"d",'score sheet (1)'!$D:$D,"m")</f>
        <v>0</v>
      </c>
      <c r="P7" s="89">
        <f>COUNTIFS('score sheet (1)'!$B:$B,'Set (1)'!$A7,'score sheet (1)'!$D:$D,"m")</f>
        <v>1</v>
      </c>
      <c r="Q7" s="84"/>
      <c r="R7" s="85" t="s">
        <v>103</v>
      </c>
      <c r="S7" s="83" t="s">
        <v>54</v>
      </c>
      <c r="T7" s="83">
        <f>COUNTIFS('score sheet (1)'!$B:$B,'Set (1)'!S7,'score sheet (1)'!$D:$D,"ab")</f>
        <v>2</v>
      </c>
      <c r="U7" s="83">
        <f>COUNTIFS('score sheet (1)'!$B:$B,'Set (1)'!S7,'score sheet (1)'!$D:$D,"sb")</f>
        <v>0</v>
      </c>
      <c r="V7" s="83">
        <f>COUNTIFS('score sheet (1)'!$B:$B,'Set (1)'!S7,'score sheet (1)'!$D:$D,"bb")</f>
        <v>0</v>
      </c>
      <c r="W7" s="87">
        <f>COUNTIFS('score sheet (1)'!$B:$B,'Set (1)'!S7,'score sheet (1)'!$D:$D,"ob")</f>
        <v>0</v>
      </c>
      <c r="X7" s="85" t="s">
        <v>7</v>
      </c>
      <c r="Y7" s="83"/>
      <c r="Z7" s="83">
        <f>COUNTIFS('score sheet (1)'!$B:$B,'Set (1)'!Y$3,'score sheet (1)'!$D:$D,"r",'score sheet (1)'!$E:$E,"m")+COUNTIFS('score sheet (1)'!$B:$B,'Set (1)'!Y$3,'score sheet (1)'!$D:$D,"r",'score sheet (1)'!$E:$E,"o")</f>
        <v>0</v>
      </c>
      <c r="AA7" s="83"/>
      <c r="AB7" s="83">
        <f>COUNTIFS('score sheet (1)'!$B:$B,'Set (1)'!AA$3,'score sheet (1)'!$D:$D,"r",'score sheet (1)'!$E:$E,"m")+COUNTIFS('score sheet (1)'!$B:$B,'Set (1)'!AA$3,'score sheet (1)'!$D:$D,"r",'score sheet (1)'!$E:$E,"o")</f>
        <v>1</v>
      </c>
      <c r="AC7" s="83"/>
      <c r="AD7" s="83">
        <f>COUNTIFS('score sheet (1)'!$B:$B,'Set (1)'!AC$3,'score sheet (1)'!$D:$D,"r",'score sheet (1)'!$E:$E,"m")+COUNTIFS('score sheet (1)'!$B:$B,'Set (1)'!AC$3,'score sheet (1)'!$D:$D,"r",'score sheet (1)'!$E:$E,"o")</f>
        <v>0</v>
      </c>
      <c r="AE7" s="83"/>
      <c r="AF7" s="86"/>
    </row>
    <row r="8" spans="1:32" x14ac:dyDescent="0.45">
      <c r="A8" s="83">
        <v>17</v>
      </c>
      <c r="B8" s="83"/>
      <c r="C8" s="87" t="s">
        <v>184</v>
      </c>
      <c r="D8" s="85">
        <f>COUNTIFS('score sheet (1)'!$B:$B,'Set (1)'!$A8,'score sheet (1)'!$D:$D,"a")</f>
        <v>2</v>
      </c>
      <c r="E8" s="87">
        <f>COUNTIFS('score sheet (1)'!$B:$B,'Set (1)'!$A8,'score sheet (1)'!$D:$D,"a",'score sheet (1)'!$E:$E,"p")</f>
        <v>1</v>
      </c>
      <c r="F8" s="86">
        <f>COUNTIFS('score sheet (1)'!$B:$B,'Set (1)'!$A8,'score sheet (1)'!$D:$D,"a",'score sheet (1)'!$E:$E,"m")</f>
        <v>0</v>
      </c>
      <c r="G8" s="85">
        <f>COUNTIFS('score sheet (1)'!$B:$B,'Set (1)'!$A8,'score sheet (1)'!$D:$D,"s")</f>
        <v>2</v>
      </c>
      <c r="H8" s="83">
        <f>COUNTIFS('score sheet (1)'!$B:$B,'Set (1)'!$A8,'score sheet (1)'!$D:$D,"s",'score sheet (1)'!$E:$E,"p")</f>
        <v>0</v>
      </c>
      <c r="I8" s="86">
        <f>COUNTIFS('score sheet (1)'!$B:$B,'Set (1)'!$A8,'score sheet (1)'!$D:$D,"s",'score sheet (1)'!$E:$E,"m")</f>
        <v>0</v>
      </c>
      <c r="J8" s="85">
        <f>COUNTIFS('score sheet (1)'!$B:$B,'Set (1)'!$A8,'score sheet (1)'!$D:$D,"b")</f>
        <v>1</v>
      </c>
      <c r="K8" s="83">
        <f>COUNTIFS('score sheet (1)'!$B:$B,'Set (1)'!$A8,'score sheet (1)'!$D:$D,"b",'score sheet (1)'!$E:$E,"p")</f>
        <v>1</v>
      </c>
      <c r="L8" s="83">
        <f>COUNTIFS('score sheet (1)'!$B:$B,'Set (1)'!$A8,'score sheet (1)'!$D:$D,"b",'score sheet (1)'!$E:$E,"t")</f>
        <v>0</v>
      </c>
      <c r="M8" s="86">
        <f>COUNTIFS('score sheet (1)'!$B:$B,'Set (1)'!$A8,'score sheet (1)'!$D:$D,"b",'score sheet (1)'!$E:$E,"m")</f>
        <v>0</v>
      </c>
      <c r="N8" s="85">
        <f>COUNTIFS('score sheet (1)'!$B:$B,'Set (1)'!$A8,'score sheet (1)'!$D:$D,"d")</f>
        <v>1</v>
      </c>
      <c r="O8" s="88">
        <f>COUNTIFS('score sheet (1)'!$B:$B,'Set (1)'!$A8,'score sheet (1)'!$D:$D,"d",'score sheet (1)'!$D:$D,"m")</f>
        <v>0</v>
      </c>
      <c r="P8" s="89">
        <f>COUNTIFS('score sheet (1)'!$B:$B,'Set (1)'!$A8,'score sheet (1)'!$D:$D,"m")</f>
        <v>0</v>
      </c>
      <c r="Q8" s="84"/>
      <c r="R8" s="85" t="s">
        <v>104</v>
      </c>
      <c r="S8" s="98" t="s">
        <v>55</v>
      </c>
      <c r="T8" s="83">
        <f>COUNTIFS('score sheet (1)'!$B:$B,'Set (1)'!S8,'score sheet (1)'!$D:$D,"ab")</f>
        <v>1</v>
      </c>
      <c r="U8" s="83">
        <f>COUNTIFS('score sheet (1)'!$B:$B,'Set (1)'!S8,'score sheet (1)'!$D:$D,"sb")</f>
        <v>2</v>
      </c>
      <c r="V8" s="83">
        <f>COUNTIFS('score sheet (1)'!$B:$B,'Set (1)'!S8,'score sheet (1)'!$D:$D,"bb")</f>
        <v>1</v>
      </c>
      <c r="W8" s="87">
        <f>COUNTIFS('score sheet (1)'!$B:$B,'Set (1)'!S8,'score sheet (1)'!$D:$D,"ob")</f>
        <v>0</v>
      </c>
      <c r="X8" s="85" t="s">
        <v>12</v>
      </c>
      <c r="Y8" s="83"/>
      <c r="Z8" s="98">
        <f>(Z4*100+Z5*50)/(Z4+Z5+Z6+Z7)</f>
        <v>70</v>
      </c>
      <c r="AA8" s="83"/>
      <c r="AB8" s="98">
        <f>(AB4*100+AB5*50)/(AB4+AB5+AB6+AB7)</f>
        <v>80</v>
      </c>
      <c r="AC8" s="83"/>
      <c r="AD8" s="83">
        <f>(AD4*100+AD5*50)/(AD4+AD5+AD6+AD7)</f>
        <v>75</v>
      </c>
      <c r="AE8" s="83"/>
      <c r="AF8" s="86" t="e">
        <f>(AF4*100+AF5*50)/(AF4+AF5+AF6+AF7)</f>
        <v>#DIV/0!</v>
      </c>
    </row>
    <row r="9" spans="1:32" x14ac:dyDescent="0.45">
      <c r="A9" s="83">
        <v>1</v>
      </c>
      <c r="B9" s="83">
        <v>17</v>
      </c>
      <c r="C9" s="87" t="s">
        <v>185</v>
      </c>
      <c r="D9" s="85">
        <f>COUNTIFS('score sheet (1)'!$B:$B,'Set (1)'!$A9,'score sheet (1)'!$D:$D,"a")</f>
        <v>0</v>
      </c>
      <c r="E9" s="87">
        <f>COUNTIFS('score sheet (1)'!$B:$B,'Set (1)'!$A9,'score sheet (1)'!$D:$D,"a",'score sheet (1)'!$E:$E,"p")</f>
        <v>0</v>
      </c>
      <c r="F9" s="86">
        <f>COUNTIFS('score sheet (1)'!$B:$B,'Set (1)'!$A9,'score sheet (1)'!$D:$D,"a",'score sheet (1)'!$E:$E,"m")</f>
        <v>0</v>
      </c>
      <c r="G9" s="85">
        <f>COUNTIFS('score sheet (1)'!$B:$B,'Set (1)'!$A9,'score sheet (1)'!$D:$D,"s")</f>
        <v>1</v>
      </c>
      <c r="H9" s="83">
        <f>COUNTIFS('score sheet (1)'!$B:$B,'Set (1)'!$A9,'score sheet (1)'!$D:$D,"s",'score sheet (1)'!$E:$E,"p")</f>
        <v>0</v>
      </c>
      <c r="I9" s="86">
        <f>COUNTIFS('score sheet (1)'!$B:$B,'Set (1)'!$A9,'score sheet (1)'!$D:$D,"s",'score sheet (1)'!$E:$E,"m")</f>
        <v>0</v>
      </c>
      <c r="J9" s="85">
        <f>COUNTIFS('score sheet (1)'!$B:$B,'Set (1)'!$A9,'score sheet (1)'!$D:$D,"b")</f>
        <v>0</v>
      </c>
      <c r="K9" s="83">
        <f>COUNTIFS('score sheet (1)'!$B:$B,'Set (1)'!$A9,'score sheet (1)'!$D:$D,"b",'score sheet (1)'!$E:$E,"p")</f>
        <v>0</v>
      </c>
      <c r="L9" s="83">
        <f>COUNTIFS('score sheet (1)'!$B:$B,'Set (1)'!$A9,'score sheet (1)'!$D:$D,"b",'score sheet (1)'!$E:$E,"t")</f>
        <v>0</v>
      </c>
      <c r="M9" s="86">
        <f>COUNTIFS('score sheet (1)'!$B:$B,'Set (1)'!$A9,'score sheet (1)'!$D:$D,"b",'score sheet (1)'!$E:$E,"m")</f>
        <v>0</v>
      </c>
      <c r="N9" s="85">
        <f>COUNTIFS('score sheet (1)'!$B:$B,'Set (1)'!$A9,'score sheet (1)'!$D:$D,"d")</f>
        <v>0</v>
      </c>
      <c r="O9" s="88">
        <f>COUNTIFS('score sheet (1)'!$B:$B,'Set (1)'!$A9,'score sheet (1)'!$D:$D,"d",'score sheet (1)'!$D:$D,"m")</f>
        <v>0</v>
      </c>
      <c r="P9" s="89">
        <f>COUNTIFS('score sheet (1)'!$B:$B,'Set (1)'!$A9,'score sheet (1)'!$D:$D,"m")</f>
        <v>0</v>
      </c>
      <c r="Q9" s="84"/>
      <c r="R9" s="85" t="s">
        <v>105</v>
      </c>
      <c r="S9" s="83" t="s">
        <v>56</v>
      </c>
      <c r="T9" s="83">
        <f>COUNTIFS('score sheet (1)'!$B:$B,'Set (1)'!S9,'score sheet (1)'!$D:$D,"ab")</f>
        <v>1</v>
      </c>
      <c r="U9" s="83">
        <f>COUNTIFS('score sheet (1)'!$B:$B,'Set (1)'!S9,'score sheet (1)'!$D:$D,"sb")</f>
        <v>0</v>
      </c>
      <c r="V9" s="83">
        <f>COUNTIFS('score sheet (1)'!$B:$B,'Set (1)'!S9,'score sheet (1)'!$D:$D,"bb")</f>
        <v>0</v>
      </c>
      <c r="W9" s="87">
        <f>COUNTIFS('score sheet (1)'!$B:$B,'Set (1)'!S9,'score sheet (1)'!$D:$D,"ob")</f>
        <v>0</v>
      </c>
      <c r="X9" s="80" t="s">
        <v>4</v>
      </c>
      <c r="Y9" s="58">
        <v>14</v>
      </c>
      <c r="Z9" s="58" t="s">
        <v>201</v>
      </c>
      <c r="AA9" s="58">
        <v>9</v>
      </c>
      <c r="AB9" s="58" t="s">
        <v>199</v>
      </c>
      <c r="AC9" s="58">
        <v>2</v>
      </c>
      <c r="AD9" s="58" t="s">
        <v>200</v>
      </c>
      <c r="AE9" s="58"/>
      <c r="AF9" s="81"/>
    </row>
    <row r="10" spans="1:32" ht="18.600000000000001" thickBot="1" x14ac:dyDescent="0.5">
      <c r="A10" s="83">
        <v>14</v>
      </c>
      <c r="B10" s="83"/>
      <c r="C10" s="87" t="s">
        <v>186</v>
      </c>
      <c r="D10" s="99">
        <f>COUNTIFS('score sheet (1)'!$B:$B,'Set (1)'!$A10,'score sheet (1)'!$D:$D,"a")</f>
        <v>10</v>
      </c>
      <c r="E10" s="100">
        <f>COUNTIFS('score sheet (1)'!$B:$B,'Set (1)'!$A10,'score sheet (1)'!$D:$D,"a",'score sheet (1)'!$E:$E,"p")</f>
        <v>6</v>
      </c>
      <c r="F10" s="86">
        <f>COUNTIFS('score sheet (1)'!$B:$B,'Set (1)'!$A10,'score sheet (1)'!$D:$D,"a",'score sheet (1)'!$E:$E,"m")</f>
        <v>1</v>
      </c>
      <c r="G10" s="99">
        <f>COUNTIFS('score sheet (1)'!$B:$B,'Set (1)'!$A10,'score sheet (1)'!$D:$D,"s")</f>
        <v>6</v>
      </c>
      <c r="H10" s="98">
        <f>COUNTIFS('score sheet (1)'!$B:$B,'Set (1)'!$A10,'score sheet (1)'!$D:$D,"s",'score sheet (1)'!$E:$E,"p")</f>
        <v>2</v>
      </c>
      <c r="I10" s="86">
        <f>COUNTIFS('score sheet (1)'!$B:$B,'Set (1)'!$A10,'score sheet (1)'!$D:$D,"s",'score sheet (1)'!$E:$E,"m")</f>
        <v>2</v>
      </c>
      <c r="J10" s="99">
        <f>COUNTIFS('score sheet (1)'!$B:$B,'Set (1)'!$A10,'score sheet (1)'!$D:$D,"b")</f>
        <v>3</v>
      </c>
      <c r="K10" s="83">
        <f>COUNTIFS('score sheet (1)'!$B:$B,'Set (1)'!$A10,'score sheet (1)'!$D:$D,"b",'score sheet (1)'!$E:$E,"p")</f>
        <v>1</v>
      </c>
      <c r="L10" s="83">
        <f>COUNTIFS('score sheet (1)'!$B:$B,'Set (1)'!$A10,'score sheet (1)'!$D:$D,"b",'score sheet (1)'!$E:$E,"t")</f>
        <v>0</v>
      </c>
      <c r="M10" s="86">
        <f>COUNTIFS('score sheet (1)'!$B:$B,'Set (1)'!$A10,'score sheet (1)'!$D:$D,"b",'score sheet (1)'!$E:$E,"m")</f>
        <v>2</v>
      </c>
      <c r="N10" s="85">
        <f>COUNTIFS('score sheet (1)'!$B:$B,'Set (1)'!$A10,'score sheet (1)'!$D:$D,"d")</f>
        <v>2</v>
      </c>
      <c r="O10" s="88">
        <f>COUNTIFS('score sheet (1)'!$B:$B,'Set (1)'!$A10,'score sheet (1)'!$D:$D,"d",'score sheet (1)'!$D:$D,"m")</f>
        <v>0</v>
      </c>
      <c r="P10" s="89">
        <f>COUNTIFS('score sheet (1)'!$B:$B,'Set (1)'!$A10,'score sheet (1)'!$D:$D,"m")</f>
        <v>1</v>
      </c>
      <c r="Q10" s="84"/>
      <c r="R10" s="91" t="s">
        <v>106</v>
      </c>
      <c r="S10" s="92" t="s">
        <v>57</v>
      </c>
      <c r="T10" s="83">
        <f>COUNTIFS('score sheet (1)'!$B:$B,'Set (1)'!S10,'score sheet (1)'!$D:$D,"ab")</f>
        <v>0</v>
      </c>
      <c r="U10" s="83">
        <f>COUNTIFS('score sheet (1)'!$B:$B,'Set (1)'!S10,'score sheet (1)'!$D:$D,"sb")</f>
        <v>0</v>
      </c>
      <c r="V10" s="83">
        <f>COUNTIFS('score sheet (1)'!$B:$B,'Set (1)'!S10,'score sheet (1)'!$D:$D,"bb")</f>
        <v>1</v>
      </c>
      <c r="W10" s="87">
        <f>COUNTIFS('score sheet (1)'!$B:$B,'Set (1)'!S10,'score sheet (1)'!$D:$D,"ob")</f>
        <v>0</v>
      </c>
      <c r="X10" s="85" t="s">
        <v>13</v>
      </c>
      <c r="Y10" s="83"/>
      <c r="Z10" s="83">
        <f>COUNTIFS('score sheet (1)'!$B:$B,'Set (1)'!Y$9,'score sheet (1)'!$D:$D,"a")</f>
        <v>10</v>
      </c>
      <c r="AA10" s="83"/>
      <c r="AB10" s="83">
        <f>COUNTIFS('score sheet (1)'!$B:$B,'Set (1)'!AA$9,'score sheet (1)'!$D:$D,"a")</f>
        <v>8</v>
      </c>
      <c r="AC10" s="83"/>
      <c r="AD10" s="83">
        <f>COUNTIFS('score sheet (1)'!$B:$B,'Set (1)'!AC$9,'score sheet (1)'!$D:$D,"a")</f>
        <v>6</v>
      </c>
      <c r="AE10" s="83"/>
      <c r="AF10" s="86"/>
    </row>
    <row r="11" spans="1:32" x14ac:dyDescent="0.45">
      <c r="A11" s="83">
        <v>2</v>
      </c>
      <c r="B11" s="83"/>
      <c r="C11" s="87" t="s">
        <v>187</v>
      </c>
      <c r="D11" s="85">
        <f>COUNTIFS('score sheet (1)'!$B:$B,'Set (1)'!$A11,'score sheet (1)'!$D:$D,"a")</f>
        <v>6</v>
      </c>
      <c r="E11" s="87">
        <f>COUNTIFS('score sheet (1)'!$B:$B,'Set (1)'!$A11,'score sheet (1)'!$D:$D,"a",'score sheet (1)'!$E:$E,"p")</f>
        <v>2</v>
      </c>
      <c r="F11" s="86">
        <f>COUNTIFS('score sheet (1)'!$B:$B,'Set (1)'!$A11,'score sheet (1)'!$D:$D,"a",'score sheet (1)'!$E:$E,"m")</f>
        <v>1</v>
      </c>
      <c r="G11" s="85">
        <f>COUNTIFS('score sheet (1)'!$B:$B,'Set (1)'!$A11,'score sheet (1)'!$D:$D,"s")</f>
        <v>4</v>
      </c>
      <c r="H11" s="83">
        <f>COUNTIFS('score sheet (1)'!$B:$B,'Set (1)'!$A11,'score sheet (1)'!$D:$D,"s",'score sheet (1)'!$E:$E,"p")</f>
        <v>0</v>
      </c>
      <c r="I11" s="86">
        <f>COUNTIFS('score sheet (1)'!$B:$B,'Set (1)'!$A11,'score sheet (1)'!$D:$D,"s",'score sheet (1)'!$E:$E,"m")</f>
        <v>1</v>
      </c>
      <c r="J11" s="99">
        <f>COUNTIFS('score sheet (1)'!$B:$B,'Set (1)'!$A11,'score sheet (1)'!$D:$D,"b")</f>
        <v>3</v>
      </c>
      <c r="K11" s="83">
        <f>COUNTIFS('score sheet (1)'!$B:$B,'Set (1)'!$A11,'score sheet (1)'!$D:$D,"b",'score sheet (1)'!$E:$E,"p")</f>
        <v>0</v>
      </c>
      <c r="L11" s="98">
        <f>COUNTIFS('score sheet (1)'!$B:$B,'Set (1)'!$A11,'score sheet (1)'!$D:$D,"b",'score sheet (1)'!$E:$E,"t")</f>
        <v>3</v>
      </c>
      <c r="M11" s="86">
        <f>COUNTIFS('score sheet (1)'!$B:$B,'Set (1)'!$A11,'score sheet (1)'!$D:$D,"b",'score sheet (1)'!$E:$E,"m")</f>
        <v>0</v>
      </c>
      <c r="N11" s="85">
        <f>COUNTIFS('score sheet (1)'!$B:$B,'Set (1)'!$A11,'score sheet (1)'!$D:$D,"d")</f>
        <v>0</v>
      </c>
      <c r="O11" s="88">
        <f>COUNTIFS('score sheet (1)'!$B:$B,'Set (1)'!$A11,'score sheet (1)'!$D:$D,"d",'score sheet (1)'!$D:$D,"m")</f>
        <v>0</v>
      </c>
      <c r="P11" s="89">
        <f>COUNTIFS('score sheet (1)'!$B:$B,'Set (1)'!$A11,'score sheet (1)'!$D:$D,"m")</f>
        <v>0</v>
      </c>
      <c r="Q11" s="84"/>
      <c r="R11" s="93"/>
      <c r="X11" s="85" t="s">
        <v>14</v>
      </c>
      <c r="Y11" s="83"/>
      <c r="Z11" s="83">
        <f>COUNTIFS('score sheet (1)'!$B:$B,'Set (1)'!Y$9,'score sheet (1)'!$D:$D,"a",'score sheet (1)'!$E:$E,"p")</f>
        <v>6</v>
      </c>
      <c r="AA11" s="83"/>
      <c r="AB11" s="83">
        <f>COUNTIFS('score sheet (1)'!$B:$B,'Set (1)'!AA$9,'score sheet (1)'!$D:$D,"a",'score sheet (1)'!$E:$E,"p")</f>
        <v>3</v>
      </c>
      <c r="AC11" s="83"/>
      <c r="AD11" s="83">
        <f>COUNTIFS('score sheet (1)'!$B:$B,'Set (1)'!AC$9,'score sheet (1)'!$D:$D,"a",'score sheet (1)'!$E:$E,"p")</f>
        <v>2</v>
      </c>
      <c r="AE11" s="83"/>
      <c r="AF11" s="86"/>
    </row>
    <row r="12" spans="1:32" x14ac:dyDescent="0.45">
      <c r="A12" s="83">
        <v>8</v>
      </c>
      <c r="B12" s="83"/>
      <c r="C12" s="87" t="s">
        <v>188</v>
      </c>
      <c r="D12" s="85">
        <f>COUNTIFS('score sheet (1)'!$B:$B,'Set (1)'!$A12,'score sheet (1)'!$D:$D,"a")</f>
        <v>0</v>
      </c>
      <c r="E12" s="87">
        <f>COUNTIFS('score sheet (1)'!$B:$B,'Set (1)'!$A12,'score sheet (1)'!$D:$D,"a",'score sheet (1)'!$E:$E,"p")</f>
        <v>0</v>
      </c>
      <c r="F12" s="86">
        <f>COUNTIFS('score sheet (1)'!$B:$B,'Set (1)'!$A12,'score sheet (1)'!$D:$D,"a",'score sheet (1)'!$E:$E,"m")</f>
        <v>0</v>
      </c>
      <c r="G12" s="85">
        <f>COUNTIFS('score sheet (1)'!$B:$B,'Set (1)'!$A12,'score sheet (1)'!$D:$D,"s")</f>
        <v>0</v>
      </c>
      <c r="H12" s="83">
        <f>COUNTIFS('score sheet (1)'!$B:$B,'Set (1)'!$A12,'score sheet (1)'!$D:$D,"s",'score sheet (1)'!$E:$E,"p")</f>
        <v>0</v>
      </c>
      <c r="I12" s="86">
        <f>COUNTIFS('score sheet (1)'!$B:$B,'Set (1)'!$A12,'score sheet (1)'!$D:$D,"s",'score sheet (1)'!$E:$E,"m")</f>
        <v>0</v>
      </c>
      <c r="J12" s="85">
        <f>COUNTIFS('score sheet (1)'!$B:$B,'Set (1)'!$A12,'score sheet (1)'!$D:$D,"b")</f>
        <v>0</v>
      </c>
      <c r="K12" s="83">
        <f>COUNTIFS('score sheet (1)'!$B:$B,'Set (1)'!$A12,'score sheet (1)'!$D:$D,"b",'score sheet (1)'!$E:$E,"p")</f>
        <v>0</v>
      </c>
      <c r="L12" s="83">
        <f>COUNTIFS('score sheet (1)'!$B:$B,'Set (1)'!$A12,'score sheet (1)'!$D:$D,"b",'score sheet (1)'!$E:$E,"t")</f>
        <v>0</v>
      </c>
      <c r="M12" s="86">
        <f>COUNTIFS('score sheet (1)'!$B:$B,'Set (1)'!$A12,'score sheet (1)'!$D:$D,"b",'score sheet (1)'!$E:$E,"m")</f>
        <v>0</v>
      </c>
      <c r="N12" s="99">
        <f>COUNTIFS('score sheet (1)'!$B:$B,'Set (1)'!$A12,'score sheet (1)'!$D:$D,"d")</f>
        <v>7</v>
      </c>
      <c r="O12" s="88">
        <f>COUNTIFS('score sheet (1)'!$B:$B,'Set (1)'!$A12,'score sheet (1)'!$D:$D,"d",'score sheet (1)'!$D:$D,"m")</f>
        <v>0</v>
      </c>
      <c r="P12" s="89">
        <f>COUNTIFS('score sheet (1)'!$B:$B,'Set (1)'!$A12,'score sheet (1)'!$D:$D,"m")</f>
        <v>0</v>
      </c>
      <c r="Q12" s="84"/>
      <c r="R12" s="84"/>
      <c r="S12" s="84"/>
      <c r="T12" s="84"/>
      <c r="X12" s="85" t="s">
        <v>7</v>
      </c>
      <c r="Y12" s="83"/>
      <c r="Z12" s="83">
        <f>COUNTIFS('score sheet (1)'!$B:$B,'Set (1)'!Y$9,'score sheet (1)'!$D:$D,"a",'score sheet (1)'!$E:$E,"m")</f>
        <v>1</v>
      </c>
      <c r="AA12" s="83"/>
      <c r="AB12" s="83">
        <f>COUNTIFS('score sheet (1)'!$B:$B,'Set (1)'!AA$9,'score sheet (1)'!$D:$D,"a",'score sheet (1)'!$E:$E,"m")</f>
        <v>1</v>
      </c>
      <c r="AC12" s="83"/>
      <c r="AD12" s="83">
        <f>COUNTIFS('score sheet (1)'!$B:$B,'Set (1)'!AC$9,'score sheet (1)'!$D:$D,"a",'score sheet (1)'!$E:$E,"m")</f>
        <v>1</v>
      </c>
      <c r="AE12" s="83"/>
      <c r="AF12" s="86"/>
    </row>
    <row r="13" spans="1:32" ht="18.600000000000001" thickBot="1" x14ac:dyDescent="0.5">
      <c r="A13" s="83"/>
      <c r="B13" s="83"/>
      <c r="C13" s="87" t="s">
        <v>15</v>
      </c>
      <c r="D13" s="91">
        <f t="shared" ref="D13:K13" si="0">SUM(D5:D12)</f>
        <v>28</v>
      </c>
      <c r="E13" s="92">
        <f t="shared" si="0"/>
        <v>13</v>
      </c>
      <c r="F13" s="94">
        <f t="shared" si="0"/>
        <v>3</v>
      </c>
      <c r="G13" s="91">
        <f t="shared" si="0"/>
        <v>25</v>
      </c>
      <c r="H13" s="92">
        <f t="shared" si="0"/>
        <v>2</v>
      </c>
      <c r="I13" s="94">
        <f t="shared" si="0"/>
        <v>4</v>
      </c>
      <c r="J13" s="91">
        <f t="shared" si="0"/>
        <v>10</v>
      </c>
      <c r="K13" s="92">
        <f t="shared" si="0"/>
        <v>3</v>
      </c>
      <c r="L13" s="92">
        <f t="shared" ref="L13:P13" si="1">SUM(L5:L12)</f>
        <v>5</v>
      </c>
      <c r="M13" s="94">
        <f>SUM(M5:M12)</f>
        <v>2</v>
      </c>
      <c r="N13" s="91">
        <f t="shared" si="1"/>
        <v>19</v>
      </c>
      <c r="O13" s="95">
        <f>SUM(O5:O12)</f>
        <v>0</v>
      </c>
      <c r="P13" s="96">
        <f t="shared" si="1"/>
        <v>2</v>
      </c>
      <c r="X13" s="91" t="s">
        <v>12</v>
      </c>
      <c r="Y13" s="92"/>
      <c r="Z13" s="97">
        <f>(Z11-Z12)/Z10</f>
        <v>0.5</v>
      </c>
      <c r="AA13" s="92"/>
      <c r="AB13" s="92">
        <f>(AB11-AB12)/AB10</f>
        <v>0.25</v>
      </c>
      <c r="AC13" s="92"/>
      <c r="AD13" s="92">
        <f>(AD11-AD12)/AD10</f>
        <v>0.16666666666666666</v>
      </c>
      <c r="AE13" s="92"/>
      <c r="AF13" s="94"/>
    </row>
    <row r="14" spans="1:32" ht="18.600000000000001" thickBot="1" x14ac:dyDescent="0.5">
      <c r="C14" s="84" t="str">
        <f>D2</f>
        <v>PIA</v>
      </c>
      <c r="X14" s="67" t="s">
        <v>97</v>
      </c>
      <c r="Y14" s="70">
        <v>10</v>
      </c>
      <c r="Z14" s="70" t="s">
        <v>202</v>
      </c>
      <c r="AA14" s="70">
        <v>8</v>
      </c>
      <c r="AB14" s="70" t="s">
        <v>203</v>
      </c>
      <c r="AC14" s="70">
        <v>9</v>
      </c>
      <c r="AD14" s="70" t="s">
        <v>204</v>
      </c>
      <c r="AE14" s="70">
        <v>3</v>
      </c>
      <c r="AF14" s="69" t="s">
        <v>205</v>
      </c>
    </row>
    <row r="15" spans="1:32" x14ac:dyDescent="0.45">
      <c r="A15" s="58" t="s">
        <v>16</v>
      </c>
      <c r="B15" s="58" t="s">
        <v>62</v>
      </c>
      <c r="C15" s="59" t="s">
        <v>3</v>
      </c>
      <c r="D15" s="67" t="s">
        <v>74</v>
      </c>
      <c r="E15" s="70" t="s">
        <v>95</v>
      </c>
      <c r="F15" s="69" t="s">
        <v>94</v>
      </c>
      <c r="G15" s="67" t="s">
        <v>75</v>
      </c>
      <c r="H15" s="70" t="s">
        <v>95</v>
      </c>
      <c r="I15" s="69" t="s">
        <v>94</v>
      </c>
      <c r="J15" s="67" t="s">
        <v>76</v>
      </c>
      <c r="K15" s="70" t="s">
        <v>95</v>
      </c>
      <c r="L15" s="72" t="s">
        <v>96</v>
      </c>
      <c r="M15" s="73" t="s">
        <v>94</v>
      </c>
      <c r="N15" s="67" t="s">
        <v>77</v>
      </c>
      <c r="O15" s="74" t="s">
        <v>99</v>
      </c>
      <c r="P15" s="77" t="s">
        <v>7</v>
      </c>
      <c r="R15" s="67" t="s">
        <v>58</v>
      </c>
      <c r="S15" s="70" t="s">
        <v>71</v>
      </c>
      <c r="T15" s="70" t="s">
        <v>4</v>
      </c>
      <c r="U15" s="70" t="s">
        <v>5</v>
      </c>
      <c r="V15" s="70" t="s">
        <v>6</v>
      </c>
      <c r="W15" s="68" t="s">
        <v>8</v>
      </c>
      <c r="X15" s="85" t="s">
        <v>9</v>
      </c>
      <c r="Y15" s="83"/>
      <c r="Z15" s="83">
        <f>COUNTIFS('score sheet (1)'!$G:$G,'Set (1)'!Y$14,'score sheet (1)'!$I:$I,"r",'score sheet (1)'!$J:$J,"a")</f>
        <v>1</v>
      </c>
      <c r="AA15" s="83"/>
      <c r="AB15" s="83">
        <f>COUNTIFS('score sheet (1)'!$G:$G,'Set (1)'!AA$14,'score sheet (1)'!$I:$I,"r",'score sheet (1)'!$J:$J,"a")</f>
        <v>3</v>
      </c>
      <c r="AC15" s="83"/>
      <c r="AD15" s="83">
        <f>COUNTIFS('score sheet (1)'!$G:$G,'Set (1)'!AC$14,'score sheet (1)'!$I:$I,"r",'score sheet (1)'!$J:$J,"a")</f>
        <v>2</v>
      </c>
      <c r="AE15" s="83"/>
      <c r="AF15" s="83">
        <f>COUNTIFS('score sheet (1)'!$G:$G,'Set (1)'!AE$14,'score sheet (1)'!$I:$I,"r",'score sheet (1)'!$J:$J,"a")</f>
        <v>1</v>
      </c>
    </row>
    <row r="16" spans="1:32" x14ac:dyDescent="0.45">
      <c r="A16" s="83">
        <v>6</v>
      </c>
      <c r="B16" s="83"/>
      <c r="C16" s="87" t="s">
        <v>189</v>
      </c>
      <c r="D16" s="85">
        <f>COUNTIFS('score sheet (1)'!$G:$G,'Set (1)'!$A16,'score sheet (1)'!$I:$I,"a")</f>
        <v>0</v>
      </c>
      <c r="E16" s="87">
        <f>COUNTIFS('score sheet (1)'!$G:$G,'Set (1)'!$A16,'score sheet (1)'!$I:$I,"a",'score sheet (1)'!$J:$J,"p")</f>
        <v>0</v>
      </c>
      <c r="F16" s="86">
        <f>COUNTIFS('score sheet (1)'!$G:$G,'Set (1)'!$A16,'score sheet (1)'!$I:$I,"a",'score sheet (1)'!$J:$J,"m")</f>
        <v>0</v>
      </c>
      <c r="G16" s="99">
        <f>COUNTIFS('score sheet (1)'!$G:$G,'Set (1)'!$A16,'score sheet (1)'!$I:$I,"s")</f>
        <v>5</v>
      </c>
      <c r="H16" s="83">
        <f>COUNTIFS('score sheet (1)'!$G:$G,'Set (1)'!$A16,'score sheet (1)'!$I:$I,"s",'score sheet (1)'!$J:$J,"p")</f>
        <v>0</v>
      </c>
      <c r="I16" s="86">
        <f>COUNTIFS('score sheet (1)'!$G:$G,'Set (1)'!$A16,'score sheet (1)'!$I:$I,"s",'score sheet (1)'!$J:$J,"m")</f>
        <v>1</v>
      </c>
      <c r="J16" s="85">
        <f>COUNTIFS('score sheet (1)'!$G:$G,'Set (1)'!$A16,'score sheet (1)'!$I:$I,"b")</f>
        <v>1</v>
      </c>
      <c r="K16" s="83">
        <f>COUNTIFS('score sheet (1)'!$G:$G,'Set (1)'!$A16,'score sheet (1)'!$I:$I,"b",'score sheet (1)'!$J:$J,"p")</f>
        <v>0</v>
      </c>
      <c r="L16" s="83">
        <f>COUNTIFS('score sheet (1)'!$G:$G,'Set (1)'!$A16,'score sheet (1)'!$I:$I,"b",'score sheet (1)'!J:J,"t")</f>
        <v>0</v>
      </c>
      <c r="M16" s="86">
        <f>COUNTIFS('score sheet (1)'!$G:$G,'Set (1)'!$A16,'score sheet (1)'!$I:$I,"b",'score sheet (1)'!K:K,"m")</f>
        <v>0</v>
      </c>
      <c r="N16" s="85">
        <f>COUNTIFS('score sheet (1)'!$G:$G,'Set (1)'!$A16,'score sheet (1)'!$I:$I,"d")</f>
        <v>2</v>
      </c>
      <c r="O16" s="86">
        <f>COUNTIFS('score sheet (1)'!$G:$G,'Set (1)'!$A16,'score sheet (1)'!$I:$I,"d",'score sheet (1)'!$J:$J,"m")</f>
        <v>0</v>
      </c>
      <c r="P16" s="89">
        <f>COUNTIFS('score sheet (1)'!$G:$G,'Set (1)'!$A16,'score sheet (1)'!$I:$I,"m")</f>
        <v>0</v>
      </c>
      <c r="Q16" s="90"/>
      <c r="R16" s="85" t="s">
        <v>102</v>
      </c>
      <c r="S16" s="83" t="s">
        <v>52</v>
      </c>
      <c r="T16" s="83">
        <f>COUNTIFS('score sheet (1)'!$G:$G,'Set (1)'!S16,'score sheet (1)'!$I:$I,"ab")</f>
        <v>1</v>
      </c>
      <c r="U16" s="83">
        <f>COUNTIFS('score sheet (1)'!$G:$G,'Set (1)'!S16,'score sheet (1)'!$I:$I,"sb")</f>
        <v>0</v>
      </c>
      <c r="V16" s="83">
        <f>COUNTIFS('score sheet (1)'!$G:$G,'Set (1)'!S16,'score sheet (1)'!$I:$I,"bb")</f>
        <v>1</v>
      </c>
      <c r="W16" s="87">
        <f>COUNTIFS('score sheet (1)'!$G:$G,'Set (1)'!S16,'score sheet (1)'!$I:$I,"ob")</f>
        <v>0</v>
      </c>
      <c r="X16" s="85" t="s">
        <v>10</v>
      </c>
      <c r="Y16" s="83"/>
      <c r="Z16" s="83">
        <f>COUNTIFS('score sheet (1)'!$G:$G,'Set (1)'!Y$14,'score sheet (1)'!$I:$I,"r",'score sheet (1)'!$J:$J,"b")</f>
        <v>1</v>
      </c>
      <c r="AA16" s="83"/>
      <c r="AB16" s="83">
        <f>COUNTIFS('score sheet (1)'!$G:$G,'Set (1)'!AA$14,'score sheet (1)'!$I:$I,"r",'score sheet (1)'!$J:$J,"b")</f>
        <v>1</v>
      </c>
      <c r="AC16" s="83"/>
      <c r="AD16" s="83">
        <f>COUNTIFS('score sheet (1)'!$G:$G,'Set (1)'!AC$14,'score sheet (1)'!$I:$I,"r",'score sheet (1)'!$J:$J,"b")</f>
        <v>0</v>
      </c>
      <c r="AE16" s="83"/>
      <c r="AF16" s="83">
        <f>COUNTIFS('score sheet (1)'!$G:$G,'Set (1)'!AE$14,'score sheet (1)'!$I:$I,"r",'score sheet (1)'!$J:$J,"b")</f>
        <v>0</v>
      </c>
    </row>
    <row r="17" spans="1:32" x14ac:dyDescent="0.45">
      <c r="A17" s="83">
        <v>8</v>
      </c>
      <c r="B17" s="83"/>
      <c r="C17" s="87" t="s">
        <v>190</v>
      </c>
      <c r="D17" s="85">
        <f>COUNTIFS('score sheet (1)'!$G:$G,'Set (1)'!$A17,'score sheet (1)'!$I:$I,"a")</f>
        <v>5</v>
      </c>
      <c r="E17" s="87">
        <f>COUNTIFS('score sheet (1)'!$G:$G,'Set (1)'!$A17,'score sheet (1)'!$I:$I,"a",'score sheet (1)'!$J:$J,"p")</f>
        <v>2</v>
      </c>
      <c r="F17" s="86">
        <f>COUNTIFS('score sheet (1)'!$G:$G,'Set (1)'!$A17,'score sheet (1)'!$I:$I,"a",'score sheet (1)'!$J:$J,"m")</f>
        <v>0</v>
      </c>
      <c r="G17" s="85">
        <f>COUNTIFS('score sheet (1)'!$G:$G,'Set (1)'!$A17,'score sheet (1)'!$I:$I,"s")</f>
        <v>3</v>
      </c>
      <c r="H17" s="83">
        <f>COUNTIFS('score sheet (1)'!$G:$G,'Set (1)'!$A17,'score sheet (1)'!$I:$I,"s",'score sheet (1)'!$J:$J,"p")</f>
        <v>0</v>
      </c>
      <c r="I17" s="86">
        <f>COUNTIFS('score sheet (1)'!$G:$G,'Set (1)'!$A17,'score sheet (1)'!$I:$I,"s",'score sheet (1)'!$J:$J,"m")</f>
        <v>1</v>
      </c>
      <c r="J17" s="85">
        <f>COUNTIFS('score sheet (1)'!$G:$G,'Set (1)'!$A17,'score sheet (1)'!$I:$I,"b")</f>
        <v>0</v>
      </c>
      <c r="K17" s="83">
        <f>COUNTIFS('score sheet (1)'!$G:$G,'Set (1)'!$A17,'score sheet (1)'!$I:$I,"b",'score sheet (1)'!$J:$J,"p")</f>
        <v>0</v>
      </c>
      <c r="L17" s="83">
        <f>COUNTIFS('score sheet (1)'!$G:$G,'Set (1)'!$A17,'score sheet (1)'!$I:$I,"b",'score sheet (1)'!J:J,"t")</f>
        <v>0</v>
      </c>
      <c r="M17" s="86">
        <f>COUNTIFS('score sheet (1)'!$G:$G,'Set (1)'!$A17,'score sheet (1)'!$I:$I,"b",'score sheet (1)'!K:K,"m")</f>
        <v>0</v>
      </c>
      <c r="N17" s="85">
        <f>COUNTIFS('score sheet (1)'!$G:$G,'Set (1)'!$A17,'score sheet (1)'!$I:$I,"d")</f>
        <v>1</v>
      </c>
      <c r="O17" s="86">
        <f>COUNTIFS('score sheet (1)'!$G:$G,'Set (1)'!$A17,'score sheet (1)'!$I:$I,"d",'score sheet (1)'!$J:$J,"m")</f>
        <v>0</v>
      </c>
      <c r="P17" s="89">
        <f>COUNTIFS('score sheet (1)'!$G:$G,'Set (1)'!$A17,'score sheet (1)'!$I:$I,"m")</f>
        <v>1</v>
      </c>
      <c r="Q17" s="84"/>
      <c r="R17" s="85" t="s">
        <v>103</v>
      </c>
      <c r="S17" s="83" t="s">
        <v>53</v>
      </c>
      <c r="T17" s="83">
        <f>COUNTIFS('score sheet (1)'!$G:$G,'Set (1)'!S17,'score sheet (1)'!$I:$I,"ab")</f>
        <v>0</v>
      </c>
      <c r="U17" s="83">
        <f>COUNTIFS('score sheet (1)'!$G:$G,'Set (1)'!S17,'score sheet (1)'!$I:$I,"sb")</f>
        <v>0</v>
      </c>
      <c r="V17" s="83">
        <f>COUNTIFS('score sheet (1)'!$G:$G,'Set (1)'!S17,'score sheet (1)'!$I:$I,"bb")</f>
        <v>0</v>
      </c>
      <c r="W17" s="87">
        <f>COUNTIFS('score sheet (1)'!$G:$G,'Set (1)'!S17,'score sheet (1)'!$I:$I,"ob")</f>
        <v>1</v>
      </c>
      <c r="X17" s="85" t="s">
        <v>11</v>
      </c>
      <c r="Y17" s="83"/>
      <c r="Z17" s="83">
        <f>COUNTIFS('score sheet (1)'!$G:$G,'Set (1)'!Y$14,'score sheet (1)'!$I:$I,"r",'score sheet (1)'!$J:$J,"c")</f>
        <v>0</v>
      </c>
      <c r="AA17" s="83"/>
      <c r="AB17" s="83">
        <f>COUNTIFS('score sheet (1)'!$G:$G,'Set (1)'!AA$14,'score sheet (1)'!$I:$I,"r",'score sheet (1)'!$J:$J,"c")</f>
        <v>0</v>
      </c>
      <c r="AC17" s="83"/>
      <c r="AD17" s="83">
        <f>COUNTIFS('score sheet (1)'!$G:$G,'Set (1)'!AC$14,'score sheet (1)'!$I:$I,"r",'score sheet (1)'!$J:$J,"c")</f>
        <v>1</v>
      </c>
      <c r="AE17" s="83"/>
      <c r="AF17" s="83">
        <f>COUNTIFS('score sheet (1)'!$G:$G,'Set (1)'!AE$14,'score sheet (1)'!$I:$I,"r",'score sheet (1)'!$J:$J,"c")</f>
        <v>1</v>
      </c>
    </row>
    <row r="18" spans="1:32" x14ac:dyDescent="0.45">
      <c r="A18" s="83">
        <v>15</v>
      </c>
      <c r="B18" s="83">
        <v>8</v>
      </c>
      <c r="C18" s="87" t="s">
        <v>191</v>
      </c>
      <c r="D18" s="85">
        <f>COUNTIFS('score sheet (1)'!$G:$G,'Set (1)'!$A18,'score sheet (1)'!$I:$I,"a")</f>
        <v>0</v>
      </c>
      <c r="E18" s="87">
        <f>COUNTIFS('score sheet (1)'!$G:$G,'Set (1)'!$A18,'score sheet (1)'!$I:$I,"a",'score sheet (1)'!$J:$J,"p")</f>
        <v>0</v>
      </c>
      <c r="F18" s="86">
        <f>COUNTIFS('score sheet (1)'!$G:$G,'Set (1)'!$A18,'score sheet (1)'!$I:$I,"a",'score sheet (1)'!$J:$J,"m")</f>
        <v>0</v>
      </c>
      <c r="G18" s="85">
        <f>COUNTIFS('score sheet (1)'!$G:$G,'Set (1)'!$A18,'score sheet (1)'!$I:$I,"s")</f>
        <v>1</v>
      </c>
      <c r="H18" s="83">
        <f>COUNTIFS('score sheet (1)'!$G:$G,'Set (1)'!$A18,'score sheet (1)'!$I:$I,"s",'score sheet (1)'!$J:$J,"p")</f>
        <v>0</v>
      </c>
      <c r="I18" s="86">
        <f>COUNTIFS('score sheet (1)'!$G:$G,'Set (1)'!$A18,'score sheet (1)'!$I:$I,"s",'score sheet (1)'!$J:$J,"m")</f>
        <v>0</v>
      </c>
      <c r="J18" s="85">
        <f>COUNTIFS('score sheet (1)'!$G:$G,'Set (1)'!$A18,'score sheet (1)'!$I:$I,"b")</f>
        <v>0</v>
      </c>
      <c r="K18" s="83">
        <f>COUNTIFS('score sheet (1)'!$G:$G,'Set (1)'!$A18,'score sheet (1)'!$I:$I,"b",'score sheet (1)'!$J:$J,"p")</f>
        <v>0</v>
      </c>
      <c r="L18" s="83">
        <f>COUNTIFS('score sheet (1)'!$G:$G,'Set (1)'!$A18,'score sheet (1)'!$I:$I,"b",'score sheet (1)'!J:J,"t")</f>
        <v>0</v>
      </c>
      <c r="M18" s="86">
        <f>COUNTIFS('score sheet (1)'!$G:$G,'Set (1)'!$A18,'score sheet (1)'!$I:$I,"b",'score sheet (1)'!K:K,"m")</f>
        <v>0</v>
      </c>
      <c r="N18" s="85">
        <f>COUNTIFS('score sheet (1)'!$G:$G,'Set (1)'!$A18,'score sheet (1)'!$I:$I,"d")</f>
        <v>1</v>
      </c>
      <c r="O18" s="86">
        <f>COUNTIFS('score sheet (1)'!$G:$G,'Set (1)'!$A18,'score sheet (1)'!$I:$I,"d",'score sheet (1)'!$J:$J,"m")</f>
        <v>1</v>
      </c>
      <c r="P18" s="89">
        <f>COUNTIFS('score sheet (1)'!$G:$G,'Set (1)'!$A18,'score sheet (1)'!$I:$I,"m")</f>
        <v>0</v>
      </c>
      <c r="Q18" s="84"/>
      <c r="R18" s="85" t="s">
        <v>104</v>
      </c>
      <c r="S18" s="83" t="s">
        <v>54</v>
      </c>
      <c r="T18" s="83">
        <f>COUNTIFS('score sheet (1)'!$G:$G,'Set (1)'!S18,'score sheet (1)'!$I:$I,"ab")</f>
        <v>0</v>
      </c>
      <c r="U18" s="83">
        <f>COUNTIFS('score sheet (1)'!$G:$G,'Set (1)'!S18,'score sheet (1)'!$I:$I,"sb")</f>
        <v>0</v>
      </c>
      <c r="V18" s="83">
        <f>COUNTIFS('score sheet (1)'!$G:$G,'Set (1)'!S18,'score sheet (1)'!$I:$I,"bb")</f>
        <v>0</v>
      </c>
      <c r="W18" s="87">
        <f>COUNTIFS('score sheet (1)'!$G:$G,'Set (1)'!S18,'score sheet (1)'!$I:$I,"ob")</f>
        <v>0</v>
      </c>
      <c r="X18" s="85" t="s">
        <v>7</v>
      </c>
      <c r="Y18" s="83"/>
      <c r="Z18" s="83">
        <f>COUNTIFS('score sheet (1)'!$G:$G,'Set (1)'!Y$14,'score sheet (1)'!$I:$I,"r",'score sheet (1)'!$J:$J,"m")+COUNTIFS('score sheet (1)'!$G:$G,'Set (1)'!Y$14,'score sheet (1)'!$I:$I,"r",'score sheet (1)'!$J:$J,"o")</f>
        <v>1</v>
      </c>
      <c r="AA18" s="83"/>
      <c r="AB18" s="83">
        <f>COUNTIFS('score sheet (1)'!$G:$G,'Set (1)'!AA$14,'score sheet (1)'!$I:$I,"r",'score sheet (1)'!$J:$J,"m")+COUNTIFS('score sheet (1)'!$G:$G,'Set (1)'!AA$14,'score sheet (1)'!$I:$I,"r",'score sheet (1)'!$J:$J,"o")</f>
        <v>2</v>
      </c>
      <c r="AC18" s="83"/>
      <c r="AD18" s="83">
        <f>COUNTIFS('score sheet (1)'!$G:$G,'Set (1)'!AC$14,'score sheet (1)'!$I:$I,"r",'score sheet (1)'!$J:$J,"m")+COUNTIFS('score sheet (1)'!$G:$G,'Set (1)'!AC$14,'score sheet (1)'!$I:$I,"r",'score sheet (1)'!$J:$J,"o")</f>
        <v>2</v>
      </c>
      <c r="AE18" s="83"/>
      <c r="AF18" s="83">
        <f>COUNTIFS('score sheet (1)'!$G:$G,'Set (1)'!AE$14,'score sheet (1)'!$I:$I,"r",'score sheet (1)'!$J:$J,"m")+COUNTIFS('score sheet (1)'!$G:$G,'Set (1)'!AE$14,'score sheet (1)'!$I:$I,"r",'score sheet (1)'!$J:$J,"o")</f>
        <v>0</v>
      </c>
    </row>
    <row r="19" spans="1:32" x14ac:dyDescent="0.45">
      <c r="A19" s="83">
        <v>18</v>
      </c>
      <c r="B19" s="83"/>
      <c r="C19" s="87" t="s">
        <v>192</v>
      </c>
      <c r="D19" s="85">
        <f>COUNTIFS('score sheet (1)'!$G:$G,'Set (1)'!$A19,'score sheet (1)'!$I:$I,"a")</f>
        <v>1</v>
      </c>
      <c r="E19" s="87">
        <f>COUNTIFS('score sheet (1)'!$G:$G,'Set (1)'!$A19,'score sheet (1)'!$I:$I,"a",'score sheet (1)'!$J:$J,"p")</f>
        <v>0</v>
      </c>
      <c r="F19" s="86">
        <f>COUNTIFS('score sheet (1)'!$G:$G,'Set (1)'!$A19,'score sheet (1)'!$I:$I,"a",'score sheet (1)'!$J:$J,"m")</f>
        <v>1</v>
      </c>
      <c r="G19" s="85">
        <f>COUNTIFS('score sheet (1)'!$G:$G,'Set (1)'!$A19,'score sheet (1)'!$I:$I,"s")</f>
        <v>2</v>
      </c>
      <c r="H19" s="83">
        <f>COUNTIFS('score sheet (1)'!$G:$G,'Set (1)'!$A19,'score sheet (1)'!$I:$I,"s",'score sheet (1)'!$J:$J,"p")</f>
        <v>0</v>
      </c>
      <c r="I19" s="86">
        <f>COUNTIFS('score sheet (1)'!$G:$G,'Set (1)'!$A19,'score sheet (1)'!$I:$I,"s",'score sheet (1)'!$J:$J,"m")</f>
        <v>1</v>
      </c>
      <c r="J19" s="85">
        <f>COUNTIFS('score sheet (1)'!$G:$G,'Set (1)'!$A19,'score sheet (1)'!$I:$I,"b")</f>
        <v>3</v>
      </c>
      <c r="K19" s="83">
        <f>COUNTIFS('score sheet (1)'!$G:$G,'Set (1)'!$A19,'score sheet (1)'!$I:$I,"b",'score sheet (1)'!$J:$J,"p")</f>
        <v>1</v>
      </c>
      <c r="L19" s="83">
        <f>COUNTIFS('score sheet (1)'!$G:$G,'Set (1)'!$A19,'score sheet (1)'!$I:$I,"b",'score sheet (1)'!J:J,"t")</f>
        <v>1</v>
      </c>
      <c r="M19" s="86">
        <f>COUNTIFS('score sheet (1)'!$G:$G,'Set (1)'!$A19,'score sheet (1)'!$I:$I,"b",'score sheet (1)'!K:K,"m")</f>
        <v>0</v>
      </c>
      <c r="N19" s="85">
        <f>COUNTIFS('score sheet (1)'!$G:$G,'Set (1)'!$A19,'score sheet (1)'!$I:$I,"d")</f>
        <v>0</v>
      </c>
      <c r="O19" s="86">
        <f>COUNTIFS('score sheet (1)'!$G:$G,'Set (1)'!$A19,'score sheet (1)'!$I:$I,"d",'score sheet (1)'!$J:$J,"m")</f>
        <v>0</v>
      </c>
      <c r="P19" s="89">
        <f>COUNTIFS('score sheet (1)'!$G:$G,'Set (1)'!$A19,'score sheet (1)'!$I:$I,"m")</f>
        <v>0</v>
      </c>
      <c r="Q19" s="84"/>
      <c r="R19" s="85" t="s">
        <v>105</v>
      </c>
      <c r="S19" s="83" t="s">
        <v>55</v>
      </c>
      <c r="T19" s="83">
        <f>COUNTIFS('score sheet (1)'!$G:$G,'Set (1)'!S19,'score sheet (1)'!$I:$I,"ab")</f>
        <v>1</v>
      </c>
      <c r="U19" s="83">
        <f>COUNTIFS('score sheet (1)'!$G:$G,'Set (1)'!S19,'score sheet (1)'!$I:$I,"sb")</f>
        <v>0</v>
      </c>
      <c r="V19" s="83">
        <f>COUNTIFS('score sheet (1)'!$G:$G,'Set (1)'!S19,'score sheet (1)'!$I:$I,"bb")</f>
        <v>0</v>
      </c>
      <c r="W19" s="87">
        <f>COUNTIFS('score sheet (1)'!$G:$G,'Set (1)'!S19,'score sheet (1)'!$I:$I,"ob")</f>
        <v>0</v>
      </c>
      <c r="X19" s="85" t="s">
        <v>12</v>
      </c>
      <c r="Y19" s="83"/>
      <c r="Z19" s="83">
        <f>(Z15*100+Z16*50)/(Z15+Z16+Z17+Z18)</f>
        <v>50</v>
      </c>
      <c r="AA19" s="83"/>
      <c r="AB19" s="98">
        <f>(AB15*100+AB16*50)/(AB15+AB16+AB17+AB18)</f>
        <v>58.333333333333336</v>
      </c>
      <c r="AC19" s="83"/>
      <c r="AD19" s="83">
        <f>(AD15*100+AD16*50)/(AD15+AD16+AD17+AD18)</f>
        <v>40</v>
      </c>
      <c r="AE19" s="83"/>
      <c r="AF19" s="86">
        <f>(AF15*100+AF16*50)/(AF15+AF16+AF17+AF18)</f>
        <v>50</v>
      </c>
    </row>
    <row r="20" spans="1:32" x14ac:dyDescent="0.45">
      <c r="A20" s="83">
        <v>4</v>
      </c>
      <c r="B20" s="83"/>
      <c r="C20" s="87" t="s">
        <v>193</v>
      </c>
      <c r="D20" s="99">
        <f>COUNTIFS('score sheet (1)'!$G:$G,'Set (1)'!$A20,'score sheet (1)'!$I:$I,"a")</f>
        <v>8</v>
      </c>
      <c r="E20" s="87">
        <f>COUNTIFS('score sheet (1)'!$G:$G,'Set (1)'!$A20,'score sheet (1)'!$I:$I,"a",'score sheet (1)'!$J:$J,"p")</f>
        <v>2</v>
      </c>
      <c r="F20" s="86">
        <f>COUNTIFS('score sheet (1)'!$G:$G,'Set (1)'!$A20,'score sheet (1)'!$I:$I,"a",'score sheet (1)'!$J:$J,"m")</f>
        <v>1</v>
      </c>
      <c r="G20" s="85">
        <f>COUNTIFS('score sheet (1)'!$G:$G,'Set (1)'!$A20,'score sheet (1)'!$I:$I,"s")</f>
        <v>3</v>
      </c>
      <c r="H20" s="83">
        <f>COUNTIFS('score sheet (1)'!$G:$G,'Set (1)'!$A20,'score sheet (1)'!$I:$I,"s",'score sheet (1)'!$J:$J,"p")</f>
        <v>0</v>
      </c>
      <c r="I20" s="86">
        <f>COUNTIFS('score sheet (1)'!$G:$G,'Set (1)'!$A20,'score sheet (1)'!$I:$I,"s",'score sheet (1)'!$J:$J,"m")</f>
        <v>1</v>
      </c>
      <c r="J20" s="85">
        <f>COUNTIFS('score sheet (1)'!$G:$G,'Set (1)'!$A20,'score sheet (1)'!$I:$I,"b")</f>
        <v>3</v>
      </c>
      <c r="K20" s="83">
        <f>COUNTIFS('score sheet (1)'!$G:$G,'Set (1)'!$A20,'score sheet (1)'!$I:$I,"b",'score sheet (1)'!$J:$J,"p")</f>
        <v>0</v>
      </c>
      <c r="L20" s="83">
        <f>COUNTIFS('score sheet (1)'!$G:$G,'Set (1)'!$A20,'score sheet (1)'!$I:$I,"b",'score sheet (1)'!J:J,"t")</f>
        <v>1</v>
      </c>
      <c r="M20" s="86">
        <f>COUNTIFS('score sheet (1)'!$G:$G,'Set (1)'!$A20,'score sheet (1)'!$I:$I,"b",'score sheet (1)'!K:K,"m")</f>
        <v>0</v>
      </c>
      <c r="N20" s="85">
        <f>COUNTIFS('score sheet (1)'!$G:$G,'Set (1)'!$A20,'score sheet (1)'!$I:$I,"d")</f>
        <v>1</v>
      </c>
      <c r="O20" s="86">
        <f>COUNTIFS('score sheet (1)'!$G:$G,'Set (1)'!$A20,'score sheet (1)'!$I:$I,"d",'score sheet (1)'!$J:$J,"m")</f>
        <v>0</v>
      </c>
      <c r="P20" s="89">
        <f>COUNTIFS('score sheet (1)'!$G:$G,'Set (1)'!$A20,'score sheet (1)'!$I:$I,"m")</f>
        <v>0</v>
      </c>
      <c r="Q20" s="84"/>
      <c r="R20" s="85" t="s">
        <v>106</v>
      </c>
      <c r="S20" s="83" t="s">
        <v>56</v>
      </c>
      <c r="T20" s="83">
        <f>COUNTIFS('score sheet (1)'!$G:$G,'Set (1)'!S20,'score sheet (1)'!$I:$I,"ab")</f>
        <v>0</v>
      </c>
      <c r="U20" s="83">
        <f>COUNTIFS('score sheet (1)'!$G:$G,'Set (1)'!S20,'score sheet (1)'!$I:$I,"sb")</f>
        <v>0</v>
      </c>
      <c r="V20" s="83">
        <f>COUNTIFS('score sheet (1)'!$G:$G,'Set (1)'!S20,'score sheet (1)'!$I:$I,"bb")</f>
        <v>0</v>
      </c>
      <c r="W20" s="87">
        <f>COUNTIFS('score sheet (1)'!$G:$G,'Set (1)'!S20,'score sheet (1)'!$I:$I,"ob")</f>
        <v>0</v>
      </c>
      <c r="X20" s="80" t="s">
        <v>98</v>
      </c>
      <c r="Y20" s="58">
        <v>9</v>
      </c>
      <c r="Z20" s="58" t="s">
        <v>204</v>
      </c>
      <c r="AA20" s="58">
        <v>4</v>
      </c>
      <c r="AB20" s="58" t="s">
        <v>206</v>
      </c>
      <c r="AC20" s="58">
        <v>8</v>
      </c>
      <c r="AD20" s="58" t="s">
        <v>203</v>
      </c>
      <c r="AE20" s="58"/>
      <c r="AF20" s="81"/>
    </row>
    <row r="21" spans="1:32" ht="18.600000000000001" thickBot="1" x14ac:dyDescent="0.5">
      <c r="A21" s="83">
        <v>9</v>
      </c>
      <c r="B21" s="83"/>
      <c r="C21" s="87" t="s">
        <v>194</v>
      </c>
      <c r="D21" s="99">
        <f>COUNTIFS('score sheet (1)'!$G:$G,'Set (1)'!$A21,'score sheet (1)'!$I:$I,"a")</f>
        <v>8</v>
      </c>
      <c r="E21" s="100">
        <f>COUNTIFS('score sheet (1)'!$G:$G,'Set (1)'!$A21,'score sheet (1)'!$I:$I,"a",'score sheet (1)'!$J:$J,"p")</f>
        <v>5</v>
      </c>
      <c r="F21" s="86">
        <f>COUNTIFS('score sheet (1)'!$G:$G,'Set (1)'!$A21,'score sheet (1)'!$I:$I,"a",'score sheet (1)'!$J:$J,"m")</f>
        <v>1</v>
      </c>
      <c r="G21" s="85">
        <f>COUNTIFS('score sheet (1)'!$G:$G,'Set (1)'!$A21,'score sheet (1)'!$I:$I,"s")</f>
        <v>1</v>
      </c>
      <c r="H21" s="83">
        <f>COUNTIFS('score sheet (1)'!$G:$G,'Set (1)'!$A21,'score sheet (1)'!$I:$I,"s",'score sheet (1)'!$J:$J,"p")</f>
        <v>0</v>
      </c>
      <c r="I21" s="86">
        <f>COUNTIFS('score sheet (1)'!$G:$G,'Set (1)'!$A21,'score sheet (1)'!$I:$I,"s",'score sheet (1)'!$J:$J,"m")</f>
        <v>0</v>
      </c>
      <c r="J21" s="85">
        <f>COUNTIFS('score sheet (1)'!$G:$G,'Set (1)'!$A21,'score sheet (1)'!$I:$I,"b")</f>
        <v>2</v>
      </c>
      <c r="K21" s="83">
        <f>COUNTIFS('score sheet (1)'!$G:$G,'Set (1)'!$A21,'score sheet (1)'!$I:$I,"b",'score sheet (1)'!$J:$J,"p")</f>
        <v>0</v>
      </c>
      <c r="L21" s="83">
        <f>COUNTIFS('score sheet (1)'!$G:$G,'Set (1)'!$A21,'score sheet (1)'!$I:$I,"b",'score sheet (1)'!J:J,"t")</f>
        <v>1</v>
      </c>
      <c r="M21" s="86">
        <f>COUNTIFS('score sheet (1)'!$G:$G,'Set (1)'!$A21,'score sheet (1)'!$I:$I,"b",'score sheet (1)'!K:K,"m")</f>
        <v>0</v>
      </c>
      <c r="N21" s="85">
        <f>COUNTIFS('score sheet (1)'!$G:$G,'Set (1)'!$A21,'score sheet (1)'!$I:$I,"d")</f>
        <v>1</v>
      </c>
      <c r="O21" s="86">
        <f>COUNTIFS('score sheet (1)'!$G:$G,'Set (1)'!$A21,'score sheet (1)'!$I:$I,"d",'score sheet (1)'!$J:$J,"m")</f>
        <v>0</v>
      </c>
      <c r="P21" s="89">
        <f>COUNTIFS('score sheet (1)'!$G:$G,'Set (1)'!$A21,'score sheet (1)'!$I:$I,"m")</f>
        <v>0</v>
      </c>
      <c r="Q21" s="84"/>
      <c r="R21" s="91" t="s">
        <v>107</v>
      </c>
      <c r="S21" s="92" t="s">
        <v>57</v>
      </c>
      <c r="T21" s="83">
        <f>COUNTIFS('score sheet (1)'!$G:$G,'Set (1)'!S21,'score sheet (1)'!$I:$I,"ab")</f>
        <v>1</v>
      </c>
      <c r="U21" s="83">
        <f>COUNTIFS('score sheet (1)'!$G:$G,'Set (1)'!S21,'score sheet (1)'!$I:$I,"sb")</f>
        <v>0</v>
      </c>
      <c r="V21" s="83">
        <f>COUNTIFS('score sheet (1)'!$G:$G,'Set (1)'!S21,'score sheet (1)'!$I:$I,"bb")</f>
        <v>0</v>
      </c>
      <c r="W21" s="87">
        <f>COUNTIFS('score sheet (1)'!$G:$G,'Set (1)'!S21,'score sheet (1)'!$I:$I,"ob")</f>
        <v>1</v>
      </c>
      <c r="X21" s="85" t="s">
        <v>13</v>
      </c>
      <c r="Y21" s="83"/>
      <c r="Z21" s="83">
        <f>COUNTIFS('score sheet (1)'!$G:$G,'Set (1)'!Y$20,'score sheet (1)'!$I:$I,"a")</f>
        <v>8</v>
      </c>
      <c r="AA21" s="83"/>
      <c r="AB21" s="83">
        <f>COUNTIFS('score sheet (1)'!$G:$G,'Set (1)'!AA$20,'score sheet (1)'!$I:$I,"a")</f>
        <v>8</v>
      </c>
      <c r="AC21" s="83"/>
      <c r="AD21" s="83">
        <f>COUNTIFS('score sheet (1)'!$G:$G,'Set (1)'!AC$20,'score sheet (1)'!$I:$I,"a")</f>
        <v>5</v>
      </c>
      <c r="AE21" s="83"/>
      <c r="AF21" s="86"/>
    </row>
    <row r="22" spans="1:32" x14ac:dyDescent="0.45">
      <c r="A22" s="83">
        <v>3</v>
      </c>
      <c r="B22" s="83">
        <v>9</v>
      </c>
      <c r="C22" s="87" t="s">
        <v>195</v>
      </c>
      <c r="D22" s="85">
        <f>COUNTIFS('score sheet (1)'!$G:$G,'Set (1)'!$A22,'score sheet (1)'!$I:$I,"a")</f>
        <v>2</v>
      </c>
      <c r="E22" s="87">
        <f>COUNTIFS('score sheet (1)'!$G:$G,'Set (1)'!$A22,'score sheet (1)'!$I:$I,"a",'score sheet (1)'!$J:$J,"p")</f>
        <v>1</v>
      </c>
      <c r="F22" s="86">
        <f>COUNTIFS('score sheet (1)'!$G:$G,'Set (1)'!$A22,'score sheet (1)'!$I:$I,"a",'score sheet (1)'!$J:$J,"m")</f>
        <v>0</v>
      </c>
      <c r="G22" s="85">
        <f>COUNTIFS('score sheet (1)'!$G:$G,'Set (1)'!$A22,'score sheet (1)'!$I:$I,"s")</f>
        <v>1</v>
      </c>
      <c r="H22" s="83">
        <f>COUNTIFS('score sheet (1)'!$G:$G,'Set (1)'!$A22,'score sheet (1)'!$I:$I,"s",'score sheet (1)'!$J:$J,"p")</f>
        <v>0</v>
      </c>
      <c r="I22" s="86">
        <f>COUNTIFS('score sheet (1)'!$G:$G,'Set (1)'!$A22,'score sheet (1)'!$I:$I,"s",'score sheet (1)'!$J:$J,"m")</f>
        <v>1</v>
      </c>
      <c r="J22" s="85">
        <f>COUNTIFS('score sheet (1)'!$G:$G,'Set (1)'!$A22,'score sheet (1)'!$I:$I,"b")</f>
        <v>0</v>
      </c>
      <c r="K22" s="83">
        <f>COUNTIFS('score sheet (1)'!$G:$G,'Set (1)'!$A22,'score sheet (1)'!$I:$I,"b",'score sheet (1)'!$J:$J,"p")</f>
        <v>0</v>
      </c>
      <c r="L22" s="83">
        <f>COUNTIFS('score sheet (1)'!$G:$G,'Set (1)'!$A22,'score sheet (1)'!$I:$I,"b",'score sheet (1)'!J:J,"t")</f>
        <v>0</v>
      </c>
      <c r="M22" s="86">
        <f>COUNTIFS('score sheet (1)'!$G:$G,'Set (1)'!$A22,'score sheet (1)'!$I:$I,"b",'score sheet (1)'!K:K,"m")</f>
        <v>0</v>
      </c>
      <c r="N22" s="85">
        <f>COUNTIFS('score sheet (1)'!$G:$G,'Set (1)'!$A22,'score sheet (1)'!$I:$I,"d")</f>
        <v>0</v>
      </c>
      <c r="O22" s="86">
        <f>COUNTIFS('score sheet (1)'!$G:$G,'Set (1)'!$A22,'score sheet (1)'!$I:$I,"d",'score sheet (1)'!$J:$J,"m")</f>
        <v>0</v>
      </c>
      <c r="P22" s="89">
        <f>COUNTIFS('score sheet (1)'!$G:$G,'Set (1)'!$A22,'score sheet (1)'!$I:$I,"m")</f>
        <v>0</v>
      </c>
      <c r="Q22" s="84"/>
      <c r="X22" s="85" t="s">
        <v>14</v>
      </c>
      <c r="Y22" s="83"/>
      <c r="Z22" s="83">
        <f>COUNTIFS('score sheet (1)'!$G:$G,'Set (1)'!Y$20,'score sheet (1)'!$I:$I,"a",'score sheet (1)'!$J:$J,"p")</f>
        <v>5</v>
      </c>
      <c r="AA22" s="83"/>
      <c r="AB22" s="83">
        <f>COUNTIFS('score sheet (1)'!$G:$G,'Set (1)'!AA$20,'score sheet (1)'!$I:$I,"a",'score sheet (1)'!$J:$J,"p")</f>
        <v>2</v>
      </c>
      <c r="AC22" s="83"/>
      <c r="AD22" s="83">
        <f>COUNTIFS('score sheet (1)'!$G:$G,'Set (1)'!AC$20,'score sheet (1)'!$I:$I,"a",'score sheet (1)'!$J:$J,"p")</f>
        <v>2</v>
      </c>
      <c r="AE22" s="83"/>
      <c r="AF22" s="86"/>
    </row>
    <row r="23" spans="1:32" x14ac:dyDescent="0.45">
      <c r="A23" s="83">
        <v>13</v>
      </c>
      <c r="B23" s="83"/>
      <c r="C23" s="87" t="s">
        <v>196</v>
      </c>
      <c r="D23" s="85">
        <f>COUNTIFS('score sheet (1)'!$G:$G,'Set (1)'!$A23,'score sheet (1)'!$I:$I,"a")</f>
        <v>1</v>
      </c>
      <c r="E23" s="87">
        <f>COUNTIFS('score sheet (1)'!$G:$G,'Set (1)'!$A23,'score sheet (1)'!$I:$I,"a",'score sheet (1)'!$J:$J,"p")</f>
        <v>0</v>
      </c>
      <c r="F23" s="86">
        <f>COUNTIFS('score sheet (1)'!$G:$G,'Set (1)'!$A23,'score sheet (1)'!$I:$I,"a",'score sheet (1)'!$J:$J,"m")</f>
        <v>1</v>
      </c>
      <c r="G23" s="85">
        <f>COUNTIFS('score sheet (1)'!$G:$G,'Set (1)'!$A23,'score sheet (1)'!$I:$I,"s")</f>
        <v>3</v>
      </c>
      <c r="H23" s="83">
        <f>COUNTIFS('score sheet (1)'!$G:$G,'Set (1)'!$A23,'score sheet (1)'!$I:$I,"s",'score sheet (1)'!$J:$J,"p")</f>
        <v>0</v>
      </c>
      <c r="I23" s="86">
        <f>COUNTIFS('score sheet (1)'!$G:$G,'Set (1)'!$A23,'score sheet (1)'!$I:$I,"s",'score sheet (1)'!$J:$J,"m")</f>
        <v>0</v>
      </c>
      <c r="J23" s="99">
        <f>COUNTIFS('score sheet (1)'!$G:$G,'Set (1)'!$A23,'score sheet (1)'!$I:$I,"b")</f>
        <v>4</v>
      </c>
      <c r="K23" s="83">
        <f>COUNTIFS('score sheet (1)'!$G:$G,'Set (1)'!$A23,'score sheet (1)'!$I:$I,"b",'score sheet (1)'!$J:$J,"p")</f>
        <v>1</v>
      </c>
      <c r="L23" s="83">
        <f>COUNTIFS('score sheet (1)'!$G:$G,'Set (1)'!$A23,'score sheet (1)'!$I:$I,"b",'score sheet (1)'!J:J,"t")</f>
        <v>0</v>
      </c>
      <c r="M23" s="86">
        <f>COUNTIFS('score sheet (1)'!$G:$G,'Set (1)'!$A23,'score sheet (1)'!$I:$I,"b",'score sheet (1)'!K:K,"m")</f>
        <v>0</v>
      </c>
      <c r="N23" s="85">
        <f>COUNTIFS('score sheet (1)'!$G:$G,'Set (1)'!$A23,'score sheet (1)'!$I:$I,"d")</f>
        <v>1</v>
      </c>
      <c r="O23" s="86">
        <f>COUNTIFS('score sheet (1)'!$G:$G,'Set (1)'!$A23,'score sheet (1)'!$I:$I,"d",'score sheet (1)'!$J:$J,"m")</f>
        <v>1</v>
      </c>
      <c r="P23" s="89">
        <f>COUNTIFS('score sheet (1)'!$G:$G,'Set (1)'!$A23,'score sheet (1)'!$I:$I,"m")</f>
        <v>0</v>
      </c>
      <c r="Q23" s="84"/>
      <c r="X23" s="85" t="s">
        <v>7</v>
      </c>
      <c r="Y23" s="83"/>
      <c r="Z23" s="83">
        <f>COUNTIFS('score sheet (1)'!$G:$G,'Set (1)'!Y$20,'score sheet (1)'!$I:$I,"a",'score sheet (1)'!$J:$J,"m")</f>
        <v>1</v>
      </c>
      <c r="AA23" s="83"/>
      <c r="AB23" s="83">
        <f>COUNTIFS('score sheet (1)'!$G:$G,'Set (1)'!AA$20,'score sheet (1)'!$I:$I,"a",'score sheet (1)'!$J:$J,"m")</f>
        <v>1</v>
      </c>
      <c r="AC23" s="83"/>
      <c r="AD23" s="83">
        <f>COUNTIFS('score sheet (1)'!$G:$G,'Set (1)'!AC$20,'score sheet (1)'!$I:$I,"a",'score sheet (1)'!$J:$J,"m")</f>
        <v>0</v>
      </c>
      <c r="AE23" s="83"/>
      <c r="AF23" s="86"/>
    </row>
    <row r="24" spans="1:32" ht="18.600000000000001" thickBot="1" x14ac:dyDescent="0.5">
      <c r="A24" s="83">
        <v>10</v>
      </c>
      <c r="B24" s="83"/>
      <c r="C24" s="87" t="s">
        <v>197</v>
      </c>
      <c r="D24" s="85">
        <f>COUNTIFS('score sheet (1)'!$G:$G,'Set (1)'!$A24,'score sheet (1)'!$I:$I,"a")</f>
        <v>0</v>
      </c>
      <c r="E24" s="87">
        <f>COUNTIFS('score sheet (1)'!$G:$G,'Set (1)'!$A24,'score sheet (1)'!$I:$I,"a",'score sheet (1)'!$J:$J,"p")</f>
        <v>0</v>
      </c>
      <c r="F24" s="86">
        <f>COUNTIFS('score sheet (1)'!$G:$G,'Set (1)'!$A24,'score sheet (1)'!$I:$I,"a",'score sheet (1)'!$J:$J,"m")</f>
        <v>0</v>
      </c>
      <c r="G24" s="85">
        <f>COUNTIFS('score sheet (1)'!$G:$G,'Set (1)'!$A24,'score sheet (1)'!$I:$I,"s")</f>
        <v>0</v>
      </c>
      <c r="H24" s="83">
        <f>COUNTIFS('score sheet (1)'!$G:$G,'Set (1)'!$A24,'score sheet (1)'!$I:$I,"s",'score sheet (1)'!$J:$J,"p")</f>
        <v>0</v>
      </c>
      <c r="I24" s="86">
        <f>COUNTIFS('score sheet (1)'!$G:$G,'Set (1)'!$A24,'score sheet (1)'!$I:$I,"s",'score sheet (1)'!$J:$J,"m")</f>
        <v>0</v>
      </c>
      <c r="J24" s="85">
        <f>COUNTIFS('score sheet (1)'!$G:$G,'Set (1)'!$A24,'score sheet (1)'!$I:$I,"b")</f>
        <v>0</v>
      </c>
      <c r="K24" s="83">
        <f>COUNTIFS('score sheet (1)'!$G:$G,'Set (1)'!$A24,'score sheet (1)'!$I:$I,"b",'score sheet (1)'!$J:$J,"p")</f>
        <v>0</v>
      </c>
      <c r="L24" s="83">
        <f>COUNTIFS('score sheet (1)'!$G:$G,'Set (1)'!$A24,'score sheet (1)'!$I:$I,"b",'score sheet (1)'!J:J,"t")</f>
        <v>0</v>
      </c>
      <c r="M24" s="86">
        <f>COUNTIFS('score sheet (1)'!$G:$G,'Set (1)'!$A24,'score sheet (1)'!$I:$I,"b",'score sheet (1)'!K:K,"m")</f>
        <v>0</v>
      </c>
      <c r="N24" s="99">
        <f>COUNTIFS('score sheet (1)'!$G:$G,'Set (1)'!$A24,'score sheet (1)'!$I:$I,"d")</f>
        <v>5</v>
      </c>
      <c r="O24" s="86">
        <f>COUNTIFS('score sheet (1)'!$G:$G,'Set (1)'!$A24,'score sheet (1)'!$I:$I,"d",'score sheet (1)'!$J:$J,"m")</f>
        <v>1</v>
      </c>
      <c r="P24" s="89">
        <f>COUNTIFS('score sheet (1)'!$G:$G,'Set (1)'!$A24,'score sheet (1)'!$I:$I,"m")</f>
        <v>0</v>
      </c>
      <c r="X24" s="91" t="s">
        <v>12</v>
      </c>
      <c r="Y24" s="92"/>
      <c r="Z24" s="97">
        <f>(Z22-Z23)/Z21</f>
        <v>0.5</v>
      </c>
      <c r="AA24" s="92"/>
      <c r="AB24" s="92">
        <f>(AB22-AB23)/AB21</f>
        <v>0.125</v>
      </c>
      <c r="AC24" s="92"/>
      <c r="AD24" s="92">
        <f>(AD22-AD23)/AD21</f>
        <v>0.4</v>
      </c>
      <c r="AE24" s="92"/>
      <c r="AF24" s="94"/>
    </row>
    <row r="25" spans="1:32" ht="18.600000000000001" thickBot="1" x14ac:dyDescent="0.5">
      <c r="A25" s="83"/>
      <c r="B25" s="83"/>
      <c r="C25" s="87" t="s">
        <v>15</v>
      </c>
      <c r="D25" s="91">
        <f t="shared" ref="D25:P25" si="2">SUM(D16:D24)</f>
        <v>25</v>
      </c>
      <c r="E25" s="92">
        <f t="shared" si="2"/>
        <v>10</v>
      </c>
      <c r="F25" s="94">
        <f t="shared" si="2"/>
        <v>4</v>
      </c>
      <c r="G25" s="91">
        <f t="shared" si="2"/>
        <v>19</v>
      </c>
      <c r="H25" s="92">
        <f t="shared" si="2"/>
        <v>0</v>
      </c>
      <c r="I25" s="94">
        <f t="shared" si="2"/>
        <v>5</v>
      </c>
      <c r="J25" s="91">
        <f t="shared" si="2"/>
        <v>13</v>
      </c>
      <c r="K25" s="92">
        <f t="shared" si="2"/>
        <v>2</v>
      </c>
      <c r="L25" s="92">
        <f t="shared" si="2"/>
        <v>3</v>
      </c>
      <c r="M25" s="94">
        <f t="shared" si="2"/>
        <v>0</v>
      </c>
      <c r="N25" s="91">
        <f t="shared" si="2"/>
        <v>12</v>
      </c>
      <c r="O25" s="94">
        <f t="shared" si="2"/>
        <v>3</v>
      </c>
      <c r="P25" s="96">
        <f t="shared" si="2"/>
        <v>1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690D-79E9-4762-BDB2-AC9F048AD894}">
  <sheetPr codeName="Sheet7"/>
  <dimension ref="A1:AC271"/>
  <sheetViews>
    <sheetView zoomScale="80" zoomScaleNormal="80" workbookViewId="0">
      <selection activeCell="H2" sqref="H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2" t="s">
        <v>73</v>
      </c>
      <c r="B1" s="52" t="s">
        <v>16</v>
      </c>
      <c r="C1" s="65" t="s">
        <v>91</v>
      </c>
      <c r="D1" s="53" t="s">
        <v>21</v>
      </c>
      <c r="E1" s="53" t="s">
        <v>20</v>
      </c>
      <c r="F1" s="54" t="s">
        <v>19</v>
      </c>
      <c r="G1" s="55" t="s">
        <v>16</v>
      </c>
      <c r="H1" s="66" t="s">
        <v>91</v>
      </c>
      <c r="I1" s="56" t="s">
        <v>21</v>
      </c>
      <c r="J1" s="56" t="s">
        <v>20</v>
      </c>
      <c r="K1" s="57" t="s">
        <v>19</v>
      </c>
      <c r="L1" s="51" t="str">
        <f>'score sheet (1)'!L1</f>
        <v>HAL</v>
      </c>
      <c r="M1" s="51" t="str">
        <f>'score sheet (1)'!M1</f>
        <v>PIA</v>
      </c>
      <c r="U1" s="101"/>
      <c r="V1" s="102"/>
      <c r="W1" s="102"/>
      <c r="X1" s="102"/>
      <c r="Y1" s="102"/>
      <c r="Z1" s="103" t="s">
        <v>58</v>
      </c>
      <c r="AA1" s="102"/>
      <c r="AB1" s="102"/>
      <c r="AC1" s="104"/>
    </row>
    <row r="2" spans="1:29" ht="18.600000000000001" thickBot="1" x14ac:dyDescent="0.5">
      <c r="A2" s="32" t="s">
        <v>18</v>
      </c>
      <c r="B2" s="6"/>
      <c r="C2" s="45"/>
      <c r="D2" s="7"/>
      <c r="E2" s="7"/>
      <c r="F2" s="8"/>
      <c r="G2" s="6"/>
      <c r="H2" s="45"/>
      <c r="I2" s="7"/>
      <c r="J2" s="7"/>
      <c r="K2" s="8"/>
      <c r="U2" s="44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9" t="s">
        <v>20</v>
      </c>
      <c r="AC2" s="20" t="s">
        <v>19</v>
      </c>
    </row>
    <row r="3" spans="1:29" ht="18.600000000000001" thickBot="1" x14ac:dyDescent="0.5">
      <c r="A3" s="30"/>
      <c r="U3" s="15" t="s">
        <v>1</v>
      </c>
      <c r="V3" s="45"/>
      <c r="W3" s="7" t="s">
        <v>33</v>
      </c>
      <c r="X3" s="7" t="s">
        <v>60</v>
      </c>
      <c r="Y3" s="50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4"/>
      <c r="B4" s="11"/>
      <c r="C4" s="47"/>
      <c r="D4" s="12"/>
      <c r="E4" s="12"/>
      <c r="F4" s="13"/>
      <c r="G4" s="11"/>
      <c r="H4" s="47"/>
      <c r="I4" s="12"/>
      <c r="J4" s="12"/>
      <c r="K4" s="13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x14ac:dyDescent="0.45">
      <c r="A5" s="32"/>
      <c r="B5" s="6"/>
      <c r="C5" s="45"/>
      <c r="D5" s="7"/>
      <c r="E5" s="7"/>
      <c r="F5" s="8"/>
      <c r="G5" s="6"/>
      <c r="H5" s="45"/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/>
      <c r="O6" s="35"/>
      <c r="P6" s="11">
        <v>2</v>
      </c>
      <c r="Q6" s="12">
        <v>3</v>
      </c>
      <c r="R6" s="13">
        <v>4</v>
      </c>
      <c r="S6" s="35"/>
      <c r="U6" s="49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4"/>
      <c r="B7" s="11"/>
      <c r="C7" s="47"/>
      <c r="D7" s="12"/>
      <c r="E7" s="12"/>
      <c r="F7" s="13"/>
      <c r="G7" s="11"/>
      <c r="H7" s="47"/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x14ac:dyDescent="0.45">
      <c r="A8" s="32"/>
      <c r="B8" s="6"/>
      <c r="C8" s="45"/>
      <c r="D8" s="7"/>
      <c r="E8" s="7"/>
      <c r="F8" s="8"/>
      <c r="G8" s="6"/>
      <c r="H8" s="45"/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4"/>
      <c r="B10" s="11"/>
      <c r="C10" s="47"/>
      <c r="D10" s="12"/>
      <c r="E10" s="12"/>
      <c r="F10" s="13"/>
      <c r="G10" s="11"/>
      <c r="H10" s="47"/>
      <c r="I10" s="12"/>
      <c r="J10" s="12"/>
      <c r="K10" s="13"/>
      <c r="U10" s="48" t="s">
        <v>30</v>
      </c>
      <c r="V10" s="47"/>
      <c r="W10" s="12" t="s">
        <v>40</v>
      </c>
      <c r="X10" s="12" t="s">
        <v>61</v>
      </c>
      <c r="Y10" s="46"/>
      <c r="Z10" s="11"/>
      <c r="AA10" s="12" t="s">
        <v>35</v>
      </c>
      <c r="AB10" s="12"/>
      <c r="AC10" s="13"/>
    </row>
    <row r="11" spans="1:29" x14ac:dyDescent="0.45">
      <c r="A11" s="32"/>
      <c r="B11" s="6"/>
      <c r="C11" s="45"/>
      <c r="D11" s="7"/>
      <c r="E11" s="7"/>
      <c r="F11" s="8"/>
      <c r="G11" s="6"/>
      <c r="H11" s="45"/>
      <c r="I11" s="7"/>
      <c r="J11" s="7"/>
      <c r="K11" s="8"/>
    </row>
    <row r="12" spans="1:29" ht="18.600000000000001" thickBot="1" x14ac:dyDescent="0.5">
      <c r="A12" s="30"/>
    </row>
    <row r="13" spans="1:29" ht="18.600000000000001" thickBot="1" x14ac:dyDescent="0.5">
      <c r="A13" s="34"/>
      <c r="B13" s="11"/>
      <c r="C13" s="47"/>
      <c r="D13" s="12"/>
      <c r="E13" s="12"/>
      <c r="F13" s="13"/>
      <c r="G13" s="11"/>
      <c r="H13" s="47"/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/>
      <c r="B14" s="6"/>
      <c r="C14" s="45"/>
      <c r="D14" s="7"/>
      <c r="E14" s="7"/>
      <c r="F14" s="8"/>
      <c r="G14" s="6"/>
      <c r="H14" s="45"/>
      <c r="I14" s="7"/>
      <c r="J14" s="7"/>
      <c r="K14" s="8"/>
      <c r="U14" s="49" t="s">
        <v>41</v>
      </c>
      <c r="V14" s="42"/>
      <c r="W14" s="14" t="s">
        <v>42</v>
      </c>
      <c r="X14" s="14"/>
      <c r="Y14" s="43"/>
      <c r="Z14" s="37"/>
      <c r="AA14" s="14"/>
      <c r="AB14" s="14"/>
      <c r="AC14" s="38"/>
    </row>
    <row r="15" spans="1:29" x14ac:dyDescent="0.45">
      <c r="A15" s="30"/>
      <c r="U15" s="15" t="s">
        <v>43</v>
      </c>
      <c r="V15" s="45"/>
      <c r="W15" s="7"/>
      <c r="X15" s="7"/>
      <c r="Y15" s="50"/>
      <c r="Z15" s="6"/>
      <c r="AA15" s="7"/>
      <c r="AB15" s="7"/>
      <c r="AC15" s="8"/>
    </row>
    <row r="16" spans="1:29" ht="18.600000000000001" thickBot="1" x14ac:dyDescent="0.5">
      <c r="A16" s="34"/>
      <c r="B16" s="11"/>
      <c r="C16" s="47"/>
      <c r="D16" s="12"/>
      <c r="E16" s="12"/>
      <c r="F16" s="13"/>
      <c r="G16" s="11"/>
      <c r="H16" s="47"/>
      <c r="I16" s="12"/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x14ac:dyDescent="0.45">
      <c r="A17" s="32"/>
      <c r="B17" s="6"/>
      <c r="C17" s="45"/>
      <c r="D17" s="7"/>
      <c r="E17" s="7"/>
      <c r="F17" s="8"/>
      <c r="G17" s="6"/>
      <c r="H17" s="45"/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x14ac:dyDescent="0.45">
      <c r="A18" s="3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4"/>
      <c r="B19" s="11"/>
      <c r="C19" s="47"/>
      <c r="D19" s="12"/>
      <c r="E19" s="12"/>
      <c r="F19" s="13"/>
      <c r="G19" s="11"/>
      <c r="H19" s="47"/>
      <c r="I19" s="12"/>
      <c r="J19" s="12"/>
      <c r="K19" s="13"/>
      <c r="U19" s="48" t="s">
        <v>47</v>
      </c>
      <c r="V19" s="47" t="s">
        <v>63</v>
      </c>
      <c r="W19" s="12" t="s">
        <v>51</v>
      </c>
      <c r="X19" s="12"/>
      <c r="Y19" s="46"/>
      <c r="Z19" s="11" t="s">
        <v>65</v>
      </c>
      <c r="AA19" s="12"/>
      <c r="AB19" s="12"/>
      <c r="AC19" s="13"/>
    </row>
    <row r="20" spans="1:29" x14ac:dyDescent="0.45">
      <c r="A20" s="32"/>
      <c r="B20" s="6"/>
      <c r="C20" s="45"/>
      <c r="D20" s="7"/>
      <c r="E20" s="7"/>
      <c r="F20" s="8"/>
      <c r="G20" s="6"/>
      <c r="H20" s="45"/>
      <c r="I20" s="7"/>
      <c r="J20" s="7"/>
      <c r="K20" s="8"/>
    </row>
    <row r="21" spans="1:29" x14ac:dyDescent="0.45">
      <c r="A21" s="30"/>
    </row>
    <row r="22" spans="1:29" ht="18.600000000000001" thickBot="1" x14ac:dyDescent="0.5">
      <c r="A22" s="34"/>
      <c r="B22" s="11"/>
      <c r="C22" s="47"/>
      <c r="D22" s="12"/>
      <c r="E22" s="12"/>
      <c r="F22" s="13"/>
      <c r="G22" s="11"/>
      <c r="H22" s="47"/>
      <c r="I22" s="12"/>
      <c r="J22" s="12"/>
      <c r="K22" s="13"/>
    </row>
    <row r="23" spans="1:29" x14ac:dyDescent="0.45">
      <c r="A23" s="32"/>
      <c r="B23" s="6"/>
      <c r="C23" s="45"/>
      <c r="D23" s="7"/>
      <c r="E23" s="7"/>
      <c r="F23" s="8"/>
      <c r="G23" s="6"/>
      <c r="H23" s="45"/>
      <c r="I23" s="7"/>
      <c r="J23" s="7"/>
      <c r="K23" s="8"/>
    </row>
    <row r="24" spans="1:29" x14ac:dyDescent="0.45">
      <c r="A24" s="30"/>
    </row>
    <row r="25" spans="1:29" ht="18.600000000000001" thickBot="1" x14ac:dyDescent="0.5">
      <c r="A25" s="34"/>
      <c r="B25" s="11"/>
      <c r="C25" s="47"/>
      <c r="D25" s="12"/>
      <c r="E25" s="12"/>
      <c r="F25" s="13"/>
      <c r="G25" s="11"/>
      <c r="H25" s="47"/>
      <c r="I25" s="12"/>
      <c r="J25" s="12"/>
      <c r="K25" s="13"/>
    </row>
    <row r="26" spans="1:29" x14ac:dyDescent="0.45">
      <c r="A26" s="32"/>
      <c r="B26" s="6"/>
      <c r="C26" s="45"/>
      <c r="D26" s="7"/>
      <c r="E26" s="7"/>
      <c r="F26" s="8"/>
      <c r="G26" s="6"/>
      <c r="H26" s="45"/>
      <c r="I26" s="7"/>
      <c r="J26" s="7"/>
      <c r="K26" s="8"/>
    </row>
    <row r="27" spans="1:29" x14ac:dyDescent="0.45">
      <c r="A27" s="30"/>
    </row>
    <row r="28" spans="1:29" ht="18.600000000000001" thickBot="1" x14ac:dyDescent="0.5">
      <c r="A28" s="34"/>
      <c r="B28" s="11"/>
      <c r="C28" s="47"/>
      <c r="D28" s="12"/>
      <c r="E28" s="12"/>
      <c r="F28" s="13"/>
      <c r="G28" s="11"/>
      <c r="H28" s="47"/>
      <c r="I28" s="12"/>
      <c r="J28" s="12"/>
      <c r="K28" s="13"/>
    </row>
    <row r="29" spans="1:29" x14ac:dyDescent="0.45">
      <c r="A29" s="32"/>
      <c r="B29" s="6"/>
      <c r="C29" s="45"/>
      <c r="D29" s="7"/>
      <c r="E29" s="7"/>
      <c r="F29" s="8"/>
      <c r="G29" s="6"/>
      <c r="H29" s="45"/>
      <c r="I29" s="7"/>
      <c r="J29" s="7"/>
      <c r="K29" s="8"/>
    </row>
    <row r="30" spans="1:29" x14ac:dyDescent="0.45">
      <c r="A30" s="30"/>
    </row>
    <row r="31" spans="1:29" ht="18.600000000000001" thickBot="1" x14ac:dyDescent="0.5">
      <c r="A31" s="34"/>
      <c r="B31" s="11"/>
      <c r="C31" s="47"/>
      <c r="D31" s="12"/>
      <c r="E31" s="12"/>
      <c r="F31" s="13"/>
      <c r="G31" s="11"/>
      <c r="H31" s="47"/>
      <c r="I31" s="12"/>
      <c r="J31" s="12"/>
      <c r="K31" s="13"/>
    </row>
    <row r="32" spans="1:29" x14ac:dyDescent="0.45">
      <c r="A32" s="32"/>
      <c r="B32" s="6"/>
      <c r="C32" s="45"/>
      <c r="D32" s="7"/>
      <c r="E32" s="7"/>
      <c r="F32" s="8"/>
      <c r="G32" s="6"/>
      <c r="H32" s="45"/>
      <c r="I32" s="7"/>
      <c r="J32" s="7"/>
      <c r="K32" s="8"/>
    </row>
    <row r="33" spans="1:11" x14ac:dyDescent="0.45">
      <c r="A33" s="30"/>
    </row>
    <row r="34" spans="1:11" ht="18.600000000000001" thickBot="1" x14ac:dyDescent="0.5">
      <c r="A34" s="34"/>
      <c r="B34" s="11"/>
      <c r="C34" s="47"/>
      <c r="D34" s="12"/>
      <c r="E34" s="12"/>
      <c r="F34" s="13"/>
      <c r="G34" s="11"/>
      <c r="H34" s="47"/>
      <c r="I34" s="12"/>
      <c r="J34" s="12"/>
      <c r="K34" s="13"/>
    </row>
    <row r="35" spans="1:11" x14ac:dyDescent="0.45">
      <c r="A35" s="32"/>
      <c r="B35" s="6"/>
      <c r="C35" s="45"/>
      <c r="D35" s="7"/>
      <c r="E35" s="7"/>
      <c r="F35" s="8"/>
      <c r="G35" s="6"/>
      <c r="H35" s="45"/>
      <c r="I35" s="7"/>
      <c r="J35" s="7"/>
      <c r="K35" s="8"/>
    </row>
    <row r="36" spans="1:11" x14ac:dyDescent="0.45">
      <c r="A36" s="30"/>
    </row>
    <row r="37" spans="1:11" ht="18.600000000000001" thickBot="1" x14ac:dyDescent="0.5">
      <c r="A37" s="34"/>
      <c r="B37" s="11"/>
      <c r="C37" s="47"/>
      <c r="D37" s="12"/>
      <c r="E37" s="12"/>
      <c r="F37" s="13"/>
      <c r="G37" s="11"/>
      <c r="H37" s="47"/>
      <c r="I37" s="12"/>
      <c r="J37" s="12"/>
      <c r="K37" s="13"/>
    </row>
    <row r="38" spans="1:11" x14ac:dyDescent="0.45">
      <c r="A38" s="32"/>
      <c r="B38" s="6"/>
      <c r="C38" s="45"/>
      <c r="D38" s="7"/>
      <c r="E38" s="7"/>
      <c r="F38" s="8"/>
      <c r="G38" s="6"/>
      <c r="H38" s="45"/>
      <c r="I38" s="7"/>
      <c r="J38" s="7"/>
      <c r="K38" s="8"/>
    </row>
    <row r="39" spans="1:11" x14ac:dyDescent="0.45">
      <c r="A39" s="30"/>
    </row>
    <row r="40" spans="1:11" ht="18.600000000000001" thickBot="1" x14ac:dyDescent="0.5">
      <c r="A40" s="34"/>
      <c r="B40" s="11"/>
      <c r="C40" s="47"/>
      <c r="D40" s="12"/>
      <c r="E40" s="12"/>
      <c r="F40" s="13"/>
      <c r="G40" s="11"/>
      <c r="H40" s="47"/>
      <c r="I40" s="12"/>
      <c r="J40" s="12"/>
      <c r="K40" s="13"/>
    </row>
    <row r="41" spans="1:11" x14ac:dyDescent="0.45">
      <c r="A41" s="32"/>
      <c r="B41" s="6"/>
      <c r="C41" s="45"/>
      <c r="D41" s="7"/>
      <c r="E41" s="7"/>
      <c r="F41" s="8"/>
      <c r="G41" s="6"/>
      <c r="H41" s="45"/>
      <c r="I41" s="7"/>
      <c r="J41" s="7"/>
      <c r="K41" s="8"/>
    </row>
    <row r="42" spans="1:11" x14ac:dyDescent="0.45">
      <c r="A42" s="30"/>
    </row>
    <row r="43" spans="1:11" ht="18.600000000000001" thickBot="1" x14ac:dyDescent="0.5">
      <c r="A43" s="34"/>
      <c r="B43" s="11"/>
      <c r="C43" s="47"/>
      <c r="D43" s="12"/>
      <c r="E43" s="12"/>
      <c r="F43" s="13"/>
      <c r="G43" s="11"/>
      <c r="H43" s="47"/>
      <c r="I43" s="12"/>
      <c r="J43" s="12"/>
      <c r="K43" s="13"/>
    </row>
    <row r="44" spans="1:11" x14ac:dyDescent="0.45">
      <c r="A44" s="32"/>
      <c r="B44" s="6"/>
      <c r="C44" s="45"/>
      <c r="D44" s="7"/>
      <c r="E44" s="7"/>
      <c r="F44" s="8"/>
      <c r="G44" s="6"/>
      <c r="H44" s="45"/>
      <c r="I44" s="7"/>
      <c r="J44" s="7"/>
      <c r="K44" s="8"/>
    </row>
    <row r="45" spans="1:11" x14ac:dyDescent="0.45">
      <c r="A45" s="30"/>
    </row>
    <row r="46" spans="1:11" ht="18.600000000000001" thickBot="1" x14ac:dyDescent="0.5">
      <c r="A46" s="34"/>
      <c r="B46" s="11"/>
      <c r="C46" s="47"/>
      <c r="D46" s="12"/>
      <c r="E46" s="12"/>
      <c r="F46" s="13"/>
      <c r="G46" s="11"/>
      <c r="H46" s="47"/>
      <c r="I46" s="12"/>
      <c r="J46" s="12"/>
      <c r="K46" s="13"/>
    </row>
    <row r="47" spans="1:11" x14ac:dyDescent="0.45">
      <c r="A47" s="32"/>
      <c r="B47" s="6"/>
      <c r="C47" s="45"/>
      <c r="D47" s="7"/>
      <c r="E47" s="7"/>
      <c r="F47" s="8"/>
      <c r="G47" s="6"/>
      <c r="H47" s="45"/>
      <c r="I47" s="7"/>
      <c r="J47" s="7"/>
      <c r="K47" s="8"/>
    </row>
    <row r="48" spans="1:11" x14ac:dyDescent="0.45">
      <c r="A48" s="30"/>
    </row>
    <row r="49" spans="1:11" ht="18.600000000000001" thickBot="1" x14ac:dyDescent="0.5">
      <c r="A49" s="34"/>
      <c r="B49" s="11"/>
      <c r="C49" s="47"/>
      <c r="D49" s="12"/>
      <c r="E49" s="12"/>
      <c r="F49" s="13"/>
      <c r="G49" s="11"/>
      <c r="H49" s="47"/>
      <c r="I49" s="12"/>
      <c r="J49" s="12"/>
      <c r="K49" s="13"/>
    </row>
    <row r="50" spans="1:11" x14ac:dyDescent="0.45">
      <c r="A50" s="32"/>
      <c r="B50" s="6"/>
      <c r="C50" s="45"/>
      <c r="D50" s="7"/>
      <c r="E50" s="7"/>
      <c r="F50" s="8"/>
      <c r="G50" s="6"/>
      <c r="H50" s="45"/>
      <c r="I50" s="7"/>
      <c r="J50" s="7"/>
      <c r="K50" s="8"/>
    </row>
    <row r="51" spans="1:11" x14ac:dyDescent="0.45">
      <c r="A51" s="30"/>
    </row>
    <row r="52" spans="1:11" ht="18.600000000000001" thickBot="1" x14ac:dyDescent="0.5">
      <c r="A52" s="34"/>
      <c r="B52" s="11"/>
      <c r="C52" s="47"/>
      <c r="D52" s="12"/>
      <c r="E52" s="12"/>
      <c r="F52" s="13"/>
      <c r="G52" s="11"/>
      <c r="H52" s="47"/>
      <c r="I52" s="12"/>
      <c r="J52" s="12"/>
      <c r="K52" s="13"/>
    </row>
    <row r="53" spans="1:11" x14ac:dyDescent="0.45">
      <c r="A53" s="32"/>
      <c r="B53" s="6"/>
      <c r="C53" s="45"/>
      <c r="D53" s="7"/>
      <c r="E53" s="7"/>
      <c r="F53" s="8"/>
      <c r="G53" s="6"/>
      <c r="H53" s="45"/>
      <c r="I53" s="7"/>
      <c r="J53" s="7"/>
      <c r="K53" s="8"/>
    </row>
    <row r="54" spans="1:11" x14ac:dyDescent="0.45">
      <c r="A54" s="30"/>
    </row>
    <row r="55" spans="1:11" ht="18.600000000000001" thickBot="1" x14ac:dyDescent="0.5">
      <c r="A55" s="34"/>
      <c r="B55" s="11"/>
      <c r="C55" s="47"/>
      <c r="D55" s="12"/>
      <c r="E55" s="12"/>
      <c r="F55" s="13"/>
      <c r="G55" s="11"/>
      <c r="H55" s="47"/>
      <c r="I55" s="12"/>
      <c r="J55" s="12"/>
      <c r="K55" s="13"/>
    </row>
    <row r="56" spans="1:11" x14ac:dyDescent="0.45">
      <c r="A56" s="32"/>
      <c r="B56" s="6"/>
      <c r="C56" s="45"/>
      <c r="D56" s="7"/>
      <c r="E56" s="7"/>
      <c r="F56" s="8"/>
      <c r="G56" s="6"/>
      <c r="H56" s="45"/>
      <c r="I56" s="7"/>
      <c r="J56" s="7"/>
      <c r="K56" s="8"/>
    </row>
    <row r="57" spans="1:11" x14ac:dyDescent="0.45">
      <c r="A57" s="30"/>
    </row>
    <row r="58" spans="1:11" ht="18.600000000000001" thickBot="1" x14ac:dyDescent="0.5">
      <c r="A58" s="34"/>
      <c r="B58" s="11"/>
      <c r="C58" s="47"/>
      <c r="D58" s="12"/>
      <c r="E58" s="12"/>
      <c r="F58" s="13"/>
      <c r="G58" s="11"/>
      <c r="H58" s="47"/>
      <c r="I58" s="12"/>
      <c r="J58" s="12"/>
      <c r="K58" s="13"/>
    </row>
    <row r="59" spans="1:11" x14ac:dyDescent="0.45">
      <c r="A59" s="32"/>
      <c r="B59" s="6"/>
      <c r="C59" s="45"/>
      <c r="D59" s="7"/>
      <c r="E59" s="7"/>
      <c r="F59" s="8"/>
      <c r="G59" s="6"/>
      <c r="H59" s="45"/>
      <c r="I59" s="7"/>
      <c r="J59" s="7"/>
      <c r="K59" s="8"/>
    </row>
    <row r="60" spans="1:11" x14ac:dyDescent="0.45">
      <c r="A60" s="30"/>
    </row>
    <row r="61" spans="1:11" ht="18.600000000000001" thickBot="1" x14ac:dyDescent="0.5">
      <c r="A61" s="34"/>
      <c r="B61" s="11"/>
      <c r="C61" s="47"/>
      <c r="D61" s="12"/>
      <c r="E61" s="12"/>
      <c r="F61" s="13"/>
      <c r="G61" s="11"/>
      <c r="H61" s="47"/>
      <c r="I61" s="12"/>
      <c r="J61" s="12"/>
      <c r="K61" s="13"/>
    </row>
    <row r="62" spans="1:11" x14ac:dyDescent="0.45">
      <c r="A62" s="32"/>
      <c r="B62" s="6"/>
      <c r="C62" s="45"/>
      <c r="D62" s="7"/>
      <c r="E62" s="7"/>
      <c r="F62" s="8"/>
      <c r="G62" s="6"/>
      <c r="H62" s="45"/>
      <c r="I62" s="7"/>
      <c r="J62" s="7"/>
      <c r="K62" s="8"/>
    </row>
    <row r="63" spans="1:11" x14ac:dyDescent="0.45">
      <c r="A63" s="30"/>
    </row>
    <row r="64" spans="1:11" ht="18.600000000000001" thickBot="1" x14ac:dyDescent="0.5">
      <c r="A64" s="34"/>
      <c r="B64" s="11"/>
      <c r="C64" s="47"/>
      <c r="D64" s="12"/>
      <c r="E64" s="12"/>
      <c r="F64" s="13"/>
      <c r="G64" s="11"/>
      <c r="H64" s="47"/>
      <c r="I64" s="12"/>
      <c r="J64" s="12"/>
      <c r="K64" s="13"/>
    </row>
    <row r="65" spans="1:11" x14ac:dyDescent="0.45">
      <c r="A65" s="32"/>
      <c r="B65" s="6"/>
      <c r="C65" s="45"/>
      <c r="D65" s="7"/>
      <c r="E65" s="7"/>
      <c r="F65" s="8"/>
      <c r="G65" s="6"/>
      <c r="H65" s="45"/>
      <c r="I65" s="7"/>
      <c r="J65" s="7"/>
      <c r="K65" s="8"/>
    </row>
    <row r="66" spans="1:11" x14ac:dyDescent="0.45">
      <c r="A66" s="30"/>
    </row>
    <row r="67" spans="1:11" ht="18.600000000000001" thickBot="1" x14ac:dyDescent="0.5">
      <c r="A67" s="34"/>
      <c r="B67" s="11"/>
      <c r="C67" s="47"/>
      <c r="D67" s="12"/>
      <c r="E67" s="12"/>
      <c r="F67" s="13"/>
      <c r="G67" s="11"/>
      <c r="H67" s="47"/>
      <c r="I67" s="12"/>
      <c r="J67" s="12"/>
      <c r="K67" s="13"/>
    </row>
    <row r="68" spans="1:11" x14ac:dyDescent="0.45">
      <c r="A68" s="32"/>
      <c r="B68" s="6"/>
      <c r="C68" s="45"/>
      <c r="D68" s="7"/>
      <c r="E68" s="7"/>
      <c r="F68" s="8"/>
      <c r="G68" s="6"/>
      <c r="H68" s="45"/>
      <c r="I68" s="7"/>
      <c r="J68" s="7"/>
      <c r="K68" s="8"/>
    </row>
    <row r="69" spans="1:11" x14ac:dyDescent="0.45">
      <c r="A69" s="30"/>
    </row>
    <row r="70" spans="1:11" ht="18.600000000000001" thickBot="1" x14ac:dyDescent="0.5">
      <c r="A70" s="34"/>
      <c r="B70" s="11"/>
      <c r="C70" s="47"/>
      <c r="D70" s="12"/>
      <c r="E70" s="12"/>
      <c r="F70" s="13"/>
      <c r="G70" s="11"/>
      <c r="H70" s="47"/>
      <c r="I70" s="12"/>
      <c r="J70" s="12"/>
      <c r="K70" s="13"/>
    </row>
    <row r="71" spans="1:11" x14ac:dyDescent="0.45">
      <c r="A71" s="32"/>
      <c r="B71" s="6"/>
      <c r="C71" s="45"/>
      <c r="D71" s="7"/>
      <c r="E71" s="7"/>
      <c r="F71" s="8"/>
      <c r="G71" s="6"/>
      <c r="H71" s="45"/>
      <c r="I71" s="7"/>
      <c r="J71" s="7"/>
      <c r="K71" s="8"/>
    </row>
    <row r="72" spans="1:11" x14ac:dyDescent="0.45">
      <c r="A72" s="30"/>
    </row>
    <row r="73" spans="1:11" ht="18.600000000000001" thickBot="1" x14ac:dyDescent="0.5">
      <c r="A73" s="34"/>
      <c r="B73" s="11"/>
      <c r="C73" s="47"/>
      <c r="D73" s="12"/>
      <c r="E73" s="12"/>
      <c r="F73" s="13"/>
      <c r="G73" s="11"/>
      <c r="H73" s="47"/>
      <c r="I73" s="12"/>
      <c r="J73" s="12"/>
      <c r="K73" s="13"/>
    </row>
    <row r="74" spans="1:11" x14ac:dyDescent="0.45">
      <c r="A74" s="32"/>
      <c r="B74" s="6"/>
      <c r="C74" s="45"/>
      <c r="D74" s="7"/>
      <c r="E74" s="7"/>
      <c r="F74" s="8"/>
      <c r="G74" s="6"/>
      <c r="H74" s="45"/>
      <c r="I74" s="7"/>
      <c r="J74" s="7"/>
      <c r="K74" s="8"/>
    </row>
    <row r="75" spans="1:11" x14ac:dyDescent="0.45">
      <c r="A75" s="30"/>
    </row>
    <row r="76" spans="1:11" ht="18.600000000000001" thickBot="1" x14ac:dyDescent="0.5">
      <c r="A76" s="34"/>
      <c r="B76" s="11"/>
      <c r="C76" s="47"/>
      <c r="D76" s="12"/>
      <c r="E76" s="12"/>
      <c r="F76" s="13"/>
      <c r="G76" s="11"/>
      <c r="H76" s="47"/>
      <c r="I76" s="12"/>
      <c r="J76" s="12"/>
      <c r="K76" s="13"/>
    </row>
    <row r="77" spans="1:11" x14ac:dyDescent="0.45">
      <c r="A77" s="32"/>
      <c r="B77" s="6"/>
      <c r="C77" s="45"/>
      <c r="D77" s="7"/>
      <c r="E77" s="7"/>
      <c r="F77" s="8"/>
      <c r="G77" s="6"/>
      <c r="H77" s="45"/>
      <c r="I77" s="7"/>
      <c r="J77" s="7"/>
      <c r="K77" s="8"/>
    </row>
    <row r="78" spans="1:11" x14ac:dyDescent="0.45">
      <c r="A78" s="30"/>
    </row>
    <row r="79" spans="1:11" ht="18.600000000000001" thickBot="1" x14ac:dyDescent="0.5">
      <c r="A79" s="34"/>
      <c r="B79" s="11"/>
      <c r="C79" s="47"/>
      <c r="D79" s="12"/>
      <c r="E79" s="12"/>
      <c r="F79" s="13"/>
      <c r="G79" s="11"/>
      <c r="H79" s="47"/>
      <c r="I79" s="12"/>
      <c r="J79" s="12"/>
      <c r="K79" s="13"/>
    </row>
    <row r="80" spans="1:11" x14ac:dyDescent="0.45">
      <c r="A80" s="32"/>
      <c r="B80" s="6"/>
      <c r="C80" s="45"/>
      <c r="D80" s="7"/>
      <c r="E80" s="7"/>
      <c r="F80" s="8"/>
      <c r="G80" s="6"/>
      <c r="H80" s="45"/>
      <c r="I80" s="7"/>
      <c r="J80" s="7"/>
      <c r="K80" s="8"/>
    </row>
    <row r="81" spans="1:11" x14ac:dyDescent="0.45">
      <c r="A81" s="30"/>
    </row>
    <row r="82" spans="1:11" ht="18.600000000000001" thickBot="1" x14ac:dyDescent="0.5">
      <c r="A82" s="34"/>
      <c r="B82" s="11"/>
      <c r="C82" s="47"/>
      <c r="D82" s="12"/>
      <c r="E82" s="12"/>
      <c r="F82" s="13"/>
      <c r="G82" s="11"/>
      <c r="H82" s="47"/>
      <c r="I82" s="12"/>
      <c r="J82" s="12"/>
      <c r="K82" s="13"/>
    </row>
    <row r="83" spans="1:11" x14ac:dyDescent="0.45">
      <c r="A83" s="32"/>
      <c r="B83" s="6"/>
      <c r="C83" s="45"/>
      <c r="D83" s="7"/>
      <c r="E83" s="7"/>
      <c r="F83" s="8"/>
      <c r="G83" s="6"/>
      <c r="H83" s="45"/>
      <c r="I83" s="7"/>
      <c r="J83" s="7"/>
      <c r="K83" s="8"/>
    </row>
    <row r="84" spans="1:11" x14ac:dyDescent="0.45">
      <c r="A84" s="30"/>
    </row>
    <row r="85" spans="1:11" ht="18.600000000000001" thickBot="1" x14ac:dyDescent="0.5">
      <c r="A85" s="34"/>
      <c r="B85" s="11"/>
      <c r="C85" s="47"/>
      <c r="D85" s="12"/>
      <c r="E85" s="12"/>
      <c r="F85" s="13"/>
      <c r="G85" s="11"/>
      <c r="H85" s="47"/>
      <c r="I85" s="12"/>
      <c r="J85" s="12"/>
      <c r="K85" s="13"/>
    </row>
    <row r="86" spans="1:11" x14ac:dyDescent="0.45">
      <c r="A86" s="32"/>
      <c r="B86" s="6"/>
      <c r="C86" s="45"/>
      <c r="D86" s="7"/>
      <c r="E86" s="7"/>
      <c r="F86" s="8"/>
      <c r="G86" s="6"/>
      <c r="H86" s="45"/>
      <c r="I86" s="7"/>
      <c r="J86" s="7"/>
      <c r="K86" s="8"/>
    </row>
    <row r="87" spans="1:11" x14ac:dyDescent="0.45">
      <c r="A87" s="30"/>
    </row>
    <row r="88" spans="1:11" ht="18.600000000000001" thickBot="1" x14ac:dyDescent="0.5">
      <c r="A88" s="34"/>
      <c r="B88" s="11"/>
      <c r="C88" s="47"/>
      <c r="D88" s="12"/>
      <c r="E88" s="12"/>
      <c r="F88" s="13"/>
      <c r="G88" s="11"/>
      <c r="H88" s="47"/>
      <c r="I88" s="12"/>
      <c r="J88" s="12"/>
      <c r="K88" s="13"/>
    </row>
    <row r="89" spans="1:11" x14ac:dyDescent="0.45">
      <c r="A89" s="32"/>
      <c r="B89" s="6"/>
      <c r="C89" s="45"/>
      <c r="D89" s="7"/>
      <c r="E89" s="7"/>
      <c r="F89" s="8"/>
      <c r="G89" s="6"/>
      <c r="H89" s="45"/>
      <c r="I89" s="7"/>
      <c r="J89" s="7"/>
      <c r="K89" s="8"/>
    </row>
    <row r="90" spans="1:11" x14ac:dyDescent="0.45">
      <c r="A90" s="30"/>
    </row>
    <row r="91" spans="1:11" ht="18.600000000000001" thickBot="1" x14ac:dyDescent="0.5">
      <c r="A91" s="34"/>
      <c r="B91" s="11"/>
      <c r="C91" s="47"/>
      <c r="D91" s="12"/>
      <c r="E91" s="12"/>
      <c r="F91" s="13"/>
      <c r="G91" s="11"/>
      <c r="H91" s="47"/>
      <c r="I91" s="12"/>
      <c r="J91" s="12"/>
      <c r="K91" s="13"/>
    </row>
    <row r="92" spans="1:11" x14ac:dyDescent="0.45">
      <c r="A92" s="32"/>
      <c r="B92" s="6"/>
      <c r="C92" s="45"/>
      <c r="D92" s="7"/>
      <c r="E92" s="7"/>
      <c r="F92" s="8"/>
      <c r="G92" s="6"/>
      <c r="H92" s="45"/>
      <c r="I92" s="7"/>
      <c r="J92" s="7"/>
      <c r="K92" s="8"/>
    </row>
    <row r="93" spans="1:11" x14ac:dyDescent="0.45">
      <c r="A93" s="30"/>
    </row>
    <row r="94" spans="1:11" ht="18.600000000000001" thickBot="1" x14ac:dyDescent="0.5">
      <c r="A94" s="34"/>
      <c r="B94" s="11"/>
      <c r="C94" s="47"/>
      <c r="D94" s="12"/>
      <c r="E94" s="12"/>
      <c r="F94" s="13"/>
      <c r="G94" s="11"/>
      <c r="H94" s="47"/>
      <c r="I94" s="12"/>
      <c r="J94" s="12"/>
      <c r="K94" s="13"/>
    </row>
    <row r="95" spans="1:11" x14ac:dyDescent="0.45">
      <c r="A95" s="32"/>
      <c r="B95" s="6"/>
      <c r="C95" s="45"/>
      <c r="D95" s="7"/>
      <c r="E95" s="7"/>
      <c r="F95" s="8"/>
      <c r="G95" s="6"/>
      <c r="H95" s="45"/>
      <c r="I95" s="7"/>
      <c r="J95" s="7"/>
      <c r="K95" s="8"/>
    </row>
    <row r="96" spans="1:11" x14ac:dyDescent="0.45">
      <c r="A96" s="30"/>
    </row>
    <row r="97" spans="1:11" ht="18.600000000000001" thickBot="1" x14ac:dyDescent="0.5">
      <c r="A97" s="34"/>
      <c r="B97" s="11"/>
      <c r="C97" s="47"/>
      <c r="D97" s="12"/>
      <c r="E97" s="12"/>
      <c r="F97" s="13"/>
      <c r="G97" s="11"/>
      <c r="H97" s="47"/>
      <c r="I97" s="12"/>
      <c r="J97" s="12"/>
      <c r="K97" s="13"/>
    </row>
    <row r="98" spans="1:11" x14ac:dyDescent="0.45">
      <c r="A98" s="32"/>
      <c r="B98" s="6"/>
      <c r="C98" s="45"/>
      <c r="D98" s="7"/>
      <c r="E98" s="7"/>
      <c r="F98" s="8"/>
      <c r="G98" s="6"/>
      <c r="H98" s="45"/>
      <c r="I98" s="7"/>
      <c r="J98" s="7"/>
      <c r="K98" s="8"/>
    </row>
    <row r="99" spans="1:11" x14ac:dyDescent="0.45">
      <c r="A99" s="30"/>
    </row>
    <row r="100" spans="1:11" ht="18.600000000000001" thickBot="1" x14ac:dyDescent="0.5">
      <c r="A100" s="34"/>
      <c r="B100" s="11"/>
      <c r="C100" s="47"/>
      <c r="D100" s="12"/>
      <c r="E100" s="12"/>
      <c r="F100" s="13"/>
      <c r="G100" s="11"/>
      <c r="H100" s="47"/>
      <c r="I100" s="12"/>
      <c r="J100" s="12"/>
      <c r="K100" s="13"/>
    </row>
    <row r="101" spans="1:11" x14ac:dyDescent="0.45">
      <c r="A101" s="32"/>
      <c r="B101" s="6"/>
      <c r="C101" s="45"/>
      <c r="D101" s="7"/>
      <c r="E101" s="7"/>
      <c r="F101" s="8"/>
      <c r="G101" s="6"/>
      <c r="H101" s="45"/>
      <c r="I101" s="7"/>
      <c r="J101" s="7"/>
      <c r="K101" s="8"/>
    </row>
    <row r="102" spans="1:11" x14ac:dyDescent="0.45">
      <c r="A102" s="30"/>
    </row>
    <row r="103" spans="1:11" ht="18.600000000000001" thickBot="1" x14ac:dyDescent="0.5">
      <c r="A103" s="34"/>
      <c r="B103" s="11"/>
      <c r="C103" s="47"/>
      <c r="D103" s="12"/>
      <c r="E103" s="12"/>
      <c r="F103" s="13"/>
      <c r="G103" s="11"/>
      <c r="H103" s="47"/>
      <c r="I103" s="12"/>
      <c r="J103" s="12"/>
      <c r="K103" s="13"/>
    </row>
    <row r="104" spans="1:11" x14ac:dyDescent="0.45">
      <c r="A104" s="32"/>
      <c r="B104" s="6"/>
      <c r="C104" s="45"/>
      <c r="D104" s="7"/>
      <c r="E104" s="7"/>
      <c r="F104" s="8"/>
      <c r="G104" s="6"/>
      <c r="H104" s="45"/>
      <c r="I104" s="7"/>
      <c r="J104" s="7"/>
      <c r="K104" s="8"/>
    </row>
    <row r="105" spans="1:11" x14ac:dyDescent="0.45">
      <c r="A105" s="30"/>
    </row>
    <row r="106" spans="1:11" ht="18.600000000000001" thickBot="1" x14ac:dyDescent="0.5">
      <c r="A106" s="34"/>
      <c r="B106" s="11"/>
      <c r="C106" s="47"/>
      <c r="D106" s="12"/>
      <c r="E106" s="12"/>
      <c r="F106" s="13"/>
      <c r="G106" s="11"/>
      <c r="H106" s="47"/>
      <c r="I106" s="12"/>
      <c r="J106" s="12"/>
      <c r="K106" s="13"/>
    </row>
    <row r="107" spans="1:11" x14ac:dyDescent="0.45">
      <c r="A107" s="32"/>
      <c r="B107" s="6"/>
      <c r="C107" s="45"/>
      <c r="D107" s="7"/>
      <c r="E107" s="7"/>
      <c r="F107" s="8"/>
      <c r="G107" s="6"/>
      <c r="H107" s="45"/>
      <c r="I107" s="7"/>
      <c r="J107" s="7"/>
      <c r="K107" s="8"/>
    </row>
    <row r="108" spans="1:11" x14ac:dyDescent="0.45">
      <c r="A108" s="30"/>
    </row>
    <row r="109" spans="1:11" ht="18.600000000000001" thickBot="1" x14ac:dyDescent="0.5">
      <c r="A109" s="34"/>
      <c r="B109" s="11"/>
      <c r="C109" s="47"/>
      <c r="D109" s="12"/>
      <c r="E109" s="12"/>
      <c r="F109" s="13"/>
      <c r="G109" s="11"/>
      <c r="H109" s="47"/>
      <c r="I109" s="12"/>
      <c r="J109" s="12"/>
      <c r="K109" s="13"/>
    </row>
    <row r="110" spans="1:11" x14ac:dyDescent="0.45">
      <c r="A110" s="32"/>
      <c r="B110" s="6"/>
      <c r="C110" s="45"/>
      <c r="D110" s="7"/>
      <c r="E110" s="7"/>
      <c r="F110" s="8"/>
      <c r="G110" s="6"/>
      <c r="H110" s="45"/>
      <c r="I110" s="7"/>
      <c r="J110" s="7"/>
      <c r="K110" s="8"/>
    </row>
    <row r="111" spans="1:11" x14ac:dyDescent="0.45">
      <c r="A111" s="30"/>
    </row>
    <row r="112" spans="1:11" ht="18.600000000000001" thickBot="1" x14ac:dyDescent="0.5">
      <c r="A112" s="34"/>
      <c r="B112" s="11"/>
      <c r="C112" s="47"/>
      <c r="D112" s="12"/>
      <c r="E112" s="12"/>
      <c r="F112" s="13"/>
      <c r="G112" s="11"/>
      <c r="H112" s="47"/>
      <c r="I112" s="12"/>
      <c r="J112" s="12"/>
      <c r="K112" s="13"/>
    </row>
    <row r="113" spans="1:11" x14ac:dyDescent="0.45">
      <c r="A113" s="32"/>
      <c r="B113" s="6"/>
      <c r="C113" s="45"/>
      <c r="D113" s="7"/>
      <c r="E113" s="7"/>
      <c r="F113" s="8"/>
      <c r="G113" s="6"/>
      <c r="H113" s="45"/>
      <c r="I113" s="7"/>
      <c r="J113" s="7"/>
      <c r="K113" s="8"/>
    </row>
    <row r="114" spans="1:11" x14ac:dyDescent="0.45">
      <c r="A114" s="30"/>
    </row>
    <row r="115" spans="1:11" ht="18.600000000000001" thickBot="1" x14ac:dyDescent="0.5">
      <c r="A115" s="34"/>
      <c r="B115" s="11"/>
      <c r="C115" s="47"/>
      <c r="D115" s="12"/>
      <c r="E115" s="12"/>
      <c r="F115" s="13"/>
      <c r="G115" s="11"/>
      <c r="H115" s="47"/>
      <c r="I115" s="12"/>
      <c r="J115" s="12"/>
      <c r="K115" s="13"/>
    </row>
    <row r="116" spans="1:11" x14ac:dyDescent="0.45">
      <c r="A116" s="32"/>
      <c r="B116" s="6"/>
      <c r="C116" s="45"/>
      <c r="D116" s="7"/>
      <c r="E116" s="7"/>
      <c r="F116" s="8"/>
      <c r="G116" s="6"/>
      <c r="H116" s="45"/>
      <c r="I116" s="7"/>
      <c r="J116" s="7"/>
      <c r="K116" s="8"/>
    </row>
    <row r="117" spans="1:11" x14ac:dyDescent="0.45">
      <c r="A117" s="30"/>
    </row>
    <row r="118" spans="1:11" ht="18.600000000000001" thickBot="1" x14ac:dyDescent="0.5">
      <c r="A118" s="34"/>
      <c r="B118" s="11"/>
      <c r="C118" s="47"/>
      <c r="D118" s="12"/>
      <c r="E118" s="12"/>
      <c r="F118" s="13"/>
      <c r="G118" s="11"/>
      <c r="H118" s="47"/>
      <c r="I118" s="12"/>
      <c r="J118" s="12"/>
      <c r="K118" s="13"/>
    </row>
    <row r="119" spans="1:11" x14ac:dyDescent="0.45">
      <c r="A119" s="32"/>
      <c r="B119" s="6"/>
      <c r="C119" s="45"/>
      <c r="D119" s="7"/>
      <c r="E119" s="7"/>
      <c r="F119" s="8"/>
      <c r="G119" s="6"/>
      <c r="H119" s="45"/>
      <c r="I119" s="7"/>
      <c r="J119" s="7"/>
      <c r="K119" s="8"/>
    </row>
    <row r="120" spans="1:11" x14ac:dyDescent="0.45">
      <c r="A120" s="30"/>
    </row>
    <row r="121" spans="1:11" ht="18.600000000000001" thickBot="1" x14ac:dyDescent="0.5">
      <c r="A121" s="34"/>
      <c r="B121" s="11"/>
      <c r="C121" s="47"/>
      <c r="D121" s="12"/>
      <c r="E121" s="12"/>
      <c r="F121" s="13"/>
      <c r="G121" s="11"/>
      <c r="H121" s="47"/>
      <c r="I121" s="12"/>
      <c r="J121" s="12"/>
      <c r="K121" s="13"/>
    </row>
    <row r="122" spans="1:11" x14ac:dyDescent="0.45">
      <c r="A122" s="32"/>
      <c r="B122" s="6"/>
      <c r="C122" s="45"/>
      <c r="D122" s="7"/>
      <c r="E122" s="7"/>
      <c r="F122" s="8"/>
      <c r="G122" s="6"/>
      <c r="H122" s="45"/>
      <c r="I122" s="7"/>
      <c r="J122" s="7"/>
      <c r="K122" s="8"/>
    </row>
    <row r="123" spans="1:11" x14ac:dyDescent="0.45">
      <c r="A123" s="30"/>
    </row>
    <row r="124" spans="1:11" ht="18.600000000000001" thickBot="1" x14ac:dyDescent="0.5">
      <c r="A124" s="34"/>
      <c r="B124" s="11"/>
      <c r="C124" s="47"/>
      <c r="D124" s="12"/>
      <c r="E124" s="12"/>
      <c r="F124" s="13"/>
      <c r="G124" s="11"/>
      <c r="H124" s="47"/>
      <c r="I124" s="12"/>
      <c r="J124" s="12"/>
      <c r="K124" s="13"/>
    </row>
    <row r="125" spans="1:11" x14ac:dyDescent="0.45">
      <c r="A125" s="32"/>
      <c r="B125" s="6"/>
      <c r="C125" s="45"/>
      <c r="D125" s="7"/>
      <c r="E125" s="7"/>
      <c r="F125" s="8"/>
      <c r="G125" s="6"/>
      <c r="H125" s="45"/>
      <c r="I125" s="7"/>
      <c r="J125" s="7"/>
      <c r="K125" s="8"/>
    </row>
    <row r="126" spans="1:11" x14ac:dyDescent="0.45">
      <c r="A126" s="30"/>
    </row>
    <row r="127" spans="1:11" ht="18.600000000000001" thickBot="1" x14ac:dyDescent="0.5">
      <c r="A127" s="34"/>
      <c r="B127" s="11"/>
      <c r="C127" s="47"/>
      <c r="D127" s="12"/>
      <c r="E127" s="12"/>
      <c r="F127" s="13"/>
      <c r="G127" s="11"/>
      <c r="H127" s="47"/>
      <c r="I127" s="12"/>
      <c r="J127" s="12"/>
      <c r="K127" s="13"/>
    </row>
    <row r="128" spans="1:11" x14ac:dyDescent="0.45">
      <c r="A128" s="32"/>
      <c r="B128" s="6"/>
      <c r="C128" s="45"/>
      <c r="D128" s="7"/>
      <c r="E128" s="7"/>
      <c r="F128" s="8"/>
      <c r="G128" s="6"/>
      <c r="H128" s="45"/>
      <c r="I128" s="7"/>
      <c r="J128" s="7"/>
      <c r="K128" s="8"/>
    </row>
    <row r="129" spans="1:11" x14ac:dyDescent="0.45">
      <c r="A129" s="30"/>
    </row>
    <row r="130" spans="1:11" ht="18.600000000000001" thickBot="1" x14ac:dyDescent="0.5">
      <c r="A130" s="34"/>
      <c r="B130" s="11"/>
      <c r="C130" s="47"/>
      <c r="D130" s="12"/>
      <c r="E130" s="12"/>
      <c r="F130" s="13"/>
      <c r="G130" s="11"/>
      <c r="H130" s="47"/>
      <c r="I130" s="12"/>
      <c r="J130" s="12"/>
      <c r="K130" s="13"/>
    </row>
    <row r="131" spans="1:11" x14ac:dyDescent="0.45">
      <c r="A131" s="32"/>
      <c r="B131" s="6"/>
      <c r="C131" s="45"/>
      <c r="D131" s="7"/>
      <c r="E131" s="7"/>
      <c r="F131" s="8"/>
      <c r="G131" s="6"/>
      <c r="H131" s="45"/>
      <c r="I131" s="7"/>
      <c r="J131" s="7"/>
      <c r="K131" s="8"/>
    </row>
    <row r="132" spans="1:11" x14ac:dyDescent="0.45">
      <c r="A132" s="30"/>
    </row>
    <row r="133" spans="1:11" ht="18.600000000000001" thickBot="1" x14ac:dyDescent="0.5">
      <c r="A133" s="34"/>
      <c r="B133" s="11"/>
      <c r="C133" s="47"/>
      <c r="D133" s="12"/>
      <c r="E133" s="12"/>
      <c r="F133" s="13"/>
      <c r="G133" s="11"/>
      <c r="H133" s="47"/>
      <c r="I133" s="12"/>
      <c r="J133" s="12"/>
      <c r="K133" s="13"/>
    </row>
    <row r="134" spans="1:11" x14ac:dyDescent="0.45">
      <c r="A134" s="32"/>
      <c r="B134" s="6"/>
      <c r="C134" s="45"/>
      <c r="D134" s="7"/>
      <c r="E134" s="7"/>
      <c r="F134" s="8"/>
      <c r="G134" s="6"/>
      <c r="H134" s="45"/>
      <c r="I134" s="7"/>
      <c r="J134" s="7"/>
      <c r="K134" s="8"/>
    </row>
    <row r="135" spans="1:11" x14ac:dyDescent="0.45">
      <c r="A135" s="30"/>
    </row>
    <row r="136" spans="1:11" ht="18.600000000000001" thickBot="1" x14ac:dyDescent="0.5">
      <c r="A136" s="34"/>
      <c r="B136" s="11"/>
      <c r="C136" s="47"/>
      <c r="D136" s="12"/>
      <c r="E136" s="12"/>
      <c r="F136" s="13"/>
      <c r="G136" s="11"/>
      <c r="H136" s="47"/>
      <c r="I136" s="12"/>
      <c r="J136" s="12"/>
      <c r="K136" s="13"/>
    </row>
    <row r="137" spans="1:11" x14ac:dyDescent="0.45">
      <c r="A137" s="32"/>
      <c r="B137" s="6"/>
      <c r="C137" s="45"/>
      <c r="D137" s="7"/>
      <c r="E137" s="7"/>
      <c r="F137" s="8"/>
      <c r="G137" s="6"/>
      <c r="H137" s="45"/>
      <c r="I137" s="7"/>
      <c r="J137" s="7"/>
      <c r="K137" s="8"/>
    </row>
    <row r="138" spans="1:11" x14ac:dyDescent="0.45">
      <c r="A138" s="30"/>
    </row>
    <row r="139" spans="1:11" ht="18.600000000000001" thickBot="1" x14ac:dyDescent="0.5">
      <c r="A139" s="34"/>
      <c r="B139" s="11"/>
      <c r="C139" s="47"/>
      <c r="D139" s="12"/>
      <c r="E139" s="12"/>
      <c r="F139" s="13"/>
      <c r="G139" s="11"/>
      <c r="H139" s="47"/>
      <c r="I139" s="12"/>
      <c r="J139" s="12"/>
      <c r="K139" s="13"/>
    </row>
    <row r="140" spans="1:11" x14ac:dyDescent="0.45">
      <c r="A140" s="32"/>
      <c r="B140" s="6"/>
      <c r="C140" s="45"/>
      <c r="D140" s="7"/>
      <c r="E140" s="7"/>
      <c r="F140" s="8"/>
      <c r="G140" s="6"/>
      <c r="H140" s="45"/>
      <c r="I140" s="7"/>
      <c r="J140" s="7"/>
      <c r="K140" s="8"/>
    </row>
    <row r="141" spans="1:11" x14ac:dyDescent="0.45">
      <c r="A141" s="30"/>
    </row>
    <row r="142" spans="1:11" ht="18.600000000000001" thickBot="1" x14ac:dyDescent="0.5">
      <c r="A142" s="34"/>
      <c r="B142" s="11"/>
      <c r="C142" s="47"/>
      <c r="D142" s="12"/>
      <c r="E142" s="12"/>
      <c r="F142" s="13"/>
      <c r="G142" s="11"/>
      <c r="H142" s="47"/>
      <c r="I142" s="12"/>
      <c r="J142" s="12"/>
      <c r="K142" s="13"/>
    </row>
    <row r="143" spans="1:11" x14ac:dyDescent="0.45">
      <c r="A143" s="32"/>
      <c r="B143" s="6"/>
      <c r="C143" s="45"/>
      <c r="D143" s="7"/>
      <c r="E143" s="7"/>
      <c r="F143" s="8"/>
      <c r="G143" s="6"/>
      <c r="H143" s="45"/>
      <c r="I143" s="7"/>
      <c r="J143" s="7"/>
      <c r="K143" s="8"/>
    </row>
    <row r="144" spans="1:11" x14ac:dyDescent="0.45">
      <c r="A144" s="30"/>
    </row>
    <row r="145" spans="1:11" ht="18.600000000000001" thickBot="1" x14ac:dyDescent="0.5">
      <c r="A145" s="34"/>
      <c r="B145" s="11"/>
      <c r="C145" s="47"/>
      <c r="D145" s="12"/>
      <c r="E145" s="12"/>
      <c r="F145" s="13"/>
      <c r="G145" s="11"/>
      <c r="H145" s="47"/>
      <c r="I145" s="12"/>
      <c r="J145" s="12"/>
      <c r="K145" s="13"/>
    </row>
    <row r="146" spans="1:11" x14ac:dyDescent="0.45">
      <c r="A146" s="32"/>
      <c r="B146" s="6"/>
      <c r="C146" s="45"/>
      <c r="D146" s="7"/>
      <c r="E146" s="7"/>
      <c r="F146" s="8"/>
      <c r="G146" s="6"/>
      <c r="H146" s="45"/>
      <c r="I146" s="7"/>
      <c r="J146" s="7"/>
      <c r="K146" s="8"/>
    </row>
    <row r="147" spans="1:11" x14ac:dyDescent="0.45">
      <c r="A147" s="30"/>
    </row>
    <row r="148" spans="1:11" ht="18.600000000000001" thickBot="1" x14ac:dyDescent="0.5">
      <c r="A148" s="34"/>
      <c r="B148" s="11"/>
      <c r="C148" s="47"/>
      <c r="D148" s="12"/>
      <c r="E148" s="12"/>
      <c r="F148" s="13"/>
      <c r="G148" s="11"/>
      <c r="H148" s="47"/>
      <c r="I148" s="12"/>
      <c r="J148" s="12"/>
      <c r="K148" s="13"/>
    </row>
    <row r="149" spans="1:11" x14ac:dyDescent="0.45">
      <c r="A149" s="32"/>
      <c r="B149" s="6"/>
      <c r="C149" s="45"/>
      <c r="D149" s="7"/>
      <c r="E149" s="7"/>
      <c r="F149" s="8"/>
      <c r="G149" s="6"/>
      <c r="H149" s="45"/>
      <c r="I149" s="7"/>
      <c r="J149" s="7"/>
      <c r="K149" s="8"/>
    </row>
    <row r="150" spans="1:11" x14ac:dyDescent="0.45">
      <c r="A150" s="30"/>
    </row>
    <row r="151" spans="1:11" ht="18.600000000000001" thickBot="1" x14ac:dyDescent="0.5">
      <c r="A151" s="34"/>
      <c r="B151" s="11"/>
      <c r="C151" s="47"/>
      <c r="D151" s="12"/>
      <c r="E151" s="12"/>
      <c r="F151" s="13"/>
      <c r="G151" s="11"/>
      <c r="H151" s="47"/>
      <c r="I151" s="12"/>
      <c r="J151" s="12"/>
      <c r="K151" s="13"/>
    </row>
    <row r="152" spans="1:11" x14ac:dyDescent="0.45">
      <c r="A152" s="32"/>
      <c r="B152" s="6"/>
      <c r="C152" s="45"/>
      <c r="D152" s="7"/>
      <c r="E152" s="7"/>
      <c r="F152" s="8"/>
      <c r="G152" s="6"/>
      <c r="H152" s="45"/>
      <c r="I152" s="7"/>
      <c r="J152" s="7"/>
      <c r="K152" s="8"/>
    </row>
    <row r="153" spans="1:11" x14ac:dyDescent="0.45">
      <c r="A153" s="30"/>
    </row>
    <row r="154" spans="1:11" ht="18.600000000000001" thickBot="1" x14ac:dyDescent="0.5">
      <c r="A154" s="34"/>
      <c r="B154" s="11"/>
      <c r="C154" s="47"/>
      <c r="D154" s="12"/>
      <c r="E154" s="12"/>
      <c r="F154" s="13"/>
      <c r="G154" s="11"/>
      <c r="H154" s="47"/>
      <c r="I154" s="12"/>
      <c r="J154" s="12"/>
      <c r="K154" s="13"/>
    </row>
    <row r="155" spans="1:11" x14ac:dyDescent="0.45">
      <c r="A155" s="32"/>
      <c r="B155" s="6"/>
      <c r="C155" s="45"/>
      <c r="D155" s="7"/>
      <c r="E155" s="7"/>
      <c r="F155" s="8"/>
      <c r="G155" s="6"/>
      <c r="H155" s="45"/>
      <c r="I155" s="7"/>
      <c r="J155" s="7"/>
      <c r="K155" s="8"/>
    </row>
    <row r="156" spans="1:11" x14ac:dyDescent="0.45">
      <c r="A156" s="30"/>
    </row>
    <row r="157" spans="1:11" ht="18.600000000000001" thickBot="1" x14ac:dyDescent="0.5">
      <c r="A157" s="34"/>
      <c r="B157" s="11"/>
      <c r="C157" s="47"/>
      <c r="D157" s="12"/>
      <c r="E157" s="12"/>
      <c r="F157" s="13"/>
      <c r="G157" s="11"/>
      <c r="H157" s="47"/>
      <c r="I157" s="12"/>
      <c r="J157" s="12"/>
      <c r="K157" s="13"/>
    </row>
    <row r="158" spans="1:11" x14ac:dyDescent="0.45">
      <c r="A158" s="32"/>
      <c r="B158" s="6"/>
      <c r="C158" s="45"/>
      <c r="D158" s="7"/>
      <c r="E158" s="7"/>
      <c r="F158" s="8"/>
      <c r="G158" s="6"/>
      <c r="H158" s="45"/>
      <c r="I158" s="7"/>
      <c r="J158" s="7"/>
      <c r="K158" s="8"/>
    </row>
    <row r="159" spans="1:11" x14ac:dyDescent="0.45">
      <c r="A159" s="30"/>
    </row>
    <row r="160" spans="1:11" ht="18.600000000000001" thickBot="1" x14ac:dyDescent="0.5">
      <c r="A160" s="34"/>
      <c r="B160" s="11"/>
      <c r="C160" s="47"/>
      <c r="D160" s="12"/>
      <c r="E160" s="12"/>
      <c r="F160" s="13"/>
      <c r="G160" s="11"/>
      <c r="H160" s="47"/>
      <c r="I160" s="12"/>
      <c r="J160" s="12"/>
      <c r="K160" s="13"/>
    </row>
    <row r="161" spans="1:11" x14ac:dyDescent="0.45">
      <c r="A161" s="32"/>
      <c r="B161" s="6"/>
      <c r="C161" s="45"/>
      <c r="D161" s="7"/>
      <c r="E161" s="7"/>
      <c r="F161" s="8"/>
      <c r="G161" s="6"/>
      <c r="H161" s="45"/>
      <c r="I161" s="7"/>
      <c r="J161" s="7"/>
      <c r="K161" s="8"/>
    </row>
    <row r="162" spans="1:11" x14ac:dyDescent="0.45">
      <c r="A162" s="30"/>
    </row>
    <row r="163" spans="1:11" ht="18.600000000000001" thickBot="1" x14ac:dyDescent="0.5">
      <c r="A163" s="34"/>
      <c r="B163" s="11"/>
      <c r="C163" s="47"/>
      <c r="D163" s="12"/>
      <c r="E163" s="12"/>
      <c r="F163" s="13"/>
      <c r="G163" s="11"/>
      <c r="H163" s="47"/>
      <c r="I163" s="12"/>
      <c r="J163" s="12"/>
      <c r="K163" s="13"/>
    </row>
    <row r="164" spans="1:11" x14ac:dyDescent="0.45">
      <c r="A164" s="32"/>
      <c r="B164" s="6"/>
      <c r="C164" s="45"/>
      <c r="D164" s="7"/>
      <c r="E164" s="7"/>
      <c r="F164" s="8"/>
      <c r="G164" s="6"/>
      <c r="H164" s="45"/>
      <c r="I164" s="7"/>
      <c r="J164" s="7"/>
      <c r="K164" s="8"/>
    </row>
    <row r="165" spans="1:11" x14ac:dyDescent="0.45">
      <c r="A165" s="30"/>
    </row>
    <row r="166" spans="1:11" ht="18.600000000000001" thickBot="1" x14ac:dyDescent="0.5">
      <c r="A166" s="34"/>
      <c r="B166" s="11"/>
      <c r="C166" s="47"/>
      <c r="D166" s="12"/>
      <c r="E166" s="12"/>
      <c r="F166" s="13"/>
      <c r="G166" s="11"/>
      <c r="H166" s="47"/>
      <c r="I166" s="12"/>
      <c r="J166" s="12"/>
      <c r="K166" s="13"/>
    </row>
    <row r="167" spans="1:11" x14ac:dyDescent="0.45">
      <c r="A167" s="32"/>
      <c r="B167" s="6"/>
      <c r="C167" s="45"/>
      <c r="D167" s="7"/>
      <c r="E167" s="7"/>
      <c r="F167" s="8"/>
      <c r="G167" s="6"/>
      <c r="H167" s="45"/>
      <c r="I167" s="7"/>
      <c r="J167" s="7"/>
      <c r="K167" s="8"/>
    </row>
    <row r="168" spans="1:11" x14ac:dyDescent="0.45">
      <c r="A168" s="30"/>
    </row>
    <row r="169" spans="1:11" ht="18.600000000000001" thickBot="1" x14ac:dyDescent="0.5">
      <c r="A169" s="34"/>
      <c r="B169" s="11"/>
      <c r="C169" s="47"/>
      <c r="D169" s="12"/>
      <c r="E169" s="12"/>
      <c r="F169" s="13"/>
      <c r="G169" s="11"/>
      <c r="H169" s="47"/>
      <c r="I169" s="12"/>
      <c r="J169" s="12"/>
      <c r="K169" s="13"/>
    </row>
    <row r="170" spans="1:11" x14ac:dyDescent="0.45">
      <c r="A170" s="32"/>
      <c r="B170" s="6"/>
      <c r="C170" s="45"/>
      <c r="D170" s="7"/>
      <c r="E170" s="7"/>
      <c r="F170" s="8"/>
      <c r="G170" s="6"/>
      <c r="H170" s="45"/>
      <c r="I170" s="7"/>
      <c r="J170" s="7"/>
      <c r="K170" s="8"/>
    </row>
    <row r="171" spans="1:11" x14ac:dyDescent="0.45">
      <c r="A171" s="30"/>
    </row>
    <row r="172" spans="1:11" ht="18.600000000000001" thickBot="1" x14ac:dyDescent="0.5">
      <c r="A172" s="34"/>
      <c r="B172" s="11"/>
      <c r="C172" s="47"/>
      <c r="D172" s="12"/>
      <c r="E172" s="12"/>
      <c r="F172" s="13"/>
      <c r="G172" s="11"/>
      <c r="H172" s="47"/>
      <c r="I172" s="12"/>
      <c r="J172" s="12"/>
      <c r="K172" s="13"/>
    </row>
    <row r="173" spans="1:11" x14ac:dyDescent="0.45">
      <c r="A173" s="32"/>
      <c r="B173" s="6"/>
      <c r="C173" s="45"/>
      <c r="D173" s="7"/>
      <c r="E173" s="7"/>
      <c r="F173" s="8"/>
      <c r="G173" s="6"/>
      <c r="H173" s="45"/>
      <c r="I173" s="7"/>
      <c r="J173" s="7"/>
      <c r="K173" s="8"/>
    </row>
    <row r="174" spans="1:11" x14ac:dyDescent="0.45">
      <c r="A174" s="30"/>
    </row>
    <row r="175" spans="1:11" ht="18.600000000000001" thickBot="1" x14ac:dyDescent="0.5">
      <c r="A175" s="34"/>
      <c r="B175" s="11"/>
      <c r="C175" s="47"/>
      <c r="D175" s="12"/>
      <c r="E175" s="12"/>
      <c r="F175" s="13"/>
      <c r="G175" s="11"/>
      <c r="H175" s="47"/>
      <c r="I175" s="12"/>
      <c r="J175" s="12"/>
      <c r="K175" s="13"/>
    </row>
    <row r="176" spans="1:11" x14ac:dyDescent="0.45">
      <c r="A176" s="32"/>
      <c r="B176" s="6"/>
      <c r="C176" s="45"/>
      <c r="D176" s="7"/>
      <c r="E176" s="7"/>
      <c r="F176" s="8"/>
      <c r="G176" s="6"/>
      <c r="H176" s="45"/>
      <c r="I176" s="7"/>
      <c r="J176" s="7"/>
      <c r="K176" s="8"/>
    </row>
    <row r="177" spans="1:11" x14ac:dyDescent="0.45">
      <c r="A177" s="30"/>
    </row>
    <row r="178" spans="1:11" ht="18.600000000000001" thickBot="1" x14ac:dyDescent="0.5">
      <c r="A178" s="34"/>
      <c r="B178" s="11"/>
      <c r="C178" s="47"/>
      <c r="D178" s="12"/>
      <c r="E178" s="12"/>
      <c r="F178" s="13"/>
      <c r="G178" s="11"/>
      <c r="H178" s="47"/>
      <c r="I178" s="12"/>
      <c r="J178" s="12"/>
      <c r="K178" s="13"/>
    </row>
    <row r="179" spans="1:11" x14ac:dyDescent="0.45">
      <c r="A179" s="32"/>
      <c r="B179" s="6"/>
      <c r="C179" s="45"/>
      <c r="D179" s="7"/>
      <c r="E179" s="7"/>
      <c r="F179" s="8"/>
      <c r="G179" s="6"/>
      <c r="H179" s="45"/>
      <c r="I179" s="7"/>
      <c r="J179" s="7"/>
      <c r="K179" s="8"/>
    </row>
    <row r="180" spans="1:11" x14ac:dyDescent="0.45">
      <c r="A180" s="30"/>
    </row>
    <row r="181" spans="1:11" ht="18.600000000000001" thickBot="1" x14ac:dyDescent="0.5">
      <c r="A181" s="34"/>
      <c r="B181" s="11"/>
      <c r="C181" s="47"/>
      <c r="D181" s="12"/>
      <c r="E181" s="12"/>
      <c r="F181" s="13"/>
      <c r="G181" s="11"/>
      <c r="H181" s="47"/>
      <c r="I181" s="12"/>
      <c r="J181" s="12"/>
      <c r="K181" s="13"/>
    </row>
    <row r="182" spans="1:11" x14ac:dyDescent="0.45">
      <c r="A182" s="32"/>
      <c r="B182" s="6"/>
      <c r="C182" s="45"/>
      <c r="D182" s="7"/>
      <c r="E182" s="7"/>
      <c r="F182" s="8"/>
      <c r="G182" s="6"/>
      <c r="H182" s="45"/>
      <c r="I182" s="7"/>
      <c r="J182" s="7"/>
      <c r="K182" s="8"/>
    </row>
    <row r="183" spans="1:11" x14ac:dyDescent="0.45">
      <c r="A183" s="30"/>
    </row>
    <row r="184" spans="1:11" ht="18.600000000000001" thickBot="1" x14ac:dyDescent="0.5">
      <c r="A184" s="34"/>
      <c r="B184" s="11"/>
      <c r="C184" s="47"/>
      <c r="D184" s="12"/>
      <c r="E184" s="12"/>
      <c r="F184" s="13"/>
      <c r="G184" s="11"/>
      <c r="H184" s="47"/>
      <c r="I184" s="12"/>
      <c r="J184" s="12"/>
      <c r="K184" s="13"/>
    </row>
    <row r="185" spans="1:11" x14ac:dyDescent="0.45">
      <c r="A185" s="32"/>
      <c r="B185" s="6"/>
      <c r="C185" s="45"/>
      <c r="D185" s="7"/>
      <c r="E185" s="7"/>
      <c r="F185" s="8"/>
      <c r="G185" s="6"/>
      <c r="H185" s="45"/>
      <c r="I185" s="7"/>
      <c r="J185" s="7"/>
      <c r="K185" s="8"/>
    </row>
    <row r="186" spans="1:11" x14ac:dyDescent="0.45">
      <c r="A186" s="30"/>
    </row>
    <row r="187" spans="1:11" ht="18.600000000000001" thickBot="1" x14ac:dyDescent="0.5">
      <c r="A187" s="34"/>
      <c r="B187" s="11"/>
      <c r="C187" s="47"/>
      <c r="D187" s="12"/>
      <c r="E187" s="12"/>
      <c r="F187" s="13"/>
      <c r="G187" s="11"/>
      <c r="H187" s="47"/>
      <c r="I187" s="12"/>
      <c r="J187" s="12"/>
      <c r="K187" s="13"/>
    </row>
    <row r="188" spans="1:11" x14ac:dyDescent="0.45">
      <c r="A188" s="32"/>
      <c r="B188" s="6"/>
      <c r="C188" s="45"/>
      <c r="D188" s="7"/>
      <c r="E188" s="7"/>
      <c r="F188" s="8"/>
      <c r="G188" s="6"/>
      <c r="H188" s="45"/>
      <c r="I188" s="7"/>
      <c r="J188" s="7"/>
      <c r="K188" s="8"/>
    </row>
    <row r="189" spans="1:11" x14ac:dyDescent="0.45">
      <c r="A189" s="30"/>
    </row>
    <row r="190" spans="1:11" ht="18.600000000000001" thickBot="1" x14ac:dyDescent="0.5">
      <c r="A190" s="34"/>
      <c r="B190" s="11"/>
      <c r="C190" s="47"/>
      <c r="D190" s="12"/>
      <c r="E190" s="12"/>
      <c r="F190" s="13"/>
      <c r="G190" s="11"/>
      <c r="H190" s="47"/>
      <c r="I190" s="12"/>
      <c r="J190" s="12"/>
      <c r="K190" s="13"/>
    </row>
    <row r="191" spans="1:11" x14ac:dyDescent="0.45">
      <c r="A191" s="32"/>
      <c r="B191" s="6"/>
      <c r="C191" s="45"/>
      <c r="D191" s="7"/>
      <c r="E191" s="7"/>
      <c r="F191" s="8"/>
      <c r="G191" s="6"/>
      <c r="H191" s="45"/>
      <c r="I191" s="7"/>
      <c r="J191" s="7"/>
      <c r="K191" s="8"/>
    </row>
    <row r="192" spans="1:11" x14ac:dyDescent="0.45">
      <c r="A192" s="30"/>
    </row>
    <row r="193" spans="1:11" ht="18.600000000000001" thickBot="1" x14ac:dyDescent="0.5">
      <c r="A193" s="34"/>
      <c r="B193" s="11"/>
      <c r="C193" s="47"/>
      <c r="D193" s="12"/>
      <c r="E193" s="12"/>
      <c r="F193" s="13"/>
      <c r="G193" s="11"/>
      <c r="H193" s="47"/>
      <c r="I193" s="12"/>
      <c r="J193" s="12"/>
      <c r="K193" s="13"/>
    </row>
    <row r="194" spans="1:11" x14ac:dyDescent="0.45">
      <c r="A194" s="32"/>
      <c r="B194" s="6"/>
      <c r="C194" s="45"/>
      <c r="D194" s="7"/>
      <c r="E194" s="7"/>
      <c r="F194" s="8"/>
      <c r="G194" s="6"/>
      <c r="H194" s="45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4"/>
      <c r="B196" s="11"/>
      <c r="C196" s="47"/>
      <c r="D196" s="12"/>
      <c r="E196" s="12"/>
      <c r="F196" s="13"/>
      <c r="G196" s="11"/>
      <c r="H196" s="47"/>
      <c r="I196" s="12"/>
      <c r="J196" s="12"/>
      <c r="K196" s="13"/>
    </row>
    <row r="197" spans="1:11" x14ac:dyDescent="0.45">
      <c r="A197" s="32"/>
      <c r="B197" s="6"/>
      <c r="C197" s="45"/>
      <c r="D197" s="7"/>
      <c r="E197" s="7"/>
      <c r="F197" s="8"/>
      <c r="G197" s="6"/>
      <c r="H197" s="45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4"/>
      <c r="B199" s="11"/>
      <c r="C199" s="47"/>
      <c r="D199" s="12"/>
      <c r="E199" s="12"/>
      <c r="F199" s="13"/>
      <c r="G199" s="11"/>
      <c r="H199" s="47"/>
      <c r="I199" s="12"/>
      <c r="J199" s="12"/>
      <c r="K199" s="13"/>
    </row>
    <row r="200" spans="1:11" x14ac:dyDescent="0.45">
      <c r="A200" s="32"/>
      <c r="B200" s="6"/>
      <c r="C200" s="45"/>
      <c r="D200" s="7"/>
      <c r="E200" s="7"/>
      <c r="F200" s="8"/>
      <c r="G200" s="6"/>
      <c r="H200" s="45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4"/>
      <c r="B202" s="11"/>
      <c r="C202" s="47"/>
      <c r="D202" s="12"/>
      <c r="E202" s="12"/>
      <c r="F202" s="13"/>
      <c r="G202" s="11"/>
      <c r="H202" s="47"/>
      <c r="I202" s="12"/>
      <c r="J202" s="12"/>
      <c r="K202" s="13"/>
    </row>
    <row r="203" spans="1:11" x14ac:dyDescent="0.45">
      <c r="A203" s="32"/>
      <c r="B203" s="6"/>
      <c r="C203" s="45"/>
      <c r="D203" s="7"/>
      <c r="E203" s="7"/>
      <c r="F203" s="8"/>
      <c r="G203" s="6"/>
      <c r="H203" s="45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4"/>
      <c r="B205" s="11"/>
      <c r="C205" s="47"/>
      <c r="D205" s="12"/>
      <c r="E205" s="12"/>
      <c r="F205" s="13"/>
      <c r="G205" s="11"/>
      <c r="H205" s="47"/>
      <c r="I205" s="12"/>
      <c r="J205" s="12"/>
      <c r="K205" s="13"/>
    </row>
    <row r="206" spans="1:11" x14ac:dyDescent="0.45">
      <c r="A206" s="32"/>
      <c r="B206" s="6"/>
      <c r="C206" s="45"/>
      <c r="D206" s="7"/>
      <c r="E206" s="7"/>
      <c r="F206" s="8"/>
      <c r="G206" s="6"/>
      <c r="H206" s="45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4"/>
      <c r="B208" s="11"/>
      <c r="C208" s="47"/>
      <c r="D208" s="12"/>
      <c r="E208" s="12"/>
      <c r="F208" s="13"/>
      <c r="G208" s="11"/>
      <c r="H208" s="47"/>
      <c r="I208" s="12"/>
      <c r="J208" s="12"/>
      <c r="K208" s="13"/>
    </row>
    <row r="209" spans="1:11" x14ac:dyDescent="0.45">
      <c r="A209" s="32"/>
      <c r="B209" s="6"/>
      <c r="C209" s="45"/>
      <c r="D209" s="7"/>
      <c r="E209" s="7"/>
      <c r="F209" s="8"/>
      <c r="G209" s="6"/>
      <c r="H209" s="45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4"/>
      <c r="B211" s="11"/>
      <c r="C211" s="47"/>
      <c r="D211" s="12"/>
      <c r="E211" s="12"/>
      <c r="F211" s="13"/>
      <c r="G211" s="11"/>
      <c r="H211" s="47"/>
      <c r="I211" s="12"/>
      <c r="J211" s="12"/>
      <c r="K211" s="13"/>
    </row>
    <row r="212" spans="1:11" x14ac:dyDescent="0.45">
      <c r="A212" s="32"/>
      <c r="B212" s="6"/>
      <c r="C212" s="45"/>
      <c r="D212" s="7"/>
      <c r="E212" s="7"/>
      <c r="F212" s="8"/>
      <c r="G212" s="6"/>
      <c r="H212" s="45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4"/>
      <c r="B214" s="11"/>
      <c r="C214" s="47"/>
      <c r="D214" s="12"/>
      <c r="E214" s="12"/>
      <c r="F214" s="13"/>
      <c r="G214" s="11"/>
      <c r="H214" s="47"/>
      <c r="I214" s="12"/>
      <c r="J214" s="12"/>
      <c r="K214" s="13"/>
    </row>
    <row r="215" spans="1:11" x14ac:dyDescent="0.45">
      <c r="A215" s="32"/>
      <c r="B215" s="6"/>
      <c r="C215" s="45"/>
      <c r="D215" s="7"/>
      <c r="E215" s="7"/>
      <c r="F215" s="8"/>
      <c r="G215" s="6"/>
      <c r="H215" s="45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4"/>
      <c r="B217" s="11"/>
      <c r="C217" s="47"/>
      <c r="D217" s="12"/>
      <c r="E217" s="12"/>
      <c r="F217" s="13"/>
      <c r="G217" s="11"/>
      <c r="H217" s="47"/>
      <c r="I217" s="12"/>
      <c r="J217" s="12"/>
      <c r="K217" s="13"/>
    </row>
    <row r="218" spans="1:11" x14ac:dyDescent="0.45">
      <c r="A218" s="32"/>
      <c r="B218" s="6"/>
      <c r="C218" s="45"/>
      <c r="D218" s="7"/>
      <c r="E218" s="7"/>
      <c r="F218" s="8"/>
      <c r="G218" s="6"/>
      <c r="H218" s="45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4"/>
      <c r="B220" s="11"/>
      <c r="C220" s="47"/>
      <c r="D220" s="12"/>
      <c r="E220" s="12"/>
      <c r="F220" s="13"/>
      <c r="G220" s="11"/>
      <c r="H220" s="47"/>
      <c r="I220" s="12"/>
      <c r="J220" s="12"/>
      <c r="K220" s="13"/>
    </row>
    <row r="221" spans="1:11" x14ac:dyDescent="0.45">
      <c r="A221" s="32"/>
      <c r="B221" s="6"/>
      <c r="C221" s="45"/>
      <c r="D221" s="7"/>
      <c r="E221" s="7"/>
      <c r="F221" s="8"/>
      <c r="G221" s="6"/>
      <c r="H221" s="45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4"/>
      <c r="B223" s="11"/>
      <c r="C223" s="47"/>
      <c r="D223" s="12"/>
      <c r="E223" s="12"/>
      <c r="F223" s="13"/>
      <c r="G223" s="11"/>
      <c r="H223" s="47"/>
      <c r="I223" s="12"/>
      <c r="J223" s="12"/>
      <c r="K223" s="13"/>
    </row>
    <row r="224" spans="1:11" x14ac:dyDescent="0.45">
      <c r="A224" s="32"/>
      <c r="B224" s="6"/>
      <c r="C224" s="45"/>
      <c r="D224" s="7"/>
      <c r="E224" s="7"/>
      <c r="F224" s="8"/>
      <c r="G224" s="6"/>
      <c r="H224" s="45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4"/>
      <c r="B226" s="11"/>
      <c r="C226" s="47"/>
      <c r="D226" s="12"/>
      <c r="E226" s="12"/>
      <c r="F226" s="13"/>
      <c r="G226" s="11"/>
      <c r="H226" s="47"/>
      <c r="I226" s="12"/>
      <c r="J226" s="12"/>
      <c r="K226" s="13"/>
    </row>
    <row r="227" spans="1:11" x14ac:dyDescent="0.45">
      <c r="A227" s="32"/>
      <c r="B227" s="6"/>
      <c r="C227" s="45"/>
      <c r="D227" s="7"/>
      <c r="E227" s="7"/>
      <c r="F227" s="8"/>
      <c r="G227" s="6"/>
      <c r="H227" s="45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4"/>
      <c r="B229" s="11"/>
      <c r="C229" s="47"/>
      <c r="D229" s="12"/>
      <c r="E229" s="12"/>
      <c r="F229" s="13"/>
      <c r="G229" s="11"/>
      <c r="H229" s="47"/>
      <c r="I229" s="12"/>
      <c r="J229" s="12"/>
      <c r="K229" s="13"/>
    </row>
    <row r="230" spans="1:11" x14ac:dyDescent="0.45">
      <c r="A230" s="32"/>
      <c r="B230" s="6"/>
      <c r="C230" s="45"/>
      <c r="D230" s="7"/>
      <c r="E230" s="7"/>
      <c r="F230" s="8"/>
      <c r="G230" s="6"/>
      <c r="H230" s="45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4"/>
      <c r="B232" s="11"/>
      <c r="C232" s="47"/>
      <c r="D232" s="12"/>
      <c r="E232" s="12"/>
      <c r="F232" s="13"/>
      <c r="G232" s="11"/>
      <c r="H232" s="47"/>
      <c r="I232" s="12"/>
      <c r="J232" s="12"/>
      <c r="K232" s="13"/>
    </row>
    <row r="233" spans="1:11" x14ac:dyDescent="0.45">
      <c r="A233" s="32"/>
      <c r="B233" s="6"/>
      <c r="C233" s="45"/>
      <c r="D233" s="7"/>
      <c r="E233" s="7"/>
      <c r="F233" s="8"/>
      <c r="G233" s="6"/>
      <c r="H233" s="45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4"/>
      <c r="B235" s="11"/>
      <c r="C235" s="47"/>
      <c r="D235" s="12"/>
      <c r="E235" s="12"/>
      <c r="F235" s="13"/>
      <c r="G235" s="11"/>
      <c r="H235" s="47"/>
      <c r="I235" s="12"/>
      <c r="J235" s="12"/>
      <c r="K235" s="13"/>
    </row>
    <row r="236" spans="1:11" x14ac:dyDescent="0.45">
      <c r="A236" s="32"/>
      <c r="B236" s="6"/>
      <c r="C236" s="45"/>
      <c r="D236" s="7"/>
      <c r="E236" s="7"/>
      <c r="F236" s="8"/>
      <c r="G236" s="6"/>
      <c r="H236" s="45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4"/>
      <c r="B238" s="11"/>
      <c r="C238" s="47"/>
      <c r="D238" s="12"/>
      <c r="E238" s="12"/>
      <c r="F238" s="13"/>
      <c r="G238" s="11"/>
      <c r="H238" s="47"/>
      <c r="I238" s="12"/>
      <c r="J238" s="12"/>
      <c r="K238" s="13"/>
    </row>
    <row r="239" spans="1:11" x14ac:dyDescent="0.45">
      <c r="A239" s="32"/>
      <c r="B239" s="6"/>
      <c r="C239" s="45"/>
      <c r="D239" s="7"/>
      <c r="E239" s="7"/>
      <c r="F239" s="8"/>
      <c r="G239" s="6"/>
      <c r="H239" s="45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4"/>
      <c r="B241" s="11"/>
      <c r="C241" s="47"/>
      <c r="D241" s="12"/>
      <c r="E241" s="12"/>
      <c r="F241" s="13"/>
      <c r="G241" s="11"/>
      <c r="H241" s="47"/>
      <c r="I241" s="12"/>
      <c r="J241" s="12"/>
      <c r="K241" s="13"/>
    </row>
    <row r="242" spans="1:11" x14ac:dyDescent="0.45">
      <c r="A242" s="32"/>
      <c r="B242" s="6"/>
      <c r="C242" s="45"/>
      <c r="D242" s="7"/>
      <c r="E242" s="7"/>
      <c r="F242" s="8"/>
      <c r="G242" s="6"/>
      <c r="H242" s="45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4"/>
      <c r="B244" s="11"/>
      <c r="C244" s="47"/>
      <c r="D244" s="12"/>
      <c r="E244" s="12"/>
      <c r="F244" s="13"/>
      <c r="G244" s="11"/>
      <c r="H244" s="47"/>
      <c r="I244" s="12"/>
      <c r="J244" s="12"/>
      <c r="K244" s="13"/>
    </row>
    <row r="245" spans="1:11" x14ac:dyDescent="0.45">
      <c r="A245" s="32"/>
      <c r="B245" s="6"/>
      <c r="C245" s="45"/>
      <c r="D245" s="7"/>
      <c r="E245" s="7"/>
      <c r="F245" s="8"/>
      <c r="G245" s="6"/>
      <c r="H245" s="45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4"/>
      <c r="B247" s="11"/>
      <c r="C247" s="47"/>
      <c r="D247" s="12"/>
      <c r="E247" s="12"/>
      <c r="F247" s="13"/>
      <c r="G247" s="11"/>
      <c r="H247" s="47"/>
      <c r="I247" s="12"/>
      <c r="J247" s="12"/>
      <c r="K247" s="13"/>
    </row>
    <row r="248" spans="1:11" x14ac:dyDescent="0.45">
      <c r="A248" s="32"/>
      <c r="B248" s="6"/>
      <c r="C248" s="45"/>
      <c r="D248" s="7"/>
      <c r="E248" s="7"/>
      <c r="F248" s="8"/>
      <c r="G248" s="6"/>
      <c r="H248" s="45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4"/>
      <c r="B250" s="11"/>
      <c r="C250" s="47"/>
      <c r="D250" s="12"/>
      <c r="E250" s="12"/>
      <c r="F250" s="13"/>
      <c r="G250" s="11"/>
      <c r="H250" s="47"/>
      <c r="I250" s="12"/>
      <c r="J250" s="12"/>
      <c r="K250" s="13"/>
    </row>
    <row r="251" spans="1:11" x14ac:dyDescent="0.45">
      <c r="A251" s="32"/>
      <c r="B251" s="6"/>
      <c r="C251" s="45"/>
      <c r="D251" s="7"/>
      <c r="E251" s="7"/>
      <c r="F251" s="8"/>
      <c r="G251" s="6"/>
      <c r="H251" s="45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4"/>
      <c r="B253" s="11"/>
      <c r="C253" s="47"/>
      <c r="D253" s="12"/>
      <c r="E253" s="12"/>
      <c r="F253" s="13"/>
      <c r="G253" s="11"/>
      <c r="H253" s="47"/>
      <c r="I253" s="12"/>
      <c r="J253" s="12"/>
      <c r="K253" s="13"/>
    </row>
    <row r="254" spans="1:11" x14ac:dyDescent="0.45">
      <c r="A254" s="32"/>
      <c r="B254" s="6"/>
      <c r="C254" s="45"/>
      <c r="D254" s="7"/>
      <c r="E254" s="7"/>
      <c r="F254" s="8"/>
      <c r="G254" s="6"/>
      <c r="H254" s="45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4"/>
      <c r="B256" s="11"/>
      <c r="C256" s="47"/>
      <c r="D256" s="12"/>
      <c r="E256" s="12"/>
      <c r="F256" s="13"/>
      <c r="G256" s="11"/>
      <c r="H256" s="47"/>
      <c r="I256" s="12"/>
      <c r="J256" s="12"/>
      <c r="K256" s="13"/>
    </row>
    <row r="257" spans="1:11" x14ac:dyDescent="0.45">
      <c r="A257" s="32"/>
      <c r="B257" s="6"/>
      <c r="C257" s="45"/>
      <c r="D257" s="7"/>
      <c r="E257" s="7"/>
      <c r="F257" s="8"/>
      <c r="G257" s="6"/>
      <c r="H257" s="45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4"/>
      <c r="B259" s="11"/>
      <c r="C259" s="47"/>
      <c r="D259" s="12"/>
      <c r="E259" s="12"/>
      <c r="F259" s="13"/>
      <c r="G259" s="11"/>
      <c r="H259" s="47"/>
      <c r="I259" s="12"/>
      <c r="J259" s="12"/>
      <c r="K259" s="13"/>
    </row>
    <row r="260" spans="1:11" x14ac:dyDescent="0.45">
      <c r="A260" s="32"/>
      <c r="B260" s="6"/>
      <c r="C260" s="45"/>
      <c r="D260" s="7"/>
      <c r="E260" s="7"/>
      <c r="F260" s="8"/>
      <c r="G260" s="6"/>
      <c r="H260" s="45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4"/>
      <c r="B262" s="11"/>
      <c r="C262" s="47"/>
      <c r="D262" s="12"/>
      <c r="E262" s="12"/>
      <c r="F262" s="13"/>
      <c r="G262" s="11"/>
      <c r="H262" s="47"/>
      <c r="I262" s="12"/>
      <c r="J262" s="12"/>
      <c r="K262" s="13"/>
    </row>
    <row r="263" spans="1:11" x14ac:dyDescent="0.45">
      <c r="A263" s="32"/>
      <c r="B263" s="6"/>
      <c r="C263" s="45"/>
      <c r="D263" s="7"/>
      <c r="E263" s="7"/>
      <c r="F263" s="8"/>
      <c r="G263" s="6"/>
      <c r="H263" s="45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4"/>
      <c r="B265" s="11"/>
      <c r="C265" s="47"/>
      <c r="D265" s="12"/>
      <c r="E265" s="12"/>
      <c r="F265" s="13"/>
      <c r="G265" s="11"/>
      <c r="H265" s="47"/>
      <c r="I265" s="12"/>
      <c r="J265" s="12"/>
      <c r="K265" s="13"/>
    </row>
    <row r="266" spans="1:11" x14ac:dyDescent="0.45">
      <c r="A266" s="32"/>
      <c r="B266" s="6"/>
      <c r="C266" s="45"/>
      <c r="D266" s="7"/>
      <c r="E266" s="7"/>
      <c r="F266" s="8"/>
      <c r="G266" s="6"/>
      <c r="H266" s="45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4"/>
      <c r="B268" s="11"/>
      <c r="C268" s="47"/>
      <c r="D268" s="12"/>
      <c r="E268" s="12"/>
      <c r="F268" s="13"/>
      <c r="G268" s="11"/>
      <c r="H268" s="47"/>
      <c r="I268" s="12"/>
      <c r="J268" s="12"/>
      <c r="K268" s="13"/>
    </row>
    <row r="269" spans="1:11" x14ac:dyDescent="0.45">
      <c r="A269" s="32"/>
      <c r="B269" s="6"/>
      <c r="C269" s="45"/>
      <c r="D269" s="7"/>
      <c r="E269" s="7"/>
      <c r="F269" s="8"/>
      <c r="G269" s="6"/>
      <c r="H269" s="45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4"/>
      <c r="B271" s="11"/>
      <c r="C271" s="47"/>
      <c r="D271" s="12"/>
      <c r="E271" s="12"/>
      <c r="F271" s="13"/>
      <c r="G271" s="11"/>
      <c r="H271" s="47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/>
  <dimension ref="A1:AC271"/>
  <sheetViews>
    <sheetView zoomScale="80" zoomScaleNormal="80" workbookViewId="0">
      <selection activeCell="J12" sqref="J1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2" t="s">
        <v>73</v>
      </c>
      <c r="B1" s="52" t="s">
        <v>16</v>
      </c>
      <c r="C1" s="65" t="s">
        <v>91</v>
      </c>
      <c r="D1" s="53" t="s">
        <v>21</v>
      </c>
      <c r="E1" s="53" t="s">
        <v>20</v>
      </c>
      <c r="F1" s="54" t="s">
        <v>19</v>
      </c>
      <c r="G1" s="55" t="s">
        <v>16</v>
      </c>
      <c r="H1" s="66" t="s">
        <v>91</v>
      </c>
      <c r="I1" s="56" t="s">
        <v>21</v>
      </c>
      <c r="J1" s="56" t="s">
        <v>20</v>
      </c>
      <c r="K1" s="57" t="s">
        <v>19</v>
      </c>
      <c r="L1" s="51" t="s">
        <v>335</v>
      </c>
      <c r="M1" s="51" t="s">
        <v>336</v>
      </c>
      <c r="U1" s="101"/>
      <c r="V1" s="102"/>
      <c r="W1" s="102"/>
      <c r="X1" s="102"/>
      <c r="Y1" s="102"/>
      <c r="Z1" s="103" t="s">
        <v>58</v>
      </c>
      <c r="AA1" s="102"/>
      <c r="AB1" s="102"/>
      <c r="AC1" s="104"/>
    </row>
    <row r="2" spans="1:29" ht="18.600000000000001" thickBot="1" x14ac:dyDescent="0.5">
      <c r="A2" s="32" t="s">
        <v>18</v>
      </c>
      <c r="B2" s="6">
        <v>2</v>
      </c>
      <c r="C2" s="45" t="s">
        <v>337</v>
      </c>
      <c r="D2" s="7" t="s">
        <v>375</v>
      </c>
      <c r="E2" s="7" t="s">
        <v>377</v>
      </c>
      <c r="F2" s="8">
        <v>88</v>
      </c>
      <c r="G2" s="6">
        <v>18</v>
      </c>
      <c r="H2" s="45" t="s">
        <v>337</v>
      </c>
      <c r="I2" s="7" t="s">
        <v>374</v>
      </c>
      <c r="J2" s="7"/>
      <c r="K2" s="8">
        <v>78</v>
      </c>
      <c r="L2">
        <v>25</v>
      </c>
      <c r="M2">
        <v>21</v>
      </c>
      <c r="U2" s="44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9" t="s">
        <v>20</v>
      </c>
      <c r="AC2" s="20" t="s">
        <v>19</v>
      </c>
    </row>
    <row r="3" spans="1:29" ht="18.600000000000001" thickBot="1" x14ac:dyDescent="0.5">
      <c r="A3" s="30" t="s">
        <v>338</v>
      </c>
      <c r="B3" s="9">
        <v>13</v>
      </c>
      <c r="C3" s="45" t="s">
        <v>337</v>
      </c>
      <c r="D3" s="1" t="s">
        <v>378</v>
      </c>
      <c r="F3" s="10" t="s">
        <v>379</v>
      </c>
      <c r="H3" s="45" t="s">
        <v>337</v>
      </c>
      <c r="U3" s="15" t="s">
        <v>1</v>
      </c>
      <c r="V3" s="45"/>
      <c r="W3" s="7" t="s">
        <v>33</v>
      </c>
      <c r="X3" s="7" t="s">
        <v>60</v>
      </c>
      <c r="Y3" s="50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4" t="s">
        <v>338</v>
      </c>
      <c r="B4" s="11">
        <v>14</v>
      </c>
      <c r="C4" s="45" t="s">
        <v>263</v>
      </c>
      <c r="D4" s="12" t="s">
        <v>380</v>
      </c>
      <c r="E4" s="12"/>
      <c r="F4" s="13">
        <v>99</v>
      </c>
      <c r="G4" s="11">
        <v>6</v>
      </c>
      <c r="H4" s="45" t="s">
        <v>337</v>
      </c>
      <c r="I4" s="12" t="s">
        <v>381</v>
      </c>
      <c r="J4" s="12" t="s">
        <v>377</v>
      </c>
      <c r="K4" s="13" t="s">
        <v>382</v>
      </c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32" t="s">
        <v>338</v>
      </c>
      <c r="B5" s="6"/>
      <c r="C5" s="45" t="s">
        <v>337</v>
      </c>
      <c r="D5" s="7"/>
      <c r="E5" s="7"/>
      <c r="F5" s="8"/>
      <c r="G5" s="6">
        <v>3</v>
      </c>
      <c r="H5" s="45" t="s">
        <v>337</v>
      </c>
      <c r="I5" s="7" t="s">
        <v>378</v>
      </c>
      <c r="J5" s="7" t="s">
        <v>383</v>
      </c>
      <c r="K5" s="8" t="s">
        <v>379</v>
      </c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 t="s">
        <v>338</v>
      </c>
      <c r="B6" s="9">
        <v>8</v>
      </c>
      <c r="C6" s="45" t="s">
        <v>337</v>
      </c>
      <c r="D6" s="1" t="s">
        <v>381</v>
      </c>
      <c r="E6" s="1" t="s">
        <v>380</v>
      </c>
      <c r="F6" s="10">
        <v>39</v>
      </c>
      <c r="G6" s="9">
        <v>9</v>
      </c>
      <c r="H6" s="45" t="s">
        <v>337</v>
      </c>
      <c r="J6" s="1" t="s">
        <v>383</v>
      </c>
      <c r="K6" s="10">
        <v>56</v>
      </c>
      <c r="O6" s="35"/>
      <c r="P6" s="11">
        <v>2</v>
      </c>
      <c r="Q6" s="12">
        <v>3</v>
      </c>
      <c r="R6" s="13">
        <v>4</v>
      </c>
      <c r="S6" s="35"/>
      <c r="U6" s="49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4" t="s">
        <v>338</v>
      </c>
      <c r="B7" s="11">
        <v>13</v>
      </c>
      <c r="C7" s="45" t="s">
        <v>337</v>
      </c>
      <c r="D7" s="12" t="s">
        <v>378</v>
      </c>
      <c r="E7" s="12"/>
      <c r="F7" s="13">
        <v>12</v>
      </c>
      <c r="G7" s="11"/>
      <c r="H7" s="45" t="s">
        <v>337</v>
      </c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32" t="s">
        <v>338</v>
      </c>
      <c r="B8" s="6">
        <v>9</v>
      </c>
      <c r="C8" s="45">
        <v>12</v>
      </c>
      <c r="D8" s="7" t="s">
        <v>380</v>
      </c>
      <c r="E8" s="7" t="s">
        <v>384</v>
      </c>
      <c r="F8" s="8">
        <v>1</v>
      </c>
      <c r="G8" s="6">
        <v>6</v>
      </c>
      <c r="H8" s="45" t="s">
        <v>337</v>
      </c>
      <c r="I8" s="7" t="s">
        <v>381</v>
      </c>
      <c r="J8" s="7" t="s">
        <v>385</v>
      </c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 t="s">
        <v>338</v>
      </c>
      <c r="C9" s="45" t="s">
        <v>337</v>
      </c>
      <c r="H9" s="45" t="s">
        <v>337</v>
      </c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4" t="s">
        <v>386</v>
      </c>
      <c r="B10" s="11">
        <v>14</v>
      </c>
      <c r="C10" s="45" t="s">
        <v>337</v>
      </c>
      <c r="D10" s="12" t="s">
        <v>374</v>
      </c>
      <c r="E10" s="12"/>
      <c r="F10" s="13">
        <v>56</v>
      </c>
      <c r="G10" s="11">
        <v>3</v>
      </c>
      <c r="H10" s="45" t="s">
        <v>337</v>
      </c>
      <c r="I10" s="12" t="s">
        <v>375</v>
      </c>
      <c r="J10" s="12" t="s">
        <v>380</v>
      </c>
      <c r="K10" s="13">
        <v>32</v>
      </c>
      <c r="U10" s="48" t="s">
        <v>30</v>
      </c>
      <c r="V10" s="47"/>
      <c r="W10" s="12" t="s">
        <v>40</v>
      </c>
      <c r="X10" s="12" t="s">
        <v>61</v>
      </c>
      <c r="Y10" s="46"/>
      <c r="Z10" s="11"/>
      <c r="AA10" s="12" t="s">
        <v>35</v>
      </c>
      <c r="AB10" s="12"/>
      <c r="AC10" s="13"/>
    </row>
    <row r="11" spans="1:29" ht="18.600000000000001" thickBot="1" x14ac:dyDescent="0.5">
      <c r="A11" s="32" t="s">
        <v>224</v>
      </c>
      <c r="B11" s="6"/>
      <c r="C11" s="45" t="s">
        <v>337</v>
      </c>
      <c r="D11" s="7"/>
      <c r="E11" s="7"/>
      <c r="F11" s="8"/>
      <c r="G11" s="6">
        <v>6</v>
      </c>
      <c r="H11" s="45" t="s">
        <v>337</v>
      </c>
      <c r="I11" s="7" t="s">
        <v>378</v>
      </c>
      <c r="J11" s="7"/>
      <c r="K11" s="8">
        <v>22</v>
      </c>
    </row>
    <row r="12" spans="1:29" ht="18.600000000000001" thickBot="1" x14ac:dyDescent="0.5">
      <c r="A12" s="30" t="s">
        <v>224</v>
      </c>
      <c r="B12" s="9">
        <v>9</v>
      </c>
      <c r="C12" s="45" t="s">
        <v>337</v>
      </c>
      <c r="D12" s="1" t="s">
        <v>381</v>
      </c>
      <c r="E12" s="1" t="s">
        <v>385</v>
      </c>
      <c r="G12" s="9">
        <v>8</v>
      </c>
      <c r="H12" s="45">
        <v>22</v>
      </c>
      <c r="I12" s="1" t="s">
        <v>380</v>
      </c>
      <c r="J12" s="1" t="s">
        <v>384</v>
      </c>
      <c r="K12" s="10">
        <v>61</v>
      </c>
    </row>
    <row r="13" spans="1:29" ht="18.600000000000001" thickBot="1" x14ac:dyDescent="0.5">
      <c r="A13" s="34" t="s">
        <v>224</v>
      </c>
      <c r="B13" s="11"/>
      <c r="C13" s="45" t="s">
        <v>337</v>
      </c>
      <c r="D13" s="12"/>
      <c r="E13" s="12"/>
      <c r="F13" s="13"/>
      <c r="G13" s="11"/>
      <c r="H13" s="45" t="s">
        <v>337</v>
      </c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 t="s">
        <v>387</v>
      </c>
      <c r="B14" s="6">
        <v>9</v>
      </c>
      <c r="C14" s="45" t="s">
        <v>337</v>
      </c>
      <c r="D14" s="7" t="s">
        <v>375</v>
      </c>
      <c r="E14" s="7" t="s">
        <v>377</v>
      </c>
      <c r="F14" s="8" t="s">
        <v>382</v>
      </c>
      <c r="G14" s="6">
        <v>9</v>
      </c>
      <c r="H14" s="45" t="s">
        <v>337</v>
      </c>
      <c r="I14" s="7" t="s">
        <v>374</v>
      </c>
      <c r="J14" s="7" t="s">
        <v>384</v>
      </c>
      <c r="K14" s="8">
        <v>68</v>
      </c>
      <c r="U14" s="49" t="s">
        <v>41</v>
      </c>
      <c r="V14" s="42"/>
      <c r="W14" s="14" t="s">
        <v>42</v>
      </c>
      <c r="X14" s="14"/>
      <c r="Y14" s="43"/>
      <c r="Z14" s="37"/>
      <c r="AA14" s="14"/>
      <c r="AB14" s="14"/>
      <c r="AC14" s="38"/>
    </row>
    <row r="15" spans="1:29" ht="18.600000000000001" thickBot="1" x14ac:dyDescent="0.5">
      <c r="A15" s="30" t="s">
        <v>227</v>
      </c>
      <c r="B15" s="9">
        <v>5</v>
      </c>
      <c r="C15" s="45" t="s">
        <v>337</v>
      </c>
      <c r="D15" s="1" t="s">
        <v>385</v>
      </c>
      <c r="H15" s="45" t="s">
        <v>337</v>
      </c>
      <c r="U15" s="15" t="s">
        <v>43</v>
      </c>
      <c r="V15" s="45"/>
      <c r="W15" s="7"/>
      <c r="X15" s="7"/>
      <c r="Y15" s="50"/>
      <c r="Z15" s="6"/>
      <c r="AA15" s="7"/>
      <c r="AB15" s="7"/>
      <c r="AC15" s="8"/>
    </row>
    <row r="16" spans="1:29" ht="18.600000000000001" thickBot="1" x14ac:dyDescent="0.5">
      <c r="A16" s="34" t="s">
        <v>227</v>
      </c>
      <c r="B16" s="11" t="s">
        <v>208</v>
      </c>
      <c r="C16" s="45" t="s">
        <v>337</v>
      </c>
      <c r="D16" s="12"/>
      <c r="E16" s="12"/>
      <c r="F16" s="13"/>
      <c r="G16" s="11" t="s">
        <v>208</v>
      </c>
      <c r="H16" s="45" t="s">
        <v>337</v>
      </c>
      <c r="I16" s="12" t="s">
        <v>388</v>
      </c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32" t="s">
        <v>389</v>
      </c>
      <c r="B17" s="6"/>
      <c r="C17" s="45" t="s">
        <v>337</v>
      </c>
      <c r="D17" s="7"/>
      <c r="E17" s="7"/>
      <c r="F17" s="8"/>
      <c r="G17" s="6">
        <v>9</v>
      </c>
      <c r="H17" s="45" t="s">
        <v>337</v>
      </c>
      <c r="I17" s="7" t="s">
        <v>374</v>
      </c>
      <c r="J17" s="7" t="s">
        <v>385</v>
      </c>
      <c r="K17" s="8" t="s">
        <v>390</v>
      </c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30" t="s">
        <v>231</v>
      </c>
      <c r="C18" s="45" t="s">
        <v>337</v>
      </c>
      <c r="H18" s="45" t="s">
        <v>337</v>
      </c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4" t="s">
        <v>391</v>
      </c>
      <c r="B19" s="11">
        <v>2</v>
      </c>
      <c r="C19" s="45" t="s">
        <v>337</v>
      </c>
      <c r="D19" s="12" t="s">
        <v>374</v>
      </c>
      <c r="E19" s="12"/>
      <c r="F19" s="13">
        <v>61</v>
      </c>
      <c r="G19" s="11">
        <v>10</v>
      </c>
      <c r="H19" s="45" t="s">
        <v>337</v>
      </c>
      <c r="I19" s="12" t="s">
        <v>375</v>
      </c>
      <c r="J19" s="12" t="s">
        <v>376</v>
      </c>
      <c r="K19" s="13">
        <v>28</v>
      </c>
      <c r="U19" s="48" t="s">
        <v>47</v>
      </c>
      <c r="V19" s="47" t="s">
        <v>63</v>
      </c>
      <c r="W19" s="12" t="s">
        <v>51</v>
      </c>
      <c r="X19" s="12"/>
      <c r="Y19" s="46"/>
      <c r="Z19" s="11" t="s">
        <v>65</v>
      </c>
      <c r="AA19" s="12"/>
      <c r="AB19" s="12"/>
      <c r="AC19" s="13"/>
    </row>
    <row r="20" spans="1:29" ht="18.600000000000001" thickBot="1" x14ac:dyDescent="0.5">
      <c r="A20" s="32" t="s">
        <v>233</v>
      </c>
      <c r="B20" s="6"/>
      <c r="C20" s="45" t="s">
        <v>337</v>
      </c>
      <c r="D20" s="7"/>
      <c r="E20" s="7"/>
      <c r="F20" s="8"/>
      <c r="G20" s="6">
        <v>6</v>
      </c>
      <c r="H20" s="45" t="s">
        <v>337</v>
      </c>
      <c r="I20" s="7" t="s">
        <v>378</v>
      </c>
      <c r="J20" s="7"/>
      <c r="K20" s="8" t="s">
        <v>392</v>
      </c>
    </row>
    <row r="21" spans="1:29" ht="18.600000000000001" thickBot="1" x14ac:dyDescent="0.5">
      <c r="A21" s="30" t="s">
        <v>233</v>
      </c>
      <c r="B21" s="9">
        <v>9</v>
      </c>
      <c r="C21" s="45" t="s">
        <v>337</v>
      </c>
      <c r="D21" s="1" t="s">
        <v>376</v>
      </c>
      <c r="E21" s="1" t="s">
        <v>384</v>
      </c>
      <c r="F21" s="10">
        <v>88</v>
      </c>
      <c r="G21" s="9">
        <v>9</v>
      </c>
      <c r="H21" s="45" t="s">
        <v>235</v>
      </c>
      <c r="I21" s="1" t="s">
        <v>380</v>
      </c>
      <c r="J21" s="1" t="s">
        <v>385</v>
      </c>
      <c r="K21" s="10">
        <v>5</v>
      </c>
    </row>
    <row r="22" spans="1:29" ht="18.600000000000001" thickBot="1" x14ac:dyDescent="0.5">
      <c r="A22" s="34" t="s">
        <v>233</v>
      </c>
      <c r="B22" s="11" t="s">
        <v>207</v>
      </c>
      <c r="C22" s="45" t="s">
        <v>337</v>
      </c>
      <c r="D22" s="12" t="s">
        <v>393</v>
      </c>
      <c r="E22" s="12"/>
      <c r="F22" s="13"/>
      <c r="G22" s="11" t="s">
        <v>208</v>
      </c>
      <c r="H22" s="45" t="s">
        <v>337</v>
      </c>
      <c r="I22" s="12"/>
      <c r="J22" s="12"/>
      <c r="K22" s="13"/>
    </row>
    <row r="23" spans="1:29" ht="18.600000000000001" thickBot="1" x14ac:dyDescent="0.5">
      <c r="A23" s="32" t="s">
        <v>233</v>
      </c>
      <c r="B23" s="6"/>
      <c r="C23" s="45" t="s">
        <v>337</v>
      </c>
      <c r="D23" s="7"/>
      <c r="E23" s="7"/>
      <c r="F23" s="8"/>
      <c r="G23" s="6"/>
      <c r="H23" s="45" t="s">
        <v>337</v>
      </c>
      <c r="I23" s="7"/>
      <c r="J23" s="7"/>
      <c r="K23" s="8"/>
    </row>
    <row r="24" spans="1:29" ht="18.600000000000001" thickBot="1" x14ac:dyDescent="0.5">
      <c r="A24" s="30" t="s">
        <v>394</v>
      </c>
      <c r="B24" s="9">
        <v>2</v>
      </c>
      <c r="C24" s="45" t="s">
        <v>337</v>
      </c>
      <c r="D24" s="1" t="s">
        <v>374</v>
      </c>
      <c r="F24" s="10">
        <v>66</v>
      </c>
      <c r="G24" s="9">
        <v>8</v>
      </c>
      <c r="H24" s="45" t="s">
        <v>337</v>
      </c>
      <c r="I24" s="1" t="s">
        <v>375</v>
      </c>
      <c r="J24" s="1" t="s">
        <v>377</v>
      </c>
      <c r="K24" s="10">
        <v>98</v>
      </c>
    </row>
    <row r="25" spans="1:29" ht="18.600000000000001" thickBot="1" x14ac:dyDescent="0.5">
      <c r="A25" s="34" t="s">
        <v>240</v>
      </c>
      <c r="B25" s="11"/>
      <c r="C25" s="45" t="s">
        <v>337</v>
      </c>
      <c r="D25" s="12"/>
      <c r="E25" s="12"/>
      <c r="F25" s="13"/>
      <c r="G25" s="11">
        <v>6</v>
      </c>
      <c r="H25" s="45" t="s">
        <v>337</v>
      </c>
      <c r="I25" s="12" t="s">
        <v>378</v>
      </c>
      <c r="J25" s="12" t="s">
        <v>383</v>
      </c>
      <c r="K25" s="13">
        <v>53</v>
      </c>
    </row>
    <row r="26" spans="1:29" ht="18.600000000000001" thickBot="1" x14ac:dyDescent="0.5">
      <c r="A26" s="32" t="s">
        <v>240</v>
      </c>
      <c r="B26" s="6">
        <v>13</v>
      </c>
      <c r="C26" s="45" t="s">
        <v>337</v>
      </c>
      <c r="D26" s="7" t="s">
        <v>385</v>
      </c>
      <c r="E26" s="7"/>
      <c r="F26" s="8"/>
      <c r="G26" s="6">
        <v>3</v>
      </c>
      <c r="H26" s="45">
        <v>53</v>
      </c>
      <c r="I26" s="7" t="s">
        <v>380</v>
      </c>
      <c r="J26" s="7"/>
      <c r="K26" s="8" t="s">
        <v>390</v>
      </c>
    </row>
    <row r="27" spans="1:29" ht="18.600000000000001" thickBot="1" x14ac:dyDescent="0.5">
      <c r="A27" s="30" t="s">
        <v>240</v>
      </c>
      <c r="C27" s="45" t="s">
        <v>337</v>
      </c>
      <c r="H27" s="45" t="s">
        <v>337</v>
      </c>
    </row>
    <row r="28" spans="1:29" ht="18.600000000000001" thickBot="1" x14ac:dyDescent="0.5">
      <c r="A28" s="34" t="s">
        <v>395</v>
      </c>
      <c r="B28" s="11"/>
      <c r="C28" s="45" t="s">
        <v>337</v>
      </c>
      <c r="D28" s="12"/>
      <c r="E28" s="12"/>
      <c r="F28" s="13"/>
      <c r="G28" s="11">
        <v>3</v>
      </c>
      <c r="H28" s="45" t="s">
        <v>337</v>
      </c>
      <c r="I28" s="12" t="s">
        <v>374</v>
      </c>
      <c r="J28" s="12" t="s">
        <v>385</v>
      </c>
      <c r="K28" s="13" t="s">
        <v>390</v>
      </c>
    </row>
    <row r="29" spans="1:29" ht="18.600000000000001" thickBot="1" x14ac:dyDescent="0.5">
      <c r="A29" s="32" t="s">
        <v>243</v>
      </c>
      <c r="B29" s="6"/>
      <c r="C29" s="45" t="s">
        <v>337</v>
      </c>
      <c r="D29" s="7"/>
      <c r="E29" s="7"/>
      <c r="F29" s="8"/>
      <c r="G29" s="6"/>
      <c r="H29" s="45" t="s">
        <v>337</v>
      </c>
      <c r="I29" s="7"/>
      <c r="J29" s="7"/>
      <c r="K29" s="8"/>
    </row>
    <row r="30" spans="1:29" ht="18.600000000000001" thickBot="1" x14ac:dyDescent="0.5">
      <c r="A30" s="30" t="s">
        <v>396</v>
      </c>
      <c r="B30" s="9">
        <v>5</v>
      </c>
      <c r="C30" s="45" t="s">
        <v>337</v>
      </c>
      <c r="D30" s="1" t="s">
        <v>374</v>
      </c>
      <c r="E30" s="1" t="s">
        <v>385</v>
      </c>
      <c r="H30" s="45" t="s">
        <v>337</v>
      </c>
    </row>
    <row r="31" spans="1:29" ht="18.600000000000001" thickBot="1" x14ac:dyDescent="0.5">
      <c r="A31" s="34" t="s">
        <v>248</v>
      </c>
      <c r="B31" s="11"/>
      <c r="C31" s="45" t="s">
        <v>337</v>
      </c>
      <c r="D31" s="12"/>
      <c r="E31" s="12"/>
      <c r="F31" s="13"/>
      <c r="G31" s="11"/>
      <c r="H31" s="45" t="s">
        <v>337</v>
      </c>
      <c r="I31" s="12"/>
      <c r="J31" s="12"/>
      <c r="K31" s="13"/>
    </row>
    <row r="32" spans="1:29" ht="18.600000000000001" thickBot="1" x14ac:dyDescent="0.5">
      <c r="A32" s="32" t="s">
        <v>397</v>
      </c>
      <c r="B32" s="6">
        <v>8</v>
      </c>
      <c r="C32" s="45" t="s">
        <v>337</v>
      </c>
      <c r="D32" s="7" t="s">
        <v>375</v>
      </c>
      <c r="E32" s="7" t="s">
        <v>377</v>
      </c>
      <c r="F32" s="8">
        <v>18</v>
      </c>
      <c r="G32" s="6">
        <v>13</v>
      </c>
      <c r="H32" s="45" t="s">
        <v>337</v>
      </c>
      <c r="I32" s="7" t="s">
        <v>374</v>
      </c>
      <c r="J32" s="7"/>
      <c r="K32" s="8">
        <v>89</v>
      </c>
    </row>
    <row r="33" spans="1:11" ht="18.600000000000001" thickBot="1" x14ac:dyDescent="0.5">
      <c r="A33" s="30" t="s">
        <v>250</v>
      </c>
      <c r="B33" s="9">
        <v>2</v>
      </c>
      <c r="C33" s="45" t="s">
        <v>337</v>
      </c>
      <c r="D33" s="1" t="s">
        <v>378</v>
      </c>
      <c r="E33" s="1" t="s">
        <v>383</v>
      </c>
      <c r="F33" s="10">
        <v>53</v>
      </c>
      <c r="H33" s="45" t="s">
        <v>337</v>
      </c>
    </row>
    <row r="34" spans="1:11" ht="18.600000000000001" thickBot="1" x14ac:dyDescent="0.5">
      <c r="A34" s="34" t="s">
        <v>250</v>
      </c>
      <c r="B34" s="11">
        <v>9</v>
      </c>
      <c r="C34" s="45">
        <v>53</v>
      </c>
      <c r="D34" s="12" t="s">
        <v>380</v>
      </c>
      <c r="E34" s="12"/>
      <c r="F34" s="13">
        <v>9</v>
      </c>
      <c r="G34" s="11">
        <v>6</v>
      </c>
      <c r="H34" s="45" t="s">
        <v>337</v>
      </c>
      <c r="I34" s="12" t="s">
        <v>376</v>
      </c>
      <c r="J34" s="12"/>
      <c r="K34" s="13">
        <v>48</v>
      </c>
    </row>
    <row r="35" spans="1:11" ht="18.600000000000001" thickBot="1" x14ac:dyDescent="0.5">
      <c r="A35" s="32" t="s">
        <v>250</v>
      </c>
      <c r="B35" s="6">
        <v>9</v>
      </c>
      <c r="C35" s="45" t="s">
        <v>337</v>
      </c>
      <c r="D35" s="7" t="s">
        <v>381</v>
      </c>
      <c r="E35" s="7" t="s">
        <v>377</v>
      </c>
      <c r="F35" s="8">
        <v>83</v>
      </c>
      <c r="G35" s="6"/>
      <c r="H35" s="45" t="s">
        <v>337</v>
      </c>
      <c r="I35" s="7"/>
      <c r="J35" s="7"/>
      <c r="K35" s="8"/>
    </row>
    <row r="36" spans="1:11" ht="18.600000000000001" thickBot="1" x14ac:dyDescent="0.5">
      <c r="A36" s="30" t="s">
        <v>250</v>
      </c>
      <c r="B36" s="9">
        <v>13</v>
      </c>
      <c r="C36" s="45" t="s">
        <v>337</v>
      </c>
      <c r="D36" s="1" t="s">
        <v>385</v>
      </c>
      <c r="F36" s="10">
        <v>33</v>
      </c>
      <c r="H36" s="45" t="s">
        <v>337</v>
      </c>
    </row>
    <row r="37" spans="1:11" ht="18.600000000000001" thickBot="1" x14ac:dyDescent="0.5">
      <c r="A37" s="34" t="s">
        <v>250</v>
      </c>
      <c r="B37" s="11" t="s">
        <v>212</v>
      </c>
      <c r="C37" s="45" t="s">
        <v>337</v>
      </c>
      <c r="D37" s="12"/>
      <c r="E37" s="12"/>
      <c r="F37" s="13"/>
      <c r="G37" s="11" t="s">
        <v>212</v>
      </c>
      <c r="H37" s="45" t="s">
        <v>337</v>
      </c>
      <c r="I37" s="12" t="s">
        <v>398</v>
      </c>
      <c r="J37" s="12"/>
      <c r="K37" s="13"/>
    </row>
    <row r="38" spans="1:11" ht="18.600000000000001" thickBot="1" x14ac:dyDescent="0.5">
      <c r="A38" s="32" t="s">
        <v>250</v>
      </c>
      <c r="B38" s="6"/>
      <c r="C38" s="45" t="s">
        <v>337</v>
      </c>
      <c r="D38" s="7"/>
      <c r="E38" s="7"/>
      <c r="F38" s="8"/>
      <c r="G38" s="6"/>
      <c r="H38" s="45" t="s">
        <v>337</v>
      </c>
      <c r="I38" s="7"/>
      <c r="J38" s="7"/>
      <c r="K38" s="8"/>
    </row>
    <row r="39" spans="1:11" ht="18.600000000000001" thickBot="1" x14ac:dyDescent="0.5">
      <c r="A39" s="30" t="s">
        <v>399</v>
      </c>
      <c r="B39" s="9">
        <v>2</v>
      </c>
      <c r="C39" s="45" t="s">
        <v>337</v>
      </c>
      <c r="D39" s="1" t="s">
        <v>375</v>
      </c>
      <c r="E39" s="1" t="s">
        <v>377</v>
      </c>
      <c r="F39" s="10">
        <v>53</v>
      </c>
      <c r="G39" s="9">
        <v>13</v>
      </c>
      <c r="H39" s="45" t="s">
        <v>337</v>
      </c>
      <c r="I39" s="1" t="s">
        <v>374</v>
      </c>
      <c r="K39" s="10">
        <v>69</v>
      </c>
    </row>
    <row r="40" spans="1:11" ht="18.600000000000001" thickBot="1" x14ac:dyDescent="0.5">
      <c r="A40" s="34" t="s">
        <v>254</v>
      </c>
      <c r="B40" s="11">
        <v>9</v>
      </c>
      <c r="C40" s="45" t="s">
        <v>337</v>
      </c>
      <c r="D40" s="12" t="s">
        <v>378</v>
      </c>
      <c r="E40" s="12" t="s">
        <v>383</v>
      </c>
      <c r="F40" s="13" t="s">
        <v>379</v>
      </c>
      <c r="G40" s="11"/>
      <c r="H40" s="45" t="s">
        <v>337</v>
      </c>
      <c r="I40" s="12"/>
      <c r="J40" s="12"/>
      <c r="K40" s="13"/>
    </row>
    <row r="41" spans="1:11" ht="18.600000000000001" thickBot="1" x14ac:dyDescent="0.5">
      <c r="A41" s="32" t="s">
        <v>254</v>
      </c>
      <c r="B41" s="6">
        <v>14</v>
      </c>
      <c r="C41" s="45" t="s">
        <v>263</v>
      </c>
      <c r="D41" s="7" t="s">
        <v>380</v>
      </c>
      <c r="E41" s="7"/>
      <c r="F41" s="8">
        <v>14</v>
      </c>
      <c r="G41" s="6">
        <v>9</v>
      </c>
      <c r="H41" s="45" t="s">
        <v>337</v>
      </c>
      <c r="I41" s="7" t="s">
        <v>381</v>
      </c>
      <c r="J41" s="7" t="s">
        <v>376</v>
      </c>
      <c r="K41" s="8">
        <v>36</v>
      </c>
    </row>
    <row r="42" spans="1:11" ht="18.600000000000001" thickBot="1" x14ac:dyDescent="0.5">
      <c r="A42" s="30" t="s">
        <v>254</v>
      </c>
      <c r="C42" s="45" t="s">
        <v>337</v>
      </c>
      <c r="G42" s="9">
        <v>6</v>
      </c>
      <c r="H42" s="45" t="s">
        <v>337</v>
      </c>
      <c r="I42" s="1" t="s">
        <v>378</v>
      </c>
      <c r="K42" s="10" t="s">
        <v>392</v>
      </c>
    </row>
    <row r="43" spans="1:11" ht="18.600000000000001" thickBot="1" x14ac:dyDescent="0.5">
      <c r="A43" s="34" t="s">
        <v>254</v>
      </c>
      <c r="B43" s="11"/>
      <c r="C43" s="45" t="s">
        <v>337</v>
      </c>
      <c r="D43" s="12"/>
      <c r="E43" s="12"/>
      <c r="F43" s="13"/>
      <c r="G43" s="11">
        <v>9</v>
      </c>
      <c r="H43" s="45" t="s">
        <v>235</v>
      </c>
      <c r="I43" s="12" t="s">
        <v>380</v>
      </c>
      <c r="J43" s="12" t="s">
        <v>385</v>
      </c>
      <c r="K43" s="13" t="s">
        <v>390</v>
      </c>
    </row>
    <row r="44" spans="1:11" ht="18.600000000000001" thickBot="1" x14ac:dyDescent="0.5">
      <c r="A44" s="32" t="s">
        <v>254</v>
      </c>
      <c r="B44" s="6"/>
      <c r="C44" s="45" t="s">
        <v>337</v>
      </c>
      <c r="D44" s="7"/>
      <c r="E44" s="7"/>
      <c r="F44" s="8"/>
      <c r="G44" s="6"/>
      <c r="H44" s="45" t="s">
        <v>337</v>
      </c>
      <c r="I44" s="7"/>
      <c r="J44" s="7"/>
      <c r="K44" s="8"/>
    </row>
    <row r="45" spans="1:11" ht="18.600000000000001" thickBot="1" x14ac:dyDescent="0.5">
      <c r="A45" s="30" t="s">
        <v>400</v>
      </c>
      <c r="B45" s="9">
        <v>13</v>
      </c>
      <c r="C45" s="45" t="s">
        <v>337</v>
      </c>
      <c r="D45" s="1" t="s">
        <v>374</v>
      </c>
      <c r="F45" s="10">
        <v>16</v>
      </c>
      <c r="G45" s="9">
        <v>10</v>
      </c>
      <c r="H45" s="45" t="s">
        <v>337</v>
      </c>
      <c r="I45" s="1" t="s">
        <v>375</v>
      </c>
      <c r="J45" s="1" t="s">
        <v>380</v>
      </c>
      <c r="K45" s="10">
        <v>32</v>
      </c>
    </row>
    <row r="46" spans="1:11" ht="18.600000000000001" thickBot="1" x14ac:dyDescent="0.5">
      <c r="A46" s="34" t="s">
        <v>256</v>
      </c>
      <c r="B46" s="11"/>
      <c r="C46" s="45" t="s">
        <v>337</v>
      </c>
      <c r="D46" s="12"/>
      <c r="E46" s="12"/>
      <c r="F46" s="13"/>
      <c r="G46" s="11">
        <v>6</v>
      </c>
      <c r="H46" s="45" t="s">
        <v>337</v>
      </c>
      <c r="I46" s="12" t="s">
        <v>378</v>
      </c>
      <c r="J46" s="12"/>
      <c r="K46" s="13">
        <v>22</v>
      </c>
    </row>
    <row r="47" spans="1:11" ht="18.600000000000001" thickBot="1" x14ac:dyDescent="0.5">
      <c r="A47" s="32" t="s">
        <v>256</v>
      </c>
      <c r="B47" s="6">
        <v>8</v>
      </c>
      <c r="C47" s="45" t="s">
        <v>337</v>
      </c>
      <c r="D47" s="7" t="s">
        <v>381</v>
      </c>
      <c r="E47" s="7" t="s">
        <v>385</v>
      </c>
      <c r="F47" s="8"/>
      <c r="G47" s="6">
        <v>3</v>
      </c>
      <c r="H47" s="45">
        <v>22</v>
      </c>
      <c r="I47" s="7" t="s">
        <v>380</v>
      </c>
      <c r="J47" s="7" t="s">
        <v>384</v>
      </c>
      <c r="K47" s="8">
        <v>46</v>
      </c>
    </row>
    <row r="48" spans="1:11" ht="18.600000000000001" thickBot="1" x14ac:dyDescent="0.5">
      <c r="A48" s="30" t="s">
        <v>256</v>
      </c>
      <c r="C48" s="45" t="s">
        <v>337</v>
      </c>
      <c r="H48" s="45" t="s">
        <v>337</v>
      </c>
    </row>
    <row r="49" spans="1:11" ht="18.600000000000001" thickBot="1" x14ac:dyDescent="0.5">
      <c r="A49" s="34" t="s">
        <v>401</v>
      </c>
      <c r="B49" s="11">
        <v>8</v>
      </c>
      <c r="C49" s="45" t="s">
        <v>337</v>
      </c>
      <c r="D49" s="12" t="s">
        <v>375</v>
      </c>
      <c r="E49" s="12" t="s">
        <v>377</v>
      </c>
      <c r="F49" s="13">
        <v>68</v>
      </c>
      <c r="G49" s="11">
        <v>6</v>
      </c>
      <c r="H49" s="45" t="s">
        <v>337</v>
      </c>
      <c r="I49" s="12" t="s">
        <v>374</v>
      </c>
      <c r="J49" s="12"/>
      <c r="K49" s="13">
        <v>61</v>
      </c>
    </row>
    <row r="50" spans="1:11" ht="18.600000000000001" thickBot="1" x14ac:dyDescent="0.5">
      <c r="A50" s="32" t="s">
        <v>259</v>
      </c>
      <c r="B50" s="6">
        <v>2</v>
      </c>
      <c r="C50" s="45" t="s">
        <v>337</v>
      </c>
      <c r="D50" s="7" t="s">
        <v>378</v>
      </c>
      <c r="E50" s="7" t="s">
        <v>383</v>
      </c>
      <c r="F50" s="8">
        <v>53</v>
      </c>
      <c r="G50" s="6"/>
      <c r="H50" s="45" t="s">
        <v>337</v>
      </c>
      <c r="I50" s="7"/>
      <c r="J50" s="7"/>
      <c r="K50" s="8"/>
    </row>
    <row r="51" spans="1:11" ht="18.600000000000001" thickBot="1" x14ac:dyDescent="0.5">
      <c r="A51" s="30" t="s">
        <v>259</v>
      </c>
      <c r="B51" s="9">
        <v>14</v>
      </c>
      <c r="C51" s="45">
        <v>53</v>
      </c>
      <c r="D51" s="1" t="s">
        <v>380</v>
      </c>
      <c r="E51" s="1" t="s">
        <v>384</v>
      </c>
      <c r="F51" s="10">
        <v>45</v>
      </c>
      <c r="G51" s="9">
        <v>8</v>
      </c>
      <c r="H51" s="45" t="s">
        <v>337</v>
      </c>
      <c r="I51" s="1" t="s">
        <v>381</v>
      </c>
      <c r="J51" s="1" t="s">
        <v>385</v>
      </c>
    </row>
    <row r="52" spans="1:11" ht="18.600000000000001" thickBot="1" x14ac:dyDescent="0.5">
      <c r="A52" s="34" t="s">
        <v>259</v>
      </c>
      <c r="B52" s="11"/>
      <c r="C52" s="45" t="s">
        <v>337</v>
      </c>
      <c r="D52" s="12"/>
      <c r="E52" s="12"/>
      <c r="F52" s="13"/>
      <c r="G52" s="11"/>
      <c r="H52" s="45" t="s">
        <v>337</v>
      </c>
      <c r="I52" s="12"/>
      <c r="J52" s="12"/>
      <c r="K52" s="13"/>
    </row>
    <row r="53" spans="1:11" ht="18.600000000000001" thickBot="1" x14ac:dyDescent="0.5">
      <c r="A53" s="32" t="s">
        <v>402</v>
      </c>
      <c r="B53" s="6">
        <v>9</v>
      </c>
      <c r="C53" s="45" t="s">
        <v>337</v>
      </c>
      <c r="D53" s="7" t="s">
        <v>374</v>
      </c>
      <c r="E53" s="7"/>
      <c r="F53" s="8">
        <v>57</v>
      </c>
      <c r="G53" s="6">
        <v>3</v>
      </c>
      <c r="H53" s="45" t="s">
        <v>337</v>
      </c>
      <c r="I53" s="7" t="s">
        <v>375</v>
      </c>
      <c r="J53" s="7" t="s">
        <v>376</v>
      </c>
      <c r="K53" s="8">
        <v>32</v>
      </c>
    </row>
    <row r="54" spans="1:11" ht="18.600000000000001" thickBot="1" x14ac:dyDescent="0.5">
      <c r="A54" s="30" t="s">
        <v>261</v>
      </c>
      <c r="C54" s="45" t="s">
        <v>337</v>
      </c>
      <c r="G54" s="9">
        <v>6</v>
      </c>
      <c r="H54" s="45" t="s">
        <v>337</v>
      </c>
      <c r="I54" s="1" t="s">
        <v>378</v>
      </c>
      <c r="K54" s="10">
        <v>51</v>
      </c>
    </row>
    <row r="55" spans="1:11" ht="18.600000000000001" thickBot="1" x14ac:dyDescent="0.5">
      <c r="A55" s="34" t="s">
        <v>261</v>
      </c>
      <c r="B55" s="11">
        <v>13</v>
      </c>
      <c r="C55" s="45" t="s">
        <v>337</v>
      </c>
      <c r="D55" s="12" t="s">
        <v>381</v>
      </c>
      <c r="E55" s="12" t="s">
        <v>385</v>
      </c>
      <c r="F55" s="13"/>
      <c r="G55" s="11">
        <v>9</v>
      </c>
      <c r="H55" s="45">
        <v>51</v>
      </c>
      <c r="I55" s="12" t="s">
        <v>380</v>
      </c>
      <c r="J55" s="12" t="s">
        <v>384</v>
      </c>
      <c r="K55" s="13">
        <v>94</v>
      </c>
    </row>
    <row r="56" spans="1:11" ht="18.600000000000001" thickBot="1" x14ac:dyDescent="0.5">
      <c r="A56" s="32" t="s">
        <v>261</v>
      </c>
      <c r="B56" s="6"/>
      <c r="C56" s="45" t="s">
        <v>337</v>
      </c>
      <c r="D56" s="7"/>
      <c r="E56" s="7"/>
      <c r="F56" s="8"/>
      <c r="G56" s="6"/>
      <c r="H56" s="45" t="s">
        <v>337</v>
      </c>
      <c r="I56" s="7"/>
      <c r="J56" s="7"/>
      <c r="K56" s="8"/>
    </row>
    <row r="57" spans="1:11" ht="18.600000000000001" thickBot="1" x14ac:dyDescent="0.5">
      <c r="A57" s="30" t="s">
        <v>403</v>
      </c>
      <c r="B57" s="9">
        <v>8</v>
      </c>
      <c r="C57" s="45" t="s">
        <v>337</v>
      </c>
      <c r="D57" s="1" t="s">
        <v>375</v>
      </c>
      <c r="E57" s="1" t="s">
        <v>380</v>
      </c>
      <c r="F57" s="10">
        <v>38</v>
      </c>
      <c r="G57" s="9">
        <v>8</v>
      </c>
      <c r="H57" s="45" t="s">
        <v>337</v>
      </c>
      <c r="I57" s="1" t="s">
        <v>374</v>
      </c>
      <c r="K57" s="10">
        <v>69</v>
      </c>
    </row>
    <row r="58" spans="1:11" ht="18.600000000000001" thickBot="1" x14ac:dyDescent="0.5">
      <c r="A58" s="34" t="s">
        <v>268</v>
      </c>
      <c r="B58" s="11">
        <v>13</v>
      </c>
      <c r="C58" s="45" t="s">
        <v>337</v>
      </c>
      <c r="D58" s="12" t="s">
        <v>378</v>
      </c>
      <c r="E58" s="12"/>
      <c r="F58" s="13">
        <v>51</v>
      </c>
      <c r="G58" s="11"/>
      <c r="H58" s="45" t="s">
        <v>337</v>
      </c>
      <c r="I58" s="12"/>
      <c r="J58" s="12"/>
      <c r="K58" s="13"/>
    </row>
    <row r="59" spans="1:11" ht="18.600000000000001" thickBot="1" x14ac:dyDescent="0.5">
      <c r="A59" s="32" t="s">
        <v>268</v>
      </c>
      <c r="B59" s="6">
        <v>2</v>
      </c>
      <c r="C59" s="45" t="s">
        <v>337</v>
      </c>
      <c r="D59" s="7" t="s">
        <v>385</v>
      </c>
      <c r="E59" s="7"/>
      <c r="F59" s="8"/>
      <c r="G59" s="6"/>
      <c r="H59" s="45" t="s">
        <v>337</v>
      </c>
      <c r="I59" s="7"/>
      <c r="J59" s="7"/>
      <c r="K59" s="8"/>
    </row>
    <row r="60" spans="1:11" ht="18.600000000000001" thickBot="1" x14ac:dyDescent="0.5">
      <c r="A60" s="30" t="s">
        <v>268</v>
      </c>
      <c r="B60" s="9" t="s">
        <v>210</v>
      </c>
      <c r="C60" s="45" t="s">
        <v>337</v>
      </c>
      <c r="G60" s="9" t="s">
        <v>210</v>
      </c>
      <c r="H60" s="45" t="s">
        <v>337</v>
      </c>
      <c r="I60" s="1" t="s">
        <v>398</v>
      </c>
    </row>
    <row r="61" spans="1:11" ht="18.600000000000001" thickBot="1" x14ac:dyDescent="0.5">
      <c r="A61" s="34" t="s">
        <v>268</v>
      </c>
      <c r="B61" s="11"/>
      <c r="C61" s="45" t="s">
        <v>337</v>
      </c>
      <c r="D61" s="12"/>
      <c r="E61" s="12"/>
      <c r="F61" s="13"/>
      <c r="G61" s="11"/>
      <c r="H61" s="45" t="s">
        <v>337</v>
      </c>
      <c r="I61" s="12"/>
      <c r="J61" s="12"/>
      <c r="K61" s="13"/>
    </row>
    <row r="62" spans="1:11" ht="18.600000000000001" thickBot="1" x14ac:dyDescent="0.5">
      <c r="A62" s="32" t="s">
        <v>404</v>
      </c>
      <c r="B62" s="6"/>
      <c r="C62" s="45" t="s">
        <v>337</v>
      </c>
      <c r="D62" s="7"/>
      <c r="E62" s="7"/>
      <c r="F62" s="8"/>
      <c r="G62" s="6">
        <v>8</v>
      </c>
      <c r="H62" s="45" t="s">
        <v>337</v>
      </c>
      <c r="I62" s="7" t="s">
        <v>374</v>
      </c>
      <c r="J62" s="7" t="s">
        <v>385</v>
      </c>
      <c r="K62" s="8"/>
    </row>
    <row r="63" spans="1:11" ht="18.600000000000001" thickBot="1" x14ac:dyDescent="0.5">
      <c r="A63" s="30" t="s">
        <v>270</v>
      </c>
      <c r="C63" s="45" t="s">
        <v>337</v>
      </c>
      <c r="H63" s="45" t="s">
        <v>337</v>
      </c>
    </row>
    <row r="64" spans="1:11" ht="18.600000000000001" thickBot="1" x14ac:dyDescent="0.5">
      <c r="A64" s="34" t="s">
        <v>405</v>
      </c>
      <c r="B64" s="11">
        <v>17</v>
      </c>
      <c r="C64" s="45" t="s">
        <v>337</v>
      </c>
      <c r="D64" s="12" t="s">
        <v>374</v>
      </c>
      <c r="E64" s="12"/>
      <c r="F64" s="13">
        <v>54</v>
      </c>
      <c r="G64" s="11">
        <v>3</v>
      </c>
      <c r="H64" s="45" t="s">
        <v>337</v>
      </c>
      <c r="I64" s="12" t="s">
        <v>375</v>
      </c>
      <c r="J64" s="12" t="s">
        <v>380</v>
      </c>
      <c r="K64" s="13">
        <v>38</v>
      </c>
    </row>
    <row r="65" spans="1:11" ht="18.600000000000001" thickBot="1" x14ac:dyDescent="0.5">
      <c r="A65" s="32" t="s">
        <v>273</v>
      </c>
      <c r="B65" s="6"/>
      <c r="C65" s="45" t="s">
        <v>337</v>
      </c>
      <c r="D65" s="7"/>
      <c r="E65" s="7"/>
      <c r="F65" s="8"/>
      <c r="G65" s="6">
        <v>6</v>
      </c>
      <c r="H65" s="45" t="s">
        <v>337</v>
      </c>
      <c r="I65" s="7" t="s">
        <v>378</v>
      </c>
      <c r="J65" s="7"/>
      <c r="K65" s="8">
        <v>11</v>
      </c>
    </row>
    <row r="66" spans="1:11" ht="18.600000000000001" thickBot="1" x14ac:dyDescent="0.5">
      <c r="A66" s="30" t="s">
        <v>273</v>
      </c>
      <c r="B66" s="9">
        <v>5</v>
      </c>
      <c r="C66" s="45" t="s">
        <v>337</v>
      </c>
      <c r="D66" s="1" t="s">
        <v>376</v>
      </c>
      <c r="E66" s="1" t="s">
        <v>384</v>
      </c>
      <c r="G66" s="9">
        <v>18</v>
      </c>
      <c r="H66" s="45">
        <v>11</v>
      </c>
      <c r="I66" s="1" t="s">
        <v>380</v>
      </c>
      <c r="J66" s="1" t="s">
        <v>385</v>
      </c>
      <c r="K66" s="10">
        <v>7</v>
      </c>
    </row>
    <row r="67" spans="1:11" ht="18.600000000000001" thickBot="1" x14ac:dyDescent="0.5">
      <c r="A67" s="34" t="s">
        <v>273</v>
      </c>
      <c r="B67" s="11" t="s">
        <v>209</v>
      </c>
      <c r="C67" s="45" t="s">
        <v>337</v>
      </c>
      <c r="D67" s="12" t="s">
        <v>393</v>
      </c>
      <c r="E67" s="12"/>
      <c r="F67" s="13"/>
      <c r="G67" s="11" t="s">
        <v>210</v>
      </c>
      <c r="H67" s="45" t="s">
        <v>337</v>
      </c>
      <c r="I67" s="12"/>
      <c r="J67" s="12"/>
      <c r="K67" s="13"/>
    </row>
    <row r="68" spans="1:11" ht="18.600000000000001" thickBot="1" x14ac:dyDescent="0.5">
      <c r="A68" s="32" t="s">
        <v>273</v>
      </c>
      <c r="B68" s="6"/>
      <c r="C68" s="45" t="s">
        <v>337</v>
      </c>
      <c r="D68" s="7"/>
      <c r="E68" s="7"/>
      <c r="F68" s="8"/>
      <c r="G68" s="6"/>
      <c r="H68" s="45" t="s">
        <v>337</v>
      </c>
      <c r="I68" s="7"/>
      <c r="J68" s="7"/>
      <c r="K68" s="8"/>
    </row>
    <row r="69" spans="1:11" ht="18.600000000000001" thickBot="1" x14ac:dyDescent="0.5">
      <c r="A69" s="30" t="s">
        <v>406</v>
      </c>
      <c r="B69" s="9">
        <v>17</v>
      </c>
      <c r="C69" s="45" t="s">
        <v>337</v>
      </c>
      <c r="D69" s="1" t="s">
        <v>374</v>
      </c>
      <c r="F69" s="10">
        <v>61</v>
      </c>
      <c r="G69" s="9">
        <v>8</v>
      </c>
      <c r="H69" s="45" t="s">
        <v>337</v>
      </c>
      <c r="I69" s="1" t="s">
        <v>375</v>
      </c>
      <c r="J69" s="1" t="s">
        <v>376</v>
      </c>
      <c r="K69" s="10">
        <v>28</v>
      </c>
    </row>
    <row r="70" spans="1:11" ht="18.600000000000001" thickBot="1" x14ac:dyDescent="0.5">
      <c r="A70" s="34" t="s">
        <v>275</v>
      </c>
      <c r="B70" s="11"/>
      <c r="C70" s="45" t="s">
        <v>337</v>
      </c>
      <c r="D70" s="12"/>
      <c r="E70" s="12"/>
      <c r="F70" s="13"/>
      <c r="G70" s="11">
        <v>6</v>
      </c>
      <c r="H70" s="45" t="s">
        <v>337</v>
      </c>
      <c r="I70" s="12" t="s">
        <v>378</v>
      </c>
      <c r="J70" s="12"/>
      <c r="K70" s="13" t="s">
        <v>407</v>
      </c>
    </row>
    <row r="71" spans="1:11" ht="18.600000000000001" thickBot="1" x14ac:dyDescent="0.5">
      <c r="A71" s="32" t="s">
        <v>275</v>
      </c>
      <c r="B71" s="6">
        <v>9</v>
      </c>
      <c r="C71" s="45" t="s">
        <v>337</v>
      </c>
      <c r="D71" s="7" t="s">
        <v>381</v>
      </c>
      <c r="E71" s="7" t="s">
        <v>377</v>
      </c>
      <c r="F71" s="8">
        <v>28</v>
      </c>
      <c r="G71" s="6">
        <v>18</v>
      </c>
      <c r="H71" s="45" t="s">
        <v>229</v>
      </c>
      <c r="I71" s="7" t="s">
        <v>380</v>
      </c>
      <c r="J71" s="7"/>
      <c r="K71" s="8">
        <v>56</v>
      </c>
    </row>
    <row r="72" spans="1:11" ht="18.600000000000001" thickBot="1" x14ac:dyDescent="0.5">
      <c r="A72" s="30" t="s">
        <v>275</v>
      </c>
      <c r="B72" s="9">
        <v>13</v>
      </c>
      <c r="C72" s="45" t="s">
        <v>337</v>
      </c>
      <c r="D72" s="1" t="s">
        <v>378</v>
      </c>
      <c r="E72" s="1" t="s">
        <v>383</v>
      </c>
      <c r="F72" s="10">
        <v>53</v>
      </c>
      <c r="H72" s="45" t="s">
        <v>337</v>
      </c>
    </row>
    <row r="73" spans="1:11" ht="18.600000000000001" thickBot="1" x14ac:dyDescent="0.5">
      <c r="A73" s="34" t="s">
        <v>275</v>
      </c>
      <c r="B73" s="11">
        <v>2</v>
      </c>
      <c r="C73" s="45">
        <v>53</v>
      </c>
      <c r="D73" s="12" t="s">
        <v>380</v>
      </c>
      <c r="E73" s="12" t="s">
        <v>385</v>
      </c>
      <c r="F73" s="13">
        <v>1</v>
      </c>
      <c r="G73" s="11">
        <v>9</v>
      </c>
      <c r="H73" s="45" t="s">
        <v>337</v>
      </c>
      <c r="I73" s="12" t="s">
        <v>376</v>
      </c>
      <c r="J73" s="12" t="s">
        <v>384</v>
      </c>
      <c r="K73" s="13">
        <v>98</v>
      </c>
    </row>
    <row r="74" spans="1:11" ht="18.600000000000001" thickBot="1" x14ac:dyDescent="0.5">
      <c r="A74" s="32" t="s">
        <v>275</v>
      </c>
      <c r="B74" s="6"/>
      <c r="C74" s="45" t="s">
        <v>337</v>
      </c>
      <c r="D74" s="7"/>
      <c r="E74" s="7"/>
      <c r="F74" s="8"/>
      <c r="G74" s="6"/>
      <c r="H74" s="45" t="s">
        <v>337</v>
      </c>
      <c r="I74" s="7"/>
      <c r="J74" s="7"/>
      <c r="K74" s="8"/>
    </row>
    <row r="75" spans="1:11" ht="18.600000000000001" thickBot="1" x14ac:dyDescent="0.5">
      <c r="A75" s="30" t="s">
        <v>408</v>
      </c>
      <c r="C75" s="45" t="s">
        <v>337</v>
      </c>
      <c r="G75" s="9">
        <v>18</v>
      </c>
      <c r="H75" s="45" t="s">
        <v>337</v>
      </c>
      <c r="I75" s="1" t="s">
        <v>374</v>
      </c>
      <c r="J75" s="1" t="s">
        <v>385</v>
      </c>
    </row>
    <row r="76" spans="1:11" ht="18.600000000000001" thickBot="1" x14ac:dyDescent="0.5">
      <c r="A76" s="34" t="s">
        <v>278</v>
      </c>
      <c r="B76" s="11"/>
      <c r="C76" s="45" t="s">
        <v>337</v>
      </c>
      <c r="D76" s="12"/>
      <c r="E76" s="12"/>
      <c r="F76" s="13"/>
      <c r="G76" s="11"/>
      <c r="H76" s="45" t="s">
        <v>337</v>
      </c>
      <c r="I76" s="12"/>
      <c r="J76" s="12"/>
      <c r="K76" s="13"/>
    </row>
    <row r="77" spans="1:11" ht="18.600000000000001" thickBot="1" x14ac:dyDescent="0.5">
      <c r="A77" s="32" t="s">
        <v>409</v>
      </c>
      <c r="B77" s="6">
        <v>14</v>
      </c>
      <c r="C77" s="45" t="s">
        <v>337</v>
      </c>
      <c r="D77" s="7" t="s">
        <v>374</v>
      </c>
      <c r="E77" s="7"/>
      <c r="F77" s="8">
        <v>15</v>
      </c>
      <c r="G77" s="6">
        <v>10</v>
      </c>
      <c r="H77" s="45" t="s">
        <v>337</v>
      </c>
      <c r="I77" s="7" t="s">
        <v>375</v>
      </c>
      <c r="J77" s="7" t="s">
        <v>377</v>
      </c>
      <c r="K77" s="8">
        <v>22</v>
      </c>
    </row>
    <row r="78" spans="1:11" ht="18.600000000000001" thickBot="1" x14ac:dyDescent="0.5">
      <c r="A78" s="30" t="s">
        <v>280</v>
      </c>
      <c r="C78" s="45" t="s">
        <v>337</v>
      </c>
      <c r="G78" s="9">
        <v>6</v>
      </c>
      <c r="H78" s="45" t="s">
        <v>337</v>
      </c>
      <c r="I78" s="1" t="s">
        <v>378</v>
      </c>
      <c r="J78" s="1" t="s">
        <v>383</v>
      </c>
      <c r="K78" s="10" t="s">
        <v>379</v>
      </c>
    </row>
    <row r="79" spans="1:11" ht="18.600000000000001" thickBot="1" x14ac:dyDescent="0.5">
      <c r="A79" s="34" t="s">
        <v>280</v>
      </c>
      <c r="B79" s="11"/>
      <c r="C79" s="45" t="s">
        <v>337</v>
      </c>
      <c r="D79" s="12"/>
      <c r="E79" s="12"/>
      <c r="F79" s="13"/>
      <c r="G79" s="11">
        <v>9</v>
      </c>
      <c r="H79" s="45" t="s">
        <v>263</v>
      </c>
      <c r="I79" s="12" t="s">
        <v>380</v>
      </c>
      <c r="J79" s="12" t="s">
        <v>384</v>
      </c>
      <c r="K79" s="13">
        <v>16</v>
      </c>
    </row>
    <row r="80" spans="1:11" ht="18.600000000000001" thickBot="1" x14ac:dyDescent="0.5">
      <c r="A80" s="32" t="s">
        <v>280</v>
      </c>
      <c r="B80" s="6"/>
      <c r="C80" s="45" t="s">
        <v>337</v>
      </c>
      <c r="D80" s="7"/>
      <c r="E80" s="7"/>
      <c r="F80" s="8"/>
      <c r="G80" s="6"/>
      <c r="H80" s="45" t="s">
        <v>337</v>
      </c>
      <c r="I80" s="7"/>
      <c r="J80" s="7"/>
      <c r="K80" s="8"/>
    </row>
    <row r="81" spans="1:11" ht="18.600000000000001" thickBot="1" x14ac:dyDescent="0.5">
      <c r="A81" s="30" t="s">
        <v>410</v>
      </c>
      <c r="B81" s="9">
        <v>8</v>
      </c>
      <c r="C81" s="45" t="s">
        <v>337</v>
      </c>
      <c r="D81" s="1" t="s">
        <v>375</v>
      </c>
      <c r="E81" s="1" t="s">
        <v>376</v>
      </c>
      <c r="F81" s="10">
        <v>38</v>
      </c>
      <c r="G81" s="9">
        <v>9</v>
      </c>
      <c r="H81" s="45" t="s">
        <v>337</v>
      </c>
      <c r="I81" s="1" t="s">
        <v>374</v>
      </c>
      <c r="K81" s="10">
        <v>11</v>
      </c>
    </row>
    <row r="82" spans="1:11" ht="18.600000000000001" thickBot="1" x14ac:dyDescent="0.5">
      <c r="A82" s="34" t="s">
        <v>282</v>
      </c>
      <c r="B82" s="11">
        <v>13</v>
      </c>
      <c r="C82" s="45" t="s">
        <v>337</v>
      </c>
      <c r="D82" s="12" t="s">
        <v>378</v>
      </c>
      <c r="E82" s="12"/>
      <c r="F82" s="13" t="s">
        <v>392</v>
      </c>
      <c r="G82" s="11"/>
      <c r="H82" s="45" t="s">
        <v>337</v>
      </c>
      <c r="I82" s="12"/>
      <c r="J82" s="12"/>
      <c r="K82" s="13"/>
    </row>
    <row r="83" spans="1:11" ht="18.600000000000001" thickBot="1" x14ac:dyDescent="0.5">
      <c r="A83" s="32" t="s">
        <v>282</v>
      </c>
      <c r="B83" s="6">
        <v>14</v>
      </c>
      <c r="C83" s="45" t="s">
        <v>235</v>
      </c>
      <c r="D83" s="7" t="s">
        <v>380</v>
      </c>
      <c r="E83" s="7"/>
      <c r="F83" s="8">
        <v>6</v>
      </c>
      <c r="G83" s="6">
        <v>3</v>
      </c>
      <c r="H83" s="45" t="s">
        <v>337</v>
      </c>
      <c r="I83" s="7" t="s">
        <v>376</v>
      </c>
      <c r="J83" s="7"/>
      <c r="K83" s="8">
        <v>28</v>
      </c>
    </row>
    <row r="84" spans="1:11" ht="18.600000000000001" thickBot="1" x14ac:dyDescent="0.5">
      <c r="A84" s="30" t="s">
        <v>282</v>
      </c>
      <c r="B84" s="9">
        <v>9</v>
      </c>
      <c r="C84" s="45" t="s">
        <v>337</v>
      </c>
      <c r="D84" s="1" t="s">
        <v>381</v>
      </c>
      <c r="E84" s="1" t="s">
        <v>377</v>
      </c>
      <c r="F84" s="10">
        <v>28</v>
      </c>
      <c r="H84" s="45" t="s">
        <v>337</v>
      </c>
    </row>
    <row r="85" spans="1:11" ht="18.600000000000001" thickBot="1" x14ac:dyDescent="0.5">
      <c r="A85" s="34" t="s">
        <v>282</v>
      </c>
      <c r="B85" s="11">
        <v>5</v>
      </c>
      <c r="C85" s="45" t="s">
        <v>337</v>
      </c>
      <c r="D85" s="12"/>
      <c r="E85" s="12"/>
      <c r="F85" s="13">
        <v>92</v>
      </c>
      <c r="G85" s="11"/>
      <c r="H85" s="45" t="s">
        <v>337</v>
      </c>
      <c r="I85" s="12"/>
      <c r="J85" s="12"/>
      <c r="K85" s="13"/>
    </row>
    <row r="86" spans="1:11" ht="18.600000000000001" thickBot="1" x14ac:dyDescent="0.5">
      <c r="A86" s="32" t="s">
        <v>282</v>
      </c>
      <c r="B86" s="6">
        <v>14</v>
      </c>
      <c r="C86" s="45" t="s">
        <v>337</v>
      </c>
      <c r="D86" s="7"/>
      <c r="E86" s="7" t="s">
        <v>383</v>
      </c>
      <c r="F86" s="8">
        <v>95</v>
      </c>
      <c r="G86" s="6">
        <v>8</v>
      </c>
      <c r="H86" s="45" t="s">
        <v>337</v>
      </c>
      <c r="I86" s="7" t="s">
        <v>381</v>
      </c>
      <c r="J86" s="7" t="s">
        <v>380</v>
      </c>
      <c r="K86" s="8">
        <v>24</v>
      </c>
    </row>
    <row r="87" spans="1:11" ht="18.600000000000001" thickBot="1" x14ac:dyDescent="0.5">
      <c r="A87" s="30" t="s">
        <v>282</v>
      </c>
      <c r="C87" s="45" t="s">
        <v>337</v>
      </c>
      <c r="G87" s="9">
        <v>6</v>
      </c>
      <c r="H87" s="45" t="s">
        <v>337</v>
      </c>
      <c r="I87" s="1" t="s">
        <v>378</v>
      </c>
      <c r="K87" s="10">
        <v>11</v>
      </c>
    </row>
    <row r="88" spans="1:11" ht="18.600000000000001" thickBot="1" x14ac:dyDescent="0.5">
      <c r="A88" s="34" t="s">
        <v>282</v>
      </c>
      <c r="B88" s="11">
        <v>9</v>
      </c>
      <c r="C88" s="45" t="s">
        <v>337</v>
      </c>
      <c r="D88" s="12" t="s">
        <v>376</v>
      </c>
      <c r="E88" s="12" t="s">
        <v>385</v>
      </c>
      <c r="F88" s="13" t="s">
        <v>382</v>
      </c>
      <c r="G88" s="11">
        <v>13</v>
      </c>
      <c r="H88" s="45">
        <v>11</v>
      </c>
      <c r="I88" s="12" t="s">
        <v>380</v>
      </c>
      <c r="J88" s="12" t="s">
        <v>384</v>
      </c>
      <c r="K88" s="13">
        <v>6</v>
      </c>
    </row>
    <row r="89" spans="1:11" ht="18.600000000000001" thickBot="1" x14ac:dyDescent="0.5">
      <c r="A89" s="32" t="s">
        <v>282</v>
      </c>
      <c r="B89" s="6" t="s">
        <v>208</v>
      </c>
      <c r="C89" s="45" t="s">
        <v>337</v>
      </c>
      <c r="D89" s="7"/>
      <c r="E89" s="7"/>
      <c r="F89" s="8"/>
      <c r="G89" s="6" t="s">
        <v>208</v>
      </c>
      <c r="H89" s="45" t="s">
        <v>337</v>
      </c>
      <c r="I89" s="7" t="s">
        <v>388</v>
      </c>
      <c r="J89" s="7"/>
      <c r="K89" s="8"/>
    </row>
    <row r="90" spans="1:11" ht="18.600000000000001" thickBot="1" x14ac:dyDescent="0.5">
      <c r="A90" s="30" t="s">
        <v>282</v>
      </c>
      <c r="C90" s="45" t="s">
        <v>337</v>
      </c>
      <c r="H90" s="45" t="s">
        <v>337</v>
      </c>
    </row>
    <row r="91" spans="1:11" ht="18.600000000000001" thickBot="1" x14ac:dyDescent="0.5">
      <c r="A91" s="34" t="s">
        <v>411</v>
      </c>
      <c r="B91" s="11">
        <v>2</v>
      </c>
      <c r="C91" s="45" t="s">
        <v>337</v>
      </c>
      <c r="D91" s="12" t="s">
        <v>375</v>
      </c>
      <c r="E91" s="12" t="s">
        <v>380</v>
      </c>
      <c r="F91" s="13">
        <v>32</v>
      </c>
      <c r="G91" s="11">
        <v>9</v>
      </c>
      <c r="H91" s="45" t="s">
        <v>337</v>
      </c>
      <c r="I91" s="12" t="s">
        <v>374</v>
      </c>
      <c r="J91" s="12"/>
      <c r="K91" s="13">
        <v>58</v>
      </c>
    </row>
    <row r="92" spans="1:11" ht="18.600000000000001" thickBot="1" x14ac:dyDescent="0.5">
      <c r="A92" s="32" t="s">
        <v>284</v>
      </c>
      <c r="B92" s="6">
        <v>13</v>
      </c>
      <c r="C92" s="45" t="s">
        <v>337</v>
      </c>
      <c r="D92" s="7" t="s">
        <v>378</v>
      </c>
      <c r="E92" s="7"/>
      <c r="F92" s="8">
        <v>51</v>
      </c>
      <c r="G92" s="6"/>
      <c r="H92" s="45" t="s">
        <v>337</v>
      </c>
      <c r="I92" s="7"/>
      <c r="J92" s="7"/>
      <c r="K92" s="8"/>
    </row>
    <row r="93" spans="1:11" ht="18.600000000000001" thickBot="1" x14ac:dyDescent="0.5">
      <c r="A93" s="30" t="s">
        <v>284</v>
      </c>
      <c r="B93" s="9">
        <v>2</v>
      </c>
      <c r="C93" s="45">
        <v>51</v>
      </c>
      <c r="D93" s="1" t="s">
        <v>380</v>
      </c>
      <c r="E93" s="1" t="s">
        <v>384</v>
      </c>
      <c r="F93" s="10">
        <v>1</v>
      </c>
      <c r="G93" s="9">
        <v>6</v>
      </c>
      <c r="H93" s="45" t="s">
        <v>337</v>
      </c>
      <c r="I93" s="1" t="s">
        <v>376</v>
      </c>
      <c r="J93" s="1" t="s">
        <v>385</v>
      </c>
      <c r="K93" s="10" t="s">
        <v>412</v>
      </c>
    </row>
    <row r="94" spans="1:11" ht="18.600000000000001" thickBot="1" x14ac:dyDescent="0.5">
      <c r="A94" s="34" t="s">
        <v>284</v>
      </c>
      <c r="B94" s="11"/>
      <c r="C94" s="45" t="s">
        <v>337</v>
      </c>
      <c r="D94" s="12"/>
      <c r="E94" s="12"/>
      <c r="F94" s="13"/>
      <c r="G94" s="11"/>
      <c r="H94" s="45" t="s">
        <v>337</v>
      </c>
      <c r="I94" s="12"/>
      <c r="J94" s="12"/>
      <c r="K94" s="13"/>
    </row>
    <row r="95" spans="1:11" ht="18.600000000000001" thickBot="1" x14ac:dyDescent="0.5">
      <c r="A95" s="32" t="s">
        <v>413</v>
      </c>
      <c r="B95" s="6">
        <v>2</v>
      </c>
      <c r="C95" s="45" t="s">
        <v>337</v>
      </c>
      <c r="D95" s="7" t="s">
        <v>374</v>
      </c>
      <c r="E95" s="7"/>
      <c r="F95" s="8">
        <v>88</v>
      </c>
      <c r="G95" s="6">
        <v>13</v>
      </c>
      <c r="H95" s="45" t="s">
        <v>337</v>
      </c>
      <c r="I95" s="7" t="s">
        <v>375</v>
      </c>
      <c r="J95" s="7" t="s">
        <v>380</v>
      </c>
      <c r="K95" s="8">
        <v>38</v>
      </c>
    </row>
    <row r="96" spans="1:11" ht="18.600000000000001" thickBot="1" x14ac:dyDescent="0.5">
      <c r="A96" s="30" t="s">
        <v>286</v>
      </c>
      <c r="C96" s="45" t="s">
        <v>337</v>
      </c>
      <c r="G96" s="9">
        <v>6</v>
      </c>
      <c r="H96" s="45" t="s">
        <v>337</v>
      </c>
      <c r="I96" s="1" t="s">
        <v>378</v>
      </c>
      <c r="K96" s="10">
        <v>51</v>
      </c>
    </row>
    <row r="97" spans="1:11" ht="18.600000000000001" thickBot="1" x14ac:dyDescent="0.5">
      <c r="A97" s="34" t="s">
        <v>286</v>
      </c>
      <c r="B97" s="11">
        <v>8</v>
      </c>
      <c r="C97" s="45" t="s">
        <v>337</v>
      </c>
      <c r="D97" s="12" t="s">
        <v>381</v>
      </c>
      <c r="E97" s="12" t="s">
        <v>376</v>
      </c>
      <c r="F97" s="13">
        <v>94</v>
      </c>
      <c r="G97" s="11">
        <v>3</v>
      </c>
      <c r="H97" s="45">
        <v>51</v>
      </c>
      <c r="I97" s="12" t="s">
        <v>380</v>
      </c>
      <c r="J97" s="12"/>
      <c r="K97" s="13">
        <v>77</v>
      </c>
    </row>
    <row r="98" spans="1:11" ht="18.600000000000001" thickBot="1" x14ac:dyDescent="0.5">
      <c r="A98" s="32" t="s">
        <v>286</v>
      </c>
      <c r="B98" s="6">
        <v>13</v>
      </c>
      <c r="C98" s="45" t="s">
        <v>337</v>
      </c>
      <c r="D98" s="7" t="s">
        <v>378</v>
      </c>
      <c r="E98" s="7"/>
      <c r="F98" s="8">
        <v>51</v>
      </c>
      <c r="G98" s="6"/>
      <c r="H98" s="45" t="s">
        <v>337</v>
      </c>
      <c r="I98" s="7"/>
      <c r="J98" s="7"/>
      <c r="K98" s="8"/>
    </row>
    <row r="99" spans="1:11" ht="18.600000000000001" thickBot="1" x14ac:dyDescent="0.5">
      <c r="A99" s="30" t="s">
        <v>286</v>
      </c>
      <c r="B99" s="9">
        <v>9</v>
      </c>
      <c r="C99" s="45">
        <v>51</v>
      </c>
      <c r="D99" s="1" t="s">
        <v>380</v>
      </c>
      <c r="E99" s="1" t="s">
        <v>385</v>
      </c>
      <c r="F99" s="10">
        <v>6</v>
      </c>
      <c r="G99" s="9">
        <v>6</v>
      </c>
      <c r="H99" s="45" t="s">
        <v>337</v>
      </c>
      <c r="I99" s="1" t="s">
        <v>376</v>
      </c>
      <c r="J99" s="1" t="s">
        <v>384</v>
      </c>
      <c r="K99" s="10">
        <v>28</v>
      </c>
    </row>
    <row r="100" spans="1:11" ht="18.600000000000001" thickBot="1" x14ac:dyDescent="0.5">
      <c r="A100" s="34" t="s">
        <v>286</v>
      </c>
      <c r="B100" s="11"/>
      <c r="C100" s="45" t="s">
        <v>337</v>
      </c>
      <c r="D100" s="12"/>
      <c r="E100" s="12"/>
      <c r="F100" s="13"/>
      <c r="G100" s="11"/>
      <c r="H100" s="45" t="s">
        <v>337</v>
      </c>
      <c r="I100" s="12"/>
      <c r="J100" s="12"/>
      <c r="K100" s="13"/>
    </row>
    <row r="101" spans="1:11" ht="18.600000000000001" thickBot="1" x14ac:dyDescent="0.5">
      <c r="A101" s="32" t="s">
        <v>414</v>
      </c>
      <c r="B101" s="6"/>
      <c r="C101" s="45" t="s">
        <v>337</v>
      </c>
      <c r="D101" s="7"/>
      <c r="E101" s="7"/>
      <c r="F101" s="8"/>
      <c r="G101" s="6">
        <v>3</v>
      </c>
      <c r="H101" s="45" t="s">
        <v>337</v>
      </c>
      <c r="I101" s="7" t="s">
        <v>374</v>
      </c>
      <c r="J101" s="7" t="s">
        <v>385</v>
      </c>
      <c r="K101" s="8" t="s">
        <v>415</v>
      </c>
    </row>
    <row r="102" spans="1:11" ht="18.600000000000001" thickBot="1" x14ac:dyDescent="0.5">
      <c r="A102" s="30" t="s">
        <v>288</v>
      </c>
      <c r="C102" s="45" t="s">
        <v>337</v>
      </c>
      <c r="H102" s="45" t="s">
        <v>337</v>
      </c>
    </row>
    <row r="103" spans="1:11" ht="18.600000000000001" thickBot="1" x14ac:dyDescent="0.5">
      <c r="A103" s="34" t="s">
        <v>416</v>
      </c>
      <c r="B103" s="11">
        <v>5</v>
      </c>
      <c r="C103" s="45" t="s">
        <v>337</v>
      </c>
      <c r="D103" s="12" t="s">
        <v>374</v>
      </c>
      <c r="E103" s="12"/>
      <c r="F103" s="13">
        <v>61</v>
      </c>
      <c r="G103" s="11">
        <v>10</v>
      </c>
      <c r="H103" s="45" t="s">
        <v>337</v>
      </c>
      <c r="I103" s="12" t="s">
        <v>375</v>
      </c>
      <c r="J103" s="12" t="s">
        <v>377</v>
      </c>
      <c r="K103" s="13">
        <v>22</v>
      </c>
    </row>
    <row r="104" spans="1:11" ht="18.600000000000001" thickBot="1" x14ac:dyDescent="0.5">
      <c r="A104" s="32" t="s">
        <v>290</v>
      </c>
      <c r="B104" s="6"/>
      <c r="C104" s="45" t="s">
        <v>337</v>
      </c>
      <c r="D104" s="7"/>
      <c r="E104" s="7"/>
      <c r="F104" s="8"/>
      <c r="G104" s="6">
        <v>6</v>
      </c>
      <c r="H104" s="45" t="s">
        <v>337</v>
      </c>
      <c r="I104" s="7" t="s">
        <v>378</v>
      </c>
      <c r="J104" s="7"/>
      <c r="K104" s="8">
        <v>11</v>
      </c>
    </row>
    <row r="105" spans="1:11" ht="18.600000000000001" thickBot="1" x14ac:dyDescent="0.5">
      <c r="A105" s="30" t="s">
        <v>290</v>
      </c>
      <c r="B105" s="9">
        <v>9</v>
      </c>
      <c r="C105" s="45" t="s">
        <v>337</v>
      </c>
      <c r="D105" s="1" t="s">
        <v>376</v>
      </c>
      <c r="E105" s="1" t="s">
        <v>385</v>
      </c>
      <c r="F105" s="10" t="s">
        <v>383</v>
      </c>
      <c r="G105" s="9">
        <v>13</v>
      </c>
      <c r="H105" s="45">
        <v>11</v>
      </c>
      <c r="I105" s="1" t="s">
        <v>380</v>
      </c>
      <c r="J105" s="1" t="s">
        <v>384</v>
      </c>
      <c r="K105" s="10">
        <v>7</v>
      </c>
    </row>
    <row r="106" spans="1:11" ht="18.600000000000001" thickBot="1" x14ac:dyDescent="0.5">
      <c r="A106" s="34" t="s">
        <v>290</v>
      </c>
      <c r="B106" s="11"/>
      <c r="C106" s="45" t="s">
        <v>337</v>
      </c>
      <c r="D106" s="12"/>
      <c r="E106" s="12"/>
      <c r="F106" s="13"/>
      <c r="G106" s="11"/>
      <c r="H106" s="45" t="s">
        <v>337</v>
      </c>
      <c r="I106" s="12"/>
      <c r="J106" s="12"/>
      <c r="K106" s="13"/>
    </row>
    <row r="107" spans="1:11" ht="18.600000000000001" thickBot="1" x14ac:dyDescent="0.5">
      <c r="A107" s="32" t="s">
        <v>417</v>
      </c>
      <c r="B107" s="6">
        <v>2</v>
      </c>
      <c r="C107" s="45" t="s">
        <v>337</v>
      </c>
      <c r="D107" s="7" t="s">
        <v>375</v>
      </c>
      <c r="E107" s="7" t="s">
        <v>376</v>
      </c>
      <c r="F107" s="8">
        <v>21</v>
      </c>
      <c r="G107" s="6">
        <v>13</v>
      </c>
      <c r="H107" s="45" t="s">
        <v>337</v>
      </c>
      <c r="I107" s="7" t="s">
        <v>374</v>
      </c>
      <c r="J107" s="7"/>
      <c r="K107" s="8">
        <v>69</v>
      </c>
    </row>
    <row r="108" spans="1:11" ht="18.600000000000001" thickBot="1" x14ac:dyDescent="0.5">
      <c r="A108" s="30" t="s">
        <v>293</v>
      </c>
      <c r="B108" s="9">
        <v>13</v>
      </c>
      <c r="C108" s="45" t="s">
        <v>337</v>
      </c>
      <c r="D108" s="1" t="s">
        <v>378</v>
      </c>
      <c r="F108" s="10">
        <v>51</v>
      </c>
      <c r="H108" s="45" t="s">
        <v>337</v>
      </c>
    </row>
    <row r="109" spans="1:11" ht="18.600000000000001" thickBot="1" x14ac:dyDescent="0.5">
      <c r="A109" s="34" t="s">
        <v>293</v>
      </c>
      <c r="B109" s="11">
        <v>9</v>
      </c>
      <c r="C109" s="45">
        <v>51</v>
      </c>
      <c r="D109" s="12" t="s">
        <v>380</v>
      </c>
      <c r="E109" s="12"/>
      <c r="F109" s="13">
        <v>3</v>
      </c>
      <c r="G109" s="11">
        <v>6</v>
      </c>
      <c r="H109" s="45" t="s">
        <v>337</v>
      </c>
      <c r="I109" s="12" t="s">
        <v>376</v>
      </c>
      <c r="J109" s="12"/>
      <c r="K109" s="13">
        <v>34</v>
      </c>
    </row>
    <row r="110" spans="1:11" ht="18.600000000000001" thickBot="1" x14ac:dyDescent="0.5">
      <c r="A110" s="32" t="s">
        <v>293</v>
      </c>
      <c r="B110" s="6">
        <v>5</v>
      </c>
      <c r="C110" s="45" t="s">
        <v>337</v>
      </c>
      <c r="D110" s="7" t="s">
        <v>381</v>
      </c>
      <c r="E110" s="7" t="s">
        <v>376</v>
      </c>
      <c r="F110" s="8">
        <v>25</v>
      </c>
      <c r="G110" s="6"/>
      <c r="H110" s="45" t="s">
        <v>337</v>
      </c>
      <c r="I110" s="7"/>
      <c r="J110" s="7"/>
      <c r="K110" s="8"/>
    </row>
    <row r="111" spans="1:11" ht="18.600000000000001" thickBot="1" x14ac:dyDescent="0.5">
      <c r="A111" s="30" t="s">
        <v>293</v>
      </c>
      <c r="B111" s="9">
        <v>13</v>
      </c>
      <c r="C111" s="45" t="s">
        <v>337</v>
      </c>
      <c r="D111" s="1" t="s">
        <v>378</v>
      </c>
      <c r="F111" s="10">
        <v>51</v>
      </c>
      <c r="H111" s="45" t="s">
        <v>337</v>
      </c>
    </row>
    <row r="112" spans="1:11" ht="18.600000000000001" thickBot="1" x14ac:dyDescent="0.5">
      <c r="A112" s="34" t="s">
        <v>293</v>
      </c>
      <c r="B112" s="11">
        <v>9</v>
      </c>
      <c r="C112" s="45">
        <v>51</v>
      </c>
      <c r="D112" s="12" t="s">
        <v>380</v>
      </c>
      <c r="E112" s="12"/>
      <c r="F112" s="13">
        <v>3</v>
      </c>
      <c r="G112" s="11">
        <v>6</v>
      </c>
      <c r="H112" s="45" t="s">
        <v>337</v>
      </c>
      <c r="I112" s="12" t="s">
        <v>376</v>
      </c>
      <c r="J112" s="12"/>
      <c r="K112" s="13">
        <v>48</v>
      </c>
    </row>
    <row r="113" spans="1:11" ht="18.600000000000001" thickBot="1" x14ac:dyDescent="0.5">
      <c r="A113" s="32" t="s">
        <v>293</v>
      </c>
      <c r="B113" s="6">
        <v>17</v>
      </c>
      <c r="C113" s="45" t="s">
        <v>337</v>
      </c>
      <c r="D113" s="7" t="s">
        <v>381</v>
      </c>
      <c r="E113" s="7" t="s">
        <v>377</v>
      </c>
      <c r="F113" s="8">
        <v>45</v>
      </c>
      <c r="G113" s="6"/>
      <c r="H113" s="45" t="s">
        <v>337</v>
      </c>
      <c r="I113" s="7"/>
      <c r="J113" s="7"/>
      <c r="K113" s="8"/>
    </row>
    <row r="114" spans="1:11" ht="18.600000000000001" thickBot="1" x14ac:dyDescent="0.5">
      <c r="A114" s="30" t="s">
        <v>293</v>
      </c>
      <c r="B114" s="9">
        <v>9</v>
      </c>
      <c r="C114" s="45" t="s">
        <v>337</v>
      </c>
      <c r="D114" s="1" t="s">
        <v>378</v>
      </c>
      <c r="E114" s="1" t="s">
        <v>383</v>
      </c>
      <c r="F114" s="10" t="s">
        <v>379</v>
      </c>
      <c r="H114" s="45" t="s">
        <v>337</v>
      </c>
    </row>
    <row r="115" spans="1:11" ht="18.600000000000001" thickBot="1" x14ac:dyDescent="0.5">
      <c r="A115" s="34" t="s">
        <v>293</v>
      </c>
      <c r="B115" s="11">
        <v>14</v>
      </c>
      <c r="C115" s="45" t="s">
        <v>263</v>
      </c>
      <c r="D115" s="12" t="s">
        <v>380</v>
      </c>
      <c r="E115" s="12" t="s">
        <v>384</v>
      </c>
      <c r="F115" s="13">
        <v>91</v>
      </c>
      <c r="G115" s="11">
        <v>9</v>
      </c>
      <c r="H115" s="45" t="s">
        <v>337</v>
      </c>
      <c r="I115" s="12" t="s">
        <v>381</v>
      </c>
      <c r="J115" s="12" t="s">
        <v>385</v>
      </c>
      <c r="K115" s="13"/>
    </row>
    <row r="116" spans="1:11" ht="18.600000000000001" thickBot="1" x14ac:dyDescent="0.5">
      <c r="A116" s="32" t="s">
        <v>293</v>
      </c>
      <c r="B116" s="6"/>
      <c r="C116" s="45" t="s">
        <v>337</v>
      </c>
      <c r="D116" s="7"/>
      <c r="E116" s="7"/>
      <c r="F116" s="8"/>
      <c r="G116" s="6"/>
      <c r="H116" s="45" t="s">
        <v>337</v>
      </c>
      <c r="I116" s="7"/>
      <c r="J116" s="7"/>
      <c r="K116" s="8"/>
    </row>
    <row r="117" spans="1:11" ht="18.600000000000001" thickBot="1" x14ac:dyDescent="0.5">
      <c r="A117" s="30" t="s">
        <v>418</v>
      </c>
      <c r="B117" s="9">
        <v>13</v>
      </c>
      <c r="C117" s="45" t="s">
        <v>337</v>
      </c>
      <c r="D117" s="1" t="s">
        <v>374</v>
      </c>
      <c r="F117" s="10">
        <v>15</v>
      </c>
      <c r="G117" s="9">
        <v>3</v>
      </c>
      <c r="H117" s="45" t="s">
        <v>337</v>
      </c>
      <c r="I117" s="1" t="s">
        <v>375</v>
      </c>
      <c r="J117" s="1" t="s">
        <v>377</v>
      </c>
      <c r="K117" s="10">
        <v>73</v>
      </c>
    </row>
    <row r="118" spans="1:11" ht="18.600000000000001" thickBot="1" x14ac:dyDescent="0.5">
      <c r="A118" s="34" t="s">
        <v>295</v>
      </c>
      <c r="B118" s="11"/>
      <c r="C118" s="45" t="s">
        <v>337</v>
      </c>
      <c r="D118" s="12"/>
      <c r="E118" s="12"/>
      <c r="F118" s="13"/>
      <c r="G118" s="11">
        <v>6</v>
      </c>
      <c r="H118" s="45" t="s">
        <v>337</v>
      </c>
      <c r="I118" s="12" t="s">
        <v>378</v>
      </c>
      <c r="J118" s="12" t="s">
        <v>383</v>
      </c>
      <c r="K118" s="13">
        <v>53</v>
      </c>
    </row>
    <row r="119" spans="1:11" ht="18.600000000000001" thickBot="1" x14ac:dyDescent="0.5">
      <c r="A119" s="32" t="s">
        <v>295</v>
      </c>
      <c r="B119" s="6">
        <v>8</v>
      </c>
      <c r="C119" s="45" t="s">
        <v>337</v>
      </c>
      <c r="D119" s="7" t="s">
        <v>381</v>
      </c>
      <c r="E119" s="7" t="s">
        <v>385</v>
      </c>
      <c r="F119" s="8"/>
      <c r="G119" s="6">
        <v>8</v>
      </c>
      <c r="H119" s="45">
        <v>53</v>
      </c>
      <c r="I119" s="7" t="s">
        <v>380</v>
      </c>
      <c r="J119" s="7" t="s">
        <v>384</v>
      </c>
      <c r="K119" s="8">
        <v>54</v>
      </c>
    </row>
    <row r="120" spans="1:11" ht="18.600000000000001" thickBot="1" x14ac:dyDescent="0.5">
      <c r="A120" s="30" t="s">
        <v>295</v>
      </c>
      <c r="C120" s="45" t="s">
        <v>337</v>
      </c>
      <c r="H120" s="45" t="s">
        <v>337</v>
      </c>
    </row>
    <row r="121" spans="1:11" ht="18.600000000000001" thickBot="1" x14ac:dyDescent="0.5">
      <c r="A121" s="34" t="s">
        <v>419</v>
      </c>
      <c r="B121" s="11">
        <v>2</v>
      </c>
      <c r="C121" s="45" t="s">
        <v>337</v>
      </c>
      <c r="D121" s="12" t="s">
        <v>375</v>
      </c>
      <c r="E121" s="12" t="s">
        <v>380</v>
      </c>
      <c r="F121" s="13">
        <v>27</v>
      </c>
      <c r="G121" s="11">
        <v>6</v>
      </c>
      <c r="H121" s="45" t="s">
        <v>337</v>
      </c>
      <c r="I121" s="12" t="s">
        <v>374</v>
      </c>
      <c r="J121" s="12"/>
      <c r="K121" s="13">
        <v>51</v>
      </c>
    </row>
    <row r="122" spans="1:11" ht="18.600000000000001" thickBot="1" x14ac:dyDescent="0.5">
      <c r="A122" s="32" t="s">
        <v>298</v>
      </c>
      <c r="B122" s="6">
        <v>13</v>
      </c>
      <c r="C122" s="45" t="s">
        <v>337</v>
      </c>
      <c r="D122" s="7" t="s">
        <v>378</v>
      </c>
      <c r="E122" s="7"/>
      <c r="F122" s="8">
        <v>12</v>
      </c>
      <c r="G122" s="6"/>
      <c r="H122" s="45" t="s">
        <v>337</v>
      </c>
      <c r="I122" s="7"/>
      <c r="J122" s="7"/>
      <c r="K122" s="8"/>
    </row>
    <row r="123" spans="1:11" ht="18.600000000000001" thickBot="1" x14ac:dyDescent="0.5">
      <c r="A123" s="30" t="s">
        <v>298</v>
      </c>
      <c r="B123" s="9">
        <v>2</v>
      </c>
      <c r="C123" s="45">
        <v>12</v>
      </c>
      <c r="D123" s="1" t="s">
        <v>380</v>
      </c>
      <c r="E123" s="1" t="s">
        <v>384</v>
      </c>
      <c r="F123" s="10">
        <v>61</v>
      </c>
      <c r="H123" s="45" t="s">
        <v>337</v>
      </c>
    </row>
    <row r="124" spans="1:11" ht="18.600000000000001" thickBot="1" x14ac:dyDescent="0.5">
      <c r="A124" s="34" t="s">
        <v>298</v>
      </c>
      <c r="B124" s="11"/>
      <c r="C124" s="45" t="s">
        <v>337</v>
      </c>
      <c r="D124" s="12"/>
      <c r="E124" s="12"/>
      <c r="F124" s="13"/>
      <c r="G124" s="11"/>
      <c r="H124" s="45" t="s">
        <v>337</v>
      </c>
      <c r="I124" s="12"/>
      <c r="J124" s="12"/>
      <c r="K124" s="13"/>
    </row>
    <row r="125" spans="1:11" ht="18.600000000000001" thickBot="1" x14ac:dyDescent="0.5">
      <c r="A125" s="32" t="s">
        <v>420</v>
      </c>
      <c r="B125" s="6">
        <v>9</v>
      </c>
      <c r="C125" s="45" t="s">
        <v>337</v>
      </c>
      <c r="D125" s="7" t="s">
        <v>374</v>
      </c>
      <c r="E125" s="7"/>
      <c r="F125" s="8">
        <v>61</v>
      </c>
      <c r="G125" s="6">
        <v>10</v>
      </c>
      <c r="H125" s="45" t="s">
        <v>337</v>
      </c>
      <c r="I125" s="7" t="s">
        <v>375</v>
      </c>
      <c r="J125" s="7" t="s">
        <v>376</v>
      </c>
      <c r="K125" s="8">
        <v>28</v>
      </c>
    </row>
    <row r="126" spans="1:11" ht="18.600000000000001" thickBot="1" x14ac:dyDescent="0.5">
      <c r="A126" s="30" t="s">
        <v>301</v>
      </c>
      <c r="C126" s="45" t="s">
        <v>337</v>
      </c>
      <c r="G126" s="9">
        <v>6</v>
      </c>
      <c r="H126" s="45" t="s">
        <v>337</v>
      </c>
      <c r="I126" s="1" t="s">
        <v>378</v>
      </c>
      <c r="K126" s="10" t="s">
        <v>421</v>
      </c>
    </row>
    <row r="127" spans="1:11" ht="18.600000000000001" thickBot="1" x14ac:dyDescent="0.5">
      <c r="A127" s="34" t="s">
        <v>301</v>
      </c>
      <c r="B127" s="11">
        <v>2</v>
      </c>
      <c r="C127" s="45" t="s">
        <v>337</v>
      </c>
      <c r="D127" s="12" t="s">
        <v>376</v>
      </c>
      <c r="E127" s="12" t="s">
        <v>385</v>
      </c>
      <c r="F127" s="13" t="s">
        <v>383</v>
      </c>
      <c r="G127" s="11">
        <v>8</v>
      </c>
      <c r="H127" s="45" t="s">
        <v>245</v>
      </c>
      <c r="I127" s="12" t="s">
        <v>380</v>
      </c>
      <c r="J127" s="12" t="s">
        <v>384</v>
      </c>
      <c r="K127" s="13">
        <v>6</v>
      </c>
    </row>
    <row r="128" spans="1:11" ht="18.600000000000001" thickBot="1" x14ac:dyDescent="0.5">
      <c r="A128" s="32" t="s">
        <v>301</v>
      </c>
      <c r="B128" s="6"/>
      <c r="C128" s="45" t="s">
        <v>337</v>
      </c>
      <c r="D128" s="7"/>
      <c r="E128" s="7"/>
      <c r="F128" s="8"/>
      <c r="G128" s="6"/>
      <c r="H128" s="45" t="s">
        <v>337</v>
      </c>
      <c r="I128" s="7"/>
      <c r="J128" s="7"/>
      <c r="K128" s="8"/>
    </row>
    <row r="129" spans="1:11" ht="18.600000000000001" thickBot="1" x14ac:dyDescent="0.5">
      <c r="A129" s="30" t="s">
        <v>422</v>
      </c>
      <c r="B129" s="9">
        <v>9</v>
      </c>
      <c r="C129" s="45" t="s">
        <v>337</v>
      </c>
      <c r="D129" s="1" t="s">
        <v>375</v>
      </c>
      <c r="E129" s="1" t="s">
        <v>376</v>
      </c>
      <c r="F129" s="10">
        <v>37</v>
      </c>
      <c r="G129" s="9">
        <v>8</v>
      </c>
      <c r="H129" s="45" t="s">
        <v>337</v>
      </c>
      <c r="I129" s="1" t="s">
        <v>374</v>
      </c>
      <c r="K129" s="10">
        <v>12</v>
      </c>
    </row>
    <row r="130" spans="1:11" ht="18.600000000000001" thickBot="1" x14ac:dyDescent="0.5">
      <c r="A130" s="34" t="s">
        <v>303</v>
      </c>
      <c r="B130" s="11">
        <v>13</v>
      </c>
      <c r="C130" s="45" t="s">
        <v>337</v>
      </c>
      <c r="D130" s="12" t="s">
        <v>378</v>
      </c>
      <c r="E130" s="12"/>
      <c r="F130" s="13" t="s">
        <v>423</v>
      </c>
      <c r="G130" s="11"/>
      <c r="H130" s="45" t="s">
        <v>337</v>
      </c>
      <c r="I130" s="12"/>
      <c r="J130" s="12"/>
      <c r="K130" s="13"/>
    </row>
    <row r="131" spans="1:11" ht="18.600000000000001" thickBot="1" x14ac:dyDescent="0.5">
      <c r="A131" s="32" t="s">
        <v>303</v>
      </c>
      <c r="B131" s="6">
        <v>9</v>
      </c>
      <c r="C131" s="45" t="s">
        <v>364</v>
      </c>
      <c r="D131" s="7" t="s">
        <v>380</v>
      </c>
      <c r="E131" s="7" t="s">
        <v>384</v>
      </c>
      <c r="F131" s="8">
        <v>55</v>
      </c>
      <c r="G131" s="6"/>
      <c r="H131" s="45" t="s">
        <v>337</v>
      </c>
      <c r="I131" s="7"/>
      <c r="J131" s="7"/>
      <c r="K131" s="8"/>
    </row>
    <row r="132" spans="1:11" ht="18.600000000000001" thickBot="1" x14ac:dyDescent="0.5">
      <c r="A132" s="30" t="s">
        <v>303</v>
      </c>
      <c r="C132" s="45" t="s">
        <v>337</v>
      </c>
      <c r="H132" s="45" t="s">
        <v>337</v>
      </c>
    </row>
    <row r="133" spans="1:11" ht="18.600000000000001" thickBot="1" x14ac:dyDescent="0.5">
      <c r="A133" s="34" t="s">
        <v>424</v>
      </c>
      <c r="B133" s="11">
        <v>17</v>
      </c>
      <c r="C133" s="45" t="s">
        <v>337</v>
      </c>
      <c r="D133" s="12" t="s">
        <v>374</v>
      </c>
      <c r="E133" s="12"/>
      <c r="F133" s="13">
        <v>58</v>
      </c>
      <c r="G133" s="11">
        <v>3</v>
      </c>
      <c r="H133" s="45" t="s">
        <v>337</v>
      </c>
      <c r="I133" s="12" t="s">
        <v>375</v>
      </c>
      <c r="J133" s="12" t="s">
        <v>380</v>
      </c>
      <c r="K133" s="13">
        <v>39</v>
      </c>
    </row>
    <row r="134" spans="1:11" ht="18.600000000000001" thickBot="1" x14ac:dyDescent="0.5">
      <c r="A134" s="32" t="s">
        <v>305</v>
      </c>
      <c r="B134" s="6"/>
      <c r="C134" s="45" t="s">
        <v>337</v>
      </c>
      <c r="D134" s="7"/>
      <c r="E134" s="7"/>
      <c r="F134" s="8"/>
      <c r="G134" s="6">
        <v>6</v>
      </c>
      <c r="H134" s="45" t="s">
        <v>337</v>
      </c>
      <c r="I134" s="7" t="s">
        <v>378</v>
      </c>
      <c r="J134" s="7"/>
      <c r="K134" s="8" t="s">
        <v>421</v>
      </c>
    </row>
    <row r="135" spans="1:11" ht="18.600000000000001" thickBot="1" x14ac:dyDescent="0.5">
      <c r="A135" s="30" t="s">
        <v>305</v>
      </c>
      <c r="B135" s="9">
        <v>2</v>
      </c>
      <c r="C135" s="45" t="s">
        <v>337</v>
      </c>
      <c r="D135" s="1" t="s">
        <v>376</v>
      </c>
      <c r="E135" s="1" t="s">
        <v>378</v>
      </c>
      <c r="F135" s="10">
        <v>11</v>
      </c>
      <c r="G135" s="9">
        <v>9</v>
      </c>
      <c r="H135" s="45" t="s">
        <v>245</v>
      </c>
      <c r="I135" s="1" t="s">
        <v>380</v>
      </c>
      <c r="K135" s="10">
        <v>6</v>
      </c>
    </row>
    <row r="136" spans="1:11" ht="18.600000000000001" thickBot="1" x14ac:dyDescent="0.5">
      <c r="A136" s="34" t="s">
        <v>305</v>
      </c>
      <c r="B136" s="11">
        <v>13</v>
      </c>
      <c r="C136" s="45" t="s">
        <v>337</v>
      </c>
      <c r="D136" s="12" t="s">
        <v>381</v>
      </c>
      <c r="E136" s="12" t="s">
        <v>376</v>
      </c>
      <c r="F136" s="13">
        <v>83</v>
      </c>
      <c r="G136" s="11"/>
      <c r="H136" s="45" t="s">
        <v>337</v>
      </c>
      <c r="I136" s="12"/>
      <c r="J136" s="12"/>
      <c r="K136" s="13"/>
    </row>
    <row r="137" spans="1:11" ht="18.600000000000001" thickBot="1" x14ac:dyDescent="0.5">
      <c r="A137" s="32" t="s">
        <v>305</v>
      </c>
      <c r="B137" s="6">
        <v>9</v>
      </c>
      <c r="C137" s="45">
        <v>83</v>
      </c>
      <c r="D137" s="7" t="s">
        <v>380</v>
      </c>
      <c r="E137" s="7"/>
      <c r="F137" s="8">
        <v>11</v>
      </c>
      <c r="G137" s="6">
        <v>6</v>
      </c>
      <c r="H137" s="45" t="s">
        <v>337</v>
      </c>
      <c r="I137" s="7" t="s">
        <v>381</v>
      </c>
      <c r="J137" s="7" t="s">
        <v>377</v>
      </c>
      <c r="K137" s="8" t="s">
        <v>415</v>
      </c>
    </row>
    <row r="138" spans="1:11" ht="18.600000000000001" thickBot="1" x14ac:dyDescent="0.5">
      <c r="A138" s="30" t="s">
        <v>305</v>
      </c>
      <c r="C138" s="45" t="s">
        <v>337</v>
      </c>
      <c r="G138" s="9">
        <v>8</v>
      </c>
      <c r="H138" s="45" t="s">
        <v>337</v>
      </c>
      <c r="I138" s="1" t="s">
        <v>378</v>
      </c>
      <c r="J138" s="1" t="s">
        <v>383</v>
      </c>
      <c r="K138" s="10">
        <v>53</v>
      </c>
    </row>
    <row r="139" spans="1:11" ht="18.600000000000001" thickBot="1" x14ac:dyDescent="0.5">
      <c r="A139" s="34" t="s">
        <v>305</v>
      </c>
      <c r="B139" s="11">
        <v>5</v>
      </c>
      <c r="C139" s="45" t="s">
        <v>337</v>
      </c>
      <c r="D139" s="12" t="s">
        <v>381</v>
      </c>
      <c r="E139" s="12" t="s">
        <v>376</v>
      </c>
      <c r="F139" s="13">
        <v>24</v>
      </c>
      <c r="G139" s="11">
        <v>3</v>
      </c>
      <c r="H139" s="45" t="s">
        <v>337</v>
      </c>
      <c r="I139" s="12"/>
      <c r="J139" s="12" t="s">
        <v>383</v>
      </c>
      <c r="K139" s="13">
        <v>94</v>
      </c>
    </row>
    <row r="140" spans="1:11" ht="18.600000000000001" thickBot="1" x14ac:dyDescent="0.5">
      <c r="A140" s="32" t="s">
        <v>305</v>
      </c>
      <c r="B140" s="6">
        <v>13</v>
      </c>
      <c r="C140" s="45" t="s">
        <v>337</v>
      </c>
      <c r="D140" s="7" t="s">
        <v>378</v>
      </c>
      <c r="E140" s="7"/>
      <c r="F140" s="8">
        <v>11</v>
      </c>
      <c r="G140" s="6"/>
      <c r="H140" s="45" t="s">
        <v>337</v>
      </c>
      <c r="I140" s="7"/>
      <c r="J140" s="7"/>
      <c r="K140" s="8"/>
    </row>
    <row r="141" spans="1:11" ht="18.600000000000001" thickBot="1" x14ac:dyDescent="0.5">
      <c r="A141" s="30" t="s">
        <v>305</v>
      </c>
      <c r="B141" s="9">
        <v>5</v>
      </c>
      <c r="C141" s="45">
        <v>11</v>
      </c>
      <c r="D141" s="1" t="s">
        <v>380</v>
      </c>
      <c r="E141" s="1" t="s">
        <v>384</v>
      </c>
      <c r="F141" s="10">
        <v>5</v>
      </c>
      <c r="G141" s="9">
        <v>18</v>
      </c>
      <c r="H141" s="45" t="s">
        <v>337</v>
      </c>
      <c r="I141" s="1" t="s">
        <v>376</v>
      </c>
      <c r="J141" s="1" t="s">
        <v>385</v>
      </c>
      <c r="K141" s="10" t="s">
        <v>383</v>
      </c>
    </row>
    <row r="142" spans="1:11" ht="18.600000000000001" thickBot="1" x14ac:dyDescent="0.5">
      <c r="A142" s="34" t="s">
        <v>305</v>
      </c>
      <c r="B142" s="11" t="s">
        <v>209</v>
      </c>
      <c r="C142" s="45" t="s">
        <v>337</v>
      </c>
      <c r="D142" s="12" t="s">
        <v>426</v>
      </c>
      <c r="E142" s="12"/>
      <c r="F142" s="13"/>
      <c r="G142" s="11" t="s">
        <v>210</v>
      </c>
      <c r="H142" s="45" t="s">
        <v>337</v>
      </c>
      <c r="I142" s="12"/>
      <c r="J142" s="12"/>
      <c r="K142" s="13"/>
    </row>
    <row r="143" spans="1:11" ht="18.600000000000001" thickBot="1" x14ac:dyDescent="0.5">
      <c r="A143" s="32" t="s">
        <v>425</v>
      </c>
      <c r="B143" s="6">
        <v>17</v>
      </c>
      <c r="C143" s="45" t="s">
        <v>337</v>
      </c>
      <c r="D143" s="7" t="s">
        <v>374</v>
      </c>
      <c r="E143" s="7"/>
      <c r="F143" s="8">
        <v>15</v>
      </c>
      <c r="G143" s="6">
        <v>8</v>
      </c>
      <c r="H143" s="45" t="s">
        <v>337</v>
      </c>
      <c r="I143" s="7" t="s">
        <v>375</v>
      </c>
      <c r="J143" s="7" t="s">
        <v>377</v>
      </c>
      <c r="K143" s="8">
        <v>97</v>
      </c>
    </row>
    <row r="144" spans="1:11" ht="18.600000000000001" thickBot="1" x14ac:dyDescent="0.5">
      <c r="A144" s="30" t="s">
        <v>307</v>
      </c>
      <c r="C144" s="45" t="s">
        <v>337</v>
      </c>
      <c r="G144" s="9">
        <v>6</v>
      </c>
      <c r="H144" s="45" t="s">
        <v>337</v>
      </c>
      <c r="I144" s="1" t="s">
        <v>378</v>
      </c>
      <c r="J144" s="1" t="s">
        <v>383</v>
      </c>
      <c r="K144" s="10">
        <v>53</v>
      </c>
    </row>
    <row r="145" spans="1:11" ht="18.600000000000001" thickBot="1" x14ac:dyDescent="0.5">
      <c r="A145" s="34" t="s">
        <v>307</v>
      </c>
      <c r="B145" s="11">
        <v>5</v>
      </c>
      <c r="C145" s="45" t="s">
        <v>337</v>
      </c>
      <c r="D145" s="12" t="s">
        <v>376</v>
      </c>
      <c r="E145" s="12" t="s">
        <v>378</v>
      </c>
      <c r="F145" s="13" t="s">
        <v>390</v>
      </c>
      <c r="G145" s="11">
        <v>3</v>
      </c>
      <c r="H145" s="45">
        <v>53</v>
      </c>
      <c r="I145" s="12" t="s">
        <v>380</v>
      </c>
      <c r="J145" s="12"/>
      <c r="K145" s="13">
        <v>5</v>
      </c>
    </row>
    <row r="146" spans="1:11" ht="18.600000000000001" thickBot="1" x14ac:dyDescent="0.5">
      <c r="A146" s="32" t="s">
        <v>307</v>
      </c>
      <c r="B146" s="6">
        <v>17</v>
      </c>
      <c r="C146" s="45" t="s">
        <v>337</v>
      </c>
      <c r="D146" s="7" t="s">
        <v>381</v>
      </c>
      <c r="E146" s="7" t="s">
        <v>377</v>
      </c>
      <c r="F146" s="8" t="s">
        <v>390</v>
      </c>
      <c r="G146" s="6"/>
      <c r="H146" s="45" t="s">
        <v>337</v>
      </c>
      <c r="I146" s="7"/>
      <c r="J146" s="7"/>
      <c r="K146" s="8"/>
    </row>
    <row r="147" spans="1:11" ht="18.600000000000001" thickBot="1" x14ac:dyDescent="0.5">
      <c r="A147" s="30" t="s">
        <v>307</v>
      </c>
      <c r="B147" s="9">
        <v>9</v>
      </c>
      <c r="C147" s="45" t="s">
        <v>337</v>
      </c>
      <c r="F147" s="10" t="s">
        <v>427</v>
      </c>
      <c r="H147" s="45" t="s">
        <v>337</v>
      </c>
    </row>
    <row r="148" spans="1:11" ht="18.600000000000001" thickBot="1" x14ac:dyDescent="0.5">
      <c r="A148" s="34" t="s">
        <v>307</v>
      </c>
      <c r="B148" s="11">
        <v>13</v>
      </c>
      <c r="C148" s="45" t="s">
        <v>337</v>
      </c>
      <c r="D148" s="12"/>
      <c r="E148" s="12" t="s">
        <v>383</v>
      </c>
      <c r="F148" s="13">
        <v>58</v>
      </c>
      <c r="G148" s="11">
        <v>10</v>
      </c>
      <c r="H148" s="45" t="s">
        <v>337</v>
      </c>
      <c r="I148" s="12" t="s">
        <v>381</v>
      </c>
      <c r="J148" s="12" t="s">
        <v>380</v>
      </c>
      <c r="K148" s="13">
        <v>32</v>
      </c>
    </row>
    <row r="149" spans="1:11" ht="18.600000000000001" thickBot="1" x14ac:dyDescent="0.5">
      <c r="A149" s="32" t="s">
        <v>307</v>
      </c>
      <c r="B149" s="6"/>
      <c r="C149" s="45" t="s">
        <v>337</v>
      </c>
      <c r="D149" s="7"/>
      <c r="E149" s="7"/>
      <c r="F149" s="8"/>
      <c r="G149" s="6">
        <v>6</v>
      </c>
      <c r="H149" s="45" t="s">
        <v>337</v>
      </c>
      <c r="I149" s="7" t="s">
        <v>378</v>
      </c>
      <c r="J149" s="7"/>
      <c r="K149" s="8">
        <v>51</v>
      </c>
    </row>
    <row r="150" spans="1:11" ht="18.600000000000001" thickBot="1" x14ac:dyDescent="0.5">
      <c r="A150" s="30" t="s">
        <v>307</v>
      </c>
      <c r="B150" s="9">
        <v>9</v>
      </c>
      <c r="C150" s="45" t="s">
        <v>337</v>
      </c>
      <c r="D150" s="1" t="s">
        <v>381</v>
      </c>
      <c r="E150" s="1" t="s">
        <v>385</v>
      </c>
      <c r="G150" s="9">
        <v>3</v>
      </c>
      <c r="H150" s="45">
        <v>51</v>
      </c>
      <c r="I150" s="1" t="s">
        <v>380</v>
      </c>
      <c r="J150" s="1" t="s">
        <v>384</v>
      </c>
      <c r="K150" s="10">
        <v>79</v>
      </c>
    </row>
    <row r="151" spans="1:11" ht="18.600000000000001" thickBot="1" x14ac:dyDescent="0.5">
      <c r="A151" s="34" t="s">
        <v>307</v>
      </c>
      <c r="B151" s="11"/>
      <c r="C151" s="45" t="s">
        <v>337</v>
      </c>
      <c r="D151" s="12"/>
      <c r="E151" s="12"/>
      <c r="F151" s="13"/>
      <c r="G151" s="11"/>
      <c r="H151" s="45" t="s">
        <v>337</v>
      </c>
      <c r="I151" s="12"/>
      <c r="J151" s="12"/>
      <c r="K151" s="13"/>
    </row>
    <row r="152" spans="1:11" ht="18.600000000000001" thickBot="1" x14ac:dyDescent="0.5">
      <c r="A152" s="32" t="s">
        <v>428</v>
      </c>
      <c r="B152" s="6">
        <v>9</v>
      </c>
      <c r="C152" s="45" t="s">
        <v>337</v>
      </c>
      <c r="D152" s="7" t="s">
        <v>375</v>
      </c>
      <c r="E152" s="7" t="s">
        <v>380</v>
      </c>
      <c r="F152" s="8">
        <v>32</v>
      </c>
      <c r="G152" s="6">
        <v>18</v>
      </c>
      <c r="H152" s="45" t="s">
        <v>337</v>
      </c>
      <c r="I152" s="7" t="s">
        <v>374</v>
      </c>
      <c r="J152" s="7"/>
      <c r="K152" s="8">
        <v>67</v>
      </c>
    </row>
    <row r="153" spans="1:11" ht="18.600000000000001" thickBot="1" x14ac:dyDescent="0.5">
      <c r="A153" s="30" t="s">
        <v>309</v>
      </c>
      <c r="B153" s="9">
        <v>13</v>
      </c>
      <c r="C153" s="45" t="s">
        <v>337</v>
      </c>
      <c r="D153" s="1" t="s">
        <v>378</v>
      </c>
      <c r="F153" s="10">
        <v>11</v>
      </c>
      <c r="H153" s="45" t="s">
        <v>337</v>
      </c>
    </row>
    <row r="154" spans="1:11" ht="18.600000000000001" thickBot="1" x14ac:dyDescent="0.5">
      <c r="A154" s="34" t="s">
        <v>309</v>
      </c>
      <c r="B154" s="11">
        <v>5</v>
      </c>
      <c r="C154" s="45">
        <v>11</v>
      </c>
      <c r="D154" s="12" t="s">
        <v>380</v>
      </c>
      <c r="E154" s="12" t="s">
        <v>384</v>
      </c>
      <c r="F154" s="13">
        <v>99</v>
      </c>
      <c r="G154" s="11">
        <v>6</v>
      </c>
      <c r="H154" s="45" t="s">
        <v>337</v>
      </c>
      <c r="I154" s="12" t="s">
        <v>381</v>
      </c>
      <c r="J154" s="12" t="s">
        <v>385</v>
      </c>
      <c r="K154" s="13"/>
    </row>
    <row r="155" spans="1:11" ht="18.600000000000001" thickBot="1" x14ac:dyDescent="0.5">
      <c r="A155" s="32" t="s">
        <v>309</v>
      </c>
      <c r="B155" s="6"/>
      <c r="C155" s="45" t="s">
        <v>337</v>
      </c>
      <c r="D155" s="7"/>
      <c r="E155" s="7"/>
      <c r="F155" s="8"/>
      <c r="G155" s="6"/>
      <c r="H155" s="45" t="s">
        <v>337</v>
      </c>
      <c r="I155" s="7"/>
      <c r="J155" s="7"/>
      <c r="K155" s="8"/>
    </row>
    <row r="156" spans="1:11" ht="18.600000000000001" thickBot="1" x14ac:dyDescent="0.5">
      <c r="A156" s="30" t="s">
        <v>429</v>
      </c>
      <c r="B156" s="9">
        <v>14</v>
      </c>
      <c r="C156" s="45" t="s">
        <v>337</v>
      </c>
      <c r="D156" s="1" t="s">
        <v>374</v>
      </c>
      <c r="F156" s="10">
        <v>66</v>
      </c>
      <c r="G156" s="9">
        <v>8</v>
      </c>
      <c r="H156" s="45" t="s">
        <v>337</v>
      </c>
      <c r="I156" s="1" t="s">
        <v>375</v>
      </c>
      <c r="J156" s="1" t="s">
        <v>380</v>
      </c>
      <c r="K156" s="10">
        <v>32</v>
      </c>
    </row>
    <row r="157" spans="1:11" ht="18.600000000000001" thickBot="1" x14ac:dyDescent="0.5">
      <c r="A157" s="34" t="s">
        <v>311</v>
      </c>
      <c r="B157" s="11"/>
      <c r="C157" s="45" t="s">
        <v>337</v>
      </c>
      <c r="D157" s="12"/>
      <c r="E157" s="12"/>
      <c r="F157" s="13"/>
      <c r="G157" s="11">
        <v>6</v>
      </c>
      <c r="H157" s="45" t="s">
        <v>337</v>
      </c>
      <c r="I157" s="12" t="s">
        <v>378</v>
      </c>
      <c r="J157" s="12"/>
      <c r="K157" s="13">
        <v>11</v>
      </c>
    </row>
    <row r="158" spans="1:11" ht="18.600000000000001" thickBot="1" x14ac:dyDescent="0.5">
      <c r="A158" s="32" t="s">
        <v>311</v>
      </c>
      <c r="B158" s="6">
        <v>14</v>
      </c>
      <c r="C158" s="45" t="s">
        <v>337</v>
      </c>
      <c r="D158" s="7" t="s">
        <v>381</v>
      </c>
      <c r="E158" s="7" t="s">
        <v>385</v>
      </c>
      <c r="F158" s="8"/>
      <c r="G158" s="6">
        <v>13</v>
      </c>
      <c r="H158" s="45">
        <v>11</v>
      </c>
      <c r="I158" s="7" t="s">
        <v>380</v>
      </c>
      <c r="J158" s="7" t="s">
        <v>384</v>
      </c>
      <c r="K158" s="8">
        <v>19</v>
      </c>
    </row>
    <row r="159" spans="1:11" ht="18.600000000000001" thickBot="1" x14ac:dyDescent="0.5">
      <c r="A159" s="30" t="s">
        <v>311</v>
      </c>
      <c r="C159" s="45" t="s">
        <v>337</v>
      </c>
      <c r="H159" s="45" t="s">
        <v>337</v>
      </c>
    </row>
    <row r="160" spans="1:11" ht="18.600000000000001" thickBot="1" x14ac:dyDescent="0.5">
      <c r="A160" s="34" t="s">
        <v>430</v>
      </c>
      <c r="B160" s="11">
        <v>9</v>
      </c>
      <c r="C160" s="45" t="s">
        <v>337</v>
      </c>
      <c r="D160" s="12" t="s">
        <v>375</v>
      </c>
      <c r="E160" s="12" t="s">
        <v>376</v>
      </c>
      <c r="F160" s="13">
        <v>36</v>
      </c>
      <c r="G160" s="11">
        <v>9</v>
      </c>
      <c r="H160" s="45" t="s">
        <v>337</v>
      </c>
      <c r="I160" s="12" t="s">
        <v>374</v>
      </c>
      <c r="J160" s="12"/>
      <c r="K160" s="13">
        <v>67</v>
      </c>
    </row>
    <row r="161" spans="1:11" ht="18.600000000000001" thickBot="1" x14ac:dyDescent="0.5">
      <c r="A161" s="32" t="s">
        <v>313</v>
      </c>
      <c r="B161" s="6">
        <v>13</v>
      </c>
      <c r="C161" s="45" t="s">
        <v>337</v>
      </c>
      <c r="D161" s="7" t="s">
        <v>378</v>
      </c>
      <c r="E161" s="7"/>
      <c r="F161" s="8">
        <v>51</v>
      </c>
      <c r="G161" s="6"/>
      <c r="H161" s="45" t="s">
        <v>337</v>
      </c>
      <c r="I161" s="7"/>
      <c r="J161" s="7"/>
      <c r="K161" s="8"/>
    </row>
    <row r="162" spans="1:11" ht="18.600000000000001" thickBot="1" x14ac:dyDescent="0.5">
      <c r="A162" s="30" t="s">
        <v>313</v>
      </c>
      <c r="B162" s="9">
        <v>2</v>
      </c>
      <c r="C162" s="45">
        <v>51</v>
      </c>
      <c r="D162" s="1" t="s">
        <v>380</v>
      </c>
      <c r="E162" s="1" t="s">
        <v>384</v>
      </c>
      <c r="F162" s="10">
        <v>7</v>
      </c>
      <c r="G162" s="9">
        <v>6</v>
      </c>
      <c r="H162" s="45" t="s">
        <v>337</v>
      </c>
      <c r="I162" s="1" t="s">
        <v>376</v>
      </c>
      <c r="J162" s="1" t="s">
        <v>385</v>
      </c>
      <c r="K162" s="10" t="s">
        <v>415</v>
      </c>
    </row>
    <row r="163" spans="1:11" ht="18.600000000000001" thickBot="1" x14ac:dyDescent="0.5">
      <c r="A163" s="34" t="s">
        <v>313</v>
      </c>
      <c r="B163" s="11"/>
      <c r="C163" s="45" t="s">
        <v>337</v>
      </c>
      <c r="D163" s="12"/>
      <c r="E163" s="12"/>
      <c r="F163" s="13"/>
      <c r="G163" s="11"/>
      <c r="H163" s="45" t="s">
        <v>337</v>
      </c>
      <c r="I163" s="12"/>
      <c r="J163" s="12"/>
      <c r="K163" s="13"/>
    </row>
    <row r="164" spans="1:11" ht="18.600000000000001" thickBot="1" x14ac:dyDescent="0.5">
      <c r="A164" s="32" t="s">
        <v>431</v>
      </c>
      <c r="B164" s="6">
        <v>2</v>
      </c>
      <c r="C164" s="45" t="s">
        <v>337</v>
      </c>
      <c r="D164" s="7" t="s">
        <v>374</v>
      </c>
      <c r="E164" s="7"/>
      <c r="F164" s="8">
        <v>16</v>
      </c>
      <c r="G164" s="6">
        <v>10</v>
      </c>
      <c r="H164" s="45" t="s">
        <v>337</v>
      </c>
      <c r="I164" s="7" t="s">
        <v>375</v>
      </c>
      <c r="J164" s="7" t="s">
        <v>377</v>
      </c>
      <c r="K164" s="8">
        <v>98</v>
      </c>
    </row>
    <row r="165" spans="1:11" ht="18.600000000000001" thickBot="1" x14ac:dyDescent="0.5">
      <c r="A165" s="30" t="s">
        <v>316</v>
      </c>
      <c r="C165" s="45" t="s">
        <v>337</v>
      </c>
      <c r="G165" s="9">
        <v>6</v>
      </c>
      <c r="H165" s="45" t="s">
        <v>337</v>
      </c>
      <c r="I165" s="1" t="s">
        <v>378</v>
      </c>
      <c r="K165" s="10" t="s">
        <v>392</v>
      </c>
    </row>
    <row r="166" spans="1:11" ht="18.600000000000001" thickBot="1" x14ac:dyDescent="0.5">
      <c r="A166" s="34" t="s">
        <v>316</v>
      </c>
      <c r="B166" s="11"/>
      <c r="C166" s="45" t="s">
        <v>337</v>
      </c>
      <c r="D166" s="12"/>
      <c r="E166" s="12"/>
      <c r="F166" s="13"/>
      <c r="G166" s="11">
        <v>9</v>
      </c>
      <c r="H166" s="45" t="s">
        <v>235</v>
      </c>
      <c r="I166" s="12" t="s">
        <v>380</v>
      </c>
      <c r="J166" s="12" t="s">
        <v>385</v>
      </c>
      <c r="K166" s="13" t="s">
        <v>390</v>
      </c>
    </row>
    <row r="167" spans="1:11" ht="18.600000000000001" thickBot="1" x14ac:dyDescent="0.5">
      <c r="A167" s="32" t="s">
        <v>316</v>
      </c>
      <c r="B167" s="6" t="s">
        <v>207</v>
      </c>
      <c r="C167" s="45" t="s">
        <v>337</v>
      </c>
      <c r="D167" s="7" t="s">
        <v>398</v>
      </c>
      <c r="E167" s="7"/>
      <c r="F167" s="8"/>
      <c r="G167" s="6" t="s">
        <v>208</v>
      </c>
      <c r="H167" s="45" t="s">
        <v>337</v>
      </c>
      <c r="I167" s="7"/>
      <c r="J167" s="7"/>
      <c r="K167" s="8"/>
    </row>
    <row r="168" spans="1:11" ht="18.600000000000001" thickBot="1" x14ac:dyDescent="0.5">
      <c r="A168" s="30" t="s">
        <v>316</v>
      </c>
      <c r="C168" s="45" t="s">
        <v>337</v>
      </c>
      <c r="H168" s="45" t="s">
        <v>337</v>
      </c>
    </row>
    <row r="169" spans="1:11" ht="18.600000000000001" thickBot="1" x14ac:dyDescent="0.5">
      <c r="A169" s="34" t="s">
        <v>432</v>
      </c>
      <c r="B169" s="11">
        <v>2</v>
      </c>
      <c r="C169" s="45" t="s">
        <v>337</v>
      </c>
      <c r="D169" s="12" t="s">
        <v>374</v>
      </c>
      <c r="E169" s="12"/>
      <c r="F169" s="13">
        <v>68</v>
      </c>
      <c r="G169" s="11">
        <v>8</v>
      </c>
      <c r="H169" s="45" t="s">
        <v>337</v>
      </c>
      <c r="I169" s="12" t="s">
        <v>375</v>
      </c>
      <c r="J169" s="12" t="s">
        <v>380</v>
      </c>
      <c r="K169" s="13">
        <v>32</v>
      </c>
    </row>
    <row r="170" spans="1:11" ht="18.600000000000001" thickBot="1" x14ac:dyDescent="0.5">
      <c r="A170" s="32" t="s">
        <v>318</v>
      </c>
      <c r="B170" s="6"/>
      <c r="C170" s="45" t="s">
        <v>337</v>
      </c>
      <c r="D170" s="7"/>
      <c r="E170" s="7"/>
      <c r="F170" s="8"/>
      <c r="G170" s="6">
        <v>6</v>
      </c>
      <c r="H170" s="45" t="s">
        <v>337</v>
      </c>
      <c r="I170" s="7" t="s">
        <v>378</v>
      </c>
      <c r="J170" s="7"/>
      <c r="K170" s="8" t="s">
        <v>392</v>
      </c>
    </row>
    <row r="171" spans="1:11" ht="18.600000000000001" thickBot="1" x14ac:dyDescent="0.5">
      <c r="A171" s="30" t="s">
        <v>318</v>
      </c>
      <c r="C171" s="45" t="s">
        <v>337</v>
      </c>
      <c r="G171" s="9">
        <v>9</v>
      </c>
      <c r="H171" s="45" t="s">
        <v>235</v>
      </c>
      <c r="I171" s="1" t="s">
        <v>380</v>
      </c>
      <c r="J171" s="1" t="s">
        <v>384</v>
      </c>
      <c r="K171" s="10">
        <v>66</v>
      </c>
    </row>
    <row r="172" spans="1:11" ht="18.600000000000001" thickBot="1" x14ac:dyDescent="0.5">
      <c r="A172" s="34" t="s">
        <v>318</v>
      </c>
      <c r="B172" s="11"/>
      <c r="C172" s="45" t="s">
        <v>337</v>
      </c>
      <c r="D172" s="12"/>
      <c r="E172" s="12"/>
      <c r="F172" s="13"/>
      <c r="G172" s="11"/>
      <c r="H172" s="45" t="s">
        <v>337</v>
      </c>
      <c r="I172" s="12"/>
      <c r="J172" s="12"/>
      <c r="K172" s="13"/>
    </row>
    <row r="173" spans="1:11" ht="18.600000000000001" thickBot="1" x14ac:dyDescent="0.5">
      <c r="A173" s="32" t="s">
        <v>433</v>
      </c>
      <c r="B173" s="6">
        <v>5</v>
      </c>
      <c r="C173" s="45" t="s">
        <v>337</v>
      </c>
      <c r="D173" s="7" t="s">
        <v>375</v>
      </c>
      <c r="E173" s="7" t="s">
        <v>376</v>
      </c>
      <c r="F173" s="8">
        <v>83</v>
      </c>
      <c r="G173" s="6">
        <v>3</v>
      </c>
      <c r="H173" s="45" t="s">
        <v>337</v>
      </c>
      <c r="I173" s="7" t="s">
        <v>374</v>
      </c>
      <c r="J173" s="7"/>
      <c r="K173" s="8">
        <v>83</v>
      </c>
    </row>
    <row r="174" spans="1:11" ht="18.600000000000001" thickBot="1" x14ac:dyDescent="0.5">
      <c r="A174" s="30" t="s">
        <v>320</v>
      </c>
      <c r="B174" s="9">
        <v>13</v>
      </c>
      <c r="C174" s="45" t="s">
        <v>337</v>
      </c>
      <c r="D174" s="1" t="s">
        <v>378</v>
      </c>
      <c r="F174" s="10">
        <v>51</v>
      </c>
      <c r="H174" s="45" t="s">
        <v>337</v>
      </c>
    </row>
    <row r="175" spans="1:11" ht="18.600000000000001" thickBot="1" x14ac:dyDescent="0.5">
      <c r="A175" s="34" t="s">
        <v>320</v>
      </c>
      <c r="B175" s="11">
        <v>9</v>
      </c>
      <c r="C175" s="45">
        <v>51</v>
      </c>
      <c r="D175" s="12" t="s">
        <v>380</v>
      </c>
      <c r="E175" s="12"/>
      <c r="F175" s="13">
        <v>56</v>
      </c>
      <c r="G175" s="11">
        <v>3</v>
      </c>
      <c r="H175" s="45" t="s">
        <v>337</v>
      </c>
      <c r="I175" s="12" t="s">
        <v>381</v>
      </c>
      <c r="J175" s="12" t="s">
        <v>377</v>
      </c>
      <c r="K175" s="13">
        <v>75</v>
      </c>
    </row>
    <row r="176" spans="1:11" ht="18.600000000000001" thickBot="1" x14ac:dyDescent="0.5">
      <c r="A176" s="32" t="s">
        <v>320</v>
      </c>
      <c r="B176" s="6"/>
      <c r="C176" s="45" t="s">
        <v>337</v>
      </c>
      <c r="D176" s="7"/>
      <c r="E176" s="7"/>
      <c r="F176" s="8"/>
      <c r="G176" s="6">
        <v>10</v>
      </c>
      <c r="H176" s="45" t="s">
        <v>337</v>
      </c>
      <c r="I176" s="7" t="s">
        <v>378</v>
      </c>
      <c r="J176" s="7" t="s">
        <v>383</v>
      </c>
      <c r="K176" s="8">
        <v>53</v>
      </c>
    </row>
    <row r="177" spans="1:11" ht="18.600000000000001" thickBot="1" x14ac:dyDescent="0.5">
      <c r="A177" s="30" t="s">
        <v>320</v>
      </c>
      <c r="B177" s="9">
        <v>9</v>
      </c>
      <c r="C177" s="45" t="s">
        <v>337</v>
      </c>
      <c r="D177" s="1" t="s">
        <v>381</v>
      </c>
      <c r="E177" s="1" t="s">
        <v>385</v>
      </c>
      <c r="G177" s="9">
        <v>8</v>
      </c>
      <c r="H177" s="45">
        <v>53</v>
      </c>
      <c r="I177" s="1" t="s">
        <v>380</v>
      </c>
      <c r="J177" s="1" t="s">
        <v>384</v>
      </c>
      <c r="K177" s="10">
        <v>74</v>
      </c>
    </row>
    <row r="178" spans="1:11" ht="18.600000000000001" thickBot="1" x14ac:dyDescent="0.5">
      <c r="A178" s="34" t="s">
        <v>320</v>
      </c>
      <c r="B178" s="11" t="s">
        <v>207</v>
      </c>
      <c r="C178" s="45" t="s">
        <v>337</v>
      </c>
      <c r="D178" s="12"/>
      <c r="E178" s="12"/>
      <c r="F178" s="13"/>
      <c r="G178" s="11" t="s">
        <v>207</v>
      </c>
      <c r="H178" s="45" t="s">
        <v>337</v>
      </c>
      <c r="I178" s="12" t="s">
        <v>426</v>
      </c>
      <c r="J178" s="12"/>
      <c r="K178" s="13"/>
    </row>
    <row r="179" spans="1:11" ht="18.600000000000001" thickBot="1" x14ac:dyDescent="0.5">
      <c r="A179" s="32" t="s">
        <v>320</v>
      </c>
      <c r="B179" s="6"/>
      <c r="C179" s="45" t="s">
        <v>337</v>
      </c>
      <c r="D179" s="7"/>
      <c r="E179" s="7"/>
      <c r="F179" s="8"/>
      <c r="G179" s="6"/>
      <c r="H179" s="45" t="s">
        <v>337</v>
      </c>
      <c r="I179" s="7"/>
      <c r="J179" s="7"/>
      <c r="K179" s="8"/>
    </row>
    <row r="180" spans="1:11" ht="18.600000000000001" thickBot="1" x14ac:dyDescent="0.5">
      <c r="A180" s="30" t="s">
        <v>434</v>
      </c>
      <c r="B180" s="9">
        <v>8</v>
      </c>
      <c r="C180" s="45" t="s">
        <v>337</v>
      </c>
      <c r="D180" s="1" t="s">
        <v>375</v>
      </c>
      <c r="E180" s="1" t="s">
        <v>380</v>
      </c>
      <c r="F180" s="10">
        <v>33</v>
      </c>
      <c r="G180" s="9">
        <v>3</v>
      </c>
      <c r="H180" s="45" t="s">
        <v>337</v>
      </c>
      <c r="I180" s="1" t="s">
        <v>374</v>
      </c>
      <c r="K180" s="10">
        <v>89</v>
      </c>
    </row>
    <row r="181" spans="1:11" ht="18.600000000000001" thickBot="1" x14ac:dyDescent="0.5">
      <c r="A181" s="34" t="s">
        <v>322</v>
      </c>
      <c r="B181" s="11">
        <v>13</v>
      </c>
      <c r="C181" s="45" t="s">
        <v>337</v>
      </c>
      <c r="D181" s="12" t="s">
        <v>378</v>
      </c>
      <c r="E181" s="12"/>
      <c r="F181" s="13" t="s">
        <v>407</v>
      </c>
      <c r="G181" s="11"/>
      <c r="H181" s="45" t="s">
        <v>337</v>
      </c>
      <c r="I181" s="12"/>
      <c r="J181" s="12"/>
      <c r="K181" s="13"/>
    </row>
    <row r="182" spans="1:11" ht="18.600000000000001" thickBot="1" x14ac:dyDescent="0.5">
      <c r="A182" s="32" t="s">
        <v>322</v>
      </c>
      <c r="B182" s="6">
        <v>5</v>
      </c>
      <c r="C182" s="45" t="s">
        <v>229</v>
      </c>
      <c r="D182" s="7" t="s">
        <v>380</v>
      </c>
      <c r="E182" s="7" t="s">
        <v>384</v>
      </c>
      <c r="F182" s="8">
        <v>65</v>
      </c>
      <c r="G182" s="6">
        <v>3</v>
      </c>
      <c r="H182" s="45" t="s">
        <v>337</v>
      </c>
      <c r="I182" s="7" t="s">
        <v>381</v>
      </c>
      <c r="J182" s="7" t="s">
        <v>385</v>
      </c>
      <c r="K182" s="8"/>
    </row>
    <row r="183" spans="1:11" ht="18.600000000000001" thickBot="1" x14ac:dyDescent="0.5">
      <c r="A183" s="30" t="s">
        <v>322</v>
      </c>
      <c r="B183" s="9">
        <v>5</v>
      </c>
      <c r="C183" s="45" t="s">
        <v>337</v>
      </c>
      <c r="D183" s="1" t="s">
        <v>435</v>
      </c>
      <c r="F183" s="10">
        <v>1</v>
      </c>
      <c r="H183" s="45" t="s">
        <v>337</v>
      </c>
    </row>
    <row r="184" spans="1:11" ht="18.600000000000001" thickBot="1" x14ac:dyDescent="0.5">
      <c r="A184" s="34" t="s">
        <v>322</v>
      </c>
      <c r="B184" s="11"/>
      <c r="C184" s="45" t="s">
        <v>337</v>
      </c>
      <c r="D184" s="12"/>
      <c r="E184" s="12"/>
      <c r="F184" s="13"/>
      <c r="G184" s="11"/>
      <c r="H184" s="45" t="s">
        <v>337</v>
      </c>
      <c r="I184" s="12"/>
      <c r="J184" s="12"/>
      <c r="K184" s="13"/>
    </row>
    <row r="185" spans="1:11" ht="18.600000000000001" thickBot="1" x14ac:dyDescent="0.5">
      <c r="A185" s="32" t="s">
        <v>436</v>
      </c>
      <c r="B185" s="6">
        <v>1</v>
      </c>
      <c r="C185" s="45" t="s">
        <v>337</v>
      </c>
      <c r="D185" s="7" t="s">
        <v>374</v>
      </c>
      <c r="E185" s="7"/>
      <c r="F185" s="8">
        <v>96</v>
      </c>
      <c r="G185" s="6">
        <v>3</v>
      </c>
      <c r="H185" s="45" t="s">
        <v>337</v>
      </c>
      <c r="I185" s="7" t="s">
        <v>375</v>
      </c>
      <c r="J185" s="7" t="s">
        <v>376</v>
      </c>
      <c r="K185" s="8">
        <v>28</v>
      </c>
    </row>
    <row r="186" spans="1:11" ht="18.600000000000001" thickBot="1" x14ac:dyDescent="0.5">
      <c r="A186" s="30" t="s">
        <v>324</v>
      </c>
      <c r="C186" s="45" t="s">
        <v>337</v>
      </c>
      <c r="G186" s="9">
        <v>6</v>
      </c>
      <c r="H186" s="45" t="s">
        <v>337</v>
      </c>
      <c r="I186" s="1" t="s">
        <v>378</v>
      </c>
      <c r="K186" s="10">
        <v>51</v>
      </c>
    </row>
    <row r="187" spans="1:11" ht="18.600000000000001" thickBot="1" x14ac:dyDescent="0.5">
      <c r="A187" s="34" t="s">
        <v>324</v>
      </c>
      <c r="B187" s="11">
        <v>14</v>
      </c>
      <c r="C187" s="45" t="s">
        <v>337</v>
      </c>
      <c r="D187" s="12" t="s">
        <v>381</v>
      </c>
      <c r="E187" s="12" t="s">
        <v>385</v>
      </c>
      <c r="F187" s="13"/>
      <c r="G187" s="11">
        <v>8</v>
      </c>
      <c r="H187" s="45">
        <v>51</v>
      </c>
      <c r="I187" s="12" t="s">
        <v>380</v>
      </c>
      <c r="J187" s="12" t="s">
        <v>384</v>
      </c>
      <c r="K187" s="13">
        <v>92</v>
      </c>
    </row>
    <row r="188" spans="1:11" ht="18.600000000000001" thickBot="1" x14ac:dyDescent="0.5">
      <c r="A188" s="32" t="s">
        <v>324</v>
      </c>
      <c r="B188" s="6">
        <v>1</v>
      </c>
      <c r="C188" s="45" t="s">
        <v>337</v>
      </c>
      <c r="D188" s="7" t="s">
        <v>435</v>
      </c>
      <c r="E188" s="7"/>
      <c r="F188" s="8">
        <v>5</v>
      </c>
      <c r="G188" s="6"/>
      <c r="H188" s="45" t="s">
        <v>337</v>
      </c>
      <c r="I188" s="7"/>
      <c r="J188" s="7"/>
      <c r="K188" s="8"/>
    </row>
    <row r="189" spans="1:11" ht="18.600000000000001" thickBot="1" x14ac:dyDescent="0.5">
      <c r="A189" s="30" t="s">
        <v>437</v>
      </c>
      <c r="B189" s="9">
        <v>2</v>
      </c>
      <c r="C189" s="45" t="s">
        <v>337</v>
      </c>
      <c r="D189" s="1" t="s">
        <v>375</v>
      </c>
      <c r="E189" s="1" t="s">
        <v>376</v>
      </c>
      <c r="F189" s="10">
        <v>36</v>
      </c>
      <c r="G189" s="9">
        <v>13</v>
      </c>
      <c r="H189" s="45" t="s">
        <v>337</v>
      </c>
      <c r="I189" s="1" t="s">
        <v>374</v>
      </c>
      <c r="K189" s="10">
        <v>66</v>
      </c>
    </row>
    <row r="190" spans="1:11" ht="18.600000000000001" thickBot="1" x14ac:dyDescent="0.5">
      <c r="A190" s="34" t="s">
        <v>326</v>
      </c>
      <c r="B190" s="11">
        <v>13</v>
      </c>
      <c r="C190" s="45" t="s">
        <v>337</v>
      </c>
      <c r="D190" s="12" t="s">
        <v>378</v>
      </c>
      <c r="E190" s="12"/>
      <c r="F190" s="13" t="s">
        <v>392</v>
      </c>
      <c r="G190" s="11"/>
      <c r="H190" s="45" t="s">
        <v>337</v>
      </c>
      <c r="I190" s="12"/>
      <c r="J190" s="12"/>
      <c r="K190" s="13"/>
    </row>
    <row r="191" spans="1:11" ht="18.600000000000001" thickBot="1" x14ac:dyDescent="0.5">
      <c r="A191" s="32" t="s">
        <v>326</v>
      </c>
      <c r="B191" s="6">
        <v>14</v>
      </c>
      <c r="C191" s="45" t="s">
        <v>235</v>
      </c>
      <c r="D191" s="7" t="s">
        <v>380</v>
      </c>
      <c r="E191" s="7" t="s">
        <v>384</v>
      </c>
      <c r="F191" s="8">
        <v>1</v>
      </c>
      <c r="G191" s="6">
        <v>18</v>
      </c>
      <c r="H191" s="45" t="s">
        <v>337</v>
      </c>
      <c r="I191" s="7" t="s">
        <v>376</v>
      </c>
      <c r="J191" s="7" t="s">
        <v>385</v>
      </c>
      <c r="K191" s="8" t="s">
        <v>390</v>
      </c>
    </row>
    <row r="192" spans="1:11" ht="18.600000000000001" thickBot="1" x14ac:dyDescent="0.5">
      <c r="A192" s="30" t="s">
        <v>326</v>
      </c>
      <c r="B192" s="9">
        <v>9</v>
      </c>
      <c r="C192" s="45" t="s">
        <v>337</v>
      </c>
      <c r="D192" s="1" t="s">
        <v>435</v>
      </c>
      <c r="F192" s="10">
        <v>7</v>
      </c>
      <c r="H192" s="45" t="s">
        <v>337</v>
      </c>
    </row>
    <row r="193" spans="1:11" ht="18.600000000000001" thickBot="1" x14ac:dyDescent="0.5">
      <c r="A193" s="34" t="s">
        <v>438</v>
      </c>
      <c r="B193" s="11">
        <v>13</v>
      </c>
      <c r="C193" s="45" t="s">
        <v>337</v>
      </c>
      <c r="D193" s="12" t="s">
        <v>374</v>
      </c>
      <c r="E193" s="12"/>
      <c r="F193" s="13">
        <v>66</v>
      </c>
      <c r="G193" s="11">
        <v>3</v>
      </c>
      <c r="H193" s="45" t="s">
        <v>337</v>
      </c>
      <c r="I193" s="12" t="s">
        <v>375</v>
      </c>
      <c r="J193" s="12" t="s">
        <v>377</v>
      </c>
      <c r="K193" s="13" t="s">
        <v>412</v>
      </c>
    </row>
    <row r="194" spans="1:11" ht="18.600000000000001" thickBot="1" x14ac:dyDescent="0.5">
      <c r="A194" s="32" t="s">
        <v>329</v>
      </c>
      <c r="B194" s="6"/>
      <c r="C194" s="45" t="s">
        <v>337</v>
      </c>
      <c r="D194" s="7"/>
      <c r="E194" s="7"/>
      <c r="F194" s="8"/>
      <c r="G194" s="6">
        <v>6</v>
      </c>
      <c r="H194" s="45" t="s">
        <v>337</v>
      </c>
      <c r="I194" s="7" t="s">
        <v>378</v>
      </c>
      <c r="J194" s="7"/>
      <c r="K194" s="8">
        <v>51</v>
      </c>
    </row>
    <row r="195" spans="1:11" ht="18.600000000000001" thickBot="1" x14ac:dyDescent="0.5">
      <c r="A195" s="30" t="s">
        <v>329</v>
      </c>
      <c r="B195" s="9">
        <v>13</v>
      </c>
      <c r="C195" s="45" t="s">
        <v>337</v>
      </c>
      <c r="D195" s="1" t="s">
        <v>381</v>
      </c>
      <c r="E195" s="1" t="s">
        <v>385</v>
      </c>
      <c r="G195" s="9">
        <v>8</v>
      </c>
      <c r="H195" s="45">
        <v>51</v>
      </c>
      <c r="I195" s="1" t="s">
        <v>380</v>
      </c>
      <c r="J195" s="1" t="s">
        <v>384</v>
      </c>
      <c r="K195" s="10">
        <v>17</v>
      </c>
    </row>
    <row r="196" spans="1:11" ht="18.600000000000001" thickBot="1" x14ac:dyDescent="0.5">
      <c r="A196" s="34" t="s">
        <v>329</v>
      </c>
      <c r="B196" s="11">
        <v>7</v>
      </c>
      <c r="C196" s="45" t="s">
        <v>337</v>
      </c>
      <c r="D196" s="12" t="s">
        <v>435</v>
      </c>
      <c r="E196" s="12"/>
      <c r="F196" s="13">
        <v>9</v>
      </c>
      <c r="G196" s="11"/>
      <c r="H196" s="45" t="s">
        <v>337</v>
      </c>
      <c r="I196" s="12"/>
      <c r="J196" s="12"/>
      <c r="K196" s="13"/>
    </row>
    <row r="197" spans="1:11" ht="18.600000000000001" thickBot="1" x14ac:dyDescent="0.5">
      <c r="A197" s="32" t="s">
        <v>439</v>
      </c>
      <c r="B197" s="6"/>
      <c r="C197" s="45" t="s">
        <v>337</v>
      </c>
      <c r="D197" s="7"/>
      <c r="E197" s="7"/>
      <c r="F197" s="8"/>
      <c r="G197" s="6">
        <v>6</v>
      </c>
      <c r="H197" s="45" t="s">
        <v>337</v>
      </c>
      <c r="I197" s="7" t="s">
        <v>374</v>
      </c>
      <c r="J197" s="7" t="s">
        <v>385</v>
      </c>
      <c r="K197" s="8" t="s">
        <v>415</v>
      </c>
    </row>
    <row r="198" spans="1:11" ht="18.600000000000001" thickBot="1" x14ac:dyDescent="0.5">
      <c r="A198" s="30" t="s">
        <v>331</v>
      </c>
      <c r="C198" s="45" t="s">
        <v>337</v>
      </c>
      <c r="H198" s="45" t="s">
        <v>337</v>
      </c>
    </row>
    <row r="199" spans="1:11" ht="18.600000000000001" thickBot="1" x14ac:dyDescent="0.5">
      <c r="A199" s="34" t="s">
        <v>440</v>
      </c>
      <c r="B199" s="11">
        <v>9</v>
      </c>
      <c r="C199" s="45" t="s">
        <v>337</v>
      </c>
      <c r="D199" s="12" t="s">
        <v>374</v>
      </c>
      <c r="E199" s="12"/>
      <c r="F199" s="13">
        <v>11</v>
      </c>
      <c r="G199" s="11">
        <v>10</v>
      </c>
      <c r="H199" s="45" t="s">
        <v>337</v>
      </c>
      <c r="I199" s="12" t="s">
        <v>375</v>
      </c>
      <c r="J199" s="12" t="s">
        <v>377</v>
      </c>
      <c r="K199" s="13">
        <v>77</v>
      </c>
    </row>
    <row r="200" spans="1:11" ht="18.600000000000001" thickBot="1" x14ac:dyDescent="0.5">
      <c r="A200" s="32" t="s">
        <v>333</v>
      </c>
      <c r="B200" s="6"/>
      <c r="C200" s="45" t="s">
        <v>337</v>
      </c>
      <c r="D200" s="7"/>
      <c r="E200" s="7"/>
      <c r="F200" s="8"/>
      <c r="G200" s="6">
        <v>9</v>
      </c>
      <c r="H200" s="45" t="s">
        <v>337</v>
      </c>
      <c r="I200" s="7" t="s">
        <v>378</v>
      </c>
      <c r="J200" s="7" t="s">
        <v>383</v>
      </c>
      <c r="K200" s="8" t="s">
        <v>379</v>
      </c>
    </row>
    <row r="201" spans="1:11" ht="18.600000000000001" thickBot="1" x14ac:dyDescent="0.5">
      <c r="A201" s="30" t="s">
        <v>333</v>
      </c>
      <c r="B201" s="9">
        <v>2</v>
      </c>
      <c r="C201" s="45" t="s">
        <v>337</v>
      </c>
      <c r="D201" s="1" t="s">
        <v>376</v>
      </c>
      <c r="E201" s="1" t="s">
        <v>384</v>
      </c>
      <c r="F201" s="10">
        <v>23</v>
      </c>
      <c r="G201" s="9">
        <v>8</v>
      </c>
      <c r="H201" s="45" t="s">
        <v>263</v>
      </c>
      <c r="I201" s="1" t="s">
        <v>380</v>
      </c>
      <c r="J201" s="1" t="s">
        <v>385</v>
      </c>
      <c r="K201" s="10">
        <v>5</v>
      </c>
    </row>
    <row r="202" spans="1:11" ht="18.600000000000001" thickBot="1" x14ac:dyDescent="0.5">
      <c r="A202" s="34" t="s">
        <v>333</v>
      </c>
      <c r="B202" s="11" t="s">
        <v>210</v>
      </c>
      <c r="C202" s="45" t="s">
        <v>337</v>
      </c>
      <c r="D202" s="12" t="s">
        <v>393</v>
      </c>
      <c r="E202" s="12"/>
      <c r="F202" s="13"/>
      <c r="G202" s="11" t="s">
        <v>211</v>
      </c>
      <c r="H202" s="45" t="s">
        <v>337</v>
      </c>
      <c r="I202" s="12"/>
      <c r="J202" s="12"/>
      <c r="K202" s="13"/>
    </row>
    <row r="203" spans="1:11" ht="18.600000000000001" thickBot="1" x14ac:dyDescent="0.5">
      <c r="A203" s="32" t="s">
        <v>333</v>
      </c>
      <c r="B203" s="6"/>
      <c r="C203" s="45" t="s">
        <v>337</v>
      </c>
      <c r="D203" s="7"/>
      <c r="E203" s="7"/>
      <c r="F203" s="8"/>
      <c r="G203" s="6" t="s">
        <v>441</v>
      </c>
      <c r="H203" s="45" t="s">
        <v>337</v>
      </c>
      <c r="I203" s="7"/>
      <c r="J203" s="7"/>
      <c r="K203" s="8"/>
    </row>
    <row r="204" spans="1:11" ht="18.600000000000001" thickBot="1" x14ac:dyDescent="0.5">
      <c r="A204" s="30" t="s">
        <v>442</v>
      </c>
      <c r="B204" s="9">
        <v>9</v>
      </c>
      <c r="C204" s="45" t="s">
        <v>337</v>
      </c>
      <c r="D204" s="1" t="s">
        <v>374</v>
      </c>
      <c r="F204" s="10">
        <v>66</v>
      </c>
      <c r="G204" s="9">
        <v>10</v>
      </c>
      <c r="H204" s="45" t="s">
        <v>337</v>
      </c>
      <c r="I204" s="1" t="s">
        <v>375</v>
      </c>
      <c r="J204" s="1" t="s">
        <v>377</v>
      </c>
      <c r="K204" s="10">
        <v>78</v>
      </c>
    </row>
    <row r="205" spans="1:11" ht="18.600000000000001" thickBot="1" x14ac:dyDescent="0.5">
      <c r="A205" s="34" t="s">
        <v>366</v>
      </c>
      <c r="B205" s="11"/>
      <c r="C205" s="45" t="s">
        <v>337</v>
      </c>
      <c r="D205" s="12"/>
      <c r="E205" s="12"/>
      <c r="F205" s="13"/>
      <c r="G205" s="11">
        <v>6</v>
      </c>
      <c r="H205" s="45" t="s">
        <v>337</v>
      </c>
      <c r="I205" s="12" t="s">
        <v>378</v>
      </c>
      <c r="J205" s="12" t="s">
        <v>383</v>
      </c>
      <c r="K205" s="13">
        <v>53</v>
      </c>
    </row>
    <row r="206" spans="1:11" ht="18.600000000000001" thickBot="1" x14ac:dyDescent="0.5">
      <c r="A206" s="32" t="s">
        <v>366</v>
      </c>
      <c r="B206" s="6">
        <v>17</v>
      </c>
      <c r="C206" s="45" t="s">
        <v>337</v>
      </c>
      <c r="D206" s="7" t="s">
        <v>376</v>
      </c>
      <c r="E206" s="7" t="s">
        <v>384</v>
      </c>
      <c r="F206" s="8">
        <v>48</v>
      </c>
      <c r="G206" s="6">
        <v>9</v>
      </c>
      <c r="H206" s="45">
        <v>53</v>
      </c>
      <c r="I206" s="7" t="s">
        <v>380</v>
      </c>
      <c r="J206" s="7" t="s">
        <v>385</v>
      </c>
      <c r="K206" s="8">
        <v>5</v>
      </c>
    </row>
    <row r="207" spans="1:11" ht="18.600000000000001" thickBot="1" x14ac:dyDescent="0.5">
      <c r="A207" s="30" t="s">
        <v>366</v>
      </c>
      <c r="B207" s="9" t="s">
        <v>210</v>
      </c>
      <c r="C207" s="45" t="s">
        <v>337</v>
      </c>
      <c r="D207" s="1" t="s">
        <v>393</v>
      </c>
      <c r="G207" s="9" t="s">
        <v>211</v>
      </c>
      <c r="H207" s="45" t="s">
        <v>337</v>
      </c>
    </row>
    <row r="208" spans="1:11" ht="18.600000000000001" thickBot="1" x14ac:dyDescent="0.5">
      <c r="A208" s="34" t="s">
        <v>366</v>
      </c>
      <c r="B208" s="11"/>
      <c r="C208" s="45" t="s">
        <v>337</v>
      </c>
      <c r="D208" s="12"/>
      <c r="E208" s="12"/>
      <c r="F208" s="13"/>
      <c r="G208" s="11" t="s">
        <v>441</v>
      </c>
      <c r="H208" s="45" t="s">
        <v>337</v>
      </c>
      <c r="I208" s="12"/>
      <c r="J208" s="12"/>
      <c r="K208" s="13"/>
    </row>
    <row r="209" spans="1:11" ht="18.600000000000001" thickBot="1" x14ac:dyDescent="0.5">
      <c r="A209" s="32" t="s">
        <v>443</v>
      </c>
      <c r="B209" s="6">
        <v>9</v>
      </c>
      <c r="C209" s="45" t="s">
        <v>337</v>
      </c>
      <c r="D209" s="7" t="s">
        <v>374</v>
      </c>
      <c r="E209" s="7"/>
      <c r="F209" s="8">
        <v>66</v>
      </c>
      <c r="G209" s="6">
        <v>10</v>
      </c>
      <c r="H209" s="45" t="s">
        <v>337</v>
      </c>
      <c r="I209" s="7" t="s">
        <v>375</v>
      </c>
      <c r="J209" s="7" t="s">
        <v>376</v>
      </c>
      <c r="K209" s="8">
        <v>83</v>
      </c>
    </row>
    <row r="210" spans="1:11" ht="18.600000000000001" thickBot="1" x14ac:dyDescent="0.5">
      <c r="A210" s="30" t="s">
        <v>368</v>
      </c>
      <c r="C210" s="45" t="s">
        <v>337</v>
      </c>
      <c r="G210" s="9">
        <v>6</v>
      </c>
      <c r="H210" s="45" t="s">
        <v>337</v>
      </c>
      <c r="I210" s="1" t="s">
        <v>378</v>
      </c>
      <c r="K210" s="10" t="s">
        <v>421</v>
      </c>
    </row>
    <row r="211" spans="1:11" ht="18.600000000000001" thickBot="1" x14ac:dyDescent="0.5">
      <c r="A211" s="34" t="s">
        <v>368</v>
      </c>
      <c r="B211" s="9">
        <v>17</v>
      </c>
      <c r="C211" s="45" t="s">
        <v>337</v>
      </c>
      <c r="D211" s="1" t="s">
        <v>376</v>
      </c>
      <c r="E211" s="1" t="s">
        <v>378</v>
      </c>
      <c r="F211" s="10" t="s">
        <v>427</v>
      </c>
      <c r="G211" s="11">
        <v>8</v>
      </c>
      <c r="H211" s="45" t="s">
        <v>245</v>
      </c>
      <c r="I211" s="12" t="s">
        <v>380</v>
      </c>
      <c r="J211" s="12"/>
      <c r="K211" s="13">
        <v>6</v>
      </c>
    </row>
    <row r="212" spans="1:11" ht="18.600000000000001" thickBot="1" x14ac:dyDescent="0.5">
      <c r="A212" s="32" t="s">
        <v>368</v>
      </c>
      <c r="B212" s="11">
        <v>9</v>
      </c>
      <c r="C212" s="45" t="s">
        <v>337</v>
      </c>
      <c r="D212" s="12" t="s">
        <v>381</v>
      </c>
      <c r="E212" s="12" t="s">
        <v>376</v>
      </c>
      <c r="F212" s="13">
        <v>98</v>
      </c>
      <c r="G212" s="6"/>
      <c r="H212" s="45" t="s">
        <v>337</v>
      </c>
      <c r="I212" s="7"/>
      <c r="J212" s="7"/>
      <c r="K212" s="8"/>
    </row>
    <row r="213" spans="1:11" ht="18.600000000000001" thickBot="1" x14ac:dyDescent="0.5">
      <c r="A213" s="30" t="s">
        <v>368</v>
      </c>
      <c r="B213" s="6">
        <v>13</v>
      </c>
      <c r="C213" s="45" t="s">
        <v>337</v>
      </c>
      <c r="D213" s="7" t="s">
        <v>378</v>
      </c>
      <c r="E213" s="7"/>
      <c r="F213" s="8">
        <v>51</v>
      </c>
      <c r="G213" s="9">
        <v>6</v>
      </c>
      <c r="H213" s="45" t="s">
        <v>337</v>
      </c>
      <c r="I213" s="1" t="s">
        <v>381</v>
      </c>
      <c r="J213" s="1" t="s">
        <v>385</v>
      </c>
    </row>
    <row r="214" spans="1:11" ht="18.600000000000001" thickBot="1" x14ac:dyDescent="0.5">
      <c r="A214" s="34" t="s">
        <v>368</v>
      </c>
      <c r="B214" s="9">
        <v>2</v>
      </c>
      <c r="C214" s="45">
        <v>51</v>
      </c>
      <c r="D214" s="1" t="s">
        <v>380</v>
      </c>
      <c r="E214" s="1" t="s">
        <v>384</v>
      </c>
      <c r="F214" s="10">
        <v>93</v>
      </c>
      <c r="G214" s="11"/>
      <c r="H214" s="45" t="s">
        <v>337</v>
      </c>
      <c r="I214" s="12"/>
      <c r="J214" s="12"/>
      <c r="K214" s="13"/>
    </row>
    <row r="215" spans="1:11" ht="18.600000000000001" thickBot="1" x14ac:dyDescent="0.5">
      <c r="A215" s="32" t="s">
        <v>368</v>
      </c>
      <c r="B215" s="11" t="s">
        <v>210</v>
      </c>
      <c r="C215" s="45" t="s">
        <v>337</v>
      </c>
      <c r="D215" s="12" t="s">
        <v>426</v>
      </c>
      <c r="E215" s="12"/>
      <c r="F215" s="13"/>
      <c r="G215" s="6" t="s">
        <v>211</v>
      </c>
      <c r="H215" s="45" t="s">
        <v>337</v>
      </c>
      <c r="I215" s="7"/>
      <c r="J215" s="7"/>
      <c r="K215" s="8"/>
    </row>
    <row r="216" spans="1:11" ht="18.600000000000001" thickBot="1" x14ac:dyDescent="0.5">
      <c r="A216" s="30" t="s">
        <v>445</v>
      </c>
      <c r="B216" s="9">
        <v>9</v>
      </c>
      <c r="C216" s="45" t="s">
        <v>337</v>
      </c>
      <c r="D216" s="1" t="s">
        <v>374</v>
      </c>
      <c r="E216" s="1" t="s">
        <v>384</v>
      </c>
      <c r="F216" s="10">
        <v>11</v>
      </c>
      <c r="H216" s="45" t="s">
        <v>337</v>
      </c>
    </row>
    <row r="217" spans="1:11" ht="18.600000000000001" thickBot="1" x14ac:dyDescent="0.5">
      <c r="A217" s="34" t="s">
        <v>444</v>
      </c>
      <c r="B217" s="11" t="s">
        <v>210</v>
      </c>
      <c r="C217" s="45" t="s">
        <v>337</v>
      </c>
      <c r="D217" s="12" t="s">
        <v>388</v>
      </c>
      <c r="E217" s="12"/>
      <c r="F217" s="13"/>
      <c r="G217" s="11" t="s">
        <v>211</v>
      </c>
      <c r="H217" s="45" t="s">
        <v>337</v>
      </c>
      <c r="I217" s="12"/>
      <c r="J217" s="12"/>
      <c r="K217" s="13"/>
    </row>
    <row r="218" spans="1:11" x14ac:dyDescent="0.45">
      <c r="A218" s="32"/>
      <c r="B218" s="6"/>
      <c r="C218" s="45"/>
      <c r="D218" s="7"/>
      <c r="E218" s="7"/>
      <c r="F218" s="8"/>
      <c r="G218" s="6"/>
      <c r="H218" s="45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4"/>
      <c r="B220" s="11"/>
      <c r="C220" s="47"/>
      <c r="D220" s="12"/>
      <c r="E220" s="12"/>
      <c r="F220" s="13"/>
      <c r="G220" s="11"/>
      <c r="H220" s="47"/>
      <c r="I220" s="12"/>
      <c r="J220" s="12"/>
      <c r="K220" s="13"/>
    </row>
    <row r="221" spans="1:11" x14ac:dyDescent="0.45">
      <c r="A221" s="32"/>
      <c r="B221" s="6"/>
      <c r="C221" s="45"/>
      <c r="D221" s="7"/>
      <c r="E221" s="7"/>
      <c r="F221" s="8"/>
      <c r="G221" s="6"/>
      <c r="H221" s="45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4"/>
      <c r="B223" s="11"/>
      <c r="C223" s="47"/>
      <c r="D223" s="12"/>
      <c r="E223" s="12"/>
      <c r="F223" s="13"/>
      <c r="G223" s="11"/>
      <c r="H223" s="47"/>
      <c r="I223" s="12"/>
      <c r="J223" s="12"/>
      <c r="K223" s="13"/>
    </row>
    <row r="224" spans="1:11" x14ac:dyDescent="0.45">
      <c r="A224" s="32"/>
      <c r="B224" s="6"/>
      <c r="C224" s="45"/>
      <c r="D224" s="7"/>
      <c r="E224" s="7"/>
      <c r="F224" s="8"/>
      <c r="G224" s="6"/>
      <c r="H224" s="45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4"/>
      <c r="B226" s="11"/>
      <c r="C226" s="47"/>
      <c r="D226" s="12"/>
      <c r="E226" s="12"/>
      <c r="F226" s="13"/>
      <c r="G226" s="11"/>
      <c r="H226" s="47"/>
      <c r="I226" s="12"/>
      <c r="J226" s="12"/>
      <c r="K226" s="13"/>
    </row>
    <row r="227" spans="1:11" x14ac:dyDescent="0.45">
      <c r="A227" s="32"/>
      <c r="B227" s="6"/>
      <c r="C227" s="45"/>
      <c r="D227" s="7"/>
      <c r="E227" s="7"/>
      <c r="F227" s="8"/>
      <c r="G227" s="6"/>
      <c r="H227" s="45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4"/>
      <c r="B229" s="11"/>
      <c r="C229" s="47"/>
      <c r="D229" s="12"/>
      <c r="E229" s="12"/>
      <c r="F229" s="13"/>
      <c r="G229" s="11"/>
      <c r="H229" s="47"/>
      <c r="I229" s="12"/>
      <c r="J229" s="12"/>
      <c r="K229" s="13"/>
    </row>
    <row r="230" spans="1:11" x14ac:dyDescent="0.45">
      <c r="A230" s="32"/>
      <c r="B230" s="6"/>
      <c r="C230" s="45"/>
      <c r="D230" s="7"/>
      <c r="E230" s="7"/>
      <c r="F230" s="8"/>
      <c r="G230" s="6"/>
      <c r="H230" s="45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4"/>
      <c r="B232" s="11"/>
      <c r="C232" s="47"/>
      <c r="D232" s="12"/>
      <c r="E232" s="12"/>
      <c r="F232" s="13"/>
      <c r="G232" s="11"/>
      <c r="H232" s="47"/>
      <c r="I232" s="12"/>
      <c r="J232" s="12"/>
      <c r="K232" s="13"/>
    </row>
    <row r="233" spans="1:11" x14ac:dyDescent="0.45">
      <c r="A233" s="32"/>
      <c r="B233" s="6"/>
      <c r="C233" s="45"/>
      <c r="D233" s="7"/>
      <c r="E233" s="7"/>
      <c r="F233" s="8"/>
      <c r="G233" s="6"/>
      <c r="H233" s="45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4"/>
      <c r="B235" s="11"/>
      <c r="C235" s="47"/>
      <c r="D235" s="12"/>
      <c r="E235" s="12"/>
      <c r="F235" s="13"/>
      <c r="G235" s="11"/>
      <c r="H235" s="47"/>
      <c r="I235" s="12"/>
      <c r="J235" s="12"/>
      <c r="K235" s="13"/>
    </row>
    <row r="236" spans="1:11" x14ac:dyDescent="0.45">
      <c r="A236" s="32"/>
      <c r="B236" s="6"/>
      <c r="C236" s="45"/>
      <c r="D236" s="7"/>
      <c r="E236" s="7"/>
      <c r="F236" s="8"/>
      <c r="G236" s="6"/>
      <c r="H236" s="45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4"/>
      <c r="B238" s="11"/>
      <c r="C238" s="47"/>
      <c r="D238" s="12"/>
      <c r="E238" s="12"/>
      <c r="F238" s="13"/>
      <c r="G238" s="11"/>
      <c r="H238" s="47"/>
      <c r="I238" s="12"/>
      <c r="J238" s="12"/>
      <c r="K238" s="13"/>
    </row>
    <row r="239" spans="1:11" x14ac:dyDescent="0.45">
      <c r="A239" s="32"/>
      <c r="B239" s="6"/>
      <c r="C239" s="45"/>
      <c r="D239" s="7"/>
      <c r="E239" s="7"/>
      <c r="F239" s="8"/>
      <c r="G239" s="6"/>
      <c r="H239" s="45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4"/>
      <c r="B241" s="11"/>
      <c r="C241" s="47"/>
      <c r="D241" s="12"/>
      <c r="E241" s="12"/>
      <c r="F241" s="13"/>
      <c r="G241" s="11"/>
      <c r="H241" s="47"/>
      <c r="I241" s="12"/>
      <c r="J241" s="12"/>
      <c r="K241" s="13"/>
    </row>
    <row r="242" spans="1:11" x14ac:dyDescent="0.45">
      <c r="A242" s="32"/>
      <c r="B242" s="6"/>
      <c r="C242" s="45"/>
      <c r="D242" s="7"/>
      <c r="E242" s="7"/>
      <c r="F242" s="8"/>
      <c r="G242" s="6"/>
      <c r="H242" s="45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4"/>
      <c r="B244" s="11"/>
      <c r="C244" s="47"/>
      <c r="D244" s="12"/>
      <c r="E244" s="12"/>
      <c r="F244" s="13"/>
      <c r="G244" s="11"/>
      <c r="H244" s="47"/>
      <c r="I244" s="12"/>
      <c r="J244" s="12"/>
      <c r="K244" s="13"/>
    </row>
    <row r="245" spans="1:11" x14ac:dyDescent="0.45">
      <c r="A245" s="32"/>
      <c r="B245" s="6"/>
      <c r="C245" s="45"/>
      <c r="D245" s="7"/>
      <c r="E245" s="7"/>
      <c r="F245" s="8"/>
      <c r="G245" s="6"/>
      <c r="H245" s="45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4"/>
      <c r="B247" s="11"/>
      <c r="C247" s="47"/>
      <c r="D247" s="12"/>
      <c r="E247" s="12"/>
      <c r="F247" s="13"/>
      <c r="G247" s="11"/>
      <c r="H247" s="47"/>
      <c r="I247" s="12"/>
      <c r="J247" s="12"/>
      <c r="K247" s="13"/>
    </row>
    <row r="248" spans="1:11" x14ac:dyDescent="0.45">
      <c r="A248" s="32"/>
      <c r="B248" s="6"/>
      <c r="C248" s="45"/>
      <c r="D248" s="7"/>
      <c r="E248" s="7"/>
      <c r="F248" s="8"/>
      <c r="G248" s="6"/>
      <c r="H248" s="45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4"/>
      <c r="B250" s="11"/>
      <c r="C250" s="47"/>
      <c r="D250" s="12"/>
      <c r="E250" s="12"/>
      <c r="F250" s="13"/>
      <c r="G250" s="11"/>
      <c r="H250" s="47"/>
      <c r="I250" s="12"/>
      <c r="J250" s="12"/>
      <c r="K250" s="13"/>
    </row>
    <row r="251" spans="1:11" x14ac:dyDescent="0.45">
      <c r="A251" s="32"/>
      <c r="B251" s="6"/>
      <c r="C251" s="45"/>
      <c r="D251" s="7"/>
      <c r="E251" s="7"/>
      <c r="F251" s="8"/>
      <c r="G251" s="6"/>
      <c r="H251" s="45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4"/>
      <c r="B253" s="11"/>
      <c r="C253" s="47"/>
      <c r="D253" s="12"/>
      <c r="E253" s="12"/>
      <c r="F253" s="13"/>
      <c r="G253" s="11"/>
      <c r="H253" s="47"/>
      <c r="I253" s="12"/>
      <c r="J253" s="12"/>
      <c r="K253" s="13"/>
    </row>
    <row r="254" spans="1:11" x14ac:dyDescent="0.45">
      <c r="A254" s="32"/>
      <c r="B254" s="6"/>
      <c r="C254" s="45"/>
      <c r="D254" s="7"/>
      <c r="E254" s="7"/>
      <c r="F254" s="8"/>
      <c r="G254" s="6"/>
      <c r="H254" s="45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4"/>
      <c r="B256" s="11"/>
      <c r="C256" s="47"/>
      <c r="D256" s="12"/>
      <c r="E256" s="12"/>
      <c r="F256" s="13"/>
      <c r="G256" s="11"/>
      <c r="H256" s="47"/>
      <c r="I256" s="12"/>
      <c r="J256" s="12"/>
      <c r="K256" s="13"/>
    </row>
    <row r="257" spans="1:11" x14ac:dyDescent="0.45">
      <c r="A257" s="32"/>
      <c r="B257" s="6"/>
      <c r="C257" s="45"/>
      <c r="D257" s="7"/>
      <c r="E257" s="7"/>
      <c r="F257" s="8"/>
      <c r="G257" s="6"/>
      <c r="H257" s="45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4"/>
      <c r="B259" s="11"/>
      <c r="C259" s="47"/>
      <c r="D259" s="12"/>
      <c r="E259" s="12"/>
      <c r="F259" s="13"/>
      <c r="G259" s="11"/>
      <c r="H259" s="47"/>
      <c r="I259" s="12"/>
      <c r="J259" s="12"/>
      <c r="K259" s="13"/>
    </row>
    <row r="260" spans="1:11" x14ac:dyDescent="0.45">
      <c r="A260" s="32"/>
      <c r="B260" s="6"/>
      <c r="C260" s="45"/>
      <c r="D260" s="7"/>
      <c r="E260" s="7"/>
      <c r="F260" s="8"/>
      <c r="G260" s="6"/>
      <c r="H260" s="45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4"/>
      <c r="B262" s="11"/>
      <c r="C262" s="47"/>
      <c r="D262" s="12"/>
      <c r="E262" s="12"/>
      <c r="F262" s="13"/>
      <c r="G262" s="11"/>
      <c r="H262" s="47"/>
      <c r="I262" s="12"/>
      <c r="J262" s="12"/>
      <c r="K262" s="13"/>
    </row>
    <row r="263" spans="1:11" x14ac:dyDescent="0.45">
      <c r="A263" s="32"/>
      <c r="B263" s="6"/>
      <c r="C263" s="45"/>
      <c r="D263" s="7"/>
      <c r="E263" s="7"/>
      <c r="F263" s="8"/>
      <c r="G263" s="6"/>
      <c r="H263" s="45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4"/>
      <c r="B265" s="11"/>
      <c r="C265" s="47"/>
      <c r="D265" s="12"/>
      <c r="E265" s="12"/>
      <c r="F265" s="13"/>
      <c r="G265" s="11"/>
      <c r="H265" s="47"/>
      <c r="I265" s="12"/>
      <c r="J265" s="12"/>
      <c r="K265" s="13"/>
    </row>
    <row r="266" spans="1:11" x14ac:dyDescent="0.45">
      <c r="A266" s="32"/>
      <c r="B266" s="6"/>
      <c r="C266" s="45"/>
      <c r="D266" s="7"/>
      <c r="E266" s="7"/>
      <c r="F266" s="8"/>
      <c r="G266" s="6"/>
      <c r="H266" s="45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4"/>
      <c r="B268" s="11"/>
      <c r="C268" s="47"/>
      <c r="D268" s="12"/>
      <c r="E268" s="12"/>
      <c r="F268" s="13"/>
      <c r="G268" s="11"/>
      <c r="H268" s="47"/>
      <c r="I268" s="12"/>
      <c r="J268" s="12"/>
      <c r="K268" s="13"/>
    </row>
    <row r="269" spans="1:11" x14ac:dyDescent="0.45">
      <c r="A269" s="32"/>
      <c r="B269" s="6"/>
      <c r="C269" s="45"/>
      <c r="D269" s="7"/>
      <c r="E269" s="7"/>
      <c r="F269" s="8"/>
      <c r="G269" s="6"/>
      <c r="H269" s="45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4"/>
      <c r="B271" s="11"/>
      <c r="C271" s="47"/>
      <c r="D271" s="12"/>
      <c r="E271" s="12"/>
      <c r="F271" s="13"/>
      <c r="G271" s="11"/>
      <c r="H271" s="47"/>
      <c r="I271" s="12"/>
      <c r="J271" s="12"/>
      <c r="K271" s="13"/>
    </row>
  </sheetData>
  <autoFilter ref="A1:K271" xr:uid="{A0502582-AE11-456D-AF90-87B6C487D4EF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C271"/>
  <sheetViews>
    <sheetView tabSelected="1" zoomScale="80" zoomScaleNormal="80" workbookViewId="0">
      <selection activeCell="E82" sqref="E8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2" t="s">
        <v>73</v>
      </c>
      <c r="B1" s="52" t="s">
        <v>16</v>
      </c>
      <c r="C1" s="65" t="s">
        <v>90</v>
      </c>
      <c r="D1" s="53" t="s">
        <v>21</v>
      </c>
      <c r="E1" s="53" t="s">
        <v>20</v>
      </c>
      <c r="F1" s="54" t="s">
        <v>19</v>
      </c>
      <c r="G1" s="55" t="s">
        <v>16</v>
      </c>
      <c r="H1" s="66" t="s">
        <v>90</v>
      </c>
      <c r="I1" s="56" t="s">
        <v>21</v>
      </c>
      <c r="J1" s="56" t="s">
        <v>20</v>
      </c>
      <c r="K1" s="57" t="s">
        <v>19</v>
      </c>
      <c r="L1" s="51" t="s">
        <v>335</v>
      </c>
      <c r="M1" s="51" t="s">
        <v>336</v>
      </c>
      <c r="U1" s="101"/>
      <c r="V1" s="102"/>
      <c r="W1" s="102"/>
      <c r="X1" s="102"/>
      <c r="Y1" s="102"/>
      <c r="Z1" s="103" t="s">
        <v>58</v>
      </c>
      <c r="AA1" s="102"/>
      <c r="AB1" s="102"/>
      <c r="AC1" s="104"/>
    </row>
    <row r="2" spans="1:29" ht="18.600000000000001" thickBot="1" x14ac:dyDescent="0.5">
      <c r="A2" s="32" t="s">
        <v>18</v>
      </c>
      <c r="B2" s="6">
        <v>5</v>
      </c>
      <c r="C2" s="45" t="s">
        <v>337</v>
      </c>
      <c r="D2" s="7" t="s">
        <v>213</v>
      </c>
      <c r="E2" s="7"/>
      <c r="F2" s="8">
        <v>65</v>
      </c>
      <c r="G2" s="6">
        <v>8</v>
      </c>
      <c r="H2" s="45" t="s">
        <v>337</v>
      </c>
      <c r="I2" s="7" t="s">
        <v>214</v>
      </c>
      <c r="J2" s="7" t="s">
        <v>219</v>
      </c>
      <c r="K2" s="8">
        <v>25</v>
      </c>
      <c r="L2">
        <v>19</v>
      </c>
      <c r="M2">
        <v>25</v>
      </c>
      <c r="U2" s="44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9" t="s">
        <v>20</v>
      </c>
      <c r="AC2" s="20" t="s">
        <v>19</v>
      </c>
    </row>
    <row r="3" spans="1:29" ht="18.600000000000001" thickBot="1" x14ac:dyDescent="0.5">
      <c r="A3" s="30" t="s">
        <v>338</v>
      </c>
      <c r="C3" s="45" t="s">
        <v>337</v>
      </c>
      <c r="G3" s="9">
        <v>6</v>
      </c>
      <c r="H3" s="45" t="s">
        <v>337</v>
      </c>
      <c r="I3" s="1" t="s">
        <v>216</v>
      </c>
      <c r="K3" s="10">
        <v>11</v>
      </c>
      <c r="U3" s="15" t="s">
        <v>1</v>
      </c>
      <c r="V3" s="45"/>
      <c r="W3" s="7" t="s">
        <v>33</v>
      </c>
      <c r="X3" s="7" t="s">
        <v>60</v>
      </c>
      <c r="Y3" s="50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4" t="s">
        <v>338</v>
      </c>
      <c r="B4" s="11">
        <v>14</v>
      </c>
      <c r="C4" s="45" t="s">
        <v>337</v>
      </c>
      <c r="D4" s="12" t="s">
        <v>218</v>
      </c>
      <c r="E4" s="12" t="s">
        <v>220</v>
      </c>
      <c r="F4" s="13"/>
      <c r="G4" s="11">
        <v>13</v>
      </c>
      <c r="H4" s="45">
        <v>11</v>
      </c>
      <c r="I4" s="12" t="s">
        <v>215</v>
      </c>
      <c r="J4" s="12" t="s">
        <v>217</v>
      </c>
      <c r="K4" s="13">
        <v>98</v>
      </c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32" t="s">
        <v>338</v>
      </c>
      <c r="B5" s="6"/>
      <c r="C5" s="45" t="s">
        <v>337</v>
      </c>
      <c r="D5" s="7"/>
      <c r="E5" s="7"/>
      <c r="F5" s="8"/>
      <c r="G5" s="6"/>
      <c r="H5" s="45" t="s">
        <v>337</v>
      </c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 t="s">
        <v>225</v>
      </c>
      <c r="B6" s="9">
        <v>2</v>
      </c>
      <c r="C6" s="45" t="s">
        <v>337</v>
      </c>
      <c r="D6" s="1" t="s">
        <v>214</v>
      </c>
      <c r="E6" s="1" t="s">
        <v>215</v>
      </c>
      <c r="F6" s="10">
        <v>33</v>
      </c>
      <c r="G6" s="9">
        <v>9</v>
      </c>
      <c r="H6" s="45" t="s">
        <v>337</v>
      </c>
      <c r="I6" s="1" t="s">
        <v>213</v>
      </c>
      <c r="K6" s="10">
        <v>69</v>
      </c>
      <c r="O6" s="35"/>
      <c r="P6" s="11">
        <v>2</v>
      </c>
      <c r="Q6" s="12">
        <v>3</v>
      </c>
      <c r="R6" s="13">
        <v>4</v>
      </c>
      <c r="S6" s="35"/>
      <c r="U6" s="49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4" t="s">
        <v>224</v>
      </c>
      <c r="B7" s="11">
        <v>13</v>
      </c>
      <c r="C7" s="45" t="s">
        <v>337</v>
      </c>
      <c r="D7" s="12" t="s">
        <v>216</v>
      </c>
      <c r="E7" s="12"/>
      <c r="F7" s="13">
        <v>21</v>
      </c>
      <c r="G7" s="11"/>
      <c r="H7" s="45" t="s">
        <v>337</v>
      </c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32" t="s">
        <v>224</v>
      </c>
      <c r="B8" s="6">
        <v>17</v>
      </c>
      <c r="C8" s="45">
        <v>21</v>
      </c>
      <c r="D8" s="7" t="s">
        <v>215</v>
      </c>
      <c r="E8" s="7" t="s">
        <v>217</v>
      </c>
      <c r="F8" s="8">
        <v>6</v>
      </c>
      <c r="G8" s="6">
        <v>13</v>
      </c>
      <c r="H8" s="45" t="s">
        <v>337</v>
      </c>
      <c r="I8" s="7" t="s">
        <v>219</v>
      </c>
      <c r="J8" s="7" t="s">
        <v>220</v>
      </c>
      <c r="K8" s="8" t="s">
        <v>272</v>
      </c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 t="s">
        <v>224</v>
      </c>
      <c r="C9" s="45" t="s">
        <v>337</v>
      </c>
      <c r="H9" s="45" t="s">
        <v>337</v>
      </c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4" t="s">
        <v>228</v>
      </c>
      <c r="B10" s="11">
        <v>13</v>
      </c>
      <c r="C10" s="45" t="s">
        <v>337</v>
      </c>
      <c r="D10" s="12" t="s">
        <v>213</v>
      </c>
      <c r="E10" s="12"/>
      <c r="F10" s="13">
        <v>16</v>
      </c>
      <c r="G10" s="11">
        <v>10</v>
      </c>
      <c r="H10" s="45" t="s">
        <v>337</v>
      </c>
      <c r="I10" s="12" t="s">
        <v>214</v>
      </c>
      <c r="J10" s="12" t="s">
        <v>219</v>
      </c>
      <c r="K10" s="13">
        <v>41</v>
      </c>
      <c r="U10" s="48" t="s">
        <v>30</v>
      </c>
      <c r="V10" s="47"/>
      <c r="W10" s="12" t="s">
        <v>40</v>
      </c>
      <c r="X10" s="12" t="s">
        <v>61</v>
      </c>
      <c r="Y10" s="46"/>
      <c r="Z10" s="11"/>
      <c r="AA10" s="12" t="s">
        <v>35</v>
      </c>
      <c r="AB10" s="12"/>
      <c r="AC10" s="13"/>
    </row>
    <row r="11" spans="1:29" ht="18.600000000000001" thickBot="1" x14ac:dyDescent="0.5">
      <c r="A11" s="32" t="s">
        <v>227</v>
      </c>
      <c r="B11" s="6"/>
      <c r="C11" s="45" t="s">
        <v>337</v>
      </c>
      <c r="D11" s="7"/>
      <c r="E11" s="7"/>
      <c r="F11" s="8"/>
      <c r="G11" s="6">
        <v>6</v>
      </c>
      <c r="H11" s="45" t="s">
        <v>337</v>
      </c>
      <c r="I11" s="7" t="s">
        <v>216</v>
      </c>
      <c r="J11" s="7"/>
      <c r="K11" s="8">
        <v>21</v>
      </c>
    </row>
    <row r="12" spans="1:29" ht="18.600000000000001" thickBot="1" x14ac:dyDescent="0.5">
      <c r="A12" s="30" t="s">
        <v>227</v>
      </c>
      <c r="B12" s="9">
        <v>14</v>
      </c>
      <c r="C12" s="45" t="s">
        <v>337</v>
      </c>
      <c r="D12" s="1" t="s">
        <v>219</v>
      </c>
      <c r="E12" s="1" t="s">
        <v>217</v>
      </c>
      <c r="F12" s="10">
        <v>97</v>
      </c>
      <c r="G12" s="9">
        <v>13</v>
      </c>
      <c r="H12" s="45">
        <v>21</v>
      </c>
      <c r="I12" s="1" t="s">
        <v>215</v>
      </c>
      <c r="J12" s="1" t="s">
        <v>220</v>
      </c>
      <c r="K12" s="10">
        <v>6</v>
      </c>
    </row>
    <row r="13" spans="1:29" ht="18.600000000000001" thickBot="1" x14ac:dyDescent="0.5">
      <c r="A13" s="34" t="s">
        <v>227</v>
      </c>
      <c r="B13" s="11" t="s">
        <v>221</v>
      </c>
      <c r="C13" s="45" t="s">
        <v>337</v>
      </c>
      <c r="D13" s="12" t="s">
        <v>247</v>
      </c>
      <c r="E13" s="12"/>
      <c r="F13" s="13"/>
      <c r="G13" s="11" t="s">
        <v>266</v>
      </c>
      <c r="H13" s="45" t="s">
        <v>337</v>
      </c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 t="s">
        <v>227</v>
      </c>
      <c r="B14" s="6"/>
      <c r="C14" s="45" t="s">
        <v>337</v>
      </c>
      <c r="D14" s="7"/>
      <c r="E14" s="7"/>
      <c r="F14" s="8"/>
      <c r="G14" s="6"/>
      <c r="H14" s="45" t="s">
        <v>337</v>
      </c>
      <c r="I14" s="7"/>
      <c r="J14" s="7"/>
      <c r="K14" s="8"/>
      <c r="U14" s="49" t="s">
        <v>41</v>
      </c>
      <c r="V14" s="42"/>
      <c r="W14" s="14" t="s">
        <v>42</v>
      </c>
      <c r="X14" s="14"/>
      <c r="Y14" s="43"/>
      <c r="Z14" s="37"/>
      <c r="AA14" s="14"/>
      <c r="AB14" s="14"/>
      <c r="AC14" s="38"/>
    </row>
    <row r="15" spans="1:29" ht="18.600000000000001" thickBot="1" x14ac:dyDescent="0.5">
      <c r="A15" s="30" t="s">
        <v>232</v>
      </c>
      <c r="B15" s="9">
        <v>13</v>
      </c>
      <c r="C15" s="45" t="s">
        <v>337</v>
      </c>
      <c r="D15" s="1" t="s">
        <v>213</v>
      </c>
      <c r="F15" s="10">
        <v>65</v>
      </c>
      <c r="G15" s="9">
        <v>8</v>
      </c>
      <c r="H15" s="45" t="s">
        <v>337</v>
      </c>
      <c r="I15" s="1" t="s">
        <v>214</v>
      </c>
      <c r="J15" s="1" t="s">
        <v>219</v>
      </c>
      <c r="K15" s="10">
        <v>31</v>
      </c>
      <c r="U15" s="15" t="s">
        <v>43</v>
      </c>
      <c r="V15" s="45"/>
      <c r="W15" s="7"/>
      <c r="X15" s="7"/>
      <c r="Y15" s="50"/>
      <c r="Z15" s="6"/>
      <c r="AA15" s="7"/>
      <c r="AB15" s="7"/>
      <c r="AC15" s="8"/>
    </row>
    <row r="16" spans="1:29" ht="18.600000000000001" thickBot="1" x14ac:dyDescent="0.5">
      <c r="A16" s="34" t="s">
        <v>231</v>
      </c>
      <c r="B16" s="11"/>
      <c r="C16" s="45" t="s">
        <v>337</v>
      </c>
      <c r="D16" s="12"/>
      <c r="E16" s="12"/>
      <c r="F16" s="13"/>
      <c r="G16" s="11">
        <v>6</v>
      </c>
      <c r="H16" s="45" t="s">
        <v>337</v>
      </c>
      <c r="I16" s="12" t="s">
        <v>216</v>
      </c>
      <c r="J16" s="12"/>
      <c r="K16" s="13" t="s">
        <v>236</v>
      </c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32" t="s">
        <v>231</v>
      </c>
      <c r="B17" s="6">
        <v>9</v>
      </c>
      <c r="C17" s="45" t="s">
        <v>337</v>
      </c>
      <c r="D17" s="7" t="s">
        <v>219</v>
      </c>
      <c r="E17" s="7" t="s">
        <v>220</v>
      </c>
      <c r="F17" s="8">
        <v>63</v>
      </c>
      <c r="G17" s="6">
        <v>9</v>
      </c>
      <c r="H17" s="45" t="s">
        <v>235</v>
      </c>
      <c r="I17" s="7" t="s">
        <v>215</v>
      </c>
      <c r="J17" s="7" t="s">
        <v>217</v>
      </c>
      <c r="K17" s="8">
        <v>6</v>
      </c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30" t="s">
        <v>231</v>
      </c>
      <c r="C18" s="45" t="s">
        <v>337</v>
      </c>
      <c r="H18" s="45" t="s">
        <v>337</v>
      </c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4" t="s">
        <v>234</v>
      </c>
      <c r="B19" s="11"/>
      <c r="C19" s="45" t="s">
        <v>337</v>
      </c>
      <c r="D19" s="12"/>
      <c r="E19" s="12"/>
      <c r="F19" s="13"/>
      <c r="G19" s="11">
        <v>3</v>
      </c>
      <c r="H19" s="45" t="s">
        <v>337</v>
      </c>
      <c r="I19" s="12" t="s">
        <v>213</v>
      </c>
      <c r="J19" s="12" t="s">
        <v>220</v>
      </c>
      <c r="K19" s="13" t="s">
        <v>258</v>
      </c>
      <c r="U19" s="48" t="s">
        <v>47</v>
      </c>
      <c r="V19" s="47" t="s">
        <v>63</v>
      </c>
      <c r="W19" s="12" t="s">
        <v>51</v>
      </c>
      <c r="X19" s="12"/>
      <c r="Y19" s="46"/>
      <c r="Z19" s="11" t="s">
        <v>65</v>
      </c>
      <c r="AA19" s="12"/>
      <c r="AB19" s="12"/>
      <c r="AC19" s="13"/>
    </row>
    <row r="20" spans="1:29" ht="18.600000000000001" thickBot="1" x14ac:dyDescent="0.5">
      <c r="A20" s="32" t="s">
        <v>233</v>
      </c>
      <c r="B20" s="6"/>
      <c r="C20" s="45" t="s">
        <v>337</v>
      </c>
      <c r="D20" s="7"/>
      <c r="E20" s="7"/>
      <c r="F20" s="8"/>
      <c r="G20" s="6"/>
      <c r="H20" s="45" t="s">
        <v>337</v>
      </c>
      <c r="I20" s="7"/>
      <c r="J20" s="7"/>
      <c r="K20" s="8"/>
    </row>
    <row r="21" spans="1:29" ht="18.600000000000001" thickBot="1" x14ac:dyDescent="0.5">
      <c r="A21" s="30" t="s">
        <v>241</v>
      </c>
      <c r="B21" s="9">
        <v>9</v>
      </c>
      <c r="C21" s="45" t="s">
        <v>337</v>
      </c>
      <c r="D21" s="1" t="s">
        <v>213</v>
      </c>
      <c r="F21" s="10">
        <v>17</v>
      </c>
      <c r="G21" s="9">
        <v>3</v>
      </c>
      <c r="H21" s="45" t="s">
        <v>337</v>
      </c>
      <c r="I21" s="1" t="s">
        <v>214</v>
      </c>
      <c r="J21" s="1" t="s">
        <v>242</v>
      </c>
      <c r="K21" s="10">
        <v>86</v>
      </c>
    </row>
    <row r="22" spans="1:29" ht="18.600000000000001" thickBot="1" x14ac:dyDescent="0.5">
      <c r="A22" s="34" t="s">
        <v>240</v>
      </c>
      <c r="B22" s="11"/>
      <c r="C22" s="45" t="s">
        <v>337</v>
      </c>
      <c r="D22" s="12"/>
      <c r="E22" s="12"/>
      <c r="F22" s="13"/>
      <c r="G22" s="11">
        <v>6</v>
      </c>
      <c r="H22" s="45" t="s">
        <v>337</v>
      </c>
      <c r="I22" s="12" t="s">
        <v>216</v>
      </c>
      <c r="J22" s="12" t="s">
        <v>226</v>
      </c>
      <c r="K22" s="13">
        <v>53</v>
      </c>
    </row>
    <row r="23" spans="1:29" ht="18.600000000000001" thickBot="1" x14ac:dyDescent="0.5">
      <c r="A23" s="32" t="s">
        <v>240</v>
      </c>
      <c r="B23" s="6">
        <v>17</v>
      </c>
      <c r="C23" s="45" t="s">
        <v>337</v>
      </c>
      <c r="D23" s="7" t="s">
        <v>219</v>
      </c>
      <c r="E23" s="7" t="s">
        <v>216</v>
      </c>
      <c r="F23" s="8" t="s">
        <v>252</v>
      </c>
      <c r="G23" s="6">
        <v>8</v>
      </c>
      <c r="H23" s="45">
        <v>53</v>
      </c>
      <c r="I23" s="7" t="s">
        <v>215</v>
      </c>
      <c r="J23" s="7"/>
      <c r="K23" s="8">
        <v>6</v>
      </c>
    </row>
    <row r="24" spans="1:29" ht="18.600000000000001" thickBot="1" x14ac:dyDescent="0.5">
      <c r="A24" s="30" t="s">
        <v>240</v>
      </c>
      <c r="B24" s="9">
        <v>9</v>
      </c>
      <c r="C24" s="45" t="s">
        <v>337</v>
      </c>
      <c r="D24" s="1" t="s">
        <v>218</v>
      </c>
      <c r="E24" s="1" t="s">
        <v>242</v>
      </c>
      <c r="F24" s="10">
        <v>68</v>
      </c>
      <c r="H24" s="45" t="s">
        <v>337</v>
      </c>
    </row>
    <row r="25" spans="1:29" ht="18.600000000000001" thickBot="1" x14ac:dyDescent="0.5">
      <c r="A25" s="34" t="s">
        <v>240</v>
      </c>
      <c r="B25" s="11">
        <v>13</v>
      </c>
      <c r="C25" s="45" t="s">
        <v>337</v>
      </c>
      <c r="D25" s="12" t="s">
        <v>216</v>
      </c>
      <c r="E25" s="12" t="s">
        <v>226</v>
      </c>
      <c r="F25" s="13">
        <v>53</v>
      </c>
      <c r="G25" s="11"/>
      <c r="H25" s="45" t="s">
        <v>337</v>
      </c>
      <c r="I25" s="12"/>
      <c r="J25" s="12"/>
      <c r="K25" s="13"/>
    </row>
    <row r="26" spans="1:29" ht="18.600000000000001" thickBot="1" x14ac:dyDescent="0.5">
      <c r="A26" s="32" t="s">
        <v>240</v>
      </c>
      <c r="B26" s="6">
        <v>2</v>
      </c>
      <c r="C26" s="45" t="s">
        <v>337</v>
      </c>
      <c r="D26" s="7"/>
      <c r="E26" s="7"/>
      <c r="F26" s="8" t="s">
        <v>215</v>
      </c>
      <c r="G26" s="6">
        <v>6</v>
      </c>
      <c r="H26" s="45" t="s">
        <v>337</v>
      </c>
      <c r="I26" s="7" t="s">
        <v>219</v>
      </c>
      <c r="J26" s="7"/>
      <c r="K26" s="8">
        <v>48</v>
      </c>
    </row>
    <row r="27" spans="1:29" ht="18.600000000000001" thickBot="1" x14ac:dyDescent="0.5">
      <c r="A27" s="30" t="s">
        <v>240</v>
      </c>
      <c r="B27" s="9">
        <v>8</v>
      </c>
      <c r="C27" s="45" t="s">
        <v>337</v>
      </c>
      <c r="D27" s="1" t="s">
        <v>218</v>
      </c>
      <c r="E27" s="1" t="s">
        <v>242</v>
      </c>
      <c r="F27" s="10">
        <v>23</v>
      </c>
      <c r="H27" s="45" t="s">
        <v>337</v>
      </c>
    </row>
    <row r="28" spans="1:29" ht="18.600000000000001" thickBot="1" x14ac:dyDescent="0.5">
      <c r="A28" s="34" t="s">
        <v>240</v>
      </c>
      <c r="B28" s="11">
        <v>14</v>
      </c>
      <c r="C28" s="45" t="s">
        <v>337</v>
      </c>
      <c r="D28" s="12" t="s">
        <v>216</v>
      </c>
      <c r="E28" s="12" t="s">
        <v>226</v>
      </c>
      <c r="F28" s="13">
        <v>33</v>
      </c>
      <c r="G28" s="11"/>
      <c r="H28" s="45" t="s">
        <v>337</v>
      </c>
      <c r="I28" s="12"/>
      <c r="J28" s="12"/>
      <c r="K28" s="13"/>
    </row>
    <row r="29" spans="1:29" ht="18.600000000000001" thickBot="1" x14ac:dyDescent="0.5">
      <c r="A29" s="32" t="s">
        <v>240</v>
      </c>
      <c r="B29" s="6">
        <v>9</v>
      </c>
      <c r="C29" s="45">
        <v>33</v>
      </c>
      <c r="D29" s="7" t="s">
        <v>215</v>
      </c>
      <c r="E29" s="7"/>
      <c r="F29" s="8">
        <v>14</v>
      </c>
      <c r="G29" s="6">
        <v>9</v>
      </c>
      <c r="H29" s="45" t="s">
        <v>337</v>
      </c>
      <c r="I29" s="7" t="s">
        <v>218</v>
      </c>
      <c r="J29" s="7" t="s">
        <v>219</v>
      </c>
      <c r="K29" s="8">
        <v>37</v>
      </c>
    </row>
    <row r="30" spans="1:29" ht="18.600000000000001" thickBot="1" x14ac:dyDescent="0.5">
      <c r="A30" s="30" t="s">
        <v>240</v>
      </c>
      <c r="C30" s="45" t="s">
        <v>337</v>
      </c>
      <c r="G30" s="9">
        <v>6</v>
      </c>
      <c r="H30" s="45" t="s">
        <v>337</v>
      </c>
      <c r="I30" s="1" t="s">
        <v>216</v>
      </c>
      <c r="K30" s="10" t="s">
        <v>236</v>
      </c>
    </row>
    <row r="31" spans="1:29" ht="18.600000000000001" thickBot="1" x14ac:dyDescent="0.5">
      <c r="A31" s="34" t="s">
        <v>240</v>
      </c>
      <c r="B31" s="11">
        <v>8</v>
      </c>
      <c r="C31" s="45" t="s">
        <v>337</v>
      </c>
      <c r="D31" s="12" t="s">
        <v>218</v>
      </c>
      <c r="E31" s="12" t="s">
        <v>220</v>
      </c>
      <c r="F31" s="13"/>
      <c r="G31" s="11">
        <v>9</v>
      </c>
      <c r="H31" s="45" t="s">
        <v>235</v>
      </c>
      <c r="I31" s="12" t="s">
        <v>215</v>
      </c>
      <c r="J31" s="12" t="s">
        <v>217</v>
      </c>
      <c r="K31" s="13">
        <v>51</v>
      </c>
    </row>
    <row r="32" spans="1:29" ht="18.600000000000001" thickBot="1" x14ac:dyDescent="0.5">
      <c r="A32" s="32" t="s">
        <v>240</v>
      </c>
      <c r="B32" s="6"/>
      <c r="C32" s="45" t="s">
        <v>337</v>
      </c>
      <c r="D32" s="7"/>
      <c r="E32" s="7"/>
      <c r="F32" s="8"/>
      <c r="G32" s="6"/>
      <c r="H32" s="45" t="s">
        <v>337</v>
      </c>
      <c r="I32" s="7"/>
      <c r="J32" s="7"/>
      <c r="K32" s="8"/>
    </row>
    <row r="33" spans="1:11" ht="18.600000000000001" thickBot="1" x14ac:dyDescent="0.5">
      <c r="A33" s="30" t="s">
        <v>244</v>
      </c>
      <c r="B33" s="9">
        <v>2</v>
      </c>
      <c r="C33" s="45" t="s">
        <v>337</v>
      </c>
      <c r="D33" s="1" t="s">
        <v>214</v>
      </c>
      <c r="E33" s="1" t="s">
        <v>215</v>
      </c>
      <c r="F33" s="10">
        <v>32</v>
      </c>
      <c r="G33" s="9">
        <v>13</v>
      </c>
      <c r="H33" s="45" t="s">
        <v>337</v>
      </c>
      <c r="I33" s="1" t="s">
        <v>213</v>
      </c>
      <c r="K33" s="10">
        <v>53</v>
      </c>
    </row>
    <row r="34" spans="1:11" ht="18.600000000000001" thickBot="1" x14ac:dyDescent="0.5">
      <c r="A34" s="34" t="s">
        <v>243</v>
      </c>
      <c r="B34" s="11">
        <v>13</v>
      </c>
      <c r="C34" s="45" t="s">
        <v>337</v>
      </c>
      <c r="D34" s="12" t="s">
        <v>216</v>
      </c>
      <c r="E34" s="12"/>
      <c r="F34" s="13">
        <v>21</v>
      </c>
      <c r="G34" s="11"/>
      <c r="H34" s="45" t="s">
        <v>337</v>
      </c>
      <c r="I34" s="12"/>
      <c r="J34" s="12"/>
      <c r="K34" s="13"/>
    </row>
    <row r="35" spans="1:11" ht="18.600000000000001" thickBot="1" x14ac:dyDescent="0.5">
      <c r="A35" s="32" t="s">
        <v>243</v>
      </c>
      <c r="B35" s="6">
        <v>17</v>
      </c>
      <c r="C35" s="45">
        <v>21</v>
      </c>
      <c r="D35" s="7" t="s">
        <v>215</v>
      </c>
      <c r="E35" s="7" t="s">
        <v>217</v>
      </c>
      <c r="F35" s="8">
        <v>1</v>
      </c>
      <c r="G35" s="6">
        <v>18</v>
      </c>
      <c r="H35" s="45" t="s">
        <v>337</v>
      </c>
      <c r="I35" s="7" t="s">
        <v>219</v>
      </c>
      <c r="J35" s="7" t="s">
        <v>220</v>
      </c>
      <c r="K35" s="8" t="s">
        <v>226</v>
      </c>
    </row>
    <row r="36" spans="1:11" ht="18.600000000000001" thickBot="1" x14ac:dyDescent="0.5">
      <c r="A36" s="30" t="s">
        <v>243</v>
      </c>
      <c r="C36" s="45" t="s">
        <v>337</v>
      </c>
      <c r="H36" s="45" t="s">
        <v>337</v>
      </c>
    </row>
    <row r="37" spans="1:11" ht="18.600000000000001" thickBot="1" x14ac:dyDescent="0.5">
      <c r="A37" s="34" t="s">
        <v>249</v>
      </c>
      <c r="B37" s="11">
        <v>17</v>
      </c>
      <c r="C37" s="45" t="s">
        <v>337</v>
      </c>
      <c r="D37" s="12" t="s">
        <v>213</v>
      </c>
      <c r="E37" s="12"/>
      <c r="F37" s="13">
        <v>76</v>
      </c>
      <c r="G37" s="11">
        <v>8</v>
      </c>
      <c r="H37" s="45" t="s">
        <v>337</v>
      </c>
      <c r="I37" s="12" t="s">
        <v>214</v>
      </c>
      <c r="J37" s="12" t="s">
        <v>215</v>
      </c>
      <c r="K37" s="13">
        <v>32</v>
      </c>
    </row>
    <row r="38" spans="1:11" ht="18.600000000000001" thickBot="1" x14ac:dyDescent="0.5">
      <c r="A38" s="32" t="s">
        <v>248</v>
      </c>
      <c r="B38" s="6"/>
      <c r="C38" s="45" t="s">
        <v>337</v>
      </c>
      <c r="D38" s="7"/>
      <c r="E38" s="7"/>
      <c r="F38" s="8"/>
      <c r="G38" s="6">
        <v>6</v>
      </c>
      <c r="H38" s="45" t="s">
        <v>337</v>
      </c>
      <c r="I38" s="7" t="s">
        <v>216</v>
      </c>
      <c r="J38" s="7"/>
      <c r="K38" s="8">
        <v>11</v>
      </c>
    </row>
    <row r="39" spans="1:11" ht="18.600000000000001" thickBot="1" x14ac:dyDescent="0.5">
      <c r="A39" s="30" t="s">
        <v>248</v>
      </c>
      <c r="B39" s="9">
        <v>9</v>
      </c>
      <c r="C39" s="45" t="s">
        <v>337</v>
      </c>
      <c r="D39" s="1" t="s">
        <v>218</v>
      </c>
      <c r="E39" s="1" t="s">
        <v>220</v>
      </c>
      <c r="G39" s="9">
        <v>18</v>
      </c>
      <c r="H39" s="45">
        <v>11</v>
      </c>
      <c r="I39" s="1" t="s">
        <v>215</v>
      </c>
      <c r="J39" s="1" t="s">
        <v>217</v>
      </c>
      <c r="K39" s="10">
        <v>65</v>
      </c>
    </row>
    <row r="40" spans="1:11" ht="18.600000000000001" thickBot="1" x14ac:dyDescent="0.5">
      <c r="A40" s="34" t="s">
        <v>248</v>
      </c>
      <c r="B40" s="11"/>
      <c r="C40" s="45" t="s">
        <v>337</v>
      </c>
      <c r="D40" s="12"/>
      <c r="E40" s="12"/>
      <c r="F40" s="13"/>
      <c r="G40" s="11"/>
      <c r="H40" s="45" t="s">
        <v>337</v>
      </c>
      <c r="I40" s="12"/>
      <c r="J40" s="12"/>
      <c r="K40" s="13"/>
    </row>
    <row r="41" spans="1:11" ht="18.600000000000001" thickBot="1" x14ac:dyDescent="0.5">
      <c r="A41" s="32" t="s">
        <v>251</v>
      </c>
      <c r="B41" s="6">
        <v>9</v>
      </c>
      <c r="C41" s="45" t="s">
        <v>337</v>
      </c>
      <c r="D41" s="7" t="s">
        <v>214</v>
      </c>
      <c r="E41" s="7" t="s">
        <v>242</v>
      </c>
      <c r="F41" s="8">
        <v>21</v>
      </c>
      <c r="G41" s="6">
        <v>6</v>
      </c>
      <c r="H41" s="45" t="s">
        <v>337</v>
      </c>
      <c r="I41" s="7" t="s">
        <v>213</v>
      </c>
      <c r="J41" s="7"/>
      <c r="K41" s="8">
        <v>51</v>
      </c>
    </row>
    <row r="42" spans="1:11" ht="18.600000000000001" thickBot="1" x14ac:dyDescent="0.5">
      <c r="A42" s="30" t="s">
        <v>250</v>
      </c>
      <c r="B42" s="9">
        <v>13</v>
      </c>
      <c r="C42" s="45" t="s">
        <v>337</v>
      </c>
      <c r="D42" s="1" t="s">
        <v>216</v>
      </c>
      <c r="E42" s="1" t="s">
        <v>226</v>
      </c>
      <c r="F42" s="10" t="s">
        <v>264</v>
      </c>
      <c r="H42" s="45" t="s">
        <v>337</v>
      </c>
    </row>
    <row r="43" spans="1:11" ht="18.600000000000001" thickBot="1" x14ac:dyDescent="0.5">
      <c r="A43" s="34" t="s">
        <v>250</v>
      </c>
      <c r="B43" s="11">
        <v>14</v>
      </c>
      <c r="C43" s="45" t="s">
        <v>263</v>
      </c>
      <c r="D43" s="12" t="s">
        <v>215</v>
      </c>
      <c r="E43" s="12" t="s">
        <v>220</v>
      </c>
      <c r="F43" s="13" t="s">
        <v>253</v>
      </c>
      <c r="G43" s="11"/>
      <c r="H43" s="45" t="s">
        <v>337</v>
      </c>
      <c r="I43" s="12"/>
      <c r="J43" s="12"/>
      <c r="K43" s="13"/>
    </row>
    <row r="44" spans="1:11" ht="18.600000000000001" thickBot="1" x14ac:dyDescent="0.5">
      <c r="A44" s="32" t="s">
        <v>250</v>
      </c>
      <c r="B44" s="6" t="s">
        <v>267</v>
      </c>
      <c r="C44" s="45" t="s">
        <v>337</v>
      </c>
      <c r="D44" s="7"/>
      <c r="E44" s="7"/>
      <c r="F44" s="8"/>
      <c r="G44" s="6" t="s">
        <v>221</v>
      </c>
      <c r="H44" s="45" t="s">
        <v>337</v>
      </c>
      <c r="I44" s="7" t="s">
        <v>239</v>
      </c>
      <c r="J44" s="7"/>
      <c r="K44" s="8"/>
    </row>
    <row r="45" spans="1:11" ht="18.600000000000001" thickBot="1" x14ac:dyDescent="0.5">
      <c r="A45" s="30" t="s">
        <v>250</v>
      </c>
      <c r="C45" s="45" t="s">
        <v>337</v>
      </c>
      <c r="H45" s="45" t="s">
        <v>337</v>
      </c>
    </row>
    <row r="46" spans="1:11" ht="18.600000000000001" thickBot="1" x14ac:dyDescent="0.5">
      <c r="A46" s="34" t="s">
        <v>255</v>
      </c>
      <c r="B46" s="11">
        <v>2</v>
      </c>
      <c r="C46" s="45" t="s">
        <v>337</v>
      </c>
      <c r="D46" s="12" t="s">
        <v>214</v>
      </c>
      <c r="E46" s="12" t="s">
        <v>215</v>
      </c>
      <c r="F46" s="13">
        <v>32</v>
      </c>
      <c r="G46" s="11">
        <v>6</v>
      </c>
      <c r="H46" s="45" t="s">
        <v>337</v>
      </c>
      <c r="I46" s="12" t="s">
        <v>213</v>
      </c>
      <c r="J46" s="12"/>
      <c r="K46" s="13">
        <v>58</v>
      </c>
    </row>
    <row r="47" spans="1:11" ht="18.600000000000001" thickBot="1" x14ac:dyDescent="0.5">
      <c r="A47" s="32" t="s">
        <v>254</v>
      </c>
      <c r="B47" s="6">
        <v>13</v>
      </c>
      <c r="C47" s="45" t="s">
        <v>337</v>
      </c>
      <c r="D47" s="7" t="s">
        <v>216</v>
      </c>
      <c r="E47" s="7"/>
      <c r="F47" s="8">
        <v>51</v>
      </c>
      <c r="G47" s="6"/>
      <c r="H47" s="45" t="s">
        <v>337</v>
      </c>
      <c r="I47" s="7"/>
      <c r="J47" s="7"/>
      <c r="K47" s="8"/>
    </row>
    <row r="48" spans="1:11" ht="18.600000000000001" thickBot="1" x14ac:dyDescent="0.5">
      <c r="A48" s="30" t="s">
        <v>254</v>
      </c>
      <c r="B48" s="9">
        <v>2</v>
      </c>
      <c r="C48" s="45">
        <v>51</v>
      </c>
      <c r="D48" s="1" t="s">
        <v>215</v>
      </c>
      <c r="E48" s="1" t="s">
        <v>217</v>
      </c>
      <c r="F48" s="10">
        <v>87</v>
      </c>
      <c r="H48" s="45" t="s">
        <v>337</v>
      </c>
    </row>
    <row r="49" spans="1:11" ht="18.600000000000001" thickBot="1" x14ac:dyDescent="0.5">
      <c r="A49" s="34" t="s">
        <v>254</v>
      </c>
      <c r="B49" s="11"/>
      <c r="C49" s="45" t="s">
        <v>337</v>
      </c>
      <c r="D49" s="12"/>
      <c r="E49" s="12"/>
      <c r="F49" s="13"/>
      <c r="G49" s="11"/>
      <c r="H49" s="45" t="s">
        <v>337</v>
      </c>
      <c r="I49" s="12"/>
      <c r="J49" s="12"/>
      <c r="K49" s="13"/>
    </row>
    <row r="50" spans="1:11" ht="18.600000000000001" thickBot="1" x14ac:dyDescent="0.5">
      <c r="A50" s="32" t="s">
        <v>257</v>
      </c>
      <c r="B50" s="6">
        <v>14</v>
      </c>
      <c r="C50" s="45" t="s">
        <v>337</v>
      </c>
      <c r="D50" s="7" t="s">
        <v>213</v>
      </c>
      <c r="E50" s="7"/>
      <c r="F50" s="8">
        <v>65</v>
      </c>
      <c r="G50" s="6">
        <v>3</v>
      </c>
      <c r="H50" s="45" t="s">
        <v>337</v>
      </c>
      <c r="I50" s="7" t="s">
        <v>214</v>
      </c>
      <c r="J50" s="7" t="s">
        <v>242</v>
      </c>
      <c r="K50" s="8">
        <v>83</v>
      </c>
    </row>
    <row r="51" spans="1:11" ht="18.600000000000001" thickBot="1" x14ac:dyDescent="0.5">
      <c r="A51" s="30" t="s">
        <v>256</v>
      </c>
      <c r="C51" s="45" t="s">
        <v>337</v>
      </c>
      <c r="G51" s="9">
        <v>6</v>
      </c>
      <c r="H51" s="45" t="s">
        <v>337</v>
      </c>
      <c r="I51" s="1" t="s">
        <v>216</v>
      </c>
      <c r="K51" s="10">
        <v>51</v>
      </c>
    </row>
    <row r="52" spans="1:11" ht="18.600000000000001" thickBot="1" x14ac:dyDescent="0.5">
      <c r="A52" s="34" t="s">
        <v>256</v>
      </c>
      <c r="B52" s="11">
        <v>5</v>
      </c>
      <c r="C52" s="45" t="s">
        <v>337</v>
      </c>
      <c r="D52" s="12" t="s">
        <v>219</v>
      </c>
      <c r="E52" s="12" t="s">
        <v>220</v>
      </c>
      <c r="F52" s="13" t="s">
        <v>226</v>
      </c>
      <c r="G52" s="11">
        <v>9</v>
      </c>
      <c r="H52" s="45">
        <v>51</v>
      </c>
      <c r="I52" s="12" t="s">
        <v>215</v>
      </c>
      <c r="J52" s="12" t="s">
        <v>217</v>
      </c>
      <c r="K52" s="13">
        <v>7</v>
      </c>
    </row>
    <row r="53" spans="1:11" ht="18.600000000000001" thickBot="1" x14ac:dyDescent="0.5">
      <c r="A53" s="32" t="s">
        <v>256</v>
      </c>
      <c r="B53" s="6"/>
      <c r="C53" s="45" t="s">
        <v>337</v>
      </c>
      <c r="D53" s="7"/>
      <c r="E53" s="7"/>
      <c r="F53" s="8"/>
      <c r="G53" s="6"/>
      <c r="H53" s="45" t="s">
        <v>337</v>
      </c>
      <c r="I53" s="7"/>
      <c r="J53" s="7"/>
      <c r="K53" s="8"/>
    </row>
    <row r="54" spans="1:11" ht="18.600000000000001" thickBot="1" x14ac:dyDescent="0.5">
      <c r="A54" s="30" t="s">
        <v>260</v>
      </c>
      <c r="B54" s="9">
        <v>2</v>
      </c>
      <c r="C54" s="45" t="s">
        <v>337</v>
      </c>
      <c r="D54" s="1" t="s">
        <v>214</v>
      </c>
      <c r="E54" s="1" t="s">
        <v>242</v>
      </c>
      <c r="F54" s="10" t="s">
        <v>258</v>
      </c>
      <c r="G54" s="9">
        <v>8</v>
      </c>
      <c r="H54" s="45" t="s">
        <v>337</v>
      </c>
      <c r="I54" s="1" t="s">
        <v>213</v>
      </c>
      <c r="K54" s="10">
        <v>57</v>
      </c>
    </row>
    <row r="55" spans="1:11" ht="18.600000000000001" thickBot="1" x14ac:dyDescent="0.5">
      <c r="A55" s="34" t="s">
        <v>259</v>
      </c>
      <c r="B55" s="11">
        <v>9</v>
      </c>
      <c r="C55" s="45" t="s">
        <v>337</v>
      </c>
      <c r="D55" s="12"/>
      <c r="E55" s="12"/>
      <c r="F55" s="13">
        <v>48</v>
      </c>
      <c r="G55" s="11"/>
      <c r="H55" s="45" t="s">
        <v>337</v>
      </c>
      <c r="I55" s="12"/>
      <c r="J55" s="12"/>
      <c r="K55" s="13"/>
    </row>
    <row r="56" spans="1:11" ht="18.600000000000001" thickBot="1" x14ac:dyDescent="0.5">
      <c r="A56" s="32" t="s">
        <v>259</v>
      </c>
      <c r="B56" s="6">
        <v>2</v>
      </c>
      <c r="C56" s="45" t="s">
        <v>337</v>
      </c>
      <c r="D56" s="7"/>
      <c r="E56" s="7" t="s">
        <v>226</v>
      </c>
      <c r="F56" s="8">
        <v>25</v>
      </c>
      <c r="G56" s="6">
        <v>18</v>
      </c>
      <c r="H56" s="45" t="s">
        <v>337</v>
      </c>
      <c r="I56" s="7" t="s">
        <v>218</v>
      </c>
      <c r="J56" s="7" t="s">
        <v>215</v>
      </c>
      <c r="K56" s="8">
        <v>32</v>
      </c>
    </row>
    <row r="57" spans="1:11" ht="18.600000000000001" thickBot="1" x14ac:dyDescent="0.5">
      <c r="A57" s="30" t="s">
        <v>259</v>
      </c>
      <c r="C57" s="45" t="s">
        <v>337</v>
      </c>
      <c r="G57" s="9">
        <v>6</v>
      </c>
      <c r="H57" s="45" t="s">
        <v>337</v>
      </c>
      <c r="I57" s="1" t="s">
        <v>216</v>
      </c>
      <c r="K57" s="10">
        <v>51</v>
      </c>
    </row>
    <row r="58" spans="1:11" ht="18.600000000000001" thickBot="1" x14ac:dyDescent="0.5">
      <c r="A58" s="34" t="s">
        <v>259</v>
      </c>
      <c r="B58" s="11">
        <v>8</v>
      </c>
      <c r="C58" s="45" t="s">
        <v>337</v>
      </c>
      <c r="D58" s="12" t="s">
        <v>218</v>
      </c>
      <c r="E58" s="12" t="s">
        <v>220</v>
      </c>
      <c r="F58" s="13"/>
      <c r="G58" s="11">
        <v>3</v>
      </c>
      <c r="H58" s="45">
        <v>51</v>
      </c>
      <c r="I58" s="12" t="s">
        <v>215</v>
      </c>
      <c r="J58" s="12" t="s">
        <v>217</v>
      </c>
      <c r="K58" s="13">
        <v>78</v>
      </c>
    </row>
    <row r="59" spans="1:11" ht="18.600000000000001" thickBot="1" x14ac:dyDescent="0.5">
      <c r="A59" s="32" t="s">
        <v>259</v>
      </c>
      <c r="B59" s="6" t="s">
        <v>266</v>
      </c>
      <c r="C59" s="45" t="s">
        <v>337</v>
      </c>
      <c r="D59" s="7"/>
      <c r="E59" s="7"/>
      <c r="F59" s="8"/>
      <c r="G59" s="6" t="s">
        <v>238</v>
      </c>
      <c r="H59" s="45" t="s">
        <v>337</v>
      </c>
      <c r="I59" s="7" t="s">
        <v>222</v>
      </c>
      <c r="J59" s="7"/>
      <c r="K59" s="8"/>
    </row>
    <row r="60" spans="1:11" ht="18.600000000000001" thickBot="1" x14ac:dyDescent="0.5">
      <c r="A60" s="30" t="s">
        <v>259</v>
      </c>
      <c r="C60" s="45" t="s">
        <v>337</v>
      </c>
      <c r="H60" s="45" t="s">
        <v>337</v>
      </c>
    </row>
    <row r="61" spans="1:11" ht="18.600000000000001" thickBot="1" x14ac:dyDescent="0.5">
      <c r="A61" s="34" t="s">
        <v>262</v>
      </c>
      <c r="B61" s="11">
        <v>9</v>
      </c>
      <c r="C61" s="45" t="s">
        <v>337</v>
      </c>
      <c r="D61" s="12" t="s">
        <v>214</v>
      </c>
      <c r="E61" s="12" t="s">
        <v>219</v>
      </c>
      <c r="F61" s="13">
        <v>36</v>
      </c>
      <c r="G61" s="11">
        <v>8</v>
      </c>
      <c r="H61" s="45" t="s">
        <v>337</v>
      </c>
      <c r="I61" s="12" t="s">
        <v>213</v>
      </c>
      <c r="J61" s="12"/>
      <c r="K61" s="13">
        <v>56</v>
      </c>
    </row>
    <row r="62" spans="1:11" ht="18.600000000000001" thickBot="1" x14ac:dyDescent="0.5">
      <c r="A62" s="32" t="s">
        <v>261</v>
      </c>
      <c r="B62" s="6">
        <v>13</v>
      </c>
      <c r="C62" s="45" t="s">
        <v>337</v>
      </c>
      <c r="D62" s="7" t="s">
        <v>216</v>
      </c>
      <c r="E62" s="7"/>
      <c r="F62" s="8" t="s">
        <v>236</v>
      </c>
      <c r="G62" s="6"/>
      <c r="H62" s="45" t="s">
        <v>337</v>
      </c>
      <c r="I62" s="7"/>
      <c r="J62" s="7"/>
      <c r="K62" s="8"/>
    </row>
    <row r="63" spans="1:11" ht="18.600000000000001" thickBot="1" x14ac:dyDescent="0.5">
      <c r="A63" s="30" t="s">
        <v>261</v>
      </c>
      <c r="B63" s="9">
        <v>14</v>
      </c>
      <c r="C63" s="45" t="s">
        <v>235</v>
      </c>
      <c r="D63" s="1" t="s">
        <v>215</v>
      </c>
      <c r="E63" s="1" t="s">
        <v>220</v>
      </c>
      <c r="F63" s="10">
        <v>6</v>
      </c>
      <c r="G63" s="9">
        <v>18</v>
      </c>
      <c r="H63" s="45" t="s">
        <v>337</v>
      </c>
      <c r="I63" s="1" t="s">
        <v>219</v>
      </c>
      <c r="J63" s="1" t="s">
        <v>217</v>
      </c>
      <c r="K63" s="10">
        <v>38</v>
      </c>
    </row>
    <row r="64" spans="1:11" ht="18.600000000000001" thickBot="1" x14ac:dyDescent="0.5">
      <c r="A64" s="34" t="s">
        <v>261</v>
      </c>
      <c r="B64" s="11" t="s">
        <v>266</v>
      </c>
      <c r="C64" s="45" t="s">
        <v>337</v>
      </c>
      <c r="D64" s="12"/>
      <c r="E64" s="12"/>
      <c r="F64" s="13"/>
      <c r="G64" s="11" t="s">
        <v>238</v>
      </c>
      <c r="H64" s="45" t="s">
        <v>337</v>
      </c>
      <c r="I64" s="12" t="s">
        <v>247</v>
      </c>
      <c r="J64" s="12"/>
      <c r="K64" s="13"/>
    </row>
    <row r="65" spans="1:11" ht="18.600000000000001" thickBot="1" x14ac:dyDescent="0.5">
      <c r="A65" s="32" t="s">
        <v>261</v>
      </c>
      <c r="B65" s="6" t="s">
        <v>300</v>
      </c>
      <c r="C65" s="45" t="s">
        <v>337</v>
      </c>
      <c r="D65" s="7"/>
      <c r="E65" s="7"/>
      <c r="F65" s="8"/>
      <c r="G65" s="6"/>
      <c r="H65" s="45" t="s">
        <v>337</v>
      </c>
      <c r="I65" s="7"/>
      <c r="J65" s="7"/>
      <c r="K65" s="8"/>
    </row>
    <row r="66" spans="1:11" ht="18.600000000000001" thickBot="1" x14ac:dyDescent="0.5">
      <c r="A66" s="30" t="s">
        <v>269</v>
      </c>
      <c r="B66" s="9">
        <v>9</v>
      </c>
      <c r="C66" s="45" t="s">
        <v>337</v>
      </c>
      <c r="D66" s="1" t="s">
        <v>214</v>
      </c>
      <c r="E66" s="1" t="s">
        <v>242</v>
      </c>
      <c r="F66" s="10">
        <v>88</v>
      </c>
      <c r="G66" s="9">
        <v>8</v>
      </c>
      <c r="H66" s="45" t="s">
        <v>337</v>
      </c>
      <c r="I66" s="1" t="s">
        <v>213</v>
      </c>
      <c r="K66" s="10">
        <v>61</v>
      </c>
    </row>
    <row r="67" spans="1:11" ht="18.600000000000001" thickBot="1" x14ac:dyDescent="0.5">
      <c r="A67" s="34" t="s">
        <v>268</v>
      </c>
      <c r="B67" s="11">
        <v>13</v>
      </c>
      <c r="C67" s="45" t="s">
        <v>337</v>
      </c>
      <c r="D67" s="12" t="s">
        <v>216</v>
      </c>
      <c r="E67" s="12" t="s">
        <v>226</v>
      </c>
      <c r="F67" s="13">
        <v>53</v>
      </c>
      <c r="G67" s="11"/>
      <c r="H67" s="45" t="s">
        <v>337</v>
      </c>
      <c r="I67" s="12"/>
      <c r="J67" s="12"/>
      <c r="K67" s="13"/>
    </row>
    <row r="68" spans="1:11" ht="18.600000000000001" thickBot="1" x14ac:dyDescent="0.5">
      <c r="A68" s="32" t="s">
        <v>268</v>
      </c>
      <c r="B68" s="6">
        <v>2</v>
      </c>
      <c r="C68" s="45">
        <v>53</v>
      </c>
      <c r="D68" s="7" t="s">
        <v>215</v>
      </c>
      <c r="E68" s="7"/>
      <c r="F68" s="8">
        <v>7</v>
      </c>
      <c r="G68" s="6">
        <v>18</v>
      </c>
      <c r="H68" s="45" t="s">
        <v>337</v>
      </c>
      <c r="I68" s="7" t="s">
        <v>219</v>
      </c>
      <c r="J68" s="7" t="s">
        <v>216</v>
      </c>
      <c r="K68" s="8">
        <v>48</v>
      </c>
    </row>
    <row r="69" spans="1:11" ht="18.600000000000001" thickBot="1" x14ac:dyDescent="0.5">
      <c r="A69" s="30" t="s">
        <v>268</v>
      </c>
      <c r="C69" s="45" t="s">
        <v>337</v>
      </c>
      <c r="G69" s="9">
        <v>10</v>
      </c>
      <c r="H69" s="45" t="s">
        <v>337</v>
      </c>
      <c r="I69" s="1" t="s">
        <v>218</v>
      </c>
      <c r="J69" s="1" t="s">
        <v>219</v>
      </c>
      <c r="K69" s="10">
        <v>83</v>
      </c>
    </row>
    <row r="70" spans="1:11" ht="18.600000000000001" thickBot="1" x14ac:dyDescent="0.5">
      <c r="A70" s="34" t="s">
        <v>268</v>
      </c>
      <c r="B70" s="11"/>
      <c r="C70" s="45" t="s">
        <v>337</v>
      </c>
      <c r="D70" s="12"/>
      <c r="E70" s="12"/>
      <c r="F70" s="13"/>
      <c r="G70" s="11">
        <v>6</v>
      </c>
      <c r="H70" s="45" t="s">
        <v>337</v>
      </c>
      <c r="I70" s="12" t="s">
        <v>216</v>
      </c>
      <c r="J70" s="12"/>
      <c r="K70" s="13">
        <v>51</v>
      </c>
    </row>
    <row r="71" spans="1:11" ht="18.600000000000001" thickBot="1" x14ac:dyDescent="0.5">
      <c r="A71" s="32" t="s">
        <v>268</v>
      </c>
      <c r="B71" s="6">
        <v>13</v>
      </c>
      <c r="C71" s="45" t="s">
        <v>337</v>
      </c>
      <c r="D71" s="7" t="s">
        <v>219</v>
      </c>
      <c r="E71" s="7" t="s">
        <v>220</v>
      </c>
      <c r="F71" s="8" t="s">
        <v>226</v>
      </c>
      <c r="G71" s="6">
        <v>3</v>
      </c>
      <c r="H71" s="45">
        <v>51</v>
      </c>
      <c r="I71" s="7" t="s">
        <v>215</v>
      </c>
      <c r="J71" s="7" t="s">
        <v>217</v>
      </c>
      <c r="K71" s="8">
        <v>2</v>
      </c>
    </row>
    <row r="72" spans="1:11" ht="18.600000000000001" thickBot="1" x14ac:dyDescent="0.5">
      <c r="A72" s="30" t="s">
        <v>268</v>
      </c>
      <c r="B72" s="9" t="s">
        <v>266</v>
      </c>
      <c r="C72" s="45" t="s">
        <v>337</v>
      </c>
      <c r="G72" s="9" t="s">
        <v>238</v>
      </c>
      <c r="H72" s="45" t="s">
        <v>337</v>
      </c>
      <c r="I72" s="1" t="s">
        <v>222</v>
      </c>
    </row>
    <row r="73" spans="1:11" ht="18.600000000000001" thickBot="1" x14ac:dyDescent="0.5">
      <c r="A73" s="34" t="s">
        <v>268</v>
      </c>
      <c r="B73" s="11">
        <v>13</v>
      </c>
      <c r="C73" s="45" t="s">
        <v>337</v>
      </c>
      <c r="D73" s="12" t="s">
        <v>277</v>
      </c>
      <c r="E73" s="12"/>
      <c r="F73" s="13">
        <v>1</v>
      </c>
      <c r="G73" s="11"/>
      <c r="H73" s="45" t="s">
        <v>337</v>
      </c>
      <c r="I73" s="12"/>
      <c r="J73" s="12"/>
      <c r="K73" s="13"/>
    </row>
    <row r="74" spans="1:11" ht="18.600000000000001" thickBot="1" x14ac:dyDescent="0.5">
      <c r="A74" s="32" t="s">
        <v>271</v>
      </c>
      <c r="B74" s="6">
        <v>9</v>
      </c>
      <c r="C74" s="45" t="s">
        <v>337</v>
      </c>
      <c r="D74" s="7" t="s">
        <v>214</v>
      </c>
      <c r="E74" s="7" t="s">
        <v>242</v>
      </c>
      <c r="F74" s="8">
        <v>78</v>
      </c>
      <c r="G74" s="6">
        <v>8</v>
      </c>
      <c r="H74" s="45" t="s">
        <v>337</v>
      </c>
      <c r="I74" s="7" t="s">
        <v>213</v>
      </c>
      <c r="J74" s="7"/>
      <c r="K74" s="8">
        <v>65</v>
      </c>
    </row>
    <row r="75" spans="1:11" ht="18.600000000000001" thickBot="1" x14ac:dyDescent="0.5">
      <c r="A75" s="30" t="s">
        <v>270</v>
      </c>
      <c r="B75" s="9">
        <v>1</v>
      </c>
      <c r="C75" s="45" t="s">
        <v>337</v>
      </c>
      <c r="D75" s="1" t="s">
        <v>216</v>
      </c>
      <c r="E75" s="1" t="s">
        <v>226</v>
      </c>
      <c r="F75" s="10">
        <v>53</v>
      </c>
      <c r="H75" s="45" t="s">
        <v>337</v>
      </c>
    </row>
    <row r="76" spans="1:11" ht="18.600000000000001" thickBot="1" x14ac:dyDescent="0.5">
      <c r="A76" s="34" t="s">
        <v>270</v>
      </c>
      <c r="B76" s="11">
        <v>2</v>
      </c>
      <c r="C76" s="45">
        <v>53</v>
      </c>
      <c r="D76" s="12" t="s">
        <v>215</v>
      </c>
      <c r="E76" s="12" t="s">
        <v>220</v>
      </c>
      <c r="F76" s="13">
        <v>7</v>
      </c>
      <c r="G76" s="11">
        <v>3</v>
      </c>
      <c r="H76" s="45" t="s">
        <v>337</v>
      </c>
      <c r="I76" s="12" t="s">
        <v>219</v>
      </c>
      <c r="J76" s="12" t="s">
        <v>217</v>
      </c>
      <c r="K76" s="13">
        <v>49</v>
      </c>
    </row>
    <row r="77" spans="1:11" ht="18.600000000000001" thickBot="1" x14ac:dyDescent="0.5">
      <c r="A77" s="32" t="s">
        <v>270</v>
      </c>
      <c r="B77" s="6" t="s">
        <v>266</v>
      </c>
      <c r="C77" s="45" t="s">
        <v>337</v>
      </c>
      <c r="D77" s="7"/>
      <c r="E77" s="7"/>
      <c r="F77" s="8"/>
      <c r="G77" s="6" t="s">
        <v>238</v>
      </c>
      <c r="H77" s="45" t="s">
        <v>337</v>
      </c>
      <c r="I77" s="7" t="s">
        <v>247</v>
      </c>
      <c r="J77" s="7"/>
      <c r="K77" s="8"/>
    </row>
    <row r="78" spans="1:11" ht="18.600000000000001" thickBot="1" x14ac:dyDescent="0.5">
      <c r="A78" s="30" t="s">
        <v>270</v>
      </c>
      <c r="B78" s="9">
        <v>2</v>
      </c>
      <c r="C78" s="45" t="s">
        <v>337</v>
      </c>
      <c r="D78" s="1" t="s">
        <v>277</v>
      </c>
      <c r="F78" s="10">
        <v>7</v>
      </c>
      <c r="H78" s="45" t="s">
        <v>337</v>
      </c>
    </row>
    <row r="79" spans="1:11" ht="18.600000000000001" thickBot="1" x14ac:dyDescent="0.5">
      <c r="A79" s="34" t="s">
        <v>270</v>
      </c>
      <c r="B79" s="11"/>
      <c r="C79" s="45" t="s">
        <v>337</v>
      </c>
      <c r="D79" s="12"/>
      <c r="E79" s="12"/>
      <c r="F79" s="13"/>
      <c r="G79" s="11"/>
      <c r="H79" s="45" t="s">
        <v>337</v>
      </c>
      <c r="I79" s="12"/>
      <c r="J79" s="12"/>
      <c r="K79" s="13"/>
    </row>
    <row r="80" spans="1:11" ht="18.600000000000001" thickBot="1" x14ac:dyDescent="0.5">
      <c r="A80" s="32" t="s">
        <v>274</v>
      </c>
      <c r="B80" s="6">
        <v>9</v>
      </c>
      <c r="C80" s="45" t="s">
        <v>337</v>
      </c>
      <c r="D80" s="7" t="s">
        <v>214</v>
      </c>
      <c r="E80" s="7" t="s">
        <v>215</v>
      </c>
      <c r="F80" s="8">
        <v>34</v>
      </c>
      <c r="G80" s="6">
        <v>8</v>
      </c>
      <c r="H80" s="45" t="s">
        <v>337</v>
      </c>
      <c r="I80" s="7" t="s">
        <v>213</v>
      </c>
      <c r="J80" s="7"/>
      <c r="K80" s="8">
        <v>66</v>
      </c>
    </row>
    <row r="81" spans="1:11" ht="18.600000000000001" thickBot="1" x14ac:dyDescent="0.5">
      <c r="A81" s="30" t="s">
        <v>273</v>
      </c>
      <c r="B81" s="9">
        <v>1</v>
      </c>
      <c r="C81" s="45" t="s">
        <v>337</v>
      </c>
      <c r="D81" s="1" t="s">
        <v>216</v>
      </c>
      <c r="F81" s="10">
        <v>22</v>
      </c>
      <c r="H81" s="45" t="s">
        <v>337</v>
      </c>
    </row>
    <row r="82" spans="1:11" ht="18.600000000000001" thickBot="1" x14ac:dyDescent="0.5">
      <c r="A82" s="34" t="s">
        <v>273</v>
      </c>
      <c r="B82" s="11">
        <v>5</v>
      </c>
      <c r="C82" s="45">
        <v>22</v>
      </c>
      <c r="D82" s="12" t="s">
        <v>215</v>
      </c>
      <c r="E82" s="12" t="s">
        <v>217</v>
      </c>
      <c r="F82" s="13">
        <v>67</v>
      </c>
      <c r="G82" s="11">
        <v>8</v>
      </c>
      <c r="H82" s="45" t="s">
        <v>337</v>
      </c>
      <c r="I82" s="12" t="s">
        <v>218</v>
      </c>
      <c r="J82" s="12" t="s">
        <v>220</v>
      </c>
      <c r="K82" s="13"/>
    </row>
    <row r="83" spans="1:11" ht="18.600000000000001" thickBot="1" x14ac:dyDescent="0.5">
      <c r="A83" s="32" t="s">
        <v>273</v>
      </c>
      <c r="B83" s="6"/>
      <c r="C83" s="45" t="s">
        <v>337</v>
      </c>
      <c r="D83" s="7"/>
      <c r="E83" s="7"/>
      <c r="F83" s="8"/>
      <c r="G83" s="6"/>
      <c r="H83" s="45" t="s">
        <v>337</v>
      </c>
      <c r="I83" s="7"/>
      <c r="J83" s="7"/>
      <c r="K83" s="8"/>
    </row>
    <row r="84" spans="1:11" ht="18.600000000000001" thickBot="1" x14ac:dyDescent="0.5">
      <c r="A84" s="30" t="s">
        <v>276</v>
      </c>
      <c r="B84" s="9">
        <v>7</v>
      </c>
      <c r="C84" s="45" t="s">
        <v>337</v>
      </c>
      <c r="D84" s="1" t="s">
        <v>213</v>
      </c>
      <c r="E84" s="1" t="s">
        <v>220</v>
      </c>
      <c r="F84" s="10" t="s">
        <v>252</v>
      </c>
      <c r="H84" s="45" t="s">
        <v>337</v>
      </c>
    </row>
    <row r="85" spans="1:11" ht="18.600000000000001" thickBot="1" x14ac:dyDescent="0.5">
      <c r="A85" s="34" t="s">
        <v>275</v>
      </c>
      <c r="B85" s="11"/>
      <c r="C85" s="45" t="s">
        <v>337</v>
      </c>
      <c r="D85" s="12"/>
      <c r="E85" s="12"/>
      <c r="F85" s="13"/>
      <c r="G85" s="11"/>
      <c r="H85" s="45" t="s">
        <v>337</v>
      </c>
      <c r="I85" s="12"/>
      <c r="J85" s="12"/>
      <c r="K85" s="13"/>
    </row>
    <row r="86" spans="1:11" ht="18.600000000000001" thickBot="1" x14ac:dyDescent="0.5">
      <c r="A86" s="32" t="s">
        <v>279</v>
      </c>
      <c r="B86" s="6">
        <v>8</v>
      </c>
      <c r="C86" s="45" t="s">
        <v>337</v>
      </c>
      <c r="D86" s="7" t="s">
        <v>214</v>
      </c>
      <c r="E86" s="7" t="s">
        <v>220</v>
      </c>
      <c r="F86" s="8"/>
      <c r="G86" s="6">
        <v>18</v>
      </c>
      <c r="H86" s="45" t="s">
        <v>337</v>
      </c>
      <c r="I86" s="7" t="s">
        <v>213</v>
      </c>
      <c r="J86" s="7" t="s">
        <v>217</v>
      </c>
      <c r="K86" s="8">
        <v>88</v>
      </c>
    </row>
    <row r="87" spans="1:11" ht="18.600000000000001" thickBot="1" x14ac:dyDescent="0.5">
      <c r="A87" s="30" t="s">
        <v>278</v>
      </c>
      <c r="B87" s="9" t="s">
        <v>223</v>
      </c>
      <c r="C87" s="45" t="s">
        <v>337</v>
      </c>
      <c r="G87" s="9" t="s">
        <v>267</v>
      </c>
      <c r="H87" s="45" t="s">
        <v>337</v>
      </c>
      <c r="I87" s="1" t="s">
        <v>297</v>
      </c>
    </row>
    <row r="88" spans="1:11" ht="18.600000000000001" thickBot="1" x14ac:dyDescent="0.5">
      <c r="A88" s="34" t="s">
        <v>278</v>
      </c>
      <c r="B88" s="11"/>
      <c r="C88" s="45" t="s">
        <v>337</v>
      </c>
      <c r="D88" s="12"/>
      <c r="E88" s="12"/>
      <c r="F88" s="13"/>
      <c r="G88" s="11"/>
      <c r="H88" s="45" t="s">
        <v>337</v>
      </c>
      <c r="I88" s="12"/>
      <c r="J88" s="12"/>
      <c r="K88" s="13"/>
    </row>
    <row r="89" spans="1:11" ht="18.600000000000001" thickBot="1" x14ac:dyDescent="0.5">
      <c r="A89" s="32" t="s">
        <v>281</v>
      </c>
      <c r="B89" s="6"/>
      <c r="C89" s="45" t="s">
        <v>337</v>
      </c>
      <c r="D89" s="7"/>
      <c r="E89" s="7"/>
      <c r="F89" s="8"/>
      <c r="G89" s="6">
        <v>18</v>
      </c>
      <c r="H89" s="45" t="s">
        <v>337</v>
      </c>
      <c r="I89" s="7" t="s">
        <v>213</v>
      </c>
      <c r="J89" s="7" t="s">
        <v>220</v>
      </c>
      <c r="K89" s="8" t="s">
        <v>258</v>
      </c>
    </row>
    <row r="90" spans="1:11" ht="18.600000000000001" thickBot="1" x14ac:dyDescent="0.5">
      <c r="A90" s="30" t="s">
        <v>280</v>
      </c>
      <c r="C90" s="45" t="s">
        <v>337</v>
      </c>
      <c r="H90" s="45" t="s">
        <v>337</v>
      </c>
    </row>
    <row r="91" spans="1:11" ht="18.600000000000001" thickBot="1" x14ac:dyDescent="0.5">
      <c r="A91" s="34" t="s">
        <v>283</v>
      </c>
      <c r="B91" s="11">
        <v>5</v>
      </c>
      <c r="C91" s="45" t="s">
        <v>337</v>
      </c>
      <c r="D91" s="12" t="s">
        <v>213</v>
      </c>
      <c r="E91" s="12"/>
      <c r="F91" s="13">
        <v>66</v>
      </c>
      <c r="G91" s="11">
        <v>8</v>
      </c>
      <c r="H91" s="45" t="s">
        <v>337</v>
      </c>
      <c r="I91" s="12" t="s">
        <v>214</v>
      </c>
      <c r="J91" s="12" t="s">
        <v>215</v>
      </c>
      <c r="K91" s="13">
        <v>32</v>
      </c>
    </row>
    <row r="92" spans="1:11" ht="18.600000000000001" thickBot="1" x14ac:dyDescent="0.5">
      <c r="A92" s="32" t="s">
        <v>282</v>
      </c>
      <c r="B92" s="6"/>
      <c r="C92" s="45" t="s">
        <v>337</v>
      </c>
      <c r="D92" s="7"/>
      <c r="E92" s="7"/>
      <c r="F92" s="8"/>
      <c r="G92" s="6">
        <v>6</v>
      </c>
      <c r="H92" s="45" t="s">
        <v>337</v>
      </c>
      <c r="I92" s="7" t="s">
        <v>216</v>
      </c>
      <c r="J92" s="7"/>
      <c r="K92" s="8" t="s">
        <v>246</v>
      </c>
    </row>
    <row r="93" spans="1:11" ht="18.600000000000001" thickBot="1" x14ac:dyDescent="0.5">
      <c r="A93" s="30" t="s">
        <v>282</v>
      </c>
      <c r="B93" s="9">
        <v>9</v>
      </c>
      <c r="C93" s="45" t="s">
        <v>337</v>
      </c>
      <c r="D93" s="1" t="s">
        <v>219</v>
      </c>
      <c r="F93" s="10">
        <v>96</v>
      </c>
      <c r="G93" s="9">
        <v>9</v>
      </c>
      <c r="H93" s="45" t="s">
        <v>245</v>
      </c>
      <c r="I93" s="1" t="s">
        <v>215</v>
      </c>
      <c r="K93" s="10">
        <v>5</v>
      </c>
    </row>
    <row r="94" spans="1:11" ht="18.600000000000001" thickBot="1" x14ac:dyDescent="0.5">
      <c r="A94" s="34" t="s">
        <v>282</v>
      </c>
      <c r="B94" s="11"/>
      <c r="C94" s="45" t="s">
        <v>337</v>
      </c>
      <c r="D94" s="12"/>
      <c r="E94" s="12"/>
      <c r="F94" s="13"/>
      <c r="G94" s="11">
        <v>10</v>
      </c>
      <c r="H94" s="45" t="s">
        <v>337</v>
      </c>
      <c r="I94" s="12" t="s">
        <v>218</v>
      </c>
      <c r="J94" s="12" t="s">
        <v>219</v>
      </c>
      <c r="K94" s="13">
        <v>92</v>
      </c>
    </row>
    <row r="95" spans="1:11" ht="18.600000000000001" thickBot="1" x14ac:dyDescent="0.5">
      <c r="A95" s="32" t="s">
        <v>282</v>
      </c>
      <c r="B95" s="6"/>
      <c r="C95" s="45" t="s">
        <v>337</v>
      </c>
      <c r="D95" s="7"/>
      <c r="E95" s="7"/>
      <c r="F95" s="8"/>
      <c r="G95" s="6">
        <v>6</v>
      </c>
      <c r="H95" s="45" t="s">
        <v>337</v>
      </c>
      <c r="I95" s="7" t="s">
        <v>216</v>
      </c>
      <c r="J95" s="7"/>
      <c r="K95" s="8" t="s">
        <v>246</v>
      </c>
    </row>
    <row r="96" spans="1:11" ht="18.600000000000001" thickBot="1" x14ac:dyDescent="0.5">
      <c r="A96" s="30" t="s">
        <v>282</v>
      </c>
      <c r="C96" s="45" t="s">
        <v>337</v>
      </c>
      <c r="G96" s="9">
        <v>9</v>
      </c>
      <c r="H96" s="45" t="s">
        <v>245</v>
      </c>
      <c r="I96" s="1" t="s">
        <v>215</v>
      </c>
      <c r="J96" s="1" t="s">
        <v>220</v>
      </c>
      <c r="K96" s="10" t="s">
        <v>252</v>
      </c>
    </row>
    <row r="97" spans="1:11" ht="18.600000000000001" thickBot="1" x14ac:dyDescent="0.5">
      <c r="A97" s="34" t="s">
        <v>282</v>
      </c>
      <c r="B97" s="11" t="s">
        <v>237</v>
      </c>
      <c r="C97" s="45" t="s">
        <v>337</v>
      </c>
      <c r="D97" s="12" t="s">
        <v>239</v>
      </c>
      <c r="E97" s="12"/>
      <c r="F97" s="13"/>
      <c r="G97" s="11" t="s">
        <v>267</v>
      </c>
      <c r="H97" s="45" t="s">
        <v>337</v>
      </c>
      <c r="I97" s="12"/>
      <c r="J97" s="12"/>
      <c r="K97" s="13"/>
    </row>
    <row r="98" spans="1:11" ht="18.600000000000001" thickBot="1" x14ac:dyDescent="0.5">
      <c r="A98" s="32" t="s">
        <v>282</v>
      </c>
      <c r="B98" s="6"/>
      <c r="C98" s="45" t="s">
        <v>337</v>
      </c>
      <c r="D98" s="7"/>
      <c r="E98" s="7"/>
      <c r="F98" s="8"/>
      <c r="G98" s="6"/>
      <c r="H98" s="45" t="s">
        <v>337</v>
      </c>
      <c r="I98" s="7"/>
      <c r="J98" s="7"/>
      <c r="K98" s="8"/>
    </row>
    <row r="99" spans="1:11" ht="18.600000000000001" thickBot="1" x14ac:dyDescent="0.5">
      <c r="A99" s="30" t="s">
        <v>285</v>
      </c>
      <c r="B99" s="9">
        <v>5</v>
      </c>
      <c r="C99" s="45" t="s">
        <v>337</v>
      </c>
      <c r="D99" s="1" t="s">
        <v>213</v>
      </c>
      <c r="E99" s="1" t="s">
        <v>220</v>
      </c>
      <c r="F99" s="10" t="s">
        <v>253</v>
      </c>
      <c r="H99" s="45" t="s">
        <v>337</v>
      </c>
    </row>
    <row r="100" spans="1:11" ht="18.600000000000001" thickBot="1" x14ac:dyDescent="0.5">
      <c r="A100" s="34" t="s">
        <v>284</v>
      </c>
      <c r="B100" s="11"/>
      <c r="C100" s="45" t="s">
        <v>337</v>
      </c>
      <c r="D100" s="12"/>
      <c r="E100" s="12"/>
      <c r="F100" s="13"/>
      <c r="G100" s="11"/>
      <c r="H100" s="45" t="s">
        <v>337</v>
      </c>
      <c r="I100" s="12"/>
      <c r="J100" s="12"/>
      <c r="K100" s="13"/>
    </row>
    <row r="101" spans="1:11" ht="18.600000000000001" thickBot="1" x14ac:dyDescent="0.5">
      <c r="A101" s="32" t="s">
        <v>287</v>
      </c>
      <c r="B101" s="6">
        <v>8</v>
      </c>
      <c r="C101" s="45" t="s">
        <v>337</v>
      </c>
      <c r="D101" s="7" t="s">
        <v>214</v>
      </c>
      <c r="E101" s="7" t="s">
        <v>215</v>
      </c>
      <c r="F101" s="8">
        <v>32</v>
      </c>
      <c r="G101" s="6">
        <v>9</v>
      </c>
      <c r="H101" s="45" t="s">
        <v>337</v>
      </c>
      <c r="I101" s="7" t="s">
        <v>213</v>
      </c>
      <c r="J101" s="7"/>
      <c r="K101" s="8">
        <v>16</v>
      </c>
    </row>
    <row r="102" spans="1:11" ht="18.600000000000001" thickBot="1" x14ac:dyDescent="0.5">
      <c r="A102" s="30" t="s">
        <v>286</v>
      </c>
      <c r="B102" s="9">
        <v>1</v>
      </c>
      <c r="C102" s="45" t="s">
        <v>337</v>
      </c>
      <c r="D102" s="1" t="s">
        <v>216</v>
      </c>
      <c r="F102" s="10" t="s">
        <v>236</v>
      </c>
      <c r="H102" s="45" t="s">
        <v>337</v>
      </c>
    </row>
    <row r="103" spans="1:11" ht="18.600000000000001" thickBot="1" x14ac:dyDescent="0.5">
      <c r="A103" s="34" t="s">
        <v>286</v>
      </c>
      <c r="B103" s="11">
        <v>14</v>
      </c>
      <c r="C103" s="45" t="s">
        <v>235</v>
      </c>
      <c r="D103" s="12" t="s">
        <v>215</v>
      </c>
      <c r="E103" s="12" t="s">
        <v>217</v>
      </c>
      <c r="F103" s="13">
        <v>69</v>
      </c>
      <c r="G103" s="11">
        <v>8</v>
      </c>
      <c r="H103" s="45" t="s">
        <v>337</v>
      </c>
      <c r="I103" s="12" t="s">
        <v>218</v>
      </c>
      <c r="J103" s="12" t="s">
        <v>220</v>
      </c>
      <c r="K103" s="13"/>
    </row>
    <row r="104" spans="1:11" ht="18.600000000000001" thickBot="1" x14ac:dyDescent="0.5">
      <c r="A104" s="32" t="s">
        <v>286</v>
      </c>
      <c r="B104" s="6"/>
      <c r="C104" s="45" t="s">
        <v>337</v>
      </c>
      <c r="D104" s="7"/>
      <c r="E104" s="7"/>
      <c r="F104" s="8"/>
      <c r="G104" s="6"/>
      <c r="H104" s="45" t="s">
        <v>337</v>
      </c>
      <c r="I104" s="7"/>
      <c r="J104" s="7"/>
      <c r="K104" s="8"/>
    </row>
    <row r="105" spans="1:11" ht="18.600000000000001" thickBot="1" x14ac:dyDescent="0.5">
      <c r="A105" s="30" t="s">
        <v>289</v>
      </c>
      <c r="B105" s="9">
        <v>1</v>
      </c>
      <c r="C105" s="45" t="s">
        <v>337</v>
      </c>
      <c r="D105" s="1" t="s">
        <v>213</v>
      </c>
      <c r="F105" s="10">
        <v>87</v>
      </c>
      <c r="G105" s="9">
        <v>8</v>
      </c>
      <c r="H105" s="45" t="s">
        <v>337</v>
      </c>
      <c r="I105" s="1" t="s">
        <v>214</v>
      </c>
      <c r="J105" s="1" t="s">
        <v>215</v>
      </c>
      <c r="K105" s="10">
        <v>32</v>
      </c>
    </row>
    <row r="106" spans="1:11" ht="18.600000000000001" thickBot="1" x14ac:dyDescent="0.5">
      <c r="A106" s="34" t="s">
        <v>288</v>
      </c>
      <c r="B106" s="11"/>
      <c r="C106" s="45" t="s">
        <v>337</v>
      </c>
      <c r="D106" s="12"/>
      <c r="E106" s="12"/>
      <c r="F106" s="13"/>
      <c r="G106" s="11">
        <v>6</v>
      </c>
      <c r="H106" s="45" t="s">
        <v>337</v>
      </c>
      <c r="I106" s="12" t="s">
        <v>216</v>
      </c>
      <c r="J106" s="12"/>
      <c r="K106" s="13" t="s">
        <v>236</v>
      </c>
    </row>
    <row r="107" spans="1:11" ht="18.600000000000001" thickBot="1" x14ac:dyDescent="0.5">
      <c r="A107" s="32" t="s">
        <v>288</v>
      </c>
      <c r="B107" s="6"/>
      <c r="C107" s="45" t="s">
        <v>337</v>
      </c>
      <c r="D107" s="7"/>
      <c r="E107" s="7"/>
      <c r="F107" s="8"/>
      <c r="G107" s="6">
        <v>9</v>
      </c>
      <c r="H107" s="45" t="s">
        <v>235</v>
      </c>
      <c r="I107" s="7" t="s">
        <v>215</v>
      </c>
      <c r="J107" s="7" t="s">
        <v>217</v>
      </c>
      <c r="K107" s="8">
        <v>65</v>
      </c>
    </row>
    <row r="108" spans="1:11" ht="18.600000000000001" thickBot="1" x14ac:dyDescent="0.5">
      <c r="A108" s="30" t="s">
        <v>288</v>
      </c>
      <c r="C108" s="45" t="s">
        <v>337</v>
      </c>
      <c r="H108" s="45" t="s">
        <v>337</v>
      </c>
    </row>
    <row r="109" spans="1:11" ht="18.600000000000001" thickBot="1" x14ac:dyDescent="0.5">
      <c r="A109" s="34" t="s">
        <v>291</v>
      </c>
      <c r="B109" s="11">
        <v>9</v>
      </c>
      <c r="C109" s="45" t="s">
        <v>337</v>
      </c>
      <c r="D109" s="12" t="s">
        <v>214</v>
      </c>
      <c r="E109" s="12" t="s">
        <v>215</v>
      </c>
      <c r="F109" s="13">
        <v>32</v>
      </c>
      <c r="G109" s="11">
        <v>3</v>
      </c>
      <c r="H109" s="45" t="s">
        <v>337</v>
      </c>
      <c r="I109" s="12" t="s">
        <v>213</v>
      </c>
      <c r="J109" s="12"/>
      <c r="K109" s="13">
        <v>15</v>
      </c>
    </row>
    <row r="110" spans="1:11" ht="18.600000000000001" thickBot="1" x14ac:dyDescent="0.5">
      <c r="A110" s="32" t="s">
        <v>290</v>
      </c>
      <c r="B110" s="6">
        <v>1</v>
      </c>
      <c r="C110" s="45" t="s">
        <v>337</v>
      </c>
      <c r="D110" s="7" t="s">
        <v>216</v>
      </c>
      <c r="E110" s="7"/>
      <c r="F110" s="8" t="s">
        <v>246</v>
      </c>
      <c r="G110" s="6"/>
      <c r="H110" s="45" t="s">
        <v>337</v>
      </c>
      <c r="I110" s="7"/>
      <c r="J110" s="7"/>
      <c r="K110" s="8"/>
    </row>
    <row r="111" spans="1:11" ht="18.600000000000001" thickBot="1" x14ac:dyDescent="0.5">
      <c r="A111" s="30" t="s">
        <v>290</v>
      </c>
      <c r="B111" s="9">
        <v>9</v>
      </c>
      <c r="C111" s="45" t="s">
        <v>245</v>
      </c>
      <c r="D111" s="1" t="s">
        <v>215</v>
      </c>
      <c r="E111" s="1" t="s">
        <v>217</v>
      </c>
      <c r="F111" s="10">
        <v>6</v>
      </c>
      <c r="G111" s="9">
        <v>8</v>
      </c>
      <c r="H111" s="45" t="s">
        <v>337</v>
      </c>
      <c r="I111" s="1" t="s">
        <v>219</v>
      </c>
      <c r="J111" s="1" t="s">
        <v>220</v>
      </c>
      <c r="K111" s="10" t="s">
        <v>226</v>
      </c>
    </row>
    <row r="112" spans="1:11" ht="18.600000000000001" thickBot="1" x14ac:dyDescent="0.5">
      <c r="A112" s="34" t="s">
        <v>290</v>
      </c>
      <c r="B112" s="11"/>
      <c r="C112" s="45" t="s">
        <v>337</v>
      </c>
      <c r="D112" s="12"/>
      <c r="E112" s="12"/>
      <c r="F112" s="13"/>
      <c r="G112" s="11"/>
      <c r="H112" s="45" t="s">
        <v>337</v>
      </c>
      <c r="I112" s="12"/>
      <c r="J112" s="12"/>
      <c r="K112" s="13"/>
    </row>
    <row r="113" spans="1:11" ht="18.600000000000001" thickBot="1" x14ac:dyDescent="0.5">
      <c r="A113" s="32" t="s">
        <v>294</v>
      </c>
      <c r="B113" s="6">
        <v>9</v>
      </c>
      <c r="C113" s="45" t="s">
        <v>337</v>
      </c>
      <c r="D113" s="7" t="s">
        <v>213</v>
      </c>
      <c r="E113" s="7"/>
      <c r="F113" s="8">
        <v>17</v>
      </c>
      <c r="G113" s="6">
        <v>3</v>
      </c>
      <c r="H113" s="45" t="s">
        <v>337</v>
      </c>
      <c r="I113" s="7" t="s">
        <v>214</v>
      </c>
      <c r="J113" s="7" t="s">
        <v>215</v>
      </c>
      <c r="K113" s="8">
        <v>32</v>
      </c>
    </row>
    <row r="114" spans="1:11" ht="18.600000000000001" thickBot="1" x14ac:dyDescent="0.5">
      <c r="A114" s="30" t="s">
        <v>293</v>
      </c>
      <c r="C114" s="45" t="s">
        <v>337</v>
      </c>
      <c r="G114" s="9">
        <v>6</v>
      </c>
      <c r="H114" s="45" t="s">
        <v>337</v>
      </c>
      <c r="I114" s="1" t="s">
        <v>216</v>
      </c>
      <c r="K114" s="10">
        <v>11</v>
      </c>
    </row>
    <row r="115" spans="1:11" ht="18.600000000000001" thickBot="1" x14ac:dyDescent="0.5">
      <c r="A115" s="34" t="s">
        <v>293</v>
      </c>
      <c r="B115" s="11">
        <v>9</v>
      </c>
      <c r="C115" s="45" t="s">
        <v>337</v>
      </c>
      <c r="D115" s="12" t="s">
        <v>218</v>
      </c>
      <c r="E115" s="12" t="s">
        <v>242</v>
      </c>
      <c r="F115" s="13">
        <v>23</v>
      </c>
      <c r="G115" s="11">
        <v>13</v>
      </c>
      <c r="H115" s="45">
        <v>11</v>
      </c>
      <c r="I115" s="12" t="s">
        <v>215</v>
      </c>
      <c r="J115" s="12"/>
      <c r="K115" s="13">
        <v>67</v>
      </c>
    </row>
    <row r="116" spans="1:11" ht="18.600000000000001" thickBot="1" x14ac:dyDescent="0.5">
      <c r="A116" s="32" t="s">
        <v>293</v>
      </c>
      <c r="B116" s="6">
        <v>14</v>
      </c>
      <c r="C116" s="45">
        <v>23</v>
      </c>
      <c r="D116" s="7" t="s">
        <v>215</v>
      </c>
      <c r="E116" s="7"/>
      <c r="F116" s="8">
        <v>58</v>
      </c>
      <c r="G116" s="6">
        <v>10</v>
      </c>
      <c r="H116" s="45" t="s">
        <v>337</v>
      </c>
      <c r="I116" s="7" t="s">
        <v>218</v>
      </c>
      <c r="J116" s="7" t="s">
        <v>242</v>
      </c>
      <c r="K116" s="8">
        <v>96</v>
      </c>
    </row>
    <row r="117" spans="1:11" ht="18.600000000000001" thickBot="1" x14ac:dyDescent="0.5">
      <c r="A117" s="30" t="s">
        <v>293</v>
      </c>
      <c r="C117" s="45" t="s">
        <v>337</v>
      </c>
      <c r="G117" s="9">
        <v>9</v>
      </c>
      <c r="H117" s="45" t="s">
        <v>337</v>
      </c>
      <c r="I117" s="1" t="s">
        <v>216</v>
      </c>
      <c r="J117" s="1" t="s">
        <v>226</v>
      </c>
      <c r="K117" s="10">
        <v>53</v>
      </c>
    </row>
    <row r="118" spans="1:11" ht="18.600000000000001" thickBot="1" x14ac:dyDescent="0.5">
      <c r="A118" s="34" t="s">
        <v>293</v>
      </c>
      <c r="B118" s="11">
        <v>7</v>
      </c>
      <c r="C118" s="45" t="s">
        <v>337</v>
      </c>
      <c r="D118" s="12" t="s">
        <v>219</v>
      </c>
      <c r="E118" s="12" t="s">
        <v>220</v>
      </c>
      <c r="F118" s="13" t="s">
        <v>328</v>
      </c>
      <c r="G118" s="11">
        <v>8</v>
      </c>
      <c r="H118" s="45">
        <v>53</v>
      </c>
      <c r="I118" s="12" t="s">
        <v>215</v>
      </c>
      <c r="J118" s="12" t="s">
        <v>217</v>
      </c>
      <c r="K118" s="13">
        <v>7</v>
      </c>
    </row>
    <row r="119" spans="1:11" ht="18.600000000000001" thickBot="1" x14ac:dyDescent="0.5">
      <c r="A119" s="32" t="s">
        <v>293</v>
      </c>
      <c r="B119" s="6"/>
      <c r="C119" s="45" t="s">
        <v>337</v>
      </c>
      <c r="D119" s="7"/>
      <c r="E119" s="7"/>
      <c r="F119" s="8"/>
      <c r="G119" s="6"/>
      <c r="H119" s="45" t="s">
        <v>337</v>
      </c>
      <c r="I119" s="7"/>
      <c r="J119" s="7"/>
      <c r="K119" s="8"/>
    </row>
    <row r="120" spans="1:11" ht="18.600000000000001" thickBot="1" x14ac:dyDescent="0.5">
      <c r="A120" s="30" t="s">
        <v>296</v>
      </c>
      <c r="B120" s="9">
        <v>7</v>
      </c>
      <c r="C120" s="45" t="s">
        <v>337</v>
      </c>
      <c r="D120" s="1" t="s">
        <v>214</v>
      </c>
      <c r="E120" s="1" t="s">
        <v>242</v>
      </c>
      <c r="F120" s="10">
        <v>73</v>
      </c>
      <c r="G120" s="9">
        <v>13</v>
      </c>
      <c r="H120" s="45" t="s">
        <v>337</v>
      </c>
      <c r="I120" s="1" t="s">
        <v>213</v>
      </c>
      <c r="K120" s="10">
        <v>56</v>
      </c>
    </row>
    <row r="121" spans="1:11" ht="18.600000000000001" thickBot="1" x14ac:dyDescent="0.5">
      <c r="A121" s="34" t="s">
        <v>295</v>
      </c>
      <c r="B121" s="11">
        <v>1</v>
      </c>
      <c r="C121" s="45" t="s">
        <v>337</v>
      </c>
      <c r="D121" s="12" t="s">
        <v>216</v>
      </c>
      <c r="E121" s="12"/>
      <c r="F121" s="13">
        <v>51</v>
      </c>
      <c r="G121" s="11"/>
      <c r="H121" s="45" t="s">
        <v>337</v>
      </c>
      <c r="I121" s="12"/>
      <c r="J121" s="12"/>
      <c r="K121" s="13"/>
    </row>
    <row r="122" spans="1:11" ht="18.600000000000001" thickBot="1" x14ac:dyDescent="0.5">
      <c r="A122" s="32" t="s">
        <v>295</v>
      </c>
      <c r="B122" s="6">
        <v>7</v>
      </c>
      <c r="C122" s="45">
        <v>51</v>
      </c>
      <c r="D122" s="7" t="s">
        <v>215</v>
      </c>
      <c r="E122" s="7" t="s">
        <v>217</v>
      </c>
      <c r="F122" s="8">
        <v>7</v>
      </c>
      <c r="G122" s="6">
        <v>6</v>
      </c>
      <c r="H122" s="45" t="s">
        <v>337</v>
      </c>
      <c r="I122" s="7" t="s">
        <v>219</v>
      </c>
      <c r="J122" s="7" t="s">
        <v>220</v>
      </c>
      <c r="K122" s="8" t="s">
        <v>226</v>
      </c>
    </row>
    <row r="123" spans="1:11" ht="18.600000000000001" thickBot="1" x14ac:dyDescent="0.5">
      <c r="A123" s="30" t="s">
        <v>295</v>
      </c>
      <c r="C123" s="45" t="s">
        <v>337</v>
      </c>
      <c r="H123" s="45" t="s">
        <v>337</v>
      </c>
    </row>
    <row r="124" spans="1:11" ht="18.600000000000001" thickBot="1" x14ac:dyDescent="0.5">
      <c r="A124" s="34" t="s">
        <v>299</v>
      </c>
      <c r="B124" s="11">
        <v>17</v>
      </c>
      <c r="C124" s="45" t="s">
        <v>337</v>
      </c>
      <c r="D124" s="12" t="s">
        <v>213</v>
      </c>
      <c r="E124" s="12"/>
      <c r="F124" s="13">
        <v>96</v>
      </c>
      <c r="G124" s="11">
        <v>8</v>
      </c>
      <c r="H124" s="45" t="s">
        <v>337</v>
      </c>
      <c r="I124" s="12" t="s">
        <v>214</v>
      </c>
      <c r="J124" s="12" t="s">
        <v>219</v>
      </c>
      <c r="K124" s="13">
        <v>35</v>
      </c>
    </row>
    <row r="125" spans="1:11" ht="18.600000000000001" thickBot="1" x14ac:dyDescent="0.5">
      <c r="A125" s="32" t="s">
        <v>298</v>
      </c>
      <c r="B125" s="6"/>
      <c r="C125" s="45" t="s">
        <v>337</v>
      </c>
      <c r="D125" s="7"/>
      <c r="E125" s="7"/>
      <c r="F125" s="8"/>
      <c r="G125" s="6">
        <v>6</v>
      </c>
      <c r="H125" s="45" t="s">
        <v>337</v>
      </c>
      <c r="I125" s="7" t="s">
        <v>216</v>
      </c>
      <c r="J125" s="7"/>
      <c r="K125" s="8">
        <v>51</v>
      </c>
    </row>
    <row r="126" spans="1:11" ht="18.600000000000001" thickBot="1" x14ac:dyDescent="0.5">
      <c r="A126" s="30" t="s">
        <v>298</v>
      </c>
      <c r="B126" s="9">
        <v>17</v>
      </c>
      <c r="C126" s="45" t="s">
        <v>337</v>
      </c>
      <c r="D126" s="1" t="s">
        <v>218</v>
      </c>
      <c r="E126" s="1" t="s">
        <v>220</v>
      </c>
      <c r="G126" s="9">
        <v>8</v>
      </c>
      <c r="H126" s="45">
        <v>51</v>
      </c>
      <c r="I126" s="1" t="s">
        <v>215</v>
      </c>
      <c r="J126" s="1" t="s">
        <v>217</v>
      </c>
      <c r="K126" s="10">
        <v>77</v>
      </c>
    </row>
    <row r="127" spans="1:11" ht="18.600000000000001" thickBot="1" x14ac:dyDescent="0.5">
      <c r="A127" s="34" t="s">
        <v>298</v>
      </c>
      <c r="B127" s="11"/>
      <c r="C127" s="45" t="s">
        <v>337</v>
      </c>
      <c r="D127" s="12"/>
      <c r="E127" s="12"/>
      <c r="F127" s="13"/>
      <c r="G127" s="11"/>
      <c r="H127" s="45" t="s">
        <v>337</v>
      </c>
      <c r="I127" s="12"/>
      <c r="J127" s="12"/>
      <c r="K127" s="13"/>
    </row>
    <row r="128" spans="1:11" ht="18.600000000000001" thickBot="1" x14ac:dyDescent="0.5">
      <c r="A128" s="32" t="s">
        <v>302</v>
      </c>
      <c r="B128" s="6">
        <v>7</v>
      </c>
      <c r="C128" s="45" t="s">
        <v>337</v>
      </c>
      <c r="D128" s="7" t="s">
        <v>214</v>
      </c>
      <c r="E128" s="7" t="s">
        <v>219</v>
      </c>
      <c r="F128" s="8">
        <v>23</v>
      </c>
      <c r="G128" s="6">
        <v>6</v>
      </c>
      <c r="H128" s="45" t="s">
        <v>337</v>
      </c>
      <c r="I128" s="7" t="s">
        <v>213</v>
      </c>
      <c r="J128" s="7"/>
      <c r="K128" s="8">
        <v>57</v>
      </c>
    </row>
    <row r="129" spans="1:11" ht="18.600000000000001" thickBot="1" x14ac:dyDescent="0.5">
      <c r="A129" s="30" t="s">
        <v>301</v>
      </c>
      <c r="B129" s="9">
        <v>1</v>
      </c>
      <c r="C129" s="45" t="s">
        <v>337</v>
      </c>
      <c r="D129" s="1" t="s">
        <v>216</v>
      </c>
      <c r="F129" s="10">
        <v>51</v>
      </c>
      <c r="H129" s="45" t="s">
        <v>337</v>
      </c>
    </row>
    <row r="130" spans="1:11" ht="18.600000000000001" thickBot="1" x14ac:dyDescent="0.5">
      <c r="A130" s="34" t="s">
        <v>301</v>
      </c>
      <c r="B130" s="11">
        <v>7</v>
      </c>
      <c r="C130" s="45">
        <v>51</v>
      </c>
      <c r="D130" s="12" t="s">
        <v>215</v>
      </c>
      <c r="E130" s="12"/>
      <c r="F130" s="13"/>
      <c r="G130" s="11">
        <v>9</v>
      </c>
      <c r="H130" s="45" t="s">
        <v>337</v>
      </c>
      <c r="I130" s="12" t="s">
        <v>219</v>
      </c>
      <c r="J130" s="12"/>
      <c r="K130" s="13">
        <v>43</v>
      </c>
    </row>
    <row r="131" spans="1:11" ht="18.600000000000001" thickBot="1" x14ac:dyDescent="0.5">
      <c r="A131" s="32" t="s">
        <v>301</v>
      </c>
      <c r="B131" s="6">
        <v>9</v>
      </c>
      <c r="C131" s="45" t="s">
        <v>337</v>
      </c>
      <c r="D131" s="7" t="s">
        <v>218</v>
      </c>
      <c r="E131" s="7" t="s">
        <v>219</v>
      </c>
      <c r="F131" s="8">
        <v>31</v>
      </c>
      <c r="G131" s="6"/>
      <c r="H131" s="45" t="s">
        <v>337</v>
      </c>
      <c r="I131" s="7"/>
      <c r="J131" s="7"/>
      <c r="K131" s="8"/>
    </row>
    <row r="132" spans="1:11" ht="18.600000000000001" thickBot="1" x14ac:dyDescent="0.5">
      <c r="A132" s="30" t="s">
        <v>301</v>
      </c>
      <c r="B132" s="9">
        <v>1</v>
      </c>
      <c r="C132" s="45" t="s">
        <v>337</v>
      </c>
      <c r="D132" s="1" t="s">
        <v>216</v>
      </c>
      <c r="F132" s="10" t="s">
        <v>246</v>
      </c>
      <c r="H132" s="45" t="s">
        <v>337</v>
      </c>
    </row>
    <row r="133" spans="1:11" ht="18.600000000000001" thickBot="1" x14ac:dyDescent="0.5">
      <c r="A133" s="34" t="s">
        <v>301</v>
      </c>
      <c r="B133" s="11">
        <v>14</v>
      </c>
      <c r="C133" s="45" t="s">
        <v>245</v>
      </c>
      <c r="D133" s="12" t="s">
        <v>215</v>
      </c>
      <c r="E133" s="12"/>
      <c r="F133" s="13"/>
      <c r="G133" s="11">
        <v>8</v>
      </c>
      <c r="H133" s="45" t="s">
        <v>337</v>
      </c>
      <c r="I133" s="12" t="s">
        <v>219</v>
      </c>
      <c r="J133" s="12"/>
      <c r="K133" s="13">
        <v>28</v>
      </c>
    </row>
    <row r="134" spans="1:11" ht="18.600000000000001" thickBot="1" x14ac:dyDescent="0.5">
      <c r="A134" s="32" t="s">
        <v>301</v>
      </c>
      <c r="B134" s="6">
        <v>5</v>
      </c>
      <c r="C134" s="45" t="s">
        <v>337</v>
      </c>
      <c r="D134" s="7" t="s">
        <v>218</v>
      </c>
      <c r="E134" s="7" t="s">
        <v>219</v>
      </c>
      <c r="F134" s="8">
        <v>82</v>
      </c>
      <c r="G134" s="6"/>
      <c r="H134" s="45" t="s">
        <v>337</v>
      </c>
      <c r="I134" s="7"/>
      <c r="J134" s="7"/>
      <c r="K134" s="8"/>
    </row>
    <row r="135" spans="1:11" ht="18.600000000000001" thickBot="1" x14ac:dyDescent="0.5">
      <c r="A135" s="30" t="s">
        <v>301</v>
      </c>
      <c r="B135" s="9">
        <v>1</v>
      </c>
      <c r="C135" s="45" t="s">
        <v>337</v>
      </c>
      <c r="D135" s="1" t="s">
        <v>216</v>
      </c>
      <c r="F135" s="10">
        <v>51</v>
      </c>
      <c r="H135" s="45" t="s">
        <v>337</v>
      </c>
    </row>
    <row r="136" spans="1:11" ht="18.600000000000001" thickBot="1" x14ac:dyDescent="0.5">
      <c r="A136" s="34" t="s">
        <v>301</v>
      </c>
      <c r="B136" s="11">
        <v>7</v>
      </c>
      <c r="C136" s="45">
        <v>51</v>
      </c>
      <c r="D136" s="12" t="s">
        <v>215</v>
      </c>
      <c r="E136" s="12" t="s">
        <v>220</v>
      </c>
      <c r="F136" s="13">
        <v>7</v>
      </c>
      <c r="G136" s="11">
        <v>18</v>
      </c>
      <c r="H136" s="45" t="s">
        <v>337</v>
      </c>
      <c r="I136" s="12" t="s">
        <v>219</v>
      </c>
      <c r="J136" s="12" t="s">
        <v>217</v>
      </c>
      <c r="K136" s="13">
        <v>38</v>
      </c>
    </row>
    <row r="137" spans="1:11" ht="18.600000000000001" thickBot="1" x14ac:dyDescent="0.5">
      <c r="A137" s="32" t="s">
        <v>301</v>
      </c>
      <c r="B137" s="6" t="s">
        <v>267</v>
      </c>
      <c r="C137" s="45" t="s">
        <v>337</v>
      </c>
      <c r="D137" s="7"/>
      <c r="E137" s="7"/>
      <c r="F137" s="8"/>
      <c r="G137" s="6" t="s">
        <v>221</v>
      </c>
      <c r="H137" s="45" t="s">
        <v>337</v>
      </c>
      <c r="I137" s="7" t="s">
        <v>247</v>
      </c>
      <c r="J137" s="7"/>
      <c r="K137" s="8"/>
    </row>
    <row r="138" spans="1:11" ht="18.600000000000001" thickBot="1" x14ac:dyDescent="0.5">
      <c r="A138" s="30" t="s">
        <v>301</v>
      </c>
      <c r="B138" s="9" t="s">
        <v>300</v>
      </c>
      <c r="C138" s="45" t="s">
        <v>337</v>
      </c>
      <c r="H138" s="45" t="s">
        <v>337</v>
      </c>
    </row>
    <row r="139" spans="1:11" ht="18.600000000000001" thickBot="1" x14ac:dyDescent="0.5">
      <c r="A139" s="34" t="s">
        <v>301</v>
      </c>
      <c r="B139" s="11"/>
      <c r="C139" s="45" t="s">
        <v>337</v>
      </c>
      <c r="D139" s="12"/>
      <c r="E139" s="12"/>
      <c r="F139" s="13"/>
      <c r="G139" s="11"/>
      <c r="H139" s="45" t="s">
        <v>337</v>
      </c>
      <c r="I139" s="12"/>
      <c r="J139" s="12"/>
      <c r="K139" s="13"/>
    </row>
    <row r="140" spans="1:11" ht="18.600000000000001" thickBot="1" x14ac:dyDescent="0.5">
      <c r="A140" s="32" t="s">
        <v>304</v>
      </c>
      <c r="B140" s="6">
        <v>5</v>
      </c>
      <c r="C140" s="45" t="s">
        <v>337</v>
      </c>
      <c r="D140" s="7" t="s">
        <v>214</v>
      </c>
      <c r="E140" s="7" t="s">
        <v>215</v>
      </c>
      <c r="F140" s="8">
        <v>39</v>
      </c>
      <c r="G140" s="6">
        <v>6</v>
      </c>
      <c r="H140" s="45" t="s">
        <v>337</v>
      </c>
      <c r="I140" s="7" t="s">
        <v>213</v>
      </c>
      <c r="J140" s="7"/>
      <c r="K140" s="8">
        <v>78</v>
      </c>
    </row>
    <row r="141" spans="1:11" ht="18.600000000000001" thickBot="1" x14ac:dyDescent="0.5">
      <c r="A141" s="30" t="s">
        <v>303</v>
      </c>
      <c r="B141" s="9">
        <v>1</v>
      </c>
      <c r="C141" s="45" t="s">
        <v>337</v>
      </c>
      <c r="D141" s="1" t="s">
        <v>216</v>
      </c>
      <c r="F141" s="10">
        <v>11</v>
      </c>
      <c r="H141" s="45" t="s">
        <v>337</v>
      </c>
    </row>
    <row r="142" spans="1:11" ht="18.600000000000001" thickBot="1" x14ac:dyDescent="0.5">
      <c r="A142" s="34" t="s">
        <v>303</v>
      </c>
      <c r="B142" s="11">
        <v>5</v>
      </c>
      <c r="C142" s="45">
        <v>11</v>
      </c>
      <c r="D142" s="12" t="s">
        <v>215</v>
      </c>
      <c r="E142" s="12"/>
      <c r="F142" s="13">
        <v>65</v>
      </c>
      <c r="G142" s="11">
        <v>3</v>
      </c>
      <c r="H142" s="45" t="s">
        <v>337</v>
      </c>
      <c r="I142" s="12" t="s">
        <v>218</v>
      </c>
      <c r="J142" s="12" t="s">
        <v>242</v>
      </c>
      <c r="K142" s="13">
        <v>66</v>
      </c>
    </row>
    <row r="143" spans="1:11" ht="18.600000000000001" thickBot="1" x14ac:dyDescent="0.5">
      <c r="A143" s="32" t="s">
        <v>303</v>
      </c>
      <c r="B143" s="6"/>
      <c r="C143" s="45" t="s">
        <v>337</v>
      </c>
      <c r="D143" s="7"/>
      <c r="E143" s="7"/>
      <c r="F143" s="8"/>
      <c r="G143" s="6">
        <v>6</v>
      </c>
      <c r="H143" s="45" t="s">
        <v>337</v>
      </c>
      <c r="I143" s="7"/>
      <c r="J143" s="7"/>
      <c r="K143" s="8">
        <v>78</v>
      </c>
    </row>
    <row r="144" spans="1:11" ht="18.600000000000001" thickBot="1" x14ac:dyDescent="0.5">
      <c r="A144" s="30" t="s">
        <v>303</v>
      </c>
      <c r="B144" s="9">
        <v>9</v>
      </c>
      <c r="C144" s="45" t="s">
        <v>337</v>
      </c>
      <c r="D144" s="1" t="s">
        <v>218</v>
      </c>
      <c r="E144" s="1" t="s">
        <v>215</v>
      </c>
      <c r="F144" s="10">
        <v>32</v>
      </c>
      <c r="G144" s="9">
        <v>9</v>
      </c>
      <c r="H144" s="45" t="s">
        <v>337</v>
      </c>
      <c r="J144" s="1" t="s">
        <v>226</v>
      </c>
      <c r="K144" s="10">
        <v>78</v>
      </c>
    </row>
    <row r="145" spans="1:11" ht="18.600000000000001" thickBot="1" x14ac:dyDescent="0.5">
      <c r="A145" s="34" t="s">
        <v>303</v>
      </c>
      <c r="B145" s="11">
        <v>1</v>
      </c>
      <c r="C145" s="45" t="s">
        <v>337</v>
      </c>
      <c r="D145" s="12" t="s">
        <v>216</v>
      </c>
      <c r="E145" s="12"/>
      <c r="F145" s="13" t="s">
        <v>246</v>
      </c>
      <c r="G145" s="11"/>
      <c r="H145" s="45" t="s">
        <v>337</v>
      </c>
      <c r="I145" s="12"/>
      <c r="J145" s="12"/>
      <c r="K145" s="13"/>
    </row>
    <row r="146" spans="1:11" ht="18.600000000000001" thickBot="1" x14ac:dyDescent="0.5">
      <c r="A146" s="32" t="s">
        <v>303</v>
      </c>
      <c r="B146" s="6">
        <v>14</v>
      </c>
      <c r="C146" s="45" t="s">
        <v>245</v>
      </c>
      <c r="D146" s="7" t="s">
        <v>215</v>
      </c>
      <c r="E146" s="7" t="s">
        <v>217</v>
      </c>
      <c r="F146" s="8">
        <v>9</v>
      </c>
      <c r="G146" s="6">
        <v>9</v>
      </c>
      <c r="H146" s="45" t="s">
        <v>337</v>
      </c>
      <c r="I146" s="7" t="s">
        <v>219</v>
      </c>
      <c r="J146" s="7" t="s">
        <v>220</v>
      </c>
      <c r="K146" s="8" t="s">
        <v>272</v>
      </c>
    </row>
    <row r="147" spans="1:11" ht="18.600000000000001" thickBot="1" x14ac:dyDescent="0.5">
      <c r="A147" s="30" t="s">
        <v>303</v>
      </c>
      <c r="B147" s="9">
        <v>1</v>
      </c>
      <c r="C147" s="45" t="s">
        <v>337</v>
      </c>
      <c r="D147" s="1" t="s">
        <v>277</v>
      </c>
      <c r="F147" s="10">
        <v>13</v>
      </c>
      <c r="H147" s="45" t="s">
        <v>337</v>
      </c>
    </row>
    <row r="148" spans="1:11" ht="18.600000000000001" thickBot="1" x14ac:dyDescent="0.5">
      <c r="A148" s="34" t="s">
        <v>306</v>
      </c>
      <c r="B148" s="11">
        <v>14</v>
      </c>
      <c r="C148" s="45" t="s">
        <v>337</v>
      </c>
      <c r="D148" s="12" t="s">
        <v>213</v>
      </c>
      <c r="E148" s="12" t="s">
        <v>217</v>
      </c>
      <c r="F148" s="13">
        <v>66</v>
      </c>
      <c r="G148" s="11">
        <v>8</v>
      </c>
      <c r="H148" s="45" t="s">
        <v>337</v>
      </c>
      <c r="I148" s="12" t="s">
        <v>214</v>
      </c>
      <c r="J148" s="12" t="s">
        <v>220</v>
      </c>
      <c r="K148" s="13"/>
    </row>
    <row r="149" spans="1:11" ht="18.600000000000001" thickBot="1" x14ac:dyDescent="0.5">
      <c r="A149" s="32" t="s">
        <v>305</v>
      </c>
      <c r="B149" s="6" t="s">
        <v>266</v>
      </c>
      <c r="C149" s="45" t="s">
        <v>337</v>
      </c>
      <c r="D149" s="7" t="s">
        <v>297</v>
      </c>
      <c r="E149" s="7"/>
      <c r="F149" s="8"/>
      <c r="G149" s="6" t="s">
        <v>221</v>
      </c>
      <c r="H149" s="45" t="s">
        <v>337</v>
      </c>
      <c r="I149" s="7"/>
      <c r="J149" s="7"/>
      <c r="K149" s="8"/>
    </row>
    <row r="150" spans="1:11" ht="18.600000000000001" thickBot="1" x14ac:dyDescent="0.5">
      <c r="A150" s="30" t="s">
        <v>305</v>
      </c>
      <c r="C150" s="45" t="s">
        <v>337</v>
      </c>
      <c r="H150" s="45" t="s">
        <v>337</v>
      </c>
    </row>
    <row r="151" spans="1:11" ht="18.600000000000001" thickBot="1" x14ac:dyDescent="0.5">
      <c r="A151" s="34" t="s">
        <v>308</v>
      </c>
      <c r="B151" s="11">
        <v>14</v>
      </c>
      <c r="C151" s="45" t="s">
        <v>337</v>
      </c>
      <c r="D151" s="12" t="s">
        <v>213</v>
      </c>
      <c r="E151" s="12"/>
      <c r="F151" s="13">
        <v>51</v>
      </c>
      <c r="G151" s="11">
        <v>3</v>
      </c>
      <c r="H151" s="45" t="s">
        <v>337</v>
      </c>
      <c r="I151" s="12" t="s">
        <v>214</v>
      </c>
      <c r="J151" s="12" t="s">
        <v>242</v>
      </c>
      <c r="K151" s="13">
        <v>98</v>
      </c>
    </row>
    <row r="152" spans="1:11" ht="18.600000000000001" thickBot="1" x14ac:dyDescent="0.5">
      <c r="A152" s="32" t="s">
        <v>307</v>
      </c>
      <c r="B152" s="6"/>
      <c r="C152" s="45" t="s">
        <v>337</v>
      </c>
      <c r="D152" s="7"/>
      <c r="E152" s="7"/>
      <c r="F152" s="8"/>
      <c r="G152" s="6">
        <v>6</v>
      </c>
      <c r="H152" s="45" t="s">
        <v>337</v>
      </c>
      <c r="I152" s="7" t="s">
        <v>216</v>
      </c>
      <c r="J152" s="7" t="s">
        <v>226</v>
      </c>
      <c r="K152" s="8">
        <v>53</v>
      </c>
    </row>
    <row r="153" spans="1:11" ht="18.600000000000001" thickBot="1" x14ac:dyDescent="0.5">
      <c r="A153" s="30" t="s">
        <v>307</v>
      </c>
      <c r="B153" s="9">
        <v>5</v>
      </c>
      <c r="C153" s="45" t="s">
        <v>337</v>
      </c>
      <c r="D153" s="1" t="s">
        <v>219</v>
      </c>
      <c r="E153" s="1" t="s">
        <v>216</v>
      </c>
      <c r="F153" s="10" t="s">
        <v>253</v>
      </c>
      <c r="G153" s="9">
        <v>9</v>
      </c>
      <c r="H153" s="45">
        <v>53</v>
      </c>
      <c r="I153" s="1" t="s">
        <v>215</v>
      </c>
      <c r="K153" s="10" t="s">
        <v>253</v>
      </c>
    </row>
    <row r="154" spans="1:11" ht="18.600000000000001" thickBot="1" x14ac:dyDescent="0.5">
      <c r="A154" s="34" t="s">
        <v>307</v>
      </c>
      <c r="B154" s="11">
        <v>9</v>
      </c>
      <c r="C154" s="45" t="s">
        <v>337</v>
      </c>
      <c r="D154" s="12" t="s">
        <v>218</v>
      </c>
      <c r="E154" s="12" t="s">
        <v>219</v>
      </c>
      <c r="F154" s="13">
        <v>26</v>
      </c>
      <c r="G154" s="11"/>
      <c r="H154" s="45" t="s">
        <v>337</v>
      </c>
      <c r="I154" s="12"/>
      <c r="J154" s="12"/>
      <c r="K154" s="13"/>
    </row>
    <row r="155" spans="1:11" ht="18.600000000000001" thickBot="1" x14ac:dyDescent="0.5">
      <c r="A155" s="32" t="s">
        <v>307</v>
      </c>
      <c r="B155" s="6">
        <v>13</v>
      </c>
      <c r="C155" s="45" t="s">
        <v>337</v>
      </c>
      <c r="D155" s="7" t="s">
        <v>216</v>
      </c>
      <c r="E155" s="7" t="s">
        <v>226</v>
      </c>
      <c r="F155" s="8">
        <v>53</v>
      </c>
      <c r="G155" s="6"/>
      <c r="H155" s="45" t="s">
        <v>337</v>
      </c>
      <c r="I155" s="7"/>
      <c r="J155" s="7"/>
      <c r="K155" s="8"/>
    </row>
    <row r="156" spans="1:11" ht="18.600000000000001" thickBot="1" x14ac:dyDescent="0.5">
      <c r="A156" s="30" t="s">
        <v>307</v>
      </c>
      <c r="B156" s="9">
        <v>7</v>
      </c>
      <c r="C156" s="45">
        <v>53</v>
      </c>
      <c r="D156" s="1" t="s">
        <v>215</v>
      </c>
      <c r="E156" s="1" t="s">
        <v>220</v>
      </c>
      <c r="F156" s="10" t="s">
        <v>258</v>
      </c>
      <c r="H156" s="45" t="s">
        <v>337</v>
      </c>
    </row>
    <row r="157" spans="1:11" ht="18.600000000000001" thickBot="1" x14ac:dyDescent="0.5">
      <c r="A157" s="34" t="s">
        <v>307</v>
      </c>
      <c r="B157" s="11"/>
      <c r="C157" s="45" t="s">
        <v>337</v>
      </c>
      <c r="D157" s="12"/>
      <c r="E157" s="12"/>
      <c r="F157" s="13"/>
      <c r="G157" s="11"/>
      <c r="H157" s="45" t="s">
        <v>337</v>
      </c>
      <c r="I157" s="12"/>
      <c r="J157" s="12"/>
      <c r="K157" s="13"/>
    </row>
    <row r="158" spans="1:11" ht="18.600000000000001" thickBot="1" x14ac:dyDescent="0.5">
      <c r="A158" s="32" t="s">
        <v>310</v>
      </c>
      <c r="B158" s="6">
        <v>7</v>
      </c>
      <c r="C158" s="45" t="s">
        <v>337</v>
      </c>
      <c r="D158" s="7" t="s">
        <v>214</v>
      </c>
      <c r="E158" s="7" t="s">
        <v>215</v>
      </c>
      <c r="F158" s="8">
        <v>24</v>
      </c>
      <c r="G158" s="6">
        <v>8</v>
      </c>
      <c r="H158" s="45" t="s">
        <v>337</v>
      </c>
      <c r="I158" s="7" t="s">
        <v>213</v>
      </c>
      <c r="J158" s="7"/>
      <c r="K158" s="8">
        <v>57</v>
      </c>
    </row>
    <row r="159" spans="1:11" ht="18.600000000000001" thickBot="1" x14ac:dyDescent="0.5">
      <c r="A159" s="30" t="s">
        <v>309</v>
      </c>
      <c r="B159" s="9">
        <v>13</v>
      </c>
      <c r="C159" s="45" t="s">
        <v>337</v>
      </c>
      <c r="D159" s="1" t="s">
        <v>216</v>
      </c>
      <c r="F159" s="10">
        <v>11</v>
      </c>
      <c r="H159" s="45" t="s">
        <v>337</v>
      </c>
    </row>
    <row r="160" spans="1:11" ht="18.600000000000001" thickBot="1" x14ac:dyDescent="0.5">
      <c r="A160" s="34" t="s">
        <v>309</v>
      </c>
      <c r="B160" s="11">
        <v>5</v>
      </c>
      <c r="C160" s="45">
        <v>11</v>
      </c>
      <c r="D160" s="12" t="s">
        <v>215</v>
      </c>
      <c r="E160" s="12" t="s">
        <v>220</v>
      </c>
      <c r="F160" s="13"/>
      <c r="G160" s="11"/>
      <c r="H160" s="45" t="s">
        <v>337</v>
      </c>
      <c r="I160" s="12"/>
      <c r="J160" s="12"/>
      <c r="K160" s="13"/>
    </row>
    <row r="161" spans="1:11" ht="18.600000000000001" thickBot="1" x14ac:dyDescent="0.5">
      <c r="A161" s="32" t="s">
        <v>309</v>
      </c>
      <c r="B161" s="6" t="s">
        <v>266</v>
      </c>
      <c r="C161" s="45" t="s">
        <v>337</v>
      </c>
      <c r="D161" s="7"/>
      <c r="E161" s="7"/>
      <c r="F161" s="8"/>
      <c r="G161" s="6" t="s">
        <v>238</v>
      </c>
      <c r="H161" s="45" t="s">
        <v>337</v>
      </c>
      <c r="I161" s="7" t="s">
        <v>239</v>
      </c>
      <c r="J161" s="7"/>
      <c r="K161" s="8"/>
    </row>
    <row r="162" spans="1:11" ht="18.600000000000001" thickBot="1" x14ac:dyDescent="0.5">
      <c r="A162" s="30" t="s">
        <v>309</v>
      </c>
      <c r="C162" s="45" t="s">
        <v>337</v>
      </c>
      <c r="H162" s="45" t="s">
        <v>337</v>
      </c>
    </row>
    <row r="163" spans="1:11" ht="18.600000000000001" thickBot="1" x14ac:dyDescent="0.5">
      <c r="A163" s="34" t="s">
        <v>312</v>
      </c>
      <c r="B163" s="11">
        <v>8</v>
      </c>
      <c r="C163" s="45" t="s">
        <v>337</v>
      </c>
      <c r="D163" s="12" t="s">
        <v>214</v>
      </c>
      <c r="E163" s="12" t="s">
        <v>215</v>
      </c>
      <c r="F163" s="13">
        <v>32</v>
      </c>
      <c r="G163" s="11">
        <v>8</v>
      </c>
      <c r="H163" s="45" t="s">
        <v>337</v>
      </c>
      <c r="I163" s="12" t="s">
        <v>213</v>
      </c>
      <c r="J163" s="12"/>
      <c r="K163" s="13">
        <v>18</v>
      </c>
    </row>
    <row r="164" spans="1:11" ht="18.600000000000001" thickBot="1" x14ac:dyDescent="0.5">
      <c r="A164" s="32" t="s">
        <v>311</v>
      </c>
      <c r="B164" s="6">
        <v>13</v>
      </c>
      <c r="C164" s="45" t="s">
        <v>337</v>
      </c>
      <c r="D164" s="7" t="s">
        <v>216</v>
      </c>
      <c r="E164" s="7"/>
      <c r="F164" s="8">
        <v>51</v>
      </c>
      <c r="G164" s="6"/>
      <c r="H164" s="45" t="s">
        <v>337</v>
      </c>
      <c r="I164" s="7"/>
      <c r="J164" s="7"/>
      <c r="K164" s="8"/>
    </row>
    <row r="165" spans="1:11" ht="18.600000000000001" thickBot="1" x14ac:dyDescent="0.5">
      <c r="A165" s="30" t="s">
        <v>311</v>
      </c>
      <c r="B165" s="9">
        <v>7</v>
      </c>
      <c r="C165" s="45">
        <v>51</v>
      </c>
      <c r="D165" s="1" t="s">
        <v>215</v>
      </c>
      <c r="E165" s="1" t="s">
        <v>217</v>
      </c>
      <c r="F165" s="10">
        <v>45</v>
      </c>
      <c r="G165" s="9">
        <v>3</v>
      </c>
      <c r="H165" s="45" t="s">
        <v>337</v>
      </c>
      <c r="I165" s="1" t="s">
        <v>218</v>
      </c>
      <c r="J165" s="1" t="s">
        <v>220</v>
      </c>
    </row>
    <row r="166" spans="1:11" ht="18.600000000000001" thickBot="1" x14ac:dyDescent="0.5">
      <c r="A166" s="34" t="s">
        <v>311</v>
      </c>
      <c r="B166" s="11">
        <v>7</v>
      </c>
      <c r="C166" s="45" t="s">
        <v>337</v>
      </c>
      <c r="D166" s="12" t="s">
        <v>277</v>
      </c>
      <c r="E166" s="12"/>
      <c r="F166" s="13">
        <v>2</v>
      </c>
      <c r="G166" s="11"/>
      <c r="H166" s="45" t="s">
        <v>337</v>
      </c>
      <c r="I166" s="12"/>
      <c r="J166" s="12"/>
      <c r="K166" s="13"/>
    </row>
    <row r="167" spans="1:11" ht="18.600000000000001" thickBot="1" x14ac:dyDescent="0.5">
      <c r="A167" s="32" t="s">
        <v>314</v>
      </c>
      <c r="B167" s="6">
        <v>2</v>
      </c>
      <c r="C167" s="45" t="s">
        <v>337</v>
      </c>
      <c r="D167" s="7" t="s">
        <v>213</v>
      </c>
      <c r="E167" s="7"/>
      <c r="F167" s="8">
        <v>78</v>
      </c>
      <c r="G167" s="6">
        <v>3</v>
      </c>
      <c r="H167" s="45" t="s">
        <v>337</v>
      </c>
      <c r="I167" s="7" t="s">
        <v>214</v>
      </c>
      <c r="J167" s="7" t="s">
        <v>215</v>
      </c>
      <c r="K167" s="8">
        <v>32</v>
      </c>
    </row>
    <row r="168" spans="1:11" ht="18.600000000000001" thickBot="1" x14ac:dyDescent="0.5">
      <c r="A168" s="30" t="s">
        <v>313</v>
      </c>
      <c r="C168" s="45" t="s">
        <v>337</v>
      </c>
      <c r="G168" s="9">
        <v>6</v>
      </c>
      <c r="H168" s="45" t="s">
        <v>337</v>
      </c>
      <c r="I168" s="1" t="s">
        <v>216</v>
      </c>
      <c r="K168" s="10">
        <v>51</v>
      </c>
    </row>
    <row r="169" spans="1:11" ht="18.600000000000001" thickBot="1" x14ac:dyDescent="0.5">
      <c r="A169" s="34" t="s">
        <v>313</v>
      </c>
      <c r="B169" s="11">
        <v>5</v>
      </c>
      <c r="C169" s="45" t="s">
        <v>337</v>
      </c>
      <c r="D169" s="12" t="s">
        <v>219</v>
      </c>
      <c r="E169" s="12" t="s">
        <v>220</v>
      </c>
      <c r="F169" s="13">
        <v>92</v>
      </c>
      <c r="G169" s="11">
        <v>3</v>
      </c>
      <c r="H169" s="45">
        <v>51</v>
      </c>
      <c r="I169" s="12" t="s">
        <v>215</v>
      </c>
      <c r="J169" s="12" t="s">
        <v>217</v>
      </c>
      <c r="K169" s="13">
        <v>7</v>
      </c>
    </row>
    <row r="170" spans="1:11" ht="18.600000000000001" thickBot="1" x14ac:dyDescent="0.5">
      <c r="A170" s="32" t="s">
        <v>313</v>
      </c>
      <c r="B170" s="6"/>
      <c r="C170" s="45" t="s">
        <v>337</v>
      </c>
      <c r="D170" s="7"/>
      <c r="E170" s="7"/>
      <c r="F170" s="8"/>
      <c r="G170" s="6"/>
      <c r="H170" s="45" t="s">
        <v>337</v>
      </c>
      <c r="I170" s="7"/>
      <c r="J170" s="7"/>
      <c r="K170" s="8"/>
    </row>
    <row r="171" spans="1:11" ht="18.600000000000001" thickBot="1" x14ac:dyDescent="0.5">
      <c r="A171" s="30" t="s">
        <v>317</v>
      </c>
      <c r="B171" s="9">
        <v>8</v>
      </c>
      <c r="C171" s="45" t="s">
        <v>337</v>
      </c>
      <c r="D171" s="1" t="s">
        <v>214</v>
      </c>
      <c r="E171" s="1" t="s">
        <v>215</v>
      </c>
      <c r="F171" s="10">
        <v>32</v>
      </c>
      <c r="G171" s="9">
        <v>18</v>
      </c>
      <c r="H171" s="45" t="s">
        <v>337</v>
      </c>
      <c r="I171" s="1" t="s">
        <v>213</v>
      </c>
      <c r="K171" s="10">
        <v>67</v>
      </c>
    </row>
    <row r="172" spans="1:11" ht="18.600000000000001" thickBot="1" x14ac:dyDescent="0.5">
      <c r="A172" s="34" t="s">
        <v>316</v>
      </c>
      <c r="B172" s="11">
        <v>13</v>
      </c>
      <c r="C172" s="45" t="s">
        <v>337</v>
      </c>
      <c r="D172" s="12" t="s">
        <v>216</v>
      </c>
      <c r="E172" s="12"/>
      <c r="F172" s="13">
        <v>51</v>
      </c>
      <c r="G172" s="11"/>
      <c r="H172" s="45" t="s">
        <v>337</v>
      </c>
      <c r="I172" s="12"/>
      <c r="J172" s="12"/>
      <c r="K172" s="13"/>
    </row>
    <row r="173" spans="1:11" ht="18.600000000000001" thickBot="1" x14ac:dyDescent="0.5">
      <c r="A173" s="32" t="s">
        <v>316</v>
      </c>
      <c r="B173" s="6">
        <v>9</v>
      </c>
      <c r="C173" s="45">
        <v>51</v>
      </c>
      <c r="D173" s="7" t="s">
        <v>215</v>
      </c>
      <c r="E173" s="7" t="s">
        <v>217</v>
      </c>
      <c r="F173" s="8" t="s">
        <v>292</v>
      </c>
      <c r="G173" s="6">
        <v>13</v>
      </c>
      <c r="H173" s="45" t="s">
        <v>337</v>
      </c>
      <c r="I173" s="7" t="s">
        <v>219</v>
      </c>
      <c r="J173" s="7" t="s">
        <v>220</v>
      </c>
      <c r="K173" s="8" t="s">
        <v>292</v>
      </c>
    </row>
    <row r="174" spans="1:11" ht="18.600000000000001" thickBot="1" x14ac:dyDescent="0.5">
      <c r="A174" s="30" t="s">
        <v>316</v>
      </c>
      <c r="C174" s="45" t="s">
        <v>337</v>
      </c>
      <c r="H174" s="45" t="s">
        <v>337</v>
      </c>
    </row>
    <row r="175" spans="1:11" ht="18.600000000000001" thickBot="1" x14ac:dyDescent="0.5">
      <c r="A175" s="34" t="s">
        <v>319</v>
      </c>
      <c r="B175" s="11">
        <v>5</v>
      </c>
      <c r="C175" s="45" t="s">
        <v>337</v>
      </c>
      <c r="D175" s="12" t="s">
        <v>213</v>
      </c>
      <c r="E175" s="12"/>
      <c r="F175" s="13">
        <v>17</v>
      </c>
      <c r="G175" s="11">
        <v>10</v>
      </c>
      <c r="H175" s="45" t="s">
        <v>337</v>
      </c>
      <c r="I175" s="12" t="s">
        <v>214</v>
      </c>
      <c r="J175" s="12" t="s">
        <v>215</v>
      </c>
      <c r="K175" s="13">
        <v>32</v>
      </c>
    </row>
    <row r="176" spans="1:11" ht="18.600000000000001" thickBot="1" x14ac:dyDescent="0.5">
      <c r="A176" s="32" t="s">
        <v>318</v>
      </c>
      <c r="B176" s="6"/>
      <c r="C176" s="45" t="s">
        <v>337</v>
      </c>
      <c r="D176" s="7"/>
      <c r="E176" s="7"/>
      <c r="F176" s="8"/>
      <c r="G176" s="6">
        <v>6</v>
      </c>
      <c r="H176" s="45" t="s">
        <v>337</v>
      </c>
      <c r="I176" s="7" t="s">
        <v>216</v>
      </c>
      <c r="J176" s="7"/>
      <c r="K176" s="8" t="s">
        <v>246</v>
      </c>
    </row>
    <row r="177" spans="1:11" ht="18.600000000000001" thickBot="1" x14ac:dyDescent="0.5">
      <c r="A177" s="30" t="s">
        <v>318</v>
      </c>
      <c r="B177" s="9">
        <v>9</v>
      </c>
      <c r="C177" s="45" t="s">
        <v>337</v>
      </c>
      <c r="D177" s="1" t="s">
        <v>219</v>
      </c>
      <c r="E177" s="1" t="s">
        <v>220</v>
      </c>
      <c r="F177" s="10" t="s">
        <v>226</v>
      </c>
      <c r="G177" s="9">
        <v>9</v>
      </c>
      <c r="H177" s="45" t="s">
        <v>245</v>
      </c>
      <c r="I177" s="1" t="s">
        <v>215</v>
      </c>
      <c r="J177" s="1" t="s">
        <v>217</v>
      </c>
      <c r="K177" s="10">
        <v>5</v>
      </c>
    </row>
    <row r="178" spans="1:11" ht="18.600000000000001" thickBot="1" x14ac:dyDescent="0.5">
      <c r="A178" s="34" t="s">
        <v>318</v>
      </c>
      <c r="B178" s="11"/>
      <c r="C178" s="45" t="s">
        <v>337</v>
      </c>
      <c r="D178" s="12"/>
      <c r="E178" s="12"/>
      <c r="F178" s="13"/>
      <c r="G178" s="11"/>
      <c r="H178" s="45" t="s">
        <v>337</v>
      </c>
      <c r="I178" s="12"/>
      <c r="J178" s="12"/>
      <c r="K178" s="13"/>
    </row>
    <row r="179" spans="1:11" ht="18.600000000000001" thickBot="1" x14ac:dyDescent="0.5">
      <c r="A179" s="32" t="s">
        <v>321</v>
      </c>
      <c r="B179" s="6">
        <v>9</v>
      </c>
      <c r="C179" s="45" t="s">
        <v>337</v>
      </c>
      <c r="D179" s="7" t="s">
        <v>214</v>
      </c>
      <c r="E179" s="7" t="s">
        <v>215</v>
      </c>
      <c r="F179" s="8">
        <v>31</v>
      </c>
      <c r="G179" s="6">
        <v>9</v>
      </c>
      <c r="H179" s="45" t="s">
        <v>337</v>
      </c>
      <c r="I179" s="7" t="s">
        <v>213</v>
      </c>
      <c r="J179" s="7"/>
      <c r="K179" s="8">
        <v>56</v>
      </c>
    </row>
    <row r="180" spans="1:11" ht="18.600000000000001" thickBot="1" x14ac:dyDescent="0.5">
      <c r="A180" s="30" t="s">
        <v>320</v>
      </c>
      <c r="B180" s="9">
        <v>13</v>
      </c>
      <c r="C180" s="45" t="s">
        <v>337</v>
      </c>
      <c r="D180" s="1" t="s">
        <v>216</v>
      </c>
      <c r="F180" s="10">
        <v>51</v>
      </c>
      <c r="H180" s="45" t="s">
        <v>337</v>
      </c>
    </row>
    <row r="181" spans="1:11" ht="18.600000000000001" thickBot="1" x14ac:dyDescent="0.5">
      <c r="A181" s="34" t="s">
        <v>320</v>
      </c>
      <c r="B181" s="11">
        <v>13</v>
      </c>
      <c r="C181" s="45">
        <v>51</v>
      </c>
      <c r="D181" s="12" t="s">
        <v>215</v>
      </c>
      <c r="E181" s="12"/>
      <c r="F181" s="13">
        <v>45</v>
      </c>
      <c r="G181" s="11">
        <v>3</v>
      </c>
      <c r="H181" s="45" t="s">
        <v>337</v>
      </c>
      <c r="I181" s="12" t="s">
        <v>218</v>
      </c>
      <c r="J181" s="12" t="s">
        <v>226</v>
      </c>
      <c r="K181" s="13">
        <v>19</v>
      </c>
    </row>
    <row r="182" spans="1:11" ht="18.600000000000001" thickBot="1" x14ac:dyDescent="0.5">
      <c r="A182" s="32" t="s">
        <v>320</v>
      </c>
      <c r="B182" s="6">
        <v>8</v>
      </c>
      <c r="C182" s="45" t="s">
        <v>337</v>
      </c>
      <c r="D182" s="7" t="s">
        <v>218</v>
      </c>
      <c r="E182" s="7" t="s">
        <v>215</v>
      </c>
      <c r="F182" s="8">
        <v>32</v>
      </c>
      <c r="G182" s="6"/>
      <c r="H182" s="45" t="s">
        <v>337</v>
      </c>
      <c r="I182" s="7"/>
      <c r="J182" s="7"/>
      <c r="K182" s="8"/>
    </row>
    <row r="183" spans="1:11" ht="18.600000000000001" thickBot="1" x14ac:dyDescent="0.5">
      <c r="A183" s="30" t="s">
        <v>320</v>
      </c>
      <c r="B183" s="9">
        <v>13</v>
      </c>
      <c r="C183" s="45" t="s">
        <v>337</v>
      </c>
      <c r="D183" s="1" t="s">
        <v>216</v>
      </c>
      <c r="F183" s="10" t="s">
        <v>236</v>
      </c>
      <c r="H183" s="45" t="s">
        <v>337</v>
      </c>
    </row>
    <row r="184" spans="1:11" ht="18.600000000000001" thickBot="1" x14ac:dyDescent="0.5">
      <c r="A184" s="34" t="s">
        <v>320</v>
      </c>
      <c r="B184" s="11">
        <v>14</v>
      </c>
      <c r="C184" s="45" t="s">
        <v>337</v>
      </c>
      <c r="D184" s="12" t="s">
        <v>220</v>
      </c>
      <c r="E184" s="12"/>
      <c r="F184" s="13"/>
      <c r="G184" s="11"/>
      <c r="H184" s="45" t="s">
        <v>337</v>
      </c>
      <c r="I184" s="12"/>
      <c r="J184" s="12"/>
      <c r="K184" s="13"/>
    </row>
    <row r="185" spans="1:11" ht="18.600000000000001" thickBot="1" x14ac:dyDescent="0.5">
      <c r="A185" s="32" t="s">
        <v>320</v>
      </c>
      <c r="B185" s="6" t="s">
        <v>237</v>
      </c>
      <c r="C185" s="45" t="s">
        <v>337</v>
      </c>
      <c r="D185" s="7"/>
      <c r="E185" s="7"/>
      <c r="F185" s="8"/>
      <c r="G185" s="6" t="s">
        <v>266</v>
      </c>
      <c r="H185" s="45" t="s">
        <v>337</v>
      </c>
      <c r="I185" s="7" t="s">
        <v>239</v>
      </c>
      <c r="J185" s="7"/>
      <c r="K185" s="8"/>
    </row>
    <row r="186" spans="1:11" ht="18.600000000000001" thickBot="1" x14ac:dyDescent="0.5">
      <c r="A186" s="30" t="s">
        <v>320</v>
      </c>
      <c r="C186" s="45" t="s">
        <v>337</v>
      </c>
      <c r="H186" s="45" t="s">
        <v>337</v>
      </c>
    </row>
    <row r="187" spans="1:11" ht="18.600000000000001" thickBot="1" x14ac:dyDescent="0.5">
      <c r="A187" s="34" t="s">
        <v>323</v>
      </c>
      <c r="B187" s="11">
        <v>2</v>
      </c>
      <c r="C187" s="45" t="s">
        <v>337</v>
      </c>
      <c r="D187" s="12" t="s">
        <v>214</v>
      </c>
      <c r="E187" s="12" t="s">
        <v>219</v>
      </c>
      <c r="F187" s="13">
        <v>33</v>
      </c>
      <c r="G187" s="11">
        <v>9</v>
      </c>
      <c r="H187" s="45" t="s">
        <v>337</v>
      </c>
      <c r="I187" s="12" t="s">
        <v>213</v>
      </c>
      <c r="J187" s="12"/>
      <c r="K187" s="13">
        <v>67</v>
      </c>
    </row>
    <row r="188" spans="1:11" ht="18.600000000000001" thickBot="1" x14ac:dyDescent="0.5">
      <c r="A188" s="32" t="s">
        <v>322</v>
      </c>
      <c r="B188" s="6">
        <v>13</v>
      </c>
      <c r="C188" s="45" t="s">
        <v>337</v>
      </c>
      <c r="D188" s="7" t="s">
        <v>216</v>
      </c>
      <c r="E188" s="7"/>
      <c r="F188" s="8">
        <v>51</v>
      </c>
      <c r="G188" s="6"/>
      <c r="H188" s="45" t="s">
        <v>337</v>
      </c>
      <c r="I188" s="7"/>
      <c r="J188" s="7"/>
      <c r="K188" s="8"/>
    </row>
    <row r="189" spans="1:11" ht="18.600000000000001" thickBot="1" x14ac:dyDescent="0.5">
      <c r="A189" s="30" t="s">
        <v>322</v>
      </c>
      <c r="B189" s="9">
        <v>9</v>
      </c>
      <c r="C189" s="45">
        <v>51</v>
      </c>
      <c r="D189" s="1" t="s">
        <v>215</v>
      </c>
      <c r="F189" s="10">
        <v>74</v>
      </c>
      <c r="G189" s="9">
        <v>3</v>
      </c>
      <c r="H189" s="45" t="s">
        <v>337</v>
      </c>
      <c r="I189" s="1" t="s">
        <v>218</v>
      </c>
      <c r="J189" s="1" t="s">
        <v>242</v>
      </c>
      <c r="K189" s="10">
        <v>99</v>
      </c>
    </row>
    <row r="190" spans="1:11" ht="18.600000000000001" thickBot="1" x14ac:dyDescent="0.5">
      <c r="A190" s="34" t="s">
        <v>322</v>
      </c>
      <c r="B190" s="11"/>
      <c r="C190" s="45" t="s">
        <v>337</v>
      </c>
      <c r="D190" s="12"/>
      <c r="E190" s="12"/>
      <c r="F190" s="13"/>
      <c r="G190" s="11">
        <v>6</v>
      </c>
      <c r="H190" s="45" t="s">
        <v>337</v>
      </c>
      <c r="I190" s="12" t="s">
        <v>216</v>
      </c>
      <c r="J190" s="12" t="s">
        <v>226</v>
      </c>
      <c r="K190" s="13">
        <v>53</v>
      </c>
    </row>
    <row r="191" spans="1:11" ht="18.600000000000001" thickBot="1" x14ac:dyDescent="0.5">
      <c r="A191" s="32" t="s">
        <v>322</v>
      </c>
      <c r="B191" s="6">
        <v>9</v>
      </c>
      <c r="C191" s="45" t="s">
        <v>337</v>
      </c>
      <c r="D191" s="7" t="s">
        <v>218</v>
      </c>
      <c r="E191" s="7" t="s">
        <v>242</v>
      </c>
      <c r="F191" s="8">
        <v>48</v>
      </c>
      <c r="G191" s="6">
        <v>3</v>
      </c>
      <c r="H191" s="45">
        <v>53</v>
      </c>
      <c r="I191" s="7" t="s">
        <v>215</v>
      </c>
      <c r="J191" s="7"/>
      <c r="K191" s="8">
        <v>77</v>
      </c>
    </row>
    <row r="192" spans="1:11" ht="18.600000000000001" thickBot="1" x14ac:dyDescent="0.5">
      <c r="A192" s="30" t="s">
        <v>322</v>
      </c>
      <c r="B192" s="9">
        <v>8</v>
      </c>
      <c r="C192" s="45" t="s">
        <v>337</v>
      </c>
      <c r="D192" s="1" t="s">
        <v>216</v>
      </c>
      <c r="E192" s="1" t="s">
        <v>226</v>
      </c>
      <c r="F192" s="10">
        <v>53</v>
      </c>
      <c r="H192" s="45" t="s">
        <v>337</v>
      </c>
    </row>
    <row r="193" spans="1:11" ht="18.600000000000001" thickBot="1" x14ac:dyDescent="0.5">
      <c r="A193" s="34" t="s">
        <v>322</v>
      </c>
      <c r="B193" s="11">
        <v>9</v>
      </c>
      <c r="C193" s="45">
        <v>53</v>
      </c>
      <c r="D193" s="12" t="s">
        <v>215</v>
      </c>
      <c r="E193" s="12" t="s">
        <v>217</v>
      </c>
      <c r="F193" s="13">
        <v>48</v>
      </c>
      <c r="G193" s="11">
        <v>10</v>
      </c>
      <c r="H193" s="45" t="s">
        <v>337</v>
      </c>
      <c r="I193" s="12" t="s">
        <v>218</v>
      </c>
      <c r="J193" s="12" t="s">
        <v>220</v>
      </c>
      <c r="K193" s="13"/>
    </row>
    <row r="194" spans="1:11" ht="18.600000000000001" thickBot="1" x14ac:dyDescent="0.5">
      <c r="A194" s="32" t="s">
        <v>322</v>
      </c>
      <c r="B194" s="6"/>
      <c r="C194" s="45" t="s">
        <v>337</v>
      </c>
      <c r="D194" s="7"/>
      <c r="E194" s="7"/>
      <c r="F194" s="8"/>
      <c r="G194" s="6"/>
      <c r="H194" s="45" t="s">
        <v>337</v>
      </c>
      <c r="I194" s="7"/>
      <c r="J194" s="7"/>
      <c r="K194" s="8"/>
    </row>
    <row r="195" spans="1:11" ht="18.600000000000001" thickBot="1" x14ac:dyDescent="0.5">
      <c r="A195" s="30" t="s">
        <v>325</v>
      </c>
      <c r="B195" s="9">
        <v>13</v>
      </c>
      <c r="C195" s="45" t="s">
        <v>337</v>
      </c>
      <c r="D195" s="1" t="s">
        <v>213</v>
      </c>
      <c r="E195" s="1" t="s">
        <v>220</v>
      </c>
      <c r="H195" s="45" t="s">
        <v>337</v>
      </c>
    </row>
    <row r="196" spans="1:11" ht="18.600000000000001" thickBot="1" x14ac:dyDescent="0.5">
      <c r="A196" s="34" t="s">
        <v>324</v>
      </c>
      <c r="B196" s="11"/>
      <c r="C196" s="45" t="s">
        <v>337</v>
      </c>
      <c r="D196" s="12"/>
      <c r="E196" s="12"/>
      <c r="F196" s="13"/>
      <c r="G196" s="11"/>
      <c r="H196" s="45" t="s">
        <v>337</v>
      </c>
      <c r="I196" s="12"/>
      <c r="J196" s="12"/>
      <c r="K196" s="13"/>
    </row>
    <row r="197" spans="1:11" ht="18.600000000000001" thickBot="1" x14ac:dyDescent="0.5">
      <c r="A197" s="32" t="s">
        <v>327</v>
      </c>
      <c r="B197" s="6">
        <v>2</v>
      </c>
      <c r="C197" s="45" t="s">
        <v>337</v>
      </c>
      <c r="D197" s="7" t="s">
        <v>214</v>
      </c>
      <c r="E197" s="7" t="s">
        <v>242</v>
      </c>
      <c r="F197" s="8">
        <v>98</v>
      </c>
      <c r="G197" s="6">
        <v>3</v>
      </c>
      <c r="H197" s="45" t="s">
        <v>337</v>
      </c>
      <c r="I197" s="7" t="s">
        <v>213</v>
      </c>
      <c r="J197" s="7"/>
      <c r="K197" s="8">
        <v>51</v>
      </c>
    </row>
    <row r="198" spans="1:11" ht="18.600000000000001" thickBot="1" x14ac:dyDescent="0.5">
      <c r="A198" s="30" t="s">
        <v>326</v>
      </c>
      <c r="B198" s="9">
        <v>13</v>
      </c>
      <c r="C198" s="45" t="s">
        <v>337</v>
      </c>
      <c r="D198" s="1" t="s">
        <v>216</v>
      </c>
      <c r="F198" s="10">
        <v>51</v>
      </c>
      <c r="H198" s="45" t="s">
        <v>337</v>
      </c>
    </row>
    <row r="199" spans="1:11" ht="18.600000000000001" thickBot="1" x14ac:dyDescent="0.5">
      <c r="A199" s="34" t="s">
        <v>326</v>
      </c>
      <c r="B199" s="11">
        <v>14</v>
      </c>
      <c r="C199" s="45">
        <v>51</v>
      </c>
      <c r="D199" s="12" t="s">
        <v>215</v>
      </c>
      <c r="E199" s="12"/>
      <c r="F199" s="13">
        <v>52</v>
      </c>
      <c r="G199" s="11">
        <v>10</v>
      </c>
      <c r="H199" s="45" t="s">
        <v>337</v>
      </c>
      <c r="I199" s="12" t="s">
        <v>218</v>
      </c>
      <c r="J199" s="12" t="s">
        <v>242</v>
      </c>
      <c r="K199" s="13">
        <v>18</v>
      </c>
    </row>
    <row r="200" spans="1:11" ht="18.600000000000001" thickBot="1" x14ac:dyDescent="0.5">
      <c r="A200" s="32" t="s">
        <v>326</v>
      </c>
      <c r="B200" s="6"/>
      <c r="C200" s="45" t="s">
        <v>337</v>
      </c>
      <c r="D200" s="7"/>
      <c r="E200" s="7"/>
      <c r="F200" s="8"/>
      <c r="G200" s="6">
        <v>9</v>
      </c>
      <c r="H200" s="45" t="s">
        <v>337</v>
      </c>
      <c r="I200" s="7" t="s">
        <v>216</v>
      </c>
      <c r="J200" s="7" t="s">
        <v>226</v>
      </c>
      <c r="K200" s="8">
        <v>53</v>
      </c>
    </row>
    <row r="201" spans="1:11" ht="18.600000000000001" thickBot="1" x14ac:dyDescent="0.5">
      <c r="A201" s="30" t="s">
        <v>326</v>
      </c>
      <c r="B201" s="9">
        <v>9</v>
      </c>
      <c r="C201" s="45">
        <v>0</v>
      </c>
      <c r="D201" s="1" t="s">
        <v>215</v>
      </c>
      <c r="E201" s="1" t="s">
        <v>217</v>
      </c>
      <c r="F201" s="10">
        <v>38</v>
      </c>
      <c r="G201" s="9">
        <v>8</v>
      </c>
      <c r="H201" s="45" t="s">
        <v>337</v>
      </c>
      <c r="I201" s="1" t="s">
        <v>218</v>
      </c>
      <c r="J201" s="1" t="s">
        <v>220</v>
      </c>
    </row>
    <row r="202" spans="1:11" ht="18.600000000000001" thickBot="1" x14ac:dyDescent="0.5">
      <c r="A202" s="34" t="s">
        <v>326</v>
      </c>
      <c r="B202" s="11"/>
      <c r="C202" s="45" t="s">
        <v>337</v>
      </c>
      <c r="D202" s="12"/>
      <c r="E202" s="12"/>
      <c r="F202" s="13"/>
      <c r="G202" s="11"/>
      <c r="H202" s="45" t="s">
        <v>337</v>
      </c>
      <c r="I202" s="12"/>
      <c r="J202" s="12"/>
      <c r="K202" s="13"/>
    </row>
    <row r="203" spans="1:11" ht="18.600000000000001" thickBot="1" x14ac:dyDescent="0.5">
      <c r="A203" s="32" t="s">
        <v>330</v>
      </c>
      <c r="B203" s="6">
        <v>9</v>
      </c>
      <c r="C203" s="45" t="s">
        <v>337</v>
      </c>
      <c r="D203" s="7" t="s">
        <v>213</v>
      </c>
      <c r="E203" s="7" t="s">
        <v>220</v>
      </c>
      <c r="F203" s="8"/>
      <c r="G203" s="6"/>
      <c r="H203" s="45" t="s">
        <v>337</v>
      </c>
      <c r="I203" s="7"/>
      <c r="J203" s="7"/>
      <c r="K203" s="8"/>
    </row>
    <row r="204" spans="1:11" ht="18.600000000000001" thickBot="1" x14ac:dyDescent="0.5">
      <c r="A204" s="30" t="s">
        <v>329</v>
      </c>
      <c r="C204" s="45" t="s">
        <v>337</v>
      </c>
      <c r="H204" s="45" t="s">
        <v>337</v>
      </c>
    </row>
    <row r="205" spans="1:11" ht="18.600000000000001" thickBot="1" x14ac:dyDescent="0.5">
      <c r="A205" s="34" t="s">
        <v>332</v>
      </c>
      <c r="B205" s="11">
        <v>8</v>
      </c>
      <c r="C205" s="45" t="s">
        <v>337</v>
      </c>
      <c r="D205" s="12" t="s">
        <v>214</v>
      </c>
      <c r="E205" s="12" t="s">
        <v>215</v>
      </c>
      <c r="F205" s="13">
        <v>39</v>
      </c>
      <c r="G205" s="11">
        <v>13</v>
      </c>
      <c r="H205" s="45" t="s">
        <v>337</v>
      </c>
      <c r="I205" s="12" t="s">
        <v>213</v>
      </c>
      <c r="J205" s="12"/>
      <c r="K205" s="13">
        <v>66</v>
      </c>
    </row>
    <row r="206" spans="1:11" ht="18.600000000000001" thickBot="1" x14ac:dyDescent="0.5">
      <c r="A206" s="32" t="s">
        <v>331</v>
      </c>
      <c r="B206" s="6">
        <v>13</v>
      </c>
      <c r="C206" s="45" t="s">
        <v>337</v>
      </c>
      <c r="D206" s="7" t="s">
        <v>216</v>
      </c>
      <c r="E206" s="7"/>
      <c r="F206" s="8" t="s">
        <v>365</v>
      </c>
      <c r="G206" s="6"/>
      <c r="H206" s="45" t="s">
        <v>337</v>
      </c>
      <c r="I206" s="7"/>
      <c r="J206" s="7"/>
      <c r="K206" s="8"/>
    </row>
    <row r="207" spans="1:11" ht="18.600000000000001" thickBot="1" x14ac:dyDescent="0.5">
      <c r="A207" s="30" t="s">
        <v>331</v>
      </c>
      <c r="B207" s="9">
        <v>9</v>
      </c>
      <c r="C207" s="45" t="s">
        <v>364</v>
      </c>
      <c r="D207" s="1" t="s">
        <v>215</v>
      </c>
      <c r="F207" s="10">
        <v>6</v>
      </c>
      <c r="G207" s="9">
        <v>18</v>
      </c>
      <c r="H207" s="45" t="s">
        <v>337</v>
      </c>
      <c r="I207" s="1" t="s">
        <v>219</v>
      </c>
      <c r="J207" s="1" t="s">
        <v>216</v>
      </c>
      <c r="K207" s="10">
        <v>65</v>
      </c>
    </row>
    <row r="208" spans="1:11" ht="18.600000000000001" thickBot="1" x14ac:dyDescent="0.5">
      <c r="A208" s="34" t="s">
        <v>331</v>
      </c>
      <c r="B208" s="11"/>
      <c r="C208" s="45" t="s">
        <v>337</v>
      </c>
      <c r="D208" s="12"/>
      <c r="E208" s="12"/>
      <c r="F208" s="13"/>
      <c r="G208" s="9">
        <v>13</v>
      </c>
      <c r="H208" s="45" t="s">
        <v>337</v>
      </c>
      <c r="I208" s="1" t="s">
        <v>218</v>
      </c>
      <c r="J208" s="1" t="s">
        <v>242</v>
      </c>
      <c r="K208" s="10" t="s">
        <v>328</v>
      </c>
    </row>
    <row r="209" spans="1:11" ht="18.600000000000001" thickBot="1" x14ac:dyDescent="0.5">
      <c r="A209" s="32" t="s">
        <v>331</v>
      </c>
      <c r="B209" s="6"/>
      <c r="C209" s="45" t="s">
        <v>337</v>
      </c>
      <c r="D209" s="7"/>
      <c r="E209" s="7"/>
      <c r="F209" s="8"/>
      <c r="G209" s="11">
        <v>18</v>
      </c>
      <c r="H209" s="45" t="s">
        <v>337</v>
      </c>
      <c r="I209" s="12" t="s">
        <v>216</v>
      </c>
      <c r="J209" s="12" t="s">
        <v>226</v>
      </c>
      <c r="K209" s="13">
        <v>53</v>
      </c>
    </row>
    <row r="210" spans="1:11" ht="18.600000000000001" thickBot="1" x14ac:dyDescent="0.5">
      <c r="A210" s="30" t="s">
        <v>331</v>
      </c>
      <c r="B210" s="9">
        <v>14</v>
      </c>
      <c r="C210" s="45">
        <v>0</v>
      </c>
      <c r="D210" s="1" t="s">
        <v>215</v>
      </c>
      <c r="E210" s="1" t="s">
        <v>217</v>
      </c>
      <c r="F210" s="10">
        <v>56</v>
      </c>
      <c r="H210" s="45" t="s">
        <v>337</v>
      </c>
    </row>
    <row r="211" spans="1:11" ht="18.600000000000001" thickBot="1" x14ac:dyDescent="0.5">
      <c r="A211" s="34" t="s">
        <v>331</v>
      </c>
      <c r="B211" s="11"/>
      <c r="C211" s="45" t="s">
        <v>337</v>
      </c>
      <c r="D211" s="12"/>
      <c r="E211" s="12"/>
      <c r="F211" s="13"/>
      <c r="G211" s="11"/>
      <c r="H211" s="45" t="s">
        <v>337</v>
      </c>
      <c r="I211" s="12"/>
      <c r="J211" s="12"/>
      <c r="K211" s="13"/>
    </row>
    <row r="212" spans="1:11" ht="18.600000000000001" thickBot="1" x14ac:dyDescent="0.5">
      <c r="A212" s="32" t="s">
        <v>334</v>
      </c>
      <c r="B212" s="6">
        <v>17</v>
      </c>
      <c r="C212" s="45" t="s">
        <v>337</v>
      </c>
      <c r="D212" s="7" t="s">
        <v>213</v>
      </c>
      <c r="E212" s="7"/>
      <c r="F212" s="8">
        <v>53</v>
      </c>
      <c r="G212" s="6">
        <v>8</v>
      </c>
      <c r="H212" s="45" t="s">
        <v>337</v>
      </c>
      <c r="I212" s="7" t="s">
        <v>214</v>
      </c>
      <c r="J212" s="7" t="s">
        <v>215</v>
      </c>
      <c r="K212" s="8">
        <v>32</v>
      </c>
    </row>
    <row r="213" spans="1:11" ht="18.600000000000001" thickBot="1" x14ac:dyDescent="0.5">
      <c r="A213" s="30" t="s">
        <v>333</v>
      </c>
      <c r="C213" s="45" t="s">
        <v>337</v>
      </c>
      <c r="G213" s="9">
        <v>6</v>
      </c>
      <c r="H213" s="45" t="s">
        <v>337</v>
      </c>
      <c r="I213" s="1" t="s">
        <v>216</v>
      </c>
      <c r="K213" s="10">
        <v>51</v>
      </c>
    </row>
    <row r="214" spans="1:11" ht="18.600000000000001" thickBot="1" x14ac:dyDescent="0.5">
      <c r="A214" s="34" t="s">
        <v>333</v>
      </c>
      <c r="B214" s="11">
        <v>17</v>
      </c>
      <c r="C214" s="45" t="s">
        <v>337</v>
      </c>
      <c r="D214" s="12" t="s">
        <v>218</v>
      </c>
      <c r="E214" s="12" t="s">
        <v>220</v>
      </c>
      <c r="F214" s="13"/>
      <c r="G214" s="11">
        <v>8</v>
      </c>
      <c r="H214" s="45">
        <v>51</v>
      </c>
      <c r="I214" s="12" t="s">
        <v>215</v>
      </c>
      <c r="J214" s="12" t="s">
        <v>217</v>
      </c>
      <c r="K214" s="13">
        <v>68</v>
      </c>
    </row>
    <row r="215" spans="1:11" ht="18.600000000000001" thickBot="1" x14ac:dyDescent="0.5">
      <c r="A215" s="32" t="s">
        <v>333</v>
      </c>
      <c r="B215" s="6"/>
      <c r="C215" s="45" t="s">
        <v>337</v>
      </c>
      <c r="D215" s="7"/>
      <c r="E215" s="7"/>
      <c r="F215" s="8"/>
      <c r="G215" s="6"/>
      <c r="H215" s="45" t="s">
        <v>337</v>
      </c>
      <c r="I215" s="7"/>
      <c r="J215" s="7"/>
      <c r="K215" s="8"/>
    </row>
    <row r="216" spans="1:11" ht="18.600000000000001" thickBot="1" x14ac:dyDescent="0.5">
      <c r="A216" s="30" t="s">
        <v>367</v>
      </c>
      <c r="B216" s="9">
        <v>9</v>
      </c>
      <c r="C216" s="45" t="s">
        <v>337</v>
      </c>
      <c r="D216" s="1" t="s">
        <v>214</v>
      </c>
      <c r="E216" s="1" t="s">
        <v>215</v>
      </c>
      <c r="F216" s="10">
        <v>39</v>
      </c>
      <c r="G216" s="9">
        <v>6</v>
      </c>
      <c r="H216" s="45" t="s">
        <v>337</v>
      </c>
      <c r="I216" s="1" t="s">
        <v>213</v>
      </c>
      <c r="K216" s="10">
        <v>61</v>
      </c>
    </row>
    <row r="217" spans="1:11" ht="18.600000000000001" thickBot="1" x14ac:dyDescent="0.5">
      <c r="A217" s="34" t="s">
        <v>366</v>
      </c>
      <c r="B217" s="11">
        <v>13</v>
      </c>
      <c r="C217" s="45" t="s">
        <v>337</v>
      </c>
      <c r="D217" s="12" t="s">
        <v>216</v>
      </c>
      <c r="E217" s="12"/>
      <c r="F217" s="13">
        <v>51</v>
      </c>
      <c r="G217" s="11"/>
      <c r="H217" s="45" t="s">
        <v>337</v>
      </c>
      <c r="I217" s="12"/>
      <c r="J217" s="12"/>
      <c r="K217" s="13"/>
    </row>
    <row r="218" spans="1:11" ht="18.600000000000001" thickBot="1" x14ac:dyDescent="0.5">
      <c r="A218" s="32" t="s">
        <v>366</v>
      </c>
      <c r="B218" s="6">
        <v>2</v>
      </c>
      <c r="C218" s="45">
        <v>51</v>
      </c>
      <c r="D218" s="7" t="s">
        <v>215</v>
      </c>
      <c r="E218" s="7" t="s">
        <v>217</v>
      </c>
      <c r="F218" s="8">
        <v>56</v>
      </c>
      <c r="G218" s="6"/>
      <c r="H218" s="45" t="s">
        <v>337</v>
      </c>
      <c r="I218" s="7"/>
      <c r="J218" s="7"/>
      <c r="K218" s="8"/>
    </row>
    <row r="219" spans="1:11" ht="18.600000000000001" thickBot="1" x14ac:dyDescent="0.5">
      <c r="A219" s="30" t="s">
        <v>366</v>
      </c>
      <c r="C219" s="45" t="s">
        <v>337</v>
      </c>
      <c r="H219" s="45" t="s">
        <v>337</v>
      </c>
    </row>
    <row r="220" spans="1:11" ht="18.600000000000001" thickBot="1" x14ac:dyDescent="0.5">
      <c r="A220" s="34" t="s">
        <v>369</v>
      </c>
      <c r="B220" s="11">
        <v>14</v>
      </c>
      <c r="C220" s="45" t="s">
        <v>337</v>
      </c>
      <c r="D220" s="12" t="s">
        <v>213</v>
      </c>
      <c r="E220" s="12"/>
      <c r="F220" s="13">
        <v>16</v>
      </c>
      <c r="G220" s="11">
        <v>8</v>
      </c>
      <c r="H220" s="45" t="s">
        <v>337</v>
      </c>
      <c r="I220" s="12" t="s">
        <v>214</v>
      </c>
      <c r="J220" s="12" t="s">
        <v>242</v>
      </c>
      <c r="K220" s="13">
        <v>73</v>
      </c>
    </row>
    <row r="221" spans="1:11" ht="18.600000000000001" thickBot="1" x14ac:dyDescent="0.5">
      <c r="A221" s="32" t="s">
        <v>368</v>
      </c>
      <c r="B221" s="6"/>
      <c r="C221" s="45" t="s">
        <v>337</v>
      </c>
      <c r="D221" s="7"/>
      <c r="E221" s="7"/>
      <c r="F221" s="8"/>
      <c r="G221" s="6">
        <v>6</v>
      </c>
      <c r="H221" s="45" t="s">
        <v>337</v>
      </c>
      <c r="I221" s="7" t="s">
        <v>216</v>
      </c>
      <c r="J221" s="7"/>
      <c r="K221" s="8">
        <v>51</v>
      </c>
    </row>
    <row r="222" spans="1:11" x14ac:dyDescent="0.45">
      <c r="A222" s="30" t="s">
        <v>368</v>
      </c>
      <c r="B222" s="9">
        <v>13</v>
      </c>
      <c r="C222" s="45" t="s">
        <v>337</v>
      </c>
      <c r="D222" s="1" t="s">
        <v>219</v>
      </c>
      <c r="E222" s="1" t="s">
        <v>220</v>
      </c>
      <c r="F222" s="10" t="s">
        <v>265</v>
      </c>
      <c r="G222" s="9">
        <v>9</v>
      </c>
      <c r="H222" s="45">
        <v>51</v>
      </c>
      <c r="I222" s="1" t="s">
        <v>215</v>
      </c>
      <c r="J222" s="1" t="s">
        <v>217</v>
      </c>
      <c r="K222" s="10">
        <v>9</v>
      </c>
    </row>
    <row r="223" spans="1:11" ht="18.600000000000001" thickBot="1" x14ac:dyDescent="0.5">
      <c r="A223" s="34"/>
      <c r="B223" s="11"/>
      <c r="C223" s="47"/>
      <c r="D223" s="12"/>
      <c r="E223" s="12"/>
      <c r="F223" s="13"/>
      <c r="G223" s="11"/>
      <c r="H223" s="47"/>
      <c r="I223" s="12"/>
      <c r="J223" s="12"/>
      <c r="K223" s="13"/>
    </row>
    <row r="224" spans="1:11" x14ac:dyDescent="0.45">
      <c r="A224" s="32"/>
      <c r="B224" s="6"/>
      <c r="C224" s="45"/>
      <c r="D224" s="7"/>
      <c r="E224" s="7"/>
      <c r="F224" s="8"/>
      <c r="G224" s="6"/>
      <c r="H224" s="45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4"/>
      <c r="B226" s="11"/>
      <c r="C226" s="47"/>
      <c r="D226" s="12"/>
      <c r="E226" s="12"/>
      <c r="F226" s="13"/>
      <c r="G226" s="11"/>
      <c r="H226" s="47"/>
      <c r="I226" s="12"/>
      <c r="J226" s="12"/>
      <c r="K226" s="13"/>
    </row>
    <row r="227" spans="1:11" x14ac:dyDescent="0.45">
      <c r="A227" s="32"/>
      <c r="B227" s="6"/>
      <c r="C227" s="45"/>
      <c r="D227" s="7"/>
      <c r="E227" s="7"/>
      <c r="F227" s="8"/>
      <c r="G227" s="6"/>
      <c r="H227" s="45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4"/>
      <c r="B229" s="11"/>
      <c r="C229" s="47"/>
      <c r="D229" s="12"/>
      <c r="E229" s="12"/>
      <c r="F229" s="13"/>
      <c r="G229" s="11"/>
      <c r="H229" s="47"/>
      <c r="I229" s="12"/>
      <c r="J229" s="12"/>
      <c r="K229" s="13"/>
    </row>
    <row r="230" spans="1:11" x14ac:dyDescent="0.45">
      <c r="A230" s="32"/>
      <c r="B230" s="6"/>
      <c r="C230" s="45"/>
      <c r="D230" s="7"/>
      <c r="E230" s="7"/>
      <c r="F230" s="8"/>
      <c r="G230" s="6"/>
      <c r="H230" s="45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4"/>
      <c r="B232" s="11"/>
      <c r="C232" s="47"/>
      <c r="D232" s="12"/>
      <c r="E232" s="12"/>
      <c r="F232" s="13"/>
      <c r="G232" s="11"/>
      <c r="H232" s="47"/>
      <c r="I232" s="12"/>
      <c r="J232" s="12"/>
      <c r="K232" s="13"/>
    </row>
    <row r="233" spans="1:11" x14ac:dyDescent="0.45">
      <c r="A233" s="32"/>
      <c r="B233" s="6"/>
      <c r="C233" s="45"/>
      <c r="D233" s="7"/>
      <c r="E233" s="7"/>
      <c r="F233" s="8"/>
      <c r="G233" s="6"/>
      <c r="H233" s="45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4"/>
      <c r="B235" s="11"/>
      <c r="C235" s="47"/>
      <c r="D235" s="12"/>
      <c r="E235" s="12"/>
      <c r="F235" s="13"/>
      <c r="G235" s="11"/>
      <c r="H235" s="47"/>
      <c r="I235" s="12"/>
      <c r="J235" s="12"/>
      <c r="K235" s="13"/>
    </row>
    <row r="236" spans="1:11" x14ac:dyDescent="0.45">
      <c r="A236" s="32"/>
      <c r="B236" s="6"/>
      <c r="C236" s="45"/>
      <c r="D236" s="7"/>
      <c r="E236" s="7"/>
      <c r="F236" s="8"/>
      <c r="G236" s="6"/>
      <c r="H236" s="45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4"/>
      <c r="B238" s="11"/>
      <c r="C238" s="47"/>
      <c r="D238" s="12"/>
      <c r="E238" s="12"/>
      <c r="F238" s="13"/>
      <c r="G238" s="11"/>
      <c r="H238" s="47"/>
      <c r="I238" s="12"/>
      <c r="J238" s="12"/>
      <c r="K238" s="13"/>
    </row>
    <row r="239" spans="1:11" x14ac:dyDescent="0.45">
      <c r="A239" s="32"/>
      <c r="B239" s="6"/>
      <c r="C239" s="45"/>
      <c r="D239" s="7"/>
      <c r="E239" s="7"/>
      <c r="F239" s="8"/>
      <c r="G239" s="6"/>
      <c r="H239" s="45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4"/>
      <c r="B241" s="11"/>
      <c r="C241" s="47"/>
      <c r="D241" s="12"/>
      <c r="E241" s="12"/>
      <c r="F241" s="13"/>
      <c r="G241" s="11"/>
      <c r="H241" s="47"/>
      <c r="I241" s="12"/>
      <c r="J241" s="12"/>
      <c r="K241" s="13"/>
    </row>
    <row r="242" spans="1:11" x14ac:dyDescent="0.45">
      <c r="A242" s="32"/>
      <c r="B242" s="6"/>
      <c r="C242" s="45"/>
      <c r="D242" s="7"/>
      <c r="E242" s="7"/>
      <c r="F242" s="8"/>
      <c r="G242" s="6"/>
      <c r="H242" s="45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4"/>
      <c r="B244" s="11"/>
      <c r="C244" s="47"/>
      <c r="D244" s="12"/>
      <c r="E244" s="12"/>
      <c r="F244" s="13"/>
      <c r="G244" s="11"/>
      <c r="H244" s="47"/>
      <c r="I244" s="12"/>
      <c r="J244" s="12"/>
      <c r="K244" s="13"/>
    </row>
    <row r="245" spans="1:11" x14ac:dyDescent="0.45">
      <c r="A245" s="32"/>
      <c r="B245" s="6"/>
      <c r="C245" s="45"/>
      <c r="D245" s="7"/>
      <c r="E245" s="7"/>
      <c r="F245" s="8"/>
      <c r="G245" s="6"/>
      <c r="H245" s="45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4"/>
      <c r="B247" s="11"/>
      <c r="C247" s="47"/>
      <c r="D247" s="12"/>
      <c r="E247" s="12"/>
      <c r="F247" s="13"/>
      <c r="G247" s="11"/>
      <c r="H247" s="47"/>
      <c r="I247" s="12"/>
      <c r="J247" s="12"/>
      <c r="K247" s="13"/>
    </row>
    <row r="248" spans="1:11" x14ac:dyDescent="0.45">
      <c r="A248" s="32"/>
      <c r="B248" s="6"/>
      <c r="C248" s="45"/>
      <c r="D248" s="7"/>
      <c r="E248" s="7"/>
      <c r="F248" s="8"/>
      <c r="G248" s="6"/>
      <c r="H248" s="45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4"/>
      <c r="B250" s="11"/>
      <c r="C250" s="47"/>
      <c r="D250" s="12"/>
      <c r="E250" s="12"/>
      <c r="F250" s="13"/>
      <c r="G250" s="11"/>
      <c r="H250" s="47"/>
      <c r="I250" s="12"/>
      <c r="J250" s="12"/>
      <c r="K250" s="13"/>
    </row>
    <row r="251" spans="1:11" x14ac:dyDescent="0.45">
      <c r="A251" s="32"/>
      <c r="B251" s="6"/>
      <c r="C251" s="45"/>
      <c r="D251" s="7"/>
      <c r="E251" s="7"/>
      <c r="F251" s="8"/>
      <c r="G251" s="6"/>
      <c r="H251" s="45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4"/>
      <c r="B253" s="11"/>
      <c r="C253" s="47"/>
      <c r="D253" s="12"/>
      <c r="E253" s="12"/>
      <c r="F253" s="13"/>
      <c r="G253" s="11"/>
      <c r="H253" s="47"/>
      <c r="I253" s="12"/>
      <c r="J253" s="12"/>
      <c r="K253" s="13"/>
    </row>
    <row r="254" spans="1:11" x14ac:dyDescent="0.45">
      <c r="A254" s="32"/>
      <c r="B254" s="6"/>
      <c r="C254" s="45"/>
      <c r="D254" s="7"/>
      <c r="E254" s="7"/>
      <c r="F254" s="8"/>
      <c r="G254" s="6"/>
      <c r="H254" s="45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4"/>
      <c r="B256" s="11"/>
      <c r="C256" s="47"/>
      <c r="D256" s="12"/>
      <c r="E256" s="12"/>
      <c r="F256" s="13"/>
      <c r="G256" s="11"/>
      <c r="H256" s="47"/>
      <c r="I256" s="12"/>
      <c r="J256" s="12"/>
      <c r="K256" s="13"/>
    </row>
    <row r="257" spans="1:11" x14ac:dyDescent="0.45">
      <c r="A257" s="32"/>
      <c r="B257" s="6"/>
      <c r="C257" s="45"/>
      <c r="D257" s="7"/>
      <c r="E257" s="7"/>
      <c r="F257" s="8"/>
      <c r="G257" s="6"/>
      <c r="H257" s="45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4"/>
      <c r="B259" s="11"/>
      <c r="C259" s="47"/>
      <c r="D259" s="12"/>
      <c r="E259" s="12"/>
      <c r="F259" s="13"/>
      <c r="G259" s="11"/>
      <c r="H259" s="47"/>
      <c r="I259" s="12"/>
      <c r="J259" s="12"/>
      <c r="K259" s="13"/>
    </row>
    <row r="260" spans="1:11" x14ac:dyDescent="0.45">
      <c r="A260" s="32"/>
      <c r="B260" s="6"/>
      <c r="C260" s="45"/>
      <c r="D260" s="7"/>
      <c r="E260" s="7"/>
      <c r="F260" s="8"/>
      <c r="G260" s="6"/>
      <c r="H260" s="45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4"/>
      <c r="B262" s="11"/>
      <c r="C262" s="47"/>
      <c r="D262" s="12"/>
      <c r="E262" s="12"/>
      <c r="F262" s="13"/>
      <c r="G262" s="11"/>
      <c r="H262" s="47"/>
      <c r="I262" s="12"/>
      <c r="J262" s="12"/>
      <c r="K262" s="13"/>
    </row>
    <row r="263" spans="1:11" x14ac:dyDescent="0.45">
      <c r="A263" s="32"/>
      <c r="B263" s="6"/>
      <c r="C263" s="45"/>
      <c r="D263" s="7"/>
      <c r="E263" s="7"/>
      <c r="F263" s="8"/>
      <c r="G263" s="6"/>
      <c r="H263" s="45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4"/>
      <c r="B265" s="11"/>
      <c r="C265" s="47"/>
      <c r="D265" s="12"/>
      <c r="E265" s="12"/>
      <c r="F265" s="13"/>
      <c r="G265" s="11"/>
      <c r="H265" s="47"/>
      <c r="I265" s="12"/>
      <c r="J265" s="12"/>
      <c r="K265" s="13"/>
    </row>
    <row r="266" spans="1:11" x14ac:dyDescent="0.45">
      <c r="A266" s="32"/>
      <c r="B266" s="6"/>
      <c r="C266" s="45"/>
      <c r="D266" s="7"/>
      <c r="E266" s="7"/>
      <c r="F266" s="8"/>
      <c r="G266" s="6"/>
      <c r="H266" s="45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4"/>
      <c r="B268" s="11"/>
      <c r="C268" s="47"/>
      <c r="D268" s="12"/>
      <c r="E268" s="12"/>
      <c r="F268" s="13"/>
      <c r="G268" s="11"/>
      <c r="H268" s="47"/>
      <c r="I268" s="12"/>
      <c r="J268" s="12"/>
      <c r="K268" s="13"/>
    </row>
    <row r="269" spans="1:11" x14ac:dyDescent="0.45">
      <c r="A269" s="32"/>
      <c r="B269" s="6"/>
      <c r="C269" s="45"/>
      <c r="D269" s="7"/>
      <c r="E269" s="7"/>
      <c r="F269" s="8"/>
      <c r="G269" s="6"/>
      <c r="H269" s="45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4"/>
      <c r="B271" s="11"/>
      <c r="C271" s="47"/>
      <c r="D271" s="12"/>
      <c r="E271" s="12"/>
      <c r="F271" s="13"/>
      <c r="G271" s="11"/>
      <c r="H271" s="47"/>
      <c r="I271" s="12"/>
      <c r="J271" s="12"/>
      <c r="K271" s="13"/>
    </row>
  </sheetData>
  <autoFilter ref="A1:K271" xr:uid="{04386D56-1BBB-41EE-9310-6C9E124B114A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C271"/>
  <sheetViews>
    <sheetView topLeftCell="A185" zoomScale="80" zoomScaleNormal="80" workbookViewId="0">
      <selection activeCell="A2" sqref="A2:M209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2" t="s">
        <v>73</v>
      </c>
      <c r="B1" s="52" t="s">
        <v>16</v>
      </c>
      <c r="C1" s="65" t="s">
        <v>90</v>
      </c>
      <c r="D1" s="53" t="s">
        <v>21</v>
      </c>
      <c r="E1" s="53" t="s">
        <v>20</v>
      </c>
      <c r="F1" s="54" t="s">
        <v>19</v>
      </c>
      <c r="G1" s="55" t="s">
        <v>16</v>
      </c>
      <c r="H1" s="66" t="s">
        <v>90</v>
      </c>
      <c r="I1" s="56" t="s">
        <v>21</v>
      </c>
      <c r="J1" s="56" t="s">
        <v>20</v>
      </c>
      <c r="K1" s="57" t="s">
        <v>19</v>
      </c>
      <c r="L1" s="51" t="s">
        <v>335</v>
      </c>
      <c r="M1" s="51" t="s">
        <v>336</v>
      </c>
      <c r="U1" s="101"/>
      <c r="V1" s="102"/>
      <c r="W1" s="102"/>
      <c r="X1" s="102"/>
      <c r="Y1" s="102"/>
      <c r="Z1" s="103" t="s">
        <v>58</v>
      </c>
      <c r="AA1" s="102"/>
      <c r="AB1" s="102"/>
      <c r="AC1" s="104"/>
    </row>
    <row r="2" spans="1:29" ht="18.600000000000001" thickBot="1" x14ac:dyDescent="0.5">
      <c r="A2" s="32" t="s">
        <v>18</v>
      </c>
      <c r="B2" s="6">
        <v>2</v>
      </c>
      <c r="C2" s="45" t="s">
        <v>337</v>
      </c>
      <c r="D2" s="7" t="s">
        <v>214</v>
      </c>
      <c r="E2" s="7" t="s">
        <v>215</v>
      </c>
      <c r="F2" s="8">
        <v>39</v>
      </c>
      <c r="G2" s="6">
        <v>6</v>
      </c>
      <c r="H2" s="45" t="s">
        <v>337</v>
      </c>
      <c r="I2" s="7" t="s">
        <v>213</v>
      </c>
      <c r="J2" s="7"/>
      <c r="K2" s="8">
        <v>19</v>
      </c>
      <c r="L2">
        <v>25</v>
      </c>
      <c r="M2">
        <v>18</v>
      </c>
      <c r="U2" s="44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9" t="s">
        <v>20</v>
      </c>
      <c r="AC2" s="20" t="s">
        <v>19</v>
      </c>
    </row>
    <row r="3" spans="1:29" ht="18.600000000000001" thickBot="1" x14ac:dyDescent="0.5">
      <c r="A3" s="30" t="s">
        <v>338</v>
      </c>
      <c r="B3" s="9">
        <v>13</v>
      </c>
      <c r="C3" s="45" t="s">
        <v>337</v>
      </c>
      <c r="D3" s="1" t="s">
        <v>216</v>
      </c>
      <c r="F3" s="10">
        <v>11</v>
      </c>
      <c r="H3" s="45" t="s">
        <v>337</v>
      </c>
      <c r="U3" s="15" t="s">
        <v>1</v>
      </c>
      <c r="V3" s="45"/>
      <c r="W3" s="7" t="s">
        <v>33</v>
      </c>
      <c r="X3" s="7" t="s">
        <v>60</v>
      </c>
      <c r="Y3" s="50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4" t="s">
        <v>338</v>
      </c>
      <c r="B4" s="11">
        <v>5</v>
      </c>
      <c r="C4" s="45">
        <v>11</v>
      </c>
      <c r="D4" s="12" t="s">
        <v>215</v>
      </c>
      <c r="E4" s="12"/>
      <c r="F4" s="13">
        <v>59</v>
      </c>
      <c r="G4" s="11">
        <v>10</v>
      </c>
      <c r="H4" s="45" t="s">
        <v>337</v>
      </c>
      <c r="I4" s="12" t="s">
        <v>218</v>
      </c>
      <c r="J4" s="12" t="s">
        <v>219</v>
      </c>
      <c r="K4" s="13">
        <v>26</v>
      </c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32" t="s">
        <v>338</v>
      </c>
      <c r="B5" s="6"/>
      <c r="C5" s="45" t="s">
        <v>337</v>
      </c>
      <c r="D5" s="7"/>
      <c r="E5" s="7"/>
      <c r="F5" s="8"/>
      <c r="G5" s="6">
        <v>6</v>
      </c>
      <c r="H5" s="45" t="s">
        <v>337</v>
      </c>
      <c r="I5" s="7" t="s">
        <v>216</v>
      </c>
      <c r="J5" s="7"/>
      <c r="K5" s="8">
        <v>12</v>
      </c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 t="s">
        <v>338</v>
      </c>
      <c r="B6" s="9">
        <v>8</v>
      </c>
      <c r="C6" s="45" t="s">
        <v>337</v>
      </c>
      <c r="D6" s="1" t="s">
        <v>218</v>
      </c>
      <c r="E6" s="1" t="s">
        <v>220</v>
      </c>
      <c r="G6" s="9">
        <v>9</v>
      </c>
      <c r="H6" s="45">
        <v>12</v>
      </c>
      <c r="I6" s="1" t="s">
        <v>215</v>
      </c>
      <c r="J6" s="1" t="s">
        <v>217</v>
      </c>
      <c r="K6" s="10">
        <v>56</v>
      </c>
      <c r="O6" s="35"/>
      <c r="P6" s="11">
        <v>2</v>
      </c>
      <c r="Q6" s="12">
        <v>3</v>
      </c>
      <c r="R6" s="13">
        <v>4</v>
      </c>
      <c r="S6" s="35"/>
      <c r="U6" s="49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4" t="s">
        <v>338</v>
      </c>
      <c r="B7" s="11" t="s">
        <v>223</v>
      </c>
      <c r="C7" s="45" t="s">
        <v>337</v>
      </c>
      <c r="D7" s="12"/>
      <c r="E7" s="12"/>
      <c r="F7" s="13"/>
      <c r="G7" s="11" t="s">
        <v>221</v>
      </c>
      <c r="H7" s="45" t="s">
        <v>337</v>
      </c>
      <c r="I7" s="12" t="s">
        <v>222</v>
      </c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32" t="s">
        <v>338</v>
      </c>
      <c r="B8" s="6"/>
      <c r="C8" s="45" t="s">
        <v>337</v>
      </c>
      <c r="D8" s="7"/>
      <c r="E8" s="7"/>
      <c r="F8" s="8"/>
      <c r="G8" s="6"/>
      <c r="H8" s="45" t="s">
        <v>337</v>
      </c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 t="s">
        <v>225</v>
      </c>
      <c r="B9" s="9">
        <v>8</v>
      </c>
      <c r="C9" s="45" t="s">
        <v>337</v>
      </c>
      <c r="D9" s="1" t="s">
        <v>214</v>
      </c>
      <c r="E9" s="1" t="s">
        <v>215</v>
      </c>
      <c r="F9" s="10">
        <v>32</v>
      </c>
      <c r="G9" s="9">
        <v>6</v>
      </c>
      <c r="H9" s="45" t="s">
        <v>337</v>
      </c>
      <c r="I9" s="1" t="s">
        <v>213</v>
      </c>
      <c r="K9" s="10">
        <v>66</v>
      </c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4" t="s">
        <v>224</v>
      </c>
      <c r="B10" s="11">
        <v>13</v>
      </c>
      <c r="C10" s="45" t="s">
        <v>337</v>
      </c>
      <c r="D10" s="12" t="s">
        <v>216</v>
      </c>
      <c r="E10" s="12"/>
      <c r="F10" s="13">
        <v>22</v>
      </c>
      <c r="G10" s="11"/>
      <c r="H10" s="45" t="s">
        <v>337</v>
      </c>
      <c r="I10" s="12"/>
      <c r="J10" s="12"/>
      <c r="K10" s="13"/>
      <c r="U10" s="48" t="s">
        <v>30</v>
      </c>
      <c r="V10" s="47"/>
      <c r="W10" s="12" t="s">
        <v>40</v>
      </c>
      <c r="X10" s="12" t="s">
        <v>61</v>
      </c>
      <c r="Y10" s="46"/>
      <c r="Z10" s="11"/>
      <c r="AA10" s="12" t="s">
        <v>35</v>
      </c>
      <c r="AB10" s="12"/>
      <c r="AC10" s="13"/>
    </row>
    <row r="11" spans="1:29" ht="18.600000000000001" thickBot="1" x14ac:dyDescent="0.5">
      <c r="A11" s="32" t="s">
        <v>224</v>
      </c>
      <c r="B11" s="6">
        <v>2</v>
      </c>
      <c r="C11" s="45">
        <v>22</v>
      </c>
      <c r="D11" s="7" t="s">
        <v>215</v>
      </c>
      <c r="E11" s="7"/>
      <c r="F11" s="8">
        <v>6</v>
      </c>
      <c r="G11" s="6">
        <v>18</v>
      </c>
      <c r="H11" s="45" t="s">
        <v>337</v>
      </c>
      <c r="I11" s="7" t="s">
        <v>219</v>
      </c>
      <c r="J11" s="7" t="s">
        <v>216</v>
      </c>
      <c r="K11" s="8">
        <v>58</v>
      </c>
    </row>
    <row r="12" spans="1:29" ht="18.600000000000001" thickBot="1" x14ac:dyDescent="0.5">
      <c r="A12" s="30" t="s">
        <v>224</v>
      </c>
      <c r="C12" s="45" t="s">
        <v>337</v>
      </c>
      <c r="G12" s="9">
        <v>10</v>
      </c>
      <c r="H12" s="45" t="s">
        <v>337</v>
      </c>
      <c r="I12" s="1" t="s">
        <v>218</v>
      </c>
      <c r="J12" s="1" t="s">
        <v>226</v>
      </c>
      <c r="K12" s="10">
        <v>32</v>
      </c>
    </row>
    <row r="13" spans="1:29" ht="18.600000000000001" thickBot="1" x14ac:dyDescent="0.5">
      <c r="A13" s="34" t="s">
        <v>224</v>
      </c>
      <c r="B13" s="11">
        <v>5</v>
      </c>
      <c r="C13" s="45" t="s">
        <v>337</v>
      </c>
      <c r="D13" s="12" t="s">
        <v>219</v>
      </c>
      <c r="E13" s="12" t="s">
        <v>220</v>
      </c>
      <c r="F13" s="13">
        <v>28</v>
      </c>
      <c r="G13" s="11">
        <v>8</v>
      </c>
      <c r="H13" s="45">
        <v>32</v>
      </c>
      <c r="I13" s="12" t="s">
        <v>215</v>
      </c>
      <c r="J13" s="12" t="s">
        <v>217</v>
      </c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 t="s">
        <v>224</v>
      </c>
      <c r="B14" s="6" t="s">
        <v>223</v>
      </c>
      <c r="C14" s="45" t="s">
        <v>337</v>
      </c>
      <c r="D14" s="7"/>
      <c r="E14" s="7"/>
      <c r="F14" s="8"/>
      <c r="G14" s="6" t="s">
        <v>221</v>
      </c>
      <c r="H14" s="45" t="s">
        <v>337</v>
      </c>
      <c r="I14" s="7" t="s">
        <v>222</v>
      </c>
      <c r="J14" s="7"/>
      <c r="K14" s="8"/>
      <c r="U14" s="49" t="s">
        <v>41</v>
      </c>
      <c r="V14" s="42"/>
      <c r="W14" s="14" t="s">
        <v>42</v>
      </c>
      <c r="X14" s="14"/>
      <c r="Y14" s="43"/>
      <c r="Z14" s="37"/>
      <c r="AA14" s="14"/>
      <c r="AB14" s="14"/>
      <c r="AC14" s="38"/>
    </row>
    <row r="15" spans="1:29" ht="18.600000000000001" thickBot="1" x14ac:dyDescent="0.5">
      <c r="A15" s="30" t="s">
        <v>224</v>
      </c>
      <c r="C15" s="45" t="s">
        <v>337</v>
      </c>
      <c r="H15" s="45" t="s">
        <v>337</v>
      </c>
      <c r="U15" s="15" t="s">
        <v>43</v>
      </c>
      <c r="V15" s="45"/>
      <c r="W15" s="7"/>
      <c r="X15" s="7"/>
      <c r="Y15" s="50"/>
      <c r="Z15" s="6"/>
      <c r="AA15" s="7"/>
      <c r="AB15" s="7"/>
      <c r="AC15" s="8"/>
    </row>
    <row r="16" spans="1:29" ht="18.600000000000001" thickBot="1" x14ac:dyDescent="0.5">
      <c r="A16" s="34" t="s">
        <v>228</v>
      </c>
      <c r="B16" s="11">
        <v>8</v>
      </c>
      <c r="C16" s="45" t="s">
        <v>337</v>
      </c>
      <c r="D16" s="12" t="s">
        <v>214</v>
      </c>
      <c r="E16" s="12" t="s">
        <v>219</v>
      </c>
      <c r="F16" s="13">
        <v>23</v>
      </c>
      <c r="G16" s="11">
        <v>6</v>
      </c>
      <c r="H16" s="45" t="s">
        <v>337</v>
      </c>
      <c r="I16" s="12" t="s">
        <v>213</v>
      </c>
      <c r="J16" s="12"/>
      <c r="K16" s="13">
        <v>17</v>
      </c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32" t="s">
        <v>227</v>
      </c>
      <c r="B17" s="6">
        <v>13</v>
      </c>
      <c r="C17" s="45" t="s">
        <v>337</v>
      </c>
      <c r="D17" s="7" t="s">
        <v>216</v>
      </c>
      <c r="E17" s="7"/>
      <c r="F17" s="8" t="s">
        <v>230</v>
      </c>
      <c r="G17" s="6"/>
      <c r="H17" s="45" t="s">
        <v>337</v>
      </c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30" t="s">
        <v>227</v>
      </c>
      <c r="B18" s="9">
        <v>5</v>
      </c>
      <c r="C18" s="45" t="s">
        <v>229</v>
      </c>
      <c r="D18" s="1" t="s">
        <v>215</v>
      </c>
      <c r="E18" s="1" t="s">
        <v>217</v>
      </c>
      <c r="F18" s="10">
        <v>56</v>
      </c>
      <c r="H18" s="45" t="s">
        <v>337</v>
      </c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4" t="s">
        <v>227</v>
      </c>
      <c r="B19" s="11"/>
      <c r="C19" s="45" t="s">
        <v>337</v>
      </c>
      <c r="D19" s="12"/>
      <c r="E19" s="12"/>
      <c r="F19" s="13"/>
      <c r="G19" s="11"/>
      <c r="H19" s="45" t="s">
        <v>337</v>
      </c>
      <c r="I19" s="12"/>
      <c r="J19" s="12"/>
      <c r="K19" s="13"/>
      <c r="U19" s="48" t="s">
        <v>47</v>
      </c>
      <c r="V19" s="47" t="s">
        <v>63</v>
      </c>
      <c r="W19" s="12" t="s">
        <v>51</v>
      </c>
      <c r="X19" s="12"/>
      <c r="Y19" s="46"/>
      <c r="Z19" s="11" t="s">
        <v>65</v>
      </c>
      <c r="AA19" s="12"/>
      <c r="AB19" s="12"/>
      <c r="AC19" s="13"/>
    </row>
    <row r="20" spans="1:29" ht="18.600000000000001" thickBot="1" x14ac:dyDescent="0.5">
      <c r="A20" s="32" t="s">
        <v>232</v>
      </c>
      <c r="B20" s="6">
        <v>5</v>
      </c>
      <c r="C20" s="45" t="s">
        <v>337</v>
      </c>
      <c r="D20" s="7" t="s">
        <v>213</v>
      </c>
      <c r="E20" s="7" t="s">
        <v>220</v>
      </c>
      <c r="F20" s="8"/>
      <c r="G20" s="6"/>
      <c r="H20" s="45" t="s">
        <v>337</v>
      </c>
      <c r="I20" s="7"/>
      <c r="J20" s="7"/>
      <c r="K20" s="8"/>
    </row>
    <row r="21" spans="1:29" ht="18.600000000000001" thickBot="1" x14ac:dyDescent="0.5">
      <c r="A21" s="30" t="s">
        <v>231</v>
      </c>
      <c r="C21" s="45" t="s">
        <v>337</v>
      </c>
      <c r="H21" s="45" t="s">
        <v>337</v>
      </c>
    </row>
    <row r="22" spans="1:29" ht="18.600000000000001" thickBot="1" x14ac:dyDescent="0.5">
      <c r="A22" s="34" t="s">
        <v>234</v>
      </c>
      <c r="B22" s="11">
        <v>8</v>
      </c>
      <c r="C22" s="45" t="s">
        <v>337</v>
      </c>
      <c r="D22" s="12" t="s">
        <v>214</v>
      </c>
      <c r="E22" s="12" t="s">
        <v>219</v>
      </c>
      <c r="F22" s="13">
        <v>83</v>
      </c>
      <c r="G22" s="11">
        <v>8</v>
      </c>
      <c r="H22" s="45" t="s">
        <v>337</v>
      </c>
      <c r="I22" s="12" t="s">
        <v>213</v>
      </c>
      <c r="J22" s="12"/>
      <c r="K22" s="13">
        <v>15</v>
      </c>
    </row>
    <row r="23" spans="1:29" ht="18.600000000000001" thickBot="1" x14ac:dyDescent="0.5">
      <c r="A23" s="32" t="s">
        <v>233</v>
      </c>
      <c r="B23" s="6">
        <v>13</v>
      </c>
      <c r="C23" s="45" t="s">
        <v>337</v>
      </c>
      <c r="D23" s="7" t="s">
        <v>216</v>
      </c>
      <c r="E23" s="7"/>
      <c r="F23" s="8" t="s">
        <v>236</v>
      </c>
      <c r="G23" s="6"/>
      <c r="H23" s="45" t="s">
        <v>337</v>
      </c>
      <c r="I23" s="7"/>
      <c r="J23" s="7"/>
      <c r="K23" s="8"/>
    </row>
    <row r="24" spans="1:29" ht="18.600000000000001" thickBot="1" x14ac:dyDescent="0.5">
      <c r="A24" s="30" t="s">
        <v>233</v>
      </c>
      <c r="B24" s="9">
        <v>14</v>
      </c>
      <c r="C24" s="45" t="s">
        <v>235</v>
      </c>
      <c r="D24" s="1" t="s">
        <v>215</v>
      </c>
      <c r="E24" s="1" t="s">
        <v>220</v>
      </c>
      <c r="F24" s="10">
        <v>5</v>
      </c>
      <c r="G24" s="9">
        <v>18</v>
      </c>
      <c r="H24" s="45"/>
      <c r="I24" s="1" t="s">
        <v>219</v>
      </c>
      <c r="J24" s="1" t="s">
        <v>217</v>
      </c>
      <c r="K24" s="10">
        <v>33</v>
      </c>
    </row>
    <row r="25" spans="1:29" ht="18.600000000000001" thickBot="1" x14ac:dyDescent="0.5">
      <c r="A25" s="34" t="s">
        <v>233</v>
      </c>
      <c r="B25" s="11" t="s">
        <v>237</v>
      </c>
      <c r="C25" s="45" t="s">
        <v>337</v>
      </c>
      <c r="D25" s="12"/>
      <c r="E25" s="12"/>
      <c r="F25" s="13"/>
      <c r="G25" s="11" t="s">
        <v>238</v>
      </c>
      <c r="H25" s="45" t="s">
        <v>337</v>
      </c>
      <c r="I25" s="12" t="s">
        <v>239</v>
      </c>
      <c r="J25" s="12"/>
      <c r="K25" s="13"/>
    </row>
    <row r="26" spans="1:29" ht="18.600000000000001" thickBot="1" x14ac:dyDescent="0.5">
      <c r="A26" s="32" t="s">
        <v>233</v>
      </c>
      <c r="B26" s="6"/>
      <c r="C26" s="45" t="s">
        <v>337</v>
      </c>
      <c r="D26" s="7"/>
      <c r="E26" s="7"/>
      <c r="F26" s="8"/>
      <c r="G26" s="6"/>
      <c r="H26" s="45" t="s">
        <v>337</v>
      </c>
      <c r="I26" s="7"/>
      <c r="J26" s="7"/>
      <c r="K26" s="8"/>
    </row>
    <row r="27" spans="1:29" ht="18.600000000000001" thickBot="1" x14ac:dyDescent="0.5">
      <c r="A27" s="30" t="s">
        <v>241</v>
      </c>
      <c r="B27" s="9">
        <v>9</v>
      </c>
      <c r="C27" s="45" t="s">
        <v>337</v>
      </c>
      <c r="D27" s="1" t="s">
        <v>214</v>
      </c>
      <c r="E27" s="1" t="s">
        <v>242</v>
      </c>
      <c r="F27" s="10">
        <v>23</v>
      </c>
      <c r="G27" s="9">
        <v>8</v>
      </c>
      <c r="H27" s="45" t="s">
        <v>337</v>
      </c>
      <c r="I27" s="1" t="s">
        <v>213</v>
      </c>
      <c r="K27" s="10">
        <v>57</v>
      </c>
    </row>
    <row r="28" spans="1:29" ht="18.600000000000001" thickBot="1" x14ac:dyDescent="0.5">
      <c r="A28" s="34" t="s">
        <v>240</v>
      </c>
      <c r="B28" s="11">
        <v>13</v>
      </c>
      <c r="C28" s="45">
        <v>23</v>
      </c>
      <c r="D28" s="12" t="s">
        <v>215</v>
      </c>
      <c r="E28" s="12" t="s">
        <v>217</v>
      </c>
      <c r="F28" s="13"/>
      <c r="G28" s="11">
        <v>9</v>
      </c>
      <c r="H28" s="45" t="s">
        <v>337</v>
      </c>
      <c r="I28" s="12" t="s">
        <v>219</v>
      </c>
      <c r="J28" s="12" t="s">
        <v>220</v>
      </c>
      <c r="K28" s="13">
        <v>43</v>
      </c>
    </row>
    <row r="29" spans="1:29" ht="18.600000000000001" thickBot="1" x14ac:dyDescent="0.5">
      <c r="A29" s="32" t="s">
        <v>240</v>
      </c>
      <c r="B29" s="6"/>
      <c r="C29" s="45" t="s">
        <v>337</v>
      </c>
      <c r="D29" s="7"/>
      <c r="E29" s="7"/>
      <c r="F29" s="8"/>
      <c r="G29" s="6"/>
      <c r="H29" s="45" t="s">
        <v>337</v>
      </c>
      <c r="I29" s="7"/>
      <c r="J29" s="7"/>
      <c r="K29" s="8"/>
    </row>
    <row r="30" spans="1:29" ht="18.600000000000001" thickBot="1" x14ac:dyDescent="0.5">
      <c r="A30" s="30" t="s">
        <v>244</v>
      </c>
      <c r="B30" s="9">
        <v>13</v>
      </c>
      <c r="C30" s="45" t="s">
        <v>337</v>
      </c>
      <c r="D30" s="1" t="s">
        <v>213</v>
      </c>
      <c r="F30" s="10">
        <v>75</v>
      </c>
      <c r="G30" s="9">
        <v>9</v>
      </c>
      <c r="H30" s="45" t="s">
        <v>337</v>
      </c>
      <c r="I30" s="1" t="s">
        <v>214</v>
      </c>
      <c r="J30" s="1" t="s">
        <v>215</v>
      </c>
      <c r="K30" s="10">
        <v>38</v>
      </c>
    </row>
    <row r="31" spans="1:29" ht="18.600000000000001" thickBot="1" x14ac:dyDescent="0.5">
      <c r="A31" s="34" t="s">
        <v>243</v>
      </c>
      <c r="B31" s="11"/>
      <c r="C31" s="45" t="s">
        <v>337</v>
      </c>
      <c r="D31" s="12"/>
      <c r="E31" s="12"/>
      <c r="F31" s="13"/>
      <c r="G31" s="11">
        <v>6</v>
      </c>
      <c r="H31" s="45" t="s">
        <v>337</v>
      </c>
      <c r="I31" s="12" t="s">
        <v>216</v>
      </c>
      <c r="J31" s="12"/>
      <c r="K31" s="13" t="s">
        <v>246</v>
      </c>
    </row>
    <row r="32" spans="1:29" ht="18.600000000000001" thickBot="1" x14ac:dyDescent="0.5">
      <c r="A32" s="32" t="s">
        <v>243</v>
      </c>
      <c r="B32" s="6">
        <v>17</v>
      </c>
      <c r="C32" s="45" t="s">
        <v>337</v>
      </c>
      <c r="D32" s="7" t="s">
        <v>219</v>
      </c>
      <c r="E32" s="7" t="s">
        <v>217</v>
      </c>
      <c r="F32" s="8">
        <v>92</v>
      </c>
      <c r="G32" s="6">
        <v>4</v>
      </c>
      <c r="H32" s="45" t="s">
        <v>245</v>
      </c>
      <c r="I32" s="7" t="s">
        <v>215</v>
      </c>
      <c r="J32" s="7" t="s">
        <v>220</v>
      </c>
      <c r="K32" s="8">
        <v>1</v>
      </c>
    </row>
    <row r="33" spans="1:11" ht="18.600000000000001" thickBot="1" x14ac:dyDescent="0.5">
      <c r="A33" s="30" t="s">
        <v>243</v>
      </c>
      <c r="B33" s="9" t="s">
        <v>221</v>
      </c>
      <c r="C33" s="45" t="s">
        <v>337</v>
      </c>
      <c r="D33" s="1" t="s">
        <v>247</v>
      </c>
      <c r="G33" s="9" t="s">
        <v>238</v>
      </c>
      <c r="H33" s="45" t="s">
        <v>337</v>
      </c>
    </row>
    <row r="34" spans="1:11" ht="18.600000000000001" thickBot="1" x14ac:dyDescent="0.5">
      <c r="A34" s="34" t="s">
        <v>243</v>
      </c>
      <c r="B34" s="11"/>
      <c r="C34" s="45" t="s">
        <v>337</v>
      </c>
      <c r="D34" s="12"/>
      <c r="E34" s="12"/>
      <c r="F34" s="13"/>
      <c r="G34" s="11"/>
      <c r="H34" s="45" t="s">
        <v>337</v>
      </c>
      <c r="I34" s="12"/>
      <c r="J34" s="12"/>
      <c r="K34" s="13"/>
    </row>
    <row r="35" spans="1:11" ht="18.600000000000001" thickBot="1" x14ac:dyDescent="0.5">
      <c r="A35" s="32" t="s">
        <v>249</v>
      </c>
      <c r="B35" s="6">
        <v>13</v>
      </c>
      <c r="C35" s="45" t="s">
        <v>337</v>
      </c>
      <c r="D35" s="7" t="s">
        <v>213</v>
      </c>
      <c r="E35" s="7"/>
      <c r="F35" s="8">
        <v>77</v>
      </c>
      <c r="G35" s="6">
        <v>9</v>
      </c>
      <c r="H35" s="45" t="s">
        <v>337</v>
      </c>
      <c r="I35" s="7" t="s">
        <v>214</v>
      </c>
      <c r="J35" s="7" t="s">
        <v>215</v>
      </c>
      <c r="K35" s="8">
        <v>31</v>
      </c>
    </row>
    <row r="36" spans="1:11" ht="18.600000000000001" thickBot="1" x14ac:dyDescent="0.5">
      <c r="A36" s="30" t="s">
        <v>248</v>
      </c>
      <c r="C36" s="45" t="s">
        <v>337</v>
      </c>
      <c r="G36" s="9">
        <v>6</v>
      </c>
      <c r="H36" s="45" t="s">
        <v>337</v>
      </c>
      <c r="I36" s="1" t="s">
        <v>216</v>
      </c>
      <c r="K36" s="10">
        <v>51</v>
      </c>
    </row>
    <row r="37" spans="1:11" ht="18.600000000000001" thickBot="1" x14ac:dyDescent="0.5">
      <c r="A37" s="34" t="s">
        <v>248</v>
      </c>
      <c r="B37" s="11">
        <v>14</v>
      </c>
      <c r="C37" s="45" t="s">
        <v>337</v>
      </c>
      <c r="D37" s="12" t="s">
        <v>219</v>
      </c>
      <c r="E37" s="12"/>
      <c r="F37" s="13">
        <v>47</v>
      </c>
      <c r="G37" s="11">
        <v>9</v>
      </c>
      <c r="H37" s="45">
        <v>51</v>
      </c>
      <c r="I37" s="12" t="s">
        <v>215</v>
      </c>
      <c r="J37" s="12"/>
      <c r="K37" s="13"/>
    </row>
    <row r="38" spans="1:11" ht="18.600000000000001" thickBot="1" x14ac:dyDescent="0.5">
      <c r="A38" s="32" t="s">
        <v>248</v>
      </c>
      <c r="B38" s="6"/>
      <c r="C38" s="45" t="s">
        <v>337</v>
      </c>
      <c r="D38" s="7"/>
      <c r="E38" s="7"/>
      <c r="F38" s="8"/>
      <c r="G38" s="6">
        <v>10</v>
      </c>
      <c r="H38" s="45" t="s">
        <v>337</v>
      </c>
      <c r="I38" s="7" t="s">
        <v>218</v>
      </c>
      <c r="J38" s="7" t="s">
        <v>226</v>
      </c>
      <c r="K38" s="8">
        <v>33</v>
      </c>
    </row>
    <row r="39" spans="1:11" ht="18.600000000000001" thickBot="1" x14ac:dyDescent="0.5">
      <c r="A39" s="30" t="s">
        <v>248</v>
      </c>
      <c r="B39" s="9">
        <v>9</v>
      </c>
      <c r="C39" s="45">
        <v>0</v>
      </c>
      <c r="D39" s="1" t="s">
        <v>215</v>
      </c>
      <c r="E39" s="1" t="s">
        <v>217</v>
      </c>
      <c r="F39" s="10">
        <v>57</v>
      </c>
      <c r="H39" s="45" t="s">
        <v>337</v>
      </c>
    </row>
    <row r="40" spans="1:11" ht="18.600000000000001" thickBot="1" x14ac:dyDescent="0.5">
      <c r="A40" s="34" t="s">
        <v>248</v>
      </c>
      <c r="B40" s="11" t="s">
        <v>221</v>
      </c>
      <c r="C40" s="45" t="s">
        <v>337</v>
      </c>
      <c r="D40" s="12" t="s">
        <v>222</v>
      </c>
      <c r="E40" s="12"/>
      <c r="F40" s="13"/>
      <c r="G40" s="11" t="s">
        <v>238</v>
      </c>
      <c r="H40" s="45" t="s">
        <v>337</v>
      </c>
      <c r="I40" s="12"/>
      <c r="J40" s="12"/>
      <c r="K40" s="13"/>
    </row>
    <row r="41" spans="1:11" ht="18.600000000000001" thickBot="1" x14ac:dyDescent="0.5">
      <c r="A41" s="32" t="s">
        <v>248</v>
      </c>
      <c r="B41" s="6"/>
      <c r="C41" s="45" t="s">
        <v>337</v>
      </c>
      <c r="D41" s="7"/>
      <c r="E41" s="7"/>
      <c r="F41" s="8"/>
      <c r="G41" s="6"/>
      <c r="H41" s="45" t="s">
        <v>337</v>
      </c>
      <c r="I41" s="7"/>
      <c r="J41" s="7"/>
      <c r="K41" s="8"/>
    </row>
    <row r="42" spans="1:11" ht="18.600000000000001" thickBot="1" x14ac:dyDescent="0.5">
      <c r="A42" s="30" t="s">
        <v>251</v>
      </c>
      <c r="B42" s="9">
        <v>13</v>
      </c>
      <c r="C42" s="45" t="s">
        <v>337</v>
      </c>
      <c r="D42" s="1" t="s">
        <v>213</v>
      </c>
      <c r="F42" s="10">
        <v>68</v>
      </c>
      <c r="G42" s="9">
        <v>10</v>
      </c>
      <c r="H42" s="45" t="s">
        <v>337</v>
      </c>
      <c r="I42" s="1" t="s">
        <v>214</v>
      </c>
      <c r="J42" s="1" t="s">
        <v>215</v>
      </c>
      <c r="K42" s="10">
        <v>36</v>
      </c>
    </row>
    <row r="43" spans="1:11" ht="18.600000000000001" thickBot="1" x14ac:dyDescent="0.5">
      <c r="A43" s="34" t="s">
        <v>250</v>
      </c>
      <c r="B43" s="11"/>
      <c r="C43" s="45" t="s">
        <v>337</v>
      </c>
      <c r="D43" s="12"/>
      <c r="E43" s="12"/>
      <c r="F43" s="13"/>
      <c r="G43" s="11">
        <v>6</v>
      </c>
      <c r="H43" s="45" t="s">
        <v>337</v>
      </c>
      <c r="I43" s="12" t="s">
        <v>216</v>
      </c>
      <c r="J43" s="12"/>
      <c r="K43" s="13">
        <v>51</v>
      </c>
    </row>
    <row r="44" spans="1:11" ht="18.600000000000001" thickBot="1" x14ac:dyDescent="0.5">
      <c r="A44" s="32" t="s">
        <v>250</v>
      </c>
      <c r="B44" s="6">
        <v>2</v>
      </c>
      <c r="C44" s="45" t="s">
        <v>337</v>
      </c>
      <c r="D44" s="7" t="s">
        <v>218</v>
      </c>
      <c r="E44" s="7" t="s">
        <v>220</v>
      </c>
      <c r="F44" s="8"/>
      <c r="G44" s="6">
        <v>9</v>
      </c>
      <c r="H44" s="45">
        <v>51</v>
      </c>
      <c r="I44" s="7" t="s">
        <v>215</v>
      </c>
      <c r="J44" s="7" t="s">
        <v>217</v>
      </c>
      <c r="K44" s="8" t="s">
        <v>253</v>
      </c>
    </row>
    <row r="45" spans="1:11" ht="18.600000000000001" thickBot="1" x14ac:dyDescent="0.5">
      <c r="A45" s="30" t="s">
        <v>250</v>
      </c>
      <c r="C45" s="45" t="s">
        <v>337</v>
      </c>
      <c r="H45" s="45" t="s">
        <v>337</v>
      </c>
    </row>
    <row r="46" spans="1:11" ht="18.600000000000001" thickBot="1" x14ac:dyDescent="0.5">
      <c r="A46" s="34" t="s">
        <v>255</v>
      </c>
      <c r="B46" s="11">
        <v>9</v>
      </c>
      <c r="C46" s="45" t="s">
        <v>337</v>
      </c>
      <c r="D46" s="12" t="s">
        <v>214</v>
      </c>
      <c r="E46" s="12" t="s">
        <v>219</v>
      </c>
      <c r="F46" s="13">
        <v>37</v>
      </c>
      <c r="G46" s="11">
        <v>18</v>
      </c>
      <c r="H46" s="45" t="s">
        <v>337</v>
      </c>
      <c r="I46" s="12" t="s">
        <v>213</v>
      </c>
      <c r="J46" s="12"/>
      <c r="K46" s="13">
        <v>16</v>
      </c>
    </row>
    <row r="47" spans="1:11" ht="18.600000000000001" thickBot="1" x14ac:dyDescent="0.5">
      <c r="A47" s="32" t="s">
        <v>254</v>
      </c>
      <c r="B47" s="6">
        <v>13</v>
      </c>
      <c r="C47" s="45" t="s">
        <v>337</v>
      </c>
      <c r="D47" s="7" t="s">
        <v>216</v>
      </c>
      <c r="E47" s="7"/>
      <c r="F47" s="8">
        <v>51</v>
      </c>
      <c r="G47" s="6"/>
      <c r="H47" s="45" t="s">
        <v>337</v>
      </c>
      <c r="I47" s="7"/>
      <c r="J47" s="7"/>
      <c r="K47" s="8"/>
    </row>
    <row r="48" spans="1:11" ht="18.600000000000001" thickBot="1" x14ac:dyDescent="0.5">
      <c r="A48" s="30" t="s">
        <v>254</v>
      </c>
      <c r="B48" s="9">
        <v>14</v>
      </c>
      <c r="C48" s="45">
        <v>51</v>
      </c>
      <c r="D48" s="1" t="s">
        <v>215</v>
      </c>
      <c r="E48" s="1" t="s">
        <v>217</v>
      </c>
      <c r="F48" s="10">
        <v>18</v>
      </c>
      <c r="G48" s="9">
        <v>6</v>
      </c>
      <c r="H48" s="45" t="s">
        <v>337</v>
      </c>
      <c r="I48" s="1" t="s">
        <v>218</v>
      </c>
      <c r="J48" s="1" t="s">
        <v>220</v>
      </c>
    </row>
    <row r="49" spans="1:11" ht="18.600000000000001" thickBot="1" x14ac:dyDescent="0.5">
      <c r="A49" s="34" t="s">
        <v>254</v>
      </c>
      <c r="B49" s="11"/>
      <c r="C49" s="45" t="s">
        <v>337</v>
      </c>
      <c r="D49" s="12"/>
      <c r="E49" s="12"/>
      <c r="F49" s="13"/>
      <c r="G49" s="11"/>
      <c r="H49" s="45" t="s">
        <v>337</v>
      </c>
      <c r="I49" s="12"/>
      <c r="J49" s="12"/>
      <c r="K49" s="13"/>
    </row>
    <row r="50" spans="1:11" ht="18.600000000000001" thickBot="1" x14ac:dyDescent="0.5">
      <c r="A50" s="32" t="s">
        <v>257</v>
      </c>
      <c r="B50" s="6">
        <v>9</v>
      </c>
      <c r="C50" s="45" t="s">
        <v>337</v>
      </c>
      <c r="D50" s="7" t="s">
        <v>213</v>
      </c>
      <c r="E50" s="7" t="s">
        <v>220</v>
      </c>
      <c r="F50" s="8" t="s">
        <v>258</v>
      </c>
      <c r="G50" s="6"/>
      <c r="H50" s="45" t="s">
        <v>337</v>
      </c>
      <c r="I50" s="7"/>
      <c r="J50" s="7"/>
      <c r="K50" s="8"/>
    </row>
    <row r="51" spans="1:11" ht="18.600000000000001" thickBot="1" x14ac:dyDescent="0.5">
      <c r="A51" s="30" t="s">
        <v>256</v>
      </c>
      <c r="C51" s="45" t="s">
        <v>337</v>
      </c>
      <c r="H51" s="45" t="s">
        <v>337</v>
      </c>
    </row>
    <row r="52" spans="1:11" ht="18.600000000000001" thickBot="1" x14ac:dyDescent="0.5">
      <c r="A52" s="34" t="s">
        <v>260</v>
      </c>
      <c r="B52" s="11">
        <v>9</v>
      </c>
      <c r="C52" s="45" t="s">
        <v>337</v>
      </c>
      <c r="D52" s="12" t="s">
        <v>214</v>
      </c>
      <c r="E52" s="12" t="s">
        <v>215</v>
      </c>
      <c r="F52" s="13">
        <v>33</v>
      </c>
      <c r="G52" s="11">
        <v>4</v>
      </c>
      <c r="H52" s="45" t="s">
        <v>337</v>
      </c>
      <c r="I52" s="12" t="s">
        <v>213</v>
      </c>
      <c r="J52" s="12"/>
      <c r="K52" s="13">
        <v>16</v>
      </c>
    </row>
    <row r="53" spans="1:11" ht="18.600000000000001" thickBot="1" x14ac:dyDescent="0.5">
      <c r="A53" s="32" t="s">
        <v>259</v>
      </c>
      <c r="B53" s="6">
        <v>13</v>
      </c>
      <c r="C53" s="45" t="s">
        <v>337</v>
      </c>
      <c r="D53" s="7" t="s">
        <v>216</v>
      </c>
      <c r="E53" s="7"/>
      <c r="F53" s="8">
        <v>51</v>
      </c>
      <c r="G53" s="6"/>
      <c r="H53" s="45" t="s">
        <v>337</v>
      </c>
      <c r="I53" s="7"/>
      <c r="J53" s="7"/>
      <c r="K53" s="8"/>
    </row>
    <row r="54" spans="1:11" ht="18.600000000000001" thickBot="1" x14ac:dyDescent="0.5">
      <c r="A54" s="30" t="s">
        <v>259</v>
      </c>
      <c r="B54" s="9">
        <v>2</v>
      </c>
      <c r="C54" s="45">
        <v>51</v>
      </c>
      <c r="D54" s="1" t="s">
        <v>215</v>
      </c>
      <c r="E54" s="1" t="s">
        <v>217</v>
      </c>
      <c r="F54" s="10">
        <v>54</v>
      </c>
      <c r="G54" s="9">
        <v>10</v>
      </c>
      <c r="H54" s="45" t="s">
        <v>337</v>
      </c>
      <c r="I54" s="1" t="s">
        <v>218</v>
      </c>
      <c r="J54" s="1" t="s">
        <v>220</v>
      </c>
    </row>
    <row r="55" spans="1:11" ht="18.600000000000001" thickBot="1" x14ac:dyDescent="0.5">
      <c r="A55" s="34" t="s">
        <v>259</v>
      </c>
      <c r="B55" s="11"/>
      <c r="C55" s="45" t="s">
        <v>337</v>
      </c>
      <c r="D55" s="12"/>
      <c r="E55" s="12"/>
      <c r="F55" s="13"/>
      <c r="G55" s="11"/>
      <c r="H55" s="45" t="s">
        <v>337</v>
      </c>
      <c r="I55" s="12"/>
      <c r="J55" s="12"/>
      <c r="K55" s="13"/>
    </row>
    <row r="56" spans="1:11" ht="18.600000000000001" thickBot="1" x14ac:dyDescent="0.5">
      <c r="A56" s="32" t="s">
        <v>262</v>
      </c>
      <c r="B56" s="6">
        <v>17</v>
      </c>
      <c r="C56" s="45" t="s">
        <v>337</v>
      </c>
      <c r="D56" s="7" t="s">
        <v>213</v>
      </c>
      <c r="E56" s="7"/>
      <c r="F56" s="8">
        <v>51</v>
      </c>
      <c r="G56" s="6">
        <v>8</v>
      </c>
      <c r="H56" s="45" t="s">
        <v>337</v>
      </c>
      <c r="I56" s="7" t="s">
        <v>214</v>
      </c>
      <c r="J56" s="7" t="s">
        <v>242</v>
      </c>
      <c r="K56" s="8">
        <v>45</v>
      </c>
    </row>
    <row r="57" spans="1:11" ht="18.600000000000001" thickBot="1" x14ac:dyDescent="0.5">
      <c r="A57" s="30" t="s">
        <v>261</v>
      </c>
      <c r="C57" s="45" t="s">
        <v>337</v>
      </c>
      <c r="G57" s="9">
        <v>6</v>
      </c>
      <c r="H57" s="45" t="s">
        <v>337</v>
      </c>
      <c r="I57" s="1" t="s">
        <v>216</v>
      </c>
      <c r="J57" s="1" t="s">
        <v>226</v>
      </c>
      <c r="K57" s="10">
        <v>53</v>
      </c>
    </row>
    <row r="58" spans="1:11" ht="18.600000000000001" thickBot="1" x14ac:dyDescent="0.5">
      <c r="A58" s="34" t="s">
        <v>261</v>
      </c>
      <c r="B58" s="11">
        <v>14</v>
      </c>
      <c r="C58" s="45" t="s">
        <v>337</v>
      </c>
      <c r="D58" s="12" t="s">
        <v>219</v>
      </c>
      <c r="E58" s="12" t="s">
        <v>216</v>
      </c>
      <c r="F58" s="13" t="s">
        <v>253</v>
      </c>
      <c r="G58" s="11">
        <v>9</v>
      </c>
      <c r="H58" s="45">
        <v>53</v>
      </c>
      <c r="I58" s="12" t="s">
        <v>215</v>
      </c>
      <c r="J58" s="12"/>
      <c r="K58" s="13">
        <v>5</v>
      </c>
    </row>
    <row r="59" spans="1:11" ht="18.600000000000001" thickBot="1" x14ac:dyDescent="0.5">
      <c r="A59" s="32" t="s">
        <v>261</v>
      </c>
      <c r="B59" s="6">
        <v>9</v>
      </c>
      <c r="C59" s="45" t="s">
        <v>337</v>
      </c>
      <c r="D59" s="7" t="s">
        <v>218</v>
      </c>
      <c r="E59" s="7" t="s">
        <v>242</v>
      </c>
      <c r="F59" s="8">
        <v>23</v>
      </c>
      <c r="G59" s="6"/>
      <c r="H59" s="45" t="s">
        <v>337</v>
      </c>
      <c r="I59" s="7"/>
      <c r="J59" s="7"/>
      <c r="K59" s="8"/>
    </row>
    <row r="60" spans="1:11" ht="18.600000000000001" thickBot="1" x14ac:dyDescent="0.5">
      <c r="A60" s="30" t="s">
        <v>261</v>
      </c>
      <c r="B60" s="9">
        <v>5</v>
      </c>
      <c r="C60" s="45">
        <v>23</v>
      </c>
      <c r="D60" s="1" t="s">
        <v>215</v>
      </c>
      <c r="G60" s="9">
        <v>13</v>
      </c>
      <c r="H60" s="45" t="s">
        <v>337</v>
      </c>
      <c r="I60" s="1" t="s">
        <v>219</v>
      </c>
      <c r="J60" s="1" t="s">
        <v>216</v>
      </c>
      <c r="K60" s="10">
        <v>23</v>
      </c>
    </row>
    <row r="61" spans="1:11" ht="18.600000000000001" thickBot="1" x14ac:dyDescent="0.5">
      <c r="A61" s="34" t="s">
        <v>261</v>
      </c>
      <c r="B61" s="11"/>
      <c r="C61" s="45" t="s">
        <v>337</v>
      </c>
      <c r="D61" s="12"/>
      <c r="E61" s="12"/>
      <c r="F61" s="13"/>
      <c r="G61" s="11">
        <v>6</v>
      </c>
      <c r="H61" s="45" t="s">
        <v>337</v>
      </c>
      <c r="I61" s="12" t="s">
        <v>218</v>
      </c>
      <c r="J61" s="12" t="s">
        <v>219</v>
      </c>
      <c r="K61" s="13">
        <v>88</v>
      </c>
    </row>
    <row r="62" spans="1:11" ht="18.600000000000001" thickBot="1" x14ac:dyDescent="0.5">
      <c r="A62" s="32" t="s">
        <v>261</v>
      </c>
      <c r="B62" s="6"/>
      <c r="C62" s="45" t="s">
        <v>337</v>
      </c>
      <c r="D62" s="7"/>
      <c r="E62" s="7"/>
      <c r="F62" s="8"/>
      <c r="G62" s="6">
        <v>8</v>
      </c>
      <c r="H62" s="45" t="s">
        <v>337</v>
      </c>
      <c r="I62" s="7" t="s">
        <v>216</v>
      </c>
      <c r="J62" s="7" t="s">
        <v>226</v>
      </c>
      <c r="K62" s="8">
        <v>53</v>
      </c>
    </row>
    <row r="63" spans="1:11" ht="18.600000000000001" thickBot="1" x14ac:dyDescent="0.5">
      <c r="A63" s="30" t="s">
        <v>261</v>
      </c>
      <c r="B63" s="9">
        <v>14</v>
      </c>
      <c r="C63" s="45" t="s">
        <v>337</v>
      </c>
      <c r="D63" s="1" t="s">
        <v>219</v>
      </c>
      <c r="F63" s="10">
        <v>44</v>
      </c>
      <c r="G63" s="9">
        <v>9</v>
      </c>
      <c r="H63" s="45">
        <v>53</v>
      </c>
      <c r="I63" s="1" t="s">
        <v>215</v>
      </c>
    </row>
    <row r="64" spans="1:11" ht="18.600000000000001" thickBot="1" x14ac:dyDescent="0.5">
      <c r="A64" s="34" t="s">
        <v>261</v>
      </c>
      <c r="B64" s="11"/>
      <c r="C64" s="45" t="s">
        <v>337</v>
      </c>
      <c r="D64" s="12"/>
      <c r="E64" s="12"/>
      <c r="F64" s="13"/>
      <c r="G64" s="11">
        <v>9</v>
      </c>
      <c r="H64" s="45" t="s">
        <v>337</v>
      </c>
      <c r="I64" s="12" t="s">
        <v>218</v>
      </c>
      <c r="J64" s="12" t="s">
        <v>242</v>
      </c>
      <c r="K64" s="13">
        <v>71</v>
      </c>
    </row>
    <row r="65" spans="1:11" ht="18.600000000000001" thickBot="1" x14ac:dyDescent="0.5">
      <c r="A65" s="32" t="s">
        <v>261</v>
      </c>
      <c r="B65" s="6"/>
      <c r="C65" s="45" t="s">
        <v>337</v>
      </c>
      <c r="D65" s="7"/>
      <c r="E65" s="7"/>
      <c r="F65" s="8"/>
      <c r="G65" s="6">
        <v>6</v>
      </c>
      <c r="H65" s="45" t="s">
        <v>337</v>
      </c>
      <c r="I65" s="7" t="s">
        <v>216</v>
      </c>
      <c r="J65" s="7" t="s">
        <v>226</v>
      </c>
      <c r="K65" s="8" t="s">
        <v>264</v>
      </c>
    </row>
    <row r="66" spans="1:11" ht="18.600000000000001" thickBot="1" x14ac:dyDescent="0.5">
      <c r="A66" s="30" t="s">
        <v>261</v>
      </c>
      <c r="C66" s="45" t="s">
        <v>337</v>
      </c>
      <c r="G66" s="9">
        <v>4</v>
      </c>
      <c r="H66" s="45" t="s">
        <v>263</v>
      </c>
      <c r="I66" s="1" t="s">
        <v>215</v>
      </c>
      <c r="J66" s="1" t="s">
        <v>220</v>
      </c>
      <c r="K66" s="10" t="s">
        <v>265</v>
      </c>
    </row>
    <row r="67" spans="1:11" ht="18.600000000000001" thickBot="1" x14ac:dyDescent="0.5">
      <c r="A67" s="34" t="s">
        <v>261</v>
      </c>
      <c r="B67" s="11" t="s">
        <v>267</v>
      </c>
      <c r="C67" s="45" t="s">
        <v>337</v>
      </c>
      <c r="D67" s="12" t="s">
        <v>239</v>
      </c>
      <c r="E67" s="12"/>
      <c r="F67" s="13"/>
      <c r="G67" s="11" t="s">
        <v>266</v>
      </c>
      <c r="H67" s="45" t="s">
        <v>337</v>
      </c>
      <c r="I67" s="12"/>
      <c r="J67" s="12"/>
      <c r="K67" s="13"/>
    </row>
    <row r="68" spans="1:11" ht="18.600000000000001" thickBot="1" x14ac:dyDescent="0.5">
      <c r="A68" s="32" t="s">
        <v>261</v>
      </c>
      <c r="B68" s="6"/>
      <c r="C68" s="45" t="s">
        <v>337</v>
      </c>
      <c r="D68" s="7"/>
      <c r="E68" s="7"/>
      <c r="F68" s="8"/>
      <c r="G68" s="6"/>
      <c r="H68" s="45" t="s">
        <v>337</v>
      </c>
      <c r="I68" s="7"/>
      <c r="J68" s="7"/>
      <c r="K68" s="8"/>
    </row>
    <row r="69" spans="1:11" ht="18.600000000000001" thickBot="1" x14ac:dyDescent="0.5">
      <c r="A69" s="30" t="s">
        <v>269</v>
      </c>
      <c r="B69" s="9">
        <v>17</v>
      </c>
      <c r="C69" s="45" t="s">
        <v>337</v>
      </c>
      <c r="D69" s="1" t="s">
        <v>213</v>
      </c>
      <c r="F69" s="10">
        <v>56</v>
      </c>
      <c r="G69" s="9">
        <v>8</v>
      </c>
      <c r="H69" s="45" t="s">
        <v>337</v>
      </c>
      <c r="I69" s="1" t="s">
        <v>214</v>
      </c>
      <c r="J69" s="1" t="s">
        <v>242</v>
      </c>
      <c r="K69" s="10">
        <v>38</v>
      </c>
    </row>
    <row r="70" spans="1:11" ht="18.600000000000001" thickBot="1" x14ac:dyDescent="0.5">
      <c r="A70" s="34" t="s">
        <v>268</v>
      </c>
      <c r="B70" s="11"/>
      <c r="C70" s="45" t="s">
        <v>337</v>
      </c>
      <c r="D70" s="12"/>
      <c r="E70" s="12"/>
      <c r="F70" s="13"/>
      <c r="G70" s="11">
        <v>6</v>
      </c>
      <c r="H70" s="45" t="s">
        <v>337</v>
      </c>
      <c r="I70" s="12" t="s">
        <v>216</v>
      </c>
      <c r="J70" s="12" t="s">
        <v>226</v>
      </c>
      <c r="K70" s="13">
        <v>53</v>
      </c>
    </row>
    <row r="71" spans="1:11" ht="18.600000000000001" thickBot="1" x14ac:dyDescent="0.5">
      <c r="A71" s="32" t="s">
        <v>268</v>
      </c>
      <c r="B71" s="6"/>
      <c r="C71" s="45" t="s">
        <v>337</v>
      </c>
      <c r="D71" s="7"/>
      <c r="E71" s="7"/>
      <c r="F71" s="8"/>
      <c r="G71" s="6">
        <v>9</v>
      </c>
      <c r="H71" s="45">
        <v>53</v>
      </c>
      <c r="I71" s="7" t="s">
        <v>215</v>
      </c>
      <c r="J71" s="7" t="s">
        <v>217</v>
      </c>
      <c r="K71" s="8">
        <v>56</v>
      </c>
    </row>
    <row r="72" spans="1:11" ht="18.600000000000001" thickBot="1" x14ac:dyDescent="0.5">
      <c r="A72" s="30" t="s">
        <v>268</v>
      </c>
      <c r="C72" s="45" t="s">
        <v>337</v>
      </c>
      <c r="H72" s="45" t="s">
        <v>337</v>
      </c>
    </row>
    <row r="73" spans="1:11" ht="18.600000000000001" thickBot="1" x14ac:dyDescent="0.5">
      <c r="A73" s="34" t="s">
        <v>271</v>
      </c>
      <c r="B73" s="11">
        <v>9</v>
      </c>
      <c r="C73" s="45" t="s">
        <v>337</v>
      </c>
      <c r="D73" s="12" t="s">
        <v>214</v>
      </c>
      <c r="E73" s="12" t="s">
        <v>242</v>
      </c>
      <c r="F73" s="13">
        <v>45</v>
      </c>
      <c r="G73" s="11">
        <v>9</v>
      </c>
      <c r="H73" s="45" t="s">
        <v>337</v>
      </c>
      <c r="I73" s="12" t="s">
        <v>213</v>
      </c>
      <c r="J73" s="12"/>
      <c r="K73" s="13">
        <v>17</v>
      </c>
    </row>
    <row r="74" spans="1:11" ht="18.600000000000001" thickBot="1" x14ac:dyDescent="0.5">
      <c r="A74" s="32" t="s">
        <v>270</v>
      </c>
      <c r="B74" s="6">
        <v>5</v>
      </c>
      <c r="C74" s="45" t="s">
        <v>337</v>
      </c>
      <c r="D74" s="7" t="s">
        <v>216</v>
      </c>
      <c r="E74" s="7" t="s">
        <v>226</v>
      </c>
      <c r="F74" s="8" t="s">
        <v>264</v>
      </c>
      <c r="G74" s="6"/>
      <c r="H74" s="45" t="s">
        <v>337</v>
      </c>
      <c r="I74" s="7"/>
      <c r="J74" s="7"/>
      <c r="K74" s="8"/>
    </row>
    <row r="75" spans="1:11" ht="18.600000000000001" thickBot="1" x14ac:dyDescent="0.5">
      <c r="A75" s="30" t="s">
        <v>270</v>
      </c>
      <c r="B75" s="9">
        <v>14</v>
      </c>
      <c r="C75" s="45" t="s">
        <v>263</v>
      </c>
      <c r="D75" s="1" t="s">
        <v>215</v>
      </c>
      <c r="F75" s="10">
        <v>5</v>
      </c>
      <c r="G75" s="9">
        <v>6</v>
      </c>
      <c r="H75" s="45" t="s">
        <v>337</v>
      </c>
      <c r="I75" s="1" t="s">
        <v>219</v>
      </c>
      <c r="J75" s="1" t="s">
        <v>216</v>
      </c>
      <c r="K75" s="10" t="s">
        <v>265</v>
      </c>
    </row>
    <row r="76" spans="1:11" ht="18.600000000000001" thickBot="1" x14ac:dyDescent="0.5">
      <c r="A76" s="34" t="s">
        <v>270</v>
      </c>
      <c r="B76" s="11"/>
      <c r="C76" s="45" t="s">
        <v>337</v>
      </c>
      <c r="D76" s="12"/>
      <c r="E76" s="12"/>
      <c r="F76" s="13"/>
      <c r="G76" s="11">
        <v>4</v>
      </c>
      <c r="H76" s="45" t="s">
        <v>337</v>
      </c>
      <c r="I76" s="12" t="s">
        <v>218</v>
      </c>
      <c r="J76" s="12" t="s">
        <v>242</v>
      </c>
      <c r="K76" s="13">
        <v>23</v>
      </c>
    </row>
    <row r="77" spans="1:11" ht="18.600000000000001" thickBot="1" x14ac:dyDescent="0.5">
      <c r="A77" s="32" t="s">
        <v>270</v>
      </c>
      <c r="B77" s="6">
        <v>9</v>
      </c>
      <c r="C77" s="45" t="s">
        <v>337</v>
      </c>
      <c r="D77" s="7" t="s">
        <v>218</v>
      </c>
      <c r="E77" s="7" t="s">
        <v>219</v>
      </c>
      <c r="F77" s="8">
        <v>37</v>
      </c>
      <c r="G77" s="6">
        <v>6</v>
      </c>
      <c r="H77" s="45">
        <v>23</v>
      </c>
      <c r="I77" s="7" t="s">
        <v>215</v>
      </c>
      <c r="J77" s="7"/>
      <c r="K77" s="8">
        <v>68</v>
      </c>
    </row>
    <row r="78" spans="1:11" ht="18.600000000000001" thickBot="1" x14ac:dyDescent="0.5">
      <c r="A78" s="30" t="s">
        <v>270</v>
      </c>
      <c r="B78" s="9">
        <v>13</v>
      </c>
      <c r="C78" s="45" t="s">
        <v>337</v>
      </c>
      <c r="D78" s="1" t="s">
        <v>216</v>
      </c>
      <c r="F78" s="10">
        <v>51</v>
      </c>
      <c r="H78" s="45" t="s">
        <v>337</v>
      </c>
    </row>
    <row r="79" spans="1:11" ht="18.600000000000001" thickBot="1" x14ac:dyDescent="0.5">
      <c r="A79" s="34" t="s">
        <v>270</v>
      </c>
      <c r="B79" s="11">
        <v>2</v>
      </c>
      <c r="C79" s="45">
        <v>51</v>
      </c>
      <c r="D79" s="12" t="s">
        <v>215</v>
      </c>
      <c r="E79" s="12" t="s">
        <v>217</v>
      </c>
      <c r="F79" s="13"/>
      <c r="G79" s="11">
        <v>6</v>
      </c>
      <c r="H79" s="45" t="s">
        <v>337</v>
      </c>
      <c r="I79" s="12" t="s">
        <v>219</v>
      </c>
      <c r="J79" s="12" t="s">
        <v>220</v>
      </c>
      <c r="K79" s="13" t="s">
        <v>272</v>
      </c>
    </row>
    <row r="80" spans="1:11" ht="18.600000000000001" thickBot="1" x14ac:dyDescent="0.5">
      <c r="A80" s="32" t="s">
        <v>270</v>
      </c>
      <c r="B80" s="6"/>
      <c r="C80" s="45" t="s">
        <v>337</v>
      </c>
      <c r="D80" s="7"/>
      <c r="E80" s="7"/>
      <c r="F80" s="8"/>
      <c r="G80" s="6"/>
      <c r="H80" s="45" t="s">
        <v>337</v>
      </c>
      <c r="I80" s="7"/>
      <c r="J80" s="7"/>
      <c r="K80" s="8"/>
    </row>
    <row r="81" spans="1:11" ht="18.600000000000001" thickBot="1" x14ac:dyDescent="0.5">
      <c r="A81" s="30" t="s">
        <v>274</v>
      </c>
      <c r="B81" s="9">
        <v>14</v>
      </c>
      <c r="C81" s="45" t="s">
        <v>337</v>
      </c>
      <c r="D81" s="1" t="s">
        <v>213</v>
      </c>
      <c r="E81" s="1" t="s">
        <v>220</v>
      </c>
      <c r="F81" s="10" t="s">
        <v>253</v>
      </c>
      <c r="H81" s="45" t="s">
        <v>337</v>
      </c>
    </row>
    <row r="82" spans="1:11" ht="18.600000000000001" thickBot="1" x14ac:dyDescent="0.5">
      <c r="A82" s="34" t="s">
        <v>273</v>
      </c>
      <c r="B82" s="11"/>
      <c r="C82" s="45" t="s">
        <v>337</v>
      </c>
      <c r="D82" s="12"/>
      <c r="E82" s="12"/>
      <c r="F82" s="13"/>
      <c r="G82" s="11"/>
      <c r="H82" s="45" t="s">
        <v>337</v>
      </c>
      <c r="I82" s="12"/>
      <c r="J82" s="12"/>
      <c r="K82" s="13"/>
    </row>
    <row r="83" spans="1:11" ht="18.600000000000001" thickBot="1" x14ac:dyDescent="0.5">
      <c r="A83" s="32" t="s">
        <v>276</v>
      </c>
      <c r="B83" s="6">
        <v>9</v>
      </c>
      <c r="C83" s="45" t="s">
        <v>337</v>
      </c>
      <c r="D83" s="7" t="s">
        <v>214</v>
      </c>
      <c r="E83" s="7" t="s">
        <v>242</v>
      </c>
      <c r="F83" s="8">
        <v>99</v>
      </c>
      <c r="G83" s="6">
        <v>13</v>
      </c>
      <c r="H83" s="45" t="s">
        <v>337</v>
      </c>
      <c r="I83" s="7" t="s">
        <v>213</v>
      </c>
      <c r="J83" s="7"/>
      <c r="K83" s="8">
        <v>61</v>
      </c>
    </row>
    <row r="84" spans="1:11" ht="18.600000000000001" thickBot="1" x14ac:dyDescent="0.5">
      <c r="A84" s="30" t="s">
        <v>275</v>
      </c>
      <c r="B84" s="9">
        <v>13</v>
      </c>
      <c r="C84" s="45" t="s">
        <v>337</v>
      </c>
      <c r="D84" s="1" t="s">
        <v>216</v>
      </c>
      <c r="E84" s="1" t="s">
        <v>226</v>
      </c>
      <c r="F84" s="10">
        <v>53</v>
      </c>
      <c r="H84" s="45" t="s">
        <v>337</v>
      </c>
    </row>
    <row r="85" spans="1:11" ht="18.600000000000001" thickBot="1" x14ac:dyDescent="0.5">
      <c r="A85" s="34" t="s">
        <v>275</v>
      </c>
      <c r="B85" s="11">
        <v>2</v>
      </c>
      <c r="C85" s="45">
        <v>53</v>
      </c>
      <c r="D85" s="12" t="s">
        <v>215</v>
      </c>
      <c r="E85" s="12" t="s">
        <v>217</v>
      </c>
      <c r="F85" s="13">
        <v>6</v>
      </c>
      <c r="G85" s="11">
        <v>18</v>
      </c>
      <c r="H85" s="45" t="s">
        <v>337</v>
      </c>
      <c r="I85" s="12" t="s">
        <v>219</v>
      </c>
      <c r="J85" s="12" t="s">
        <v>220</v>
      </c>
      <c r="K85" s="13" t="s">
        <v>252</v>
      </c>
    </row>
    <row r="86" spans="1:11" ht="18.600000000000001" thickBot="1" x14ac:dyDescent="0.5">
      <c r="A86" s="32" t="s">
        <v>275</v>
      </c>
      <c r="B86" s="6"/>
      <c r="C86" s="45" t="s">
        <v>337</v>
      </c>
      <c r="D86" s="7"/>
      <c r="E86" s="7"/>
      <c r="F86" s="8"/>
      <c r="G86" s="6"/>
      <c r="H86" s="45" t="s">
        <v>337</v>
      </c>
      <c r="I86" s="7"/>
      <c r="J86" s="7"/>
      <c r="K86" s="8"/>
    </row>
    <row r="87" spans="1:11" ht="18.600000000000001" thickBot="1" x14ac:dyDescent="0.5">
      <c r="A87" s="30" t="s">
        <v>279</v>
      </c>
      <c r="B87" s="9">
        <v>2</v>
      </c>
      <c r="C87" s="45" t="s">
        <v>337</v>
      </c>
      <c r="D87" s="1" t="s">
        <v>213</v>
      </c>
      <c r="F87" s="10">
        <v>86</v>
      </c>
      <c r="G87" s="9">
        <v>18</v>
      </c>
      <c r="H87" s="45" t="s">
        <v>337</v>
      </c>
      <c r="I87" s="1" t="s">
        <v>214</v>
      </c>
      <c r="J87" s="1" t="s">
        <v>242</v>
      </c>
      <c r="K87" s="10">
        <v>26</v>
      </c>
    </row>
    <row r="88" spans="1:11" ht="18.600000000000001" thickBot="1" x14ac:dyDescent="0.5">
      <c r="A88" s="34" t="s">
        <v>278</v>
      </c>
      <c r="B88" s="11"/>
      <c r="C88" s="45" t="s">
        <v>337</v>
      </c>
      <c r="D88" s="12"/>
      <c r="E88" s="12"/>
      <c r="F88" s="13"/>
      <c r="G88" s="11">
        <v>6</v>
      </c>
      <c r="H88" s="45" t="s">
        <v>337</v>
      </c>
      <c r="I88" s="12" t="s">
        <v>216</v>
      </c>
      <c r="J88" s="12"/>
      <c r="K88" s="13" t="s">
        <v>236</v>
      </c>
    </row>
    <row r="89" spans="1:11" ht="18.600000000000001" thickBot="1" x14ac:dyDescent="0.5">
      <c r="A89" s="32" t="s">
        <v>278</v>
      </c>
      <c r="B89" s="6">
        <v>9</v>
      </c>
      <c r="C89" s="45" t="s">
        <v>337</v>
      </c>
      <c r="D89" s="7" t="s">
        <v>219</v>
      </c>
      <c r="E89" s="7" t="s">
        <v>217</v>
      </c>
      <c r="F89" s="8">
        <v>23</v>
      </c>
      <c r="G89" s="6">
        <v>4</v>
      </c>
      <c r="H89" s="45" t="s">
        <v>235</v>
      </c>
      <c r="I89" s="7" t="s">
        <v>215</v>
      </c>
      <c r="J89" s="7" t="s">
        <v>220</v>
      </c>
      <c r="K89" s="8">
        <v>6</v>
      </c>
    </row>
    <row r="90" spans="1:11" ht="18.600000000000001" thickBot="1" x14ac:dyDescent="0.5">
      <c r="A90" s="30" t="s">
        <v>278</v>
      </c>
      <c r="B90" s="9" t="s">
        <v>223</v>
      </c>
      <c r="C90" s="45" t="s">
        <v>337</v>
      </c>
      <c r="D90" s="1" t="s">
        <v>247</v>
      </c>
      <c r="G90" s="9" t="s">
        <v>237</v>
      </c>
      <c r="H90" s="45" t="s">
        <v>337</v>
      </c>
    </row>
    <row r="91" spans="1:11" ht="18.600000000000001" thickBot="1" x14ac:dyDescent="0.5">
      <c r="A91" s="34" t="s">
        <v>278</v>
      </c>
      <c r="B91" s="11"/>
      <c r="C91" s="45" t="s">
        <v>337</v>
      </c>
      <c r="D91" s="12"/>
      <c r="E91" s="12"/>
      <c r="F91" s="13"/>
      <c r="G91" s="11"/>
      <c r="H91" s="45" t="s">
        <v>337</v>
      </c>
      <c r="I91" s="12"/>
      <c r="J91" s="12"/>
      <c r="K91" s="13"/>
    </row>
    <row r="92" spans="1:11" ht="18.600000000000001" thickBot="1" x14ac:dyDescent="0.5">
      <c r="A92" s="32" t="s">
        <v>281</v>
      </c>
      <c r="B92" s="6">
        <v>2</v>
      </c>
      <c r="C92" s="45" t="s">
        <v>337</v>
      </c>
      <c r="D92" s="7" t="s">
        <v>213</v>
      </c>
      <c r="E92" s="7"/>
      <c r="F92" s="8">
        <v>18</v>
      </c>
      <c r="G92" s="6">
        <v>10</v>
      </c>
      <c r="H92" s="45" t="s">
        <v>337</v>
      </c>
      <c r="I92" s="7" t="s">
        <v>214</v>
      </c>
      <c r="J92" s="7" t="s">
        <v>219</v>
      </c>
      <c r="K92" s="8">
        <v>26</v>
      </c>
    </row>
    <row r="93" spans="1:11" ht="18.600000000000001" thickBot="1" x14ac:dyDescent="0.5">
      <c r="A93" s="30" t="s">
        <v>280</v>
      </c>
      <c r="C93" s="45" t="s">
        <v>337</v>
      </c>
      <c r="G93" s="9">
        <v>6</v>
      </c>
      <c r="H93" s="45" t="s">
        <v>337</v>
      </c>
      <c r="I93" s="1" t="s">
        <v>216</v>
      </c>
      <c r="K93" s="10">
        <v>51</v>
      </c>
    </row>
    <row r="94" spans="1:11" ht="18.600000000000001" thickBot="1" x14ac:dyDescent="0.5">
      <c r="A94" s="34" t="s">
        <v>280</v>
      </c>
      <c r="B94" s="11">
        <v>2</v>
      </c>
      <c r="C94" s="45" t="s">
        <v>337</v>
      </c>
      <c r="D94" s="12" t="s">
        <v>218</v>
      </c>
      <c r="E94" s="12" t="s">
        <v>242</v>
      </c>
      <c r="F94" s="13">
        <v>99</v>
      </c>
      <c r="G94" s="11">
        <v>8</v>
      </c>
      <c r="H94" s="45">
        <v>51</v>
      </c>
      <c r="I94" s="12" t="s">
        <v>215</v>
      </c>
      <c r="J94" s="12"/>
      <c r="K94" s="13">
        <v>66</v>
      </c>
    </row>
    <row r="95" spans="1:11" ht="18.600000000000001" thickBot="1" x14ac:dyDescent="0.5">
      <c r="A95" s="32" t="s">
        <v>280</v>
      </c>
      <c r="B95" s="6">
        <v>14</v>
      </c>
      <c r="C95" s="45" t="s">
        <v>337</v>
      </c>
      <c r="D95" s="7" t="s">
        <v>216</v>
      </c>
      <c r="E95" s="7" t="s">
        <v>226</v>
      </c>
      <c r="F95" s="8">
        <v>53</v>
      </c>
      <c r="G95" s="6"/>
      <c r="H95" s="45" t="s">
        <v>337</v>
      </c>
      <c r="I95" s="7"/>
      <c r="J95" s="7"/>
      <c r="K95" s="8"/>
    </row>
    <row r="96" spans="1:11" ht="18.600000000000001" thickBot="1" x14ac:dyDescent="0.5">
      <c r="A96" s="30" t="s">
        <v>280</v>
      </c>
      <c r="B96" s="9">
        <v>9</v>
      </c>
      <c r="C96" s="45">
        <v>53</v>
      </c>
      <c r="D96" s="1" t="s">
        <v>215</v>
      </c>
      <c r="E96" s="1" t="s">
        <v>220</v>
      </c>
      <c r="F96" s="10" t="s">
        <v>258</v>
      </c>
      <c r="H96" s="45" t="s">
        <v>337</v>
      </c>
    </row>
    <row r="97" spans="1:11" ht="18.600000000000001" thickBot="1" x14ac:dyDescent="0.5">
      <c r="A97" s="34" t="s">
        <v>280</v>
      </c>
      <c r="B97" s="11"/>
      <c r="C97" s="45" t="s">
        <v>337</v>
      </c>
      <c r="D97" s="12"/>
      <c r="E97" s="12"/>
      <c r="F97" s="13"/>
      <c r="G97" s="11"/>
      <c r="H97" s="45" t="s">
        <v>337</v>
      </c>
      <c r="I97" s="12"/>
      <c r="J97" s="12"/>
      <c r="K97" s="13"/>
    </row>
    <row r="98" spans="1:11" ht="18.600000000000001" thickBot="1" x14ac:dyDescent="0.5">
      <c r="A98" s="32" t="s">
        <v>283</v>
      </c>
      <c r="B98" s="6"/>
      <c r="C98" s="45" t="s">
        <v>337</v>
      </c>
      <c r="D98" s="7"/>
      <c r="E98" s="7"/>
      <c r="F98" s="8"/>
      <c r="G98" s="6">
        <v>6</v>
      </c>
      <c r="H98" s="45" t="s">
        <v>337</v>
      </c>
      <c r="I98" s="7" t="s">
        <v>213</v>
      </c>
      <c r="J98" s="7" t="s">
        <v>220</v>
      </c>
      <c r="K98" s="8"/>
    </row>
    <row r="99" spans="1:11" ht="18.600000000000001" thickBot="1" x14ac:dyDescent="0.5">
      <c r="A99" s="30" t="s">
        <v>282</v>
      </c>
      <c r="C99" s="45" t="s">
        <v>337</v>
      </c>
      <c r="H99" s="45" t="s">
        <v>337</v>
      </c>
    </row>
    <row r="100" spans="1:11" ht="18.600000000000001" thickBot="1" x14ac:dyDescent="0.5">
      <c r="A100" s="34" t="s">
        <v>285</v>
      </c>
      <c r="B100" s="11">
        <v>5</v>
      </c>
      <c r="C100" s="45" t="s">
        <v>337</v>
      </c>
      <c r="D100" s="12" t="s">
        <v>213</v>
      </c>
      <c r="E100" s="12" t="s">
        <v>220</v>
      </c>
      <c r="F100" s="13" t="s">
        <v>252</v>
      </c>
      <c r="G100" s="11"/>
      <c r="H100" s="45" t="s">
        <v>337</v>
      </c>
      <c r="I100" s="12"/>
      <c r="J100" s="12"/>
      <c r="K100" s="13"/>
    </row>
    <row r="101" spans="1:11" ht="18.600000000000001" thickBot="1" x14ac:dyDescent="0.5">
      <c r="A101" s="32" t="s">
        <v>284</v>
      </c>
      <c r="B101" s="6"/>
      <c r="C101" s="45" t="s">
        <v>337</v>
      </c>
      <c r="D101" s="7"/>
      <c r="E101" s="7"/>
      <c r="F101" s="8"/>
      <c r="G101" s="6"/>
      <c r="H101" s="45" t="s">
        <v>337</v>
      </c>
      <c r="I101" s="7"/>
      <c r="J101" s="7"/>
      <c r="K101" s="8"/>
    </row>
    <row r="102" spans="1:11" ht="18.600000000000001" thickBot="1" x14ac:dyDescent="0.5">
      <c r="A102" s="30" t="s">
        <v>287</v>
      </c>
      <c r="B102" s="9">
        <v>8</v>
      </c>
      <c r="C102" s="45" t="s">
        <v>337</v>
      </c>
      <c r="D102" s="1" t="s">
        <v>214</v>
      </c>
      <c r="E102" s="1" t="s">
        <v>219</v>
      </c>
      <c r="F102" s="10">
        <v>36</v>
      </c>
      <c r="G102" s="9">
        <v>8</v>
      </c>
      <c r="H102" s="45" t="s">
        <v>337</v>
      </c>
      <c r="I102" s="1" t="s">
        <v>213</v>
      </c>
      <c r="K102" s="10">
        <v>15</v>
      </c>
    </row>
    <row r="103" spans="1:11" ht="18.600000000000001" thickBot="1" x14ac:dyDescent="0.5">
      <c r="A103" s="34" t="s">
        <v>286</v>
      </c>
      <c r="B103" s="11">
        <v>13</v>
      </c>
      <c r="C103" s="45" t="s">
        <v>337</v>
      </c>
      <c r="D103" s="12" t="s">
        <v>216</v>
      </c>
      <c r="E103" s="12"/>
      <c r="F103" s="13" t="s">
        <v>236</v>
      </c>
      <c r="G103" s="11"/>
      <c r="H103" s="45" t="s">
        <v>337</v>
      </c>
      <c r="I103" s="12"/>
      <c r="J103" s="12"/>
      <c r="K103" s="13"/>
    </row>
    <row r="104" spans="1:11" ht="18.600000000000001" thickBot="1" x14ac:dyDescent="0.5">
      <c r="A104" s="32" t="s">
        <v>286</v>
      </c>
      <c r="B104" s="6">
        <v>14</v>
      </c>
      <c r="C104" s="45" t="s">
        <v>235</v>
      </c>
      <c r="D104" s="7" t="s">
        <v>215</v>
      </c>
      <c r="E104" s="7" t="s">
        <v>220</v>
      </c>
      <c r="F104" s="8"/>
      <c r="G104" s="6"/>
      <c r="H104" s="45" t="s">
        <v>337</v>
      </c>
      <c r="I104" s="7"/>
      <c r="J104" s="7"/>
      <c r="K104" s="8"/>
    </row>
    <row r="105" spans="1:11" ht="18.600000000000001" thickBot="1" x14ac:dyDescent="0.5">
      <c r="A105" s="30" t="s">
        <v>286</v>
      </c>
      <c r="B105" s="9" t="s">
        <v>237</v>
      </c>
      <c r="C105" s="45" t="s">
        <v>337</v>
      </c>
      <c r="G105" s="9" t="s">
        <v>238</v>
      </c>
      <c r="H105" s="45" t="s">
        <v>337</v>
      </c>
      <c r="I105" s="1" t="s">
        <v>239</v>
      </c>
    </row>
    <row r="106" spans="1:11" ht="18.600000000000001" thickBot="1" x14ac:dyDescent="0.5">
      <c r="A106" s="34" t="s">
        <v>286</v>
      </c>
      <c r="B106" s="11"/>
      <c r="C106" s="45" t="s">
        <v>337</v>
      </c>
      <c r="D106" s="12"/>
      <c r="E106" s="12"/>
      <c r="F106" s="13"/>
      <c r="G106" s="11"/>
      <c r="H106" s="45" t="s">
        <v>337</v>
      </c>
      <c r="I106" s="12"/>
      <c r="J106" s="12"/>
      <c r="K106" s="13"/>
    </row>
    <row r="107" spans="1:11" ht="18.600000000000001" thickBot="1" x14ac:dyDescent="0.5">
      <c r="A107" s="32" t="s">
        <v>289</v>
      </c>
      <c r="B107" s="6">
        <v>9</v>
      </c>
      <c r="C107" s="45" t="s">
        <v>337</v>
      </c>
      <c r="D107" s="7" t="s">
        <v>214</v>
      </c>
      <c r="E107" s="7" t="s">
        <v>219</v>
      </c>
      <c r="F107" s="8">
        <v>37</v>
      </c>
      <c r="G107" s="6">
        <v>8</v>
      </c>
      <c r="H107" s="45" t="s">
        <v>337</v>
      </c>
      <c r="I107" s="7" t="s">
        <v>213</v>
      </c>
      <c r="J107" s="7"/>
      <c r="K107" s="8">
        <v>68</v>
      </c>
    </row>
    <row r="108" spans="1:11" ht="18.600000000000001" thickBot="1" x14ac:dyDescent="0.5">
      <c r="A108" s="30" t="s">
        <v>288</v>
      </c>
      <c r="B108" s="9">
        <v>13</v>
      </c>
      <c r="C108" s="45" t="s">
        <v>337</v>
      </c>
      <c r="D108" s="1" t="s">
        <v>216</v>
      </c>
      <c r="F108" s="10">
        <v>51</v>
      </c>
      <c r="H108" s="45" t="s">
        <v>337</v>
      </c>
    </row>
    <row r="109" spans="1:11" ht="18.600000000000001" thickBot="1" x14ac:dyDescent="0.5">
      <c r="A109" s="34" t="s">
        <v>288</v>
      </c>
      <c r="B109" s="11">
        <v>9</v>
      </c>
      <c r="C109" s="45">
        <v>51</v>
      </c>
      <c r="D109" s="12" t="s">
        <v>215</v>
      </c>
      <c r="E109" s="12" t="s">
        <v>217</v>
      </c>
      <c r="F109" s="13">
        <v>2</v>
      </c>
      <c r="G109" s="11">
        <v>4</v>
      </c>
      <c r="H109" s="45" t="s">
        <v>337</v>
      </c>
      <c r="I109" s="12" t="s">
        <v>219</v>
      </c>
      <c r="J109" s="12" t="s">
        <v>220</v>
      </c>
      <c r="K109" s="13" t="s">
        <v>272</v>
      </c>
    </row>
    <row r="110" spans="1:11" ht="18.600000000000001" thickBot="1" x14ac:dyDescent="0.5">
      <c r="A110" s="32" t="s">
        <v>288</v>
      </c>
      <c r="B110" s="6"/>
      <c r="C110" s="45" t="s">
        <v>337</v>
      </c>
      <c r="D110" s="7"/>
      <c r="E110" s="7"/>
      <c r="F110" s="8"/>
      <c r="G110" s="6"/>
      <c r="H110" s="45" t="s">
        <v>337</v>
      </c>
      <c r="I110" s="7"/>
      <c r="J110" s="7"/>
      <c r="K110" s="8"/>
    </row>
    <row r="111" spans="1:11" ht="18.600000000000001" thickBot="1" x14ac:dyDescent="0.5">
      <c r="A111" s="30" t="s">
        <v>291</v>
      </c>
      <c r="B111" s="9">
        <v>13</v>
      </c>
      <c r="C111" s="45" t="s">
        <v>337</v>
      </c>
      <c r="D111" s="1" t="s">
        <v>213</v>
      </c>
      <c r="F111" s="10">
        <v>11</v>
      </c>
      <c r="G111" s="9">
        <v>8</v>
      </c>
      <c r="H111" s="45" t="s">
        <v>337</v>
      </c>
      <c r="I111" s="1" t="s">
        <v>214</v>
      </c>
      <c r="J111" s="1" t="s">
        <v>215</v>
      </c>
      <c r="K111" s="10">
        <v>32</v>
      </c>
    </row>
    <row r="112" spans="1:11" ht="18.600000000000001" thickBot="1" x14ac:dyDescent="0.5">
      <c r="A112" s="34" t="s">
        <v>290</v>
      </c>
      <c r="B112" s="11"/>
      <c r="C112" s="45" t="s">
        <v>337</v>
      </c>
      <c r="D112" s="12"/>
      <c r="E112" s="12"/>
      <c r="F112" s="13"/>
      <c r="G112" s="11">
        <v>6</v>
      </c>
      <c r="H112" s="45" t="s">
        <v>337</v>
      </c>
      <c r="I112" s="12" t="s">
        <v>216</v>
      </c>
      <c r="J112" s="12"/>
      <c r="K112" s="13">
        <v>11</v>
      </c>
    </row>
    <row r="113" spans="1:11" ht="18.600000000000001" thickBot="1" x14ac:dyDescent="0.5">
      <c r="A113" s="32" t="s">
        <v>290</v>
      </c>
      <c r="B113" s="6"/>
      <c r="C113" s="45" t="s">
        <v>337</v>
      </c>
      <c r="D113" s="7"/>
      <c r="E113" s="7"/>
      <c r="F113" s="8"/>
      <c r="G113" s="6">
        <v>18</v>
      </c>
      <c r="H113" s="45">
        <v>11</v>
      </c>
      <c r="I113" s="7" t="s">
        <v>215</v>
      </c>
      <c r="J113" s="7" t="s">
        <v>217</v>
      </c>
      <c r="K113" s="8">
        <v>75</v>
      </c>
    </row>
    <row r="114" spans="1:11" ht="18.600000000000001" thickBot="1" x14ac:dyDescent="0.5">
      <c r="A114" s="30" t="s">
        <v>290</v>
      </c>
      <c r="C114" s="45" t="s">
        <v>337</v>
      </c>
      <c r="H114" s="45" t="s">
        <v>337</v>
      </c>
    </row>
    <row r="115" spans="1:11" ht="18.600000000000001" thickBot="1" x14ac:dyDescent="0.5">
      <c r="A115" s="34" t="s">
        <v>294</v>
      </c>
      <c r="B115" s="11">
        <v>9</v>
      </c>
      <c r="C115" s="45" t="s">
        <v>337</v>
      </c>
      <c r="D115" s="12" t="s">
        <v>214</v>
      </c>
      <c r="E115" s="12" t="s">
        <v>215</v>
      </c>
      <c r="F115" s="13">
        <v>32</v>
      </c>
      <c r="G115" s="11">
        <v>18</v>
      </c>
      <c r="H115" s="45" t="s">
        <v>337</v>
      </c>
      <c r="I115" s="12" t="s">
        <v>213</v>
      </c>
      <c r="J115" s="12"/>
      <c r="K115" s="13">
        <v>11</v>
      </c>
    </row>
    <row r="116" spans="1:11" ht="18.600000000000001" thickBot="1" x14ac:dyDescent="0.5">
      <c r="A116" s="32" t="s">
        <v>293</v>
      </c>
      <c r="B116" s="6">
        <v>13</v>
      </c>
      <c r="C116" s="45" t="s">
        <v>337</v>
      </c>
      <c r="D116" s="7" t="s">
        <v>216</v>
      </c>
      <c r="E116" s="7"/>
      <c r="F116" s="8">
        <v>22</v>
      </c>
      <c r="G116" s="6"/>
      <c r="H116" s="45" t="s">
        <v>337</v>
      </c>
      <c r="I116" s="7"/>
      <c r="J116" s="7"/>
      <c r="K116" s="8"/>
    </row>
    <row r="117" spans="1:11" ht="18.600000000000001" thickBot="1" x14ac:dyDescent="0.5">
      <c r="A117" s="30" t="s">
        <v>293</v>
      </c>
      <c r="B117" s="9">
        <v>2</v>
      </c>
      <c r="C117" s="45">
        <v>22</v>
      </c>
      <c r="D117" s="1" t="s">
        <v>215</v>
      </c>
      <c r="F117" s="10">
        <v>17</v>
      </c>
      <c r="G117" s="9">
        <v>6</v>
      </c>
      <c r="H117" s="45" t="s">
        <v>337</v>
      </c>
      <c r="I117" s="1" t="s">
        <v>218</v>
      </c>
      <c r="J117" s="1" t="s">
        <v>242</v>
      </c>
      <c r="K117" s="10">
        <v>88</v>
      </c>
    </row>
    <row r="118" spans="1:11" ht="18.600000000000001" thickBot="1" x14ac:dyDescent="0.5">
      <c r="A118" s="34" t="s">
        <v>293</v>
      </c>
      <c r="B118" s="11"/>
      <c r="C118" s="45" t="s">
        <v>337</v>
      </c>
      <c r="D118" s="12"/>
      <c r="E118" s="12"/>
      <c r="F118" s="13"/>
      <c r="G118" s="11">
        <v>8</v>
      </c>
      <c r="H118" s="45" t="s">
        <v>337</v>
      </c>
      <c r="I118" s="12" t="s">
        <v>216</v>
      </c>
      <c r="J118" s="12" t="s">
        <v>226</v>
      </c>
      <c r="K118" s="13">
        <v>53</v>
      </c>
    </row>
    <row r="119" spans="1:11" ht="18.600000000000001" thickBot="1" x14ac:dyDescent="0.5">
      <c r="A119" s="32" t="s">
        <v>293</v>
      </c>
      <c r="B119" s="6">
        <v>17</v>
      </c>
      <c r="C119" s="45" t="s">
        <v>337</v>
      </c>
      <c r="D119" s="7" t="s">
        <v>219</v>
      </c>
      <c r="E119" s="7" t="s">
        <v>216</v>
      </c>
      <c r="F119" s="8">
        <v>72</v>
      </c>
      <c r="G119" s="6">
        <v>9</v>
      </c>
      <c r="H119" s="45">
        <v>53</v>
      </c>
      <c r="I119" s="7" t="s">
        <v>215</v>
      </c>
      <c r="J119" s="7"/>
      <c r="K119" s="8">
        <v>7</v>
      </c>
    </row>
    <row r="120" spans="1:11" ht="18.600000000000001" thickBot="1" x14ac:dyDescent="0.5">
      <c r="A120" s="30" t="s">
        <v>293</v>
      </c>
      <c r="B120" s="9">
        <v>2</v>
      </c>
      <c r="C120" s="45" t="s">
        <v>337</v>
      </c>
      <c r="D120" s="1" t="s">
        <v>218</v>
      </c>
      <c r="E120" s="1" t="s">
        <v>242</v>
      </c>
      <c r="F120" s="10">
        <v>98</v>
      </c>
      <c r="H120" s="45" t="s">
        <v>337</v>
      </c>
    </row>
    <row r="121" spans="1:11" ht="18.600000000000001" thickBot="1" x14ac:dyDescent="0.5">
      <c r="A121" s="34" t="s">
        <v>293</v>
      </c>
      <c r="B121" s="11">
        <v>13</v>
      </c>
      <c r="C121" s="45" t="s">
        <v>337</v>
      </c>
      <c r="D121" s="12" t="s">
        <v>216</v>
      </c>
      <c r="E121" s="12"/>
      <c r="F121" s="13">
        <v>53</v>
      </c>
      <c r="G121" s="11"/>
      <c r="H121" s="45" t="s">
        <v>337</v>
      </c>
      <c r="I121" s="12"/>
      <c r="J121" s="12"/>
      <c r="K121" s="13"/>
    </row>
    <row r="122" spans="1:11" ht="18.600000000000001" thickBot="1" x14ac:dyDescent="0.5">
      <c r="A122" s="32" t="s">
        <v>293</v>
      </c>
      <c r="B122" s="6">
        <v>14</v>
      </c>
      <c r="C122" s="45">
        <v>53</v>
      </c>
      <c r="D122" s="7" t="s">
        <v>215</v>
      </c>
      <c r="E122" s="7" t="s">
        <v>217</v>
      </c>
      <c r="F122" s="8"/>
      <c r="G122" s="6">
        <v>4</v>
      </c>
      <c r="H122" s="45" t="s">
        <v>337</v>
      </c>
      <c r="I122" s="7" t="s">
        <v>219</v>
      </c>
      <c r="J122" s="7" t="s">
        <v>220</v>
      </c>
      <c r="K122" s="8" t="s">
        <v>272</v>
      </c>
    </row>
    <row r="123" spans="1:11" ht="18.600000000000001" thickBot="1" x14ac:dyDescent="0.5">
      <c r="A123" s="30" t="s">
        <v>293</v>
      </c>
      <c r="C123" s="45" t="s">
        <v>337</v>
      </c>
      <c r="H123" s="45" t="s">
        <v>337</v>
      </c>
    </row>
    <row r="124" spans="1:11" ht="18.600000000000001" thickBot="1" x14ac:dyDescent="0.5">
      <c r="A124" s="34" t="s">
        <v>296</v>
      </c>
      <c r="B124" s="11">
        <v>9</v>
      </c>
      <c r="C124" s="45" t="s">
        <v>337</v>
      </c>
      <c r="D124" s="12" t="s">
        <v>213</v>
      </c>
      <c r="E124" s="12" t="s">
        <v>217</v>
      </c>
      <c r="F124" s="13">
        <v>65</v>
      </c>
      <c r="G124" s="11">
        <v>8</v>
      </c>
      <c r="H124" s="45" t="s">
        <v>337</v>
      </c>
      <c r="I124" s="12" t="s">
        <v>214</v>
      </c>
      <c r="J124" s="12" t="s">
        <v>220</v>
      </c>
      <c r="K124" s="13"/>
    </row>
    <row r="125" spans="1:11" ht="18.600000000000001" thickBot="1" x14ac:dyDescent="0.5">
      <c r="A125" s="32" t="s">
        <v>295</v>
      </c>
      <c r="B125" s="6" t="s">
        <v>238</v>
      </c>
      <c r="C125" s="45" t="s">
        <v>337</v>
      </c>
      <c r="D125" s="7" t="s">
        <v>297</v>
      </c>
      <c r="E125" s="7"/>
      <c r="F125" s="8"/>
      <c r="G125" s="6" t="s">
        <v>267</v>
      </c>
      <c r="H125" s="45" t="s">
        <v>337</v>
      </c>
      <c r="I125" s="7"/>
      <c r="J125" s="7"/>
      <c r="K125" s="8"/>
    </row>
    <row r="126" spans="1:11" ht="18.600000000000001" thickBot="1" x14ac:dyDescent="0.5">
      <c r="A126" s="30" t="s">
        <v>295</v>
      </c>
      <c r="C126" s="45" t="s">
        <v>337</v>
      </c>
      <c r="H126" s="45" t="s">
        <v>337</v>
      </c>
    </row>
    <row r="127" spans="1:11" ht="18.600000000000001" thickBot="1" x14ac:dyDescent="0.5">
      <c r="A127" s="34" t="s">
        <v>299</v>
      </c>
      <c r="B127" s="11">
        <v>9</v>
      </c>
      <c r="C127" s="45" t="s">
        <v>337</v>
      </c>
      <c r="D127" s="12" t="s">
        <v>213</v>
      </c>
      <c r="E127" s="12" t="s">
        <v>217</v>
      </c>
      <c r="F127" s="13">
        <v>61</v>
      </c>
      <c r="G127" s="11"/>
      <c r="H127" s="45" t="s">
        <v>337</v>
      </c>
      <c r="I127" s="12"/>
      <c r="J127" s="12"/>
      <c r="K127" s="13"/>
    </row>
    <row r="128" spans="1:11" ht="18.600000000000001" thickBot="1" x14ac:dyDescent="0.5">
      <c r="A128" s="32" t="s">
        <v>298</v>
      </c>
      <c r="B128" s="6" t="s">
        <v>238</v>
      </c>
      <c r="C128" s="45" t="s">
        <v>337</v>
      </c>
      <c r="D128" s="7" t="s">
        <v>297</v>
      </c>
      <c r="E128" s="7"/>
      <c r="F128" s="8"/>
      <c r="G128" s="6" t="s">
        <v>267</v>
      </c>
      <c r="H128" s="45" t="s">
        <v>337</v>
      </c>
      <c r="I128" s="7"/>
      <c r="J128" s="7"/>
      <c r="K128" s="8"/>
    </row>
    <row r="129" spans="1:11" ht="18.600000000000001" thickBot="1" x14ac:dyDescent="0.5">
      <c r="A129" s="30" t="s">
        <v>298</v>
      </c>
      <c r="C129" s="45" t="s">
        <v>337</v>
      </c>
      <c r="G129" s="9" t="s">
        <v>300</v>
      </c>
      <c r="H129" s="45" t="s">
        <v>337</v>
      </c>
    </row>
    <row r="130" spans="1:11" ht="18.600000000000001" thickBot="1" x14ac:dyDescent="0.5">
      <c r="A130" s="34" t="s">
        <v>302</v>
      </c>
      <c r="B130" s="11">
        <v>9</v>
      </c>
      <c r="C130" s="45" t="s">
        <v>337</v>
      </c>
      <c r="D130" s="12" t="s">
        <v>213</v>
      </c>
      <c r="E130" s="12" t="s">
        <v>220</v>
      </c>
      <c r="F130" s="13" t="s">
        <v>253</v>
      </c>
      <c r="G130" s="11"/>
      <c r="H130" s="45" t="s">
        <v>337</v>
      </c>
      <c r="I130" s="12"/>
      <c r="J130" s="12"/>
      <c r="K130" s="13"/>
    </row>
    <row r="131" spans="1:11" ht="18.600000000000001" thickBot="1" x14ac:dyDescent="0.5">
      <c r="A131" s="32" t="s">
        <v>301</v>
      </c>
      <c r="B131" s="6"/>
      <c r="C131" s="45" t="s">
        <v>337</v>
      </c>
      <c r="D131" s="7"/>
      <c r="E131" s="7"/>
      <c r="F131" s="8"/>
      <c r="G131" s="6"/>
      <c r="H131" s="45" t="s">
        <v>337</v>
      </c>
      <c r="I131" s="7"/>
      <c r="J131" s="7"/>
      <c r="K131" s="8"/>
    </row>
    <row r="132" spans="1:11" ht="18.600000000000001" thickBot="1" x14ac:dyDescent="0.5">
      <c r="A132" s="30" t="s">
        <v>304</v>
      </c>
      <c r="C132" s="45" t="s">
        <v>337</v>
      </c>
      <c r="G132" s="9">
        <v>4</v>
      </c>
      <c r="H132" s="45" t="s">
        <v>337</v>
      </c>
      <c r="I132" s="1" t="s">
        <v>213</v>
      </c>
      <c r="J132" s="1" t="s">
        <v>220</v>
      </c>
      <c r="K132" s="10" t="s">
        <v>252</v>
      </c>
    </row>
    <row r="133" spans="1:11" ht="18.600000000000001" thickBot="1" x14ac:dyDescent="0.5">
      <c r="A133" s="34" t="s">
        <v>303</v>
      </c>
      <c r="B133" s="11"/>
      <c r="C133" s="45" t="s">
        <v>337</v>
      </c>
      <c r="D133" s="12"/>
      <c r="E133" s="12"/>
      <c r="F133" s="13"/>
      <c r="G133" s="11"/>
      <c r="H133" s="45" t="s">
        <v>337</v>
      </c>
      <c r="I133" s="12"/>
      <c r="J133" s="12"/>
      <c r="K133" s="13"/>
    </row>
    <row r="134" spans="1:11" ht="18.600000000000001" thickBot="1" x14ac:dyDescent="0.5">
      <c r="A134" s="32" t="s">
        <v>306</v>
      </c>
      <c r="B134" s="6">
        <v>17</v>
      </c>
      <c r="C134" s="45" t="s">
        <v>337</v>
      </c>
      <c r="D134" s="7" t="s">
        <v>213</v>
      </c>
      <c r="E134" s="7"/>
      <c r="F134" s="8">
        <v>54</v>
      </c>
      <c r="G134" s="6">
        <v>9</v>
      </c>
      <c r="H134" s="45" t="s">
        <v>337</v>
      </c>
      <c r="I134" s="7" t="s">
        <v>214</v>
      </c>
      <c r="J134" s="7" t="s">
        <v>215</v>
      </c>
      <c r="K134" s="8">
        <v>31</v>
      </c>
    </row>
    <row r="135" spans="1:11" ht="18.600000000000001" thickBot="1" x14ac:dyDescent="0.5">
      <c r="A135" s="30" t="s">
        <v>305</v>
      </c>
      <c r="C135" s="45" t="s">
        <v>337</v>
      </c>
      <c r="G135" s="9">
        <v>6</v>
      </c>
      <c r="H135" s="45" t="s">
        <v>337</v>
      </c>
      <c r="I135" s="1" t="s">
        <v>216</v>
      </c>
      <c r="K135" s="10">
        <v>22</v>
      </c>
    </row>
    <row r="136" spans="1:11" ht="18.600000000000001" thickBot="1" x14ac:dyDescent="0.5">
      <c r="A136" s="34" t="s">
        <v>305</v>
      </c>
      <c r="B136" s="11">
        <v>5</v>
      </c>
      <c r="C136" s="45" t="s">
        <v>337</v>
      </c>
      <c r="D136" s="12" t="s">
        <v>219</v>
      </c>
      <c r="E136" s="12" t="s">
        <v>217</v>
      </c>
      <c r="F136" s="13">
        <v>88</v>
      </c>
      <c r="G136" s="11">
        <v>8</v>
      </c>
      <c r="H136" s="45">
        <v>22</v>
      </c>
      <c r="I136" s="12" t="s">
        <v>215</v>
      </c>
      <c r="J136" s="12" t="s">
        <v>220</v>
      </c>
      <c r="K136" s="13">
        <v>6</v>
      </c>
    </row>
    <row r="137" spans="1:11" ht="18.600000000000001" thickBot="1" x14ac:dyDescent="0.5">
      <c r="A137" s="32" t="s">
        <v>305</v>
      </c>
      <c r="B137" s="6" t="s">
        <v>267</v>
      </c>
      <c r="C137" s="45" t="s">
        <v>337</v>
      </c>
      <c r="D137" s="7" t="s">
        <v>247</v>
      </c>
      <c r="E137" s="7"/>
      <c r="F137" s="8"/>
      <c r="G137" s="6" t="s">
        <v>266</v>
      </c>
      <c r="H137" s="45" t="s">
        <v>337</v>
      </c>
      <c r="I137" s="7"/>
      <c r="J137" s="7"/>
      <c r="K137" s="8"/>
    </row>
    <row r="138" spans="1:11" ht="18.600000000000001" thickBot="1" x14ac:dyDescent="0.5">
      <c r="A138" s="30" t="s">
        <v>305</v>
      </c>
      <c r="C138" s="45" t="s">
        <v>337</v>
      </c>
      <c r="H138" s="45" t="s">
        <v>337</v>
      </c>
    </row>
    <row r="139" spans="1:11" ht="18.600000000000001" thickBot="1" x14ac:dyDescent="0.5">
      <c r="A139" s="34" t="s">
        <v>308</v>
      </c>
      <c r="B139" s="11">
        <v>17</v>
      </c>
      <c r="C139" s="45" t="s">
        <v>337</v>
      </c>
      <c r="D139" s="12" t="s">
        <v>213</v>
      </c>
      <c r="E139" s="12"/>
      <c r="F139" s="13">
        <v>75</v>
      </c>
      <c r="G139" s="11">
        <v>9</v>
      </c>
      <c r="H139" s="45" t="s">
        <v>337</v>
      </c>
      <c r="I139" s="12" t="s">
        <v>214</v>
      </c>
      <c r="J139" s="12" t="s">
        <v>242</v>
      </c>
      <c r="K139" s="13" t="s">
        <v>265</v>
      </c>
    </row>
    <row r="140" spans="1:11" ht="18.600000000000001" thickBot="1" x14ac:dyDescent="0.5">
      <c r="A140" s="32" t="s">
        <v>307</v>
      </c>
      <c r="B140" s="6"/>
      <c r="C140" s="45" t="s">
        <v>337</v>
      </c>
      <c r="D140" s="7"/>
      <c r="E140" s="7"/>
      <c r="F140" s="8"/>
      <c r="G140" s="6">
        <v>4</v>
      </c>
      <c r="H140" s="45" t="s">
        <v>337</v>
      </c>
      <c r="I140" s="7" t="s">
        <v>216</v>
      </c>
      <c r="J140" s="7" t="s">
        <v>226</v>
      </c>
      <c r="K140" s="8">
        <v>33</v>
      </c>
    </row>
    <row r="141" spans="1:11" ht="18.600000000000001" thickBot="1" x14ac:dyDescent="0.5">
      <c r="A141" s="30" t="s">
        <v>307</v>
      </c>
      <c r="B141" s="9">
        <v>5</v>
      </c>
      <c r="C141" s="45" t="s">
        <v>337</v>
      </c>
      <c r="D141" s="1" t="s">
        <v>219</v>
      </c>
      <c r="E141" s="1" t="s">
        <v>216</v>
      </c>
      <c r="F141" s="10">
        <v>38</v>
      </c>
      <c r="G141" s="9">
        <v>13</v>
      </c>
      <c r="H141" s="45">
        <v>33</v>
      </c>
      <c r="I141" s="1" t="s">
        <v>215</v>
      </c>
      <c r="K141" s="10">
        <v>3</v>
      </c>
    </row>
    <row r="142" spans="1:11" ht="18.600000000000001" thickBot="1" x14ac:dyDescent="0.5">
      <c r="A142" s="34" t="s">
        <v>307</v>
      </c>
      <c r="B142" s="11">
        <v>5</v>
      </c>
      <c r="C142" s="45" t="s">
        <v>337</v>
      </c>
      <c r="D142" s="12" t="s">
        <v>218</v>
      </c>
      <c r="E142" s="12" t="s">
        <v>242</v>
      </c>
      <c r="F142" s="13">
        <v>17</v>
      </c>
      <c r="G142" s="11"/>
      <c r="H142" s="45" t="s">
        <v>337</v>
      </c>
      <c r="I142" s="12"/>
      <c r="J142" s="12"/>
      <c r="K142" s="13"/>
    </row>
    <row r="143" spans="1:11" ht="18.600000000000001" thickBot="1" x14ac:dyDescent="0.5">
      <c r="A143" s="32" t="s">
        <v>307</v>
      </c>
      <c r="B143" s="6">
        <v>9</v>
      </c>
      <c r="C143" s="45" t="s">
        <v>337</v>
      </c>
      <c r="D143" s="7" t="s">
        <v>216</v>
      </c>
      <c r="E143" s="7"/>
      <c r="F143" s="8">
        <v>53</v>
      </c>
      <c r="G143" s="6"/>
      <c r="H143" s="45" t="s">
        <v>337</v>
      </c>
      <c r="I143" s="7"/>
      <c r="J143" s="7"/>
      <c r="K143" s="8"/>
    </row>
    <row r="144" spans="1:11" ht="18.600000000000001" thickBot="1" x14ac:dyDescent="0.5">
      <c r="A144" s="30" t="s">
        <v>307</v>
      </c>
      <c r="B144" s="9">
        <v>2</v>
      </c>
      <c r="C144" s="45">
        <v>53</v>
      </c>
      <c r="D144" s="1" t="s">
        <v>215</v>
      </c>
      <c r="F144" s="10">
        <v>97</v>
      </c>
      <c r="G144" s="9">
        <v>4</v>
      </c>
      <c r="H144" s="45" t="s">
        <v>337</v>
      </c>
      <c r="I144" s="1" t="s">
        <v>218</v>
      </c>
      <c r="J144" s="1" t="s">
        <v>215</v>
      </c>
      <c r="K144" s="10">
        <v>38</v>
      </c>
    </row>
    <row r="145" spans="1:11" ht="18.600000000000001" thickBot="1" x14ac:dyDescent="0.5">
      <c r="A145" s="34" t="s">
        <v>307</v>
      </c>
      <c r="B145" s="11"/>
      <c r="C145" s="45" t="s">
        <v>337</v>
      </c>
      <c r="D145" s="12"/>
      <c r="E145" s="12"/>
      <c r="F145" s="13"/>
      <c r="G145" s="11">
        <v>6</v>
      </c>
      <c r="H145" s="45" t="s">
        <v>337</v>
      </c>
      <c r="I145" s="12" t="s">
        <v>216</v>
      </c>
      <c r="J145" s="12"/>
      <c r="K145" s="13" t="s">
        <v>236</v>
      </c>
    </row>
    <row r="146" spans="1:11" ht="18.600000000000001" thickBot="1" x14ac:dyDescent="0.5">
      <c r="A146" s="32" t="s">
        <v>307</v>
      </c>
      <c r="B146" s="6"/>
      <c r="C146" s="45" t="s">
        <v>337</v>
      </c>
      <c r="D146" s="7"/>
      <c r="E146" s="7"/>
      <c r="F146" s="8"/>
      <c r="G146" s="6">
        <v>4</v>
      </c>
      <c r="H146" s="45" t="s">
        <v>235</v>
      </c>
      <c r="I146" s="7" t="s">
        <v>215</v>
      </c>
      <c r="J146" s="7" t="s">
        <v>220</v>
      </c>
      <c r="K146" s="8" t="s">
        <v>253</v>
      </c>
    </row>
    <row r="147" spans="1:11" ht="18.600000000000001" thickBot="1" x14ac:dyDescent="0.5">
      <c r="A147" s="30" t="s">
        <v>307</v>
      </c>
      <c r="B147" s="9" t="s">
        <v>267</v>
      </c>
      <c r="C147" s="45" t="s">
        <v>337</v>
      </c>
      <c r="D147" s="1" t="s">
        <v>239</v>
      </c>
      <c r="G147" s="9" t="s">
        <v>266</v>
      </c>
      <c r="H147" s="45" t="s">
        <v>337</v>
      </c>
    </row>
    <row r="148" spans="1:11" ht="18.600000000000001" thickBot="1" x14ac:dyDescent="0.5">
      <c r="A148" s="34" t="s">
        <v>307</v>
      </c>
      <c r="B148" s="11"/>
      <c r="C148" s="45" t="s">
        <v>337</v>
      </c>
      <c r="D148" s="12"/>
      <c r="E148" s="12"/>
      <c r="F148" s="13"/>
      <c r="G148" s="11">
        <v>4</v>
      </c>
      <c r="H148" s="45" t="s">
        <v>337</v>
      </c>
      <c r="I148" s="12" t="s">
        <v>277</v>
      </c>
      <c r="J148" s="12"/>
      <c r="K148" s="13">
        <v>3</v>
      </c>
    </row>
    <row r="149" spans="1:11" ht="18.600000000000001" thickBot="1" x14ac:dyDescent="0.5">
      <c r="A149" s="32" t="s">
        <v>310</v>
      </c>
      <c r="B149" s="6">
        <v>17</v>
      </c>
      <c r="C149" s="45" t="s">
        <v>337</v>
      </c>
      <c r="D149" s="7" t="s">
        <v>213</v>
      </c>
      <c r="E149" s="7"/>
      <c r="F149" s="8">
        <v>75</v>
      </c>
      <c r="G149" s="6">
        <v>10</v>
      </c>
      <c r="H149" s="45" t="s">
        <v>337</v>
      </c>
      <c r="I149" s="7" t="s">
        <v>214</v>
      </c>
      <c r="J149" s="7" t="s">
        <v>219</v>
      </c>
      <c r="K149" s="8">
        <v>38</v>
      </c>
    </row>
    <row r="150" spans="1:11" ht="18.600000000000001" thickBot="1" x14ac:dyDescent="0.5">
      <c r="A150" s="30" t="s">
        <v>309</v>
      </c>
      <c r="C150" s="45" t="s">
        <v>337</v>
      </c>
      <c r="G150" s="9">
        <v>6</v>
      </c>
      <c r="H150" s="45" t="s">
        <v>337</v>
      </c>
      <c r="I150" s="1" t="s">
        <v>216</v>
      </c>
      <c r="K150" s="10" t="s">
        <v>236</v>
      </c>
    </row>
    <row r="151" spans="1:11" ht="18.600000000000001" thickBot="1" x14ac:dyDescent="0.5">
      <c r="A151" s="34" t="s">
        <v>309</v>
      </c>
      <c r="B151" s="11"/>
      <c r="C151" s="45" t="s">
        <v>337</v>
      </c>
      <c r="D151" s="12"/>
      <c r="E151" s="12"/>
      <c r="F151" s="13"/>
      <c r="G151" s="11">
        <v>8</v>
      </c>
      <c r="H151" s="45" t="s">
        <v>235</v>
      </c>
      <c r="I151" s="12" t="s">
        <v>215</v>
      </c>
      <c r="J151" s="12" t="s">
        <v>220</v>
      </c>
      <c r="K151" s="13" t="s">
        <v>253</v>
      </c>
    </row>
    <row r="152" spans="1:11" ht="18.600000000000001" thickBot="1" x14ac:dyDescent="0.5">
      <c r="A152" s="32" t="s">
        <v>309</v>
      </c>
      <c r="B152" s="6" t="s">
        <v>267</v>
      </c>
      <c r="C152" s="45" t="s">
        <v>337</v>
      </c>
      <c r="D152" s="7" t="s">
        <v>239</v>
      </c>
      <c r="E152" s="7"/>
      <c r="F152" s="8"/>
      <c r="G152" s="6" t="s">
        <v>266</v>
      </c>
      <c r="H152" s="45" t="s">
        <v>337</v>
      </c>
      <c r="I152" s="7"/>
      <c r="J152" s="7"/>
      <c r="K152" s="8"/>
    </row>
    <row r="153" spans="1:11" ht="18.600000000000001" thickBot="1" x14ac:dyDescent="0.5">
      <c r="A153" s="30" t="s">
        <v>309</v>
      </c>
      <c r="C153" s="45" t="s">
        <v>337</v>
      </c>
      <c r="G153" s="9" t="s">
        <v>300</v>
      </c>
      <c r="H153" s="45" t="s">
        <v>337</v>
      </c>
    </row>
    <row r="154" spans="1:11" ht="18.600000000000001" thickBot="1" x14ac:dyDescent="0.5">
      <c r="A154" s="34" t="s">
        <v>312</v>
      </c>
      <c r="B154" s="11">
        <v>17</v>
      </c>
      <c r="C154" s="45" t="s">
        <v>337</v>
      </c>
      <c r="D154" s="12" t="s">
        <v>213</v>
      </c>
      <c r="E154" s="12"/>
      <c r="F154" s="13">
        <v>78</v>
      </c>
      <c r="G154" s="11">
        <v>8</v>
      </c>
      <c r="H154" s="45" t="s">
        <v>337</v>
      </c>
      <c r="I154" s="12" t="s">
        <v>214</v>
      </c>
      <c r="J154" s="12" t="s">
        <v>242</v>
      </c>
      <c r="K154" s="13">
        <v>33</v>
      </c>
    </row>
    <row r="155" spans="1:11" ht="18.600000000000001" thickBot="1" x14ac:dyDescent="0.5">
      <c r="A155" s="32" t="s">
        <v>311</v>
      </c>
      <c r="B155" s="6"/>
      <c r="C155" s="45" t="s">
        <v>337</v>
      </c>
      <c r="D155" s="7"/>
      <c r="E155" s="7"/>
      <c r="F155" s="8"/>
      <c r="G155" s="6">
        <v>6</v>
      </c>
      <c r="H155" s="45" t="s">
        <v>337</v>
      </c>
      <c r="I155" s="7" t="s">
        <v>216</v>
      </c>
      <c r="J155" s="7"/>
      <c r="K155" s="8">
        <v>51</v>
      </c>
    </row>
    <row r="156" spans="1:11" ht="18.600000000000001" thickBot="1" x14ac:dyDescent="0.5">
      <c r="A156" s="30" t="s">
        <v>311</v>
      </c>
      <c r="B156" s="9">
        <v>9</v>
      </c>
      <c r="C156" s="45" t="s">
        <v>337</v>
      </c>
      <c r="D156" s="1" t="s">
        <v>218</v>
      </c>
      <c r="E156" s="1" t="s">
        <v>226</v>
      </c>
      <c r="F156" s="10">
        <v>83</v>
      </c>
      <c r="G156" s="9">
        <v>9</v>
      </c>
      <c r="H156" s="45">
        <v>51</v>
      </c>
      <c r="I156" s="1" t="s">
        <v>215</v>
      </c>
      <c r="K156" s="10">
        <v>88</v>
      </c>
    </row>
    <row r="157" spans="1:11" ht="18.600000000000001" thickBot="1" x14ac:dyDescent="0.5">
      <c r="A157" s="34" t="s">
        <v>311</v>
      </c>
      <c r="B157" s="11"/>
      <c r="C157" s="45" t="s">
        <v>337</v>
      </c>
      <c r="D157" s="12"/>
      <c r="E157" s="12"/>
      <c r="F157" s="13"/>
      <c r="G157" s="11">
        <v>10</v>
      </c>
      <c r="H157" s="45" t="s">
        <v>337</v>
      </c>
      <c r="I157" s="12" t="s">
        <v>218</v>
      </c>
      <c r="J157" s="12" t="s">
        <v>215</v>
      </c>
      <c r="K157" s="13">
        <v>32</v>
      </c>
    </row>
    <row r="158" spans="1:11" ht="18.600000000000001" thickBot="1" x14ac:dyDescent="0.5">
      <c r="A158" s="32" t="s">
        <v>311</v>
      </c>
      <c r="B158" s="6"/>
      <c r="C158" s="45" t="s">
        <v>337</v>
      </c>
      <c r="D158" s="7"/>
      <c r="E158" s="7"/>
      <c r="F158" s="8"/>
      <c r="G158" s="6">
        <v>6</v>
      </c>
      <c r="H158" s="45" t="s">
        <v>337</v>
      </c>
      <c r="I158" s="7" t="s">
        <v>216</v>
      </c>
      <c r="J158" s="7"/>
      <c r="K158" s="8">
        <v>51</v>
      </c>
    </row>
    <row r="159" spans="1:11" ht="18.600000000000001" thickBot="1" x14ac:dyDescent="0.5">
      <c r="A159" s="30" t="s">
        <v>311</v>
      </c>
      <c r="B159" s="9">
        <v>9</v>
      </c>
      <c r="C159" s="45" t="s">
        <v>337</v>
      </c>
      <c r="D159" s="1" t="s">
        <v>218</v>
      </c>
      <c r="E159" s="1" t="s">
        <v>220</v>
      </c>
      <c r="G159" s="9">
        <v>9</v>
      </c>
      <c r="H159" s="45">
        <v>51</v>
      </c>
      <c r="I159" s="1" t="s">
        <v>215</v>
      </c>
      <c r="J159" s="1" t="s">
        <v>217</v>
      </c>
      <c r="K159" s="10">
        <v>75</v>
      </c>
    </row>
    <row r="160" spans="1:11" ht="18.600000000000001" thickBot="1" x14ac:dyDescent="0.5">
      <c r="A160" s="34" t="s">
        <v>311</v>
      </c>
      <c r="B160" s="11"/>
      <c r="C160" s="45" t="s">
        <v>337</v>
      </c>
      <c r="D160" s="12"/>
      <c r="E160" s="12"/>
      <c r="F160" s="13"/>
      <c r="G160" s="11"/>
      <c r="H160" s="45" t="s">
        <v>337</v>
      </c>
      <c r="I160" s="12"/>
      <c r="J160" s="12"/>
      <c r="K160" s="13"/>
    </row>
    <row r="161" spans="1:11" ht="18.600000000000001" thickBot="1" x14ac:dyDescent="0.5">
      <c r="A161" s="32" t="s">
        <v>314</v>
      </c>
      <c r="B161" s="6">
        <v>2</v>
      </c>
      <c r="C161" s="45" t="s">
        <v>337</v>
      </c>
      <c r="D161" s="7" t="s">
        <v>214</v>
      </c>
      <c r="E161" s="7" t="s">
        <v>242</v>
      </c>
      <c r="F161" s="8">
        <v>98</v>
      </c>
      <c r="G161" s="6">
        <v>9</v>
      </c>
      <c r="H161" s="45" t="s">
        <v>337</v>
      </c>
      <c r="I161" s="7" t="s">
        <v>213</v>
      </c>
      <c r="J161" s="7"/>
      <c r="K161" s="8">
        <v>58</v>
      </c>
    </row>
    <row r="162" spans="1:11" ht="18.600000000000001" thickBot="1" x14ac:dyDescent="0.5">
      <c r="A162" s="30" t="s">
        <v>313</v>
      </c>
      <c r="B162" s="9">
        <v>14</v>
      </c>
      <c r="C162" s="45" t="s">
        <v>337</v>
      </c>
      <c r="D162" s="1" t="s">
        <v>216</v>
      </c>
      <c r="E162" s="1" t="s">
        <v>226</v>
      </c>
      <c r="F162" s="10">
        <v>53</v>
      </c>
      <c r="H162" s="45" t="s">
        <v>337</v>
      </c>
    </row>
    <row r="163" spans="1:11" ht="18.600000000000001" thickBot="1" x14ac:dyDescent="0.5">
      <c r="A163" s="34" t="s">
        <v>313</v>
      </c>
      <c r="B163" s="11">
        <v>2</v>
      </c>
      <c r="C163" s="45" t="s">
        <v>337</v>
      </c>
      <c r="D163" s="12"/>
      <c r="E163" s="12" t="s">
        <v>315</v>
      </c>
      <c r="F163" s="13">
        <v>15</v>
      </c>
      <c r="G163" s="11"/>
      <c r="H163" s="45" t="s">
        <v>337</v>
      </c>
      <c r="I163" s="12"/>
      <c r="J163" s="12"/>
      <c r="K163" s="13"/>
    </row>
    <row r="164" spans="1:11" ht="18.600000000000001" thickBot="1" x14ac:dyDescent="0.5">
      <c r="A164" s="32" t="s">
        <v>313</v>
      </c>
      <c r="B164" s="6"/>
      <c r="C164" s="45" t="s">
        <v>337</v>
      </c>
      <c r="D164" s="7"/>
      <c r="E164" s="7"/>
      <c r="F164" s="8"/>
      <c r="G164" s="6"/>
      <c r="H164" s="45" t="s">
        <v>337</v>
      </c>
      <c r="I164" s="7"/>
      <c r="J164" s="7"/>
      <c r="K164" s="8"/>
    </row>
    <row r="165" spans="1:11" ht="18.600000000000001" thickBot="1" x14ac:dyDescent="0.5">
      <c r="A165" s="30" t="s">
        <v>317</v>
      </c>
      <c r="B165" s="9">
        <v>14</v>
      </c>
      <c r="C165" s="45" t="s">
        <v>337</v>
      </c>
      <c r="D165" s="1" t="s">
        <v>213</v>
      </c>
      <c r="F165" s="10">
        <v>56</v>
      </c>
      <c r="G165" s="9">
        <v>8</v>
      </c>
      <c r="H165" s="45" t="s">
        <v>337</v>
      </c>
      <c r="I165" s="1" t="s">
        <v>214</v>
      </c>
      <c r="J165" s="1" t="s">
        <v>242</v>
      </c>
      <c r="K165" s="10">
        <v>75</v>
      </c>
    </row>
    <row r="166" spans="1:11" ht="18.600000000000001" thickBot="1" x14ac:dyDescent="0.5">
      <c r="A166" s="34" t="s">
        <v>316</v>
      </c>
      <c r="B166" s="11"/>
      <c r="C166" s="45" t="s">
        <v>337</v>
      </c>
      <c r="D166" s="12"/>
      <c r="E166" s="12"/>
      <c r="F166" s="13"/>
      <c r="G166" s="11">
        <v>6</v>
      </c>
      <c r="H166" s="45" t="s">
        <v>337</v>
      </c>
      <c r="I166" s="12" t="s">
        <v>216</v>
      </c>
      <c r="J166" s="12" t="s">
        <v>226</v>
      </c>
      <c r="K166" s="13">
        <v>53</v>
      </c>
    </row>
    <row r="167" spans="1:11" ht="18.600000000000001" thickBot="1" x14ac:dyDescent="0.5">
      <c r="A167" s="32" t="s">
        <v>316</v>
      </c>
      <c r="B167" s="6"/>
      <c r="C167" s="45" t="s">
        <v>337</v>
      </c>
      <c r="D167" s="7"/>
      <c r="E167" s="7"/>
      <c r="F167" s="8"/>
      <c r="G167" s="6">
        <v>8</v>
      </c>
      <c r="H167" s="45">
        <v>53</v>
      </c>
      <c r="I167" s="7" t="s">
        <v>215</v>
      </c>
      <c r="J167" s="7" t="s">
        <v>217</v>
      </c>
      <c r="K167" s="8">
        <v>65</v>
      </c>
    </row>
    <row r="168" spans="1:11" ht="18.600000000000001" thickBot="1" x14ac:dyDescent="0.5">
      <c r="A168" s="30" t="s">
        <v>316</v>
      </c>
      <c r="C168" s="45" t="s">
        <v>337</v>
      </c>
      <c r="H168" s="45" t="s">
        <v>337</v>
      </c>
    </row>
    <row r="169" spans="1:11" ht="18.600000000000001" thickBot="1" x14ac:dyDescent="0.5">
      <c r="A169" s="34" t="s">
        <v>319</v>
      </c>
      <c r="B169" s="11">
        <v>9</v>
      </c>
      <c r="C169" s="45" t="s">
        <v>337</v>
      </c>
      <c r="D169" s="12" t="s">
        <v>214</v>
      </c>
      <c r="E169" s="12" t="s">
        <v>242</v>
      </c>
      <c r="F169" s="13">
        <v>88</v>
      </c>
      <c r="G169" s="11">
        <v>13</v>
      </c>
      <c r="H169" s="45" t="s">
        <v>337</v>
      </c>
      <c r="I169" s="12" t="s">
        <v>213</v>
      </c>
      <c r="J169" s="12"/>
      <c r="K169" s="13">
        <v>60</v>
      </c>
    </row>
    <row r="170" spans="1:11" ht="18.600000000000001" thickBot="1" x14ac:dyDescent="0.5">
      <c r="A170" s="32" t="s">
        <v>318</v>
      </c>
      <c r="B170" s="6">
        <v>13</v>
      </c>
      <c r="C170" s="45" t="s">
        <v>337</v>
      </c>
      <c r="D170" s="7" t="s">
        <v>216</v>
      </c>
      <c r="E170" s="7"/>
      <c r="F170" s="8">
        <v>51</v>
      </c>
      <c r="G170" s="6"/>
      <c r="H170" s="45" t="s">
        <v>337</v>
      </c>
      <c r="I170" s="7"/>
      <c r="J170" s="7"/>
      <c r="K170" s="8"/>
    </row>
    <row r="171" spans="1:11" ht="18.600000000000001" thickBot="1" x14ac:dyDescent="0.5">
      <c r="A171" s="30" t="s">
        <v>318</v>
      </c>
      <c r="B171" s="9">
        <v>2</v>
      </c>
      <c r="C171" s="45">
        <v>51</v>
      </c>
      <c r="D171" s="1" t="s">
        <v>215</v>
      </c>
      <c r="F171" s="10">
        <v>7</v>
      </c>
      <c r="G171" s="9">
        <v>6</v>
      </c>
      <c r="H171" s="45" t="s">
        <v>337</v>
      </c>
      <c r="I171" s="1" t="s">
        <v>219</v>
      </c>
      <c r="J171" s="1" t="s">
        <v>216</v>
      </c>
      <c r="K171" s="10">
        <v>96</v>
      </c>
    </row>
    <row r="172" spans="1:11" ht="18.600000000000001" thickBot="1" x14ac:dyDescent="0.5">
      <c r="A172" s="34" t="s">
        <v>318</v>
      </c>
      <c r="B172" s="11"/>
      <c r="C172" s="45" t="s">
        <v>337</v>
      </c>
      <c r="D172" s="12"/>
      <c r="E172" s="12"/>
      <c r="F172" s="13"/>
      <c r="G172" s="11">
        <v>9</v>
      </c>
      <c r="H172" s="45" t="s">
        <v>337</v>
      </c>
      <c r="I172" s="12" t="s">
        <v>218</v>
      </c>
      <c r="J172" s="12" t="s">
        <v>242</v>
      </c>
      <c r="K172" s="13">
        <v>13</v>
      </c>
    </row>
    <row r="173" spans="1:11" ht="18.600000000000001" thickBot="1" x14ac:dyDescent="0.5">
      <c r="A173" s="32" t="s">
        <v>318</v>
      </c>
      <c r="B173" s="6">
        <v>9</v>
      </c>
      <c r="C173" s="45" t="s">
        <v>337</v>
      </c>
      <c r="D173" s="7" t="s">
        <v>218</v>
      </c>
      <c r="E173" s="7" t="s">
        <v>219</v>
      </c>
      <c r="F173" s="8">
        <v>98</v>
      </c>
      <c r="G173" s="6">
        <v>8</v>
      </c>
      <c r="H173" s="45">
        <v>13</v>
      </c>
      <c r="I173" s="7" t="s">
        <v>215</v>
      </c>
      <c r="J173" s="7"/>
      <c r="K173" s="8">
        <v>66</v>
      </c>
    </row>
    <row r="174" spans="1:11" ht="18.600000000000001" thickBot="1" x14ac:dyDescent="0.5">
      <c r="A174" s="30" t="s">
        <v>318</v>
      </c>
      <c r="B174" s="9">
        <v>13</v>
      </c>
      <c r="C174" s="45" t="s">
        <v>337</v>
      </c>
      <c r="D174" s="1" t="s">
        <v>216</v>
      </c>
      <c r="E174" s="1" t="s">
        <v>226</v>
      </c>
      <c r="F174" s="10">
        <v>53</v>
      </c>
      <c r="H174" s="45" t="s">
        <v>337</v>
      </c>
    </row>
    <row r="175" spans="1:11" ht="18.600000000000001" thickBot="1" x14ac:dyDescent="0.5">
      <c r="A175" s="34" t="s">
        <v>318</v>
      </c>
      <c r="B175" s="11">
        <v>2</v>
      </c>
      <c r="C175" s="45">
        <v>53</v>
      </c>
      <c r="D175" s="12" t="s">
        <v>215</v>
      </c>
      <c r="E175" s="12" t="s">
        <v>220</v>
      </c>
      <c r="F175" s="13">
        <v>3</v>
      </c>
      <c r="G175" s="11">
        <v>18</v>
      </c>
      <c r="H175" s="45" t="s">
        <v>337</v>
      </c>
      <c r="I175" s="12" t="s">
        <v>219</v>
      </c>
      <c r="J175" s="12" t="s">
        <v>217</v>
      </c>
      <c r="K175" s="13">
        <v>38</v>
      </c>
    </row>
    <row r="176" spans="1:11" ht="18.600000000000001" thickBot="1" x14ac:dyDescent="0.5">
      <c r="A176" s="32" t="s">
        <v>318</v>
      </c>
      <c r="B176" s="6" t="s">
        <v>266</v>
      </c>
      <c r="C176" s="45" t="s">
        <v>337</v>
      </c>
      <c r="D176" s="7"/>
      <c r="E176" s="7"/>
      <c r="F176" s="8"/>
      <c r="G176" s="6" t="s">
        <v>237</v>
      </c>
      <c r="H176" s="45" t="s">
        <v>337</v>
      </c>
      <c r="I176" s="7" t="s">
        <v>247</v>
      </c>
      <c r="J176" s="7"/>
      <c r="K176" s="8"/>
    </row>
    <row r="177" spans="1:11" ht="18.600000000000001" thickBot="1" x14ac:dyDescent="0.5">
      <c r="A177" s="30" t="s">
        <v>318</v>
      </c>
      <c r="C177" s="45" t="s">
        <v>337</v>
      </c>
      <c r="H177" s="45" t="s">
        <v>337</v>
      </c>
    </row>
    <row r="178" spans="1:11" ht="18.600000000000001" thickBot="1" x14ac:dyDescent="0.5">
      <c r="A178" s="34" t="s">
        <v>321</v>
      </c>
      <c r="B178" s="11">
        <v>2</v>
      </c>
      <c r="C178" s="45" t="s">
        <v>337</v>
      </c>
      <c r="D178" s="12" t="s">
        <v>214</v>
      </c>
      <c r="E178" s="12" t="s">
        <v>242</v>
      </c>
      <c r="F178" s="13">
        <v>66</v>
      </c>
      <c r="G178" s="11">
        <v>13</v>
      </c>
      <c r="H178" s="45" t="s">
        <v>337</v>
      </c>
      <c r="I178" s="12" t="s">
        <v>213</v>
      </c>
      <c r="J178" s="12"/>
      <c r="K178" s="13">
        <v>56</v>
      </c>
    </row>
    <row r="179" spans="1:11" ht="18.600000000000001" thickBot="1" x14ac:dyDescent="0.5">
      <c r="A179" s="32" t="s">
        <v>320</v>
      </c>
      <c r="B179" s="6">
        <v>9</v>
      </c>
      <c r="C179" s="45" t="s">
        <v>337</v>
      </c>
      <c r="D179" s="7" t="s">
        <v>216</v>
      </c>
      <c r="E179" s="7" t="s">
        <v>226</v>
      </c>
      <c r="F179" s="8">
        <v>53</v>
      </c>
      <c r="G179" s="6"/>
      <c r="H179" s="45" t="s">
        <v>337</v>
      </c>
      <c r="I179" s="7"/>
      <c r="J179" s="7"/>
      <c r="K179" s="8"/>
    </row>
    <row r="180" spans="1:11" ht="18.600000000000001" thickBot="1" x14ac:dyDescent="0.5">
      <c r="A180" s="30" t="s">
        <v>320</v>
      </c>
      <c r="B180" s="9">
        <v>2</v>
      </c>
      <c r="C180" s="45">
        <v>53</v>
      </c>
      <c r="D180" s="1" t="s">
        <v>215</v>
      </c>
      <c r="F180" s="10">
        <v>58</v>
      </c>
      <c r="G180" s="9">
        <v>13</v>
      </c>
      <c r="H180" s="45" t="s">
        <v>337</v>
      </c>
      <c r="I180" s="1" t="s">
        <v>218</v>
      </c>
      <c r="J180" s="1" t="s">
        <v>226</v>
      </c>
      <c r="K180" s="10">
        <v>48</v>
      </c>
    </row>
    <row r="181" spans="1:11" ht="18.600000000000001" thickBot="1" x14ac:dyDescent="0.5">
      <c r="A181" s="34" t="s">
        <v>320</v>
      </c>
      <c r="B181" s="11">
        <v>5</v>
      </c>
      <c r="C181" s="45" t="s">
        <v>337</v>
      </c>
      <c r="D181" s="12" t="s">
        <v>218</v>
      </c>
      <c r="E181" s="12" t="s">
        <v>215</v>
      </c>
      <c r="F181" s="13">
        <v>33</v>
      </c>
      <c r="G181" s="11"/>
      <c r="H181" s="45" t="s">
        <v>337</v>
      </c>
      <c r="I181" s="12"/>
      <c r="J181" s="12"/>
      <c r="K181" s="13"/>
    </row>
    <row r="182" spans="1:11" ht="18.600000000000001" thickBot="1" x14ac:dyDescent="0.5">
      <c r="A182" s="32" t="s">
        <v>320</v>
      </c>
      <c r="B182" s="6">
        <v>13</v>
      </c>
      <c r="C182" s="45" t="s">
        <v>337</v>
      </c>
      <c r="D182" s="7" t="s">
        <v>216</v>
      </c>
      <c r="E182" s="7"/>
      <c r="F182" s="8" t="s">
        <v>236</v>
      </c>
      <c r="G182" s="6"/>
      <c r="H182" s="45" t="s">
        <v>337</v>
      </c>
      <c r="I182" s="7"/>
      <c r="J182" s="7"/>
      <c r="K182" s="8"/>
    </row>
    <row r="183" spans="1:11" ht="18.600000000000001" thickBot="1" x14ac:dyDescent="0.5">
      <c r="A183" s="30" t="s">
        <v>320</v>
      </c>
      <c r="B183" s="9">
        <v>14</v>
      </c>
      <c r="C183" s="45" t="s">
        <v>235</v>
      </c>
      <c r="D183" s="1" t="s">
        <v>215</v>
      </c>
      <c r="E183" s="1" t="s">
        <v>217</v>
      </c>
      <c r="F183" s="10">
        <v>51</v>
      </c>
      <c r="G183" s="9">
        <v>13</v>
      </c>
      <c r="H183" s="45" t="s">
        <v>337</v>
      </c>
      <c r="I183" s="1" t="s">
        <v>218</v>
      </c>
      <c r="J183" s="1" t="s">
        <v>220</v>
      </c>
    </row>
    <row r="184" spans="1:11" ht="18.600000000000001" thickBot="1" x14ac:dyDescent="0.5">
      <c r="A184" s="34" t="s">
        <v>320</v>
      </c>
      <c r="B184" s="11"/>
      <c r="C184" s="45" t="s">
        <v>337</v>
      </c>
      <c r="D184" s="12"/>
      <c r="E184" s="12"/>
      <c r="F184" s="13"/>
      <c r="G184" s="11"/>
      <c r="H184" s="45" t="s">
        <v>337</v>
      </c>
      <c r="I184" s="12"/>
      <c r="J184" s="12"/>
      <c r="K184" s="13"/>
    </row>
    <row r="185" spans="1:11" ht="18.600000000000001" thickBot="1" x14ac:dyDescent="0.5">
      <c r="A185" s="32" t="s">
        <v>323</v>
      </c>
      <c r="B185" s="6">
        <v>2</v>
      </c>
      <c r="C185" s="45" t="s">
        <v>337</v>
      </c>
      <c r="D185" s="7" t="s">
        <v>213</v>
      </c>
      <c r="E185" s="7"/>
      <c r="F185" s="8">
        <v>88</v>
      </c>
      <c r="G185" s="6">
        <v>18</v>
      </c>
      <c r="H185" s="45" t="s">
        <v>337</v>
      </c>
      <c r="I185" s="7" t="s">
        <v>214</v>
      </c>
      <c r="J185" s="7" t="s">
        <v>219</v>
      </c>
      <c r="K185" s="8">
        <v>23</v>
      </c>
    </row>
    <row r="186" spans="1:11" ht="18.600000000000001" thickBot="1" x14ac:dyDescent="0.5">
      <c r="A186" s="30" t="s">
        <v>322</v>
      </c>
      <c r="C186" s="45" t="s">
        <v>337</v>
      </c>
      <c r="G186" s="9">
        <v>6</v>
      </c>
      <c r="H186" s="45" t="s">
        <v>337</v>
      </c>
      <c r="I186" s="1" t="s">
        <v>216</v>
      </c>
      <c r="K186" s="10">
        <v>51</v>
      </c>
    </row>
    <row r="187" spans="1:11" ht="18.600000000000001" thickBot="1" x14ac:dyDescent="0.5">
      <c r="A187" s="34" t="s">
        <v>322</v>
      </c>
      <c r="B187" s="11">
        <v>14</v>
      </c>
      <c r="C187" s="45" t="s">
        <v>337</v>
      </c>
      <c r="D187" s="12" t="s">
        <v>218</v>
      </c>
      <c r="E187" s="12" t="s">
        <v>242</v>
      </c>
      <c r="F187" s="13">
        <v>38</v>
      </c>
      <c r="G187" s="11">
        <v>8</v>
      </c>
      <c r="H187" s="45">
        <v>51</v>
      </c>
      <c r="I187" s="12" t="s">
        <v>215</v>
      </c>
      <c r="J187" s="12"/>
      <c r="K187" s="13">
        <v>21</v>
      </c>
    </row>
    <row r="188" spans="1:11" ht="18.600000000000001" thickBot="1" x14ac:dyDescent="0.5">
      <c r="A188" s="32" t="s">
        <v>322</v>
      </c>
      <c r="B188" s="6">
        <v>13</v>
      </c>
      <c r="C188" s="45" t="s">
        <v>337</v>
      </c>
      <c r="D188" s="7" t="s">
        <v>216</v>
      </c>
      <c r="E188" s="7" t="s">
        <v>226</v>
      </c>
      <c r="F188" s="8">
        <v>33</v>
      </c>
      <c r="G188" s="6"/>
      <c r="H188" s="45" t="s">
        <v>337</v>
      </c>
      <c r="I188" s="7"/>
      <c r="J188" s="7"/>
      <c r="K188" s="8"/>
    </row>
    <row r="189" spans="1:11" ht="18.600000000000001" thickBot="1" x14ac:dyDescent="0.5">
      <c r="A189" s="30" t="s">
        <v>322</v>
      </c>
      <c r="B189" s="9">
        <v>9</v>
      </c>
      <c r="C189" s="45">
        <v>33</v>
      </c>
      <c r="D189" s="1" t="s">
        <v>215</v>
      </c>
      <c r="E189" s="1" t="s">
        <v>217</v>
      </c>
      <c r="F189" s="10">
        <v>25</v>
      </c>
      <c r="G189" s="9">
        <v>10</v>
      </c>
      <c r="H189" s="45" t="s">
        <v>337</v>
      </c>
      <c r="I189" s="1" t="s">
        <v>218</v>
      </c>
      <c r="J189" s="1" t="s">
        <v>242</v>
      </c>
      <c r="K189" s="10">
        <v>38</v>
      </c>
    </row>
    <row r="190" spans="1:11" ht="18.600000000000001" thickBot="1" x14ac:dyDescent="0.5">
      <c r="A190" s="34" t="s">
        <v>322</v>
      </c>
      <c r="B190" s="11"/>
      <c r="C190" s="45" t="s">
        <v>337</v>
      </c>
      <c r="D190" s="12"/>
      <c r="E190" s="12"/>
      <c r="F190" s="13"/>
      <c r="G190" s="11">
        <v>8</v>
      </c>
      <c r="H190" s="45" t="s">
        <v>337</v>
      </c>
      <c r="I190" s="12" t="s">
        <v>220</v>
      </c>
      <c r="J190" s="12"/>
      <c r="K190" s="13"/>
    </row>
    <row r="191" spans="1:11" ht="18.600000000000001" thickBot="1" x14ac:dyDescent="0.5">
      <c r="A191" s="32" t="s">
        <v>322</v>
      </c>
      <c r="B191" s="6" t="s">
        <v>223</v>
      </c>
      <c r="C191" s="45" t="s">
        <v>337</v>
      </c>
      <c r="D191" s="7" t="s">
        <v>239</v>
      </c>
      <c r="E191" s="7"/>
      <c r="F191" s="8"/>
      <c r="G191" s="6" t="s">
        <v>237</v>
      </c>
      <c r="H191" s="45" t="s">
        <v>337</v>
      </c>
      <c r="I191" s="7"/>
      <c r="J191" s="7"/>
      <c r="K191" s="8"/>
    </row>
    <row r="192" spans="1:11" ht="18.600000000000001" thickBot="1" x14ac:dyDescent="0.5">
      <c r="A192" s="30" t="s">
        <v>322</v>
      </c>
      <c r="C192" s="45" t="s">
        <v>337</v>
      </c>
      <c r="H192" s="45" t="s">
        <v>337</v>
      </c>
    </row>
    <row r="193" spans="1:11" ht="18.600000000000001" thickBot="1" x14ac:dyDescent="0.5">
      <c r="A193" s="34" t="s">
        <v>325</v>
      </c>
      <c r="B193" s="11">
        <v>2</v>
      </c>
      <c r="C193" s="45" t="s">
        <v>337</v>
      </c>
      <c r="D193" s="12" t="s">
        <v>213</v>
      </c>
      <c r="E193" s="12" t="s">
        <v>217</v>
      </c>
      <c r="F193" s="13">
        <v>67</v>
      </c>
      <c r="G193" s="11">
        <v>3</v>
      </c>
      <c r="H193" s="45" t="s">
        <v>337</v>
      </c>
      <c r="I193" s="12" t="s">
        <v>214</v>
      </c>
      <c r="J193" s="12" t="s">
        <v>220</v>
      </c>
      <c r="K193" s="13"/>
    </row>
    <row r="194" spans="1:11" ht="18.600000000000001" thickBot="1" x14ac:dyDescent="0.5">
      <c r="A194" s="32" t="s">
        <v>324</v>
      </c>
      <c r="B194" s="6" t="s">
        <v>223</v>
      </c>
      <c r="C194" s="45" t="s">
        <v>337</v>
      </c>
      <c r="D194" s="7" t="s">
        <v>297</v>
      </c>
      <c r="E194" s="7"/>
      <c r="F194" s="8"/>
      <c r="G194" s="6" t="s">
        <v>237</v>
      </c>
      <c r="H194" s="45" t="s">
        <v>337</v>
      </c>
      <c r="I194" s="7"/>
      <c r="J194" s="7"/>
      <c r="K194" s="8"/>
    </row>
    <row r="195" spans="1:11" ht="18.600000000000001" thickBot="1" x14ac:dyDescent="0.5">
      <c r="A195" s="30" t="s">
        <v>324</v>
      </c>
      <c r="C195" s="45" t="s">
        <v>337</v>
      </c>
      <c r="H195" s="45" t="s">
        <v>337</v>
      </c>
    </row>
    <row r="196" spans="1:11" ht="18.600000000000001" thickBot="1" x14ac:dyDescent="0.5">
      <c r="A196" s="34" t="s">
        <v>327</v>
      </c>
      <c r="B196" s="11">
        <v>2</v>
      </c>
      <c r="C196" s="45" t="s">
        <v>337</v>
      </c>
      <c r="D196" s="12" t="s">
        <v>213</v>
      </c>
      <c r="E196" s="12"/>
      <c r="F196" s="13">
        <v>19</v>
      </c>
      <c r="G196" s="11">
        <v>10</v>
      </c>
      <c r="H196" s="45" t="s">
        <v>337</v>
      </c>
      <c r="I196" s="12" t="s">
        <v>214</v>
      </c>
      <c r="J196" s="12" t="s">
        <v>242</v>
      </c>
      <c r="K196" s="13">
        <v>24</v>
      </c>
    </row>
    <row r="197" spans="1:11" ht="18.600000000000001" thickBot="1" x14ac:dyDescent="0.5">
      <c r="A197" s="32" t="s">
        <v>326</v>
      </c>
      <c r="B197" s="6">
        <v>9</v>
      </c>
      <c r="C197" s="45" t="s">
        <v>337</v>
      </c>
      <c r="D197" s="7" t="s">
        <v>219</v>
      </c>
      <c r="E197" s="7"/>
      <c r="F197" s="8">
        <v>47</v>
      </c>
      <c r="G197" s="6">
        <v>6</v>
      </c>
      <c r="H197" s="45">
        <v>24</v>
      </c>
      <c r="I197" s="7" t="s">
        <v>215</v>
      </c>
      <c r="J197" s="7"/>
      <c r="K197" s="8"/>
    </row>
    <row r="198" spans="1:11" ht="18.600000000000001" thickBot="1" x14ac:dyDescent="0.5">
      <c r="A198" s="30" t="s">
        <v>326</v>
      </c>
      <c r="C198" s="45" t="s">
        <v>337</v>
      </c>
      <c r="G198" s="9">
        <v>8</v>
      </c>
      <c r="H198" s="45" t="s">
        <v>337</v>
      </c>
      <c r="I198" s="1" t="s">
        <v>218</v>
      </c>
      <c r="J198" s="1" t="s">
        <v>215</v>
      </c>
      <c r="K198" s="10">
        <v>32</v>
      </c>
    </row>
    <row r="199" spans="1:11" ht="18.600000000000001" thickBot="1" x14ac:dyDescent="0.5">
      <c r="A199" s="34" t="s">
        <v>326</v>
      </c>
      <c r="B199" s="11"/>
      <c r="C199" s="45" t="s">
        <v>337</v>
      </c>
      <c r="D199" s="12"/>
      <c r="E199" s="12"/>
      <c r="F199" s="13"/>
      <c r="G199" s="11">
        <v>6</v>
      </c>
      <c r="H199" s="45" t="s">
        <v>337</v>
      </c>
      <c r="I199" s="12" t="s">
        <v>216</v>
      </c>
      <c r="J199" s="12"/>
      <c r="K199" s="13" t="s">
        <v>236</v>
      </c>
    </row>
    <row r="200" spans="1:11" ht="18.600000000000001" thickBot="1" x14ac:dyDescent="0.5">
      <c r="A200" s="32" t="s">
        <v>326</v>
      </c>
      <c r="B200" s="6">
        <v>9</v>
      </c>
      <c r="C200" s="45" t="s">
        <v>337</v>
      </c>
      <c r="D200" s="7" t="s">
        <v>219</v>
      </c>
      <c r="E200" s="7" t="s">
        <v>220</v>
      </c>
      <c r="F200" s="8" t="s">
        <v>328</v>
      </c>
      <c r="G200" s="6">
        <v>9</v>
      </c>
      <c r="H200" s="45" t="s">
        <v>235</v>
      </c>
      <c r="I200" s="7" t="s">
        <v>215</v>
      </c>
      <c r="J200" s="7" t="s">
        <v>217</v>
      </c>
      <c r="K200" s="8">
        <v>6</v>
      </c>
    </row>
    <row r="201" spans="1:11" ht="18.600000000000001" thickBot="1" x14ac:dyDescent="0.5">
      <c r="A201" s="30" t="s">
        <v>326</v>
      </c>
      <c r="C201" s="45" t="s">
        <v>337</v>
      </c>
      <c r="H201" s="45" t="s">
        <v>337</v>
      </c>
    </row>
    <row r="202" spans="1:11" ht="18.600000000000001" thickBot="1" x14ac:dyDescent="0.5">
      <c r="A202" s="34" t="s">
        <v>330</v>
      </c>
      <c r="B202" s="11"/>
      <c r="C202" s="45" t="s">
        <v>337</v>
      </c>
      <c r="D202" s="12"/>
      <c r="E202" s="12"/>
      <c r="F202" s="13"/>
      <c r="G202" s="11">
        <v>6</v>
      </c>
      <c r="H202" s="45" t="s">
        <v>337</v>
      </c>
      <c r="I202" s="12" t="s">
        <v>213</v>
      </c>
      <c r="J202" s="12" t="s">
        <v>220</v>
      </c>
      <c r="K202" s="13"/>
    </row>
    <row r="203" spans="1:11" ht="18.600000000000001" thickBot="1" x14ac:dyDescent="0.5">
      <c r="A203" s="32" t="s">
        <v>329</v>
      </c>
      <c r="B203" s="6">
        <v>5</v>
      </c>
      <c r="C203" s="45" t="s">
        <v>337</v>
      </c>
      <c r="D203" s="7" t="s">
        <v>277</v>
      </c>
      <c r="E203" s="7"/>
      <c r="F203" s="8">
        <v>1</v>
      </c>
      <c r="G203" s="6"/>
      <c r="H203" s="45" t="s">
        <v>337</v>
      </c>
      <c r="I203" s="7"/>
      <c r="J203" s="7"/>
      <c r="K203" s="8"/>
    </row>
    <row r="204" spans="1:11" ht="18.600000000000001" thickBot="1" x14ac:dyDescent="0.5">
      <c r="A204" s="30" t="s">
        <v>332</v>
      </c>
      <c r="B204" s="9">
        <v>1</v>
      </c>
      <c r="C204" s="45" t="s">
        <v>337</v>
      </c>
      <c r="D204" s="1" t="s">
        <v>213</v>
      </c>
      <c r="E204" s="1" t="s">
        <v>220</v>
      </c>
      <c r="F204" s="10" t="s">
        <v>258</v>
      </c>
      <c r="H204" s="45" t="s">
        <v>337</v>
      </c>
    </row>
    <row r="205" spans="1:11" ht="18.600000000000001" thickBot="1" x14ac:dyDescent="0.5">
      <c r="A205" s="34" t="s">
        <v>331</v>
      </c>
      <c r="B205" s="11">
        <v>1</v>
      </c>
      <c r="C205" s="45" t="s">
        <v>337</v>
      </c>
      <c r="D205" s="12" t="s">
        <v>277</v>
      </c>
      <c r="E205" s="12"/>
      <c r="F205" s="13">
        <v>5</v>
      </c>
      <c r="G205" s="11"/>
      <c r="H205" s="45" t="s">
        <v>337</v>
      </c>
      <c r="I205" s="12"/>
      <c r="J205" s="12"/>
      <c r="K205" s="13"/>
    </row>
    <row r="206" spans="1:11" ht="18.600000000000001" thickBot="1" x14ac:dyDescent="0.5">
      <c r="A206" s="32" t="s">
        <v>331</v>
      </c>
      <c r="B206" s="6"/>
      <c r="C206" s="45" t="s">
        <v>337</v>
      </c>
      <c r="D206" s="7"/>
      <c r="E206" s="7"/>
      <c r="F206" s="8"/>
      <c r="G206" s="6"/>
      <c r="H206" s="45" t="s">
        <v>337</v>
      </c>
      <c r="I206" s="7"/>
      <c r="J206" s="7"/>
      <c r="K206" s="8"/>
    </row>
    <row r="207" spans="1:11" ht="18.600000000000001" thickBot="1" x14ac:dyDescent="0.5">
      <c r="A207" s="30" t="s">
        <v>334</v>
      </c>
      <c r="B207" s="9">
        <v>2</v>
      </c>
      <c r="C207" s="45" t="s">
        <v>337</v>
      </c>
      <c r="D207" s="1" t="s">
        <v>214</v>
      </c>
      <c r="E207" s="1" t="s">
        <v>242</v>
      </c>
      <c r="F207" s="10">
        <v>74</v>
      </c>
      <c r="G207" s="9">
        <v>8</v>
      </c>
      <c r="H207" s="45" t="s">
        <v>337</v>
      </c>
      <c r="I207" s="1" t="s">
        <v>213</v>
      </c>
      <c r="K207" s="10">
        <v>68</v>
      </c>
    </row>
    <row r="208" spans="1:11" ht="18.600000000000001" thickBot="1" x14ac:dyDescent="0.5">
      <c r="A208" s="34" t="s">
        <v>333</v>
      </c>
      <c r="B208" s="11">
        <v>9</v>
      </c>
      <c r="C208" s="45" t="s">
        <v>337</v>
      </c>
      <c r="D208" s="12" t="s">
        <v>216</v>
      </c>
      <c r="E208" s="12" t="s">
        <v>226</v>
      </c>
      <c r="F208" s="13" t="s">
        <v>264</v>
      </c>
      <c r="G208" s="11"/>
      <c r="H208" s="45" t="s">
        <v>337</v>
      </c>
      <c r="I208" s="12"/>
      <c r="J208" s="12"/>
      <c r="K208" s="13"/>
    </row>
    <row r="209" spans="1:11" x14ac:dyDescent="0.45">
      <c r="A209" s="32" t="s">
        <v>333</v>
      </c>
      <c r="B209" s="6">
        <v>14</v>
      </c>
      <c r="C209" s="45" t="s">
        <v>263</v>
      </c>
      <c r="D209" s="7" t="s">
        <v>215</v>
      </c>
      <c r="E209" s="7" t="s">
        <v>217</v>
      </c>
      <c r="F209" s="8">
        <v>91</v>
      </c>
      <c r="G209" s="6">
        <v>6</v>
      </c>
      <c r="H209" s="45" t="s">
        <v>337</v>
      </c>
      <c r="I209" s="7" t="s">
        <v>218</v>
      </c>
      <c r="J209" s="7" t="s">
        <v>220</v>
      </c>
      <c r="K209" s="8"/>
    </row>
    <row r="210" spans="1:11" x14ac:dyDescent="0.45">
      <c r="A210" s="30"/>
    </row>
    <row r="211" spans="1:11" ht="18.600000000000001" thickBot="1" x14ac:dyDescent="0.5">
      <c r="A211" s="34"/>
      <c r="B211" s="11"/>
      <c r="C211" s="47"/>
      <c r="D211" s="12"/>
      <c r="E211" s="12"/>
      <c r="F211" s="13"/>
      <c r="G211" s="11"/>
      <c r="H211" s="47"/>
      <c r="I211" s="12"/>
      <c r="J211" s="12"/>
      <c r="K211" s="13"/>
    </row>
    <row r="212" spans="1:11" x14ac:dyDescent="0.45">
      <c r="A212" s="32"/>
      <c r="B212" s="6"/>
      <c r="C212" s="45"/>
      <c r="D212" s="7"/>
      <c r="E212" s="7"/>
      <c r="F212" s="8"/>
      <c r="G212" s="6"/>
      <c r="H212" s="45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4"/>
      <c r="B214" s="11"/>
      <c r="C214" s="47"/>
      <c r="D214" s="12"/>
      <c r="E214" s="12"/>
      <c r="F214" s="13"/>
      <c r="G214" s="11"/>
      <c r="H214" s="47"/>
      <c r="I214" s="12"/>
      <c r="J214" s="12"/>
      <c r="K214" s="13"/>
    </row>
    <row r="215" spans="1:11" x14ac:dyDescent="0.45">
      <c r="A215" s="32"/>
      <c r="B215" s="6"/>
      <c r="C215" s="45"/>
      <c r="D215" s="7"/>
      <c r="E215" s="7"/>
      <c r="F215" s="8"/>
      <c r="G215" s="6"/>
      <c r="H215" s="45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4"/>
      <c r="B217" s="11"/>
      <c r="C217" s="47"/>
      <c r="D217" s="12"/>
      <c r="E217" s="12"/>
      <c r="F217" s="13"/>
      <c r="G217" s="11"/>
      <c r="H217" s="47"/>
      <c r="I217" s="12"/>
      <c r="J217" s="12"/>
      <c r="K217" s="13"/>
    </row>
    <row r="218" spans="1:11" x14ac:dyDescent="0.45">
      <c r="A218" s="32"/>
      <c r="B218" s="6"/>
      <c r="C218" s="45"/>
      <c r="D218" s="7"/>
      <c r="E218" s="7"/>
      <c r="F218" s="8"/>
      <c r="G218" s="6"/>
      <c r="H218" s="45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4"/>
      <c r="B220" s="11"/>
      <c r="C220" s="47"/>
      <c r="D220" s="12"/>
      <c r="E220" s="12"/>
      <c r="F220" s="13"/>
      <c r="G220" s="11"/>
      <c r="H220" s="47"/>
      <c r="I220" s="12"/>
      <c r="J220" s="12"/>
      <c r="K220" s="13"/>
    </row>
    <row r="221" spans="1:11" x14ac:dyDescent="0.45">
      <c r="A221" s="32"/>
      <c r="B221" s="6"/>
      <c r="C221" s="45"/>
      <c r="D221" s="7"/>
      <c r="E221" s="7"/>
      <c r="F221" s="8"/>
      <c r="G221" s="6"/>
      <c r="H221" s="45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4"/>
      <c r="B223" s="11"/>
      <c r="C223" s="47"/>
      <c r="D223" s="12"/>
      <c r="E223" s="12"/>
      <c r="F223" s="13"/>
      <c r="G223" s="11"/>
      <c r="H223" s="47"/>
      <c r="I223" s="12"/>
      <c r="J223" s="12"/>
      <c r="K223" s="13"/>
    </row>
    <row r="224" spans="1:11" x14ac:dyDescent="0.45">
      <c r="A224" s="32"/>
      <c r="B224" s="6"/>
      <c r="C224" s="45"/>
      <c r="D224" s="7"/>
      <c r="E224" s="7"/>
      <c r="F224" s="8"/>
      <c r="G224" s="6"/>
      <c r="H224" s="45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4"/>
      <c r="B226" s="11"/>
      <c r="C226" s="47"/>
      <c r="D226" s="12"/>
      <c r="E226" s="12"/>
      <c r="F226" s="13"/>
      <c r="G226" s="11"/>
      <c r="H226" s="47"/>
      <c r="I226" s="12"/>
      <c r="J226" s="12"/>
      <c r="K226" s="13"/>
    </row>
    <row r="227" spans="1:11" x14ac:dyDescent="0.45">
      <c r="A227" s="32"/>
      <c r="B227" s="6"/>
      <c r="C227" s="45"/>
      <c r="D227" s="7"/>
      <c r="E227" s="7"/>
      <c r="F227" s="8"/>
      <c r="G227" s="6"/>
      <c r="H227" s="45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4"/>
      <c r="B229" s="11"/>
      <c r="C229" s="47"/>
      <c r="D229" s="12"/>
      <c r="E229" s="12"/>
      <c r="F229" s="13"/>
      <c r="G229" s="11"/>
      <c r="H229" s="47"/>
      <c r="I229" s="12"/>
      <c r="J229" s="12"/>
      <c r="K229" s="13"/>
    </row>
    <row r="230" spans="1:11" x14ac:dyDescent="0.45">
      <c r="A230" s="32"/>
      <c r="B230" s="6"/>
      <c r="C230" s="45"/>
      <c r="D230" s="7"/>
      <c r="E230" s="7"/>
      <c r="F230" s="8"/>
      <c r="G230" s="6"/>
      <c r="H230" s="45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4"/>
      <c r="B232" s="11"/>
      <c r="C232" s="47"/>
      <c r="D232" s="12"/>
      <c r="E232" s="12"/>
      <c r="F232" s="13"/>
      <c r="G232" s="11"/>
      <c r="H232" s="47"/>
      <c r="I232" s="12"/>
      <c r="J232" s="12"/>
      <c r="K232" s="13"/>
    </row>
    <row r="233" spans="1:11" x14ac:dyDescent="0.45">
      <c r="A233" s="32"/>
      <c r="B233" s="6"/>
      <c r="C233" s="45"/>
      <c r="D233" s="7"/>
      <c r="E233" s="7"/>
      <c r="F233" s="8"/>
      <c r="G233" s="6"/>
      <c r="H233" s="45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4"/>
      <c r="B235" s="11"/>
      <c r="C235" s="47"/>
      <c r="D235" s="12"/>
      <c r="E235" s="12"/>
      <c r="F235" s="13"/>
      <c r="G235" s="11"/>
      <c r="H235" s="47"/>
      <c r="I235" s="12"/>
      <c r="J235" s="12"/>
      <c r="K235" s="13"/>
    </row>
    <row r="236" spans="1:11" x14ac:dyDescent="0.45">
      <c r="A236" s="32"/>
      <c r="B236" s="6"/>
      <c r="C236" s="45"/>
      <c r="D236" s="7"/>
      <c r="E236" s="7"/>
      <c r="F236" s="8"/>
      <c r="G236" s="6"/>
      <c r="H236" s="45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4"/>
      <c r="B238" s="11"/>
      <c r="C238" s="47"/>
      <c r="D238" s="12"/>
      <c r="E238" s="12"/>
      <c r="F238" s="13"/>
      <c r="G238" s="11"/>
      <c r="H238" s="47"/>
      <c r="I238" s="12"/>
      <c r="J238" s="12"/>
      <c r="K238" s="13"/>
    </row>
    <row r="239" spans="1:11" x14ac:dyDescent="0.45">
      <c r="A239" s="32"/>
      <c r="B239" s="6"/>
      <c r="C239" s="45"/>
      <c r="D239" s="7"/>
      <c r="E239" s="7"/>
      <c r="F239" s="8"/>
      <c r="G239" s="6"/>
      <c r="H239" s="45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4"/>
      <c r="B241" s="11"/>
      <c r="C241" s="47"/>
      <c r="D241" s="12"/>
      <c r="E241" s="12"/>
      <c r="F241" s="13"/>
      <c r="G241" s="11"/>
      <c r="H241" s="47"/>
      <c r="I241" s="12"/>
      <c r="J241" s="12"/>
      <c r="K241" s="13"/>
    </row>
    <row r="242" spans="1:11" x14ac:dyDescent="0.45">
      <c r="A242" s="32"/>
      <c r="B242" s="6"/>
      <c r="C242" s="45"/>
      <c r="D242" s="7"/>
      <c r="E242" s="7"/>
      <c r="F242" s="8"/>
      <c r="G242" s="6"/>
      <c r="H242" s="45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4"/>
      <c r="B244" s="11"/>
      <c r="C244" s="47"/>
      <c r="D244" s="12"/>
      <c r="E244" s="12"/>
      <c r="F244" s="13"/>
      <c r="G244" s="11"/>
      <c r="H244" s="47"/>
      <c r="I244" s="12"/>
      <c r="J244" s="12"/>
      <c r="K244" s="13"/>
    </row>
    <row r="245" spans="1:11" x14ac:dyDescent="0.45">
      <c r="A245" s="32"/>
      <c r="B245" s="6"/>
      <c r="C245" s="45"/>
      <c r="D245" s="7"/>
      <c r="E245" s="7"/>
      <c r="F245" s="8"/>
      <c r="G245" s="6"/>
      <c r="H245" s="45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4"/>
      <c r="B247" s="11"/>
      <c r="C247" s="47"/>
      <c r="D247" s="12"/>
      <c r="E247" s="12"/>
      <c r="F247" s="13"/>
      <c r="G247" s="11"/>
      <c r="H247" s="47"/>
      <c r="I247" s="12"/>
      <c r="J247" s="12"/>
      <c r="K247" s="13"/>
    </row>
    <row r="248" spans="1:11" x14ac:dyDescent="0.45">
      <c r="A248" s="32"/>
      <c r="B248" s="6"/>
      <c r="C248" s="45"/>
      <c r="D248" s="7"/>
      <c r="E248" s="7"/>
      <c r="F248" s="8"/>
      <c r="G248" s="6"/>
      <c r="H248" s="45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4"/>
      <c r="B250" s="11"/>
      <c r="C250" s="47"/>
      <c r="D250" s="12"/>
      <c r="E250" s="12"/>
      <c r="F250" s="13"/>
      <c r="G250" s="11"/>
      <c r="H250" s="47"/>
      <c r="I250" s="12"/>
      <c r="J250" s="12"/>
      <c r="K250" s="13"/>
    </row>
    <row r="251" spans="1:11" x14ac:dyDescent="0.45">
      <c r="A251" s="32"/>
      <c r="B251" s="6"/>
      <c r="C251" s="45"/>
      <c r="D251" s="7"/>
      <c r="E251" s="7"/>
      <c r="F251" s="8"/>
      <c r="G251" s="6"/>
      <c r="H251" s="45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4"/>
      <c r="B253" s="11"/>
      <c r="C253" s="47"/>
      <c r="D253" s="12"/>
      <c r="E253" s="12"/>
      <c r="F253" s="13"/>
      <c r="G253" s="11"/>
      <c r="H253" s="47"/>
      <c r="I253" s="12"/>
      <c r="J253" s="12"/>
      <c r="K253" s="13"/>
    </row>
    <row r="254" spans="1:11" x14ac:dyDescent="0.45">
      <c r="A254" s="32"/>
      <c r="B254" s="6"/>
      <c r="C254" s="45"/>
      <c r="D254" s="7"/>
      <c r="E254" s="7"/>
      <c r="F254" s="8"/>
      <c r="G254" s="6"/>
      <c r="H254" s="45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4"/>
      <c r="B256" s="11"/>
      <c r="C256" s="47"/>
      <c r="D256" s="12"/>
      <c r="E256" s="12"/>
      <c r="F256" s="13"/>
      <c r="G256" s="11"/>
      <c r="H256" s="47"/>
      <c r="I256" s="12"/>
      <c r="J256" s="12"/>
      <c r="K256" s="13"/>
    </row>
    <row r="257" spans="1:11" x14ac:dyDescent="0.45">
      <c r="A257" s="32"/>
      <c r="B257" s="6"/>
      <c r="C257" s="45"/>
      <c r="D257" s="7"/>
      <c r="E257" s="7"/>
      <c r="F257" s="8"/>
      <c r="G257" s="6"/>
      <c r="H257" s="45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4"/>
      <c r="B259" s="11"/>
      <c r="C259" s="47"/>
      <c r="D259" s="12"/>
      <c r="E259" s="12"/>
      <c r="F259" s="13"/>
      <c r="G259" s="11"/>
      <c r="H259" s="47"/>
      <c r="I259" s="12"/>
      <c r="J259" s="12"/>
      <c r="K259" s="13"/>
    </row>
    <row r="260" spans="1:11" x14ac:dyDescent="0.45">
      <c r="A260" s="32"/>
      <c r="B260" s="6"/>
      <c r="C260" s="45"/>
      <c r="D260" s="7"/>
      <c r="E260" s="7"/>
      <c r="F260" s="8"/>
      <c r="G260" s="6"/>
      <c r="H260" s="45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4"/>
      <c r="B262" s="11"/>
      <c r="C262" s="47"/>
      <c r="D262" s="12"/>
      <c r="E262" s="12"/>
      <c r="F262" s="13"/>
      <c r="G262" s="11"/>
      <c r="H262" s="47"/>
      <c r="I262" s="12"/>
      <c r="J262" s="12"/>
      <c r="K262" s="13"/>
    </row>
    <row r="263" spans="1:11" x14ac:dyDescent="0.45">
      <c r="A263" s="32"/>
      <c r="B263" s="6"/>
      <c r="C263" s="45"/>
      <c r="D263" s="7"/>
      <c r="E263" s="7"/>
      <c r="F263" s="8"/>
      <c r="G263" s="6"/>
      <c r="H263" s="45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4"/>
      <c r="B265" s="11"/>
      <c r="C265" s="47"/>
      <c r="D265" s="12"/>
      <c r="E265" s="12"/>
      <c r="F265" s="13"/>
      <c r="G265" s="11"/>
      <c r="H265" s="47"/>
      <c r="I265" s="12"/>
      <c r="J265" s="12"/>
      <c r="K265" s="13"/>
    </row>
    <row r="266" spans="1:11" x14ac:dyDescent="0.45">
      <c r="A266" s="32"/>
      <c r="B266" s="6"/>
      <c r="C266" s="45"/>
      <c r="D266" s="7"/>
      <c r="E266" s="7"/>
      <c r="F266" s="8"/>
      <c r="G266" s="6"/>
      <c r="H266" s="45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4"/>
      <c r="B268" s="11"/>
      <c r="C268" s="47"/>
      <c r="D268" s="12"/>
      <c r="E268" s="12"/>
      <c r="F268" s="13"/>
      <c r="G268" s="11"/>
      <c r="H268" s="47"/>
      <c r="I268" s="12"/>
      <c r="J268" s="12"/>
      <c r="K268" s="13"/>
    </row>
    <row r="269" spans="1:11" x14ac:dyDescent="0.45">
      <c r="A269" s="32"/>
      <c r="B269" s="6"/>
      <c r="C269" s="45"/>
      <c r="D269" s="7"/>
      <c r="E269" s="7"/>
      <c r="F269" s="8"/>
      <c r="G269" s="6"/>
      <c r="H269" s="45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4"/>
      <c r="B271" s="11"/>
      <c r="C271" s="47"/>
      <c r="D271" s="12"/>
      <c r="E271" s="12"/>
      <c r="F271" s="13"/>
      <c r="G271" s="11"/>
      <c r="H271" s="47"/>
      <c r="I271" s="12"/>
      <c r="J271" s="12"/>
      <c r="K271" s="13"/>
    </row>
  </sheetData>
  <autoFilter ref="A1:K271" xr:uid="{7A5353BB-9318-4E3B-BB58-52B4AEC8061F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Set (5)</vt:lpstr>
      <vt:lpstr>Set (4)</vt:lpstr>
      <vt:lpstr>Set (3)</vt:lpstr>
      <vt:lpstr>Set (2)</vt:lpstr>
      <vt:lpstr>Set (1)</vt:lpstr>
      <vt:lpstr>score sheet (5)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2023-11-29T09:17:14Z</dcterms:modified>
</cp:coreProperties>
</file>