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file-sv.w2.city.chofu.tokyo.jp\0104_財政課\内部\★新公会計\★新公会計\年間業務\【令和６年】\HP\オープンデータ\"/>
    </mc:Choice>
  </mc:AlternateContent>
  <bookViews>
    <workbookView xWindow="-11535" yWindow="-15540" windowWidth="20955" windowHeight="14490" tabRatio="652"/>
  </bookViews>
  <sheets>
    <sheet name="有形固定資産 (千円) " sheetId="60" r:id="rId1"/>
    <sheet name="投資及び出資金 (千円)" sheetId="48" r:id="rId2"/>
    <sheet name="基金 (千円)" sheetId="34" r:id="rId3"/>
    <sheet name="貸付金 (千円)" sheetId="50" r:id="rId4"/>
    <sheet name="未収金及び長期延滞債権 (千円)" sheetId="51" r:id="rId5"/>
    <sheet name="地方債（借入先別） (千円) " sheetId="52" r:id="rId6"/>
    <sheet name="地方債（利率別など） (千円)" sheetId="53" r:id="rId7"/>
    <sheet name="引当金 (千円)" sheetId="54" r:id="rId8"/>
    <sheet name="補助金 (千円) " sheetId="56" r:id="rId9"/>
    <sheet name="財源 (千円) " sheetId="59" r:id="rId10"/>
    <sheet name="財源情報 (千円)" sheetId="57" r:id="rId11"/>
    <sheet name="資金明細 (千円)" sheetId="55" r:id="rId12"/>
  </sheets>
  <definedNames>
    <definedName name="AS2DocOpenMode" hidden="1">"AS2DocumentEdit"</definedName>
    <definedName name="_xlnm.Print_Area" localSheetId="7">'引当金 (千円)'!$A$1:$G$9</definedName>
    <definedName name="_xlnm.Print_Area" localSheetId="2">'基金 (千円)'!$B$1:$H$18</definedName>
    <definedName name="_xlnm.Print_Area" localSheetId="9">'財源 (千円) '!$A$1:$G$30</definedName>
    <definedName name="_xlnm.Print_Area" localSheetId="10">'財源情報 (千円)'!$A$1:$G$12</definedName>
    <definedName name="_xlnm.Print_Area" localSheetId="11">'資金明細 (千円)'!$A$1:$D$15</definedName>
    <definedName name="_xlnm.Print_Area" localSheetId="3">'貸付金 (千円)'!$A$1:$G$10</definedName>
    <definedName name="_xlnm.Print_Area" localSheetId="5">'地方債（借入先別） (千円) '!$A$1:$L$19</definedName>
    <definedName name="_xlnm.Print_Area" localSheetId="6">'地方債（利率別など） (千円)'!$A$1:$L$18</definedName>
    <definedName name="_xlnm.Print_Area" localSheetId="1">'投資及び出資金 (千円)'!$B$1:$M$33</definedName>
    <definedName name="_xlnm.Print_Area" localSheetId="8">'補助金 (千円) '!$A$1:$H$32</definedName>
    <definedName name="_xlnm.Print_Area" localSheetId="4">'未収金及び長期延滞債権 (千円)'!$A$1:$H$21</definedName>
    <definedName name="_xlnm.Print_Area" localSheetId="0">'有形固定資産 (千円) '!$A$1:$S$52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56" l="1"/>
  <c r="F9" i="56" l="1"/>
  <c r="F9" i="57" l="1"/>
  <c r="C9" i="57"/>
  <c r="F26" i="59" l="1"/>
  <c r="F25" i="59"/>
  <c r="F20" i="59" l="1"/>
  <c r="F19" i="59"/>
  <c r="F18" i="59"/>
  <c r="F16" i="59"/>
  <c r="F15" i="59"/>
  <c r="F14" i="59"/>
  <c r="F13" i="59"/>
  <c r="F12" i="59"/>
  <c r="F11" i="59"/>
  <c r="F10" i="59"/>
  <c r="F9" i="59"/>
  <c r="F8" i="59"/>
  <c r="F7" i="59"/>
  <c r="F6" i="59"/>
  <c r="F17" i="59"/>
  <c r="F6" i="54" l="1"/>
  <c r="F7" i="54"/>
  <c r="F5" i="54"/>
  <c r="B5" i="53" l="1"/>
  <c r="H18" i="51" l="1"/>
  <c r="D18" i="51"/>
  <c r="G8" i="50" l="1"/>
  <c r="F8" i="50"/>
  <c r="E8" i="50"/>
  <c r="D8" i="50"/>
  <c r="C8" i="50"/>
  <c r="D5" i="34" l="1"/>
  <c r="J25" i="48" l="1"/>
  <c r="J26" i="48"/>
  <c r="J27" i="48"/>
  <c r="J28" i="48"/>
  <c r="J29" i="48"/>
  <c r="J30" i="48"/>
  <c r="J31" i="48"/>
  <c r="J32" i="48"/>
  <c r="L32" i="48"/>
  <c r="L31" i="48"/>
  <c r="L30" i="48"/>
  <c r="L29" i="48"/>
  <c r="L28" i="48"/>
  <c r="L27" i="48"/>
  <c r="L26" i="48"/>
  <c r="L25" i="48"/>
  <c r="L24" i="48"/>
  <c r="K18" i="48"/>
  <c r="K17" i="48"/>
  <c r="K16" i="48"/>
  <c r="K15" i="48"/>
  <c r="K14" i="48"/>
  <c r="K13" i="48"/>
  <c r="K12" i="48"/>
  <c r="K11" i="48"/>
  <c r="C32" i="48"/>
  <c r="C31" i="48"/>
  <c r="C30" i="48"/>
  <c r="C29" i="48"/>
  <c r="C28" i="48"/>
  <c r="C27" i="48"/>
  <c r="C26" i="48"/>
  <c r="C25" i="48"/>
  <c r="C24" i="48"/>
  <c r="C18" i="48"/>
  <c r="C17" i="48"/>
  <c r="C16" i="48"/>
  <c r="C15" i="48"/>
  <c r="C14" i="48"/>
  <c r="C13" i="48"/>
  <c r="C12" i="48"/>
  <c r="C11" i="48"/>
  <c r="D18" i="60" l="1"/>
  <c r="E11" i="57" l="1"/>
  <c r="D42" i="60" l="1"/>
  <c r="D32" i="60" l="1"/>
  <c r="D49" i="60" s="1"/>
  <c r="J17" i="60" l="1"/>
  <c r="P17" i="60" s="1"/>
  <c r="J9" i="60" l="1"/>
  <c r="P9" i="60" s="1"/>
  <c r="J23" i="60"/>
  <c r="P23" i="60" s="1"/>
  <c r="J21" i="60"/>
  <c r="P21" i="60" s="1"/>
  <c r="J19" i="60"/>
  <c r="P19" i="60" s="1"/>
  <c r="J12" i="60"/>
  <c r="J11" i="60"/>
  <c r="P11" i="60" s="1"/>
  <c r="J24" i="60"/>
  <c r="P24" i="60" s="1"/>
  <c r="J14" i="60"/>
  <c r="P14" i="60" s="1"/>
  <c r="J10" i="60"/>
  <c r="P10" i="60" s="1"/>
  <c r="L8" i="60"/>
  <c r="F8" i="60"/>
  <c r="J22" i="60"/>
  <c r="P22" i="60" s="1"/>
  <c r="J16" i="60"/>
  <c r="P16" i="60" s="1"/>
  <c r="J15" i="60"/>
  <c r="P15" i="60" s="1"/>
  <c r="R48" i="60"/>
  <c r="R47" i="60"/>
  <c r="R46" i="60"/>
  <c r="R45" i="60"/>
  <c r="R44" i="60"/>
  <c r="R43" i="60"/>
  <c r="P42" i="60"/>
  <c r="N42" i="60"/>
  <c r="L42" i="60"/>
  <c r="J42" i="60"/>
  <c r="H42" i="60"/>
  <c r="F42" i="60"/>
  <c r="R41" i="60"/>
  <c r="R40" i="60"/>
  <c r="R39" i="60"/>
  <c r="R38" i="60"/>
  <c r="R37" i="60"/>
  <c r="R36" i="60"/>
  <c r="R35" i="60"/>
  <c r="R34" i="60"/>
  <c r="R33" i="60"/>
  <c r="P32" i="60"/>
  <c r="P49" i="60" s="1"/>
  <c r="N32" i="60"/>
  <c r="N49" i="60" s="1"/>
  <c r="L32" i="60"/>
  <c r="L49" i="60" s="1"/>
  <c r="J32" i="60"/>
  <c r="H32" i="60"/>
  <c r="F32" i="60"/>
  <c r="L18" i="60"/>
  <c r="H18" i="60"/>
  <c r="J13" i="60"/>
  <c r="P13" i="60" s="1"/>
  <c r="N8" i="60"/>
  <c r="R42" i="60" l="1"/>
  <c r="H49" i="60"/>
  <c r="N18" i="60"/>
  <c r="N25" i="60" s="1"/>
  <c r="L25" i="60"/>
  <c r="J49" i="60"/>
  <c r="F49" i="60"/>
  <c r="D8" i="60"/>
  <c r="D25" i="60" s="1"/>
  <c r="J20" i="60"/>
  <c r="P20" i="60" s="1"/>
  <c r="P12" i="60"/>
  <c r="F18" i="60"/>
  <c r="F25" i="60" s="1"/>
  <c r="R32" i="60"/>
  <c r="F8" i="57"/>
  <c r="R49" i="60" l="1"/>
  <c r="J18" i="60"/>
  <c r="P18" i="60" s="1"/>
  <c r="G11" i="57"/>
  <c r="F24" i="59" l="1"/>
  <c r="F27" i="59" l="1"/>
  <c r="F5" i="59"/>
  <c r="F28" i="59" l="1"/>
  <c r="D11" i="57"/>
  <c r="F21" i="59"/>
  <c r="F29" i="59" l="1"/>
  <c r="C8" i="54"/>
  <c r="E8" i="54"/>
  <c r="D8" i="54" l="1"/>
  <c r="F8" i="54" l="1"/>
  <c r="B8" i="54"/>
  <c r="J18" i="52"/>
  <c r="I18" i="52"/>
  <c r="H18" i="52"/>
  <c r="G18" i="52"/>
  <c r="F18" i="52"/>
  <c r="K18" i="52" l="1"/>
  <c r="E18" i="52"/>
  <c r="D18" i="52"/>
  <c r="C18" i="52"/>
  <c r="B18" i="52"/>
  <c r="H21" i="51" l="1"/>
  <c r="D21" i="51"/>
  <c r="D5" i="51"/>
  <c r="C7" i="51"/>
  <c r="G20" i="51" l="1"/>
  <c r="H16" i="51" s="1"/>
  <c r="C20" i="51"/>
  <c r="C21" i="51" s="1"/>
  <c r="H5" i="51"/>
  <c r="H17" i="51" l="1"/>
  <c r="G8" i="34"/>
  <c r="G13" i="34"/>
  <c r="G7" i="34"/>
  <c r="F17" i="34"/>
  <c r="D17" i="34"/>
  <c r="G15" i="34"/>
  <c r="G14" i="34"/>
  <c r="G6" i="34"/>
  <c r="C17" i="34" l="1"/>
  <c r="G5" i="34"/>
  <c r="G16" i="34"/>
  <c r="H17" i="34"/>
  <c r="E17" i="34"/>
  <c r="J19" i="48"/>
  <c r="H13" i="48"/>
  <c r="H11" i="48"/>
  <c r="F18" i="48"/>
  <c r="F16" i="48"/>
  <c r="F15" i="48"/>
  <c r="F14" i="48"/>
  <c r="F13" i="48"/>
  <c r="F11" i="48"/>
  <c r="H18" i="48"/>
  <c r="H16" i="48"/>
  <c r="H15" i="48"/>
  <c r="H14" i="48"/>
  <c r="H25" i="48"/>
  <c r="F31" i="48"/>
  <c r="F32" i="48"/>
  <c r="H32" i="48"/>
  <c r="H31" i="48"/>
  <c r="H30" i="48"/>
  <c r="E19" i="48" l="1"/>
  <c r="C33" i="48"/>
  <c r="D33" i="48"/>
  <c r="F29" i="48"/>
  <c r="F30" i="48"/>
  <c r="I30" i="48" s="1"/>
  <c r="K30" i="48" s="1"/>
  <c r="F26" i="48"/>
  <c r="I26" i="48" s="1"/>
  <c r="K26" i="48" s="1"/>
  <c r="F27" i="48"/>
  <c r="F33" i="48" s="1"/>
  <c r="H24" i="48"/>
  <c r="H17" i="48"/>
  <c r="F17" i="48"/>
  <c r="I17" i="48" s="1"/>
  <c r="H28" i="48"/>
  <c r="F28" i="48"/>
  <c r="I28" i="48" s="1"/>
  <c r="K28" i="48" s="1"/>
  <c r="F25" i="48"/>
  <c r="I25" i="48" s="1"/>
  <c r="K25" i="48" s="1"/>
  <c r="I13" i="48"/>
  <c r="H29" i="48"/>
  <c r="I29" i="48" s="1"/>
  <c r="K29" i="48" s="1"/>
  <c r="I32" i="48"/>
  <c r="K32" i="48" s="1"/>
  <c r="I18" i="48"/>
  <c r="F24" i="48"/>
  <c r="F12" i="48"/>
  <c r="F19" i="48" s="1"/>
  <c r="H27" i="48"/>
  <c r="I31" i="48"/>
  <c r="K31" i="48" s="1"/>
  <c r="I11" i="48"/>
  <c r="I14" i="48"/>
  <c r="I15" i="48"/>
  <c r="I16" i="48"/>
  <c r="G19" i="48"/>
  <c r="H26" i="48"/>
  <c r="C19" i="48"/>
  <c r="D19" i="48"/>
  <c r="K19" i="48"/>
  <c r="L33" i="48"/>
  <c r="G33" i="48"/>
  <c r="E33" i="48"/>
  <c r="I24" i="48" l="1"/>
  <c r="J24" i="48" s="1"/>
  <c r="I27" i="48"/>
  <c r="K27" i="48" s="1"/>
  <c r="I12" i="48"/>
  <c r="I19" i="48" s="1"/>
  <c r="C11" i="57"/>
  <c r="I33" i="48" l="1"/>
  <c r="J33" i="48"/>
  <c r="K24" i="48"/>
  <c r="K33" i="48" s="1"/>
  <c r="F29" i="56"/>
  <c r="C10" i="55" l="1"/>
  <c r="B11" i="53"/>
  <c r="G7" i="51" l="1"/>
  <c r="G21" i="51" s="1"/>
  <c r="G12" i="34" l="1"/>
  <c r="G11" i="34"/>
  <c r="G10" i="34"/>
  <c r="G9" i="34"/>
  <c r="G17" i="34" l="1"/>
  <c r="D13" i="51"/>
  <c r="D16" i="51"/>
  <c r="D11" i="51"/>
  <c r="D10" i="51"/>
  <c r="D14" i="51"/>
  <c r="D12" i="51"/>
  <c r="D17" i="51"/>
  <c r="H10" i="51"/>
  <c r="H12" i="51"/>
  <c r="H13" i="51"/>
  <c r="H14" i="51"/>
  <c r="H11" i="51"/>
  <c r="F11" i="57"/>
  <c r="H8" i="60"/>
  <c r="H25" i="60" s="1"/>
  <c r="J8" i="60" l="1"/>
  <c r="J25" i="60" l="1"/>
  <c r="P25" i="60" s="1"/>
  <c r="P8" i="60"/>
</calcChain>
</file>

<file path=xl/sharedStrings.xml><?xml version="1.0" encoding="utf-8"?>
<sst xmlns="http://schemas.openxmlformats.org/spreadsheetml/2006/main" count="409" uniqueCount="311">
  <si>
    <t>土地</t>
    <rPh sb="0" eb="2">
      <t>トチ</t>
    </rPh>
    <phoneticPr fontId="4"/>
  </si>
  <si>
    <t>その他</t>
    <rPh sb="2" eb="3">
      <t>ホカ</t>
    </rPh>
    <phoneticPr fontId="4"/>
  </si>
  <si>
    <t>有価証券</t>
    <rPh sb="0" eb="2">
      <t>ユウカ</t>
    </rPh>
    <rPh sb="2" eb="4">
      <t>ショウケン</t>
    </rPh>
    <phoneticPr fontId="4"/>
  </si>
  <si>
    <t>現金預金</t>
    <rPh sb="0" eb="2">
      <t>ゲンキン</t>
    </rPh>
    <rPh sb="2" eb="4">
      <t>ヨキン</t>
    </rPh>
    <phoneticPr fontId="4"/>
  </si>
  <si>
    <t>合計</t>
    <rPh sb="0" eb="2">
      <t>ゴウケイ</t>
    </rPh>
    <phoneticPr fontId="4"/>
  </si>
  <si>
    <t>【様式第５号】</t>
    <rPh sb="1" eb="3">
      <t>ヨウシキ</t>
    </rPh>
    <rPh sb="3" eb="4">
      <t>ダイ</t>
    </rPh>
    <rPh sb="5" eb="6">
      <t>ゴウ</t>
    </rPh>
    <phoneticPr fontId="10"/>
  </si>
  <si>
    <t>附属明細書</t>
    <rPh sb="0" eb="2">
      <t>フゾク</t>
    </rPh>
    <rPh sb="2" eb="5">
      <t>メイサイショ</t>
    </rPh>
    <phoneticPr fontId="10"/>
  </si>
  <si>
    <t>１．貸借対照表の内容に関する明細</t>
    <rPh sb="2" eb="4">
      <t>タイシャク</t>
    </rPh>
    <rPh sb="4" eb="7">
      <t>タイショウヒョウ</t>
    </rPh>
    <rPh sb="8" eb="10">
      <t>ナイヨウ</t>
    </rPh>
    <rPh sb="11" eb="12">
      <t>カン</t>
    </rPh>
    <rPh sb="14" eb="16">
      <t>メイサイ</t>
    </rPh>
    <phoneticPr fontId="10"/>
  </si>
  <si>
    <t>（１）資産項目の明細</t>
    <rPh sb="3" eb="5">
      <t>シサン</t>
    </rPh>
    <rPh sb="5" eb="7">
      <t>コウモク</t>
    </rPh>
    <rPh sb="8" eb="10">
      <t>メイサイ</t>
    </rPh>
    <phoneticPr fontId="10"/>
  </si>
  <si>
    <t>①有形固定資産の明細</t>
    <rPh sb="1" eb="3">
      <t>ユウケイ</t>
    </rPh>
    <rPh sb="3" eb="5">
      <t>コテイ</t>
    </rPh>
    <rPh sb="5" eb="7">
      <t>シサン</t>
    </rPh>
    <rPh sb="8" eb="10">
      <t>メイサイ</t>
    </rPh>
    <phoneticPr fontId="10"/>
  </si>
  <si>
    <t>区分</t>
    <rPh sb="0" eb="2">
      <t>クブン</t>
    </rPh>
    <phoneticPr fontId="10"/>
  </si>
  <si>
    <t xml:space="preserve">
前年度末残高
（A）</t>
    <rPh sb="1" eb="4">
      <t>ゼンネンド</t>
    </rPh>
    <rPh sb="4" eb="5">
      <t>マツ</t>
    </rPh>
    <rPh sb="5" eb="7">
      <t>ザンダカ</t>
    </rPh>
    <phoneticPr fontId="4"/>
  </si>
  <si>
    <t xml:space="preserve">
本年度増加額
（B）</t>
    <rPh sb="1" eb="4">
      <t>ホンネンド</t>
    </rPh>
    <rPh sb="4" eb="7">
      <t>ゾウカガク</t>
    </rPh>
    <phoneticPr fontId="4"/>
  </si>
  <si>
    <t xml:space="preserve">
本年度減少額
（C）</t>
    <rPh sb="1" eb="4">
      <t>ホンネンド</t>
    </rPh>
    <rPh sb="4" eb="7">
      <t>ゲンショウガク</t>
    </rPh>
    <phoneticPr fontId="4"/>
  </si>
  <si>
    <t>本年度末残高
（A)＋（B)-（C)
（D）</t>
    <rPh sb="0" eb="3">
      <t>ホンネンド</t>
    </rPh>
    <rPh sb="3" eb="4">
      <t>マツ</t>
    </rPh>
    <rPh sb="4" eb="6">
      <t>ザンダカ</t>
    </rPh>
    <phoneticPr fontId="4"/>
  </si>
  <si>
    <t>本年度末
減価償却累計額
（E)</t>
    <rPh sb="0" eb="1">
      <t>ホン</t>
    </rPh>
    <rPh sb="1" eb="4">
      <t>ネンドマツ</t>
    </rPh>
    <rPh sb="5" eb="7">
      <t>ゲンカ</t>
    </rPh>
    <rPh sb="7" eb="9">
      <t>ショウキャク</t>
    </rPh>
    <rPh sb="9" eb="12">
      <t>ルイケイガク</t>
    </rPh>
    <phoneticPr fontId="4"/>
  </si>
  <si>
    <t xml:space="preserve">
本年度償却額
（F)</t>
    <rPh sb="1" eb="4">
      <t>ホンネンド</t>
    </rPh>
    <rPh sb="4" eb="7">
      <t>ショウキャクガク</t>
    </rPh>
    <phoneticPr fontId="4"/>
  </si>
  <si>
    <t xml:space="preserve"> 事業用資産</t>
    <rPh sb="1" eb="4">
      <t>ジギョウヨウ</t>
    </rPh>
    <rPh sb="4" eb="6">
      <t>シサン</t>
    </rPh>
    <phoneticPr fontId="10"/>
  </si>
  <si>
    <t>　  土地</t>
    <rPh sb="3" eb="5">
      <t>トチ</t>
    </rPh>
    <phoneticPr fontId="4"/>
  </si>
  <si>
    <t>　　立木竹</t>
    <rPh sb="2" eb="4">
      <t>タチキ</t>
    </rPh>
    <rPh sb="4" eb="5">
      <t>タケ</t>
    </rPh>
    <phoneticPr fontId="10"/>
  </si>
  <si>
    <t>　　建物</t>
    <rPh sb="2" eb="4">
      <t>タテモノ</t>
    </rPh>
    <phoneticPr fontId="4"/>
  </si>
  <si>
    <t>　　工作物</t>
    <rPh sb="2" eb="5">
      <t>コウサクブツ</t>
    </rPh>
    <phoneticPr fontId="4"/>
  </si>
  <si>
    <t>　　船舶</t>
    <rPh sb="2" eb="4">
      <t>センパク</t>
    </rPh>
    <phoneticPr fontId="10"/>
  </si>
  <si>
    <t>　　浮標等</t>
    <rPh sb="2" eb="4">
      <t>フヒョウ</t>
    </rPh>
    <rPh sb="4" eb="5">
      <t>ナド</t>
    </rPh>
    <phoneticPr fontId="10"/>
  </si>
  <si>
    <t>　　航空機</t>
    <rPh sb="2" eb="5">
      <t>コウクウキ</t>
    </rPh>
    <phoneticPr fontId="10"/>
  </si>
  <si>
    <t>　　その他</t>
    <rPh sb="4" eb="5">
      <t>タ</t>
    </rPh>
    <phoneticPr fontId="4"/>
  </si>
  <si>
    <t>　　建設仮勘定</t>
    <rPh sb="2" eb="4">
      <t>ケンセツ</t>
    </rPh>
    <rPh sb="4" eb="7">
      <t>カリカンジョウ</t>
    </rPh>
    <phoneticPr fontId="10"/>
  </si>
  <si>
    <t xml:space="preserve"> インフラ資産</t>
    <rPh sb="5" eb="7">
      <t>シサン</t>
    </rPh>
    <phoneticPr fontId="10"/>
  </si>
  <si>
    <t>　　土地</t>
    <rPh sb="2" eb="4">
      <t>トチ</t>
    </rPh>
    <phoneticPr fontId="4"/>
  </si>
  <si>
    <t>　　建物</t>
    <rPh sb="2" eb="4">
      <t>タテモノ</t>
    </rPh>
    <phoneticPr fontId="10"/>
  </si>
  <si>
    <t xml:space="preserve"> 物品</t>
    <rPh sb="1" eb="3">
      <t>ブッピン</t>
    </rPh>
    <phoneticPr fontId="4"/>
  </si>
  <si>
    <t>生活インフラ・
国土保全</t>
    <rPh sb="0" eb="2">
      <t>セイカツ</t>
    </rPh>
    <rPh sb="8" eb="10">
      <t>コクド</t>
    </rPh>
    <rPh sb="10" eb="12">
      <t>ホゼン</t>
    </rPh>
    <phoneticPr fontId="4"/>
  </si>
  <si>
    <t>教育</t>
    <rPh sb="0" eb="2">
      <t>キョウイク</t>
    </rPh>
    <phoneticPr fontId="10"/>
  </si>
  <si>
    <t>福祉</t>
    <rPh sb="0" eb="2">
      <t>フクシ</t>
    </rPh>
    <phoneticPr fontId="10"/>
  </si>
  <si>
    <t>環境衛生</t>
    <rPh sb="0" eb="2">
      <t>カンキョウ</t>
    </rPh>
    <rPh sb="2" eb="4">
      <t>エイセイ</t>
    </rPh>
    <phoneticPr fontId="10"/>
  </si>
  <si>
    <t>産業振興</t>
    <rPh sb="0" eb="2">
      <t>サンギョウ</t>
    </rPh>
    <rPh sb="2" eb="4">
      <t>シンコウ</t>
    </rPh>
    <phoneticPr fontId="10"/>
  </si>
  <si>
    <t>消防</t>
    <rPh sb="0" eb="2">
      <t>ショウボウ</t>
    </rPh>
    <phoneticPr fontId="10"/>
  </si>
  <si>
    <t>総務</t>
    <rPh sb="0" eb="2">
      <t>ソウム</t>
    </rPh>
    <phoneticPr fontId="10"/>
  </si>
  <si>
    <t>合計</t>
    <rPh sb="0" eb="2">
      <t>ゴウケイ</t>
    </rPh>
    <phoneticPr fontId="10"/>
  </si>
  <si>
    <t>③投資及び出資金の明細</t>
    <phoneticPr fontId="10"/>
  </si>
  <si>
    <t>市場価格のあるもの</t>
    <rPh sb="0" eb="2">
      <t>シジョウ</t>
    </rPh>
    <rPh sb="2" eb="4">
      <t>カカク</t>
    </rPh>
    <phoneticPr fontId="10"/>
  </si>
  <si>
    <t>銘柄名</t>
    <rPh sb="0" eb="2">
      <t>メイガラ</t>
    </rPh>
    <rPh sb="2" eb="3">
      <t>メイ</t>
    </rPh>
    <phoneticPr fontId="4"/>
  </si>
  <si>
    <t xml:space="preserve">
株数・口数など
（A）</t>
    <rPh sb="1" eb="3">
      <t>カブスウ</t>
    </rPh>
    <rPh sb="4" eb="5">
      <t>クチ</t>
    </rPh>
    <rPh sb="5" eb="6">
      <t>スウ</t>
    </rPh>
    <phoneticPr fontId="4"/>
  </si>
  <si>
    <t xml:space="preserve">
時価単価
（B）</t>
    <rPh sb="1" eb="3">
      <t>ジカ</t>
    </rPh>
    <rPh sb="3" eb="5">
      <t>タンカ</t>
    </rPh>
    <phoneticPr fontId="4"/>
  </si>
  <si>
    <t>貸借対照表計上額
（A）×（B)
（C)</t>
    <rPh sb="0" eb="2">
      <t>タイシャク</t>
    </rPh>
    <rPh sb="2" eb="5">
      <t>タイショウヒョウ</t>
    </rPh>
    <rPh sb="5" eb="8">
      <t>ケイジョウガク</t>
    </rPh>
    <phoneticPr fontId="4"/>
  </si>
  <si>
    <t xml:space="preserve">
取得単価
（D)</t>
    <rPh sb="1" eb="3">
      <t>シュトク</t>
    </rPh>
    <rPh sb="3" eb="5">
      <t>タンカ</t>
    </rPh>
    <phoneticPr fontId="4"/>
  </si>
  <si>
    <t>取得原価
（A）×（D)
（E)</t>
    <rPh sb="0" eb="2">
      <t>シュトク</t>
    </rPh>
    <rPh sb="2" eb="4">
      <t>ゲンカ</t>
    </rPh>
    <phoneticPr fontId="10"/>
  </si>
  <si>
    <t>評価差額
（C）－（E)
（F)</t>
    <rPh sb="0" eb="2">
      <t>ヒョウカ</t>
    </rPh>
    <rPh sb="2" eb="4">
      <t>サガク</t>
    </rPh>
    <phoneticPr fontId="10"/>
  </si>
  <si>
    <t>（参考）財産に関する
調書記載額</t>
    <rPh sb="1" eb="3">
      <t>サンコウ</t>
    </rPh>
    <rPh sb="4" eb="6">
      <t>ザイサン</t>
    </rPh>
    <rPh sb="7" eb="8">
      <t>カン</t>
    </rPh>
    <rPh sb="11" eb="13">
      <t>チョウショ</t>
    </rPh>
    <rPh sb="13" eb="15">
      <t>キサイ</t>
    </rPh>
    <rPh sb="15" eb="16">
      <t>ガク</t>
    </rPh>
    <phoneticPr fontId="10"/>
  </si>
  <si>
    <t>相手先名</t>
    <rPh sb="0" eb="3">
      <t>アイテサキ</t>
    </rPh>
    <rPh sb="3" eb="4">
      <t>メイ</t>
    </rPh>
    <phoneticPr fontId="4"/>
  </si>
  <si>
    <t>出資金額
（貸借対照表計上額）
（A)</t>
    <rPh sb="0" eb="2">
      <t>シュッシ</t>
    </rPh>
    <rPh sb="2" eb="4">
      <t>キンガク</t>
    </rPh>
    <rPh sb="6" eb="8">
      <t>タイシャク</t>
    </rPh>
    <rPh sb="8" eb="11">
      <t>タイショウヒョウ</t>
    </rPh>
    <rPh sb="11" eb="14">
      <t>ケイジョウガク</t>
    </rPh>
    <phoneticPr fontId="4"/>
  </si>
  <si>
    <t xml:space="preserve">
資産
（B)</t>
    <rPh sb="1" eb="3">
      <t>シサン</t>
    </rPh>
    <phoneticPr fontId="4"/>
  </si>
  <si>
    <t xml:space="preserve">
負債
（C)</t>
    <rPh sb="1" eb="3">
      <t>フサイ</t>
    </rPh>
    <phoneticPr fontId="4"/>
  </si>
  <si>
    <t>純資産額
（B）－（C)
（D)</t>
    <rPh sb="0" eb="3">
      <t>ジュンシサン</t>
    </rPh>
    <rPh sb="3" eb="4">
      <t>ガク</t>
    </rPh>
    <phoneticPr fontId="4"/>
  </si>
  <si>
    <t xml:space="preserve">
資本金
（E)</t>
    <rPh sb="1" eb="4">
      <t>シホンキン</t>
    </rPh>
    <phoneticPr fontId="4"/>
  </si>
  <si>
    <t>出資割合（％）
（A）/（E)
（F)</t>
    <rPh sb="0" eb="2">
      <t>シュッシ</t>
    </rPh>
    <rPh sb="2" eb="4">
      <t>ワリアイ</t>
    </rPh>
    <phoneticPr fontId="4"/>
  </si>
  <si>
    <t>実質価額
（D)×（F)
（G)</t>
    <rPh sb="0" eb="2">
      <t>ジッシツ</t>
    </rPh>
    <rPh sb="2" eb="4">
      <t>カガク</t>
    </rPh>
    <phoneticPr fontId="10"/>
  </si>
  <si>
    <t>投資損失引当金
計上額
（H)</t>
    <rPh sb="0" eb="2">
      <t>トウシ</t>
    </rPh>
    <rPh sb="2" eb="4">
      <t>ソンシツ</t>
    </rPh>
    <rPh sb="4" eb="7">
      <t>ヒキアテキン</t>
    </rPh>
    <rPh sb="8" eb="11">
      <t>ケイジョウガク</t>
    </rPh>
    <phoneticPr fontId="10"/>
  </si>
  <si>
    <t xml:space="preserve">
出資金額
（A)</t>
    <rPh sb="1" eb="3">
      <t>シュッシ</t>
    </rPh>
    <rPh sb="3" eb="5">
      <t>キンガク</t>
    </rPh>
    <phoneticPr fontId="4"/>
  </si>
  <si>
    <t xml:space="preserve">
強制評価減
（H)</t>
    <rPh sb="1" eb="3">
      <t>キョウセイ</t>
    </rPh>
    <rPh sb="3" eb="5">
      <t>ヒョウカ</t>
    </rPh>
    <rPh sb="5" eb="6">
      <t>ゲン</t>
    </rPh>
    <phoneticPr fontId="10"/>
  </si>
  <si>
    <t>貸借対照表計上額
（Ａ）－（Ｈ）
（Ｉ）</t>
    <rPh sb="0" eb="2">
      <t>タイシャク</t>
    </rPh>
    <rPh sb="2" eb="5">
      <t>タイショウヒョウ</t>
    </rPh>
    <rPh sb="5" eb="8">
      <t>ケイジョウガク</t>
    </rPh>
    <phoneticPr fontId="10"/>
  </si>
  <si>
    <t>種類</t>
    <rPh sb="0" eb="2">
      <t>シュルイ</t>
    </rPh>
    <phoneticPr fontId="4"/>
  </si>
  <si>
    <t>(参考)財産に関する
調書記載額</t>
    <rPh sb="1" eb="3">
      <t>サンコウ</t>
    </rPh>
    <rPh sb="4" eb="6">
      <t>ザイサン</t>
    </rPh>
    <rPh sb="7" eb="8">
      <t>カン</t>
    </rPh>
    <rPh sb="11" eb="13">
      <t>チョウショ</t>
    </rPh>
    <rPh sb="13" eb="15">
      <t>キサイ</t>
    </rPh>
    <rPh sb="15" eb="16">
      <t>ガク</t>
    </rPh>
    <phoneticPr fontId="4"/>
  </si>
  <si>
    <t>④基金の明細</t>
    <phoneticPr fontId="10"/>
  </si>
  <si>
    <t>相手先名または種別</t>
    <rPh sb="0" eb="3">
      <t>アイテサキ</t>
    </rPh>
    <rPh sb="3" eb="4">
      <t>メイ</t>
    </rPh>
    <rPh sb="7" eb="9">
      <t>シュベツ</t>
    </rPh>
    <phoneticPr fontId="4"/>
  </si>
  <si>
    <t>貸借対照表計上額</t>
    <rPh sb="0" eb="2">
      <t>タイシャク</t>
    </rPh>
    <rPh sb="2" eb="5">
      <t>タイショウヒョウ</t>
    </rPh>
    <rPh sb="5" eb="8">
      <t>ケイジョウガク</t>
    </rPh>
    <phoneticPr fontId="4"/>
  </si>
  <si>
    <t>徴収不能引当金計上額</t>
    <rPh sb="0" eb="2">
      <t>チョウシュウ</t>
    </rPh>
    <rPh sb="2" eb="4">
      <t>フノウ</t>
    </rPh>
    <rPh sb="4" eb="7">
      <t>ヒキアテキン</t>
    </rPh>
    <rPh sb="7" eb="10">
      <t>ケイジョウガク</t>
    </rPh>
    <phoneticPr fontId="4"/>
  </si>
  <si>
    <t>【貸付金】</t>
    <rPh sb="1" eb="4">
      <t>カシツケキン</t>
    </rPh>
    <phoneticPr fontId="4"/>
  </si>
  <si>
    <t>小計</t>
    <rPh sb="0" eb="2">
      <t>ショウケイ</t>
    </rPh>
    <phoneticPr fontId="10"/>
  </si>
  <si>
    <t>【未収金】</t>
    <rPh sb="1" eb="4">
      <t>ミシュウキン</t>
    </rPh>
    <phoneticPr fontId="4"/>
  </si>
  <si>
    <t>税等未収金</t>
    <rPh sb="0" eb="1">
      <t>ゼイ</t>
    </rPh>
    <rPh sb="1" eb="2">
      <t>ナド</t>
    </rPh>
    <rPh sb="2" eb="5">
      <t>ミシュウキン</t>
    </rPh>
    <phoneticPr fontId="10"/>
  </si>
  <si>
    <t>　　固定資産税</t>
    <rPh sb="2" eb="4">
      <t>コテイ</t>
    </rPh>
    <rPh sb="4" eb="7">
      <t>シサンゼイ</t>
    </rPh>
    <phoneticPr fontId="10"/>
  </si>
  <si>
    <t>（２）負債項目の明細</t>
    <rPh sb="3" eb="5">
      <t>フサイ</t>
    </rPh>
    <rPh sb="5" eb="7">
      <t>コウモク</t>
    </rPh>
    <rPh sb="8" eb="10">
      <t>メイサイ</t>
    </rPh>
    <phoneticPr fontId="10"/>
  </si>
  <si>
    <t>①地方債（借入先別）の明細</t>
    <rPh sb="1" eb="4">
      <t>チホウサイ</t>
    </rPh>
    <rPh sb="5" eb="8">
      <t>カリイレサキ</t>
    </rPh>
    <rPh sb="8" eb="9">
      <t>ベツ</t>
    </rPh>
    <rPh sb="11" eb="13">
      <t>メイサイ</t>
    </rPh>
    <phoneticPr fontId="10"/>
  </si>
  <si>
    <t>地方債残高</t>
    <rPh sb="0" eb="3">
      <t>チホウサイ</t>
    </rPh>
    <rPh sb="3" eb="5">
      <t>ザンダカ</t>
    </rPh>
    <phoneticPr fontId="13"/>
  </si>
  <si>
    <t>政府資金</t>
    <rPh sb="0" eb="2">
      <t>セイフ</t>
    </rPh>
    <rPh sb="2" eb="4">
      <t>シキン</t>
    </rPh>
    <phoneticPr fontId="13"/>
  </si>
  <si>
    <t>地方公共団体
金融機構</t>
    <rPh sb="0" eb="2">
      <t>チホウ</t>
    </rPh>
    <rPh sb="2" eb="4">
      <t>コウキョウ</t>
    </rPh>
    <rPh sb="4" eb="6">
      <t>ダンタイ</t>
    </rPh>
    <rPh sb="7" eb="9">
      <t>キンユウ</t>
    </rPh>
    <rPh sb="9" eb="11">
      <t>キコウ</t>
    </rPh>
    <phoneticPr fontId="13"/>
  </si>
  <si>
    <t>市中銀行</t>
    <rPh sb="0" eb="2">
      <t>シチュウ</t>
    </rPh>
    <rPh sb="2" eb="4">
      <t>ギンコウ</t>
    </rPh>
    <phoneticPr fontId="13"/>
  </si>
  <si>
    <t>その他の
金融機関</t>
    <rPh sb="2" eb="3">
      <t>タ</t>
    </rPh>
    <rPh sb="5" eb="7">
      <t>キンユウ</t>
    </rPh>
    <rPh sb="7" eb="9">
      <t>キカン</t>
    </rPh>
    <phoneticPr fontId="13"/>
  </si>
  <si>
    <t>市場公募債</t>
    <rPh sb="0" eb="2">
      <t>シジョウ</t>
    </rPh>
    <rPh sb="2" eb="5">
      <t>コウボサイ</t>
    </rPh>
    <phoneticPr fontId="13"/>
  </si>
  <si>
    <t>その他</t>
    <rPh sb="2" eb="3">
      <t>タ</t>
    </rPh>
    <phoneticPr fontId="13"/>
  </si>
  <si>
    <t>うち1年内償還予定</t>
    <rPh sb="3" eb="5">
      <t>ネンナイ</t>
    </rPh>
    <rPh sb="5" eb="7">
      <t>ショウカン</t>
    </rPh>
    <rPh sb="7" eb="9">
      <t>ヨテイ</t>
    </rPh>
    <phoneticPr fontId="4"/>
  </si>
  <si>
    <t>うち共同発行債</t>
    <rPh sb="2" eb="4">
      <t>キョウドウ</t>
    </rPh>
    <rPh sb="4" eb="6">
      <t>ハッコウ</t>
    </rPh>
    <rPh sb="6" eb="7">
      <t>サイ</t>
    </rPh>
    <phoneticPr fontId="4"/>
  </si>
  <si>
    <t>うち住民公募債</t>
    <rPh sb="2" eb="4">
      <t>ジュウミン</t>
    </rPh>
    <rPh sb="4" eb="7">
      <t>コウボサイ</t>
    </rPh>
    <phoneticPr fontId="4"/>
  </si>
  <si>
    <t>【通常分】</t>
    <rPh sb="1" eb="3">
      <t>ツウジョウ</t>
    </rPh>
    <rPh sb="3" eb="4">
      <t>ブン</t>
    </rPh>
    <phoneticPr fontId="10"/>
  </si>
  <si>
    <t>　　一般公共事業</t>
    <rPh sb="2" eb="4">
      <t>イッパン</t>
    </rPh>
    <rPh sb="4" eb="6">
      <t>コウキョウ</t>
    </rPh>
    <rPh sb="6" eb="8">
      <t>ジギョウ</t>
    </rPh>
    <phoneticPr fontId="10"/>
  </si>
  <si>
    <t>　　公営住宅建設</t>
    <rPh sb="2" eb="4">
      <t>コウエイ</t>
    </rPh>
    <rPh sb="4" eb="6">
      <t>ジュウタク</t>
    </rPh>
    <rPh sb="6" eb="8">
      <t>ケンセツ</t>
    </rPh>
    <phoneticPr fontId="10"/>
  </si>
  <si>
    <t>　　災害復旧</t>
    <rPh sb="2" eb="4">
      <t>サイガイ</t>
    </rPh>
    <rPh sb="4" eb="6">
      <t>フッキュウ</t>
    </rPh>
    <phoneticPr fontId="10"/>
  </si>
  <si>
    <t>　　教育・福祉施設</t>
    <rPh sb="2" eb="4">
      <t>キョウイク</t>
    </rPh>
    <rPh sb="5" eb="7">
      <t>フクシ</t>
    </rPh>
    <rPh sb="7" eb="9">
      <t>シセツ</t>
    </rPh>
    <phoneticPr fontId="10"/>
  </si>
  <si>
    <t>　　一般単独事業</t>
    <rPh sb="2" eb="4">
      <t>イッパン</t>
    </rPh>
    <rPh sb="4" eb="6">
      <t>タンドク</t>
    </rPh>
    <rPh sb="6" eb="8">
      <t>ジギョウ</t>
    </rPh>
    <phoneticPr fontId="10"/>
  </si>
  <si>
    <t>　　その他</t>
    <rPh sb="4" eb="5">
      <t>ホカ</t>
    </rPh>
    <phoneticPr fontId="10"/>
  </si>
  <si>
    <t>【特別分】</t>
    <rPh sb="1" eb="3">
      <t>トクベツ</t>
    </rPh>
    <rPh sb="3" eb="4">
      <t>ブン</t>
    </rPh>
    <phoneticPr fontId="10"/>
  </si>
  <si>
    <t>　　臨時財政対策債</t>
    <rPh sb="2" eb="4">
      <t>リンジ</t>
    </rPh>
    <rPh sb="4" eb="6">
      <t>ザイセイ</t>
    </rPh>
    <rPh sb="6" eb="8">
      <t>タイサク</t>
    </rPh>
    <rPh sb="8" eb="9">
      <t>サイ</t>
    </rPh>
    <phoneticPr fontId="14"/>
  </si>
  <si>
    <t>　　減税補てん債</t>
    <rPh sb="2" eb="4">
      <t>ゲンゼイ</t>
    </rPh>
    <rPh sb="4" eb="5">
      <t>ホ</t>
    </rPh>
    <rPh sb="7" eb="8">
      <t>サイ</t>
    </rPh>
    <phoneticPr fontId="14"/>
  </si>
  <si>
    <t>　　退職手当債</t>
    <rPh sb="2" eb="4">
      <t>タイショク</t>
    </rPh>
    <rPh sb="4" eb="6">
      <t>テアテ</t>
    </rPh>
    <rPh sb="6" eb="7">
      <t>サイ</t>
    </rPh>
    <phoneticPr fontId="14"/>
  </si>
  <si>
    <t>　　その他</t>
    <rPh sb="4" eb="5">
      <t>タ</t>
    </rPh>
    <phoneticPr fontId="14"/>
  </si>
  <si>
    <t>②地方債（利率別）の明細</t>
    <rPh sb="1" eb="4">
      <t>チホウサイ</t>
    </rPh>
    <rPh sb="5" eb="7">
      <t>リリツ</t>
    </rPh>
    <rPh sb="7" eb="8">
      <t>ベツ</t>
    </rPh>
    <rPh sb="10" eb="12">
      <t>メイサイ</t>
    </rPh>
    <phoneticPr fontId="4"/>
  </si>
  <si>
    <t>1.5％以下</t>
    <rPh sb="4" eb="6">
      <t>イカ</t>
    </rPh>
    <phoneticPr fontId="13"/>
  </si>
  <si>
    <t>1.5％超
2.0％以下</t>
    <rPh sb="4" eb="5">
      <t>チョウ</t>
    </rPh>
    <rPh sb="10" eb="12">
      <t>イカ</t>
    </rPh>
    <phoneticPr fontId="13"/>
  </si>
  <si>
    <t>2.0％超
2.5％以下</t>
    <rPh sb="4" eb="5">
      <t>チョウ</t>
    </rPh>
    <rPh sb="10" eb="12">
      <t>イカ</t>
    </rPh>
    <phoneticPr fontId="13"/>
  </si>
  <si>
    <t>2.5％超
3.0％以下</t>
    <rPh sb="4" eb="5">
      <t>チョウ</t>
    </rPh>
    <rPh sb="10" eb="12">
      <t>イカ</t>
    </rPh>
    <phoneticPr fontId="13"/>
  </si>
  <si>
    <t>3.0％超
3.5％以下</t>
    <rPh sb="4" eb="5">
      <t>チョウ</t>
    </rPh>
    <rPh sb="10" eb="12">
      <t>イカ</t>
    </rPh>
    <phoneticPr fontId="13"/>
  </si>
  <si>
    <t>3.5％超
4.0％以下</t>
    <rPh sb="4" eb="5">
      <t>チョウ</t>
    </rPh>
    <rPh sb="10" eb="12">
      <t>イカ</t>
    </rPh>
    <phoneticPr fontId="13"/>
  </si>
  <si>
    <t>4.0％超</t>
    <rPh sb="4" eb="5">
      <t>チョウ</t>
    </rPh>
    <phoneticPr fontId="13"/>
  </si>
  <si>
    <t>③地方債（返済期間別）の明細</t>
    <rPh sb="1" eb="4">
      <t>チホウサイ</t>
    </rPh>
    <rPh sb="5" eb="7">
      <t>ヘンサイ</t>
    </rPh>
    <rPh sb="7" eb="9">
      <t>キカン</t>
    </rPh>
    <rPh sb="9" eb="10">
      <t>ベツ</t>
    </rPh>
    <rPh sb="12" eb="14">
      <t>メイサイ</t>
    </rPh>
    <phoneticPr fontId="4"/>
  </si>
  <si>
    <t>１年以内</t>
    <rPh sb="1" eb="2">
      <t>ネン</t>
    </rPh>
    <rPh sb="2" eb="4">
      <t>イナイ</t>
    </rPh>
    <phoneticPr fontId="4"/>
  </si>
  <si>
    <t>１年超
２年以内</t>
    <rPh sb="1" eb="2">
      <t>ネン</t>
    </rPh>
    <rPh sb="2" eb="3">
      <t>チョウ</t>
    </rPh>
    <rPh sb="5" eb="6">
      <t>ネン</t>
    </rPh>
    <rPh sb="6" eb="8">
      <t>イナイ</t>
    </rPh>
    <phoneticPr fontId="4"/>
  </si>
  <si>
    <t>２年超
３年以内</t>
    <rPh sb="1" eb="2">
      <t>ネン</t>
    </rPh>
    <rPh sb="2" eb="3">
      <t>チョウ</t>
    </rPh>
    <rPh sb="5" eb="6">
      <t>ネン</t>
    </rPh>
    <rPh sb="6" eb="8">
      <t>イナイ</t>
    </rPh>
    <phoneticPr fontId="4"/>
  </si>
  <si>
    <t>３年超
４年以内</t>
    <rPh sb="1" eb="2">
      <t>ネン</t>
    </rPh>
    <rPh sb="2" eb="3">
      <t>チョウ</t>
    </rPh>
    <rPh sb="5" eb="6">
      <t>ネン</t>
    </rPh>
    <rPh sb="6" eb="8">
      <t>イナイ</t>
    </rPh>
    <phoneticPr fontId="4"/>
  </si>
  <si>
    <t>４年超
５年以内</t>
    <rPh sb="1" eb="2">
      <t>ネン</t>
    </rPh>
    <rPh sb="2" eb="3">
      <t>チョウ</t>
    </rPh>
    <rPh sb="5" eb="6">
      <t>ネン</t>
    </rPh>
    <rPh sb="6" eb="8">
      <t>イナイ</t>
    </rPh>
    <phoneticPr fontId="4"/>
  </si>
  <si>
    <t>５年超
10年以内</t>
    <rPh sb="1" eb="2">
      <t>ネン</t>
    </rPh>
    <rPh sb="2" eb="3">
      <t>チョウ</t>
    </rPh>
    <rPh sb="6" eb="7">
      <t>ネン</t>
    </rPh>
    <rPh sb="7" eb="9">
      <t>イナイ</t>
    </rPh>
    <phoneticPr fontId="4"/>
  </si>
  <si>
    <t>10年超
15年以内</t>
    <rPh sb="2" eb="3">
      <t>ネン</t>
    </rPh>
    <rPh sb="3" eb="4">
      <t>チョウ</t>
    </rPh>
    <rPh sb="7" eb="8">
      <t>ネン</t>
    </rPh>
    <rPh sb="8" eb="10">
      <t>イナイ</t>
    </rPh>
    <phoneticPr fontId="4"/>
  </si>
  <si>
    <t>15年超
20年以内</t>
    <rPh sb="2" eb="3">
      <t>ネン</t>
    </rPh>
    <rPh sb="3" eb="4">
      <t>チョウ</t>
    </rPh>
    <rPh sb="7" eb="8">
      <t>ネン</t>
    </rPh>
    <rPh sb="8" eb="10">
      <t>イナイ</t>
    </rPh>
    <phoneticPr fontId="4"/>
  </si>
  <si>
    <t>20年超</t>
    <rPh sb="2" eb="3">
      <t>ネン</t>
    </rPh>
    <rPh sb="3" eb="4">
      <t>チョウ</t>
    </rPh>
    <phoneticPr fontId="4"/>
  </si>
  <si>
    <t>④特定の契約条項が付された地方債の概要</t>
    <rPh sb="1" eb="3">
      <t>トクテイ</t>
    </rPh>
    <rPh sb="4" eb="6">
      <t>ケイヤク</t>
    </rPh>
    <rPh sb="6" eb="8">
      <t>ジョウコウ</t>
    </rPh>
    <rPh sb="9" eb="10">
      <t>フ</t>
    </rPh>
    <rPh sb="13" eb="16">
      <t>チホウサイ</t>
    </rPh>
    <rPh sb="17" eb="19">
      <t>ガイヨウ</t>
    </rPh>
    <phoneticPr fontId="4"/>
  </si>
  <si>
    <t>特定の契約条項が
付された地方債残高</t>
    <rPh sb="0" eb="2">
      <t>トクテイ</t>
    </rPh>
    <rPh sb="3" eb="5">
      <t>ケイヤク</t>
    </rPh>
    <rPh sb="5" eb="7">
      <t>ジョウコウ</t>
    </rPh>
    <rPh sb="9" eb="10">
      <t>フ</t>
    </rPh>
    <rPh sb="13" eb="16">
      <t>チホウサイ</t>
    </rPh>
    <rPh sb="16" eb="18">
      <t>ザンダカ</t>
    </rPh>
    <phoneticPr fontId="13"/>
  </si>
  <si>
    <t>契約条項の概要</t>
    <rPh sb="0" eb="2">
      <t>ケイヤク</t>
    </rPh>
    <rPh sb="2" eb="4">
      <t>ジョウコウ</t>
    </rPh>
    <rPh sb="5" eb="7">
      <t>ガイヨウ</t>
    </rPh>
    <phoneticPr fontId="13"/>
  </si>
  <si>
    <t>区分</t>
    <rPh sb="0" eb="2">
      <t>クブン</t>
    </rPh>
    <phoneticPr fontId="4"/>
  </si>
  <si>
    <t>前年度末残高</t>
    <rPh sb="0" eb="3">
      <t>ゼンネンド</t>
    </rPh>
    <rPh sb="3" eb="4">
      <t>マツ</t>
    </rPh>
    <rPh sb="4" eb="6">
      <t>ザンダカ</t>
    </rPh>
    <phoneticPr fontId="4"/>
  </si>
  <si>
    <t>本年度増加額</t>
    <rPh sb="0" eb="3">
      <t>ホンネンド</t>
    </rPh>
    <rPh sb="3" eb="5">
      <t>ゾウカ</t>
    </rPh>
    <rPh sb="5" eb="6">
      <t>ガク</t>
    </rPh>
    <phoneticPr fontId="4"/>
  </si>
  <si>
    <t>本年度減少額</t>
    <rPh sb="0" eb="3">
      <t>ホンネンド</t>
    </rPh>
    <rPh sb="3" eb="6">
      <t>ゲンショウガク</t>
    </rPh>
    <phoneticPr fontId="4"/>
  </si>
  <si>
    <t>本年度末残高</t>
    <rPh sb="0" eb="3">
      <t>ホンネンド</t>
    </rPh>
    <rPh sb="3" eb="4">
      <t>マツ</t>
    </rPh>
    <rPh sb="4" eb="6">
      <t>ザンダカ</t>
    </rPh>
    <phoneticPr fontId="4"/>
  </si>
  <si>
    <t>目的使用</t>
    <rPh sb="0" eb="2">
      <t>モクテキ</t>
    </rPh>
    <rPh sb="2" eb="4">
      <t>シヨウ</t>
    </rPh>
    <phoneticPr fontId="10"/>
  </si>
  <si>
    <t>その他</t>
    <rPh sb="2" eb="3">
      <t>タ</t>
    </rPh>
    <phoneticPr fontId="10"/>
  </si>
  <si>
    <t>２．行政コスト計算書の内容に関する明細</t>
    <rPh sb="2" eb="4">
      <t>ギョウセイ</t>
    </rPh>
    <rPh sb="7" eb="10">
      <t>ケイサンショ</t>
    </rPh>
    <rPh sb="11" eb="13">
      <t>ナイヨウ</t>
    </rPh>
    <rPh sb="14" eb="15">
      <t>カン</t>
    </rPh>
    <rPh sb="17" eb="19">
      <t>メイサイ</t>
    </rPh>
    <phoneticPr fontId="10"/>
  </si>
  <si>
    <t>（１）補助金等の明細</t>
    <rPh sb="3" eb="7">
      <t>ホジョキンナド</t>
    </rPh>
    <rPh sb="8" eb="10">
      <t>メイサイ</t>
    </rPh>
    <phoneticPr fontId="10"/>
  </si>
  <si>
    <t>名称</t>
    <rPh sb="0" eb="2">
      <t>メイショウ</t>
    </rPh>
    <phoneticPr fontId="10"/>
  </si>
  <si>
    <t>支出目的</t>
    <rPh sb="0" eb="2">
      <t>シシュツ</t>
    </rPh>
    <rPh sb="2" eb="4">
      <t>モクテキ</t>
    </rPh>
    <phoneticPr fontId="10"/>
  </si>
  <si>
    <t>他団体への公共施設等整備補助金等
(所有外資産分)</t>
    <rPh sb="0" eb="3">
      <t>タダンタイ</t>
    </rPh>
    <rPh sb="5" eb="7">
      <t>コウキョウ</t>
    </rPh>
    <rPh sb="7" eb="9">
      <t>シセツ</t>
    </rPh>
    <rPh sb="9" eb="10">
      <t>ナド</t>
    </rPh>
    <rPh sb="10" eb="12">
      <t>セイビ</t>
    </rPh>
    <rPh sb="12" eb="15">
      <t>ホジョキン</t>
    </rPh>
    <rPh sb="15" eb="16">
      <t>ナド</t>
    </rPh>
    <rPh sb="18" eb="20">
      <t>ショユウ</t>
    </rPh>
    <rPh sb="20" eb="21">
      <t>ガイ</t>
    </rPh>
    <rPh sb="21" eb="23">
      <t>シサン</t>
    </rPh>
    <rPh sb="23" eb="24">
      <t>ブン</t>
    </rPh>
    <phoneticPr fontId="10"/>
  </si>
  <si>
    <t>計</t>
    <rPh sb="0" eb="1">
      <t>ケイ</t>
    </rPh>
    <phoneticPr fontId="10"/>
  </si>
  <si>
    <t>（１）資金の明細</t>
    <rPh sb="3" eb="5">
      <t>シキン</t>
    </rPh>
    <rPh sb="6" eb="8">
      <t>メイサイ</t>
    </rPh>
    <phoneticPr fontId="10"/>
  </si>
  <si>
    <t>現金</t>
    <rPh sb="0" eb="2">
      <t>ゲンキン</t>
    </rPh>
    <phoneticPr fontId="4"/>
  </si>
  <si>
    <t>要求払預金</t>
    <rPh sb="0" eb="2">
      <t>ヨウキュウ</t>
    </rPh>
    <rPh sb="2" eb="3">
      <t>ハラ</t>
    </rPh>
    <rPh sb="3" eb="5">
      <t>ヨキン</t>
    </rPh>
    <phoneticPr fontId="4"/>
  </si>
  <si>
    <t>短期投資</t>
    <rPh sb="0" eb="2">
      <t>タンキ</t>
    </rPh>
    <rPh sb="2" eb="4">
      <t>トウシ</t>
    </rPh>
    <phoneticPr fontId="4"/>
  </si>
  <si>
    <t>②有形固定資産の行政目的別明細</t>
    <rPh sb="1" eb="3">
      <t>ユウケイ</t>
    </rPh>
    <rPh sb="3" eb="5">
      <t>コテイ</t>
    </rPh>
    <rPh sb="5" eb="7">
      <t>シサン</t>
    </rPh>
    <rPh sb="8" eb="10">
      <t>ギョウセイ</t>
    </rPh>
    <rPh sb="10" eb="12">
      <t>モクテキ</t>
    </rPh>
    <rPh sb="12" eb="13">
      <t>ベツ</t>
    </rPh>
    <rPh sb="13" eb="15">
      <t>メイサイ</t>
    </rPh>
    <phoneticPr fontId="10"/>
  </si>
  <si>
    <t>市場価格のないもののうち連結対象団体（会計）に対するもの</t>
    <rPh sb="0" eb="2">
      <t>シジョウ</t>
    </rPh>
    <rPh sb="2" eb="4">
      <t>カカク</t>
    </rPh>
    <rPh sb="12" eb="14">
      <t>レンケツ</t>
    </rPh>
    <rPh sb="14" eb="16">
      <t>タイショウ</t>
    </rPh>
    <rPh sb="16" eb="18">
      <t>ダンタイ</t>
    </rPh>
    <rPh sb="19" eb="21">
      <t>カイケイ</t>
    </rPh>
    <rPh sb="23" eb="24">
      <t>タイ</t>
    </rPh>
    <phoneticPr fontId="10"/>
  </si>
  <si>
    <t>市場価格のないもののうち連結対象団体（会計）以外に対するもの</t>
    <rPh sb="0" eb="2">
      <t>シジョウ</t>
    </rPh>
    <rPh sb="2" eb="4">
      <t>カカク</t>
    </rPh>
    <rPh sb="12" eb="14">
      <t>レンケツ</t>
    </rPh>
    <rPh sb="14" eb="16">
      <t>タイショウ</t>
    </rPh>
    <rPh sb="16" eb="18">
      <t>ダンタイ</t>
    </rPh>
    <rPh sb="19" eb="21">
      <t>カイケイ</t>
    </rPh>
    <rPh sb="22" eb="24">
      <t>イガイ</t>
    </rPh>
    <rPh sb="25" eb="26">
      <t>タイ</t>
    </rPh>
    <phoneticPr fontId="10"/>
  </si>
  <si>
    <t>財政調整基金</t>
    <rPh sb="0" eb="2">
      <t>ザイセイ</t>
    </rPh>
    <rPh sb="2" eb="4">
      <t>チョウセイ</t>
    </rPh>
    <rPh sb="4" eb="6">
      <t>キキン</t>
    </rPh>
    <phoneticPr fontId="4"/>
  </si>
  <si>
    <t>（単位：千円　）</t>
    <rPh sb="1" eb="3">
      <t>タンイ</t>
    </rPh>
    <rPh sb="4" eb="6">
      <t>センエン</t>
    </rPh>
    <phoneticPr fontId="10"/>
  </si>
  <si>
    <t>　　市民税（個人）</t>
    <rPh sb="2" eb="5">
      <t>シミンゼイ</t>
    </rPh>
    <rPh sb="6" eb="8">
      <t>コジン</t>
    </rPh>
    <phoneticPr fontId="10"/>
  </si>
  <si>
    <t>　　市民税（法人）</t>
    <rPh sb="2" eb="5">
      <t>シミンゼイ</t>
    </rPh>
    <rPh sb="6" eb="8">
      <t>ホウジン</t>
    </rPh>
    <phoneticPr fontId="10"/>
  </si>
  <si>
    <t>　　軽自動車税</t>
    <rPh sb="2" eb="6">
      <t>ケイジドウシャ</t>
    </rPh>
    <rPh sb="6" eb="7">
      <t>ゼイ</t>
    </rPh>
    <phoneticPr fontId="4"/>
  </si>
  <si>
    <t>　　都市計画税</t>
    <rPh sb="2" eb="4">
      <t>トシ</t>
    </rPh>
    <rPh sb="4" eb="6">
      <t>ケイカク</t>
    </rPh>
    <rPh sb="6" eb="7">
      <t>ゼイ</t>
    </rPh>
    <phoneticPr fontId="4"/>
  </si>
  <si>
    <t>（単位：千円）</t>
    <rPh sb="1" eb="3">
      <t>タンイ</t>
    </rPh>
    <rPh sb="4" eb="6">
      <t>センエン</t>
    </rPh>
    <phoneticPr fontId="4"/>
  </si>
  <si>
    <t>徴収不能引当金</t>
    <rPh sb="0" eb="2">
      <t>チョウシュウ</t>
    </rPh>
    <rPh sb="2" eb="4">
      <t>フノウ</t>
    </rPh>
    <rPh sb="4" eb="6">
      <t>ヒキアテ</t>
    </rPh>
    <rPh sb="6" eb="7">
      <t>キン</t>
    </rPh>
    <phoneticPr fontId="4"/>
  </si>
  <si>
    <t>退職手当引当金</t>
    <rPh sb="0" eb="2">
      <t>タイショク</t>
    </rPh>
    <rPh sb="2" eb="4">
      <t>テアテ</t>
    </rPh>
    <rPh sb="4" eb="6">
      <t>ヒキアテ</t>
    </rPh>
    <rPh sb="6" eb="7">
      <t>キン</t>
    </rPh>
    <phoneticPr fontId="4"/>
  </si>
  <si>
    <t>賞与等引当金</t>
    <rPh sb="0" eb="2">
      <t>ショウヨ</t>
    </rPh>
    <rPh sb="2" eb="3">
      <t>トウ</t>
    </rPh>
    <rPh sb="3" eb="5">
      <t>ヒキアテ</t>
    </rPh>
    <rPh sb="5" eb="6">
      <t>キン</t>
    </rPh>
    <phoneticPr fontId="4"/>
  </si>
  <si>
    <t>該当なし</t>
    <rPh sb="0" eb="2">
      <t>ガイトウ</t>
    </rPh>
    <phoneticPr fontId="4"/>
  </si>
  <si>
    <t>その他</t>
    <rPh sb="2" eb="3">
      <t>タ</t>
    </rPh>
    <phoneticPr fontId="4"/>
  </si>
  <si>
    <t>④引当金の明細</t>
    <rPh sb="1" eb="4">
      <t>ヒキアテキン</t>
    </rPh>
    <rPh sb="5" eb="7">
      <t>メイサイ</t>
    </rPh>
    <phoneticPr fontId="10"/>
  </si>
  <si>
    <t>金額</t>
    <rPh sb="0" eb="2">
      <t>キンガク</t>
    </rPh>
    <phoneticPr fontId="4"/>
  </si>
  <si>
    <t>相手先等</t>
    <rPh sb="0" eb="3">
      <t>アイテサキ</t>
    </rPh>
    <rPh sb="3" eb="4">
      <t>トウ</t>
    </rPh>
    <phoneticPr fontId="10"/>
  </si>
  <si>
    <t>調布市土地開発公社出資金</t>
    <rPh sb="0" eb="3">
      <t>チョウフシ</t>
    </rPh>
    <rPh sb="3" eb="5">
      <t>トチ</t>
    </rPh>
    <rPh sb="5" eb="7">
      <t>カイハツ</t>
    </rPh>
    <rPh sb="7" eb="9">
      <t>コウシャ</t>
    </rPh>
    <rPh sb="9" eb="12">
      <t>シュッシキン</t>
    </rPh>
    <phoneticPr fontId="4"/>
  </si>
  <si>
    <t>調布エフエム放送株式会社株券</t>
    <rPh sb="0" eb="2">
      <t>チョウフ</t>
    </rPh>
    <rPh sb="6" eb="8">
      <t>ホウソウ</t>
    </rPh>
    <rPh sb="8" eb="12">
      <t>カブシキガイシャ</t>
    </rPh>
    <rPh sb="12" eb="14">
      <t>カブケン</t>
    </rPh>
    <phoneticPr fontId="5"/>
  </si>
  <si>
    <t>調布ゆうあい福祉公社出捐金</t>
  </si>
  <si>
    <t>調布市文化・コミュニティ振興財団出捐金</t>
    <rPh sb="0" eb="3">
      <t>チョウフシ</t>
    </rPh>
    <rPh sb="3" eb="5">
      <t>ブンカ</t>
    </rPh>
    <rPh sb="12" eb="14">
      <t>シンコウ</t>
    </rPh>
    <rPh sb="14" eb="16">
      <t>ザイダン</t>
    </rPh>
    <rPh sb="16" eb="17">
      <t>デ</t>
    </rPh>
    <phoneticPr fontId="5"/>
  </si>
  <si>
    <t>調布市社会福祉事業団出捐金</t>
    <rPh sb="0" eb="3">
      <t>チョウフシ</t>
    </rPh>
    <rPh sb="3" eb="5">
      <t>シャカイ</t>
    </rPh>
    <rPh sb="5" eb="7">
      <t>フクシ</t>
    </rPh>
    <rPh sb="7" eb="9">
      <t>ジギョウ</t>
    </rPh>
    <rPh sb="9" eb="10">
      <t>ダン</t>
    </rPh>
    <phoneticPr fontId="5"/>
  </si>
  <si>
    <t>調布市市民サービス公社出捐金</t>
    <rPh sb="0" eb="3">
      <t>チョウフシ</t>
    </rPh>
    <rPh sb="3" eb="5">
      <t>シミン</t>
    </rPh>
    <rPh sb="9" eb="11">
      <t>コウシャ</t>
    </rPh>
    <phoneticPr fontId="5"/>
  </si>
  <si>
    <t>調布市武者小路実篤記念館出捐金</t>
    <rPh sb="0" eb="3">
      <t>チョウフシ</t>
    </rPh>
    <rPh sb="3" eb="7">
      <t>ムシャノコウジ</t>
    </rPh>
    <rPh sb="7" eb="9">
      <t>サネアツ</t>
    </rPh>
    <rPh sb="9" eb="11">
      <t>キネン</t>
    </rPh>
    <rPh sb="11" eb="12">
      <t>カン</t>
    </rPh>
    <phoneticPr fontId="5"/>
  </si>
  <si>
    <t>株式会社東京スタジアム株券</t>
    <rPh sb="0" eb="4">
      <t>カブシキガイシャ</t>
    </rPh>
    <rPh sb="4" eb="6">
      <t>トウキョウ</t>
    </rPh>
    <rPh sb="11" eb="13">
      <t>カブケン</t>
    </rPh>
    <phoneticPr fontId="5"/>
  </si>
  <si>
    <t>東京フットボールクラブ株式会社株券</t>
    <rPh sb="0" eb="2">
      <t>トウキョウ</t>
    </rPh>
    <rPh sb="11" eb="15">
      <t>カブシキガイシャ</t>
    </rPh>
    <rPh sb="15" eb="17">
      <t>カブケン</t>
    </rPh>
    <phoneticPr fontId="5"/>
  </si>
  <si>
    <t>株式会社ココスクエア株券</t>
    <rPh sb="0" eb="4">
      <t>カブシキガイシャ</t>
    </rPh>
    <rPh sb="10" eb="12">
      <t>カブケン</t>
    </rPh>
    <phoneticPr fontId="5"/>
  </si>
  <si>
    <t>農業近代化資金保証出捐金</t>
    <rPh sb="0" eb="2">
      <t>ノウギョウ</t>
    </rPh>
    <rPh sb="2" eb="5">
      <t>キンダイカ</t>
    </rPh>
    <rPh sb="5" eb="7">
      <t>シキン</t>
    </rPh>
    <rPh sb="7" eb="9">
      <t>ホショウ</t>
    </rPh>
    <rPh sb="9" eb="10">
      <t>デ</t>
    </rPh>
    <rPh sb="10" eb="11">
      <t>エン</t>
    </rPh>
    <rPh sb="11" eb="12">
      <t>キン</t>
    </rPh>
    <phoneticPr fontId="5"/>
  </si>
  <si>
    <t>東京しごと財団出捐金</t>
    <rPh sb="0" eb="2">
      <t>トウキョウ</t>
    </rPh>
    <rPh sb="5" eb="7">
      <t>ザイダン</t>
    </rPh>
    <phoneticPr fontId="5"/>
  </si>
  <si>
    <t>東京都農林水産振興財団出捐金</t>
    <rPh sb="0" eb="2">
      <t>トウキョウ</t>
    </rPh>
    <rPh sb="2" eb="3">
      <t>ト</t>
    </rPh>
    <rPh sb="3" eb="5">
      <t>ノウリン</t>
    </rPh>
    <rPh sb="5" eb="7">
      <t>スイサン</t>
    </rPh>
    <rPh sb="7" eb="9">
      <t>シンコウ</t>
    </rPh>
    <rPh sb="9" eb="11">
      <t>ザイダン</t>
    </rPh>
    <phoneticPr fontId="5"/>
  </si>
  <si>
    <t>暴力団追放運動推進都民センター出捐金</t>
    <rPh sb="0" eb="3">
      <t>ボウリョクダン</t>
    </rPh>
    <rPh sb="3" eb="5">
      <t>ツイホウ</t>
    </rPh>
    <rPh sb="5" eb="7">
      <t>ウンドウ</t>
    </rPh>
    <rPh sb="7" eb="9">
      <t>スイシン</t>
    </rPh>
    <rPh sb="9" eb="11">
      <t>トミン</t>
    </rPh>
    <phoneticPr fontId="5"/>
  </si>
  <si>
    <t>多摩南部成年後見センター出資金</t>
    <rPh sb="0" eb="2">
      <t>タマ</t>
    </rPh>
    <rPh sb="2" eb="4">
      <t>ナンブ</t>
    </rPh>
    <rPh sb="4" eb="6">
      <t>セイネン</t>
    </rPh>
    <rPh sb="6" eb="8">
      <t>コウケン</t>
    </rPh>
    <rPh sb="12" eb="14">
      <t>シュッシ</t>
    </rPh>
    <rPh sb="14" eb="15">
      <t>キン</t>
    </rPh>
    <phoneticPr fontId="5"/>
  </si>
  <si>
    <t>地方公共団体金融機構出資金</t>
    <rPh sb="0" eb="2">
      <t>チホウ</t>
    </rPh>
    <rPh sb="2" eb="4">
      <t>コウキョウ</t>
    </rPh>
    <rPh sb="4" eb="6">
      <t>ダンタイ</t>
    </rPh>
    <rPh sb="6" eb="8">
      <t>キンユウ</t>
    </rPh>
    <rPh sb="8" eb="10">
      <t>キコウ</t>
    </rPh>
    <rPh sb="10" eb="13">
      <t>シュッシキン</t>
    </rPh>
    <phoneticPr fontId="5"/>
  </si>
  <si>
    <t>減債基金</t>
    <rPh sb="0" eb="2">
      <t>ゲンサイ</t>
    </rPh>
    <rPh sb="2" eb="4">
      <t>キキン</t>
    </rPh>
    <phoneticPr fontId="4"/>
  </si>
  <si>
    <t>公共施設整備基金</t>
    <rPh sb="0" eb="2">
      <t>コウキョウ</t>
    </rPh>
    <rPh sb="2" eb="4">
      <t>シセツ</t>
    </rPh>
    <rPh sb="4" eb="6">
      <t>セイビ</t>
    </rPh>
    <rPh sb="6" eb="8">
      <t>キキン</t>
    </rPh>
    <phoneticPr fontId="5"/>
  </si>
  <si>
    <t>国際交流平和基金</t>
    <rPh sb="0" eb="2">
      <t>コクサイ</t>
    </rPh>
    <rPh sb="2" eb="4">
      <t>コウリュウ</t>
    </rPh>
    <rPh sb="4" eb="6">
      <t>ヘイワ</t>
    </rPh>
    <rPh sb="6" eb="8">
      <t>キキン</t>
    </rPh>
    <phoneticPr fontId="5"/>
  </si>
  <si>
    <t>都市基盤整備事業基金</t>
    <rPh sb="0" eb="2">
      <t>トシ</t>
    </rPh>
    <rPh sb="2" eb="4">
      <t>キバン</t>
    </rPh>
    <rPh sb="4" eb="6">
      <t>セイビ</t>
    </rPh>
    <rPh sb="6" eb="8">
      <t>ジギョウ</t>
    </rPh>
    <rPh sb="8" eb="10">
      <t>キキン</t>
    </rPh>
    <phoneticPr fontId="5"/>
  </si>
  <si>
    <t>ふるさとのみどりと環境を守り育てる基金</t>
    <rPh sb="9" eb="11">
      <t>カンキョウ</t>
    </rPh>
    <rPh sb="12" eb="13">
      <t>マモ</t>
    </rPh>
    <rPh sb="14" eb="15">
      <t>ソダ</t>
    </rPh>
    <rPh sb="17" eb="19">
      <t>キキン</t>
    </rPh>
    <phoneticPr fontId="5"/>
  </si>
  <si>
    <t>職員退職手当基金</t>
    <rPh sb="0" eb="2">
      <t>ショクイン</t>
    </rPh>
    <rPh sb="2" eb="4">
      <t>タイショク</t>
    </rPh>
    <rPh sb="4" eb="6">
      <t>テアテ</t>
    </rPh>
    <rPh sb="6" eb="8">
      <t>キキン</t>
    </rPh>
    <phoneticPr fontId="5"/>
  </si>
  <si>
    <t>美術作品等取得基金</t>
    <rPh sb="0" eb="2">
      <t>ビジュツ</t>
    </rPh>
    <rPh sb="2" eb="4">
      <t>サクヒン</t>
    </rPh>
    <rPh sb="4" eb="5">
      <t>トウ</t>
    </rPh>
    <rPh sb="5" eb="7">
      <t>シュトク</t>
    </rPh>
    <rPh sb="7" eb="9">
      <t>キキン</t>
    </rPh>
    <phoneticPr fontId="5"/>
  </si>
  <si>
    <t>⑤貸付金の明細</t>
    <rPh sb="1" eb="3">
      <t>カシツケ</t>
    </rPh>
    <rPh sb="3" eb="4">
      <t>キン</t>
    </rPh>
    <rPh sb="5" eb="7">
      <t>メイサイ</t>
    </rPh>
    <phoneticPr fontId="10"/>
  </si>
  <si>
    <t>長期貸付金</t>
    <rPh sb="0" eb="2">
      <t>チョウキ</t>
    </rPh>
    <rPh sb="2" eb="4">
      <t>カシツケ</t>
    </rPh>
    <rPh sb="4" eb="5">
      <t>キン</t>
    </rPh>
    <phoneticPr fontId="4"/>
  </si>
  <si>
    <t>短期貸付金</t>
    <rPh sb="0" eb="2">
      <t>タンキ</t>
    </rPh>
    <rPh sb="2" eb="4">
      <t>カシツケ</t>
    </rPh>
    <rPh sb="4" eb="5">
      <t>キン</t>
    </rPh>
    <phoneticPr fontId="4"/>
  </si>
  <si>
    <t>（参考）
貸付金計</t>
    <rPh sb="1" eb="3">
      <t>サンコウ</t>
    </rPh>
    <rPh sb="5" eb="7">
      <t>カシツケ</t>
    </rPh>
    <rPh sb="7" eb="8">
      <t>キン</t>
    </rPh>
    <rPh sb="8" eb="9">
      <t>ケイ</t>
    </rPh>
    <phoneticPr fontId="4"/>
  </si>
  <si>
    <t>市街地再開発事業等資金貸付金</t>
    <rPh sb="0" eb="3">
      <t>シガイチ</t>
    </rPh>
    <rPh sb="3" eb="6">
      <t>サイカイハツ</t>
    </rPh>
    <rPh sb="6" eb="8">
      <t>ジギョウ</t>
    </rPh>
    <rPh sb="8" eb="9">
      <t>トウ</t>
    </rPh>
    <rPh sb="9" eb="11">
      <t>シキン</t>
    </rPh>
    <rPh sb="11" eb="13">
      <t>カシツケ</t>
    </rPh>
    <rPh sb="13" eb="14">
      <t>キン</t>
    </rPh>
    <phoneticPr fontId="4"/>
  </si>
  <si>
    <t>緊急援護資金等貸付金</t>
    <rPh sb="0" eb="2">
      <t>キンキュウ</t>
    </rPh>
    <rPh sb="2" eb="4">
      <t>エンゴ</t>
    </rPh>
    <rPh sb="4" eb="6">
      <t>シキン</t>
    </rPh>
    <rPh sb="6" eb="7">
      <t>トウ</t>
    </rPh>
    <rPh sb="7" eb="9">
      <t>カシツケ</t>
    </rPh>
    <rPh sb="9" eb="10">
      <t>キン</t>
    </rPh>
    <phoneticPr fontId="4"/>
  </si>
  <si>
    <t>　　使用料及び手数料</t>
    <rPh sb="2" eb="5">
      <t>シヨウリョウ</t>
    </rPh>
    <rPh sb="5" eb="6">
      <t>オヨ</t>
    </rPh>
    <rPh sb="7" eb="10">
      <t>テスウリョウ</t>
    </rPh>
    <phoneticPr fontId="4"/>
  </si>
  <si>
    <t>緊急援護資金貸付金</t>
    <rPh sb="0" eb="2">
      <t>キンキュウ</t>
    </rPh>
    <rPh sb="2" eb="4">
      <t>エンゴ</t>
    </rPh>
    <rPh sb="4" eb="6">
      <t>シキン</t>
    </rPh>
    <rPh sb="6" eb="8">
      <t>カシツケ</t>
    </rPh>
    <rPh sb="8" eb="9">
      <t>キン</t>
    </rPh>
    <phoneticPr fontId="4"/>
  </si>
  <si>
    <t>その他の未収金</t>
    <rPh sb="2" eb="3">
      <t>タ</t>
    </rPh>
    <rPh sb="4" eb="7">
      <t>ミシュウキン</t>
    </rPh>
    <phoneticPr fontId="4"/>
  </si>
  <si>
    <t>　　諸収入</t>
    <rPh sb="2" eb="3">
      <t>ショ</t>
    </rPh>
    <rPh sb="3" eb="5">
      <t>シュウニュウ</t>
    </rPh>
    <phoneticPr fontId="4"/>
  </si>
  <si>
    <t>　　分担金及び負担金</t>
    <rPh sb="2" eb="5">
      <t>ブンタンキン</t>
    </rPh>
    <rPh sb="5" eb="6">
      <t>オヨ</t>
    </rPh>
    <rPh sb="7" eb="10">
      <t>フタンキン</t>
    </rPh>
    <phoneticPr fontId="4"/>
  </si>
  <si>
    <t>認証保育所運営費等補助金</t>
  </si>
  <si>
    <t>東京たま広域資源循環組合負担金</t>
  </si>
  <si>
    <t>ふじみ衛生組合負担金</t>
  </si>
  <si>
    <t>調布市文化・コミュニティ振興財団補助金</t>
  </si>
  <si>
    <t>幼稚園等園児保護者負担軽減事業費補助金</t>
  </si>
  <si>
    <t>社会福祉協議会人件費補助金</t>
  </si>
  <si>
    <t>調布市社会福祉協議会</t>
  </si>
  <si>
    <t>障害者日中活動系サービス推進事業費補助金</t>
  </si>
  <si>
    <t>調布ゆうあい福祉公社運営費補助金</t>
  </si>
  <si>
    <t>調布ゆうあい福祉公社</t>
  </si>
  <si>
    <t>３．純資産変動計算書の内容に関する明細</t>
    <rPh sb="2" eb="5">
      <t>ジュンシサン</t>
    </rPh>
    <rPh sb="5" eb="7">
      <t>ヘンドウ</t>
    </rPh>
    <rPh sb="7" eb="10">
      <t>ケイサンショ</t>
    </rPh>
    <rPh sb="11" eb="13">
      <t>ナイヨウ</t>
    </rPh>
    <rPh sb="14" eb="15">
      <t>カン</t>
    </rPh>
    <rPh sb="17" eb="19">
      <t>メイサイ</t>
    </rPh>
    <phoneticPr fontId="10"/>
  </si>
  <si>
    <t>（１）財源の明細</t>
    <rPh sb="3" eb="5">
      <t>ザイゲン</t>
    </rPh>
    <rPh sb="6" eb="8">
      <t>メイサイ</t>
    </rPh>
    <phoneticPr fontId="10"/>
  </si>
  <si>
    <t>会計</t>
    <rPh sb="0" eb="2">
      <t>カイケイ</t>
    </rPh>
    <phoneticPr fontId="10"/>
  </si>
  <si>
    <t>一般会計</t>
    <rPh sb="0" eb="2">
      <t>イッパン</t>
    </rPh>
    <rPh sb="2" eb="4">
      <t>カイケイ</t>
    </rPh>
    <phoneticPr fontId="10"/>
  </si>
  <si>
    <t>財源の内容</t>
    <rPh sb="0" eb="2">
      <t>ザイゲン</t>
    </rPh>
    <rPh sb="3" eb="5">
      <t>ナイヨウ</t>
    </rPh>
    <phoneticPr fontId="10"/>
  </si>
  <si>
    <t>その他の補助金等</t>
    <rPh sb="2" eb="3">
      <t>タ</t>
    </rPh>
    <rPh sb="4" eb="8">
      <t>ホジョキントウ</t>
    </rPh>
    <phoneticPr fontId="4"/>
  </si>
  <si>
    <t>税収等</t>
    <rPh sb="0" eb="3">
      <t>ゼイシュウトウ</t>
    </rPh>
    <phoneticPr fontId="4"/>
  </si>
  <si>
    <t>小計</t>
    <rPh sb="0" eb="2">
      <t>ショウケイ</t>
    </rPh>
    <phoneticPr fontId="4"/>
  </si>
  <si>
    <t>国県等補助金</t>
    <rPh sb="0" eb="1">
      <t>クニ</t>
    </rPh>
    <rPh sb="1" eb="2">
      <t>ケン</t>
    </rPh>
    <rPh sb="2" eb="3">
      <t>トウ</t>
    </rPh>
    <rPh sb="3" eb="6">
      <t>ホジョキン</t>
    </rPh>
    <phoneticPr fontId="4"/>
  </si>
  <si>
    <t>国庫支出金</t>
    <rPh sb="0" eb="2">
      <t>コッコ</t>
    </rPh>
    <rPh sb="2" eb="5">
      <t>シシュツキン</t>
    </rPh>
    <phoneticPr fontId="4"/>
  </si>
  <si>
    <t>都支出金</t>
    <rPh sb="0" eb="1">
      <t>ト</t>
    </rPh>
    <rPh sb="1" eb="4">
      <t>シシュツキン</t>
    </rPh>
    <phoneticPr fontId="4"/>
  </si>
  <si>
    <t>計</t>
    <rPh sb="0" eb="1">
      <t>ケイ</t>
    </rPh>
    <phoneticPr fontId="4"/>
  </si>
  <si>
    <t>資本的
補助金</t>
    <rPh sb="0" eb="3">
      <t>シホンテキ</t>
    </rPh>
    <rPh sb="4" eb="7">
      <t>ホジョキン</t>
    </rPh>
    <phoneticPr fontId="4"/>
  </si>
  <si>
    <t>経常的
補助金</t>
    <rPh sb="0" eb="2">
      <t>ケイジョウ</t>
    </rPh>
    <rPh sb="2" eb="3">
      <t>テキ</t>
    </rPh>
    <rPh sb="4" eb="7">
      <t>ホジョキン</t>
    </rPh>
    <phoneticPr fontId="4"/>
  </si>
  <si>
    <t>（２）財源情報の明細</t>
    <rPh sb="3" eb="5">
      <t>ザイゲン</t>
    </rPh>
    <rPh sb="5" eb="7">
      <t>ジョウホウ</t>
    </rPh>
    <rPh sb="8" eb="10">
      <t>メイサイ</t>
    </rPh>
    <phoneticPr fontId="6"/>
  </si>
  <si>
    <t>区分</t>
    <rPh sb="0" eb="2">
      <t>クブン</t>
    </rPh>
    <phoneticPr fontId="6"/>
  </si>
  <si>
    <t>金額</t>
    <rPh sb="0" eb="2">
      <t>キンガク</t>
    </rPh>
    <phoneticPr fontId="6"/>
  </si>
  <si>
    <t>内訳</t>
    <rPh sb="0" eb="2">
      <t>ウチワケ</t>
    </rPh>
    <phoneticPr fontId="6"/>
  </si>
  <si>
    <t>国県等補助金</t>
    <rPh sb="0" eb="1">
      <t>クニ</t>
    </rPh>
    <rPh sb="1" eb="2">
      <t>ケン</t>
    </rPh>
    <rPh sb="2" eb="3">
      <t>ナド</t>
    </rPh>
    <rPh sb="3" eb="6">
      <t>ホジョキン</t>
    </rPh>
    <phoneticPr fontId="6"/>
  </si>
  <si>
    <t>地方債等</t>
    <rPh sb="0" eb="2">
      <t>チホウ</t>
    </rPh>
    <rPh sb="2" eb="3">
      <t>サイ</t>
    </rPh>
    <rPh sb="3" eb="4">
      <t>ナド</t>
    </rPh>
    <phoneticPr fontId="6"/>
  </si>
  <si>
    <t>税収等</t>
    <rPh sb="0" eb="3">
      <t>ゼイシュウナド</t>
    </rPh>
    <phoneticPr fontId="6"/>
  </si>
  <si>
    <t>その他</t>
    <rPh sb="2" eb="3">
      <t>タ</t>
    </rPh>
    <phoneticPr fontId="6"/>
  </si>
  <si>
    <t>純行政コスト</t>
    <rPh sb="0" eb="1">
      <t>ジュン</t>
    </rPh>
    <rPh sb="1" eb="3">
      <t>ギョウセイ</t>
    </rPh>
    <phoneticPr fontId="4"/>
  </si>
  <si>
    <t>有形固定資産等の増加</t>
    <rPh sb="0" eb="2">
      <t>ユウケイ</t>
    </rPh>
    <rPh sb="2" eb="4">
      <t>コテイ</t>
    </rPh>
    <rPh sb="4" eb="6">
      <t>シサン</t>
    </rPh>
    <rPh sb="6" eb="7">
      <t>トウ</t>
    </rPh>
    <rPh sb="8" eb="10">
      <t>ゾウカ</t>
    </rPh>
    <phoneticPr fontId="4"/>
  </si>
  <si>
    <t>貸付の増加</t>
    <rPh sb="0" eb="2">
      <t>カシツケ</t>
    </rPh>
    <rPh sb="3" eb="5">
      <t>ゾウカ</t>
    </rPh>
    <phoneticPr fontId="4"/>
  </si>
  <si>
    <t>基金等の増加</t>
  </si>
  <si>
    <t>４．資金収支計算書の内容に関する明細</t>
    <rPh sb="2" eb="4">
      <t>シキン</t>
    </rPh>
    <rPh sb="4" eb="6">
      <t>シュウシ</t>
    </rPh>
    <rPh sb="6" eb="9">
      <t>ケイサンショ</t>
    </rPh>
    <rPh sb="10" eb="12">
      <t>ナイヨウ</t>
    </rPh>
    <rPh sb="13" eb="14">
      <t>カン</t>
    </rPh>
    <rPh sb="16" eb="18">
      <t>メイサイ</t>
    </rPh>
    <phoneticPr fontId="10"/>
  </si>
  <si>
    <t>（単位：千円）</t>
    <rPh sb="1" eb="3">
      <t>タンイ</t>
    </rPh>
    <rPh sb="4" eb="5">
      <t>セン</t>
    </rPh>
    <rPh sb="5" eb="6">
      <t>エン</t>
    </rPh>
    <phoneticPr fontId="10"/>
  </si>
  <si>
    <t>（単位：千円）</t>
    <rPh sb="1" eb="3">
      <t>タンイ</t>
    </rPh>
    <rPh sb="4" eb="5">
      <t>セン</t>
    </rPh>
    <rPh sb="5" eb="6">
      <t>エン</t>
    </rPh>
    <phoneticPr fontId="4"/>
  </si>
  <si>
    <t>（単位：千円）</t>
    <rPh sb="1" eb="3">
      <t>タンイ</t>
    </rPh>
    <rPh sb="4" eb="5">
      <t>セン</t>
    </rPh>
    <rPh sb="5" eb="6">
      <t>エン</t>
    </rPh>
    <phoneticPr fontId="12"/>
  </si>
  <si>
    <t>（単位：千円）</t>
    <rPh sb="4" eb="5">
      <t>セン</t>
    </rPh>
    <rPh sb="5" eb="6">
      <t>エン</t>
    </rPh>
    <phoneticPr fontId="4"/>
  </si>
  <si>
    <t>土地開発基金</t>
    <rPh sb="0" eb="2">
      <t>トチ</t>
    </rPh>
    <rPh sb="2" eb="4">
      <t>カイハツ</t>
    </rPh>
    <rPh sb="4" eb="6">
      <t>キキン</t>
    </rPh>
    <phoneticPr fontId="4"/>
  </si>
  <si>
    <t>調布市体育協会出資金</t>
    <rPh sb="0" eb="3">
      <t>チョウフシ</t>
    </rPh>
    <rPh sb="3" eb="5">
      <t>タイイク</t>
    </rPh>
    <rPh sb="5" eb="7">
      <t>キョウカイ</t>
    </rPh>
    <rPh sb="7" eb="9">
      <t>シュッシ</t>
    </rPh>
    <phoneticPr fontId="5"/>
  </si>
  <si>
    <t>調布市文化・コミュニティ振興財団</t>
  </si>
  <si>
    <t>私立幼稚園等園児の保護者</t>
  </si>
  <si>
    <t>⑥長期延滞債権の明細</t>
    <rPh sb="1" eb="3">
      <t>チョウキ</t>
    </rPh>
    <rPh sb="3" eb="5">
      <t>エンタイ</t>
    </rPh>
    <rPh sb="5" eb="7">
      <t>サイケン</t>
    </rPh>
    <rPh sb="8" eb="10">
      <t>メイサイ</t>
    </rPh>
    <phoneticPr fontId="10"/>
  </si>
  <si>
    <t>⑦未収金の明細</t>
    <rPh sb="1" eb="4">
      <t>ミシュウキン</t>
    </rPh>
    <rPh sb="5" eb="7">
      <t>メイサイ</t>
    </rPh>
    <phoneticPr fontId="10"/>
  </si>
  <si>
    <t>合計
(貸借対照表計上額)</t>
    <rPh sb="0" eb="2">
      <t>ゴウケイ</t>
    </rPh>
    <rPh sb="4" eb="6">
      <t>タイシャク</t>
    </rPh>
    <rPh sb="6" eb="9">
      <t>タイショウヒョウ</t>
    </rPh>
    <rPh sb="9" eb="12">
      <t>ケイジョウガク</t>
    </rPh>
    <phoneticPr fontId="4"/>
  </si>
  <si>
    <t>井上欣一社会福祉事業基金</t>
    <rPh sb="0" eb="4">
      <t>イノウエキンイチ</t>
    </rPh>
    <rPh sb="4" eb="6">
      <t>シャカイ</t>
    </rPh>
    <rPh sb="6" eb="8">
      <t>フクシ</t>
    </rPh>
    <rPh sb="8" eb="10">
      <t>ジギョウ</t>
    </rPh>
    <rPh sb="10" eb="12">
      <t>キキン</t>
    </rPh>
    <phoneticPr fontId="5"/>
  </si>
  <si>
    <t>子ども・若者基金</t>
    <rPh sb="0" eb="1">
      <t>コ</t>
    </rPh>
    <rPh sb="4" eb="6">
      <t>ワカモノ</t>
    </rPh>
    <rPh sb="6" eb="8">
      <t>キキン</t>
    </rPh>
    <phoneticPr fontId="5"/>
  </si>
  <si>
    <t>（参考）
加重平均利率</t>
    <rPh sb="1" eb="3">
      <t>サンコウ</t>
    </rPh>
    <rPh sb="5" eb="7">
      <t>カジュウ</t>
    </rPh>
    <rPh sb="7" eb="9">
      <t>ヘイキン</t>
    </rPh>
    <rPh sb="9" eb="11">
      <t>リリツ</t>
    </rPh>
    <phoneticPr fontId="13"/>
  </si>
  <si>
    <t>地方税</t>
  </si>
  <si>
    <t>地方譲与税</t>
    <rPh sb="0" eb="2">
      <t>チホウ</t>
    </rPh>
    <rPh sb="2" eb="4">
      <t>ジョウヨ</t>
    </rPh>
    <rPh sb="4" eb="5">
      <t>ゼイ</t>
    </rPh>
    <phoneticPr fontId="5"/>
  </si>
  <si>
    <t>利子割交付金</t>
    <rPh sb="0" eb="2">
      <t>リシ</t>
    </rPh>
    <rPh sb="2" eb="3">
      <t>ワリ</t>
    </rPh>
    <rPh sb="3" eb="6">
      <t>コウフキン</t>
    </rPh>
    <phoneticPr fontId="5"/>
  </si>
  <si>
    <t>配当割交付金</t>
    <rPh sb="0" eb="2">
      <t>ハイトウ</t>
    </rPh>
    <rPh sb="2" eb="3">
      <t>ワリ</t>
    </rPh>
    <rPh sb="3" eb="6">
      <t>コウフキン</t>
    </rPh>
    <phoneticPr fontId="5"/>
  </si>
  <si>
    <t>株式等譲渡所得割交付金</t>
    <rPh sb="0" eb="2">
      <t>カブシキ</t>
    </rPh>
    <rPh sb="2" eb="3">
      <t>トウ</t>
    </rPh>
    <rPh sb="3" eb="5">
      <t>ジョウト</t>
    </rPh>
    <rPh sb="5" eb="7">
      <t>ショトク</t>
    </rPh>
    <rPh sb="7" eb="8">
      <t>ワリ</t>
    </rPh>
    <rPh sb="8" eb="11">
      <t>コウフキン</t>
    </rPh>
    <phoneticPr fontId="5"/>
  </si>
  <si>
    <t>地方消費税交付金</t>
    <rPh sb="0" eb="5">
      <t>チホウショウヒゼイ</t>
    </rPh>
    <rPh sb="5" eb="8">
      <t>コウフキン</t>
    </rPh>
    <phoneticPr fontId="3"/>
  </si>
  <si>
    <t>ゴルフ場利用税交付金</t>
    <rPh sb="3" eb="4">
      <t>ジョウ</t>
    </rPh>
    <rPh sb="4" eb="6">
      <t>リヨウ</t>
    </rPh>
    <rPh sb="6" eb="7">
      <t>ゼイ</t>
    </rPh>
    <rPh sb="7" eb="10">
      <t>コウフキン</t>
    </rPh>
    <phoneticPr fontId="3"/>
  </si>
  <si>
    <t>地方特例交付金</t>
    <rPh sb="0" eb="2">
      <t>チホウ</t>
    </rPh>
    <rPh sb="2" eb="4">
      <t>トクレイ</t>
    </rPh>
    <rPh sb="4" eb="7">
      <t>コウフキン</t>
    </rPh>
    <phoneticPr fontId="5"/>
  </si>
  <si>
    <t>地方交付税</t>
    <rPh sb="0" eb="2">
      <t>チホウ</t>
    </rPh>
    <rPh sb="2" eb="5">
      <t>コウフゼイ</t>
    </rPh>
    <phoneticPr fontId="5"/>
  </si>
  <si>
    <t>交通安全対策特別交付金</t>
    <rPh sb="0" eb="2">
      <t>コウツウ</t>
    </rPh>
    <rPh sb="2" eb="4">
      <t>アンゼン</t>
    </rPh>
    <rPh sb="4" eb="6">
      <t>タイサク</t>
    </rPh>
    <rPh sb="6" eb="8">
      <t>トクベツ</t>
    </rPh>
    <rPh sb="8" eb="11">
      <t>コウフキン</t>
    </rPh>
    <phoneticPr fontId="5"/>
  </si>
  <si>
    <t>分担金及び負担金</t>
    <rPh sb="0" eb="3">
      <t>ブンタンキン</t>
    </rPh>
    <rPh sb="3" eb="4">
      <t>オヨ</t>
    </rPh>
    <rPh sb="5" eb="8">
      <t>フタンキン</t>
    </rPh>
    <phoneticPr fontId="5"/>
  </si>
  <si>
    <t>寄附金</t>
    <rPh sb="0" eb="3">
      <t>キフキン</t>
    </rPh>
    <phoneticPr fontId="3"/>
  </si>
  <si>
    <t>繰入金（特別会計繰入金）</t>
    <rPh sb="0" eb="2">
      <t>クリイレ</t>
    </rPh>
    <rPh sb="2" eb="3">
      <t>キン</t>
    </rPh>
    <rPh sb="4" eb="6">
      <t>トクベツ</t>
    </rPh>
    <rPh sb="6" eb="8">
      <t>カイケイ</t>
    </rPh>
    <rPh sb="8" eb="10">
      <t>クリイレ</t>
    </rPh>
    <rPh sb="10" eb="11">
      <t>キン</t>
    </rPh>
    <phoneticPr fontId="3"/>
  </si>
  <si>
    <t>諸収入</t>
    <rPh sb="0" eb="1">
      <t>ショ</t>
    </rPh>
    <rPh sb="1" eb="3">
      <t>シュウニュウ</t>
    </rPh>
    <phoneticPr fontId="3"/>
  </si>
  <si>
    <t>東京都</t>
  </si>
  <si>
    <t>保育従事職員宿舎借上げ支援事業補助金</t>
  </si>
  <si>
    <t>市内保育施設等</t>
  </si>
  <si>
    <t>保育人材の確保及び定着並びに離職防止を図ること</t>
  </si>
  <si>
    <t>環境性能割交付金</t>
    <phoneticPr fontId="4"/>
  </si>
  <si>
    <t>災害援護資金貸付金</t>
    <rPh sb="0" eb="2">
      <t>サイガイ</t>
    </rPh>
    <rPh sb="2" eb="4">
      <t>エンゴ</t>
    </rPh>
    <rPh sb="4" eb="6">
      <t>シキン</t>
    </rPh>
    <rPh sb="6" eb="8">
      <t>カシツケ</t>
    </rPh>
    <rPh sb="8" eb="9">
      <t>キン</t>
    </rPh>
    <phoneticPr fontId="4"/>
  </si>
  <si>
    <t>新型コロナウイルス感染症対策基金</t>
    <phoneticPr fontId="4"/>
  </si>
  <si>
    <t>民間保育所施設整備助成費</t>
    <rPh sb="5" eb="7">
      <t>シセツ</t>
    </rPh>
    <rPh sb="7" eb="9">
      <t>セイビ</t>
    </rPh>
    <rPh sb="9" eb="12">
      <t>ジョセイヒ</t>
    </rPh>
    <phoneticPr fontId="3"/>
  </si>
  <si>
    <t>民間事業者</t>
    <rPh sb="0" eb="2">
      <t>ミンカン</t>
    </rPh>
    <rPh sb="2" eb="4">
      <t>ジギョウ</t>
    </rPh>
    <rPh sb="4" eb="5">
      <t>シャ</t>
    </rPh>
    <phoneticPr fontId="3"/>
  </si>
  <si>
    <t>民間保育所の施設整備及び設備整備等に要する経費の一部を補助することにより，児童福祉の向上を図ること</t>
    <rPh sb="0" eb="2">
      <t>ミンカン</t>
    </rPh>
    <rPh sb="2" eb="4">
      <t>ホイク</t>
    </rPh>
    <rPh sb="4" eb="5">
      <t>ジョ</t>
    </rPh>
    <rPh sb="6" eb="8">
      <t>シセツ</t>
    </rPh>
    <rPh sb="8" eb="10">
      <t>セイビ</t>
    </rPh>
    <rPh sb="10" eb="11">
      <t>オヨ</t>
    </rPh>
    <rPh sb="12" eb="14">
      <t>セツビ</t>
    </rPh>
    <rPh sb="14" eb="16">
      <t>セイビ</t>
    </rPh>
    <rPh sb="16" eb="17">
      <t>トウ</t>
    </rPh>
    <rPh sb="18" eb="19">
      <t>ヨウ</t>
    </rPh>
    <rPh sb="21" eb="23">
      <t>ケイヒ</t>
    </rPh>
    <rPh sb="24" eb="26">
      <t>イチブ</t>
    </rPh>
    <rPh sb="27" eb="29">
      <t>ホジョ</t>
    </rPh>
    <rPh sb="37" eb="39">
      <t>ジドウ</t>
    </rPh>
    <rPh sb="39" eb="41">
      <t>フクシ</t>
    </rPh>
    <rPh sb="42" eb="44">
      <t>コウジョウ</t>
    </rPh>
    <rPh sb="45" eb="46">
      <t>ハカ</t>
    </rPh>
    <phoneticPr fontId="3"/>
  </si>
  <si>
    <t>所有者</t>
    <rPh sb="0" eb="3">
      <t>ショユウシャ</t>
    </rPh>
    <phoneticPr fontId="3"/>
  </si>
  <si>
    <t>分譲マンションの耐震診断，補強設計又は耐震改修に要する費用の一部を助成することにより，分譲マンションの耐震化の促進を図り，災害に強いまちづくりに寄与すること</t>
  </si>
  <si>
    <t>木造住宅耐震改修助成金</t>
    <rPh sb="0" eb="2">
      <t>モクゾウ</t>
    </rPh>
    <rPh sb="2" eb="4">
      <t>ジュウタク</t>
    </rPh>
    <rPh sb="4" eb="6">
      <t>タイシン</t>
    </rPh>
    <rPh sb="6" eb="8">
      <t>カイシュウ</t>
    </rPh>
    <rPh sb="8" eb="11">
      <t>ジョセイキン</t>
    </rPh>
    <phoneticPr fontId="3"/>
  </si>
  <si>
    <t>木造住宅の耐震改修の費用の一部を助成することにより，市民の日常的な防災意識の高揚を図り，地震発生時に市民の生命を守るため，災害に強いまちづくりを進めること</t>
    <rPh sb="0" eb="2">
      <t>モクゾウ</t>
    </rPh>
    <rPh sb="2" eb="4">
      <t>ジュウタク</t>
    </rPh>
    <rPh sb="5" eb="7">
      <t>タイシン</t>
    </rPh>
    <rPh sb="7" eb="9">
      <t>カイシュウ</t>
    </rPh>
    <rPh sb="10" eb="12">
      <t>ヒヨウ</t>
    </rPh>
    <rPh sb="13" eb="15">
      <t>イチブ</t>
    </rPh>
    <rPh sb="16" eb="18">
      <t>ジョセイ</t>
    </rPh>
    <rPh sb="26" eb="28">
      <t>シミン</t>
    </rPh>
    <rPh sb="29" eb="32">
      <t>ニチジョウテキ</t>
    </rPh>
    <rPh sb="33" eb="35">
      <t>ボウサイ</t>
    </rPh>
    <rPh sb="35" eb="37">
      <t>イシキ</t>
    </rPh>
    <rPh sb="38" eb="40">
      <t>コウヨウ</t>
    </rPh>
    <rPh sb="41" eb="42">
      <t>ハカ</t>
    </rPh>
    <rPh sb="44" eb="46">
      <t>ジシン</t>
    </rPh>
    <rPh sb="46" eb="48">
      <t>ハッセイ</t>
    </rPh>
    <rPh sb="48" eb="49">
      <t>ジ</t>
    </rPh>
    <rPh sb="50" eb="52">
      <t>シミン</t>
    </rPh>
    <rPh sb="53" eb="55">
      <t>セイメイ</t>
    </rPh>
    <rPh sb="56" eb="57">
      <t>マモ</t>
    </rPh>
    <rPh sb="61" eb="63">
      <t>サイガイ</t>
    </rPh>
    <rPh sb="64" eb="65">
      <t>ツヨ</t>
    </rPh>
    <rPh sb="72" eb="73">
      <t>スス</t>
    </rPh>
    <phoneticPr fontId="3"/>
  </si>
  <si>
    <t>日中活動系障害福祉サービス事業所開設及び移転準備費補助金</t>
    <rPh sb="16" eb="18">
      <t>カイセツ</t>
    </rPh>
    <rPh sb="18" eb="19">
      <t>オヨ</t>
    </rPh>
    <rPh sb="20" eb="22">
      <t>イテン</t>
    </rPh>
    <phoneticPr fontId="4"/>
  </si>
  <si>
    <t>日中活動系障害福祉サービスに係る指定事業所の開設又は移転に要する経費の一部を補助することにより，障害者及び障害児の自立を支援すること</t>
    <rPh sb="0" eb="2">
      <t>ニッチュウ</t>
    </rPh>
    <rPh sb="2" eb="4">
      <t>カツドウ</t>
    </rPh>
    <rPh sb="4" eb="5">
      <t>ケイ</t>
    </rPh>
    <rPh sb="5" eb="7">
      <t>ショウガイ</t>
    </rPh>
    <rPh sb="7" eb="9">
      <t>フクシ</t>
    </rPh>
    <rPh sb="14" eb="15">
      <t>カカ</t>
    </rPh>
    <rPh sb="16" eb="18">
      <t>シテイ</t>
    </rPh>
    <rPh sb="18" eb="21">
      <t>ジギョウショ</t>
    </rPh>
    <rPh sb="22" eb="24">
      <t>カイセツ</t>
    </rPh>
    <rPh sb="24" eb="25">
      <t>マタ</t>
    </rPh>
    <rPh sb="26" eb="28">
      <t>イテン</t>
    </rPh>
    <rPh sb="29" eb="30">
      <t>ヨウ</t>
    </rPh>
    <rPh sb="32" eb="34">
      <t>ケイヒ</t>
    </rPh>
    <rPh sb="35" eb="37">
      <t>イチブ</t>
    </rPh>
    <rPh sb="38" eb="40">
      <t>ホジョ</t>
    </rPh>
    <rPh sb="48" eb="51">
      <t>ショウガイシャ</t>
    </rPh>
    <rPh sb="51" eb="52">
      <t>オヨ</t>
    </rPh>
    <rPh sb="53" eb="56">
      <t>ショウガイジ</t>
    </rPh>
    <rPh sb="57" eb="59">
      <t>ジリツ</t>
    </rPh>
    <rPh sb="60" eb="62">
      <t>シエン</t>
    </rPh>
    <phoneticPr fontId="3"/>
  </si>
  <si>
    <t>分譲マンション耐震化促進事業助成金</t>
  </si>
  <si>
    <t>分譲マンションの管理組合，選任された代表者</t>
  </si>
  <si>
    <t>その他</t>
    <rPh sb="2" eb="3">
      <t>タ</t>
    </rPh>
    <phoneticPr fontId="3"/>
  </si>
  <si>
    <t>中学3年生以下全員及び児童育成手当の対象となる高校生</t>
  </si>
  <si>
    <t>法人事業税交付金</t>
    <rPh sb="0" eb="2">
      <t>ホウジン</t>
    </rPh>
    <rPh sb="2" eb="5">
      <t>ジギョウゼイ</t>
    </rPh>
    <rPh sb="5" eb="8">
      <t>コウフキン</t>
    </rPh>
    <phoneticPr fontId="5"/>
  </si>
  <si>
    <t>民間保育所等運営費等市単独助成費</t>
    <rPh sb="10" eb="11">
      <t>シ</t>
    </rPh>
    <rPh sb="11" eb="13">
      <t>タンドク</t>
    </rPh>
    <rPh sb="13" eb="16">
      <t>ジョセイヒ</t>
    </rPh>
    <phoneticPr fontId="2"/>
  </si>
  <si>
    <t>消防事務委託金</t>
    <rPh sb="0" eb="2">
      <t>ショウボウ</t>
    </rPh>
    <rPh sb="2" eb="4">
      <t>ジム</t>
    </rPh>
    <rPh sb="4" eb="6">
      <t>イタク</t>
    </rPh>
    <rPh sb="6" eb="7">
      <t>キン</t>
    </rPh>
    <phoneticPr fontId="2"/>
  </si>
  <si>
    <t>プレミアム付き商品券事業費負担金</t>
    <rPh sb="5" eb="6">
      <t>ツ</t>
    </rPh>
    <phoneticPr fontId="2"/>
  </si>
  <si>
    <t>下水道事業会計繰出金</t>
    <rPh sb="0" eb="3">
      <t>ゲスイドウ</t>
    </rPh>
    <rPh sb="3" eb="5">
      <t>ジギョウ</t>
    </rPh>
    <rPh sb="5" eb="7">
      <t>カイケイ</t>
    </rPh>
    <rPh sb="7" eb="8">
      <t>ク</t>
    </rPh>
    <rPh sb="8" eb="9">
      <t>ダ</t>
    </rPh>
    <rPh sb="9" eb="10">
      <t>キン</t>
    </rPh>
    <phoneticPr fontId="2"/>
  </si>
  <si>
    <t>保育士等キャリアアップ助成金</t>
    <rPh sb="13" eb="14">
      <t>キン</t>
    </rPh>
    <phoneticPr fontId="3"/>
  </si>
  <si>
    <t>調布っ子応援プロジェクト商品券事業費負担金</t>
    <rPh sb="0" eb="2">
      <t>チョウフ</t>
    </rPh>
    <rPh sb="3" eb="4">
      <t>コ</t>
    </rPh>
    <rPh sb="4" eb="6">
      <t>オウエン</t>
    </rPh>
    <phoneticPr fontId="2"/>
  </si>
  <si>
    <t>キャッシュレス決済促進事業費負担金</t>
    <rPh sb="13" eb="14">
      <t>ヒ</t>
    </rPh>
    <rPh sb="14" eb="17">
      <t>フタンキン</t>
    </rPh>
    <phoneticPr fontId="2"/>
  </si>
  <si>
    <t>市内私立保育所</t>
    <rPh sb="0" eb="2">
      <t>シナイ</t>
    </rPh>
    <rPh sb="2" eb="4">
      <t>シリツ</t>
    </rPh>
    <rPh sb="4" eb="6">
      <t>ホイク</t>
    </rPh>
    <rPh sb="6" eb="7">
      <t>ショ</t>
    </rPh>
    <phoneticPr fontId="2"/>
  </si>
  <si>
    <t>民間事業者</t>
    <rPh sb="0" eb="2">
      <t>ミンカン</t>
    </rPh>
    <rPh sb="2" eb="5">
      <t>ジギョウシャ</t>
    </rPh>
    <phoneticPr fontId="2"/>
  </si>
  <si>
    <t>下水道事業会計</t>
    <rPh sb="0" eb="3">
      <t>ゲスイドウ</t>
    </rPh>
    <rPh sb="3" eb="5">
      <t>ジギョウ</t>
    </rPh>
    <rPh sb="5" eb="7">
      <t>カイケイ</t>
    </rPh>
    <phoneticPr fontId="2"/>
  </si>
  <si>
    <t>東京たま広域資源循環組合</t>
    <rPh sb="4" eb="6">
      <t>コウイキ</t>
    </rPh>
    <rPh sb="6" eb="8">
      <t>シゲン</t>
    </rPh>
    <rPh sb="8" eb="10">
      <t>ジュンカン</t>
    </rPh>
    <rPh sb="10" eb="12">
      <t>クミアイ</t>
    </rPh>
    <phoneticPr fontId="2"/>
  </si>
  <si>
    <t>市内認証保育所</t>
    <rPh sb="0" eb="2">
      <t>シナイ</t>
    </rPh>
    <rPh sb="2" eb="4">
      <t>ニンショウ</t>
    </rPh>
    <rPh sb="4" eb="6">
      <t>ホイク</t>
    </rPh>
    <rPh sb="6" eb="7">
      <t>ショ</t>
    </rPh>
    <phoneticPr fontId="2"/>
  </si>
  <si>
    <t>ふじみ衛生組合</t>
    <rPh sb="3" eb="5">
      <t>エイセイ</t>
    </rPh>
    <rPh sb="5" eb="7">
      <t>クミアイ</t>
    </rPh>
    <phoneticPr fontId="2"/>
  </si>
  <si>
    <t>市内保育施設等</t>
    <rPh sb="0" eb="2">
      <t>シナイ</t>
    </rPh>
    <rPh sb="2" eb="4">
      <t>ホイク</t>
    </rPh>
    <rPh sb="4" eb="6">
      <t>シセツ</t>
    </rPh>
    <rPh sb="6" eb="7">
      <t>トウ</t>
    </rPh>
    <phoneticPr fontId="2"/>
  </si>
  <si>
    <t>消防事務に係る負担金</t>
    <rPh sb="0" eb="2">
      <t>ショウボウ</t>
    </rPh>
    <rPh sb="2" eb="4">
      <t>ジム</t>
    </rPh>
    <rPh sb="5" eb="6">
      <t>カカ</t>
    </rPh>
    <rPh sb="7" eb="10">
      <t>フタンキン</t>
    </rPh>
    <phoneticPr fontId="2"/>
  </si>
  <si>
    <t>プレミアム付き商品券の換金費用に係る負担金</t>
    <rPh sb="5" eb="6">
      <t>ツ</t>
    </rPh>
    <rPh sb="7" eb="10">
      <t>ショウヒンケン</t>
    </rPh>
    <rPh sb="11" eb="13">
      <t>カンキン</t>
    </rPh>
    <rPh sb="13" eb="15">
      <t>ヒヨウ</t>
    </rPh>
    <rPh sb="16" eb="17">
      <t>カカ</t>
    </rPh>
    <rPh sb="18" eb="21">
      <t>フタンキン</t>
    </rPh>
    <phoneticPr fontId="2"/>
  </si>
  <si>
    <t>下水道事業会計への繰出金（一般会計負担分）</t>
    <rPh sb="0" eb="3">
      <t>ゲスイドウ</t>
    </rPh>
    <rPh sb="3" eb="5">
      <t>ジギョウ</t>
    </rPh>
    <rPh sb="5" eb="7">
      <t>カイケイ</t>
    </rPh>
    <rPh sb="9" eb="10">
      <t>ク</t>
    </rPh>
    <rPh sb="10" eb="11">
      <t>ダ</t>
    </rPh>
    <rPh sb="11" eb="12">
      <t>キン</t>
    </rPh>
    <rPh sb="13" eb="15">
      <t>イッパン</t>
    </rPh>
    <rPh sb="15" eb="17">
      <t>カイケイ</t>
    </rPh>
    <rPh sb="17" eb="19">
      <t>フタン</t>
    </rPh>
    <rPh sb="19" eb="20">
      <t>ブン</t>
    </rPh>
    <phoneticPr fontId="2"/>
  </si>
  <si>
    <t>東京たま広域資源循環組合の運営費に係る負担金</t>
    <rPh sb="0" eb="2">
      <t>トウキョウ</t>
    </rPh>
    <rPh sb="4" eb="6">
      <t>コウイキ</t>
    </rPh>
    <rPh sb="6" eb="8">
      <t>シゲン</t>
    </rPh>
    <rPh sb="8" eb="10">
      <t>ジュンカン</t>
    </rPh>
    <rPh sb="10" eb="12">
      <t>クミアイ</t>
    </rPh>
    <rPh sb="13" eb="15">
      <t>ウンエイ</t>
    </rPh>
    <rPh sb="15" eb="16">
      <t>ヒ</t>
    </rPh>
    <rPh sb="17" eb="18">
      <t>カカ</t>
    </rPh>
    <rPh sb="19" eb="22">
      <t>フタンキン</t>
    </rPh>
    <phoneticPr fontId="2"/>
  </si>
  <si>
    <t>認証保育所に対し，保育に要する経費の一部を補助することで，保育サービス水準の維持向上を図ること</t>
    <rPh sb="0" eb="2">
      <t>ニンショウ</t>
    </rPh>
    <rPh sb="2" eb="4">
      <t>ホイク</t>
    </rPh>
    <rPh sb="4" eb="5">
      <t>ジョ</t>
    </rPh>
    <rPh sb="6" eb="7">
      <t>タイ</t>
    </rPh>
    <rPh sb="9" eb="11">
      <t>ホイク</t>
    </rPh>
    <rPh sb="12" eb="13">
      <t>ヨウ</t>
    </rPh>
    <rPh sb="15" eb="17">
      <t>ケイヒ</t>
    </rPh>
    <rPh sb="18" eb="20">
      <t>イチブ</t>
    </rPh>
    <rPh sb="21" eb="23">
      <t>ホジョ</t>
    </rPh>
    <rPh sb="29" eb="31">
      <t>ホイク</t>
    </rPh>
    <rPh sb="35" eb="37">
      <t>スイジュン</t>
    </rPh>
    <rPh sb="38" eb="40">
      <t>イジ</t>
    </rPh>
    <rPh sb="40" eb="42">
      <t>コウジョウ</t>
    </rPh>
    <rPh sb="43" eb="44">
      <t>ハカ</t>
    </rPh>
    <phoneticPr fontId="2"/>
  </si>
  <si>
    <t>ふじみ衛生組合の運営費に係る負担金</t>
    <rPh sb="3" eb="5">
      <t>エイセイ</t>
    </rPh>
    <rPh sb="5" eb="7">
      <t>クミアイ</t>
    </rPh>
    <rPh sb="8" eb="10">
      <t>ウンエイ</t>
    </rPh>
    <rPh sb="10" eb="11">
      <t>ヒ</t>
    </rPh>
    <rPh sb="12" eb="13">
      <t>カカ</t>
    </rPh>
    <rPh sb="14" eb="17">
      <t>フタンキン</t>
    </rPh>
    <phoneticPr fontId="2"/>
  </si>
  <si>
    <t>保育士等が保育の専門性を高めながら，やりがいをもって働くことができるための保育士等のキャリアアップに向けた取組に要する費用の一部を補助することにより保育サービスの質の向上を図ること</t>
    <rPh sb="0" eb="3">
      <t>ホイクシ</t>
    </rPh>
    <rPh sb="3" eb="4">
      <t>トウ</t>
    </rPh>
    <rPh sb="5" eb="7">
      <t>ホイク</t>
    </rPh>
    <rPh sb="8" eb="11">
      <t>センモンセイ</t>
    </rPh>
    <rPh sb="12" eb="13">
      <t>タカ</t>
    </rPh>
    <rPh sb="26" eb="27">
      <t>ハタラ</t>
    </rPh>
    <rPh sb="37" eb="40">
      <t>ホイクシ</t>
    </rPh>
    <rPh sb="40" eb="41">
      <t>トウ</t>
    </rPh>
    <rPh sb="50" eb="51">
      <t>ム</t>
    </rPh>
    <rPh sb="53" eb="55">
      <t>トリクミ</t>
    </rPh>
    <rPh sb="56" eb="57">
      <t>ヨウ</t>
    </rPh>
    <rPh sb="59" eb="61">
      <t>ヒヨウ</t>
    </rPh>
    <rPh sb="62" eb="64">
      <t>イチブ</t>
    </rPh>
    <rPh sb="65" eb="67">
      <t>ホジョ</t>
    </rPh>
    <rPh sb="74" eb="76">
      <t>ホイク</t>
    </rPh>
    <rPh sb="81" eb="82">
      <t>シツ</t>
    </rPh>
    <rPh sb="83" eb="85">
      <t>コウジョウ</t>
    </rPh>
    <rPh sb="86" eb="87">
      <t>ハカ</t>
    </rPh>
    <phoneticPr fontId="2"/>
  </si>
  <si>
    <t>市内飲食店等でのテイクアウトの購入，市内書店での書籍等の購入のため子育て世帯に商品券を配付する事業である調布っ子応援プロジェクトの換金費用に係る負担金</t>
    <rPh sb="47" eb="49">
      <t>ジギョウ</t>
    </rPh>
    <rPh sb="52" eb="54">
      <t>チョウフ</t>
    </rPh>
    <rPh sb="55" eb="56">
      <t>コ</t>
    </rPh>
    <rPh sb="56" eb="58">
      <t>オウエン</t>
    </rPh>
    <rPh sb="65" eb="67">
      <t>カンキン</t>
    </rPh>
    <rPh sb="67" eb="69">
      <t>ヒヨウ</t>
    </rPh>
    <rPh sb="70" eb="71">
      <t>カカ</t>
    </rPh>
    <rPh sb="72" eb="75">
      <t>フタンキン</t>
    </rPh>
    <phoneticPr fontId="2"/>
  </si>
  <si>
    <t>障害者の日中活動に係る障害福祉サービスを行う指定事業所の運営に要する経費の一部を補助することにより，障害福祉サービスの拡充を図り，障害者の福祉の増進に資すること</t>
    <rPh sb="0" eb="3">
      <t>ショウガイシャ</t>
    </rPh>
    <rPh sb="4" eb="6">
      <t>ニッチュウ</t>
    </rPh>
    <rPh sb="6" eb="8">
      <t>カツドウ</t>
    </rPh>
    <rPh sb="9" eb="10">
      <t>カカ</t>
    </rPh>
    <rPh sb="11" eb="13">
      <t>ショウガイ</t>
    </rPh>
    <rPh sb="13" eb="15">
      <t>フクシ</t>
    </rPh>
    <rPh sb="20" eb="21">
      <t>オコナ</t>
    </rPh>
    <rPh sb="22" eb="24">
      <t>シテイ</t>
    </rPh>
    <rPh sb="24" eb="27">
      <t>ジギョウショ</t>
    </rPh>
    <rPh sb="28" eb="30">
      <t>ウンエイ</t>
    </rPh>
    <rPh sb="31" eb="32">
      <t>ヨウ</t>
    </rPh>
    <rPh sb="34" eb="36">
      <t>ケイヒ</t>
    </rPh>
    <rPh sb="37" eb="39">
      <t>イチブ</t>
    </rPh>
    <rPh sb="40" eb="42">
      <t>ホジョ</t>
    </rPh>
    <rPh sb="50" eb="52">
      <t>ショウガイ</t>
    </rPh>
    <rPh sb="52" eb="54">
      <t>フクシ</t>
    </rPh>
    <rPh sb="59" eb="61">
      <t>カクジュウ</t>
    </rPh>
    <rPh sb="62" eb="63">
      <t>ハカ</t>
    </rPh>
    <rPh sb="65" eb="68">
      <t>ショウガイシャ</t>
    </rPh>
    <rPh sb="69" eb="71">
      <t>フクシ</t>
    </rPh>
    <rPh sb="72" eb="74">
      <t>ゾウシン</t>
    </rPh>
    <rPh sb="75" eb="76">
      <t>シ</t>
    </rPh>
    <phoneticPr fontId="2"/>
  </si>
  <si>
    <t>社会福祉協議会の運営を円滑に図るための人件費補助</t>
    <rPh sb="8" eb="10">
      <t>ウンエイ</t>
    </rPh>
    <rPh sb="11" eb="13">
      <t>エンカツ</t>
    </rPh>
    <rPh sb="14" eb="15">
      <t>ハカ</t>
    </rPh>
    <rPh sb="19" eb="21">
      <t>ジンケン</t>
    </rPh>
    <rPh sb="21" eb="22">
      <t>ヒ</t>
    </rPh>
    <rPh sb="22" eb="24">
      <t>ホジョ</t>
    </rPh>
    <phoneticPr fontId="2"/>
  </si>
  <si>
    <t>私立幼稚園等に在籍する幼児の保護者の負担を軽減し，幼児教育の振興と充実を図ること</t>
    <rPh sb="0" eb="2">
      <t>シリツ</t>
    </rPh>
    <rPh sb="2" eb="5">
      <t>ヨウチエン</t>
    </rPh>
    <rPh sb="5" eb="6">
      <t>トウ</t>
    </rPh>
    <rPh sb="7" eb="9">
      <t>ザイセキ</t>
    </rPh>
    <rPh sb="11" eb="13">
      <t>ヨウジ</t>
    </rPh>
    <rPh sb="14" eb="17">
      <t>ホゴシャ</t>
    </rPh>
    <rPh sb="18" eb="20">
      <t>フタン</t>
    </rPh>
    <rPh sb="21" eb="23">
      <t>ケイゲン</t>
    </rPh>
    <rPh sb="25" eb="27">
      <t>ヨウジ</t>
    </rPh>
    <rPh sb="27" eb="29">
      <t>キョウイク</t>
    </rPh>
    <rPh sb="30" eb="32">
      <t>シンコウ</t>
    </rPh>
    <rPh sb="33" eb="35">
      <t>ジュウジツ</t>
    </rPh>
    <rPh sb="36" eb="37">
      <t>ハカ</t>
    </rPh>
    <phoneticPr fontId="2"/>
  </si>
  <si>
    <t>法人の運営の安定と事業の充実を図り，地域社会の発展に寄与すること</t>
    <rPh sb="0" eb="2">
      <t>ホウジン</t>
    </rPh>
    <rPh sb="3" eb="5">
      <t>ウンエイ</t>
    </rPh>
    <rPh sb="6" eb="8">
      <t>アンテイ</t>
    </rPh>
    <rPh sb="9" eb="11">
      <t>ジギョウ</t>
    </rPh>
    <rPh sb="12" eb="14">
      <t>ジュウジツ</t>
    </rPh>
    <rPh sb="15" eb="16">
      <t>ハカ</t>
    </rPh>
    <rPh sb="18" eb="20">
      <t>チイキ</t>
    </rPh>
    <rPh sb="20" eb="22">
      <t>シャカイ</t>
    </rPh>
    <rPh sb="23" eb="25">
      <t>ハッテン</t>
    </rPh>
    <rPh sb="26" eb="28">
      <t>キヨ</t>
    </rPh>
    <phoneticPr fontId="2"/>
  </si>
  <si>
    <t>キャッシュレス決裁促進事業のポイント還元に係る負担金</t>
    <rPh sb="7" eb="9">
      <t>ケッサイ</t>
    </rPh>
    <rPh sb="9" eb="11">
      <t>ソクシン</t>
    </rPh>
    <rPh sb="11" eb="13">
      <t>ジギョウ</t>
    </rPh>
    <rPh sb="18" eb="20">
      <t>カンゲン</t>
    </rPh>
    <rPh sb="21" eb="22">
      <t>カカ</t>
    </rPh>
    <rPh sb="23" eb="26">
      <t>フタンキン</t>
    </rPh>
    <phoneticPr fontId="2"/>
  </si>
  <si>
    <t>保育内容の充実に要する経費の一部を補助することにより，市民の多様なニーズに対応した保育を行うとともに，児童の健全な発育及び福祉の増進を図ること</t>
    <rPh sb="0" eb="2">
      <t>ホイク</t>
    </rPh>
    <rPh sb="2" eb="4">
      <t>ナイヨウ</t>
    </rPh>
    <rPh sb="5" eb="7">
      <t>ジュウジツ</t>
    </rPh>
    <rPh sb="8" eb="9">
      <t>ヨウ</t>
    </rPh>
    <rPh sb="11" eb="13">
      <t>ケイヒ</t>
    </rPh>
    <rPh sb="14" eb="16">
      <t>イチブ</t>
    </rPh>
    <rPh sb="17" eb="19">
      <t>ホジョ</t>
    </rPh>
    <rPh sb="27" eb="29">
      <t>シミン</t>
    </rPh>
    <rPh sb="30" eb="32">
      <t>タヨウ</t>
    </rPh>
    <rPh sb="37" eb="39">
      <t>タイオウ</t>
    </rPh>
    <rPh sb="41" eb="43">
      <t>ホイク</t>
    </rPh>
    <rPh sb="44" eb="45">
      <t>オコナ</t>
    </rPh>
    <rPh sb="51" eb="53">
      <t>ジドウ</t>
    </rPh>
    <rPh sb="54" eb="56">
      <t>ケンゼン</t>
    </rPh>
    <rPh sb="57" eb="59">
      <t>ハツイク</t>
    </rPh>
    <rPh sb="59" eb="60">
      <t>オヨ</t>
    </rPh>
    <rPh sb="61" eb="63">
      <t>フクシ</t>
    </rPh>
    <rPh sb="64" eb="66">
      <t>ゾウシン</t>
    </rPh>
    <rPh sb="67" eb="68">
      <t>ハカ</t>
    </rPh>
    <phoneticPr fontId="2"/>
  </si>
  <si>
    <t>　※　調布エフエム放送株式会社の出資割合（％）については、株式数により算出した数値を記載しています。</t>
    <rPh sb="3" eb="5">
      <t>チョウフ</t>
    </rPh>
    <rPh sb="9" eb="11">
      <t>ホウソウ</t>
    </rPh>
    <rPh sb="11" eb="15">
      <t>カブシキガイシャ</t>
    </rPh>
    <rPh sb="16" eb="20">
      <t>シュッシワリアイ</t>
    </rPh>
    <rPh sb="29" eb="31">
      <t>カブシキ</t>
    </rPh>
    <rPh sb="31" eb="32">
      <t>スウ</t>
    </rPh>
    <rPh sb="35" eb="37">
      <t>サンシュツ</t>
    </rPh>
    <rPh sb="39" eb="41">
      <t>スウチ</t>
    </rPh>
    <rPh sb="42" eb="44">
      <t>キサイ</t>
    </rPh>
    <phoneticPr fontId="4"/>
  </si>
  <si>
    <r>
      <t>市が設立した財団法人に対して必要な</t>
    </r>
    <r>
      <rPr>
        <sz val="11"/>
        <rFont val="ＭＳ Ｐゴシック"/>
        <family val="3"/>
        <charset val="128"/>
      </rPr>
      <t>助成を行うことにより，当該法人の運営の安定と事業の充実を図り，地域社会の発展に寄与すること</t>
    </r>
    <rPh sb="0" eb="1">
      <t>シ</t>
    </rPh>
    <rPh sb="2" eb="4">
      <t>セツリツ</t>
    </rPh>
    <rPh sb="6" eb="8">
      <t>ザイダン</t>
    </rPh>
    <rPh sb="8" eb="10">
      <t>ホウジン</t>
    </rPh>
    <rPh sb="11" eb="12">
      <t>タイ</t>
    </rPh>
    <rPh sb="14" eb="16">
      <t>ヒツヨウ</t>
    </rPh>
    <rPh sb="17" eb="19">
      <t>ジョセイ</t>
    </rPh>
    <rPh sb="20" eb="21">
      <t>オコナ</t>
    </rPh>
    <rPh sb="28" eb="30">
      <t>トウガイ</t>
    </rPh>
    <rPh sb="30" eb="32">
      <t>ホウジン</t>
    </rPh>
    <rPh sb="33" eb="35">
      <t>ウンエイ</t>
    </rPh>
    <rPh sb="36" eb="38">
      <t>アンテイ</t>
    </rPh>
    <rPh sb="39" eb="41">
      <t>ジギョウ</t>
    </rPh>
    <rPh sb="42" eb="44">
      <t>ジュウジツ</t>
    </rPh>
    <rPh sb="45" eb="46">
      <t>ハカ</t>
    </rPh>
    <rPh sb="48" eb="50">
      <t>チイキ</t>
    </rPh>
    <rPh sb="50" eb="52">
      <t>シャカイ</t>
    </rPh>
    <rPh sb="53" eb="55">
      <t>ハッテン</t>
    </rPh>
    <rPh sb="56" eb="58">
      <t>キヨ</t>
    </rPh>
    <phoneticPr fontId="2"/>
  </si>
  <si>
    <t>差引本年度末残高（D)－（E)
（G)</t>
    <rPh sb="0" eb="2">
      <t>サシヒキ</t>
    </rPh>
    <rPh sb="2" eb="5">
      <t>ホンネンド</t>
    </rPh>
    <rPh sb="5" eb="6">
      <t>マツ</t>
    </rPh>
    <rPh sb="6" eb="8">
      <t>ザンダカ</t>
    </rPh>
    <phoneticPr fontId="10"/>
  </si>
  <si>
    <t>価格高騰緊急支援給付金</t>
    <phoneticPr fontId="4"/>
  </si>
  <si>
    <t>非課税世帯物価高騰支援給付金</t>
    <phoneticPr fontId="4"/>
  </si>
  <si>
    <t>住民</t>
    <rPh sb="0" eb="2">
      <t>ジュウミン</t>
    </rPh>
    <phoneticPr fontId="4"/>
  </si>
  <si>
    <t>新型コロナウイルス感染症・物価高騰対応として，特に家計への影響が大きい住民税非課税世帯等に対し，臨時的な措置として支援を行うもの</t>
    <rPh sb="0" eb="2">
      <t>シンガタ</t>
    </rPh>
    <rPh sb="9" eb="12">
      <t>カンセンショウ</t>
    </rPh>
    <rPh sb="13" eb="15">
      <t>ブッカ</t>
    </rPh>
    <rPh sb="15" eb="17">
      <t>コウトウ</t>
    </rPh>
    <rPh sb="17" eb="19">
      <t>タイオウ</t>
    </rPh>
    <rPh sb="23" eb="24">
      <t>トク</t>
    </rPh>
    <rPh sb="25" eb="27">
      <t>カケイ</t>
    </rPh>
    <rPh sb="29" eb="31">
      <t>エイキョウ</t>
    </rPh>
    <rPh sb="32" eb="33">
      <t>オオ</t>
    </rPh>
    <rPh sb="52" eb="54">
      <t>ソチ</t>
    </rPh>
    <rPh sb="57" eb="59">
      <t>シエン</t>
    </rPh>
    <phoneticPr fontId="4"/>
  </si>
  <si>
    <t>市内事業者物価高騰支援事業費補助金</t>
    <phoneticPr fontId="4"/>
  </si>
  <si>
    <t>市内事業者</t>
    <rPh sb="2" eb="5">
      <t>ジギョウシャ</t>
    </rPh>
    <phoneticPr fontId="4"/>
  </si>
  <si>
    <t>電力・ガス・燃料費等の価格高騰による負担増を踏まえ，市内事業者に対し，臨時的な措置として支援を行うもの</t>
    <rPh sb="6" eb="9">
      <t>ネンリョウヒ</t>
    </rPh>
    <rPh sb="26" eb="28">
      <t>シナイ</t>
    </rPh>
    <rPh sb="28" eb="31">
      <t>ジギョウシャ</t>
    </rPh>
    <phoneticPr fontId="4"/>
  </si>
  <si>
    <t>電力・ガス・食料品等の価格高騰による負担増を踏まえ，特に家計への影響が大きい住民税非課税世帯等に対し，臨時的な措置として支援を行うもの</t>
    <rPh sb="0" eb="2">
      <t>デンリョク</t>
    </rPh>
    <rPh sb="6" eb="9">
      <t>ショクリョウヒン</t>
    </rPh>
    <rPh sb="9" eb="10">
      <t>トウ</t>
    </rPh>
    <rPh sb="11" eb="13">
      <t>カカク</t>
    </rPh>
    <rPh sb="13" eb="15">
      <t>コウトウ</t>
    </rPh>
    <rPh sb="18" eb="21">
      <t>フタンゾウ</t>
    </rPh>
    <rPh sb="22" eb="23">
      <t>フ</t>
    </rPh>
    <rPh sb="26" eb="27">
      <t>トク</t>
    </rPh>
    <rPh sb="28" eb="30">
      <t>カケイ</t>
    </rPh>
    <rPh sb="32" eb="34">
      <t>エイキョウ</t>
    </rPh>
    <rPh sb="35" eb="36">
      <t>オオ</t>
    </rPh>
    <rPh sb="38" eb="41">
      <t>ジュウミンゼイ</t>
    </rPh>
    <rPh sb="41" eb="44">
      <t>ヒカゼイ</t>
    </rPh>
    <rPh sb="44" eb="46">
      <t>セタイ</t>
    </rPh>
    <rPh sb="46" eb="47">
      <t>トウ</t>
    </rPh>
    <rPh sb="48" eb="49">
      <t>タイ</t>
    </rPh>
    <rPh sb="51" eb="54">
      <t>リンジテキ</t>
    </rPh>
    <rPh sb="55" eb="57">
      <t>ソチ</t>
    </rPh>
    <rPh sb="60" eb="62">
      <t>シエン</t>
    </rPh>
    <rPh sb="63" eb="64">
      <t>オコナ</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</si>
</sst>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0_ "/>
    <numFmt numFmtId="177" formatCode="0.0%"/>
    <numFmt numFmtId="178" formatCode="#,##0;[Red]\-#,##0;&quot;－&quot;"/>
    <numFmt numFmtId="179" formatCode="&quot;(&quot;0%&quot;)   &quot;;[Red]\-&quot;(&quot;0%&quot;)   &quot;;&quot;－    &quot;"/>
    <numFmt numFmtId="180" formatCode="&quot;(&quot;0.00%&quot;)   &quot;;[Red]\-&quot;(&quot;0.00%&quot;)   &quot;;&quot;－    &quot;"/>
    <numFmt numFmtId="181" formatCode="0.00%;[Red]\-0.00%;&quot;－&quot;"/>
    <numFmt numFmtId="182" formatCode="#,##0;&quot;▲ &quot;#,##0"/>
    <numFmt numFmtId="183" formatCode="#,##0.000;[Red]\-#,##0.000"/>
    <numFmt numFmtId="184" formatCode="#,##0.000_ "/>
    <numFmt numFmtId="185" formatCode="#,##0,_ ;[Red]\-#,##0,\ ;\-"/>
    <numFmt numFmtId="186" formatCode="#,##0,_ ;\△#,##0,\ ;\-"/>
  </numFmts>
  <fonts count="32"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b/>
      <sz val="14"/>
      <name val="ＭＳ Ｐゴシック"/>
      <family val="3"/>
      <charset val="128"/>
    </font>
    <font>
      <sz val="12"/>
      <name val="ＭＳ Ｐゴシック"/>
      <family val="3"/>
      <charset val="128"/>
    </font>
    <font>
      <sz val="10"/>
      <name val="ＭＳ Ｐゴシック"/>
      <family val="3"/>
      <charset val="128"/>
    </font>
    <font>
      <sz val="14"/>
      <name val="ＭＳ Ｐゴシック"/>
      <family val="3"/>
      <charset val="128"/>
    </font>
    <font>
      <sz val="9"/>
      <name val="ＭＳ Ｐゴシック"/>
      <family val="3"/>
      <charset val="128"/>
    </font>
    <font>
      <sz val="6"/>
      <name val="ＭＳ Ｐゴシック"/>
      <family val="2"/>
      <charset val="128"/>
      <scheme val="minor"/>
    </font>
    <font>
      <sz val="11"/>
      <color theme="1"/>
      <name val="ＭＳ Ｐゴシック"/>
      <family val="3"/>
      <charset val="128"/>
      <scheme val="minor"/>
    </font>
    <font>
      <sz val="10"/>
      <color theme="1"/>
      <name val="ＭＳ Ｐゴシック"/>
      <family val="3"/>
      <charset val="128"/>
      <scheme val="minor"/>
    </font>
    <font>
      <b/>
      <sz val="10"/>
      <color indexed="12"/>
      <name val="ＭＳ 明朝"/>
      <family val="1"/>
      <charset val="128"/>
    </font>
    <font>
      <sz val="8"/>
      <color theme="1"/>
      <name val="ＭＳ Ｐゴシック"/>
      <family val="2"/>
      <charset val="128"/>
      <scheme val="minor"/>
    </font>
    <font>
      <sz val="11"/>
      <name val="ＭＳ ゴシック"/>
      <family val="3"/>
      <charset val="128"/>
    </font>
    <font>
      <sz val="12"/>
      <name val="ＭＳ ゴシック"/>
      <family val="3"/>
      <charset val="128"/>
    </font>
    <font>
      <sz val="10"/>
      <name val="ＭＳ ゴシック"/>
      <family val="3"/>
      <charset val="128"/>
    </font>
    <font>
      <sz val="11"/>
      <name val="ＭＳ 明朝"/>
      <family val="1"/>
      <charset val="128"/>
    </font>
    <font>
      <b/>
      <sz val="18"/>
      <name val="ＭＳ Ｐゴシック"/>
      <family val="3"/>
      <charset val="128"/>
    </font>
    <font>
      <sz val="12"/>
      <name val="ＭＳ 明朝"/>
      <family val="1"/>
      <charset val="128"/>
    </font>
    <font>
      <sz val="11"/>
      <name val="ＭＳ Ｐゴシック"/>
      <family val="3"/>
      <charset val="128"/>
      <scheme val="minor"/>
    </font>
    <font>
      <b/>
      <sz val="12"/>
      <name val="ＭＳ Ｐゴシック"/>
      <family val="3"/>
      <charset val="128"/>
    </font>
    <font>
      <sz val="10"/>
      <name val="ＭＳ Ｐゴシック"/>
      <family val="3"/>
      <charset val="128"/>
      <scheme val="minor"/>
    </font>
    <font>
      <sz val="12"/>
      <name val="ＭＳ Ｐゴシック"/>
      <family val="2"/>
      <charset val="128"/>
      <scheme val="minor"/>
    </font>
    <font>
      <sz val="12"/>
      <name val="ＭＳ Ｐゴシック"/>
      <family val="3"/>
      <charset val="128"/>
      <scheme val="minor"/>
    </font>
    <font>
      <u/>
      <sz val="18"/>
      <name val="ＭＳ Ｐゴシック"/>
      <family val="3"/>
      <charset val="128"/>
      <scheme val="minor"/>
    </font>
    <font>
      <sz val="18"/>
      <name val="ＭＳ Ｐゴシック"/>
      <family val="3"/>
      <charset val="128"/>
      <scheme val="minor"/>
    </font>
    <font>
      <sz val="14"/>
      <name val="ＭＳ Ｐゴシック"/>
      <family val="3"/>
      <charset val="128"/>
      <scheme val="minor"/>
    </font>
    <font>
      <sz val="9"/>
      <name val="ＭＳ Ｐゴシック"/>
      <family val="3"/>
      <charset val="128"/>
      <scheme val="minor"/>
    </font>
    <font>
      <sz val="11"/>
      <color theme="1"/>
      <name val="ＭＳ Ｐゴシック"/>
      <family val="2"/>
      <scheme val="minor"/>
    </font>
    <font>
      <sz val="11"/>
      <name val="ＭＳ Ｐゴシック"/>
      <family val="2"/>
      <charset val="128"/>
      <scheme val="minor"/>
    </font>
  </fonts>
  <fills count="4">
    <fill>
      <patternFill patternType="none"/>
    </fill>
    <fill>
      <patternFill patternType="gray125"/>
    </fill>
    <fill>
      <patternFill patternType="solid">
        <fgColor theme="0"/>
        <bgColor indexed="64"/>
      </patternFill>
    </fill>
    <fill>
      <patternFill patternType="solid">
        <fgColor rgb="FFCCFFCC"/>
        <bgColor indexed="64"/>
      </patternFill>
    </fill>
  </fills>
  <borders count="30">
    <border>
      <left/>
      <right/>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s>
  <cellStyleXfs count="17">
    <xf numFmtId="0" fontId="0" fillId="0" borderId="0">
      <alignment vertical="center"/>
    </xf>
    <xf numFmtId="38" fontId="3" fillId="0" borderId="0" applyFont="0" applyFill="0" applyBorder="0" applyAlignment="0" applyProtection="0">
      <alignment vertical="center"/>
    </xf>
    <xf numFmtId="0" fontId="3" fillId="0" borderId="0">
      <alignment vertical="center"/>
    </xf>
    <xf numFmtId="0" fontId="9" fillId="0" borderId="27">
      <alignment horizontal="center" vertical="center"/>
    </xf>
    <xf numFmtId="178" fontId="15" fillId="0" borderId="0">
      <alignment vertical="top"/>
    </xf>
    <xf numFmtId="179" fontId="15" fillId="0" borderId="0" applyFont="0" applyFill="0" applyBorder="0" applyAlignment="0" applyProtection="0"/>
    <xf numFmtId="180" fontId="15" fillId="0" borderId="0" applyFont="0" applyFill="0" applyBorder="0" applyAlignment="0" applyProtection="0">
      <alignment vertical="top"/>
    </xf>
    <xf numFmtId="181" fontId="15" fillId="0" borderId="0" applyFont="0" applyFill="0" applyBorder="0" applyAlignment="0" applyProtection="0"/>
    <xf numFmtId="0" fontId="5" fillId="0" borderId="0" applyFill="0" applyBorder="0" applyProtection="0"/>
    <xf numFmtId="0" fontId="18" fillId="0" borderId="0" applyNumberFormat="0" applyFont="0" applyFill="0" applyBorder="0">
      <alignment horizontal="left" vertical="top" wrapText="1"/>
    </xf>
    <xf numFmtId="38" fontId="20" fillId="0" borderId="0" applyFont="0" applyFill="0" applyBorder="0" applyAlignment="0" applyProtection="0"/>
    <xf numFmtId="0" fontId="20" fillId="0" borderId="0"/>
    <xf numFmtId="0" fontId="20" fillId="0" borderId="0"/>
    <xf numFmtId="38" fontId="11" fillId="0" borderId="0" applyFont="0" applyFill="0" applyBorder="0" applyAlignment="0" applyProtection="0">
      <alignment vertical="center"/>
    </xf>
    <xf numFmtId="0" fontId="11" fillId="0" borderId="0">
      <alignment vertical="center"/>
    </xf>
    <xf numFmtId="9" fontId="3" fillId="0" borderId="0" applyFont="0" applyFill="0" applyBorder="0" applyAlignment="0" applyProtection="0">
      <alignment vertical="center"/>
    </xf>
    <xf numFmtId="0" fontId="30" fillId="0" borderId="0"/>
  </cellStyleXfs>
  <cellXfs count="273">
    <xf numFmtId="0" fontId="0" fillId="0" borderId="0" xfId="0">
      <alignment vertical="center"/>
    </xf>
    <xf numFmtId="0" fontId="7" fillId="0" borderId="0" xfId="0" applyFont="1">
      <alignment vertical="center"/>
    </xf>
    <xf numFmtId="0" fontId="7" fillId="0" borderId="0" xfId="2" applyFont="1">
      <alignment vertical="center"/>
    </xf>
    <xf numFmtId="0" fontId="6" fillId="0" borderId="0" xfId="0" applyFont="1">
      <alignment vertical="center"/>
    </xf>
    <xf numFmtId="0" fontId="7" fillId="0" borderId="0" xfId="0" applyFont="1" applyAlignment="1">
      <alignment horizontal="center" vertical="center"/>
    </xf>
    <xf numFmtId="0" fontId="7" fillId="0" borderId="15" xfId="0" applyFont="1" applyBorder="1">
      <alignment vertical="center"/>
    </xf>
    <xf numFmtId="0" fontId="9" fillId="0" borderId="11" xfId="0" applyFont="1" applyBorder="1" applyAlignment="1">
      <alignment horizontal="left" vertical="center"/>
    </xf>
    <xf numFmtId="0" fontId="7" fillId="0" borderId="11" xfId="0" applyFont="1" applyBorder="1">
      <alignment vertical="center"/>
    </xf>
    <xf numFmtId="0" fontId="9" fillId="0" borderId="0" xfId="0" applyFont="1">
      <alignment vertical="center"/>
    </xf>
    <xf numFmtId="0" fontId="15" fillId="0" borderId="0" xfId="0" applyFont="1">
      <alignment vertical="center"/>
    </xf>
    <xf numFmtId="0" fontId="16" fillId="0" borderId="0" xfId="0" applyFont="1">
      <alignment vertical="center"/>
    </xf>
    <xf numFmtId="0" fontId="15" fillId="0" borderId="0" xfId="0" applyFont="1" applyAlignment="1">
      <alignment horizontal="right" vertical="center"/>
    </xf>
    <xf numFmtId="0" fontId="17" fillId="0" borderId="0" xfId="0" applyFont="1" applyAlignment="1">
      <alignment horizontal="right" vertical="center"/>
    </xf>
    <xf numFmtId="0" fontId="15" fillId="0" borderId="3" xfId="0" applyFont="1" applyBorder="1">
      <alignment vertical="center"/>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176" fontId="15" fillId="0" borderId="0" xfId="0" applyNumberFormat="1" applyFont="1">
      <alignment vertical="center"/>
    </xf>
    <xf numFmtId="176" fontId="0" fillId="0" borderId="0" xfId="0" applyNumberFormat="1">
      <alignment vertical="center"/>
    </xf>
    <xf numFmtId="0" fontId="19" fillId="0" borderId="0" xfId="0" applyFont="1">
      <alignment vertical="center"/>
    </xf>
    <xf numFmtId="0" fontId="5" fillId="0" borderId="0" xfId="0" applyFont="1">
      <alignment vertical="center"/>
    </xf>
    <xf numFmtId="38" fontId="0" fillId="0" borderId="0" xfId="1" applyFont="1">
      <alignment vertical="center"/>
    </xf>
    <xf numFmtId="38" fontId="0" fillId="0" borderId="0" xfId="1" applyFont="1" applyBorder="1">
      <alignment vertical="center"/>
    </xf>
    <xf numFmtId="0" fontId="0" fillId="0" borderId="15" xfId="0" applyBorder="1">
      <alignment vertical="center"/>
    </xf>
    <xf numFmtId="0" fontId="0" fillId="0" borderId="15" xfId="0" applyBorder="1" applyAlignment="1">
      <alignment horizontal="center" vertical="center" wrapText="1"/>
    </xf>
    <xf numFmtId="0" fontId="0" fillId="0" borderId="3" xfId="0" applyBorder="1" applyAlignment="1">
      <alignment vertical="center" wrapText="1"/>
    </xf>
    <xf numFmtId="0" fontId="0" fillId="0" borderId="15" xfId="0" applyBorder="1" applyAlignment="1">
      <alignment vertical="center" wrapText="1"/>
    </xf>
    <xf numFmtId="0" fontId="0" fillId="0" borderId="15" xfId="0" applyBorder="1" applyAlignment="1">
      <alignment vertical="center" shrinkToFit="1"/>
    </xf>
    <xf numFmtId="0" fontId="0" fillId="0" borderId="3" xfId="0" applyBorder="1" applyAlignment="1">
      <alignment vertical="center" shrinkToFit="1"/>
    </xf>
    <xf numFmtId="183" fontId="0" fillId="0" borderId="0" xfId="1" applyNumberFormat="1" applyFont="1">
      <alignment vertical="center"/>
    </xf>
    <xf numFmtId="0" fontId="22" fillId="0" borderId="0" xfId="0" applyFont="1">
      <alignment vertical="center"/>
    </xf>
    <xf numFmtId="0" fontId="2" fillId="0" borderId="0" xfId="0" applyFont="1" applyAlignment="1">
      <alignment horizontal="left" vertical="center"/>
    </xf>
    <xf numFmtId="0" fontId="11" fillId="0" borderId="0" xfId="0" applyFont="1" applyAlignment="1">
      <alignment horizontal="right" vertical="center"/>
    </xf>
    <xf numFmtId="0" fontId="15" fillId="2" borderId="19"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0" fillId="0" borderId="15" xfId="2" applyFont="1" applyBorder="1" applyAlignment="1">
      <alignment horizontal="center" vertical="center" wrapText="1"/>
    </xf>
    <xf numFmtId="0" fontId="0" fillId="0" borderId="15" xfId="2" applyFont="1" applyBorder="1">
      <alignment vertical="center"/>
    </xf>
    <xf numFmtId="0" fontId="0" fillId="0" borderId="15" xfId="2" applyFont="1" applyBorder="1" applyAlignment="1">
      <alignment horizontal="center" vertical="center"/>
    </xf>
    <xf numFmtId="38" fontId="7" fillId="0" borderId="0" xfId="1" applyFont="1">
      <alignment vertical="center"/>
    </xf>
    <xf numFmtId="183" fontId="7" fillId="0" borderId="0" xfId="1" applyNumberFormat="1" applyFont="1">
      <alignment vertical="center"/>
    </xf>
    <xf numFmtId="0" fontId="23" fillId="0" borderId="0" xfId="0" applyFont="1" applyAlignment="1">
      <alignment horizontal="right" vertical="center"/>
    </xf>
    <xf numFmtId="0" fontId="21" fillId="0" borderId="15" xfId="0" applyFont="1" applyBorder="1" applyAlignment="1">
      <alignment horizontal="center" vertical="center"/>
    </xf>
    <xf numFmtId="0" fontId="21" fillId="0" borderId="6" xfId="0" applyFont="1" applyBorder="1" applyAlignment="1">
      <alignment horizontal="left" vertical="center"/>
    </xf>
    <xf numFmtId="0" fontId="21" fillId="0" borderId="6" xfId="0" applyFont="1" applyBorder="1" applyAlignment="1">
      <alignment horizontal="center" vertical="center"/>
    </xf>
    <xf numFmtId="38" fontId="0" fillId="0" borderId="0" xfId="1" applyFont="1" applyAlignment="1">
      <alignment vertical="center"/>
    </xf>
    <xf numFmtId="176" fontId="7" fillId="0" borderId="0" xfId="0" applyNumberFormat="1" applyFont="1">
      <alignment vertical="center"/>
    </xf>
    <xf numFmtId="0" fontId="0" fillId="0" borderId="15" xfId="0" applyBorder="1" applyAlignment="1">
      <alignment horizontal="center" vertical="center"/>
    </xf>
    <xf numFmtId="0" fontId="1" fillId="0" borderId="0" xfId="0" applyFont="1" applyAlignment="1">
      <alignment horizontal="right"/>
    </xf>
    <xf numFmtId="0" fontId="1" fillId="0" borderId="0" xfId="0" applyFont="1">
      <alignment vertical="center"/>
    </xf>
    <xf numFmtId="0" fontId="27" fillId="0" borderId="0" xfId="0" applyFont="1" applyAlignment="1">
      <alignment horizontal="center" vertical="center"/>
    </xf>
    <xf numFmtId="0" fontId="25" fillId="0" borderId="5" xfId="0" applyFont="1" applyBorder="1">
      <alignment vertical="center"/>
    </xf>
    <xf numFmtId="0" fontId="28" fillId="0" borderId="5" xfId="0" applyFont="1" applyBorder="1">
      <alignment vertical="center"/>
    </xf>
    <xf numFmtId="0" fontId="28" fillId="0" borderId="0" xfId="0" applyFont="1" applyAlignment="1">
      <alignment horizontal="center" vertical="center"/>
    </xf>
    <xf numFmtId="0" fontId="8" fillId="0" borderId="0" xfId="0" applyFont="1">
      <alignment vertical="center"/>
    </xf>
    <xf numFmtId="0" fontId="7" fillId="0" borderId="0" xfId="0" applyFont="1" applyAlignment="1">
      <alignment horizontal="right" vertical="center"/>
    </xf>
    <xf numFmtId="0" fontId="0" fillId="0" borderId="0" xfId="0" applyAlignment="1">
      <alignment horizontal="right" vertical="center"/>
    </xf>
    <xf numFmtId="0" fontId="21" fillId="0" borderId="0" xfId="0" applyFont="1" applyAlignment="1">
      <alignment horizontal="center" vertical="center"/>
    </xf>
    <xf numFmtId="0" fontId="21" fillId="0" borderId="0" xfId="0" applyFont="1" applyAlignment="1">
      <alignment horizontal="right" vertical="center"/>
    </xf>
    <xf numFmtId="0" fontId="21" fillId="0" borderId="0" xfId="0" applyFont="1" applyAlignment="1">
      <alignment horizontal="left" vertical="center"/>
    </xf>
    <xf numFmtId="0" fontId="29" fillId="0" borderId="11" xfId="0" applyFont="1" applyBorder="1">
      <alignment vertical="center"/>
    </xf>
    <xf numFmtId="0" fontId="21" fillId="0" borderId="11" xfId="0" applyFont="1" applyBorder="1" applyAlignment="1">
      <alignment horizontal="left" vertical="center"/>
    </xf>
    <xf numFmtId="0" fontId="23" fillId="0" borderId="1" xfId="0" applyFont="1" applyBorder="1" applyAlignment="1">
      <alignment horizontal="center" vertical="center"/>
    </xf>
    <xf numFmtId="38" fontId="23" fillId="0" borderId="1" xfId="1" applyFont="1" applyFill="1" applyBorder="1" applyAlignment="1">
      <alignment horizontal="center" vertical="center"/>
    </xf>
    <xf numFmtId="0" fontId="9" fillId="0" borderId="0" xfId="2" applyFont="1" applyAlignment="1">
      <alignment horizontal="left" vertical="center"/>
    </xf>
    <xf numFmtId="0" fontId="7" fillId="0" borderId="0" xfId="2" applyFont="1" applyAlignment="1">
      <alignment horizontal="center" vertical="center"/>
    </xf>
    <xf numFmtId="0" fontId="7" fillId="0" borderId="0" xfId="2" applyFont="1" applyAlignment="1">
      <alignment horizontal="center" vertical="center" wrapText="1"/>
    </xf>
    <xf numFmtId="0" fontId="23" fillId="0" borderId="0" xfId="0" applyFont="1" applyAlignment="1">
      <alignment horizontal="center" vertical="center"/>
    </xf>
    <xf numFmtId="0" fontId="7" fillId="0" borderId="0" xfId="2" applyFont="1" applyAlignment="1">
      <alignment horizontal="left" vertical="center"/>
    </xf>
    <xf numFmtId="0" fontId="6" fillId="0" borderId="5" xfId="2" applyFont="1" applyBorder="1">
      <alignment vertical="center"/>
    </xf>
    <xf numFmtId="0" fontId="8" fillId="0" borderId="5" xfId="2" applyFont="1" applyBorder="1">
      <alignment vertical="center"/>
    </xf>
    <xf numFmtId="0" fontId="21" fillId="0" borderId="5" xfId="0" applyFont="1" applyBorder="1" applyAlignment="1">
      <alignment horizontal="right" vertical="center"/>
    </xf>
    <xf numFmtId="0" fontId="21" fillId="0" borderId="13" xfId="0" applyFont="1" applyBorder="1" applyAlignment="1">
      <alignment horizontal="center" vertical="center"/>
    </xf>
    <xf numFmtId="38" fontId="0" fillId="0" borderId="0" xfId="0" applyNumberFormat="1">
      <alignment vertical="center"/>
    </xf>
    <xf numFmtId="3" fontId="0" fillId="0" borderId="0" xfId="0" applyNumberFormat="1">
      <alignment vertical="center"/>
    </xf>
    <xf numFmtId="38" fontId="0" fillId="0" borderId="0" xfId="1" applyFont="1" applyFill="1" applyBorder="1">
      <alignment vertical="center"/>
    </xf>
    <xf numFmtId="38" fontId="9" fillId="0" borderId="0" xfId="1" applyFont="1">
      <alignment vertical="center"/>
    </xf>
    <xf numFmtId="3" fontId="0" fillId="3" borderId="0" xfId="0" applyNumberFormat="1" applyFill="1">
      <alignment vertical="center"/>
    </xf>
    <xf numFmtId="0" fontId="0" fillId="0" borderId="0" xfId="0" applyAlignment="1">
      <alignment horizontal="left" vertical="center"/>
    </xf>
    <xf numFmtId="0" fontId="21" fillId="0" borderId="8" xfId="0" applyFont="1" applyBorder="1" applyAlignment="1">
      <alignment horizontal="center" vertical="center"/>
    </xf>
    <xf numFmtId="0" fontId="21" fillId="0" borderId="8" xfId="0" applyFont="1" applyBorder="1">
      <alignment vertical="center"/>
    </xf>
    <xf numFmtId="0" fontId="21" fillId="0" borderId="5" xfId="0" applyFont="1" applyBorder="1" applyAlignment="1">
      <alignment horizontal="center" vertical="center"/>
    </xf>
    <xf numFmtId="182" fontId="0" fillId="0" borderId="15" xfId="14" applyNumberFormat="1" applyFont="1" applyBorder="1" applyAlignment="1">
      <alignment vertical="center" wrapText="1"/>
    </xf>
    <xf numFmtId="0" fontId="21" fillId="0" borderId="15" xfId="0" applyFont="1" applyBorder="1">
      <alignment vertical="center"/>
    </xf>
    <xf numFmtId="184" fontId="0" fillId="0" borderId="0" xfId="0" applyNumberFormat="1">
      <alignment vertical="center"/>
    </xf>
    <xf numFmtId="183" fontId="23" fillId="0" borderId="1" xfId="1" applyNumberFormat="1" applyFont="1" applyFill="1" applyBorder="1" applyAlignment="1">
      <alignment horizontal="center" vertical="center"/>
    </xf>
    <xf numFmtId="0" fontId="0" fillId="0" borderId="16" xfId="0" applyBorder="1" applyAlignment="1">
      <alignment horizontal="center" vertical="center" wrapText="1"/>
    </xf>
    <xf numFmtId="0" fontId="3" fillId="0" borderId="0" xfId="0" applyFont="1">
      <alignment vertical="center"/>
    </xf>
    <xf numFmtId="176" fontId="0" fillId="0" borderId="15" xfId="0" applyNumberFormat="1" applyBorder="1" applyAlignment="1">
      <alignment horizontal="right" vertical="center"/>
    </xf>
    <xf numFmtId="177" fontId="0" fillId="0" borderId="15" xfId="0" applyNumberFormat="1" applyBorder="1">
      <alignment vertical="center"/>
    </xf>
    <xf numFmtId="177" fontId="0" fillId="0" borderId="0" xfId="0" applyNumberFormat="1">
      <alignment vertical="center"/>
    </xf>
    <xf numFmtId="177" fontId="0" fillId="0" borderId="15" xfId="15" applyNumberFormat="1" applyFont="1" applyFill="1" applyBorder="1" applyAlignment="1">
      <alignment horizontal="righ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left" vertical="center"/>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6" xfId="0" applyBorder="1" applyAlignment="1">
      <alignment horizontal="left" vertical="center"/>
    </xf>
    <xf numFmtId="0" fontId="0" fillId="0" borderId="29" xfId="0" applyBorder="1" applyAlignment="1">
      <alignment vertical="center" wrapText="1"/>
    </xf>
    <xf numFmtId="0" fontId="0" fillId="0" borderId="16" xfId="0" applyBorder="1">
      <alignment vertical="center"/>
    </xf>
    <xf numFmtId="0" fontId="0" fillId="0" borderId="10" xfId="0" applyBorder="1">
      <alignment vertical="center"/>
    </xf>
    <xf numFmtId="0" fontId="0" fillId="0" borderId="9" xfId="0" applyBorder="1">
      <alignment vertical="center"/>
    </xf>
    <xf numFmtId="0" fontId="0" fillId="0" borderId="18" xfId="0" applyBorder="1" applyAlignment="1">
      <alignment horizontal="center" vertical="center"/>
    </xf>
    <xf numFmtId="0" fontId="31" fillId="2" borderId="20" xfId="0" applyFont="1" applyFill="1" applyBorder="1" applyAlignment="1">
      <alignment horizontal="center" vertical="center"/>
    </xf>
    <xf numFmtId="0" fontId="31" fillId="2" borderId="7" xfId="0" applyFont="1" applyFill="1" applyBorder="1" applyAlignment="1">
      <alignment horizontal="center" vertical="center"/>
    </xf>
    <xf numFmtId="0" fontId="0" fillId="2" borderId="1" xfId="0" applyFill="1" applyBorder="1" applyAlignment="1">
      <alignment horizontal="center" vertical="center"/>
    </xf>
    <xf numFmtId="0" fontId="31" fillId="0" borderId="0" xfId="0" applyFont="1" applyAlignment="1">
      <alignment horizontal="left" vertical="center"/>
    </xf>
    <xf numFmtId="0" fontId="0" fillId="0" borderId="15" xfId="14" applyFont="1" applyBorder="1" applyAlignment="1">
      <alignment vertical="center" wrapText="1"/>
    </xf>
    <xf numFmtId="0" fontId="0" fillId="0" borderId="5" xfId="14" applyFont="1" applyBorder="1" applyAlignment="1">
      <alignment vertical="center" wrapText="1"/>
    </xf>
    <xf numFmtId="185" fontId="0" fillId="0" borderId="15" xfId="0" applyNumberFormat="1" applyBorder="1">
      <alignment vertical="center"/>
    </xf>
    <xf numFmtId="185" fontId="0" fillId="0" borderId="15" xfId="0" applyNumberFormat="1" applyBorder="1" applyAlignment="1">
      <alignment horizontal="right" vertical="center"/>
    </xf>
    <xf numFmtId="185" fontId="0" fillId="0" borderId="10" xfId="0" applyNumberFormat="1" applyBorder="1" applyAlignment="1">
      <alignment horizontal="right" vertical="center"/>
    </xf>
    <xf numFmtId="185" fontId="7" fillId="0" borderId="15" xfId="2" applyNumberFormat="1" applyFont="1" applyBorder="1" applyAlignment="1">
      <alignment vertical="center" wrapText="1"/>
    </xf>
    <xf numFmtId="185" fontId="7" fillId="0" borderId="15" xfId="2" applyNumberFormat="1" applyFont="1" applyBorder="1">
      <alignment vertical="center"/>
    </xf>
    <xf numFmtId="185" fontId="0" fillId="0" borderId="17" xfId="0" applyNumberFormat="1" applyBorder="1">
      <alignment vertical="center"/>
    </xf>
    <xf numFmtId="185" fontId="0" fillId="0" borderId="17" xfId="0" applyNumberFormat="1" applyBorder="1" applyAlignment="1">
      <alignment horizontal="right" vertical="center"/>
    </xf>
    <xf numFmtId="185" fontId="0" fillId="0" borderId="16" xfId="0" applyNumberFormat="1" applyBorder="1">
      <alignment vertical="center"/>
    </xf>
    <xf numFmtId="185" fontId="0" fillId="0" borderId="29" xfId="0" applyNumberFormat="1" applyBorder="1">
      <alignment vertical="center"/>
    </xf>
    <xf numFmtId="185" fontId="0" fillId="0" borderId="29" xfId="0" applyNumberFormat="1" applyBorder="1" applyAlignment="1">
      <alignment horizontal="right" vertical="center"/>
    </xf>
    <xf numFmtId="185" fontId="0" fillId="0" borderId="10" xfId="0" applyNumberFormat="1" applyBorder="1">
      <alignment vertical="center"/>
    </xf>
    <xf numFmtId="185" fontId="0" fillId="0" borderId="10" xfId="1" applyNumberFormat="1" applyFont="1" applyBorder="1">
      <alignment vertical="center"/>
    </xf>
    <xf numFmtId="185" fontId="0" fillId="0" borderId="0" xfId="0" applyNumberFormat="1">
      <alignment vertical="center"/>
    </xf>
    <xf numFmtId="185" fontId="0" fillId="0" borderId="16" xfId="0" applyNumberFormat="1" applyBorder="1" applyAlignment="1">
      <alignment horizontal="right" vertical="center"/>
    </xf>
    <xf numFmtId="185" fontId="0" fillId="0" borderId="9" xfId="0" applyNumberFormat="1" applyBorder="1">
      <alignment vertical="center"/>
    </xf>
    <xf numFmtId="185" fontId="0" fillId="0" borderId="9" xfId="0" applyNumberFormat="1" applyBorder="1" applyAlignment="1">
      <alignment horizontal="right" vertical="center"/>
    </xf>
    <xf numFmtId="185" fontId="0" fillId="0" borderId="18" xfId="0" applyNumberFormat="1" applyBorder="1">
      <alignment vertical="center"/>
    </xf>
    <xf numFmtId="185" fontId="0" fillId="0" borderId="18" xfId="1" applyNumberFormat="1" applyFont="1" applyBorder="1" applyAlignment="1">
      <alignment horizontal="right" vertical="center"/>
    </xf>
    <xf numFmtId="185" fontId="0" fillId="0" borderId="18" xfId="0" applyNumberFormat="1" applyBorder="1" applyAlignment="1">
      <alignment horizontal="center" vertical="center"/>
    </xf>
    <xf numFmtId="185" fontId="0" fillId="0" borderId="18" xfId="0" applyNumberFormat="1" applyBorder="1" applyAlignment="1">
      <alignment horizontal="right" vertical="center"/>
    </xf>
    <xf numFmtId="185" fontId="0" fillId="0" borderId="18" xfId="1" applyNumberFormat="1" applyFont="1" applyBorder="1">
      <alignment vertical="center"/>
    </xf>
    <xf numFmtId="185" fontId="0" fillId="0" borderId="10" xfId="0" applyNumberFormat="1" applyBorder="1" applyAlignment="1">
      <alignment horizontal="center" vertical="center"/>
    </xf>
    <xf numFmtId="185" fontId="21" fillId="0" borderId="15" xfId="0" applyNumberFormat="1" applyFont="1" applyBorder="1" applyAlignment="1">
      <alignment vertical="center" shrinkToFit="1"/>
    </xf>
    <xf numFmtId="185" fontId="21" fillId="0" borderId="21" xfId="0" applyNumberFormat="1" applyFont="1" applyBorder="1" applyAlignment="1">
      <alignment vertical="center" shrinkToFit="1"/>
    </xf>
    <xf numFmtId="185" fontId="21" fillId="0" borderId="13" xfId="0" applyNumberFormat="1" applyFont="1" applyBorder="1" applyAlignment="1">
      <alignment vertical="center" shrinkToFit="1"/>
    </xf>
    <xf numFmtId="185" fontId="21" fillId="0" borderId="21" xfId="0" applyNumberFormat="1" applyFont="1" applyBorder="1">
      <alignment vertical="center"/>
    </xf>
    <xf numFmtId="185" fontId="15" fillId="2" borderId="7" xfId="0" applyNumberFormat="1" applyFont="1" applyFill="1" applyBorder="1" applyAlignment="1">
      <alignment horizontal="center" vertical="center" wrapText="1"/>
    </xf>
    <xf numFmtId="185" fontId="15" fillId="2" borderId="23" xfId="0" applyNumberFormat="1" applyFont="1" applyFill="1" applyBorder="1">
      <alignment vertical="center"/>
    </xf>
    <xf numFmtId="185" fontId="15" fillId="2" borderId="10" xfId="0" applyNumberFormat="1" applyFont="1" applyFill="1" applyBorder="1">
      <alignment vertical="center"/>
    </xf>
    <xf numFmtId="185" fontId="21" fillId="0" borderId="6" xfId="1" applyNumberFormat="1" applyFont="1" applyBorder="1">
      <alignment vertical="center"/>
    </xf>
    <xf numFmtId="185" fontId="0" fillId="0" borderId="15" xfId="1" applyNumberFormat="1" applyFont="1" applyFill="1" applyBorder="1" applyAlignment="1">
      <alignment vertical="center" shrinkToFit="1"/>
    </xf>
    <xf numFmtId="185" fontId="0" fillId="0" borderId="15" xfId="14" applyNumberFormat="1" applyFont="1" applyBorder="1" applyAlignment="1">
      <alignment vertical="center" shrinkToFit="1"/>
    </xf>
    <xf numFmtId="185" fontId="0" fillId="0" borderId="6" xfId="1" applyNumberFormat="1" applyFont="1" applyFill="1" applyBorder="1" applyAlignment="1">
      <alignment vertical="center" shrinkToFit="1"/>
    </xf>
    <xf numFmtId="185" fontId="21" fillId="0" borderId="13" xfId="1" applyNumberFormat="1" applyFont="1" applyBorder="1">
      <alignment vertical="center"/>
    </xf>
    <xf numFmtId="185" fontId="21" fillId="0" borderId="13" xfId="1" applyNumberFormat="1" applyFont="1" applyFill="1" applyBorder="1">
      <alignment vertical="center"/>
    </xf>
    <xf numFmtId="185" fontId="21" fillId="0" borderId="6" xfId="1" applyNumberFormat="1" applyFont="1" applyFill="1" applyBorder="1">
      <alignment vertical="center"/>
    </xf>
    <xf numFmtId="185" fontId="0" fillId="0" borderId="15" xfId="1" applyNumberFormat="1" applyFont="1" applyFill="1" applyBorder="1">
      <alignment vertical="center"/>
    </xf>
    <xf numFmtId="185" fontId="0" fillId="0" borderId="15" xfId="2" applyNumberFormat="1" applyFont="1" applyBorder="1">
      <alignment vertical="center"/>
    </xf>
    <xf numFmtId="185" fontId="0" fillId="0" borderId="15" xfId="1" applyNumberFormat="1" applyFont="1" applyBorder="1">
      <alignment vertical="center"/>
    </xf>
    <xf numFmtId="0" fontId="21" fillId="0" borderId="7" xfId="0" applyFont="1" applyBorder="1" applyAlignment="1">
      <alignment horizontal="center" vertical="center" wrapText="1"/>
    </xf>
    <xf numFmtId="182" fontId="0" fillId="0" borderId="28" xfId="14" applyNumberFormat="1" applyFont="1" applyBorder="1" applyAlignment="1">
      <alignment vertical="center" wrapText="1" shrinkToFit="1"/>
    </xf>
    <xf numFmtId="185" fontId="0" fillId="0" borderId="28" xfId="1" applyNumberFormat="1" applyFont="1" applyFill="1" applyBorder="1" applyAlignment="1">
      <alignment vertical="center" wrapText="1"/>
    </xf>
    <xf numFmtId="182" fontId="0" fillId="0" borderId="10" xfId="14" applyNumberFormat="1" applyFont="1" applyBorder="1" applyAlignment="1">
      <alignment vertical="center" wrapText="1" shrinkToFit="1"/>
    </xf>
    <xf numFmtId="185" fontId="0" fillId="0" borderId="10" xfId="1" applyNumberFormat="1" applyFont="1" applyFill="1" applyBorder="1" applyAlignment="1">
      <alignment vertical="center" wrapText="1"/>
    </xf>
    <xf numFmtId="185" fontId="0" fillId="0" borderId="15" xfId="1" applyNumberFormat="1" applyFont="1" applyFill="1" applyBorder="1" applyAlignment="1">
      <alignment vertical="center" wrapText="1"/>
    </xf>
    <xf numFmtId="186" fontId="0" fillId="0" borderId="15" xfId="1" applyNumberFormat="1" applyFont="1" applyFill="1" applyBorder="1">
      <alignment vertical="center"/>
    </xf>
    <xf numFmtId="0" fontId="3" fillId="0" borderId="15" xfId="14" applyFont="1" applyBorder="1" applyAlignment="1">
      <alignment vertical="center" wrapText="1"/>
    </xf>
    <xf numFmtId="182" fontId="9" fillId="0" borderId="15" xfId="14" applyNumberFormat="1" applyFont="1" applyBorder="1" applyAlignment="1">
      <alignment vertical="center" wrapText="1"/>
    </xf>
    <xf numFmtId="10" fontId="15" fillId="0" borderId="10" xfId="15" applyNumberFormat="1" applyFont="1" applyFill="1" applyBorder="1">
      <alignment vertical="center"/>
    </xf>
    <xf numFmtId="0" fontId="31" fillId="0" borderId="0" xfId="0" applyFont="1" applyFill="1" applyAlignment="1">
      <alignment horizontal="left" vertical="center"/>
    </xf>
    <xf numFmtId="0" fontId="21" fillId="0" borderId="0" xfId="0" applyFont="1" applyFill="1">
      <alignment vertical="center"/>
    </xf>
    <xf numFmtId="0" fontId="21" fillId="0" borderId="0" xfId="0" applyFont="1" applyFill="1" applyAlignment="1">
      <alignment horizontal="left" vertical="center"/>
    </xf>
    <xf numFmtId="0" fontId="21" fillId="0" borderId="0" xfId="0" applyFont="1" applyFill="1" applyAlignment="1">
      <alignment horizontal="right" vertical="center"/>
    </xf>
    <xf numFmtId="0" fontId="9" fillId="0" borderId="0" xfId="0" applyFont="1" applyFill="1">
      <alignment vertical="center"/>
    </xf>
    <xf numFmtId="0" fontId="0" fillId="0" borderId="0" xfId="0" applyFill="1">
      <alignment vertical="center"/>
    </xf>
    <xf numFmtId="0" fontId="11" fillId="0" borderId="0" xfId="0" applyFont="1" applyFill="1">
      <alignment vertical="center"/>
    </xf>
    <xf numFmtId="0" fontId="1" fillId="0" borderId="0" xfId="0" applyFont="1" applyFill="1">
      <alignment vertical="center"/>
    </xf>
    <xf numFmtId="0" fontId="0" fillId="0" borderId="15" xfId="0" applyFill="1" applyBorder="1" applyAlignment="1">
      <alignment horizontal="center" vertical="center" wrapText="1"/>
    </xf>
    <xf numFmtId="0" fontId="6" fillId="0" borderId="0" xfId="0" applyFont="1" applyFill="1">
      <alignment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5" fillId="0" borderId="0" xfId="0" applyFont="1" applyFill="1" applyAlignment="1">
      <alignment horizontal="left" vertical="center"/>
    </xf>
    <xf numFmtId="0" fontId="0" fillId="0" borderId="0" xfId="0" applyAlignment="1">
      <alignment horizontal="right" vertical="center"/>
    </xf>
    <xf numFmtId="0" fontId="7" fillId="0" borderId="15" xfId="2" applyFont="1" applyBorder="1" applyAlignment="1">
      <alignment horizontal="center" vertical="center" wrapText="1"/>
    </xf>
    <xf numFmtId="0" fontId="7" fillId="0" borderId="3" xfId="2" applyFont="1" applyBorder="1" applyAlignment="1">
      <alignment horizontal="center" vertical="center" wrapText="1"/>
    </xf>
    <xf numFmtId="0" fontId="7" fillId="0" borderId="13" xfId="2" applyFont="1" applyBorder="1" applyAlignment="1">
      <alignment horizontal="center" vertical="center" wrapText="1"/>
    </xf>
    <xf numFmtId="0" fontId="23" fillId="0" borderId="15" xfId="0" applyFont="1" applyBorder="1" applyAlignment="1">
      <alignment horizontal="center" vertical="center" wrapText="1"/>
    </xf>
    <xf numFmtId="0" fontId="23" fillId="0" borderId="15" xfId="0" applyFont="1" applyBorder="1" applyAlignment="1">
      <alignment horizontal="center" vertical="center"/>
    </xf>
    <xf numFmtId="0" fontId="7" fillId="0" borderId="15" xfId="2" applyFont="1" applyBorder="1" applyAlignment="1">
      <alignment horizontal="left" vertical="center" wrapText="1"/>
    </xf>
    <xf numFmtId="185" fontId="7" fillId="0" borderId="3" xfId="2" applyNumberFormat="1" applyFont="1" applyBorder="1" applyAlignment="1">
      <alignment horizontal="right" vertical="center" wrapText="1"/>
    </xf>
    <xf numFmtId="185" fontId="7" fillId="0" borderId="13" xfId="2" applyNumberFormat="1" applyFont="1" applyBorder="1" applyAlignment="1">
      <alignment horizontal="right" vertical="center" wrapText="1"/>
    </xf>
    <xf numFmtId="185" fontId="7" fillId="0" borderId="3" xfId="2" applyNumberFormat="1" applyFont="1" applyBorder="1" applyAlignment="1">
      <alignment horizontal="right" vertical="center"/>
    </xf>
    <xf numFmtId="185" fontId="7" fillId="0" borderId="13" xfId="2" applyNumberFormat="1" applyFont="1" applyBorder="1" applyAlignment="1">
      <alignment horizontal="right" vertical="center"/>
    </xf>
    <xf numFmtId="0" fontId="7" fillId="0" borderId="15" xfId="2" applyFont="1" applyBorder="1" applyAlignment="1">
      <alignment horizontal="left" vertical="center"/>
    </xf>
    <xf numFmtId="0" fontId="23" fillId="0" borderId="15" xfId="0" applyFont="1" applyBorder="1" applyAlignment="1">
      <alignment horizontal="left" vertical="center"/>
    </xf>
    <xf numFmtId="0" fontId="7" fillId="0" borderId="3" xfId="2" applyFont="1" applyBorder="1" applyAlignment="1">
      <alignment horizontal="center" vertical="center"/>
    </xf>
    <xf numFmtId="0" fontId="7" fillId="0" borderId="13" xfId="2" applyFont="1" applyBorder="1" applyAlignment="1">
      <alignment horizontal="center" vertical="center"/>
    </xf>
    <xf numFmtId="0" fontId="7" fillId="0" borderId="12" xfId="2" applyFont="1" applyBorder="1" applyAlignment="1">
      <alignment horizontal="center" vertical="center" wrapText="1"/>
    </xf>
    <xf numFmtId="0" fontId="7" fillId="0" borderId="14" xfId="2" applyFont="1" applyBorder="1" applyAlignment="1">
      <alignment horizontal="center" vertical="center" wrapText="1"/>
    </xf>
    <xf numFmtId="0" fontId="7" fillId="0" borderId="7" xfId="2" applyFont="1" applyBorder="1" applyAlignment="1">
      <alignment horizontal="center" vertical="center" wrapText="1"/>
    </xf>
    <xf numFmtId="0" fontId="7" fillId="0" borderId="6" xfId="2" applyFont="1" applyBorder="1" applyAlignment="1">
      <alignment horizontal="center" vertical="center" wrapText="1"/>
    </xf>
    <xf numFmtId="0" fontId="7" fillId="0" borderId="16" xfId="2" applyFont="1" applyBorder="1" applyAlignment="1">
      <alignment horizontal="center" vertical="center" wrapText="1"/>
    </xf>
    <xf numFmtId="0" fontId="7" fillId="0" borderId="10" xfId="2" applyFont="1" applyBorder="1" applyAlignment="1">
      <alignment horizontal="center" vertical="center" wrapText="1"/>
    </xf>
    <xf numFmtId="0" fontId="7" fillId="0" borderId="3" xfId="2" applyFont="1" applyBorder="1" applyAlignment="1">
      <alignment horizontal="left" vertical="center" wrapText="1"/>
    </xf>
    <xf numFmtId="0" fontId="7" fillId="0" borderId="13" xfId="2" applyFont="1" applyBorder="1" applyAlignment="1">
      <alignment horizontal="left" vertical="center" wrapText="1"/>
    </xf>
    <xf numFmtId="185" fontId="7" fillId="0" borderId="3" xfId="2" applyNumberFormat="1" applyFont="1" applyBorder="1" applyAlignment="1">
      <alignment vertical="center" wrapText="1"/>
    </xf>
    <xf numFmtId="185" fontId="7" fillId="0" borderId="13" xfId="2" applyNumberFormat="1" applyFont="1" applyBorder="1" applyAlignment="1">
      <alignment vertical="center" wrapText="1"/>
    </xf>
    <xf numFmtId="185" fontId="7" fillId="0" borderId="3" xfId="2" applyNumberFormat="1" applyFont="1" applyBorder="1">
      <alignment vertical="center"/>
    </xf>
    <xf numFmtId="185" fontId="7" fillId="0" borderId="13" xfId="2" applyNumberFormat="1" applyFont="1" applyBorder="1">
      <alignment vertical="center"/>
    </xf>
    <xf numFmtId="0" fontId="7" fillId="0" borderId="3" xfId="2" applyFont="1" applyBorder="1" applyAlignment="1">
      <alignment horizontal="left" vertical="center"/>
    </xf>
    <xf numFmtId="0" fontId="7" fillId="0" borderId="13" xfId="2" applyFont="1" applyBorder="1" applyAlignment="1">
      <alignment horizontal="left" vertical="center"/>
    </xf>
    <xf numFmtId="0" fontId="7" fillId="0" borderId="15" xfId="2" applyFont="1" applyBorder="1" applyAlignment="1">
      <alignment horizontal="center" vertical="center"/>
    </xf>
    <xf numFmtId="0" fontId="23" fillId="0" borderId="3" xfId="0" applyFont="1" applyBorder="1" applyAlignment="1">
      <alignment horizontal="left" vertical="center"/>
    </xf>
    <xf numFmtId="0" fontId="23" fillId="0" borderId="13" xfId="0" applyFont="1" applyBorder="1" applyAlignment="1">
      <alignment horizontal="left" vertical="center"/>
    </xf>
    <xf numFmtId="0" fontId="0" fillId="2" borderId="16" xfId="0" applyFill="1" applyBorder="1" applyAlignment="1">
      <alignment horizontal="center" vertical="center" wrapText="1"/>
    </xf>
    <xf numFmtId="0" fontId="0" fillId="2" borderId="10" xfId="0" applyFill="1" applyBorder="1" applyAlignment="1">
      <alignment horizontal="center" vertical="center"/>
    </xf>
    <xf numFmtId="0" fontId="0" fillId="0" borderId="15" xfId="0" applyFill="1" applyBorder="1" applyAlignment="1">
      <alignment horizontal="center" vertical="center"/>
    </xf>
    <xf numFmtId="0" fontId="0" fillId="0" borderId="15" xfId="0" applyBorder="1" applyAlignment="1">
      <alignment horizontal="center" vertical="center"/>
    </xf>
    <xf numFmtId="0" fontId="0" fillId="0" borderId="16" xfId="0" applyFill="1"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16" xfId="0" applyFill="1" applyBorder="1" applyAlignment="1">
      <alignment horizontal="center" vertical="center" wrapText="1"/>
    </xf>
    <xf numFmtId="0" fontId="0" fillId="0" borderId="10" xfId="0" applyBorder="1" applyAlignment="1">
      <alignment horizontal="center" vertical="center" wrapText="1"/>
    </xf>
    <xf numFmtId="0" fontId="0" fillId="0" borderId="3"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3" xfId="0" applyBorder="1" applyAlignment="1">
      <alignment horizontal="center" vertical="center" wrapText="1"/>
    </xf>
    <xf numFmtId="0" fontId="0" fillId="0" borderId="13" xfId="0" applyBorder="1" applyAlignment="1">
      <alignment horizontal="center" vertical="center" wrapText="1"/>
    </xf>
    <xf numFmtId="0" fontId="15" fillId="2" borderId="12"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31" fillId="2" borderId="10" xfId="0" applyFont="1" applyFill="1" applyBorder="1" applyAlignment="1">
      <alignment horizontal="center" vertical="center"/>
    </xf>
    <xf numFmtId="0" fontId="15" fillId="2" borderId="10"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31" fillId="2" borderId="6" xfId="0" applyFont="1" applyFill="1" applyBorder="1" applyAlignment="1">
      <alignment horizontal="center" vertical="center"/>
    </xf>
    <xf numFmtId="0" fontId="15" fillId="0" borderId="26" xfId="0" applyFont="1" applyBorder="1" applyAlignment="1">
      <alignment horizontal="center" vertical="center"/>
    </xf>
    <xf numFmtId="0" fontId="15" fillId="0" borderId="2" xfId="0" applyFont="1" applyBorder="1" applyAlignment="1">
      <alignment horizontal="center" vertical="center"/>
    </xf>
    <xf numFmtId="0" fontId="15" fillId="0" borderId="13" xfId="0" applyFont="1" applyBorder="1" applyAlignment="1">
      <alignment horizontal="center" vertical="center"/>
    </xf>
    <xf numFmtId="0" fontId="17" fillId="2" borderId="12"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24" xfId="0" applyFont="1" applyFill="1" applyBorder="1" applyAlignment="1">
      <alignment horizontal="center" vertical="center"/>
    </xf>
    <xf numFmtId="0" fontId="17" fillId="2" borderId="11" xfId="0" applyFont="1" applyFill="1" applyBorder="1" applyAlignment="1">
      <alignment horizontal="center" vertical="center"/>
    </xf>
    <xf numFmtId="0" fontId="17" fillId="2" borderId="14" xfId="0" applyFont="1" applyFill="1" applyBorder="1" applyAlignment="1">
      <alignment horizontal="center" vertical="center"/>
    </xf>
    <xf numFmtId="0" fontId="17" fillId="2" borderId="25"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xf>
    <xf numFmtId="0" fontId="15"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15" fillId="2" borderId="22" xfId="0" applyFont="1" applyFill="1" applyBorder="1" applyAlignment="1">
      <alignment horizontal="center" vertical="center" wrapText="1"/>
    </xf>
    <xf numFmtId="0" fontId="0" fillId="2" borderId="23" xfId="0" applyFill="1" applyBorder="1" applyAlignment="1">
      <alignment horizontal="center" vertical="center"/>
    </xf>
    <xf numFmtId="0" fontId="15" fillId="0" borderId="12"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21" fillId="0" borderId="15" xfId="0" applyFont="1" applyBorder="1" applyAlignment="1">
      <alignment horizontal="center" vertical="center"/>
    </xf>
    <xf numFmtId="0" fontId="21" fillId="2" borderId="12" xfId="0" applyFont="1" applyFill="1" applyBorder="1" applyAlignment="1">
      <alignment horizontal="left" vertical="center" wrapText="1"/>
    </xf>
    <xf numFmtId="0" fontId="21" fillId="2" borderId="14" xfId="0" applyFont="1" applyFill="1" applyBorder="1" applyAlignment="1">
      <alignment horizontal="left" vertical="center" wrapText="1"/>
    </xf>
    <xf numFmtId="0" fontId="21" fillId="2" borderId="1" xfId="0" applyFont="1" applyFill="1" applyBorder="1" applyAlignment="1">
      <alignment horizontal="left" vertical="center" wrapText="1"/>
    </xf>
    <xf numFmtId="0" fontId="21" fillId="2" borderId="4"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21" fillId="2" borderId="6" xfId="0" applyFont="1" applyFill="1" applyBorder="1" applyAlignment="1">
      <alignment horizontal="left" vertical="center" wrapText="1"/>
    </xf>
    <xf numFmtId="0" fontId="21" fillId="2" borderId="1" xfId="0" applyFont="1" applyFill="1" applyBorder="1" applyAlignment="1">
      <alignment horizontal="left" vertical="center"/>
    </xf>
    <xf numFmtId="0" fontId="21" fillId="2" borderId="4" xfId="0" applyFont="1" applyFill="1" applyBorder="1" applyAlignment="1">
      <alignment horizontal="left" vertical="center"/>
    </xf>
    <xf numFmtId="0" fontId="21" fillId="2" borderId="7" xfId="0" applyFont="1" applyFill="1" applyBorder="1" applyAlignment="1">
      <alignment horizontal="left" vertical="center"/>
    </xf>
    <xf numFmtId="0" fontId="21" fillId="2" borderId="6" xfId="0" applyFont="1" applyFill="1" applyBorder="1" applyAlignment="1">
      <alignment horizontal="left" vertical="center"/>
    </xf>
    <xf numFmtId="0" fontId="21" fillId="0" borderId="3" xfId="0" applyFont="1" applyBorder="1" applyAlignment="1">
      <alignment horizontal="center" vertical="center"/>
    </xf>
    <xf numFmtId="0" fontId="21" fillId="0" borderId="13" xfId="0"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vertical="center" wrapText="1"/>
    </xf>
    <xf numFmtId="0" fontId="21" fillId="0" borderId="13" xfId="0" applyFont="1" applyBorder="1" applyAlignment="1">
      <alignment vertical="center" wrapText="1"/>
    </xf>
    <xf numFmtId="0" fontId="21" fillId="0" borderId="15" xfId="0" applyFont="1" applyBorder="1">
      <alignment vertical="center"/>
    </xf>
    <xf numFmtId="0" fontId="21" fillId="0" borderId="16" xfId="0" applyFont="1" applyBorder="1" applyAlignment="1">
      <alignment horizontal="center" vertical="center" wrapText="1"/>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21" fillId="0" borderId="12"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3" xfId="0" applyFont="1" applyBorder="1" applyAlignment="1">
      <alignment horizontal="left" vertical="center" wrapText="1"/>
    </xf>
    <xf numFmtId="0" fontId="21" fillId="0" borderId="13" xfId="0" applyFont="1" applyBorder="1" applyAlignment="1">
      <alignment horizontal="left"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21" fillId="0" borderId="0" xfId="0" applyFont="1" applyAlignment="1">
      <alignment horizontal="left" vertical="center"/>
    </xf>
  </cellXfs>
  <cellStyles count="17">
    <cellStyle name="パーセント" xfId="15" builtinId="5"/>
    <cellStyle name="パーセント()" xfId="5"/>
    <cellStyle name="パーセント(0.00)" xfId="6"/>
    <cellStyle name="パーセント[0.00]" xfId="7"/>
    <cellStyle name="桁区切り" xfId="1" builtinId="6"/>
    <cellStyle name="桁区切り 2" xfId="10"/>
    <cellStyle name="桁区切り 3" xfId="13"/>
    <cellStyle name="見出し１" xfId="8"/>
    <cellStyle name="折り返し" xfId="9"/>
    <cellStyle name="標準" xfId="0" builtinId="0"/>
    <cellStyle name="標準 2" xfId="2"/>
    <cellStyle name="標準 2 2" xfId="11"/>
    <cellStyle name="標準 2 3" xfId="12"/>
    <cellStyle name="標準 2 4" xfId="14"/>
    <cellStyle name="標準 3" xfId="4"/>
    <cellStyle name="標準 9" xfId="16"/>
    <cellStyle name="標準１" xfId="3"/>
  </cellStyles>
  <dxfs count="2">
    <dxf>
      <numFmt numFmtId="187" formatCode="\-"/>
    </dxf>
    <dxf>
      <numFmt numFmtId="187" formatCode="\-"/>
    </dxf>
  </dxfs>
  <tableStyles count="0" defaultTableStyle="TableStyleMedium2" defaultPivotStyle="PivotStyleLight16"/>
  <colors>
    <mruColors>
      <color rgb="FFFFCCFF"/>
      <color rgb="FF66FFFF"/>
      <color rgb="FFFFFFCC"/>
      <color rgb="FFFF9900"/>
      <color rgb="FF0000FF"/>
      <color rgb="FFCCFFFF"/>
      <color rgb="FFCC33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xdr:col>
      <xdr:colOff>0</xdr:colOff>
      <xdr:row>10</xdr:row>
      <xdr:rowOff>0</xdr:rowOff>
    </xdr:to>
    <xdr:cxnSp macro="">
      <xdr:nvCxnSpPr>
        <xdr:cNvPr id="2" name="直線コネクタ 1">
          <a:extLst>
            <a:ext uri="{FF2B5EF4-FFF2-40B4-BE49-F238E27FC236}">
              <a16:creationId xmlns:a16="http://schemas.microsoft.com/office/drawing/2014/main" id="{00000000-0008-0000-0B00-000002000000}"/>
            </a:ext>
          </a:extLst>
        </xdr:cNvPr>
        <xdr:cNvCxnSpPr/>
      </xdr:nvCxnSpPr>
      <xdr:spPr>
        <a:xfrm>
          <a:off x="685800" y="514350"/>
          <a:ext cx="0" cy="120015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3" name="直線コネクタ 2">
          <a:extLst>
            <a:ext uri="{FF2B5EF4-FFF2-40B4-BE49-F238E27FC236}">
              <a16:creationId xmlns:a16="http://schemas.microsoft.com/office/drawing/2014/main" id="{00000000-0008-0000-0B00-000003000000}"/>
            </a:ext>
          </a:extLst>
        </xdr:cNvPr>
        <xdr:cNvCxnSpPr/>
      </xdr:nvCxnSpPr>
      <xdr:spPr>
        <a:xfrm>
          <a:off x="1371600" y="514350"/>
          <a:ext cx="0" cy="120015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4" name="直線コネクタ 3">
          <a:extLst>
            <a:ext uri="{FF2B5EF4-FFF2-40B4-BE49-F238E27FC236}">
              <a16:creationId xmlns:a16="http://schemas.microsoft.com/office/drawing/2014/main" id="{00000000-0008-0000-0B00-000004000000}"/>
            </a:ext>
          </a:extLst>
        </xdr:cNvPr>
        <xdr:cNvCxnSpPr/>
      </xdr:nvCxnSpPr>
      <xdr:spPr>
        <a:xfrm>
          <a:off x="689328" y="1371600"/>
          <a:ext cx="1368072"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5" name="直線コネクタ 4">
          <a:extLst>
            <a:ext uri="{FF2B5EF4-FFF2-40B4-BE49-F238E27FC236}">
              <a16:creationId xmlns:a16="http://schemas.microsoft.com/office/drawing/2014/main" id="{00000000-0008-0000-0B00-000005000000}"/>
            </a:ext>
          </a:extLst>
        </xdr:cNvPr>
        <xdr:cNvCxnSpPr/>
      </xdr:nvCxnSpPr>
      <xdr:spPr>
        <a:xfrm>
          <a:off x="1371600" y="514350"/>
          <a:ext cx="0" cy="120015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6" name="直線コネクタ 5">
          <a:extLst>
            <a:ext uri="{FF2B5EF4-FFF2-40B4-BE49-F238E27FC236}">
              <a16:creationId xmlns:a16="http://schemas.microsoft.com/office/drawing/2014/main" id="{00000000-0008-0000-0B00-000006000000}"/>
            </a:ext>
          </a:extLst>
        </xdr:cNvPr>
        <xdr:cNvCxnSpPr/>
      </xdr:nvCxnSpPr>
      <xdr:spPr>
        <a:xfrm>
          <a:off x="689328" y="1371600"/>
          <a:ext cx="1368072"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4"/>
  <sheetViews>
    <sheetView tabSelected="1" view="pageBreakPreview" zoomScaleNormal="85" zoomScaleSheetLayoutView="100" workbookViewId="0">
      <pane xSplit="3" ySplit="5" topLeftCell="D6" activePane="bottomRight" state="frozen"/>
      <selection activeCell="F2" sqref="F2"/>
      <selection pane="topRight" activeCell="F2" sqref="F2"/>
      <selection pane="bottomLeft" activeCell="F2" sqref="F2"/>
      <selection pane="bottomRight" activeCell="J11" sqref="J11:K11"/>
    </sheetView>
  </sheetViews>
  <sheetFormatPr defaultRowHeight="13.5" x14ac:dyDescent="0.15"/>
  <cols>
    <col min="1" max="1" width="0.875" customWidth="1"/>
    <col min="2" max="2" width="3.75" customWidth="1"/>
    <col min="3" max="3" width="16.75" customWidth="1"/>
    <col min="4" max="17" width="7.125" customWidth="1"/>
    <col min="18" max="18" width="13.625" customWidth="1"/>
    <col min="19" max="19" width="6.5" customWidth="1"/>
    <col min="20" max="20" width="16.25" style="20" bestFit="1" customWidth="1"/>
    <col min="22" max="22" width="12.75" bestFit="1" customWidth="1"/>
  </cols>
  <sheetData>
    <row r="1" spans="1:21" ht="18.75" customHeight="1" x14ac:dyDescent="0.15">
      <c r="A1" s="167" t="s">
        <v>5</v>
      </c>
      <c r="B1" s="168"/>
      <c r="C1" s="168"/>
      <c r="D1" s="168"/>
      <c r="E1" s="168"/>
    </row>
    <row r="2" spans="1:21" ht="24.75" customHeight="1" x14ac:dyDescent="0.15">
      <c r="A2" s="169" t="s">
        <v>6</v>
      </c>
      <c r="B2" s="169"/>
      <c r="C2" s="169"/>
      <c r="D2" s="169"/>
      <c r="E2" s="169"/>
      <c r="F2" s="169"/>
      <c r="G2" s="169"/>
      <c r="H2" s="169"/>
      <c r="I2" s="169"/>
      <c r="J2" s="169"/>
      <c r="K2" s="169"/>
      <c r="L2" s="169"/>
      <c r="M2" s="169"/>
      <c r="N2" s="169"/>
      <c r="O2" s="169"/>
      <c r="P2" s="169"/>
      <c r="Q2" s="169"/>
      <c r="R2" s="169"/>
    </row>
    <row r="3" spans="1:21" ht="19.5" customHeight="1" x14ac:dyDescent="0.15">
      <c r="A3" s="167" t="s">
        <v>7</v>
      </c>
      <c r="B3" s="170"/>
      <c r="C3" s="170"/>
      <c r="D3" s="170"/>
      <c r="E3" s="168"/>
      <c r="F3" s="168"/>
      <c r="G3" s="168"/>
      <c r="H3" s="49"/>
      <c r="I3" s="49"/>
      <c r="J3" s="49"/>
      <c r="K3" s="49"/>
      <c r="L3" s="49"/>
      <c r="M3" s="49"/>
      <c r="N3" s="49"/>
      <c r="O3" s="49"/>
      <c r="P3" s="49"/>
      <c r="Q3" s="49"/>
      <c r="R3" s="49"/>
    </row>
    <row r="4" spans="1:21" ht="16.5" customHeight="1" x14ac:dyDescent="0.15">
      <c r="A4" s="167" t="s">
        <v>8</v>
      </c>
      <c r="B4" s="168"/>
      <c r="C4" s="168"/>
      <c r="D4" s="168"/>
      <c r="E4" s="168"/>
      <c r="F4" s="168"/>
      <c r="G4" s="168"/>
      <c r="H4" s="168"/>
      <c r="I4" s="168"/>
      <c r="J4" s="168"/>
      <c r="K4" s="168"/>
      <c r="L4" s="168"/>
      <c r="M4" s="168"/>
      <c r="N4" s="168"/>
      <c r="O4" s="168"/>
      <c r="P4" s="168"/>
      <c r="Q4" s="168"/>
      <c r="R4" s="168"/>
    </row>
    <row r="5" spans="1:21" ht="1.5" customHeight="1" x14ac:dyDescent="0.15">
      <c r="B5" s="171"/>
      <c r="C5" s="171"/>
      <c r="D5" s="171"/>
      <c r="E5" s="171"/>
      <c r="F5" s="171"/>
      <c r="G5" s="171"/>
      <c r="H5" s="171"/>
      <c r="I5" s="171"/>
      <c r="J5" s="171"/>
      <c r="K5" s="171"/>
      <c r="L5" s="171"/>
      <c r="M5" s="171"/>
      <c r="N5" s="171"/>
      <c r="O5" s="171"/>
      <c r="P5" s="171"/>
      <c r="Q5" s="171"/>
      <c r="R5" s="171"/>
    </row>
    <row r="6" spans="1:21" ht="20.25" customHeight="1" x14ac:dyDescent="0.15">
      <c r="B6" s="50" t="s">
        <v>9</v>
      </c>
      <c r="C6" s="51"/>
      <c r="D6" s="52"/>
      <c r="E6" s="52"/>
      <c r="F6" s="52"/>
      <c r="G6" s="52"/>
      <c r="H6" s="52"/>
      <c r="I6" s="52"/>
      <c r="J6" s="52"/>
      <c r="K6" s="52"/>
      <c r="L6" s="52"/>
      <c r="M6" s="52"/>
      <c r="N6" s="52"/>
      <c r="O6" s="52"/>
      <c r="P6" s="52"/>
      <c r="Q6" s="40" t="s">
        <v>223</v>
      </c>
      <c r="R6" s="52"/>
    </row>
    <row r="7" spans="1:21" ht="37.5" customHeight="1" x14ac:dyDescent="0.15">
      <c r="B7" s="172" t="s">
        <v>10</v>
      </c>
      <c r="C7" s="172"/>
      <c r="D7" s="173" t="s">
        <v>11</v>
      </c>
      <c r="E7" s="174"/>
      <c r="F7" s="173" t="s">
        <v>12</v>
      </c>
      <c r="G7" s="174"/>
      <c r="H7" s="173" t="s">
        <v>13</v>
      </c>
      <c r="I7" s="174"/>
      <c r="J7" s="173" t="s">
        <v>14</v>
      </c>
      <c r="K7" s="174"/>
      <c r="L7" s="173" t="s">
        <v>15</v>
      </c>
      <c r="M7" s="174"/>
      <c r="N7" s="174" t="s">
        <v>16</v>
      </c>
      <c r="O7" s="172"/>
      <c r="P7" s="175" t="s">
        <v>302</v>
      </c>
      <c r="Q7" s="176"/>
      <c r="R7" s="61"/>
      <c r="S7" s="86"/>
    </row>
    <row r="8" spans="1:21" ht="14.1" customHeight="1" x14ac:dyDescent="0.15">
      <c r="B8" s="177" t="s">
        <v>17</v>
      </c>
      <c r="C8" s="177"/>
      <c r="D8" s="178">
        <f>SUM(D9:E17)</f>
        <v>225441744250</v>
      </c>
      <c r="E8" s="179"/>
      <c r="F8" s="178">
        <f>SUM(F9:G17)</f>
        <v>3386351197</v>
      </c>
      <c r="G8" s="179"/>
      <c r="H8" s="178">
        <f>SUM(H9:I17)</f>
        <v>403966739</v>
      </c>
      <c r="I8" s="179"/>
      <c r="J8" s="178">
        <f>SUM(J9:K17)</f>
        <v>228424128708</v>
      </c>
      <c r="K8" s="179"/>
      <c r="L8" s="178">
        <f t="shared" ref="L8" si="0">SUM(L9:M17)</f>
        <v>74727304207</v>
      </c>
      <c r="M8" s="179"/>
      <c r="N8" s="178">
        <f>SUM(N9:O17)</f>
        <v>2645043039</v>
      </c>
      <c r="O8" s="179"/>
      <c r="P8" s="178">
        <f>J8-L8</f>
        <v>153696824501</v>
      </c>
      <c r="Q8" s="179"/>
      <c r="R8" s="62"/>
      <c r="S8" s="86"/>
      <c r="T8" s="44"/>
      <c r="U8" s="44"/>
    </row>
    <row r="9" spans="1:21" ht="14.1" customHeight="1" x14ac:dyDescent="0.15">
      <c r="B9" s="177" t="s">
        <v>18</v>
      </c>
      <c r="C9" s="177"/>
      <c r="D9" s="178">
        <v>102904131357</v>
      </c>
      <c r="E9" s="179"/>
      <c r="F9" s="178">
        <v>0</v>
      </c>
      <c r="G9" s="179"/>
      <c r="H9" s="178">
        <v>22833192</v>
      </c>
      <c r="I9" s="179"/>
      <c r="J9" s="178">
        <f>D9+F9-H9</f>
        <v>102881298165</v>
      </c>
      <c r="K9" s="179"/>
      <c r="L9" s="178">
        <v>0</v>
      </c>
      <c r="M9" s="179"/>
      <c r="N9" s="178">
        <v>0</v>
      </c>
      <c r="O9" s="179"/>
      <c r="P9" s="178">
        <f>J9-L9</f>
        <v>102881298165</v>
      </c>
      <c r="Q9" s="179"/>
      <c r="R9" s="62"/>
      <c r="S9" s="86"/>
      <c r="T9" s="44"/>
      <c r="U9" s="44"/>
    </row>
    <row r="10" spans="1:21" ht="14.1" customHeight="1" x14ac:dyDescent="0.15">
      <c r="B10" s="182" t="s">
        <v>19</v>
      </c>
      <c r="C10" s="182"/>
      <c r="D10" s="180">
        <v>0</v>
      </c>
      <c r="E10" s="181"/>
      <c r="F10" s="180">
        <v>0</v>
      </c>
      <c r="G10" s="181"/>
      <c r="H10" s="180">
        <v>0</v>
      </c>
      <c r="I10" s="181"/>
      <c r="J10" s="180">
        <f t="shared" ref="J10:J22" si="1">D10+F10-H10</f>
        <v>0</v>
      </c>
      <c r="K10" s="181"/>
      <c r="L10" s="180">
        <v>0</v>
      </c>
      <c r="M10" s="181"/>
      <c r="N10" s="180">
        <v>0</v>
      </c>
      <c r="O10" s="181"/>
      <c r="P10" s="180">
        <f t="shared" ref="P10:P22" si="2">J10-L10</f>
        <v>0</v>
      </c>
      <c r="Q10" s="181"/>
      <c r="R10" s="62"/>
      <c r="S10" s="86"/>
      <c r="T10" s="44"/>
      <c r="U10" s="44"/>
    </row>
    <row r="11" spans="1:21" ht="14.1" customHeight="1" x14ac:dyDescent="0.15">
      <c r="B11" s="182" t="s">
        <v>20</v>
      </c>
      <c r="C11" s="182"/>
      <c r="D11" s="178">
        <v>110841640445</v>
      </c>
      <c r="E11" s="179"/>
      <c r="F11" s="178">
        <v>2886626697</v>
      </c>
      <c r="G11" s="179"/>
      <c r="H11" s="178">
        <v>2412747</v>
      </c>
      <c r="I11" s="179"/>
      <c r="J11" s="178">
        <f>D11+F11-H11</f>
        <v>113725854395</v>
      </c>
      <c r="K11" s="179"/>
      <c r="L11" s="178">
        <v>66308886382</v>
      </c>
      <c r="M11" s="179"/>
      <c r="N11" s="178">
        <v>2411594498</v>
      </c>
      <c r="O11" s="179"/>
      <c r="P11" s="178">
        <f>J11-L11</f>
        <v>47416968013</v>
      </c>
      <c r="Q11" s="179"/>
      <c r="R11" s="62"/>
      <c r="S11" s="86"/>
      <c r="T11" s="44"/>
      <c r="U11" s="44"/>
    </row>
    <row r="12" spans="1:21" ht="14.1" customHeight="1" x14ac:dyDescent="0.15">
      <c r="B12" s="177" t="s">
        <v>21</v>
      </c>
      <c r="C12" s="177"/>
      <c r="D12" s="178">
        <v>11204541457</v>
      </c>
      <c r="E12" s="179"/>
      <c r="F12" s="178">
        <v>193715500</v>
      </c>
      <c r="G12" s="179"/>
      <c r="H12" s="178">
        <v>0</v>
      </c>
      <c r="I12" s="179"/>
      <c r="J12" s="178">
        <f>D12+F12-H12</f>
        <v>11398256957</v>
      </c>
      <c r="K12" s="179"/>
      <c r="L12" s="178">
        <v>8418417825</v>
      </c>
      <c r="M12" s="179"/>
      <c r="N12" s="178">
        <v>233448541</v>
      </c>
      <c r="O12" s="179"/>
      <c r="P12" s="178">
        <f>J12-L12</f>
        <v>2979839132</v>
      </c>
      <c r="Q12" s="179"/>
      <c r="R12" s="62"/>
      <c r="S12" s="86"/>
      <c r="T12" s="44"/>
      <c r="U12" s="44"/>
    </row>
    <row r="13" spans="1:21" ht="14.1" customHeight="1" x14ac:dyDescent="0.15">
      <c r="B13" s="182" t="s">
        <v>22</v>
      </c>
      <c r="C13" s="182"/>
      <c r="D13" s="180">
        <v>0</v>
      </c>
      <c r="E13" s="181"/>
      <c r="F13" s="180">
        <v>0</v>
      </c>
      <c r="G13" s="181"/>
      <c r="H13" s="180">
        <v>0</v>
      </c>
      <c r="I13" s="181"/>
      <c r="J13" s="180">
        <f t="shared" si="1"/>
        <v>0</v>
      </c>
      <c r="K13" s="181"/>
      <c r="L13" s="180">
        <v>0</v>
      </c>
      <c r="M13" s="181"/>
      <c r="N13" s="180">
        <v>0</v>
      </c>
      <c r="O13" s="181"/>
      <c r="P13" s="180">
        <f t="shared" si="2"/>
        <v>0</v>
      </c>
      <c r="Q13" s="181"/>
      <c r="R13" s="62"/>
      <c r="S13" s="86"/>
      <c r="T13" s="44"/>
      <c r="U13" s="44"/>
    </row>
    <row r="14" spans="1:21" ht="14.1" customHeight="1" x14ac:dyDescent="0.15">
      <c r="B14" s="177" t="s">
        <v>23</v>
      </c>
      <c r="C14" s="177"/>
      <c r="D14" s="180">
        <v>0</v>
      </c>
      <c r="E14" s="181"/>
      <c r="F14" s="180">
        <v>0</v>
      </c>
      <c r="G14" s="181"/>
      <c r="H14" s="180">
        <v>0</v>
      </c>
      <c r="I14" s="181"/>
      <c r="J14" s="180">
        <f t="shared" si="1"/>
        <v>0</v>
      </c>
      <c r="K14" s="181"/>
      <c r="L14" s="180">
        <v>0</v>
      </c>
      <c r="M14" s="181"/>
      <c r="N14" s="180">
        <v>0</v>
      </c>
      <c r="O14" s="181"/>
      <c r="P14" s="180">
        <f t="shared" si="2"/>
        <v>0</v>
      </c>
      <c r="Q14" s="181"/>
      <c r="R14" s="62"/>
      <c r="S14" s="86"/>
      <c r="T14" s="44"/>
      <c r="U14" s="44"/>
    </row>
    <row r="15" spans="1:21" ht="14.1" customHeight="1" x14ac:dyDescent="0.15">
      <c r="B15" s="182" t="s">
        <v>24</v>
      </c>
      <c r="C15" s="182"/>
      <c r="D15" s="180">
        <v>0</v>
      </c>
      <c r="E15" s="181"/>
      <c r="F15" s="180">
        <v>0</v>
      </c>
      <c r="G15" s="181"/>
      <c r="H15" s="180">
        <v>0</v>
      </c>
      <c r="I15" s="181"/>
      <c r="J15" s="180">
        <f t="shared" si="1"/>
        <v>0</v>
      </c>
      <c r="K15" s="181"/>
      <c r="L15" s="180">
        <v>0</v>
      </c>
      <c r="M15" s="181"/>
      <c r="N15" s="180">
        <v>0</v>
      </c>
      <c r="O15" s="181"/>
      <c r="P15" s="180">
        <f t="shared" si="2"/>
        <v>0</v>
      </c>
      <c r="Q15" s="181"/>
      <c r="R15" s="62"/>
      <c r="S15" s="86"/>
      <c r="T15" s="44"/>
      <c r="U15" s="44"/>
    </row>
    <row r="16" spans="1:21" ht="14.1" customHeight="1" x14ac:dyDescent="0.15">
      <c r="B16" s="182" t="s">
        <v>25</v>
      </c>
      <c r="C16" s="182"/>
      <c r="D16" s="180">
        <v>0</v>
      </c>
      <c r="E16" s="181"/>
      <c r="F16" s="180">
        <v>0</v>
      </c>
      <c r="G16" s="181"/>
      <c r="H16" s="180">
        <v>0</v>
      </c>
      <c r="I16" s="181"/>
      <c r="J16" s="180">
        <f t="shared" si="1"/>
        <v>0</v>
      </c>
      <c r="K16" s="181"/>
      <c r="L16" s="180">
        <v>0</v>
      </c>
      <c r="M16" s="181"/>
      <c r="N16" s="180">
        <v>0</v>
      </c>
      <c r="O16" s="181"/>
      <c r="P16" s="180">
        <f t="shared" si="2"/>
        <v>0</v>
      </c>
      <c r="Q16" s="181"/>
      <c r="R16" s="62"/>
      <c r="S16" s="86"/>
      <c r="T16" s="44"/>
      <c r="U16" s="44"/>
    </row>
    <row r="17" spans="2:21" ht="14.1" customHeight="1" x14ac:dyDescent="0.15">
      <c r="B17" s="182" t="s">
        <v>26</v>
      </c>
      <c r="C17" s="182"/>
      <c r="D17" s="178">
        <v>491430991</v>
      </c>
      <c r="E17" s="179"/>
      <c r="F17" s="178">
        <v>306009000</v>
      </c>
      <c r="G17" s="179"/>
      <c r="H17" s="178">
        <v>378720800</v>
      </c>
      <c r="I17" s="179"/>
      <c r="J17" s="178">
        <f>D17+F17-H17</f>
        <v>418719191</v>
      </c>
      <c r="K17" s="179"/>
      <c r="L17" s="178">
        <v>0</v>
      </c>
      <c r="M17" s="179"/>
      <c r="N17" s="178">
        <v>0</v>
      </c>
      <c r="O17" s="179"/>
      <c r="P17" s="178">
        <f>J17-L17</f>
        <v>418719191</v>
      </c>
      <c r="Q17" s="179"/>
      <c r="R17" s="62"/>
      <c r="S17" s="86"/>
      <c r="T17" s="76"/>
      <c r="U17" s="44"/>
    </row>
    <row r="18" spans="2:21" ht="14.1" customHeight="1" x14ac:dyDescent="0.15">
      <c r="B18" s="183" t="s">
        <v>27</v>
      </c>
      <c r="C18" s="183"/>
      <c r="D18" s="178">
        <f>SUM(D19:E23)</f>
        <v>624087983450</v>
      </c>
      <c r="E18" s="179"/>
      <c r="F18" s="178">
        <f t="shared" ref="F18" si="3">SUM(F19:G23)</f>
        <v>3585488301</v>
      </c>
      <c r="G18" s="179"/>
      <c r="H18" s="178">
        <f t="shared" ref="H18" si="4">SUM(H19:I23)</f>
        <v>128485822</v>
      </c>
      <c r="I18" s="179"/>
      <c r="J18" s="178">
        <f>D18+F18-H18</f>
        <v>627544985929</v>
      </c>
      <c r="K18" s="179"/>
      <c r="L18" s="178">
        <f t="shared" ref="L18" si="5">SUM(L19:M23)</f>
        <v>65575356515</v>
      </c>
      <c r="M18" s="179"/>
      <c r="N18" s="178">
        <f t="shared" ref="N18" si="6">SUM(N19:O23)</f>
        <v>1505909868</v>
      </c>
      <c r="O18" s="179"/>
      <c r="P18" s="178">
        <f t="shared" si="2"/>
        <v>561969629414</v>
      </c>
      <c r="Q18" s="179"/>
      <c r="R18" s="62"/>
      <c r="S18" s="86"/>
      <c r="T18" s="44"/>
      <c r="U18" s="44"/>
    </row>
    <row r="19" spans="2:21" ht="14.1" customHeight="1" x14ac:dyDescent="0.15">
      <c r="B19" s="177" t="s">
        <v>28</v>
      </c>
      <c r="C19" s="177"/>
      <c r="D19" s="178">
        <v>536667301730</v>
      </c>
      <c r="E19" s="179"/>
      <c r="F19" s="178">
        <v>2359124394</v>
      </c>
      <c r="G19" s="179"/>
      <c r="H19" s="178">
        <v>45651682</v>
      </c>
      <c r="I19" s="179"/>
      <c r="J19" s="178">
        <f>D19+F19-H19</f>
        <v>538980774442</v>
      </c>
      <c r="K19" s="179"/>
      <c r="L19" s="178">
        <v>0</v>
      </c>
      <c r="M19" s="179"/>
      <c r="N19" s="178">
        <v>0</v>
      </c>
      <c r="O19" s="179"/>
      <c r="P19" s="178">
        <f>J19-L19</f>
        <v>538980774442</v>
      </c>
      <c r="Q19" s="179"/>
      <c r="R19" s="62"/>
      <c r="S19" s="86"/>
      <c r="T19" s="44"/>
      <c r="U19" s="44"/>
    </row>
    <row r="20" spans="2:21" ht="14.1" customHeight="1" x14ac:dyDescent="0.15">
      <c r="B20" s="182" t="s">
        <v>29</v>
      </c>
      <c r="C20" s="182"/>
      <c r="D20" s="178">
        <v>324521398</v>
      </c>
      <c r="E20" s="179"/>
      <c r="F20" s="178">
        <v>0</v>
      </c>
      <c r="G20" s="179"/>
      <c r="H20" s="178">
        <v>0</v>
      </c>
      <c r="I20" s="179"/>
      <c r="J20" s="178">
        <f>D20+F20-H20</f>
        <v>324521398</v>
      </c>
      <c r="K20" s="179"/>
      <c r="L20" s="178">
        <v>130297209</v>
      </c>
      <c r="M20" s="179"/>
      <c r="N20" s="178">
        <v>8386059</v>
      </c>
      <c r="O20" s="179"/>
      <c r="P20" s="178">
        <f>J20-L20</f>
        <v>194224189</v>
      </c>
      <c r="Q20" s="179"/>
      <c r="R20" s="62"/>
      <c r="S20" s="86"/>
      <c r="T20" s="44"/>
      <c r="U20" s="44"/>
    </row>
    <row r="21" spans="2:21" ht="14.1" customHeight="1" x14ac:dyDescent="0.15">
      <c r="B21" s="177" t="s">
        <v>21</v>
      </c>
      <c r="C21" s="177"/>
      <c r="D21" s="178">
        <v>86781751685</v>
      </c>
      <c r="E21" s="179"/>
      <c r="F21" s="178">
        <v>940716909</v>
      </c>
      <c r="G21" s="179"/>
      <c r="H21" s="178">
        <v>0</v>
      </c>
      <c r="I21" s="179"/>
      <c r="J21" s="178">
        <f>D21+F21-H21</f>
        <v>87722468594</v>
      </c>
      <c r="K21" s="179"/>
      <c r="L21" s="178">
        <v>65445059306</v>
      </c>
      <c r="M21" s="179"/>
      <c r="N21" s="178">
        <v>1497523809</v>
      </c>
      <c r="O21" s="179"/>
      <c r="P21" s="178">
        <f>J21-L21</f>
        <v>22277409288</v>
      </c>
      <c r="Q21" s="179"/>
      <c r="R21" s="62"/>
      <c r="S21" s="86"/>
      <c r="T21" s="44"/>
      <c r="U21" s="44"/>
    </row>
    <row r="22" spans="2:21" ht="14.1" customHeight="1" x14ac:dyDescent="0.15">
      <c r="B22" s="177" t="s">
        <v>25</v>
      </c>
      <c r="C22" s="177"/>
      <c r="D22" s="180">
        <v>0</v>
      </c>
      <c r="E22" s="181"/>
      <c r="F22" s="180">
        <v>0</v>
      </c>
      <c r="G22" s="181"/>
      <c r="H22" s="180">
        <v>0</v>
      </c>
      <c r="I22" s="181"/>
      <c r="J22" s="180">
        <f t="shared" si="1"/>
        <v>0</v>
      </c>
      <c r="K22" s="181"/>
      <c r="L22" s="180">
        <v>0</v>
      </c>
      <c r="M22" s="181"/>
      <c r="N22" s="180">
        <v>0</v>
      </c>
      <c r="O22" s="181"/>
      <c r="P22" s="180">
        <f t="shared" si="2"/>
        <v>0</v>
      </c>
      <c r="Q22" s="181"/>
      <c r="R22" s="62"/>
      <c r="S22" s="86"/>
      <c r="T22" s="44"/>
      <c r="U22" s="44"/>
    </row>
    <row r="23" spans="2:21" ht="14.1" customHeight="1" x14ac:dyDescent="0.15">
      <c r="B23" s="182" t="s">
        <v>26</v>
      </c>
      <c r="C23" s="182"/>
      <c r="D23" s="178">
        <v>314408637</v>
      </c>
      <c r="E23" s="179"/>
      <c r="F23" s="178">
        <v>285646998</v>
      </c>
      <c r="G23" s="179"/>
      <c r="H23" s="178">
        <v>82834140</v>
      </c>
      <c r="I23" s="179"/>
      <c r="J23" s="178">
        <f>D23+F23-H23</f>
        <v>517221495</v>
      </c>
      <c r="K23" s="179"/>
      <c r="L23" s="178">
        <v>0</v>
      </c>
      <c r="M23" s="179"/>
      <c r="N23" s="178">
        <v>0</v>
      </c>
      <c r="O23" s="179"/>
      <c r="P23" s="178">
        <f>J23-L23</f>
        <v>517221495</v>
      </c>
      <c r="Q23" s="179"/>
      <c r="R23" s="62"/>
      <c r="S23" s="86"/>
      <c r="T23" s="76"/>
      <c r="U23" s="44"/>
    </row>
    <row r="24" spans="2:21" ht="14.1" customHeight="1" x14ac:dyDescent="0.15">
      <c r="B24" s="177" t="s">
        <v>30</v>
      </c>
      <c r="C24" s="177"/>
      <c r="D24" s="178">
        <v>2462555929</v>
      </c>
      <c r="E24" s="179"/>
      <c r="F24" s="178">
        <v>84926510</v>
      </c>
      <c r="G24" s="179"/>
      <c r="H24" s="178">
        <v>66547501</v>
      </c>
      <c r="I24" s="179"/>
      <c r="J24" s="178">
        <f>D24+F24-H24</f>
        <v>2480934938</v>
      </c>
      <c r="K24" s="179"/>
      <c r="L24" s="178">
        <v>1708681452</v>
      </c>
      <c r="M24" s="179"/>
      <c r="N24" s="178">
        <v>175066230</v>
      </c>
      <c r="O24" s="179"/>
      <c r="P24" s="178">
        <f>J24-L24</f>
        <v>772253486</v>
      </c>
      <c r="Q24" s="179"/>
      <c r="R24" s="62"/>
      <c r="S24" s="86"/>
      <c r="T24" s="44"/>
      <c r="U24" s="44"/>
    </row>
    <row r="25" spans="2:21" ht="14.1" customHeight="1" x14ac:dyDescent="0.15">
      <c r="B25" s="184" t="s">
        <v>4</v>
      </c>
      <c r="C25" s="185"/>
      <c r="D25" s="178">
        <f>D8+D18+D24</f>
        <v>851992283629</v>
      </c>
      <c r="E25" s="179"/>
      <c r="F25" s="178">
        <f>F8+F18+F24</f>
        <v>7056766008</v>
      </c>
      <c r="G25" s="179"/>
      <c r="H25" s="178">
        <f t="shared" ref="H25" si="7">H8+H18+H24</f>
        <v>599000062</v>
      </c>
      <c r="I25" s="179"/>
      <c r="J25" s="178">
        <f>J8+J18+J24</f>
        <v>858450049575</v>
      </c>
      <c r="K25" s="179"/>
      <c r="L25" s="178">
        <f t="shared" ref="L25" si="8">L8+L18+L24</f>
        <v>142011342174</v>
      </c>
      <c r="M25" s="179"/>
      <c r="N25" s="178">
        <f t="shared" ref="N25" si="9">N8+N18+N24</f>
        <v>4326019137</v>
      </c>
      <c r="O25" s="179"/>
      <c r="P25" s="178">
        <f>J25-L25</f>
        <v>716438707401</v>
      </c>
      <c r="Q25" s="179"/>
      <c r="R25" s="84"/>
      <c r="S25" s="86"/>
      <c r="T25" s="44"/>
      <c r="U25" s="44"/>
    </row>
    <row r="26" spans="2:21" ht="8.4499999999999993" customHeight="1" x14ac:dyDescent="0.15">
      <c r="B26" s="63"/>
      <c r="C26" s="64"/>
      <c r="D26" s="64"/>
      <c r="E26" s="64"/>
      <c r="F26" s="64"/>
      <c r="G26" s="64"/>
      <c r="H26" s="64"/>
      <c r="I26" s="64"/>
      <c r="J26" s="64"/>
      <c r="K26" s="64"/>
      <c r="L26" s="65"/>
      <c r="M26" s="65"/>
      <c r="N26" s="65"/>
      <c r="O26" s="65"/>
      <c r="P26" s="66"/>
      <c r="Q26" s="66"/>
      <c r="R26" s="66"/>
      <c r="S26" s="86"/>
    </row>
    <row r="27" spans="2:21" ht="13.5" customHeight="1" x14ac:dyDescent="0.15">
      <c r="B27" s="86"/>
      <c r="C27" s="64"/>
      <c r="D27" s="64"/>
      <c r="E27" s="64"/>
      <c r="F27" s="64"/>
      <c r="G27" s="64"/>
      <c r="H27" s="64"/>
      <c r="I27" s="64"/>
      <c r="J27" s="64"/>
      <c r="K27" s="64"/>
      <c r="L27" s="65"/>
      <c r="M27" s="65"/>
      <c r="N27" s="65"/>
      <c r="O27" s="65"/>
      <c r="P27" s="66"/>
      <c r="Q27" s="66"/>
      <c r="R27" s="66"/>
      <c r="S27" s="86"/>
    </row>
    <row r="28" spans="2:21" ht="6.75" customHeight="1" x14ac:dyDescent="0.15">
      <c r="B28" s="86"/>
      <c r="C28" s="67"/>
      <c r="D28" s="2"/>
      <c r="E28" s="2"/>
      <c r="F28" s="2"/>
      <c r="G28" s="2"/>
      <c r="H28" s="2"/>
      <c r="I28" s="2"/>
      <c r="J28" s="2"/>
      <c r="K28" s="2"/>
      <c r="L28" s="2"/>
      <c r="M28" s="2"/>
      <c r="N28" s="2"/>
      <c r="O28" s="86"/>
      <c r="P28" s="86"/>
      <c r="Q28" s="86"/>
      <c r="R28" s="86"/>
      <c r="S28" s="86"/>
    </row>
    <row r="29" spans="2:21" ht="20.25" customHeight="1" x14ac:dyDescent="0.15">
      <c r="B29" s="68" t="s">
        <v>134</v>
      </c>
      <c r="C29" s="69"/>
      <c r="D29" s="2"/>
      <c r="E29" s="2"/>
      <c r="F29" s="2"/>
      <c r="G29" s="2"/>
      <c r="H29" s="2"/>
      <c r="I29" s="2"/>
      <c r="J29" s="2"/>
      <c r="K29" s="2"/>
      <c r="L29" s="2"/>
      <c r="M29" s="2"/>
      <c r="N29" s="2"/>
      <c r="O29" s="86"/>
      <c r="P29" s="86"/>
      <c r="Q29" s="86"/>
      <c r="R29" s="40" t="s">
        <v>223</v>
      </c>
      <c r="S29" s="86"/>
    </row>
    <row r="30" spans="2:21" ht="12.95" customHeight="1" x14ac:dyDescent="0.15">
      <c r="B30" s="172" t="s">
        <v>10</v>
      </c>
      <c r="C30" s="172"/>
      <c r="D30" s="186" t="s">
        <v>31</v>
      </c>
      <c r="E30" s="187"/>
      <c r="F30" s="186" t="s">
        <v>32</v>
      </c>
      <c r="G30" s="187"/>
      <c r="H30" s="186" t="s">
        <v>33</v>
      </c>
      <c r="I30" s="187"/>
      <c r="J30" s="186" t="s">
        <v>34</v>
      </c>
      <c r="K30" s="187"/>
      <c r="L30" s="186" t="s">
        <v>35</v>
      </c>
      <c r="M30" s="187"/>
      <c r="N30" s="186" t="s">
        <v>36</v>
      </c>
      <c r="O30" s="187"/>
      <c r="P30" s="186" t="s">
        <v>37</v>
      </c>
      <c r="Q30" s="187"/>
      <c r="R30" s="190" t="s">
        <v>38</v>
      </c>
      <c r="S30" s="86"/>
    </row>
    <row r="31" spans="2:21" ht="12.95" customHeight="1" x14ac:dyDescent="0.15">
      <c r="B31" s="172"/>
      <c r="C31" s="172"/>
      <c r="D31" s="188"/>
      <c r="E31" s="189"/>
      <c r="F31" s="188"/>
      <c r="G31" s="189"/>
      <c r="H31" s="188"/>
      <c r="I31" s="189"/>
      <c r="J31" s="188"/>
      <c r="K31" s="189"/>
      <c r="L31" s="188"/>
      <c r="M31" s="189"/>
      <c r="N31" s="188"/>
      <c r="O31" s="189"/>
      <c r="P31" s="188"/>
      <c r="Q31" s="189"/>
      <c r="R31" s="191"/>
      <c r="S31" s="86"/>
    </row>
    <row r="32" spans="2:21" ht="14.1" customHeight="1" x14ac:dyDescent="0.15">
      <c r="B32" s="192" t="s">
        <v>17</v>
      </c>
      <c r="C32" s="193"/>
      <c r="D32" s="194">
        <f>SUM(D33:E41)</f>
        <v>12627335346</v>
      </c>
      <c r="E32" s="195"/>
      <c r="F32" s="194">
        <f t="shared" ref="F32" si="10">SUM(F33:G41)</f>
        <v>87207396605</v>
      </c>
      <c r="G32" s="195"/>
      <c r="H32" s="194">
        <f t="shared" ref="H32" si="11">SUM(H33:I41)</f>
        <v>17003791286</v>
      </c>
      <c r="I32" s="195"/>
      <c r="J32" s="194">
        <f t="shared" ref="J32" si="12">SUM(J33:K41)</f>
        <v>3393483883</v>
      </c>
      <c r="K32" s="195"/>
      <c r="L32" s="194">
        <f t="shared" ref="L32" si="13">SUM(L33:M41)</f>
        <v>0</v>
      </c>
      <c r="M32" s="195"/>
      <c r="N32" s="194">
        <f t="shared" ref="N32" si="14">SUM(N33:O41)</f>
        <v>1536391413</v>
      </c>
      <c r="O32" s="195"/>
      <c r="P32" s="194">
        <f t="shared" ref="P32" si="15">SUM(P33:Q41)</f>
        <v>31928425968</v>
      </c>
      <c r="Q32" s="195"/>
      <c r="R32" s="111">
        <f>SUM(D32:Q32)</f>
        <v>153696824501</v>
      </c>
      <c r="S32" s="86"/>
    </row>
    <row r="33" spans="2:20" ht="14.1" customHeight="1" x14ac:dyDescent="0.15">
      <c r="B33" s="182" t="s">
        <v>28</v>
      </c>
      <c r="C33" s="182"/>
      <c r="D33" s="194">
        <v>10370810070</v>
      </c>
      <c r="E33" s="195"/>
      <c r="F33" s="194">
        <v>67048214833</v>
      </c>
      <c r="G33" s="195"/>
      <c r="H33" s="194">
        <v>8107649923</v>
      </c>
      <c r="I33" s="195"/>
      <c r="J33" s="194">
        <v>1818492757</v>
      </c>
      <c r="K33" s="195"/>
      <c r="L33" s="194">
        <v>0</v>
      </c>
      <c r="M33" s="195"/>
      <c r="N33" s="194">
        <v>818595399</v>
      </c>
      <c r="O33" s="195"/>
      <c r="P33" s="194">
        <v>14717535183</v>
      </c>
      <c r="Q33" s="195"/>
      <c r="R33" s="111">
        <f t="shared" ref="R33:R47" si="16">SUM(D33:Q33)</f>
        <v>102881298165</v>
      </c>
      <c r="S33" s="86"/>
    </row>
    <row r="34" spans="2:20" ht="14.1" customHeight="1" x14ac:dyDescent="0.15">
      <c r="B34" s="182" t="s">
        <v>19</v>
      </c>
      <c r="C34" s="182"/>
      <c r="D34" s="196">
        <v>0</v>
      </c>
      <c r="E34" s="197"/>
      <c r="F34" s="196">
        <v>0</v>
      </c>
      <c r="G34" s="197"/>
      <c r="H34" s="196">
        <v>0</v>
      </c>
      <c r="I34" s="197"/>
      <c r="J34" s="196">
        <v>0</v>
      </c>
      <c r="K34" s="197"/>
      <c r="L34" s="196">
        <v>0</v>
      </c>
      <c r="M34" s="197"/>
      <c r="N34" s="196">
        <v>0</v>
      </c>
      <c r="O34" s="197"/>
      <c r="P34" s="196">
        <v>0</v>
      </c>
      <c r="Q34" s="197"/>
      <c r="R34" s="112">
        <f t="shared" si="16"/>
        <v>0</v>
      </c>
      <c r="S34" s="86"/>
    </row>
    <row r="35" spans="2:20" ht="14.1" customHeight="1" x14ac:dyDescent="0.15">
      <c r="B35" s="177" t="s">
        <v>20</v>
      </c>
      <c r="C35" s="177"/>
      <c r="D35" s="194">
        <v>1751116043</v>
      </c>
      <c r="E35" s="195"/>
      <c r="F35" s="194">
        <v>18026676655</v>
      </c>
      <c r="G35" s="195"/>
      <c r="H35" s="194">
        <v>8737429030</v>
      </c>
      <c r="I35" s="195"/>
      <c r="J35" s="194">
        <v>1376133726</v>
      </c>
      <c r="K35" s="195"/>
      <c r="L35" s="194">
        <v>0</v>
      </c>
      <c r="M35" s="195"/>
      <c r="N35" s="194">
        <v>382902834</v>
      </c>
      <c r="O35" s="195"/>
      <c r="P35" s="194">
        <v>17142709725</v>
      </c>
      <c r="Q35" s="195"/>
      <c r="R35" s="111">
        <f t="shared" si="16"/>
        <v>47416968013</v>
      </c>
      <c r="S35" s="86"/>
    </row>
    <row r="36" spans="2:20" ht="14.1" customHeight="1" x14ac:dyDescent="0.15">
      <c r="B36" s="182" t="s">
        <v>21</v>
      </c>
      <c r="C36" s="182"/>
      <c r="D36" s="194">
        <v>430463093</v>
      </c>
      <c r="E36" s="195"/>
      <c r="F36" s="194">
        <v>1867735066</v>
      </c>
      <c r="G36" s="195"/>
      <c r="H36" s="194">
        <v>107151333</v>
      </c>
      <c r="I36" s="195"/>
      <c r="J36" s="194">
        <v>196643400</v>
      </c>
      <c r="K36" s="195"/>
      <c r="L36" s="194">
        <v>0</v>
      </c>
      <c r="M36" s="195"/>
      <c r="N36" s="194">
        <v>329635180</v>
      </c>
      <c r="O36" s="195"/>
      <c r="P36" s="194">
        <v>48211060</v>
      </c>
      <c r="Q36" s="195"/>
      <c r="R36" s="111">
        <f>SUM(D36:Q36)</f>
        <v>2979839132</v>
      </c>
      <c r="S36" s="86"/>
    </row>
    <row r="37" spans="2:20" ht="14.1" customHeight="1" x14ac:dyDescent="0.15">
      <c r="B37" s="182" t="s">
        <v>22</v>
      </c>
      <c r="C37" s="182"/>
      <c r="D37" s="196">
        <v>0</v>
      </c>
      <c r="E37" s="197"/>
      <c r="F37" s="196">
        <v>0</v>
      </c>
      <c r="G37" s="197"/>
      <c r="H37" s="196">
        <v>0</v>
      </c>
      <c r="I37" s="197"/>
      <c r="J37" s="196">
        <v>0</v>
      </c>
      <c r="K37" s="197"/>
      <c r="L37" s="196">
        <v>0</v>
      </c>
      <c r="M37" s="197"/>
      <c r="N37" s="196">
        <v>0</v>
      </c>
      <c r="O37" s="197"/>
      <c r="P37" s="196">
        <v>0</v>
      </c>
      <c r="Q37" s="197"/>
      <c r="R37" s="112">
        <f t="shared" si="16"/>
        <v>0</v>
      </c>
      <c r="S37" s="86"/>
    </row>
    <row r="38" spans="2:20" ht="14.1" customHeight="1" x14ac:dyDescent="0.15">
      <c r="B38" s="177" t="s">
        <v>23</v>
      </c>
      <c r="C38" s="177"/>
      <c r="D38" s="194">
        <v>0</v>
      </c>
      <c r="E38" s="195"/>
      <c r="F38" s="194">
        <v>0</v>
      </c>
      <c r="G38" s="195"/>
      <c r="H38" s="194">
        <v>0</v>
      </c>
      <c r="I38" s="195"/>
      <c r="J38" s="194">
        <v>0</v>
      </c>
      <c r="K38" s="195"/>
      <c r="L38" s="194">
        <v>0</v>
      </c>
      <c r="M38" s="195"/>
      <c r="N38" s="194">
        <v>0</v>
      </c>
      <c r="O38" s="195"/>
      <c r="P38" s="194">
        <v>0</v>
      </c>
      <c r="Q38" s="195"/>
      <c r="R38" s="112">
        <f t="shared" si="16"/>
        <v>0</v>
      </c>
      <c r="S38" s="86"/>
    </row>
    <row r="39" spans="2:20" ht="14.1" customHeight="1" x14ac:dyDescent="0.15">
      <c r="B39" s="182" t="s">
        <v>24</v>
      </c>
      <c r="C39" s="182"/>
      <c r="D39" s="196">
        <v>0</v>
      </c>
      <c r="E39" s="197"/>
      <c r="F39" s="196">
        <v>0</v>
      </c>
      <c r="G39" s="197"/>
      <c r="H39" s="196">
        <v>0</v>
      </c>
      <c r="I39" s="197"/>
      <c r="J39" s="196">
        <v>0</v>
      </c>
      <c r="K39" s="197"/>
      <c r="L39" s="196">
        <v>0</v>
      </c>
      <c r="M39" s="197"/>
      <c r="N39" s="196">
        <v>0</v>
      </c>
      <c r="O39" s="197"/>
      <c r="P39" s="196">
        <v>0</v>
      </c>
      <c r="Q39" s="197"/>
      <c r="R39" s="112">
        <f t="shared" si="16"/>
        <v>0</v>
      </c>
      <c r="S39" s="86"/>
    </row>
    <row r="40" spans="2:20" ht="14.1" customHeight="1" x14ac:dyDescent="0.15">
      <c r="B40" s="182" t="s">
        <v>25</v>
      </c>
      <c r="C40" s="182"/>
      <c r="D40" s="196">
        <v>0</v>
      </c>
      <c r="E40" s="197"/>
      <c r="F40" s="196">
        <v>0</v>
      </c>
      <c r="G40" s="197"/>
      <c r="H40" s="196">
        <v>0</v>
      </c>
      <c r="I40" s="197"/>
      <c r="J40" s="196">
        <v>0</v>
      </c>
      <c r="K40" s="197"/>
      <c r="L40" s="196">
        <v>0</v>
      </c>
      <c r="M40" s="197"/>
      <c r="N40" s="196">
        <v>0</v>
      </c>
      <c r="O40" s="197"/>
      <c r="P40" s="196">
        <v>0</v>
      </c>
      <c r="Q40" s="197"/>
      <c r="R40" s="112">
        <f t="shared" si="16"/>
        <v>0</v>
      </c>
      <c r="S40" s="86"/>
    </row>
    <row r="41" spans="2:20" ht="14.1" customHeight="1" x14ac:dyDescent="0.15">
      <c r="B41" s="182" t="s">
        <v>26</v>
      </c>
      <c r="C41" s="182"/>
      <c r="D41" s="194">
        <v>74946140</v>
      </c>
      <c r="E41" s="195"/>
      <c r="F41" s="194">
        <v>264770051</v>
      </c>
      <c r="G41" s="195"/>
      <c r="H41" s="194">
        <v>51561000</v>
      </c>
      <c r="I41" s="195"/>
      <c r="J41" s="194">
        <v>2214000</v>
      </c>
      <c r="K41" s="195"/>
      <c r="L41" s="194">
        <v>0</v>
      </c>
      <c r="M41" s="195"/>
      <c r="N41" s="194">
        <v>5258000</v>
      </c>
      <c r="O41" s="195"/>
      <c r="P41" s="194">
        <v>19970000</v>
      </c>
      <c r="Q41" s="195"/>
      <c r="R41" s="111">
        <f t="shared" si="16"/>
        <v>418719191</v>
      </c>
      <c r="S41" s="86"/>
    </row>
    <row r="42" spans="2:20" ht="13.5" customHeight="1" x14ac:dyDescent="0.15">
      <c r="B42" s="198" t="s">
        <v>27</v>
      </c>
      <c r="C42" s="199"/>
      <c r="D42" s="194">
        <f>SUM(D43:E47)</f>
        <v>561969629414</v>
      </c>
      <c r="E42" s="195"/>
      <c r="F42" s="194">
        <f>SUM(F43:G47)</f>
        <v>0</v>
      </c>
      <c r="G42" s="195"/>
      <c r="H42" s="194">
        <f t="shared" ref="H42" si="17">SUM(H43:I47)</f>
        <v>0</v>
      </c>
      <c r="I42" s="195"/>
      <c r="J42" s="194">
        <f t="shared" ref="J42" si="18">SUM(J43:K47)</f>
        <v>0</v>
      </c>
      <c r="K42" s="195"/>
      <c r="L42" s="194">
        <f t="shared" ref="L42" si="19">SUM(L43:M47)</f>
        <v>0</v>
      </c>
      <c r="M42" s="195"/>
      <c r="N42" s="194">
        <f t="shared" ref="N42" si="20">SUM(N43:O47)</f>
        <v>0</v>
      </c>
      <c r="O42" s="195"/>
      <c r="P42" s="194">
        <f t="shared" ref="P42" si="21">SUM(P43:Q47)</f>
        <v>0</v>
      </c>
      <c r="Q42" s="195"/>
      <c r="R42" s="111">
        <f>SUM(D42:Q42)</f>
        <v>561969629414</v>
      </c>
      <c r="S42" s="86"/>
      <c r="T42" s="21"/>
    </row>
    <row r="43" spans="2:20" ht="14.1" customHeight="1" x14ac:dyDescent="0.15">
      <c r="B43" s="182" t="s">
        <v>28</v>
      </c>
      <c r="C43" s="182"/>
      <c r="D43" s="194">
        <v>538980774442</v>
      </c>
      <c r="E43" s="195"/>
      <c r="F43" s="194">
        <v>0</v>
      </c>
      <c r="G43" s="195"/>
      <c r="H43" s="194">
        <v>0</v>
      </c>
      <c r="I43" s="195"/>
      <c r="J43" s="194">
        <v>0</v>
      </c>
      <c r="K43" s="195"/>
      <c r="L43" s="194">
        <v>0</v>
      </c>
      <c r="M43" s="195"/>
      <c r="N43" s="194">
        <v>0</v>
      </c>
      <c r="O43" s="195"/>
      <c r="P43" s="194">
        <v>0</v>
      </c>
      <c r="Q43" s="195"/>
      <c r="R43" s="111">
        <f t="shared" si="16"/>
        <v>538980774442</v>
      </c>
      <c r="S43" s="86"/>
    </row>
    <row r="44" spans="2:20" ht="14.1" customHeight="1" x14ac:dyDescent="0.15">
      <c r="B44" s="182" t="s">
        <v>29</v>
      </c>
      <c r="C44" s="182"/>
      <c r="D44" s="194">
        <v>194224189</v>
      </c>
      <c r="E44" s="195"/>
      <c r="F44" s="194">
        <v>0</v>
      </c>
      <c r="G44" s="195"/>
      <c r="H44" s="194">
        <v>0</v>
      </c>
      <c r="I44" s="195"/>
      <c r="J44" s="194">
        <v>0</v>
      </c>
      <c r="K44" s="195"/>
      <c r="L44" s="194">
        <v>0</v>
      </c>
      <c r="M44" s="195"/>
      <c r="N44" s="194">
        <v>0</v>
      </c>
      <c r="O44" s="195"/>
      <c r="P44" s="194">
        <v>0</v>
      </c>
      <c r="Q44" s="195"/>
      <c r="R44" s="111">
        <f t="shared" si="16"/>
        <v>194224189</v>
      </c>
      <c r="S44" s="86"/>
    </row>
    <row r="45" spans="2:20" ht="14.1" customHeight="1" x14ac:dyDescent="0.15">
      <c r="B45" s="177" t="s">
        <v>21</v>
      </c>
      <c r="C45" s="177"/>
      <c r="D45" s="194">
        <v>22277409288</v>
      </c>
      <c r="E45" s="195"/>
      <c r="F45" s="194">
        <v>0</v>
      </c>
      <c r="G45" s="195"/>
      <c r="H45" s="194">
        <v>0</v>
      </c>
      <c r="I45" s="195"/>
      <c r="J45" s="194">
        <v>0</v>
      </c>
      <c r="K45" s="195"/>
      <c r="L45" s="194">
        <v>0</v>
      </c>
      <c r="M45" s="195"/>
      <c r="N45" s="194">
        <v>0</v>
      </c>
      <c r="O45" s="195"/>
      <c r="P45" s="194">
        <v>0</v>
      </c>
      <c r="Q45" s="195"/>
      <c r="R45" s="111">
        <f t="shared" si="16"/>
        <v>22277409288</v>
      </c>
      <c r="S45" s="86"/>
    </row>
    <row r="46" spans="2:20" ht="14.1" customHeight="1" x14ac:dyDescent="0.15">
      <c r="B46" s="182" t="s">
        <v>25</v>
      </c>
      <c r="C46" s="182"/>
      <c r="D46" s="196">
        <v>0</v>
      </c>
      <c r="E46" s="197"/>
      <c r="F46" s="196">
        <v>0</v>
      </c>
      <c r="G46" s="197"/>
      <c r="H46" s="196">
        <v>0</v>
      </c>
      <c r="I46" s="197"/>
      <c r="J46" s="196">
        <v>0</v>
      </c>
      <c r="K46" s="197"/>
      <c r="L46" s="196">
        <v>0</v>
      </c>
      <c r="M46" s="197"/>
      <c r="N46" s="196">
        <v>0</v>
      </c>
      <c r="O46" s="197"/>
      <c r="P46" s="196">
        <v>0</v>
      </c>
      <c r="Q46" s="197"/>
      <c r="R46" s="112">
        <f t="shared" si="16"/>
        <v>0</v>
      </c>
      <c r="S46" s="86"/>
    </row>
    <row r="47" spans="2:20" ht="14.1" customHeight="1" x14ac:dyDescent="0.15">
      <c r="B47" s="177" t="s">
        <v>26</v>
      </c>
      <c r="C47" s="177"/>
      <c r="D47" s="194">
        <v>517221495</v>
      </c>
      <c r="E47" s="195"/>
      <c r="F47" s="194">
        <v>0</v>
      </c>
      <c r="G47" s="195"/>
      <c r="H47" s="194">
        <v>0</v>
      </c>
      <c r="I47" s="195"/>
      <c r="J47" s="194">
        <v>0</v>
      </c>
      <c r="K47" s="195"/>
      <c r="L47" s="194">
        <v>0</v>
      </c>
      <c r="M47" s="195"/>
      <c r="N47" s="194">
        <v>0</v>
      </c>
      <c r="O47" s="195"/>
      <c r="P47" s="194">
        <v>0</v>
      </c>
      <c r="Q47" s="195"/>
      <c r="R47" s="111">
        <f t="shared" si="16"/>
        <v>517221495</v>
      </c>
      <c r="S47" s="86"/>
    </row>
    <row r="48" spans="2:20" ht="14.1" customHeight="1" x14ac:dyDescent="0.15">
      <c r="B48" s="201" t="s">
        <v>30</v>
      </c>
      <c r="C48" s="202"/>
      <c r="D48" s="194">
        <v>29425359</v>
      </c>
      <c r="E48" s="195"/>
      <c r="F48" s="194">
        <v>393938925</v>
      </c>
      <c r="G48" s="195"/>
      <c r="H48" s="194">
        <v>45892407</v>
      </c>
      <c r="I48" s="195"/>
      <c r="J48" s="194">
        <v>37258760</v>
      </c>
      <c r="K48" s="195"/>
      <c r="L48" s="194">
        <v>2930404</v>
      </c>
      <c r="M48" s="195"/>
      <c r="N48" s="194">
        <v>210594889</v>
      </c>
      <c r="O48" s="195"/>
      <c r="P48" s="194">
        <v>52212742</v>
      </c>
      <c r="Q48" s="195"/>
      <c r="R48" s="111">
        <f>SUM(D48:Q48)</f>
        <v>772253486</v>
      </c>
      <c r="S48" s="86"/>
    </row>
    <row r="49" spans="2:20" ht="13.5" customHeight="1" x14ac:dyDescent="0.15">
      <c r="B49" s="200" t="s">
        <v>38</v>
      </c>
      <c r="C49" s="200"/>
      <c r="D49" s="194">
        <f>SUM(D32,D42,D48)</f>
        <v>574626390119</v>
      </c>
      <c r="E49" s="195"/>
      <c r="F49" s="194">
        <f t="shared" ref="F49" si="22">SUM(F32,F42,F48)</f>
        <v>87601335530</v>
      </c>
      <c r="G49" s="195"/>
      <c r="H49" s="194">
        <f t="shared" ref="H49" si="23">SUM(H32,H42,H48)</f>
        <v>17049683693</v>
      </c>
      <c r="I49" s="195"/>
      <c r="J49" s="194">
        <f t="shared" ref="J49" si="24">SUM(J32,J42,J48)</f>
        <v>3430742643</v>
      </c>
      <c r="K49" s="195"/>
      <c r="L49" s="194">
        <f t="shared" ref="L49" si="25">SUM(L32,L42,L48)</f>
        <v>2930404</v>
      </c>
      <c r="M49" s="195"/>
      <c r="N49" s="194">
        <f t="shared" ref="N49" si="26">SUM(N32,N42,N48)</f>
        <v>1746986302</v>
      </c>
      <c r="O49" s="195"/>
      <c r="P49" s="194">
        <f>SUM(P32,P42,P48)</f>
        <v>31980638710</v>
      </c>
      <c r="Q49" s="195"/>
      <c r="R49" s="111">
        <f>SUM(R32,R42,R48)</f>
        <v>716438707401</v>
      </c>
      <c r="S49" s="86"/>
      <c r="T49" s="28"/>
    </row>
    <row r="50" spans="2:20" ht="3" customHeight="1" x14ac:dyDescent="0.15">
      <c r="D50" s="17"/>
      <c r="E50" s="17"/>
      <c r="F50" s="17"/>
      <c r="G50" s="17"/>
      <c r="H50" s="17"/>
      <c r="I50" s="17"/>
      <c r="J50" s="17"/>
      <c r="K50" s="17"/>
      <c r="L50" s="17"/>
      <c r="M50" s="17"/>
      <c r="N50" s="17"/>
      <c r="O50" s="17"/>
      <c r="P50" s="17"/>
      <c r="Q50" s="17"/>
      <c r="R50" s="17"/>
    </row>
    <row r="51" spans="2:20" ht="5.0999999999999996" customHeight="1" x14ac:dyDescent="0.15"/>
    <row r="52" spans="2:20" x14ac:dyDescent="0.15">
      <c r="R52" s="17"/>
      <c r="T52" s="21"/>
    </row>
    <row r="53" spans="2:20" x14ac:dyDescent="0.15">
      <c r="C53" s="28"/>
    </row>
    <row r="54" spans="2:20" x14ac:dyDescent="0.15">
      <c r="C54" s="83"/>
    </row>
  </sheetData>
  <mergeCells count="310">
    <mergeCell ref="N48:O48"/>
    <mergeCell ref="P48:Q48"/>
    <mergeCell ref="B49:C49"/>
    <mergeCell ref="D49:E49"/>
    <mergeCell ref="F49:G49"/>
    <mergeCell ref="H49:I49"/>
    <mergeCell ref="J49:K49"/>
    <mergeCell ref="L49:M49"/>
    <mergeCell ref="N49:O49"/>
    <mergeCell ref="P49:Q49"/>
    <mergeCell ref="B48:C48"/>
    <mergeCell ref="D48:E48"/>
    <mergeCell ref="F48:G48"/>
    <mergeCell ref="H48:I48"/>
    <mergeCell ref="J48:K48"/>
    <mergeCell ref="L48:M48"/>
    <mergeCell ref="N46:O46"/>
    <mergeCell ref="P46:Q46"/>
    <mergeCell ref="B47:C47"/>
    <mergeCell ref="D47:E47"/>
    <mergeCell ref="F47:G47"/>
    <mergeCell ref="H47:I47"/>
    <mergeCell ref="J47:K47"/>
    <mergeCell ref="L47:M47"/>
    <mergeCell ref="N47:O47"/>
    <mergeCell ref="P47:Q47"/>
    <mergeCell ref="B46:C46"/>
    <mergeCell ref="D46:E46"/>
    <mergeCell ref="F46:G46"/>
    <mergeCell ref="H46:I46"/>
    <mergeCell ref="J46:K46"/>
    <mergeCell ref="L46:M46"/>
    <mergeCell ref="N44:O44"/>
    <mergeCell ref="P44:Q44"/>
    <mergeCell ref="B45:C45"/>
    <mergeCell ref="D45:E45"/>
    <mergeCell ref="F45:G45"/>
    <mergeCell ref="H45:I45"/>
    <mergeCell ref="J45:K45"/>
    <mergeCell ref="L45:M45"/>
    <mergeCell ref="N45:O45"/>
    <mergeCell ref="P45:Q45"/>
    <mergeCell ref="B44:C44"/>
    <mergeCell ref="D44:E44"/>
    <mergeCell ref="F44:G44"/>
    <mergeCell ref="H44:I44"/>
    <mergeCell ref="J44:K44"/>
    <mergeCell ref="L44:M44"/>
    <mergeCell ref="N42:O42"/>
    <mergeCell ref="P42:Q42"/>
    <mergeCell ref="B43:C43"/>
    <mergeCell ref="D43:E43"/>
    <mergeCell ref="F43:G43"/>
    <mergeCell ref="H43:I43"/>
    <mergeCell ref="J43:K43"/>
    <mergeCell ref="L43:M43"/>
    <mergeCell ref="N43:O43"/>
    <mergeCell ref="P43:Q43"/>
    <mergeCell ref="B42:C42"/>
    <mergeCell ref="D42:E42"/>
    <mergeCell ref="F42:G42"/>
    <mergeCell ref="H42:I42"/>
    <mergeCell ref="J42:K42"/>
    <mergeCell ref="L42:M42"/>
    <mergeCell ref="N40:O40"/>
    <mergeCell ref="P40:Q40"/>
    <mergeCell ref="B41:C41"/>
    <mergeCell ref="D41:E41"/>
    <mergeCell ref="F41:G41"/>
    <mergeCell ref="H41:I41"/>
    <mergeCell ref="J41:K41"/>
    <mergeCell ref="L41:M41"/>
    <mergeCell ref="N41:O41"/>
    <mergeCell ref="P41:Q41"/>
    <mergeCell ref="B40:C40"/>
    <mergeCell ref="D40:E40"/>
    <mergeCell ref="F40:G40"/>
    <mergeCell ref="H40:I40"/>
    <mergeCell ref="J40:K40"/>
    <mergeCell ref="L40:M40"/>
    <mergeCell ref="N38:O38"/>
    <mergeCell ref="P38:Q38"/>
    <mergeCell ref="B39:C39"/>
    <mergeCell ref="D39:E39"/>
    <mergeCell ref="F39:G39"/>
    <mergeCell ref="H39:I39"/>
    <mergeCell ref="J39:K39"/>
    <mergeCell ref="L39:M39"/>
    <mergeCell ref="N39:O39"/>
    <mergeCell ref="P39:Q39"/>
    <mergeCell ref="B38:C38"/>
    <mergeCell ref="D38:E38"/>
    <mergeCell ref="F38:G38"/>
    <mergeCell ref="H38:I38"/>
    <mergeCell ref="J38:K38"/>
    <mergeCell ref="L38:M38"/>
    <mergeCell ref="N36:O36"/>
    <mergeCell ref="P36:Q36"/>
    <mergeCell ref="B37:C37"/>
    <mergeCell ref="D37:E37"/>
    <mergeCell ref="F37:G37"/>
    <mergeCell ref="H37:I37"/>
    <mergeCell ref="J37:K37"/>
    <mergeCell ref="L37:M37"/>
    <mergeCell ref="N37:O37"/>
    <mergeCell ref="P37:Q37"/>
    <mergeCell ref="B36:C36"/>
    <mergeCell ref="D36:E36"/>
    <mergeCell ref="F36:G36"/>
    <mergeCell ref="H36:I36"/>
    <mergeCell ref="J36:K36"/>
    <mergeCell ref="L36:M36"/>
    <mergeCell ref="B35:C35"/>
    <mergeCell ref="D35:E35"/>
    <mergeCell ref="F35:G35"/>
    <mergeCell ref="H35:I35"/>
    <mergeCell ref="J35:K35"/>
    <mergeCell ref="L35:M35"/>
    <mergeCell ref="N35:O35"/>
    <mergeCell ref="P35:Q35"/>
    <mergeCell ref="B34:C34"/>
    <mergeCell ref="D34:E34"/>
    <mergeCell ref="F34:G34"/>
    <mergeCell ref="H34:I34"/>
    <mergeCell ref="J34:K34"/>
    <mergeCell ref="L34:M34"/>
    <mergeCell ref="B33:C33"/>
    <mergeCell ref="D33:E33"/>
    <mergeCell ref="F33:G33"/>
    <mergeCell ref="H33:I33"/>
    <mergeCell ref="J33:K33"/>
    <mergeCell ref="L33:M33"/>
    <mergeCell ref="N33:O33"/>
    <mergeCell ref="P33:Q33"/>
    <mergeCell ref="N34:O34"/>
    <mergeCell ref="P34:Q34"/>
    <mergeCell ref="N30:O31"/>
    <mergeCell ref="P30:Q31"/>
    <mergeCell ref="R30:R31"/>
    <mergeCell ref="B32:C32"/>
    <mergeCell ref="D32:E32"/>
    <mergeCell ref="F32:G32"/>
    <mergeCell ref="H32:I32"/>
    <mergeCell ref="J32:K32"/>
    <mergeCell ref="L32:M32"/>
    <mergeCell ref="N32:O32"/>
    <mergeCell ref="B30:C31"/>
    <mergeCell ref="D30:E31"/>
    <mergeCell ref="F30:G31"/>
    <mergeCell ref="H30:I31"/>
    <mergeCell ref="J30:K31"/>
    <mergeCell ref="L30:M31"/>
    <mergeCell ref="P32:Q32"/>
    <mergeCell ref="N24:O24"/>
    <mergeCell ref="P24:Q24"/>
    <mergeCell ref="B25:C25"/>
    <mergeCell ref="D25:E25"/>
    <mergeCell ref="F25:G25"/>
    <mergeCell ref="H25:I25"/>
    <mergeCell ref="J25:K25"/>
    <mergeCell ref="L25:M25"/>
    <mergeCell ref="N25:O25"/>
    <mergeCell ref="P25:Q25"/>
    <mergeCell ref="B24:C24"/>
    <mergeCell ref="D24:E24"/>
    <mergeCell ref="F24:G24"/>
    <mergeCell ref="H24:I24"/>
    <mergeCell ref="J24:K24"/>
    <mergeCell ref="L24:M24"/>
    <mergeCell ref="N22:O22"/>
    <mergeCell ref="P22:Q22"/>
    <mergeCell ref="B23:C23"/>
    <mergeCell ref="D23:E23"/>
    <mergeCell ref="F23:G23"/>
    <mergeCell ref="H23:I23"/>
    <mergeCell ref="J23:K23"/>
    <mergeCell ref="L23:M23"/>
    <mergeCell ref="N23:O23"/>
    <mergeCell ref="P23:Q23"/>
    <mergeCell ref="B22:C22"/>
    <mergeCell ref="D22:E22"/>
    <mergeCell ref="F22:G22"/>
    <mergeCell ref="H22:I22"/>
    <mergeCell ref="J22:K22"/>
    <mergeCell ref="L22:M22"/>
    <mergeCell ref="N20:O20"/>
    <mergeCell ref="P20:Q20"/>
    <mergeCell ref="B21:C21"/>
    <mergeCell ref="D21:E21"/>
    <mergeCell ref="F21:G21"/>
    <mergeCell ref="H21:I21"/>
    <mergeCell ref="J21:K21"/>
    <mergeCell ref="L21:M21"/>
    <mergeCell ref="N21:O21"/>
    <mergeCell ref="P21:Q21"/>
    <mergeCell ref="B20:C20"/>
    <mergeCell ref="D20:E20"/>
    <mergeCell ref="F20:G20"/>
    <mergeCell ref="H20:I20"/>
    <mergeCell ref="J20:K20"/>
    <mergeCell ref="L20:M20"/>
    <mergeCell ref="N18:O18"/>
    <mergeCell ref="P18:Q18"/>
    <mergeCell ref="B19:C19"/>
    <mergeCell ref="D19:E19"/>
    <mergeCell ref="F19:G19"/>
    <mergeCell ref="H19:I19"/>
    <mergeCell ref="J19:K19"/>
    <mergeCell ref="L19:M19"/>
    <mergeCell ref="N19:O19"/>
    <mergeCell ref="P19:Q19"/>
    <mergeCell ref="B18:C18"/>
    <mergeCell ref="D18:E18"/>
    <mergeCell ref="F18:G18"/>
    <mergeCell ref="H18:I18"/>
    <mergeCell ref="J18:K18"/>
    <mergeCell ref="L18:M18"/>
    <mergeCell ref="N16:O16"/>
    <mergeCell ref="P16:Q16"/>
    <mergeCell ref="B17:C17"/>
    <mergeCell ref="D17:E17"/>
    <mergeCell ref="F17:G17"/>
    <mergeCell ref="H17:I17"/>
    <mergeCell ref="J17:K17"/>
    <mergeCell ref="L17:M17"/>
    <mergeCell ref="N17:O17"/>
    <mergeCell ref="P17:Q17"/>
    <mergeCell ref="B16:C16"/>
    <mergeCell ref="D16:E16"/>
    <mergeCell ref="F16:G16"/>
    <mergeCell ref="H16:I16"/>
    <mergeCell ref="J16:K16"/>
    <mergeCell ref="L16:M16"/>
    <mergeCell ref="N14:O14"/>
    <mergeCell ref="P14:Q14"/>
    <mergeCell ref="B15:C15"/>
    <mergeCell ref="D15:E15"/>
    <mergeCell ref="F15:G15"/>
    <mergeCell ref="H15:I15"/>
    <mergeCell ref="J15:K15"/>
    <mergeCell ref="L15:M15"/>
    <mergeCell ref="N15:O15"/>
    <mergeCell ref="P15:Q15"/>
    <mergeCell ref="B14:C14"/>
    <mergeCell ref="D14:E14"/>
    <mergeCell ref="F14:G14"/>
    <mergeCell ref="H14:I14"/>
    <mergeCell ref="J14:K14"/>
    <mergeCell ref="L14:M14"/>
    <mergeCell ref="N12:O12"/>
    <mergeCell ref="P12:Q12"/>
    <mergeCell ref="B13:C13"/>
    <mergeCell ref="D13:E13"/>
    <mergeCell ref="F13:G13"/>
    <mergeCell ref="H13:I13"/>
    <mergeCell ref="J13:K13"/>
    <mergeCell ref="L13:M13"/>
    <mergeCell ref="N13:O13"/>
    <mergeCell ref="P13:Q13"/>
    <mergeCell ref="B12:C12"/>
    <mergeCell ref="D12:E12"/>
    <mergeCell ref="F12:G12"/>
    <mergeCell ref="H12:I12"/>
    <mergeCell ref="J12:K12"/>
    <mergeCell ref="L12:M12"/>
    <mergeCell ref="N10:O10"/>
    <mergeCell ref="P10:Q10"/>
    <mergeCell ref="B11:C11"/>
    <mergeCell ref="D11:E11"/>
    <mergeCell ref="F11:G11"/>
    <mergeCell ref="H11:I11"/>
    <mergeCell ref="J11:K11"/>
    <mergeCell ref="L11:M11"/>
    <mergeCell ref="N11:O11"/>
    <mergeCell ref="P11:Q11"/>
    <mergeCell ref="B10:C10"/>
    <mergeCell ref="D10:E10"/>
    <mergeCell ref="F10:G10"/>
    <mergeCell ref="H10:I10"/>
    <mergeCell ref="J10:K10"/>
    <mergeCell ref="L10:M10"/>
    <mergeCell ref="B8:C8"/>
    <mergeCell ref="D8:E8"/>
    <mergeCell ref="F8:G8"/>
    <mergeCell ref="H8:I8"/>
    <mergeCell ref="J8:K8"/>
    <mergeCell ref="L8:M8"/>
    <mergeCell ref="N8:O8"/>
    <mergeCell ref="P8:Q8"/>
    <mergeCell ref="B9:C9"/>
    <mergeCell ref="D9:E9"/>
    <mergeCell ref="F9:G9"/>
    <mergeCell ref="H9:I9"/>
    <mergeCell ref="J9:K9"/>
    <mergeCell ref="L9:M9"/>
    <mergeCell ref="N9:O9"/>
    <mergeCell ref="P9:Q9"/>
    <mergeCell ref="A1:E1"/>
    <mergeCell ref="A2:R2"/>
    <mergeCell ref="A3:G3"/>
    <mergeCell ref="A4:R4"/>
    <mergeCell ref="B5:R5"/>
    <mergeCell ref="B7:C7"/>
    <mergeCell ref="D7:E7"/>
    <mergeCell ref="F7:G7"/>
    <mergeCell ref="H7:I7"/>
    <mergeCell ref="J7:K7"/>
    <mergeCell ref="L7:M7"/>
    <mergeCell ref="N7:O7"/>
    <mergeCell ref="P7:Q7"/>
  </mergeCells>
  <phoneticPr fontId="4"/>
  <conditionalFormatting sqref="D8:D25 F8:F25 H8:H25 J8:J25 L8:L25 N8:N25 P8:P25">
    <cfRule type="cellIs" dxfId="1" priority="3" operator="equal">
      <formula>0</formula>
    </cfRule>
  </conditionalFormatting>
  <conditionalFormatting sqref="D32:D49 F32:F49 H32:H49 J32:J49 L32:L49 N32:N49 P32:P49 R32:R49">
    <cfRule type="cellIs" dxfId="0" priority="1" operator="equal">
      <formula>0</formula>
    </cfRule>
  </conditionalFormatting>
  <printOptions horizontalCentered="1"/>
  <pageMargins left="0" right="0" top="0" bottom="0" header="0.31496062992125984" footer="0.31496062992125984"/>
  <pageSetup paperSize="9" scale="86"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5"/>
  <sheetViews>
    <sheetView view="pageBreakPreview" zoomScale="80" zoomScaleNormal="100" zoomScaleSheetLayoutView="80" workbookViewId="0">
      <selection activeCell="K10" sqref="K10"/>
    </sheetView>
  </sheetViews>
  <sheetFormatPr defaultRowHeight="13.5" x14ac:dyDescent="0.15"/>
  <cols>
    <col min="1" max="1" width="2.125" customWidth="1"/>
    <col min="2" max="3" width="15.625" customWidth="1"/>
    <col min="4" max="4" width="8.125" customWidth="1"/>
    <col min="5" max="5" width="20.625" customWidth="1"/>
    <col min="6" max="6" width="15.625" customWidth="1"/>
    <col min="7" max="7" width="1" customWidth="1"/>
    <col min="8" max="8" width="1.5" customWidth="1"/>
    <col min="9" max="9" width="15.625" style="20" customWidth="1"/>
    <col min="10" max="10" width="16.375" style="20" customWidth="1"/>
    <col min="11" max="11" width="15.375" style="20" customWidth="1"/>
    <col min="12" max="12" width="13.125" customWidth="1"/>
    <col min="13" max="13" width="12" style="20" customWidth="1"/>
    <col min="14" max="14" width="13.875" customWidth="1"/>
  </cols>
  <sheetData>
    <row r="1" spans="1:14" ht="33.75" customHeight="1" x14ac:dyDescent="0.15"/>
    <row r="2" spans="1:14" ht="19.5" customHeight="1" x14ac:dyDescent="0.15">
      <c r="B2" s="58" t="s">
        <v>196</v>
      </c>
    </row>
    <row r="3" spans="1:14" ht="19.5" customHeight="1" x14ac:dyDescent="0.15">
      <c r="B3" s="159" t="s">
        <v>197</v>
      </c>
      <c r="C3" s="158"/>
      <c r="D3" s="162"/>
      <c r="F3" s="70" t="s">
        <v>225</v>
      </c>
    </row>
    <row r="4" spans="1:14" ht="21.95" customHeight="1" x14ac:dyDescent="0.15">
      <c r="B4" s="41" t="s">
        <v>198</v>
      </c>
      <c r="C4" s="41" t="s">
        <v>10</v>
      </c>
      <c r="D4" s="253" t="s">
        <v>200</v>
      </c>
      <c r="E4" s="254"/>
      <c r="F4" s="71" t="s">
        <v>150</v>
      </c>
      <c r="L4" s="74"/>
      <c r="M4" s="74"/>
      <c r="N4" s="74"/>
    </row>
    <row r="5" spans="1:14" ht="21.95" customHeight="1" x14ac:dyDescent="0.15">
      <c r="B5" s="262" t="s">
        <v>199</v>
      </c>
      <c r="C5" s="259" t="s">
        <v>202</v>
      </c>
      <c r="D5" s="256" t="s">
        <v>237</v>
      </c>
      <c r="E5" s="257"/>
      <c r="F5" s="142">
        <f>N5</f>
        <v>0</v>
      </c>
      <c r="L5" s="73"/>
      <c r="N5" s="72"/>
    </row>
    <row r="6" spans="1:14" ht="21.95" customHeight="1" x14ac:dyDescent="0.15">
      <c r="B6" s="263"/>
      <c r="C6" s="265"/>
      <c r="D6" s="256" t="s">
        <v>238</v>
      </c>
      <c r="E6" s="257"/>
      <c r="F6" s="142">
        <f t="shared" ref="F6:F20" si="0">N6</f>
        <v>0</v>
      </c>
      <c r="N6" s="72"/>
    </row>
    <row r="7" spans="1:14" ht="21.95" customHeight="1" x14ac:dyDescent="0.15">
      <c r="B7" s="263"/>
      <c r="C7" s="265"/>
      <c r="D7" s="256" t="s">
        <v>239</v>
      </c>
      <c r="E7" s="257"/>
      <c r="F7" s="142">
        <f t="shared" si="0"/>
        <v>0</v>
      </c>
      <c r="N7" s="72"/>
    </row>
    <row r="8" spans="1:14" ht="21.95" customHeight="1" x14ac:dyDescent="0.15">
      <c r="B8" s="263"/>
      <c r="C8" s="265"/>
      <c r="D8" s="256" t="s">
        <v>240</v>
      </c>
      <c r="E8" s="257"/>
      <c r="F8" s="142">
        <f t="shared" si="0"/>
        <v>0</v>
      </c>
      <c r="N8" s="72"/>
    </row>
    <row r="9" spans="1:14" ht="21.95" customHeight="1" x14ac:dyDescent="0.15">
      <c r="B9" s="263"/>
      <c r="C9" s="265"/>
      <c r="D9" s="256" t="s">
        <v>241</v>
      </c>
      <c r="E9" s="257"/>
      <c r="F9" s="142">
        <f t="shared" si="0"/>
        <v>0</v>
      </c>
      <c r="N9" s="72"/>
    </row>
    <row r="10" spans="1:14" ht="21.95" customHeight="1" x14ac:dyDescent="0.15">
      <c r="B10" s="263"/>
      <c r="C10" s="265"/>
      <c r="D10" s="256" t="s">
        <v>271</v>
      </c>
      <c r="E10" s="257"/>
      <c r="F10" s="142">
        <f t="shared" si="0"/>
        <v>0</v>
      </c>
      <c r="N10" s="72"/>
    </row>
    <row r="11" spans="1:14" ht="21.95" customHeight="1" x14ac:dyDescent="0.15">
      <c r="B11" s="263"/>
      <c r="C11" s="265"/>
      <c r="D11" s="256" t="s">
        <v>242</v>
      </c>
      <c r="E11" s="257"/>
      <c r="F11" s="142">
        <f t="shared" si="0"/>
        <v>0</v>
      </c>
      <c r="N11" s="72"/>
    </row>
    <row r="12" spans="1:14" ht="21.95" customHeight="1" x14ac:dyDescent="0.15">
      <c r="B12" s="263"/>
      <c r="C12" s="265"/>
      <c r="D12" s="256" t="s">
        <v>243</v>
      </c>
      <c r="E12" s="257"/>
      <c r="F12" s="142">
        <f t="shared" si="0"/>
        <v>0</v>
      </c>
      <c r="N12" s="72"/>
    </row>
    <row r="13" spans="1:14" s="20" customFormat="1" ht="21.95" customHeight="1" x14ac:dyDescent="0.15">
      <c r="A13"/>
      <c r="B13" s="263"/>
      <c r="C13" s="265"/>
      <c r="D13" s="267" t="s">
        <v>255</v>
      </c>
      <c r="E13" s="268"/>
      <c r="F13" s="142">
        <f t="shared" si="0"/>
        <v>0</v>
      </c>
      <c r="G13"/>
      <c r="H13"/>
      <c r="L13"/>
      <c r="N13" s="72"/>
    </row>
    <row r="14" spans="1:14" s="20" customFormat="1" ht="21.95" customHeight="1" x14ac:dyDescent="0.15">
      <c r="A14"/>
      <c r="B14" s="263"/>
      <c r="C14" s="265"/>
      <c r="D14" s="256" t="s">
        <v>244</v>
      </c>
      <c r="E14" s="257"/>
      <c r="F14" s="142">
        <f t="shared" si="0"/>
        <v>0</v>
      </c>
      <c r="G14"/>
      <c r="H14"/>
      <c r="L14"/>
      <c r="N14" s="72"/>
    </row>
    <row r="15" spans="1:14" s="20" customFormat="1" ht="21.95" customHeight="1" x14ac:dyDescent="0.15">
      <c r="A15"/>
      <c r="B15" s="263"/>
      <c r="C15" s="265"/>
      <c r="D15" s="256" t="s">
        <v>245</v>
      </c>
      <c r="E15" s="257"/>
      <c r="F15" s="142">
        <f t="shared" si="0"/>
        <v>0</v>
      </c>
      <c r="G15"/>
      <c r="H15"/>
      <c r="L15"/>
      <c r="N15" s="72"/>
    </row>
    <row r="16" spans="1:14" s="20" customFormat="1" ht="21.95" customHeight="1" x14ac:dyDescent="0.15">
      <c r="A16"/>
      <c r="B16" s="263"/>
      <c r="C16" s="265"/>
      <c r="D16" s="256" t="s">
        <v>246</v>
      </c>
      <c r="E16" s="257"/>
      <c r="F16" s="142">
        <f t="shared" si="0"/>
        <v>0</v>
      </c>
      <c r="G16"/>
      <c r="H16"/>
      <c r="L16"/>
      <c r="N16" s="72"/>
    </row>
    <row r="17" spans="1:14" s="20" customFormat="1" ht="21.95" customHeight="1" x14ac:dyDescent="0.15">
      <c r="A17"/>
      <c r="B17" s="263"/>
      <c r="C17" s="265"/>
      <c r="D17" s="256" t="s">
        <v>247</v>
      </c>
      <c r="E17" s="257"/>
      <c r="F17" s="142">
        <f t="shared" si="0"/>
        <v>0</v>
      </c>
      <c r="G17"/>
      <c r="H17"/>
      <c r="L17" s="73"/>
      <c r="N17" s="72"/>
    </row>
    <row r="18" spans="1:14" s="20" customFormat="1" ht="21.95" customHeight="1" x14ac:dyDescent="0.15">
      <c r="A18"/>
      <c r="B18" s="263"/>
      <c r="C18" s="265"/>
      <c r="D18" s="256" t="s">
        <v>248</v>
      </c>
      <c r="E18" s="257"/>
      <c r="F18" s="142">
        <f t="shared" si="0"/>
        <v>0</v>
      </c>
      <c r="G18"/>
      <c r="H18"/>
      <c r="L18"/>
      <c r="N18" s="72"/>
    </row>
    <row r="19" spans="1:14" s="20" customFormat="1" ht="21.95" customHeight="1" x14ac:dyDescent="0.15">
      <c r="A19"/>
      <c r="B19" s="263"/>
      <c r="C19" s="265"/>
      <c r="D19" s="256" t="s">
        <v>249</v>
      </c>
      <c r="E19" s="257"/>
      <c r="F19" s="142">
        <f t="shared" si="0"/>
        <v>0</v>
      </c>
      <c r="G19"/>
      <c r="H19"/>
      <c r="L19"/>
      <c r="N19" s="72"/>
    </row>
    <row r="20" spans="1:14" s="20" customFormat="1" ht="21.95" customHeight="1" x14ac:dyDescent="0.15">
      <c r="A20"/>
      <c r="B20" s="263"/>
      <c r="C20" s="265"/>
      <c r="D20" s="256" t="s">
        <v>250</v>
      </c>
      <c r="E20" s="257"/>
      <c r="F20" s="142">
        <f t="shared" si="0"/>
        <v>0</v>
      </c>
      <c r="G20"/>
      <c r="H20"/>
      <c r="L20"/>
      <c r="N20" s="72"/>
    </row>
    <row r="21" spans="1:14" s="20" customFormat="1" ht="21.95" customHeight="1" x14ac:dyDescent="0.15">
      <c r="A21"/>
      <c r="B21" s="263"/>
      <c r="C21" s="266"/>
      <c r="D21" s="253" t="s">
        <v>203</v>
      </c>
      <c r="E21" s="254"/>
      <c r="F21" s="143">
        <f>SUM(F5:F20)</f>
        <v>0</v>
      </c>
      <c r="G21"/>
      <c r="H21"/>
      <c r="L21"/>
      <c r="N21"/>
    </row>
    <row r="22" spans="1:14" s="20" customFormat="1" ht="21.95" customHeight="1" x14ac:dyDescent="0.15">
      <c r="A22"/>
      <c r="B22" s="263"/>
      <c r="C22" s="258" t="s">
        <v>204</v>
      </c>
      <c r="D22" s="259" t="s">
        <v>208</v>
      </c>
      <c r="E22" s="42" t="s">
        <v>205</v>
      </c>
      <c r="F22" s="143">
        <v>754947000</v>
      </c>
      <c r="G22"/>
      <c r="H22"/>
      <c r="L22"/>
      <c r="N22"/>
    </row>
    <row r="23" spans="1:14" s="20" customFormat="1" ht="21.95" customHeight="1" x14ac:dyDescent="0.15">
      <c r="A23"/>
      <c r="B23" s="263"/>
      <c r="C23" s="258"/>
      <c r="D23" s="260"/>
      <c r="E23" s="42" t="s">
        <v>206</v>
      </c>
      <c r="F23" s="143">
        <v>1593584000</v>
      </c>
      <c r="G23"/>
      <c r="H23"/>
      <c r="L23"/>
      <c r="N23"/>
    </row>
    <row r="24" spans="1:14" s="20" customFormat="1" ht="21.95" customHeight="1" x14ac:dyDescent="0.15">
      <c r="A24"/>
      <c r="B24" s="263"/>
      <c r="C24" s="258"/>
      <c r="D24" s="261"/>
      <c r="E24" s="43" t="s">
        <v>207</v>
      </c>
      <c r="F24" s="143">
        <f>SUM(F22:F23)</f>
        <v>2348531000</v>
      </c>
      <c r="G24"/>
      <c r="H24"/>
      <c r="L24"/>
      <c r="N24"/>
    </row>
    <row r="25" spans="1:14" s="20" customFormat="1" ht="21.95" customHeight="1" x14ac:dyDescent="0.15">
      <c r="A25"/>
      <c r="B25" s="263"/>
      <c r="C25" s="258"/>
      <c r="D25" s="259" t="s">
        <v>209</v>
      </c>
      <c r="E25" s="42" t="s">
        <v>205</v>
      </c>
      <c r="F25" s="143">
        <f>L25-F22</f>
        <v>-754947000</v>
      </c>
      <c r="G25"/>
      <c r="H25"/>
      <c r="L25" s="72"/>
      <c r="N25"/>
    </row>
    <row r="26" spans="1:14" s="20" customFormat="1" ht="21.95" customHeight="1" x14ac:dyDescent="0.15">
      <c r="A26"/>
      <c r="B26" s="263"/>
      <c r="C26" s="258"/>
      <c r="D26" s="260"/>
      <c r="E26" s="42" t="s">
        <v>206</v>
      </c>
      <c r="F26" s="143">
        <f>L26-F23</f>
        <v>-1593584000</v>
      </c>
      <c r="G26"/>
      <c r="H26"/>
      <c r="L26" s="72"/>
      <c r="N26"/>
    </row>
    <row r="27" spans="1:14" s="20" customFormat="1" ht="21.95" customHeight="1" x14ac:dyDescent="0.15">
      <c r="A27"/>
      <c r="B27" s="263"/>
      <c r="C27" s="258"/>
      <c r="D27" s="261"/>
      <c r="E27" s="43" t="s">
        <v>207</v>
      </c>
      <c r="F27" s="143">
        <f>SUM(F25:F26)</f>
        <v>-2348531000</v>
      </c>
      <c r="G27"/>
      <c r="H27"/>
      <c r="L27"/>
      <c r="N27"/>
    </row>
    <row r="28" spans="1:14" s="20" customFormat="1" ht="21.95" customHeight="1" x14ac:dyDescent="0.15">
      <c r="A28"/>
      <c r="B28" s="264"/>
      <c r="C28" s="258"/>
      <c r="D28" s="253" t="s">
        <v>203</v>
      </c>
      <c r="E28" s="254"/>
      <c r="F28" s="143">
        <f>F24+F27</f>
        <v>0</v>
      </c>
      <c r="G28"/>
      <c r="H28"/>
      <c r="L28"/>
      <c r="N28"/>
    </row>
    <row r="29" spans="1:14" s="20" customFormat="1" ht="21.95" customHeight="1" x14ac:dyDescent="0.15">
      <c r="A29"/>
      <c r="B29" s="253" t="s">
        <v>38</v>
      </c>
      <c r="C29" s="255"/>
      <c r="D29" s="255"/>
      <c r="E29" s="254"/>
      <c r="F29" s="142">
        <f>F21+F28</f>
        <v>0</v>
      </c>
      <c r="G29"/>
      <c r="H29"/>
      <c r="L29"/>
      <c r="N29"/>
    </row>
    <row r="30" spans="1:14" s="20" customFormat="1" ht="21.95" customHeight="1" x14ac:dyDescent="0.15">
      <c r="A30"/>
      <c r="B30"/>
      <c r="C30"/>
      <c r="D30"/>
      <c r="E30"/>
      <c r="F30"/>
      <c r="G30"/>
      <c r="H30"/>
      <c r="L30"/>
      <c r="N30"/>
    </row>
    <row r="31" spans="1:14" s="20" customFormat="1" ht="22.5" customHeight="1" x14ac:dyDescent="0.15">
      <c r="A31"/>
      <c r="B31"/>
      <c r="C31"/>
      <c r="D31"/>
      <c r="E31"/>
      <c r="F31"/>
      <c r="G31"/>
      <c r="H31"/>
      <c r="L31"/>
      <c r="N31"/>
    </row>
    <row r="32" spans="1:14" ht="22.5" customHeight="1" x14ac:dyDescent="0.15"/>
    <row r="33" ht="22.5" customHeight="1" x14ac:dyDescent="0.15"/>
    <row r="34" ht="22.5" customHeight="1" x14ac:dyDescent="0.15"/>
    <row r="35" ht="22.5" customHeight="1" x14ac:dyDescent="0.15"/>
  </sheetData>
  <mergeCells count="25">
    <mergeCell ref="D4:E4"/>
    <mergeCell ref="B5:B28"/>
    <mergeCell ref="C5:C21"/>
    <mergeCell ref="D5:E5"/>
    <mergeCell ref="D6:E6"/>
    <mergeCell ref="D7:E7"/>
    <mergeCell ref="D8:E8"/>
    <mergeCell ref="D9:E9"/>
    <mergeCell ref="D10:E10"/>
    <mergeCell ref="D11:E11"/>
    <mergeCell ref="D12:E12"/>
    <mergeCell ref="D13:E13"/>
    <mergeCell ref="D14:E14"/>
    <mergeCell ref="D15:E15"/>
    <mergeCell ref="D16:E16"/>
    <mergeCell ref="B29:E29"/>
    <mergeCell ref="D17:E17"/>
    <mergeCell ref="D18:E18"/>
    <mergeCell ref="D19:E19"/>
    <mergeCell ref="D20:E20"/>
    <mergeCell ref="D21:E21"/>
    <mergeCell ref="C22:C28"/>
    <mergeCell ref="D22:D24"/>
    <mergeCell ref="D25:D27"/>
    <mergeCell ref="D28:E28"/>
  </mergeCells>
  <phoneticPr fontId="4"/>
  <printOptions horizontalCentered="1"/>
  <pageMargins left="0.19685039370078741" right="0.19685039370078741" top="0.15748031496062992" bottom="0.15748031496062992" header="0.31496062992125984" footer="0.31496062992125984"/>
  <pageSetup paperSize="9" scale="9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5"/>
  <sheetViews>
    <sheetView view="pageBreakPreview" zoomScaleNormal="100" zoomScaleSheetLayoutView="100" workbookViewId="0">
      <selection activeCell="I4" sqref="I4:L10"/>
    </sheetView>
  </sheetViews>
  <sheetFormatPr defaultColWidth="9" defaultRowHeight="11.25" x14ac:dyDescent="0.15"/>
  <cols>
    <col min="1" max="1" width="2.125" style="8" customWidth="1"/>
    <col min="2" max="2" width="25.625" style="8" customWidth="1"/>
    <col min="3" max="7" width="15.625" style="8" customWidth="1"/>
    <col min="8" max="8" width="1.5" style="8" customWidth="1"/>
    <col min="9" max="9" width="19.75" style="8" customWidth="1"/>
    <col min="10" max="10" width="10.75" style="75" bestFit="1" customWidth="1"/>
    <col min="11" max="16384" width="9" style="8"/>
  </cols>
  <sheetData>
    <row r="1" spans="2:14" ht="33.75" customHeight="1" x14ac:dyDescent="0.15"/>
    <row r="2" spans="2:14" ht="19.5" customHeight="1" x14ac:dyDescent="0.15">
      <c r="B2" s="58" t="s">
        <v>196</v>
      </c>
      <c r="C2"/>
      <c r="D2"/>
      <c r="E2"/>
      <c r="F2"/>
      <c r="G2"/>
    </row>
    <row r="3" spans="2:14" ht="19.5" customHeight="1" x14ac:dyDescent="0.15">
      <c r="B3" s="159" t="s">
        <v>210</v>
      </c>
      <c r="C3" s="158"/>
      <c r="D3" s="162"/>
      <c r="E3"/>
      <c r="F3" s="57"/>
      <c r="G3" s="57" t="s">
        <v>225</v>
      </c>
    </row>
    <row r="4" spans="2:14" ht="24" customHeight="1" x14ac:dyDescent="0.15">
      <c r="B4" s="209" t="s">
        <v>211</v>
      </c>
      <c r="C4" s="209" t="s">
        <v>212</v>
      </c>
      <c r="D4" s="269" t="s">
        <v>213</v>
      </c>
      <c r="E4" s="270"/>
      <c r="F4" s="270"/>
      <c r="G4" s="271"/>
    </row>
    <row r="5" spans="2:14" ht="24" customHeight="1" x14ac:dyDescent="0.15">
      <c r="B5" s="208"/>
      <c r="C5" s="208"/>
      <c r="D5" s="46" t="s">
        <v>214</v>
      </c>
      <c r="E5" s="46" t="s">
        <v>215</v>
      </c>
      <c r="F5" s="46" t="s">
        <v>216</v>
      </c>
      <c r="G5" s="46" t="s">
        <v>217</v>
      </c>
    </row>
    <row r="6" spans="2:14" ht="24" customHeight="1" x14ac:dyDescent="0.15">
      <c r="B6" s="22" t="s">
        <v>218</v>
      </c>
      <c r="C6" s="144">
        <v>89707713169</v>
      </c>
      <c r="D6" s="144">
        <v>32456731826</v>
      </c>
      <c r="E6" s="144">
        <v>356897000</v>
      </c>
      <c r="F6" s="144">
        <v>51026565173</v>
      </c>
      <c r="G6" s="144">
        <v>5867519170</v>
      </c>
      <c r="N6" s="75"/>
    </row>
    <row r="7" spans="2:14" ht="24" customHeight="1" x14ac:dyDescent="0.15">
      <c r="B7" s="22" t="s">
        <v>219</v>
      </c>
      <c r="C7" s="144">
        <v>6638255686</v>
      </c>
      <c r="D7" s="144">
        <v>2348531000</v>
      </c>
      <c r="E7" s="144">
        <v>2667103000</v>
      </c>
      <c r="F7" s="144">
        <v>1589964886</v>
      </c>
      <c r="G7" s="144">
        <v>32656800</v>
      </c>
    </row>
    <row r="8" spans="2:14" ht="24" customHeight="1" x14ac:dyDescent="0.15">
      <c r="B8" s="22" t="s">
        <v>220</v>
      </c>
      <c r="C8" s="144">
        <v>7840000</v>
      </c>
      <c r="D8" s="144">
        <v>0</v>
      </c>
      <c r="E8" s="144">
        <v>0</v>
      </c>
      <c r="F8" s="144">
        <f>C8-D8-E8-G8</f>
        <v>7840000</v>
      </c>
      <c r="G8" s="144">
        <v>0</v>
      </c>
    </row>
    <row r="9" spans="2:14" ht="24" customHeight="1" x14ac:dyDescent="0.15">
      <c r="B9" s="22" t="s">
        <v>221</v>
      </c>
      <c r="C9" s="144">
        <f>5677289895-C8</f>
        <v>5669449895</v>
      </c>
      <c r="D9" s="144">
        <v>0</v>
      </c>
      <c r="E9" s="144">
        <v>0</v>
      </c>
      <c r="F9" s="144">
        <f>5294120262-F8</f>
        <v>5286280262</v>
      </c>
      <c r="G9" s="144">
        <v>383169633</v>
      </c>
    </row>
    <row r="10" spans="2:14" ht="24" customHeight="1" x14ac:dyDescent="0.15">
      <c r="B10" s="22" t="s">
        <v>148</v>
      </c>
      <c r="C10" s="153">
        <v>-11271632</v>
      </c>
      <c r="D10" s="153">
        <v>0</v>
      </c>
      <c r="E10" s="153">
        <v>0</v>
      </c>
      <c r="F10" s="153">
        <v>0</v>
      </c>
      <c r="G10" s="153">
        <v>-11271632</v>
      </c>
    </row>
    <row r="11" spans="2:14" ht="24" customHeight="1" x14ac:dyDescent="0.15">
      <c r="B11" s="22" t="s">
        <v>4</v>
      </c>
      <c r="C11" s="144">
        <f>SUM(C6:C10)</f>
        <v>102011987118</v>
      </c>
      <c r="D11" s="144">
        <f>SUM(D6:D10)</f>
        <v>34805262826</v>
      </c>
      <c r="E11" s="144">
        <f>SUM(E6:E10)</f>
        <v>3024000000</v>
      </c>
      <c r="F11" s="144">
        <f>SUM(F6:F10)</f>
        <v>57910650321</v>
      </c>
      <c r="G11" s="144">
        <f>SUM(G6:G10)</f>
        <v>6272073971</v>
      </c>
    </row>
    <row r="14" spans="2:14" ht="21" customHeight="1" x14ac:dyDescent="0.15"/>
    <row r="15" spans="2:14" customFormat="1" ht="25.5" customHeight="1" x14ac:dyDescent="0.15">
      <c r="E15" s="20"/>
      <c r="J15" s="20"/>
    </row>
  </sheetData>
  <mergeCells count="3">
    <mergeCell ref="B4:B5"/>
    <mergeCell ref="C4:C5"/>
    <mergeCell ref="D4:G4"/>
  </mergeCells>
  <phoneticPr fontId="4"/>
  <printOptions horizontalCentered="1"/>
  <pageMargins left="0.19685039370078741" right="0.19685039370078741" top="0.15748031496062992" bottom="0.15748031496062992" header="0.31496062992125984" footer="0.31496062992125984"/>
  <pageSetup paperSize="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1"/>
  <sheetViews>
    <sheetView view="pageBreakPreview" zoomScale="80" zoomScaleNormal="178" zoomScaleSheetLayoutView="80" workbookViewId="0">
      <selection activeCell="F2" sqref="F2"/>
    </sheetView>
  </sheetViews>
  <sheetFormatPr defaultColWidth="9" defaultRowHeight="11.25" x14ac:dyDescent="0.15"/>
  <cols>
    <col min="1" max="1" width="2.125" style="8" customWidth="1"/>
    <col min="2" max="2" width="28.375" style="8" customWidth="1"/>
    <col min="3" max="3" width="20.625" style="8" customWidth="1"/>
    <col min="4" max="4" width="5.125" style="8" customWidth="1"/>
    <col min="5" max="16384" width="9" style="8"/>
  </cols>
  <sheetData>
    <row r="1" spans="2:4" ht="24.75" customHeight="1" x14ac:dyDescent="0.15"/>
    <row r="2" spans="2:4" ht="19.5" customHeight="1" x14ac:dyDescent="0.15">
      <c r="B2" s="272" t="s">
        <v>222</v>
      </c>
      <c r="C2" s="272"/>
    </row>
    <row r="3" spans="2:4" ht="19.5" customHeight="1" x14ac:dyDescent="0.15">
      <c r="B3" s="159" t="s">
        <v>130</v>
      </c>
      <c r="C3" s="160" t="s">
        <v>223</v>
      </c>
      <c r="D3" s="161"/>
    </row>
    <row r="4" spans="2:4" ht="24.95" customHeight="1" x14ac:dyDescent="0.15">
      <c r="B4" s="35" t="s">
        <v>61</v>
      </c>
      <c r="C4" s="35" t="s">
        <v>121</v>
      </c>
    </row>
    <row r="5" spans="2:4" ht="24.95" customHeight="1" x14ac:dyDescent="0.15">
      <c r="B5" s="36" t="s">
        <v>131</v>
      </c>
      <c r="C5" s="145">
        <v>0</v>
      </c>
    </row>
    <row r="6" spans="2:4" ht="24.95" customHeight="1" x14ac:dyDescent="0.15">
      <c r="B6" s="36" t="s">
        <v>132</v>
      </c>
      <c r="C6" s="146">
        <v>5958161850</v>
      </c>
    </row>
    <row r="7" spans="2:4" ht="24.95" customHeight="1" x14ac:dyDescent="0.15">
      <c r="B7" s="36" t="s">
        <v>133</v>
      </c>
      <c r="C7" s="145">
        <v>0</v>
      </c>
    </row>
    <row r="8" spans="2:4" ht="24.95" customHeight="1" x14ac:dyDescent="0.15">
      <c r="B8" s="36"/>
      <c r="C8" s="145"/>
    </row>
    <row r="9" spans="2:4" ht="24.95" customHeight="1" x14ac:dyDescent="0.15">
      <c r="B9" s="36"/>
      <c r="C9" s="145"/>
    </row>
    <row r="10" spans="2:4" ht="24.95" customHeight="1" x14ac:dyDescent="0.15">
      <c r="B10" s="37" t="s">
        <v>4</v>
      </c>
      <c r="C10" s="145">
        <f>SUM(C5:C9)</f>
        <v>5958161850</v>
      </c>
    </row>
    <row r="11" spans="2:4" ht="1.9" customHeight="1" x14ac:dyDescent="0.15">
      <c r="B11"/>
      <c r="C11"/>
    </row>
  </sheetData>
  <mergeCells count="1">
    <mergeCell ref="B2:C2"/>
  </mergeCells>
  <phoneticPr fontId="4"/>
  <printOptions horizontalCentered="1"/>
  <pageMargins left="0.19685039370078741" right="0.19685039370078741" top="0.19685039370078741" bottom="0.15748031496062992" header="0.31496062992125984" footer="0.31496062992125984"/>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8"/>
  <sheetViews>
    <sheetView view="pageBreakPreview" zoomScale="70" zoomScaleNormal="80" zoomScaleSheetLayoutView="70" workbookViewId="0">
      <selection activeCell="F2" sqref="F2"/>
    </sheetView>
  </sheetViews>
  <sheetFormatPr defaultColWidth="9" defaultRowHeight="13.5" x14ac:dyDescent="0.15"/>
  <cols>
    <col min="1" max="1" width="8.5" customWidth="1"/>
    <col min="2" max="2" width="38.625" customWidth="1"/>
    <col min="3" max="3" width="19.625" customWidth="1"/>
    <col min="4" max="10" width="16.625" customWidth="1"/>
    <col min="11" max="12" width="18.625" customWidth="1"/>
    <col min="13" max="13" width="1.25" customWidth="1"/>
    <col min="14" max="14" width="13.125" bestFit="1" customWidth="1"/>
  </cols>
  <sheetData>
    <row r="1" spans="1:14" ht="30" customHeight="1" x14ac:dyDescent="0.15"/>
    <row r="2" spans="1:14" ht="34.5" customHeight="1" x14ac:dyDescent="0.15">
      <c r="B2" s="53" t="s">
        <v>39</v>
      </c>
      <c r="C2" s="53"/>
      <c r="D2" s="53"/>
      <c r="E2" s="53"/>
      <c r="F2" s="53"/>
      <c r="G2" s="53"/>
      <c r="H2" s="53"/>
      <c r="I2" s="53"/>
      <c r="J2" s="53"/>
      <c r="K2" s="53"/>
      <c r="L2" s="53"/>
    </row>
    <row r="3" spans="1:14" ht="20.100000000000001" hidden="1" customHeight="1" x14ac:dyDescent="0.15">
      <c r="B3" s="166" t="s">
        <v>40</v>
      </c>
      <c r="C3" s="162"/>
      <c r="D3" s="162"/>
      <c r="I3" s="54" t="s">
        <v>138</v>
      </c>
    </row>
    <row r="4" spans="1:14" ht="50.1" hidden="1" customHeight="1" x14ac:dyDescent="0.15">
      <c r="A4" s="1"/>
      <c r="B4" s="15" t="s">
        <v>41</v>
      </c>
      <c r="C4" s="14" t="s">
        <v>42</v>
      </c>
      <c r="D4" s="14" t="s">
        <v>43</v>
      </c>
      <c r="E4" s="14" t="s">
        <v>44</v>
      </c>
      <c r="F4" s="14" t="s">
        <v>45</v>
      </c>
      <c r="G4" s="14" t="s">
        <v>46</v>
      </c>
      <c r="H4" s="14" t="s">
        <v>47</v>
      </c>
      <c r="I4" s="14" t="s">
        <v>48</v>
      </c>
      <c r="J4" s="4"/>
      <c r="K4" s="1"/>
      <c r="L4" s="1"/>
      <c r="M4" s="1"/>
    </row>
    <row r="5" spans="1:14" ht="39.950000000000003" hidden="1" customHeight="1" x14ac:dyDescent="0.15">
      <c r="A5" s="1"/>
      <c r="B5" s="5" t="s">
        <v>147</v>
      </c>
      <c r="C5" s="5"/>
      <c r="D5" s="5"/>
      <c r="E5" s="5"/>
      <c r="F5" s="5"/>
      <c r="G5" s="5"/>
      <c r="H5" s="5"/>
      <c r="I5" s="5"/>
      <c r="J5" s="1"/>
      <c r="K5" s="1"/>
      <c r="L5" s="1"/>
      <c r="M5" s="1"/>
    </row>
    <row r="6" spans="1:14" ht="39.950000000000003" hidden="1" customHeight="1" x14ac:dyDescent="0.15">
      <c r="A6" s="1"/>
      <c r="B6" s="5"/>
      <c r="C6" s="5"/>
      <c r="D6" s="5"/>
      <c r="E6" s="5"/>
      <c r="F6" s="5"/>
      <c r="G6" s="5"/>
      <c r="H6" s="5"/>
      <c r="I6" s="5"/>
      <c r="J6" s="1"/>
      <c r="K6" s="1"/>
      <c r="L6" s="1"/>
      <c r="M6" s="1"/>
    </row>
    <row r="7" spans="1:14" ht="39.950000000000003" hidden="1" customHeight="1" x14ac:dyDescent="0.15">
      <c r="A7" s="1"/>
      <c r="B7" s="15" t="s">
        <v>4</v>
      </c>
      <c r="C7" s="5"/>
      <c r="D7" s="5"/>
      <c r="E7" s="5"/>
      <c r="F7" s="5"/>
      <c r="G7" s="5"/>
      <c r="H7" s="5"/>
      <c r="I7" s="5"/>
      <c r="J7" s="1"/>
      <c r="K7" s="1"/>
      <c r="L7" s="1"/>
      <c r="M7" s="1"/>
    </row>
    <row r="8" spans="1:14" ht="11.1" hidden="1" customHeight="1" x14ac:dyDescent="0.15"/>
    <row r="9" spans="1:14" ht="20.100000000000001" customHeight="1" x14ac:dyDescent="0.15">
      <c r="B9" s="3" t="s">
        <v>135</v>
      </c>
      <c r="K9" s="55" t="s">
        <v>223</v>
      </c>
    </row>
    <row r="10" spans="1:14" ht="50.1" customHeight="1" x14ac:dyDescent="0.15">
      <c r="A10" s="1"/>
      <c r="B10" s="46" t="s">
        <v>49</v>
      </c>
      <c r="C10" s="23" t="s">
        <v>50</v>
      </c>
      <c r="D10" s="23" t="s">
        <v>51</v>
      </c>
      <c r="E10" s="23" t="s">
        <v>52</v>
      </c>
      <c r="F10" s="23" t="s">
        <v>53</v>
      </c>
      <c r="G10" s="23" t="s">
        <v>54</v>
      </c>
      <c r="H10" s="23" t="s">
        <v>55</v>
      </c>
      <c r="I10" s="23" t="s">
        <v>56</v>
      </c>
      <c r="J10" s="23" t="s">
        <v>57</v>
      </c>
      <c r="K10" s="23" t="s">
        <v>48</v>
      </c>
      <c r="L10" s="1"/>
      <c r="M10" s="1"/>
      <c r="N10" s="29"/>
    </row>
    <row r="11" spans="1:14" ht="39.950000000000003" customHeight="1" x14ac:dyDescent="0.15">
      <c r="A11" s="1"/>
      <c r="B11" s="22" t="s">
        <v>152</v>
      </c>
      <c r="C11" s="108">
        <f>5000000</f>
        <v>5000000</v>
      </c>
      <c r="D11" s="108">
        <v>1655044590</v>
      </c>
      <c r="E11" s="108">
        <v>1505686747</v>
      </c>
      <c r="F11" s="108">
        <f>D11-E11</f>
        <v>149357843</v>
      </c>
      <c r="G11" s="108">
        <v>5000000</v>
      </c>
      <c r="H11" s="88">
        <f>C11/G11</f>
        <v>1</v>
      </c>
      <c r="I11" s="108">
        <f>F11*H11</f>
        <v>149357843</v>
      </c>
      <c r="J11" s="108">
        <v>0</v>
      </c>
      <c r="K11" s="108">
        <f>5000000</f>
        <v>5000000</v>
      </c>
      <c r="L11" s="1"/>
      <c r="M11" s="1"/>
      <c r="N11" s="28"/>
    </row>
    <row r="12" spans="1:14" ht="39.950000000000003" customHeight="1" x14ac:dyDescent="0.15">
      <c r="A12" s="1"/>
      <c r="B12" s="22" t="s">
        <v>153</v>
      </c>
      <c r="C12" s="108">
        <f>34965080</f>
        <v>34965080</v>
      </c>
      <c r="D12" s="108">
        <v>164603103</v>
      </c>
      <c r="E12" s="108">
        <v>6243939</v>
      </c>
      <c r="F12" s="108">
        <f t="shared" ref="F12:F17" si="0">D12-E12</f>
        <v>158359164</v>
      </c>
      <c r="G12" s="108">
        <v>120000000</v>
      </c>
      <c r="H12" s="88">
        <v>0.30830000000000002</v>
      </c>
      <c r="I12" s="108">
        <f t="shared" ref="I12:I18" si="1">F12*H12</f>
        <v>48822130.261200003</v>
      </c>
      <c r="J12" s="108">
        <v>0</v>
      </c>
      <c r="K12" s="108">
        <f>34965080</f>
        <v>34965080</v>
      </c>
      <c r="L12" s="1"/>
      <c r="M12" s="1"/>
      <c r="N12" s="28"/>
    </row>
    <row r="13" spans="1:14" ht="39.950000000000003" customHeight="1" x14ac:dyDescent="0.15">
      <c r="A13" s="1"/>
      <c r="B13" s="22" t="s">
        <v>154</v>
      </c>
      <c r="C13" s="108">
        <f>300000000</f>
        <v>300000000</v>
      </c>
      <c r="D13" s="108">
        <v>466365387</v>
      </c>
      <c r="E13" s="108">
        <v>68841462</v>
      </c>
      <c r="F13" s="108">
        <f t="shared" si="0"/>
        <v>397523925</v>
      </c>
      <c r="G13" s="108">
        <v>300000000</v>
      </c>
      <c r="H13" s="88">
        <f t="shared" ref="H13:H16" si="2">C13/G13</f>
        <v>1</v>
      </c>
      <c r="I13" s="108">
        <f t="shared" si="1"/>
        <v>397523925</v>
      </c>
      <c r="J13" s="108">
        <v>0</v>
      </c>
      <c r="K13" s="108">
        <f>300000000</f>
        <v>300000000</v>
      </c>
      <c r="L13" s="1"/>
      <c r="M13" s="1"/>
      <c r="N13" s="28"/>
    </row>
    <row r="14" spans="1:14" ht="39.950000000000003" customHeight="1" x14ac:dyDescent="0.15">
      <c r="A14" s="1"/>
      <c r="B14" s="22" t="s">
        <v>228</v>
      </c>
      <c r="C14" s="108">
        <f>45000000</f>
        <v>45000000</v>
      </c>
      <c r="D14" s="108">
        <v>138902119</v>
      </c>
      <c r="E14" s="108">
        <v>68516743</v>
      </c>
      <c r="F14" s="108">
        <f t="shared" si="0"/>
        <v>70385376</v>
      </c>
      <c r="G14" s="108">
        <v>50000000</v>
      </c>
      <c r="H14" s="88">
        <f t="shared" si="2"/>
        <v>0.9</v>
      </c>
      <c r="I14" s="108">
        <f t="shared" si="1"/>
        <v>63346838.399999999</v>
      </c>
      <c r="J14" s="108">
        <v>0</v>
      </c>
      <c r="K14" s="108">
        <f>45000000</f>
        <v>45000000</v>
      </c>
      <c r="L14" s="1"/>
      <c r="M14" s="1"/>
      <c r="N14" s="28"/>
    </row>
    <row r="15" spans="1:14" ht="39.950000000000003" customHeight="1" x14ac:dyDescent="0.15">
      <c r="A15" s="1"/>
      <c r="B15" s="26" t="s">
        <v>155</v>
      </c>
      <c r="C15" s="108">
        <f>500000000</f>
        <v>500000000</v>
      </c>
      <c r="D15" s="108">
        <v>792344968</v>
      </c>
      <c r="E15" s="108">
        <v>219200306</v>
      </c>
      <c r="F15" s="108">
        <f t="shared" si="0"/>
        <v>573144662</v>
      </c>
      <c r="G15" s="108">
        <v>500000000</v>
      </c>
      <c r="H15" s="88">
        <f t="shared" si="2"/>
        <v>1</v>
      </c>
      <c r="I15" s="108">
        <f t="shared" si="1"/>
        <v>573144662</v>
      </c>
      <c r="J15" s="108">
        <v>0</v>
      </c>
      <c r="K15" s="108">
        <f>500000000</f>
        <v>500000000</v>
      </c>
      <c r="L15" s="1"/>
      <c r="M15" s="1"/>
      <c r="N15" s="28"/>
    </row>
    <row r="16" spans="1:14" ht="39.950000000000003" customHeight="1" x14ac:dyDescent="0.15">
      <c r="A16" s="1"/>
      <c r="B16" s="22" t="s">
        <v>156</v>
      </c>
      <c r="C16" s="108">
        <f>3000000</f>
        <v>3000000</v>
      </c>
      <c r="D16" s="108">
        <v>1173139947</v>
      </c>
      <c r="E16" s="108">
        <v>645685547</v>
      </c>
      <c r="F16" s="108">
        <f t="shared" si="0"/>
        <v>527454400</v>
      </c>
      <c r="G16" s="108">
        <v>3000000</v>
      </c>
      <c r="H16" s="88">
        <f t="shared" si="2"/>
        <v>1</v>
      </c>
      <c r="I16" s="108">
        <f t="shared" si="1"/>
        <v>527454400</v>
      </c>
      <c r="J16" s="108">
        <v>0</v>
      </c>
      <c r="K16" s="108">
        <f>3000000</f>
        <v>3000000</v>
      </c>
      <c r="L16" s="1"/>
      <c r="M16" s="1"/>
      <c r="N16" s="28"/>
    </row>
    <row r="17" spans="1:14" ht="39.950000000000003" customHeight="1" x14ac:dyDescent="0.15">
      <c r="A17" s="1"/>
      <c r="B17" s="22" t="s">
        <v>157</v>
      </c>
      <c r="C17" s="108">
        <f>3000000</f>
        <v>3000000</v>
      </c>
      <c r="D17" s="108">
        <v>176534523</v>
      </c>
      <c r="E17" s="108">
        <v>163475722</v>
      </c>
      <c r="F17" s="108">
        <f t="shared" si="0"/>
        <v>13058801</v>
      </c>
      <c r="G17" s="108">
        <v>3000000</v>
      </c>
      <c r="H17" s="88">
        <f>C17/G17</f>
        <v>1</v>
      </c>
      <c r="I17" s="108">
        <f t="shared" si="1"/>
        <v>13058801</v>
      </c>
      <c r="J17" s="108">
        <v>0</v>
      </c>
      <c r="K17" s="108">
        <f>3000000</f>
        <v>3000000</v>
      </c>
      <c r="L17" s="1"/>
      <c r="M17" s="1"/>
      <c r="N17" s="28"/>
    </row>
    <row r="18" spans="1:14" ht="39.950000000000003" customHeight="1" x14ac:dyDescent="0.15">
      <c r="A18" s="1"/>
      <c r="B18" s="22" t="s">
        <v>158</v>
      </c>
      <c r="C18" s="108">
        <f>3000000</f>
        <v>3000000</v>
      </c>
      <c r="D18" s="108">
        <v>39804625</v>
      </c>
      <c r="E18" s="108">
        <v>25427355</v>
      </c>
      <c r="F18" s="108">
        <f>D18-E18</f>
        <v>14377270</v>
      </c>
      <c r="G18" s="108">
        <v>3000000</v>
      </c>
      <c r="H18" s="88">
        <f>C18/G18</f>
        <v>1</v>
      </c>
      <c r="I18" s="108">
        <f t="shared" si="1"/>
        <v>14377270</v>
      </c>
      <c r="J18" s="108">
        <v>0</v>
      </c>
      <c r="K18" s="108">
        <f>3000000</f>
        <v>3000000</v>
      </c>
      <c r="L18" s="1"/>
      <c r="M18" s="1"/>
      <c r="N18" s="28"/>
    </row>
    <row r="19" spans="1:14" ht="39.950000000000003" customHeight="1" x14ac:dyDescent="0.15">
      <c r="A19" s="1"/>
      <c r="B19" s="46" t="s">
        <v>4</v>
      </c>
      <c r="C19" s="108">
        <f>SUM(C11:C18)</f>
        <v>893965080</v>
      </c>
      <c r="D19" s="108">
        <f>SUM(D11:D18)</f>
        <v>4606739262</v>
      </c>
      <c r="E19" s="108">
        <f>SUM(E11:E18)</f>
        <v>2703077821</v>
      </c>
      <c r="F19" s="108">
        <f>SUM(F11:F18)</f>
        <v>1903661441</v>
      </c>
      <c r="G19" s="108">
        <f>SUM(G11:G18)</f>
        <v>984000000</v>
      </c>
      <c r="H19" s="88"/>
      <c r="I19" s="108">
        <f>SUM(I11:I18)</f>
        <v>1787085869.6612</v>
      </c>
      <c r="J19" s="108">
        <f>SUM(J11:J18)</f>
        <v>0</v>
      </c>
      <c r="K19" s="108">
        <f>SUM(K11:K18)</f>
        <v>893965080</v>
      </c>
      <c r="L19" s="1"/>
      <c r="M19" s="1"/>
      <c r="N19" s="28"/>
    </row>
    <row r="20" spans="1:14" ht="39.950000000000003" customHeight="1" x14ac:dyDescent="0.15">
      <c r="A20" s="1"/>
      <c r="B20" s="77" t="s">
        <v>300</v>
      </c>
      <c r="C20" s="17"/>
      <c r="D20" s="17"/>
      <c r="E20" s="17"/>
      <c r="F20" s="17"/>
      <c r="G20" s="17"/>
      <c r="H20" s="89"/>
      <c r="I20" s="17"/>
      <c r="J20" s="17"/>
      <c r="K20" s="17"/>
      <c r="L20" s="1"/>
      <c r="M20" s="1"/>
      <c r="N20" s="28"/>
    </row>
    <row r="21" spans="1:14" ht="12" customHeight="1" x14ac:dyDescent="0.15">
      <c r="A21" s="1"/>
      <c r="B21" s="4"/>
      <c r="C21" s="1"/>
      <c r="D21" s="1"/>
      <c r="E21" s="1"/>
      <c r="F21" s="1"/>
      <c r="G21" s="1"/>
      <c r="H21" s="1"/>
      <c r="I21" s="1"/>
      <c r="J21" s="1"/>
      <c r="K21" s="1"/>
      <c r="L21" s="1"/>
      <c r="M21" s="1"/>
    </row>
    <row r="22" spans="1:14" ht="20.100000000000001" customHeight="1" x14ac:dyDescent="0.15">
      <c r="B22" s="3" t="s">
        <v>136</v>
      </c>
      <c r="K22" s="54"/>
      <c r="L22" s="55" t="s">
        <v>223</v>
      </c>
    </row>
    <row r="23" spans="1:14" ht="50.1" customHeight="1" x14ac:dyDescent="0.15">
      <c r="A23" s="1"/>
      <c r="B23" s="46" t="s">
        <v>49</v>
      </c>
      <c r="C23" s="85" t="s">
        <v>58</v>
      </c>
      <c r="D23" s="23" t="s">
        <v>51</v>
      </c>
      <c r="E23" s="23" t="s">
        <v>52</v>
      </c>
      <c r="F23" s="23" t="s">
        <v>53</v>
      </c>
      <c r="G23" s="23" t="s">
        <v>54</v>
      </c>
      <c r="H23" s="23" t="s">
        <v>55</v>
      </c>
      <c r="I23" s="23" t="s">
        <v>56</v>
      </c>
      <c r="J23" s="23" t="s">
        <v>59</v>
      </c>
      <c r="K23" s="23" t="s">
        <v>60</v>
      </c>
      <c r="L23" s="23" t="s">
        <v>48</v>
      </c>
      <c r="M23" s="1"/>
    </row>
    <row r="24" spans="1:14" ht="50.1" customHeight="1" x14ac:dyDescent="0.15">
      <c r="A24" s="1"/>
      <c r="B24" s="24" t="s">
        <v>159</v>
      </c>
      <c r="C24" s="109">
        <f>300000000</f>
        <v>300000000</v>
      </c>
      <c r="D24" s="109">
        <v>9615748000</v>
      </c>
      <c r="E24" s="109">
        <v>477853000</v>
      </c>
      <c r="F24" s="109">
        <f>D24-E24</f>
        <v>9137895000</v>
      </c>
      <c r="G24" s="109">
        <v>9652500000</v>
      </c>
      <c r="H24" s="90">
        <f>C24/G24</f>
        <v>3.108003108003108E-2</v>
      </c>
      <c r="I24" s="109">
        <f>F24*H24</f>
        <v>284006060.60606062</v>
      </c>
      <c r="J24" s="109">
        <f>IF(I24&gt;C24*0.7,0,C24-I24)</f>
        <v>0</v>
      </c>
      <c r="K24" s="109">
        <f>C24-J24</f>
        <v>300000000</v>
      </c>
      <c r="L24" s="109">
        <f>300000000</f>
        <v>300000000</v>
      </c>
      <c r="M24" s="1">
        <v>300000</v>
      </c>
      <c r="N24" s="28"/>
    </row>
    <row r="25" spans="1:14" ht="50.1" customHeight="1" x14ac:dyDescent="0.15">
      <c r="A25" s="1"/>
      <c r="B25" s="24" t="s">
        <v>160</v>
      </c>
      <c r="C25" s="109">
        <f>1000000</f>
        <v>1000000</v>
      </c>
      <c r="D25" s="109">
        <v>3072503000</v>
      </c>
      <c r="E25" s="109">
        <v>633499000</v>
      </c>
      <c r="F25" s="109">
        <f t="shared" ref="F25:F31" si="3">D25-E25</f>
        <v>2439004000</v>
      </c>
      <c r="G25" s="109">
        <v>1762000000</v>
      </c>
      <c r="H25" s="90">
        <f>C25/G25</f>
        <v>5.6753688989784334E-4</v>
      </c>
      <c r="I25" s="109">
        <f t="shared" ref="I25:I30" si="4">F25*H25</f>
        <v>1384224.7446083995</v>
      </c>
      <c r="J25" s="109">
        <f>IF(I25&gt;C25*0.7,0,C25-I25)</f>
        <v>0</v>
      </c>
      <c r="K25" s="109">
        <f t="shared" ref="K25:K31" si="5">C25-J25</f>
        <v>1000000</v>
      </c>
      <c r="L25" s="109">
        <f>1000000</f>
        <v>1000000</v>
      </c>
      <c r="M25" s="1">
        <v>1000</v>
      </c>
      <c r="N25" s="28"/>
    </row>
    <row r="26" spans="1:14" ht="50.1" customHeight="1" x14ac:dyDescent="0.15">
      <c r="A26" s="1"/>
      <c r="B26" s="24" t="s">
        <v>161</v>
      </c>
      <c r="C26" s="109">
        <f>60000000</f>
        <v>60000000</v>
      </c>
      <c r="D26" s="109">
        <v>1092121759</v>
      </c>
      <c r="E26" s="109">
        <v>770840550</v>
      </c>
      <c r="F26" s="109">
        <f t="shared" si="3"/>
        <v>321281209</v>
      </c>
      <c r="G26" s="109">
        <v>241100000</v>
      </c>
      <c r="H26" s="90">
        <f>C26/G26</f>
        <v>0.2488593944421402</v>
      </c>
      <c r="I26" s="109">
        <f t="shared" si="4"/>
        <v>79953847.117378682</v>
      </c>
      <c r="J26" s="109">
        <f t="shared" ref="J26:J32" si="6">IF(I26&gt;C26*0.7,0,C26-I26)</f>
        <v>0</v>
      </c>
      <c r="K26" s="109">
        <f t="shared" si="5"/>
        <v>60000000</v>
      </c>
      <c r="L26" s="109">
        <f>60000000</f>
        <v>60000000</v>
      </c>
      <c r="M26" s="1">
        <v>60000</v>
      </c>
      <c r="N26" s="28"/>
    </row>
    <row r="27" spans="1:14" ht="50.1" customHeight="1" x14ac:dyDescent="0.15">
      <c r="A27" s="1"/>
      <c r="B27" s="24" t="s">
        <v>162</v>
      </c>
      <c r="C27" s="109">
        <f>1030000</f>
        <v>1030000</v>
      </c>
      <c r="D27" s="109">
        <v>205539202504</v>
      </c>
      <c r="E27" s="109">
        <v>196859477131</v>
      </c>
      <c r="F27" s="109">
        <f t="shared" si="3"/>
        <v>8679725373</v>
      </c>
      <c r="G27" s="109">
        <v>6214010000</v>
      </c>
      <c r="H27" s="90">
        <f t="shared" ref="H27:H30" si="7">C27/G27</f>
        <v>1.6575448060109335E-4</v>
      </c>
      <c r="I27" s="109">
        <f t="shared" si="4"/>
        <v>1438703.3709617462</v>
      </c>
      <c r="J27" s="109">
        <f t="shared" si="6"/>
        <v>0</v>
      </c>
      <c r="K27" s="109">
        <f t="shared" si="5"/>
        <v>1030000</v>
      </c>
      <c r="L27" s="109">
        <f>1030000</f>
        <v>1030000</v>
      </c>
      <c r="M27" s="1">
        <v>1030</v>
      </c>
      <c r="N27" s="28"/>
    </row>
    <row r="28" spans="1:14" ht="50.1" customHeight="1" x14ac:dyDescent="0.15">
      <c r="A28" s="1"/>
      <c r="B28" s="24" t="s">
        <v>163</v>
      </c>
      <c r="C28" s="109">
        <f>5000000</f>
        <v>5000000</v>
      </c>
      <c r="D28" s="109">
        <v>22995327503</v>
      </c>
      <c r="E28" s="109">
        <v>22459843761</v>
      </c>
      <c r="F28" s="109">
        <f t="shared" si="3"/>
        <v>535483742</v>
      </c>
      <c r="G28" s="109">
        <v>495333957</v>
      </c>
      <c r="H28" s="90">
        <f>C28/G28</f>
        <v>1.0094199941959562E-2</v>
      </c>
      <c r="I28" s="109">
        <f t="shared" si="4"/>
        <v>5405279.957416689</v>
      </c>
      <c r="J28" s="109">
        <f t="shared" si="6"/>
        <v>0</v>
      </c>
      <c r="K28" s="109">
        <f t="shared" si="5"/>
        <v>5000000</v>
      </c>
      <c r="L28" s="109">
        <f>5000000</f>
        <v>5000000</v>
      </c>
      <c r="M28" s="1">
        <v>5000</v>
      </c>
      <c r="N28" s="28"/>
    </row>
    <row r="29" spans="1:14" ht="50.1" customHeight="1" x14ac:dyDescent="0.15">
      <c r="A29" s="1"/>
      <c r="B29" s="24" t="s">
        <v>164</v>
      </c>
      <c r="C29" s="109">
        <f>1980000</f>
        <v>1980000</v>
      </c>
      <c r="D29" s="109">
        <v>15303709438</v>
      </c>
      <c r="E29" s="109">
        <v>1425891823</v>
      </c>
      <c r="F29" s="109">
        <f t="shared" si="3"/>
        <v>13877817615</v>
      </c>
      <c r="G29" s="109">
        <v>1187480000</v>
      </c>
      <c r="H29" s="90">
        <f t="shared" si="7"/>
        <v>1.6673965035200592E-3</v>
      </c>
      <c r="I29" s="109">
        <f t="shared" si="4"/>
        <v>23139824.567740086</v>
      </c>
      <c r="J29" s="109">
        <f t="shared" si="6"/>
        <v>0</v>
      </c>
      <c r="K29" s="109">
        <f t="shared" si="5"/>
        <v>1980000</v>
      </c>
      <c r="L29" s="109">
        <f>1980000</f>
        <v>1980000</v>
      </c>
      <c r="M29" s="1">
        <v>1980</v>
      </c>
      <c r="N29" s="28"/>
    </row>
    <row r="30" spans="1:14" ht="50.1" customHeight="1" x14ac:dyDescent="0.15">
      <c r="A30" s="1"/>
      <c r="B30" s="27" t="s">
        <v>165</v>
      </c>
      <c r="C30" s="109">
        <f>7180000</f>
        <v>7180000</v>
      </c>
      <c r="D30" s="109">
        <v>3317055880</v>
      </c>
      <c r="E30" s="109">
        <v>3284421</v>
      </c>
      <c r="F30" s="109">
        <f t="shared" si="3"/>
        <v>3313771459</v>
      </c>
      <c r="G30" s="109">
        <v>3051000624</v>
      </c>
      <c r="H30" s="90">
        <f t="shared" si="7"/>
        <v>2.3533262967959327E-3</v>
      </c>
      <c r="I30" s="109">
        <f t="shared" si="4"/>
        <v>7798385.5160365244</v>
      </c>
      <c r="J30" s="109">
        <f t="shared" si="6"/>
        <v>0</v>
      </c>
      <c r="K30" s="109">
        <f t="shared" si="5"/>
        <v>7180000</v>
      </c>
      <c r="L30" s="109">
        <f>7180000</f>
        <v>7180000</v>
      </c>
      <c r="M30" s="1">
        <v>7180</v>
      </c>
      <c r="N30" s="28"/>
    </row>
    <row r="31" spans="1:14" ht="50.1" customHeight="1" x14ac:dyDescent="0.15">
      <c r="A31" s="1"/>
      <c r="B31" s="24" t="s">
        <v>166</v>
      </c>
      <c r="C31" s="109">
        <f>1000000</f>
        <v>1000000</v>
      </c>
      <c r="D31" s="109">
        <v>23743085</v>
      </c>
      <c r="E31" s="109">
        <v>18743085</v>
      </c>
      <c r="F31" s="109">
        <f t="shared" si="3"/>
        <v>5000000</v>
      </c>
      <c r="G31" s="109">
        <v>5000000</v>
      </c>
      <c r="H31" s="90">
        <f>C31/G31</f>
        <v>0.2</v>
      </c>
      <c r="I31" s="109">
        <f>F31*H31</f>
        <v>1000000</v>
      </c>
      <c r="J31" s="109">
        <f t="shared" si="6"/>
        <v>0</v>
      </c>
      <c r="K31" s="109">
        <f t="shared" si="5"/>
        <v>1000000</v>
      </c>
      <c r="L31" s="109">
        <f>1000000</f>
        <v>1000000</v>
      </c>
      <c r="M31" s="1">
        <v>1000</v>
      </c>
      <c r="N31" s="28"/>
    </row>
    <row r="32" spans="1:14" ht="50.1" customHeight="1" x14ac:dyDescent="0.15">
      <c r="A32" s="1"/>
      <c r="B32" s="24" t="s">
        <v>167</v>
      </c>
      <c r="C32" s="109">
        <f>8600000</f>
        <v>8600000</v>
      </c>
      <c r="D32" s="109">
        <v>24556329000000</v>
      </c>
      <c r="E32" s="109">
        <v>24162382000000</v>
      </c>
      <c r="F32" s="109">
        <f>D32-E32</f>
        <v>393947000000</v>
      </c>
      <c r="G32" s="109">
        <v>16602000000</v>
      </c>
      <c r="H32" s="90">
        <f>C32/G32</f>
        <v>5.1800987832791229E-4</v>
      </c>
      <c r="I32" s="109">
        <f>F32*H32</f>
        <v>204068437.53764606</v>
      </c>
      <c r="J32" s="109">
        <f t="shared" si="6"/>
        <v>0</v>
      </c>
      <c r="K32" s="109">
        <f>C32-J32</f>
        <v>8600000</v>
      </c>
      <c r="L32" s="109">
        <f>8600000</f>
        <v>8600000</v>
      </c>
      <c r="M32" s="1">
        <v>8600</v>
      </c>
      <c r="N32" s="28"/>
    </row>
    <row r="33" spans="1:14" ht="50.1" customHeight="1" x14ac:dyDescent="0.15">
      <c r="A33" s="1"/>
      <c r="B33" s="25" t="s">
        <v>4</v>
      </c>
      <c r="C33" s="110">
        <f>SUM(C24:C32)</f>
        <v>385790000</v>
      </c>
      <c r="D33" s="109">
        <f>SUM(D24:D32)</f>
        <v>24817288411169</v>
      </c>
      <c r="E33" s="109">
        <f>SUM(E24:E32)</f>
        <v>24385031432771</v>
      </c>
      <c r="F33" s="109">
        <f>SUM(F24:F32)</f>
        <v>432256978398</v>
      </c>
      <c r="G33" s="109">
        <f>SUM(G24:G32)</f>
        <v>39210424581</v>
      </c>
      <c r="H33" s="87"/>
      <c r="I33" s="109">
        <f>SUM(I24:I32)</f>
        <v>608194763.41784883</v>
      </c>
      <c r="J33" s="109">
        <f>SUM(J24:J32)</f>
        <v>0</v>
      </c>
      <c r="K33" s="109">
        <f>SUM(K24:K32)</f>
        <v>385790000</v>
      </c>
      <c r="L33" s="109">
        <f>SUM(L24:L32)</f>
        <v>385790000</v>
      </c>
      <c r="M33" s="1"/>
      <c r="N33" s="28"/>
    </row>
    <row r="34" spans="1:14" ht="7.5" customHeight="1" x14ac:dyDescent="0.15"/>
    <row r="35" spans="1:14" ht="6.75" customHeight="1" x14ac:dyDescent="0.15"/>
    <row r="38" spans="1:14" x14ac:dyDescent="0.15">
      <c r="F38" s="17"/>
    </row>
  </sheetData>
  <phoneticPr fontId="4"/>
  <printOptions horizontalCentered="1"/>
  <pageMargins left="0.51181102362204722" right="0.51181102362204722" top="0.74803149606299213" bottom="0.74803149606299213" header="0.31496062992125984" footer="0.31496062992125984"/>
  <pageSetup paperSize="9" scale="65" fitToHeight="0" orientation="landscape" r:id="rId1"/>
  <rowBreaks count="1" manualBreakCount="1">
    <brk id="21" min="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view="pageBreakPreview" zoomScale="80" zoomScaleNormal="100" zoomScaleSheetLayoutView="80" workbookViewId="0">
      <selection activeCell="F2" sqref="F2"/>
    </sheetView>
  </sheetViews>
  <sheetFormatPr defaultRowHeight="13.5" x14ac:dyDescent="0.15"/>
  <cols>
    <col min="1" max="1" width="1.25" customWidth="1"/>
    <col min="2" max="2" width="20.625" customWidth="1"/>
    <col min="3" max="9" width="18.625" customWidth="1"/>
    <col min="10" max="10" width="0.375" customWidth="1"/>
  </cols>
  <sheetData>
    <row r="1" spans="2:11" ht="12.75" customHeight="1" x14ac:dyDescent="0.15"/>
    <row r="2" spans="2:11" ht="18.75" customHeight="1" x14ac:dyDescent="0.15">
      <c r="B2" s="30" t="s">
        <v>63</v>
      </c>
      <c r="H2" s="31" t="s">
        <v>224</v>
      </c>
    </row>
    <row r="3" spans="2:11" s="1" customFormat="1" ht="17.45" customHeight="1" x14ac:dyDescent="0.15">
      <c r="B3" s="205" t="s">
        <v>61</v>
      </c>
      <c r="C3" s="207" t="s">
        <v>3</v>
      </c>
      <c r="D3" s="207" t="s">
        <v>2</v>
      </c>
      <c r="E3" s="209" t="s">
        <v>0</v>
      </c>
      <c r="F3" s="209" t="s">
        <v>1</v>
      </c>
      <c r="G3" s="210" t="s">
        <v>233</v>
      </c>
      <c r="H3" s="203" t="s">
        <v>62</v>
      </c>
    </row>
    <row r="4" spans="2:11" s="4" customFormat="1" ht="17.45" customHeight="1" x14ac:dyDescent="0.15">
      <c r="B4" s="206"/>
      <c r="C4" s="208"/>
      <c r="D4" s="208"/>
      <c r="E4" s="208"/>
      <c r="F4" s="208"/>
      <c r="G4" s="208"/>
      <c r="H4" s="204"/>
    </row>
    <row r="5" spans="2:11" s="1" customFormat="1" ht="33" customHeight="1" x14ac:dyDescent="0.15">
      <c r="B5" s="93" t="s">
        <v>137</v>
      </c>
      <c r="C5" s="113">
        <v>5730160476</v>
      </c>
      <c r="D5" s="113">
        <f>300000000</f>
        <v>300000000</v>
      </c>
      <c r="E5" s="113">
        <v>0</v>
      </c>
      <c r="F5" s="113">
        <v>0</v>
      </c>
      <c r="G5" s="113">
        <f>SUM(C5:F5)</f>
        <v>6030160476</v>
      </c>
      <c r="H5" s="113">
        <v>6030160476</v>
      </c>
      <c r="K5" s="18"/>
    </row>
    <row r="6" spans="2:11" s="1" customFormat="1" ht="33" customHeight="1" x14ac:dyDescent="0.15">
      <c r="B6" s="93" t="s">
        <v>168</v>
      </c>
      <c r="C6" s="113">
        <v>43518346</v>
      </c>
      <c r="D6" s="114">
        <v>0</v>
      </c>
      <c r="E6" s="113">
        <v>0</v>
      </c>
      <c r="F6" s="113">
        <v>0</v>
      </c>
      <c r="G6" s="113">
        <f>SUM(C6:F6)</f>
        <v>43518346</v>
      </c>
      <c r="H6" s="113">
        <v>43518346</v>
      </c>
    </row>
    <row r="7" spans="2:11" s="1" customFormat="1" ht="33" customHeight="1" x14ac:dyDescent="0.15">
      <c r="B7" s="93" t="s">
        <v>169</v>
      </c>
      <c r="C7" s="113">
        <v>10528174451</v>
      </c>
      <c r="D7" s="113">
        <v>0</v>
      </c>
      <c r="E7" s="113">
        <v>0</v>
      </c>
      <c r="F7" s="113">
        <v>0</v>
      </c>
      <c r="G7" s="113">
        <f>SUM(C7:F7)</f>
        <v>10528174451</v>
      </c>
      <c r="H7" s="113">
        <v>10528174451</v>
      </c>
    </row>
    <row r="8" spans="2:11" s="1" customFormat="1" ht="33" customHeight="1" x14ac:dyDescent="0.15">
      <c r="B8" s="93" t="s">
        <v>170</v>
      </c>
      <c r="C8" s="113">
        <v>171894327</v>
      </c>
      <c r="D8" s="113">
        <v>0</v>
      </c>
      <c r="E8" s="113">
        <v>0</v>
      </c>
      <c r="F8" s="113">
        <v>0</v>
      </c>
      <c r="G8" s="113">
        <f>SUM(C8:F8)</f>
        <v>171894327</v>
      </c>
      <c r="H8" s="113">
        <v>171894327</v>
      </c>
    </row>
    <row r="9" spans="2:11" s="1" customFormat="1" ht="33" customHeight="1" x14ac:dyDescent="0.15">
      <c r="B9" s="94" t="s">
        <v>234</v>
      </c>
      <c r="C9" s="113">
        <v>1277089638</v>
      </c>
      <c r="D9" s="113">
        <v>0</v>
      </c>
      <c r="E9" s="113">
        <v>0</v>
      </c>
      <c r="F9" s="113">
        <v>0</v>
      </c>
      <c r="G9" s="113">
        <f t="shared" ref="G9:G12" si="0">SUM(C9:F9)</f>
        <v>1277089638</v>
      </c>
      <c r="H9" s="113">
        <v>1277089638</v>
      </c>
    </row>
    <row r="10" spans="2:11" s="1" customFormat="1" ht="33" customHeight="1" x14ac:dyDescent="0.15">
      <c r="B10" s="93" t="s">
        <v>171</v>
      </c>
      <c r="C10" s="113">
        <v>3018633800</v>
      </c>
      <c r="D10" s="113">
        <v>0</v>
      </c>
      <c r="E10" s="113">
        <v>0</v>
      </c>
      <c r="F10" s="113">
        <v>0</v>
      </c>
      <c r="G10" s="113">
        <f t="shared" si="0"/>
        <v>3018633800</v>
      </c>
      <c r="H10" s="113">
        <v>3018633800</v>
      </c>
    </row>
    <row r="11" spans="2:11" s="1" customFormat="1" ht="33" customHeight="1" x14ac:dyDescent="0.15">
      <c r="B11" s="93" t="s">
        <v>235</v>
      </c>
      <c r="C11" s="113">
        <v>306090567</v>
      </c>
      <c r="D11" s="113">
        <v>0</v>
      </c>
      <c r="E11" s="113">
        <v>0</v>
      </c>
      <c r="F11" s="113">
        <v>0</v>
      </c>
      <c r="G11" s="113">
        <f t="shared" si="0"/>
        <v>306090567</v>
      </c>
      <c r="H11" s="113">
        <v>306090567</v>
      </c>
    </row>
    <row r="12" spans="2:11" s="1" customFormat="1" ht="33" customHeight="1" x14ac:dyDescent="0.15">
      <c r="B12" s="94" t="s">
        <v>172</v>
      </c>
      <c r="C12" s="113">
        <v>1801734750</v>
      </c>
      <c r="D12" s="108">
        <v>0</v>
      </c>
      <c r="E12" s="108">
        <v>0</v>
      </c>
      <c r="F12" s="108">
        <v>0</v>
      </c>
      <c r="G12" s="113">
        <f t="shared" si="0"/>
        <v>1801734750</v>
      </c>
      <c r="H12" s="108">
        <v>1801734750</v>
      </c>
    </row>
    <row r="13" spans="2:11" s="1" customFormat="1" ht="33" customHeight="1" x14ac:dyDescent="0.15">
      <c r="B13" s="95" t="s">
        <v>257</v>
      </c>
      <c r="C13" s="113">
        <v>90236472</v>
      </c>
      <c r="D13" s="115">
        <v>0</v>
      </c>
      <c r="E13" s="115">
        <v>0</v>
      </c>
      <c r="F13" s="115">
        <v>0</v>
      </c>
      <c r="G13" s="113">
        <f>SUM(C13:F13)</f>
        <v>90236472</v>
      </c>
      <c r="H13" s="115">
        <v>90236472</v>
      </c>
    </row>
    <row r="14" spans="2:11" s="1" customFormat="1" ht="33" customHeight="1" x14ac:dyDescent="0.15">
      <c r="B14" s="96" t="s">
        <v>173</v>
      </c>
      <c r="C14" s="113">
        <v>75525286</v>
      </c>
      <c r="D14" s="115">
        <v>0</v>
      </c>
      <c r="E14" s="115">
        <v>0</v>
      </c>
      <c r="F14" s="115">
        <v>0</v>
      </c>
      <c r="G14" s="113">
        <f>SUM(C14:F14)</f>
        <v>75525286</v>
      </c>
      <c r="H14" s="115">
        <v>75525286</v>
      </c>
    </row>
    <row r="15" spans="2:11" s="1" customFormat="1" ht="33" customHeight="1" x14ac:dyDescent="0.15">
      <c r="B15" s="96" t="s">
        <v>174</v>
      </c>
      <c r="C15" s="113">
        <v>133256602</v>
      </c>
      <c r="D15" s="115">
        <v>0</v>
      </c>
      <c r="E15" s="115">
        <v>0</v>
      </c>
      <c r="F15" s="115">
        <v>283229769</v>
      </c>
      <c r="G15" s="113">
        <f>SUM(C15:F15)</f>
        <v>416486371</v>
      </c>
      <c r="H15" s="115">
        <v>416486371</v>
      </c>
      <c r="I15" s="45"/>
    </row>
    <row r="16" spans="2:11" s="1" customFormat="1" ht="33" customHeight="1" x14ac:dyDescent="0.15">
      <c r="B16" s="96" t="s">
        <v>227</v>
      </c>
      <c r="C16" s="113">
        <v>662889541</v>
      </c>
      <c r="D16" s="115">
        <v>0</v>
      </c>
      <c r="E16" s="115">
        <v>2693518949</v>
      </c>
      <c r="F16" s="115">
        <v>0</v>
      </c>
      <c r="G16" s="113">
        <f>SUM(C16:F16)</f>
        <v>3356408490</v>
      </c>
      <c r="H16" s="115">
        <v>3356408490</v>
      </c>
      <c r="I16" s="45"/>
    </row>
    <row r="17" spans="2:9" s="1" customFormat="1" ht="33" customHeight="1" x14ac:dyDescent="0.15">
      <c r="B17" s="91" t="s">
        <v>4</v>
      </c>
      <c r="C17" s="113">
        <f t="shared" ref="C17:H17" si="1">SUM(C5:C16)</f>
        <v>23839204256</v>
      </c>
      <c r="D17" s="113">
        <f t="shared" si="1"/>
        <v>300000000</v>
      </c>
      <c r="E17" s="113">
        <f t="shared" si="1"/>
        <v>2693518949</v>
      </c>
      <c r="F17" s="113">
        <f t="shared" si="1"/>
        <v>283229769</v>
      </c>
      <c r="G17" s="113">
        <f t="shared" si="1"/>
        <v>27115952974</v>
      </c>
      <c r="H17" s="113">
        <f t="shared" si="1"/>
        <v>27115952974</v>
      </c>
      <c r="I17" s="45"/>
    </row>
    <row r="18" spans="2:9" s="1" customFormat="1" ht="4.9000000000000004" customHeight="1" x14ac:dyDescent="0.15">
      <c r="B18" s="6"/>
      <c r="C18" s="7"/>
      <c r="D18" s="7"/>
      <c r="E18" s="7"/>
      <c r="F18" s="7"/>
      <c r="G18" s="7"/>
      <c r="H18" s="7"/>
    </row>
    <row r="19" spans="2:9" ht="6.6" customHeight="1" x14ac:dyDescent="0.15">
      <c r="B19" s="2"/>
      <c r="C19" s="2"/>
      <c r="D19" s="2"/>
      <c r="E19" s="2"/>
      <c r="F19" s="2"/>
      <c r="G19" s="2"/>
      <c r="H19" s="2"/>
    </row>
    <row r="20" spans="2:9" ht="1.9" customHeight="1" x14ac:dyDescent="0.15"/>
    <row r="21" spans="2:9" x14ac:dyDescent="0.15">
      <c r="G21" s="17"/>
    </row>
    <row r="22" spans="2:9" x14ac:dyDescent="0.15">
      <c r="G22" s="17"/>
    </row>
    <row r="25" spans="2:9" x14ac:dyDescent="0.15">
      <c r="G25" s="17"/>
    </row>
  </sheetData>
  <mergeCells count="7">
    <mergeCell ref="H3:H4"/>
    <mergeCell ref="B3:B4"/>
    <mergeCell ref="C3:C4"/>
    <mergeCell ref="D3:D4"/>
    <mergeCell ref="E3:E4"/>
    <mergeCell ref="F3:F4"/>
    <mergeCell ref="G3:G4"/>
  </mergeCells>
  <phoneticPr fontId="4"/>
  <printOptions horizontalCentered="1"/>
  <pageMargins left="0.19685039370078741" right="0.19685039370078741" top="0.39370078740157483" bottom="0.15748031496062992" header="0.31496062992125984" footer="0.31496062992125984"/>
  <pageSetup paperSize="9" fitToHeight="0" orientation="landscape" r:id="rId1"/>
  <colBreaks count="1" manualBreakCount="1">
    <brk id="9" max="1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2"/>
  <sheetViews>
    <sheetView view="pageBreakPreview" zoomScale="80" zoomScaleNormal="80" zoomScaleSheetLayoutView="80" workbookViewId="0">
      <selection activeCell="F2" sqref="F2"/>
    </sheetView>
  </sheetViews>
  <sheetFormatPr defaultRowHeight="13.5" x14ac:dyDescent="0.15"/>
  <cols>
    <col min="1" max="1" width="1" customWidth="1"/>
    <col min="2" max="2" width="28.625" customWidth="1"/>
    <col min="3" max="6" width="21.625" customWidth="1"/>
    <col min="7" max="7" width="20.625" customWidth="1"/>
    <col min="8" max="8" width="11.375" customWidth="1"/>
  </cols>
  <sheetData>
    <row r="1" spans="2:8" ht="25.5" customHeight="1" x14ac:dyDescent="0.15"/>
    <row r="2" spans="2:8" ht="19.5" customHeight="1" x14ac:dyDescent="0.15">
      <c r="B2" t="s">
        <v>175</v>
      </c>
      <c r="C2" s="56"/>
      <c r="D2" s="57"/>
      <c r="E2" s="58"/>
      <c r="F2" s="56"/>
      <c r="G2" s="57" t="s">
        <v>223</v>
      </c>
    </row>
    <row r="3" spans="2:8" s="1" customFormat="1" ht="20.100000000000001" customHeight="1" x14ac:dyDescent="0.15">
      <c r="B3" s="211" t="s">
        <v>64</v>
      </c>
      <c r="C3" s="213" t="s">
        <v>176</v>
      </c>
      <c r="D3" s="214"/>
      <c r="E3" s="215" t="s">
        <v>177</v>
      </c>
      <c r="F3" s="216"/>
      <c r="G3" s="210" t="s">
        <v>178</v>
      </c>
    </row>
    <row r="4" spans="2:8" s="1" customFormat="1" ht="20.100000000000001" customHeight="1" x14ac:dyDescent="0.15">
      <c r="B4" s="212"/>
      <c r="C4" s="23" t="s">
        <v>65</v>
      </c>
      <c r="D4" s="23" t="s">
        <v>66</v>
      </c>
      <c r="E4" s="23" t="s">
        <v>65</v>
      </c>
      <c r="F4" s="23" t="s">
        <v>66</v>
      </c>
      <c r="G4" s="212"/>
    </row>
    <row r="5" spans="2:8" s="1" customFormat="1" ht="30" customHeight="1" x14ac:dyDescent="0.15">
      <c r="B5" s="25" t="s">
        <v>179</v>
      </c>
      <c r="C5" s="108">
        <v>44000000</v>
      </c>
      <c r="D5" s="108">
        <v>860871</v>
      </c>
      <c r="E5" s="108">
        <v>22000000</v>
      </c>
      <c r="F5" s="109">
        <v>430436</v>
      </c>
      <c r="G5" s="109">
        <v>66000000</v>
      </c>
    </row>
    <row r="6" spans="2:8" s="1" customFormat="1" ht="30" customHeight="1" x14ac:dyDescent="0.15">
      <c r="B6" s="22" t="s">
        <v>180</v>
      </c>
      <c r="C6" s="108">
        <v>0</v>
      </c>
      <c r="D6" s="108">
        <v>0</v>
      </c>
      <c r="E6" s="108">
        <v>4425000</v>
      </c>
      <c r="F6" s="109">
        <v>86576</v>
      </c>
      <c r="G6" s="109">
        <v>26898000</v>
      </c>
    </row>
    <row r="7" spans="2:8" s="1" customFormat="1" ht="30" customHeight="1" thickBot="1" x14ac:dyDescent="0.2">
      <c r="B7" s="97" t="s">
        <v>256</v>
      </c>
      <c r="C7" s="116">
        <v>3154000</v>
      </c>
      <c r="D7" s="116">
        <v>61709</v>
      </c>
      <c r="E7" s="116">
        <v>0</v>
      </c>
      <c r="F7" s="117">
        <v>0</v>
      </c>
      <c r="G7" s="117">
        <v>3154000</v>
      </c>
    </row>
    <row r="8" spans="2:8" s="1" customFormat="1" ht="30" customHeight="1" thickTop="1" x14ac:dyDescent="0.15">
      <c r="B8" s="92" t="s">
        <v>38</v>
      </c>
      <c r="C8" s="118">
        <f>SUM(C5:C7)</f>
        <v>47154000</v>
      </c>
      <c r="D8" s="119">
        <f t="shared" ref="D8:G8" si="0">SUM(D5:D7)</f>
        <v>922580</v>
      </c>
      <c r="E8" s="118">
        <f t="shared" si="0"/>
        <v>26425000</v>
      </c>
      <c r="F8" s="119">
        <f t="shared" si="0"/>
        <v>517012</v>
      </c>
      <c r="G8" s="118">
        <f t="shared" si="0"/>
        <v>96052000</v>
      </c>
      <c r="H8" s="18"/>
    </row>
    <row r="9" spans="2:8" s="1" customFormat="1" ht="21" customHeight="1" x14ac:dyDescent="0.15">
      <c r="B9" s="59"/>
      <c r="C9" s="60"/>
      <c r="D9" s="60"/>
      <c r="E9" s="58"/>
      <c r="F9" s="58"/>
      <c r="G9" s="52"/>
    </row>
    <row r="10" spans="2:8" ht="18.75" customHeight="1" x14ac:dyDescent="0.15">
      <c r="D10" s="17"/>
    </row>
    <row r="12" spans="2:8" x14ac:dyDescent="0.15">
      <c r="D12" s="17"/>
    </row>
  </sheetData>
  <mergeCells count="4">
    <mergeCell ref="B3:B4"/>
    <mergeCell ref="C3:D3"/>
    <mergeCell ref="E3:F3"/>
    <mergeCell ref="G3:G4"/>
  </mergeCells>
  <phoneticPr fontId="4"/>
  <printOptions horizontalCentered="1"/>
  <pageMargins left="0.39370078740157483" right="0.11811023622047245" top="0.59055118110236227" bottom="0.59055118110236227" header="0.31496062992125984" footer="0.31496062992125984"/>
  <pageSetup paperSize="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view="pageBreakPreview" zoomScale="80" zoomScaleNormal="80" zoomScaleSheetLayoutView="80" workbookViewId="0">
      <selection activeCell="J2" sqref="J2"/>
    </sheetView>
  </sheetViews>
  <sheetFormatPr defaultRowHeight="13.5" x14ac:dyDescent="0.15"/>
  <cols>
    <col min="1" max="1" width="1" customWidth="1"/>
    <col min="2" max="2" width="30.625" customWidth="1"/>
    <col min="3" max="4" width="20.625" customWidth="1"/>
    <col min="5" max="5" width="3.5" customWidth="1"/>
    <col min="6" max="6" width="30.625" customWidth="1"/>
    <col min="7" max="8" width="20.625" customWidth="1"/>
    <col min="9" max="9" width="11.375" customWidth="1"/>
    <col min="10" max="10" width="10" bestFit="1" customWidth="1"/>
    <col min="11" max="11" width="10" style="28" bestFit="1" customWidth="1"/>
  </cols>
  <sheetData>
    <row r="1" spans="2:11" ht="25.5" customHeight="1" x14ac:dyDescent="0.15"/>
    <row r="2" spans="2:11" ht="19.5" customHeight="1" x14ac:dyDescent="0.15">
      <c r="B2" t="s">
        <v>231</v>
      </c>
      <c r="C2" s="56"/>
      <c r="D2" s="57" t="s">
        <v>223</v>
      </c>
      <c r="E2" s="56"/>
      <c r="F2" s="58" t="s">
        <v>232</v>
      </c>
      <c r="G2" s="56"/>
      <c r="H2" s="57" t="s">
        <v>223</v>
      </c>
    </row>
    <row r="3" spans="2:11" s="1" customFormat="1" ht="30" customHeight="1" x14ac:dyDescent="0.15">
      <c r="B3" s="165" t="s">
        <v>64</v>
      </c>
      <c r="C3" s="165" t="s">
        <v>65</v>
      </c>
      <c r="D3" s="165" t="s">
        <v>66</v>
      </c>
      <c r="E3"/>
      <c r="F3" s="23" t="s">
        <v>64</v>
      </c>
      <c r="G3" s="23" t="s">
        <v>65</v>
      </c>
      <c r="H3" s="23" t="s">
        <v>66</v>
      </c>
      <c r="K3" s="39"/>
    </row>
    <row r="4" spans="2:11" s="1" customFormat="1" ht="21" customHeight="1" x14ac:dyDescent="0.15">
      <c r="B4" s="98" t="s">
        <v>67</v>
      </c>
      <c r="C4" s="115"/>
      <c r="D4" s="115"/>
      <c r="E4" s="120"/>
      <c r="F4" s="115" t="s">
        <v>67</v>
      </c>
      <c r="G4" s="121"/>
      <c r="H4" s="121"/>
      <c r="K4" s="39"/>
    </row>
    <row r="5" spans="2:11" s="1" customFormat="1" ht="21" customHeight="1" x14ac:dyDescent="0.15">
      <c r="B5" s="99" t="s">
        <v>182</v>
      </c>
      <c r="C5" s="118">
        <v>21608000</v>
      </c>
      <c r="D5" s="110">
        <f>D7</f>
        <v>422766</v>
      </c>
      <c r="E5" s="120"/>
      <c r="F5" s="118" t="s">
        <v>182</v>
      </c>
      <c r="G5" s="110">
        <v>865000</v>
      </c>
      <c r="H5" s="110">
        <f>H7</f>
        <v>16924</v>
      </c>
      <c r="I5" s="38"/>
      <c r="J5" s="39"/>
      <c r="K5" s="39"/>
    </row>
    <row r="6" spans="2:11" s="1" customFormat="1" ht="21" customHeight="1" x14ac:dyDescent="0.15">
      <c r="B6" s="100"/>
      <c r="C6" s="122"/>
      <c r="D6" s="110"/>
      <c r="E6" s="120"/>
      <c r="F6" s="122"/>
      <c r="G6" s="123"/>
      <c r="H6" s="123"/>
      <c r="I6" s="38"/>
      <c r="J6" s="39"/>
      <c r="K6" s="39"/>
    </row>
    <row r="7" spans="2:11" s="1" customFormat="1" ht="21" customHeight="1" thickBot="1" x14ac:dyDescent="0.2">
      <c r="B7" s="101" t="s">
        <v>68</v>
      </c>
      <c r="C7" s="124">
        <f>SUM(C5:C6)</f>
        <v>21608000</v>
      </c>
      <c r="D7" s="125">
        <v>422766</v>
      </c>
      <c r="E7" s="120"/>
      <c r="F7" s="126" t="s">
        <v>68</v>
      </c>
      <c r="G7" s="127">
        <f>SUM(G5:G6)</f>
        <v>865000</v>
      </c>
      <c r="H7" s="125">
        <v>16924</v>
      </c>
      <c r="I7" s="38"/>
      <c r="J7" s="39"/>
      <c r="K7" s="39"/>
    </row>
    <row r="8" spans="2:11" s="1" customFormat="1" ht="21" customHeight="1" thickTop="1" x14ac:dyDescent="0.15">
      <c r="B8" s="100" t="s">
        <v>69</v>
      </c>
      <c r="C8" s="122"/>
      <c r="D8" s="123"/>
      <c r="E8" s="120"/>
      <c r="F8" s="122" t="s">
        <v>69</v>
      </c>
      <c r="G8" s="123"/>
      <c r="H8" s="123"/>
      <c r="I8" s="38"/>
      <c r="J8" s="39"/>
      <c r="K8" s="39"/>
    </row>
    <row r="9" spans="2:11" s="1" customFormat="1" ht="21" customHeight="1" x14ac:dyDescent="0.15">
      <c r="B9" s="99" t="s">
        <v>70</v>
      </c>
      <c r="C9" s="118"/>
      <c r="D9" s="123"/>
      <c r="E9" s="120"/>
      <c r="F9" s="122" t="s">
        <v>70</v>
      </c>
      <c r="G9" s="123"/>
      <c r="H9" s="123"/>
      <c r="I9" s="38"/>
      <c r="J9" s="39"/>
      <c r="K9" s="39"/>
    </row>
    <row r="10" spans="2:11" s="1" customFormat="1" ht="21" customHeight="1" x14ac:dyDescent="0.15">
      <c r="B10" s="22" t="s">
        <v>139</v>
      </c>
      <c r="C10" s="108">
        <v>51034037</v>
      </c>
      <c r="D10" s="121">
        <f>$D$20*C10/$C$20</f>
        <v>7053402.0113719013</v>
      </c>
      <c r="E10" s="120"/>
      <c r="F10" s="115" t="s">
        <v>139</v>
      </c>
      <c r="G10" s="121">
        <v>240161643</v>
      </c>
      <c r="H10" s="121">
        <f>$H$20*G10/$G$20</f>
        <v>33192683.201904673</v>
      </c>
      <c r="I10" s="38"/>
      <c r="J10" s="39"/>
      <c r="K10" s="39"/>
    </row>
    <row r="11" spans="2:11" s="1" customFormat="1" ht="21" customHeight="1" x14ac:dyDescent="0.15">
      <c r="B11" s="98" t="s">
        <v>140</v>
      </c>
      <c r="C11" s="115">
        <v>12342608</v>
      </c>
      <c r="D11" s="121">
        <f>$D$20*C11/$C$20</f>
        <v>1705868.8908497463</v>
      </c>
      <c r="E11" s="120"/>
      <c r="F11" s="115" t="s">
        <v>140</v>
      </c>
      <c r="G11" s="121">
        <v>7081400</v>
      </c>
      <c r="H11" s="121">
        <f t="shared" ref="H11:H14" si="0">$H$20*G11/$G$20</f>
        <v>978718.59923096769</v>
      </c>
      <c r="I11" s="38"/>
      <c r="J11" s="39"/>
      <c r="K11" s="39"/>
    </row>
    <row r="12" spans="2:11" s="1" customFormat="1" ht="21" customHeight="1" x14ac:dyDescent="0.15">
      <c r="B12" s="98" t="s">
        <v>71</v>
      </c>
      <c r="C12" s="115">
        <v>29576823</v>
      </c>
      <c r="D12" s="121">
        <f t="shared" ref="D12:D17" si="1">$D$20*C12/$C$20</f>
        <v>4087805.6117369416</v>
      </c>
      <c r="E12" s="120"/>
      <c r="F12" s="115" t="s">
        <v>71</v>
      </c>
      <c r="G12" s="121">
        <v>73410799</v>
      </c>
      <c r="H12" s="121">
        <f t="shared" si="0"/>
        <v>10146088.960615998</v>
      </c>
      <c r="I12" s="38"/>
      <c r="J12" s="39"/>
      <c r="K12" s="39"/>
    </row>
    <row r="13" spans="2:11" s="1" customFormat="1" ht="21" customHeight="1" x14ac:dyDescent="0.15">
      <c r="B13" s="98" t="s">
        <v>141</v>
      </c>
      <c r="C13" s="115">
        <v>3959520</v>
      </c>
      <c r="D13" s="121">
        <f t="shared" si="1"/>
        <v>547244.30936293106</v>
      </c>
      <c r="E13" s="120"/>
      <c r="F13" s="115" t="s">
        <v>141</v>
      </c>
      <c r="G13" s="121">
        <v>2609932</v>
      </c>
      <c r="H13" s="121">
        <f t="shared" si="0"/>
        <v>360718.07709324115</v>
      </c>
      <c r="I13" s="38"/>
      <c r="J13" s="39"/>
      <c r="K13" s="39"/>
    </row>
    <row r="14" spans="2:11" s="1" customFormat="1" ht="21" customHeight="1" x14ac:dyDescent="0.15">
      <c r="B14" s="98" t="s">
        <v>142</v>
      </c>
      <c r="C14" s="115">
        <v>20332635</v>
      </c>
      <c r="D14" s="121">
        <f t="shared" si="1"/>
        <v>2810168.6058167554</v>
      </c>
      <c r="E14" s="120"/>
      <c r="F14" s="115" t="s">
        <v>142</v>
      </c>
      <c r="G14" s="121">
        <v>15430849</v>
      </c>
      <c r="H14" s="121">
        <f t="shared" si="0"/>
        <v>2132693.9472737848</v>
      </c>
      <c r="I14" s="38"/>
      <c r="J14" s="39"/>
      <c r="K14" s="39"/>
    </row>
    <row r="15" spans="2:11" s="1" customFormat="1" ht="21" customHeight="1" x14ac:dyDescent="0.15">
      <c r="B15" s="22" t="s">
        <v>183</v>
      </c>
      <c r="C15" s="108"/>
      <c r="D15" s="121"/>
      <c r="E15" s="120"/>
      <c r="F15" s="108" t="s">
        <v>183</v>
      </c>
      <c r="G15" s="108"/>
      <c r="H15" s="121"/>
      <c r="I15" s="38"/>
      <c r="J15" s="39"/>
      <c r="K15" s="39"/>
    </row>
    <row r="16" spans="2:11" s="1" customFormat="1" ht="21" customHeight="1" x14ac:dyDescent="0.15">
      <c r="B16" s="22" t="s">
        <v>185</v>
      </c>
      <c r="C16" s="108">
        <v>5540692</v>
      </c>
      <c r="D16" s="121">
        <f>$D$20*C16/$C$20</f>
        <v>765777.71218044544</v>
      </c>
      <c r="E16" s="120"/>
      <c r="F16" s="108" t="s">
        <v>185</v>
      </c>
      <c r="G16" s="108">
        <v>3823628</v>
      </c>
      <c r="H16" s="121">
        <f>$H$20*G16/$G$20</f>
        <v>528462.71078322176</v>
      </c>
      <c r="I16" s="38"/>
      <c r="J16" s="39"/>
      <c r="K16" s="39"/>
    </row>
    <row r="17" spans="2:11" s="1" customFormat="1" ht="21" customHeight="1" x14ac:dyDescent="0.15">
      <c r="B17" s="98" t="s">
        <v>181</v>
      </c>
      <c r="C17" s="108">
        <v>1549466</v>
      </c>
      <c r="D17" s="121">
        <f t="shared" si="1"/>
        <v>214151.32416336914</v>
      </c>
      <c r="E17" s="120"/>
      <c r="F17" s="115" t="s">
        <v>181</v>
      </c>
      <c r="G17" s="121">
        <v>629177</v>
      </c>
      <c r="H17" s="121">
        <f>$H$20*G17/$G$20</f>
        <v>86958.402591061458</v>
      </c>
      <c r="I17" s="38"/>
      <c r="J17" s="39"/>
      <c r="K17" s="39"/>
    </row>
    <row r="18" spans="2:11" s="1" customFormat="1" ht="21" customHeight="1" x14ac:dyDescent="0.15">
      <c r="B18" s="98" t="s">
        <v>184</v>
      </c>
      <c r="C18" s="108">
        <v>190772392</v>
      </c>
      <c r="D18" s="121">
        <f>+D20-SUM(D10:D17)</f>
        <v>26366606.534517907</v>
      </c>
      <c r="E18" s="120"/>
      <c r="F18" s="115" t="s">
        <v>184</v>
      </c>
      <c r="G18" s="121">
        <v>90227087</v>
      </c>
      <c r="H18" s="121">
        <f>+H20-SUM(H10:H17)</f>
        <v>12470264.100507043</v>
      </c>
      <c r="I18" s="38"/>
      <c r="J18" s="39"/>
      <c r="K18" s="39"/>
    </row>
    <row r="19" spans="2:11" s="1" customFormat="1" ht="21" customHeight="1" x14ac:dyDescent="0.15">
      <c r="B19" s="98"/>
      <c r="C19" s="115"/>
      <c r="D19" s="121"/>
      <c r="E19" s="120"/>
      <c r="F19" s="115"/>
      <c r="G19" s="121"/>
      <c r="H19" s="121"/>
      <c r="I19" s="38"/>
      <c r="J19" s="39"/>
      <c r="K19" s="39"/>
    </row>
    <row r="20" spans="2:11" s="1" customFormat="1" ht="21" customHeight="1" thickBot="1" x14ac:dyDescent="0.2">
      <c r="B20" s="101" t="s">
        <v>68</v>
      </c>
      <c r="C20" s="128">
        <f>SUM(C10:C14,C16:C19)</f>
        <v>315108173</v>
      </c>
      <c r="D20" s="125">
        <v>43551025</v>
      </c>
      <c r="E20" s="120"/>
      <c r="F20" s="126" t="s">
        <v>68</v>
      </c>
      <c r="G20" s="125">
        <f>SUM(G10:G14,G16:G19)</f>
        <v>433374515</v>
      </c>
      <c r="H20" s="125">
        <v>59896588</v>
      </c>
      <c r="I20" s="38"/>
      <c r="J20" s="39"/>
      <c r="K20" s="39"/>
    </row>
    <row r="21" spans="2:11" s="1" customFormat="1" ht="21" customHeight="1" thickTop="1" x14ac:dyDescent="0.15">
      <c r="B21" s="92" t="s">
        <v>4</v>
      </c>
      <c r="C21" s="118">
        <f>SUM(C7,C20)</f>
        <v>336716173</v>
      </c>
      <c r="D21" s="118">
        <f>SUM(D7,D20)</f>
        <v>43973791</v>
      </c>
      <c r="E21" s="120"/>
      <c r="F21" s="129" t="s">
        <v>4</v>
      </c>
      <c r="G21" s="110">
        <f>SUM(G7,G20)</f>
        <v>434239515</v>
      </c>
      <c r="H21" s="118">
        <f>SUM(H7,H20)</f>
        <v>59913512</v>
      </c>
      <c r="I21" s="38"/>
      <c r="J21" s="39"/>
      <c r="K21" s="39"/>
    </row>
  </sheetData>
  <phoneticPr fontId="4"/>
  <printOptions horizontalCentered="1"/>
  <pageMargins left="0.39370078740157483" right="0.11811023622047245" top="0.59055118110236227" bottom="0.59055118110236227" header="0.31496062992125984" footer="0.31496062992125984"/>
  <pageSetup paperSize="9" scale="9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
  <sheetViews>
    <sheetView view="pageBreakPreview" zoomScale="80" zoomScaleNormal="100" zoomScaleSheetLayoutView="80" workbookViewId="0">
      <selection activeCell="F2" sqref="F2"/>
    </sheetView>
  </sheetViews>
  <sheetFormatPr defaultRowHeight="13.5" x14ac:dyDescent="0.15"/>
  <cols>
    <col min="1" max="1" width="20.625" customWidth="1"/>
    <col min="2" max="2" width="12.625" customWidth="1"/>
    <col min="3" max="3" width="18.625" customWidth="1"/>
    <col min="4" max="8" width="13.625" customWidth="1"/>
    <col min="9" max="10" width="14.625" customWidth="1"/>
    <col min="11" max="11" width="13.625" customWidth="1"/>
    <col min="12" max="12" width="0.625" customWidth="1"/>
    <col min="13" max="13" width="5.375" customWidth="1"/>
  </cols>
  <sheetData>
    <row r="1" spans="1:11" ht="16.5" customHeight="1" x14ac:dyDescent="0.15"/>
    <row r="2" spans="1:11" ht="19.5" customHeight="1" x14ac:dyDescent="0.15">
      <c r="A2" s="48" t="s">
        <v>72</v>
      </c>
    </row>
    <row r="3" spans="1:11" ht="19.5" customHeight="1" x14ac:dyDescent="0.15">
      <c r="A3" s="48" t="s">
        <v>73</v>
      </c>
      <c r="B3" s="163"/>
      <c r="C3" s="164"/>
      <c r="D3" s="164"/>
      <c r="E3" s="48"/>
      <c r="F3" s="48"/>
      <c r="G3" s="48"/>
      <c r="H3" s="48"/>
      <c r="I3" s="48"/>
      <c r="J3" s="48"/>
      <c r="K3" s="47" t="s">
        <v>223</v>
      </c>
    </row>
    <row r="4" spans="1:11" ht="20.100000000000001" customHeight="1" x14ac:dyDescent="0.15">
      <c r="A4" s="219" t="s">
        <v>61</v>
      </c>
      <c r="B4" s="217" t="s">
        <v>74</v>
      </c>
      <c r="C4" s="32"/>
      <c r="D4" s="222" t="s">
        <v>75</v>
      </c>
      <c r="E4" s="219" t="s">
        <v>76</v>
      </c>
      <c r="F4" s="219" t="s">
        <v>77</v>
      </c>
      <c r="G4" s="219" t="s">
        <v>78</v>
      </c>
      <c r="H4" s="217" t="s">
        <v>79</v>
      </c>
      <c r="I4" s="33"/>
      <c r="J4" s="34"/>
      <c r="K4" s="219" t="s">
        <v>80</v>
      </c>
    </row>
    <row r="5" spans="1:11" ht="20.100000000000001" customHeight="1" x14ac:dyDescent="0.15">
      <c r="A5" s="221"/>
      <c r="B5" s="220"/>
      <c r="C5" s="102" t="s">
        <v>81</v>
      </c>
      <c r="D5" s="223"/>
      <c r="E5" s="220"/>
      <c r="F5" s="220"/>
      <c r="G5" s="220"/>
      <c r="H5" s="218"/>
      <c r="I5" s="103" t="s">
        <v>82</v>
      </c>
      <c r="J5" s="103" t="s">
        <v>83</v>
      </c>
      <c r="K5" s="220"/>
    </row>
    <row r="6" spans="1:11" ht="30" customHeight="1" x14ac:dyDescent="0.15">
      <c r="A6" s="82" t="s">
        <v>84</v>
      </c>
      <c r="B6" s="130"/>
      <c r="C6" s="131"/>
      <c r="D6" s="132"/>
      <c r="E6" s="130"/>
      <c r="F6" s="130"/>
      <c r="G6" s="130"/>
      <c r="H6" s="130"/>
      <c r="I6" s="130"/>
      <c r="J6" s="130"/>
      <c r="K6" s="130"/>
    </row>
    <row r="7" spans="1:11" ht="30" customHeight="1" x14ac:dyDescent="0.15">
      <c r="A7" s="82" t="s">
        <v>85</v>
      </c>
      <c r="B7" s="130">
        <v>993784068</v>
      </c>
      <c r="C7" s="133">
        <v>38937889</v>
      </c>
      <c r="D7" s="132">
        <v>0</v>
      </c>
      <c r="E7" s="130">
        <v>993784068</v>
      </c>
      <c r="F7" s="130">
        <v>0</v>
      </c>
      <c r="G7" s="130">
        <v>0</v>
      </c>
      <c r="H7" s="130">
        <v>0</v>
      </c>
      <c r="I7" s="130">
        <v>0</v>
      </c>
      <c r="J7" s="130">
        <v>0</v>
      </c>
      <c r="K7" s="130">
        <v>0</v>
      </c>
    </row>
    <row r="8" spans="1:11" ht="30" customHeight="1" x14ac:dyDescent="0.15">
      <c r="A8" s="82" t="s">
        <v>86</v>
      </c>
      <c r="B8" s="130">
        <v>111736355</v>
      </c>
      <c r="C8" s="133">
        <v>56173990</v>
      </c>
      <c r="D8" s="132">
        <v>111736355</v>
      </c>
      <c r="E8" s="130">
        <v>0</v>
      </c>
      <c r="F8" s="130">
        <v>0</v>
      </c>
      <c r="G8" s="130">
        <v>0</v>
      </c>
      <c r="H8" s="130">
        <v>0</v>
      </c>
      <c r="I8" s="130">
        <v>0</v>
      </c>
      <c r="J8" s="130">
        <v>0</v>
      </c>
      <c r="K8" s="130">
        <v>0</v>
      </c>
    </row>
    <row r="9" spans="1:11" ht="30" customHeight="1" x14ac:dyDescent="0.15">
      <c r="A9" s="82" t="s">
        <v>87</v>
      </c>
      <c r="B9" s="130">
        <v>0</v>
      </c>
      <c r="C9" s="133">
        <v>0</v>
      </c>
      <c r="D9" s="132">
        <v>0</v>
      </c>
      <c r="E9" s="130">
        <v>0</v>
      </c>
      <c r="F9" s="130">
        <v>0</v>
      </c>
      <c r="G9" s="130">
        <v>0</v>
      </c>
      <c r="H9" s="130">
        <v>0</v>
      </c>
      <c r="I9" s="130">
        <v>0</v>
      </c>
      <c r="J9" s="130">
        <v>0</v>
      </c>
      <c r="K9" s="130">
        <v>0</v>
      </c>
    </row>
    <row r="10" spans="1:11" ht="30" customHeight="1" x14ac:dyDescent="0.15">
      <c r="A10" s="82" t="s">
        <v>88</v>
      </c>
      <c r="B10" s="130">
        <v>391992838</v>
      </c>
      <c r="C10" s="133">
        <v>86902023</v>
      </c>
      <c r="D10" s="132">
        <v>117909632</v>
      </c>
      <c r="E10" s="130">
        <v>24494924</v>
      </c>
      <c r="F10" s="130">
        <v>0</v>
      </c>
      <c r="G10" s="130">
        <v>0</v>
      </c>
      <c r="H10" s="130">
        <v>0</v>
      </c>
      <c r="I10" s="130">
        <v>0</v>
      </c>
      <c r="J10" s="130">
        <v>0</v>
      </c>
      <c r="K10" s="130">
        <v>249588282</v>
      </c>
    </row>
    <row r="11" spans="1:11" ht="30" customHeight="1" x14ac:dyDescent="0.15">
      <c r="A11" s="82" t="s">
        <v>89</v>
      </c>
      <c r="B11" s="130">
        <v>1531150655</v>
      </c>
      <c r="C11" s="133">
        <v>47216313</v>
      </c>
      <c r="D11" s="132">
        <v>0</v>
      </c>
      <c r="E11" s="130">
        <v>1214782997</v>
      </c>
      <c r="F11" s="130">
        <v>0</v>
      </c>
      <c r="G11" s="130">
        <v>0</v>
      </c>
      <c r="H11" s="130">
        <v>0</v>
      </c>
      <c r="I11" s="130">
        <v>0</v>
      </c>
      <c r="J11" s="130">
        <v>0</v>
      </c>
      <c r="K11" s="130">
        <v>316367658</v>
      </c>
    </row>
    <row r="12" spans="1:11" ht="30" customHeight="1" x14ac:dyDescent="0.15">
      <c r="A12" s="82" t="s">
        <v>90</v>
      </c>
      <c r="B12" s="130">
        <v>579679433</v>
      </c>
      <c r="C12" s="133">
        <v>61824016</v>
      </c>
      <c r="D12" s="132">
        <v>579679433</v>
      </c>
      <c r="E12" s="130">
        <v>0</v>
      </c>
      <c r="F12" s="130">
        <v>0</v>
      </c>
      <c r="G12" s="130">
        <v>0</v>
      </c>
      <c r="H12" s="130">
        <v>0</v>
      </c>
      <c r="I12" s="130">
        <v>0</v>
      </c>
      <c r="J12" s="130">
        <v>0</v>
      </c>
      <c r="K12" s="130">
        <v>0</v>
      </c>
    </row>
    <row r="13" spans="1:11" ht="30" customHeight="1" x14ac:dyDescent="0.15">
      <c r="A13" s="82" t="s">
        <v>91</v>
      </c>
      <c r="B13" s="130"/>
      <c r="C13" s="131"/>
      <c r="D13" s="132"/>
      <c r="E13" s="130"/>
      <c r="F13" s="130"/>
      <c r="G13" s="130"/>
      <c r="H13" s="130"/>
      <c r="I13" s="130"/>
      <c r="J13" s="130"/>
      <c r="K13" s="130"/>
    </row>
    <row r="14" spans="1:11" ht="30" customHeight="1" x14ac:dyDescent="0.15">
      <c r="A14" s="82" t="s">
        <v>92</v>
      </c>
      <c r="B14" s="130">
        <v>3068946019</v>
      </c>
      <c r="C14" s="133">
        <v>501581490</v>
      </c>
      <c r="D14" s="132">
        <v>3068946019</v>
      </c>
      <c r="E14" s="130">
        <v>0</v>
      </c>
      <c r="F14" s="130">
        <v>0</v>
      </c>
      <c r="G14" s="130">
        <v>0</v>
      </c>
      <c r="H14" s="130">
        <v>0</v>
      </c>
      <c r="I14" s="130">
        <v>0</v>
      </c>
      <c r="J14" s="130">
        <v>0</v>
      </c>
      <c r="K14" s="130">
        <v>0</v>
      </c>
    </row>
    <row r="15" spans="1:11" ht="30" customHeight="1" x14ac:dyDescent="0.15">
      <c r="A15" s="82" t="s">
        <v>93</v>
      </c>
      <c r="B15" s="130">
        <v>350204850</v>
      </c>
      <c r="C15" s="133">
        <v>145508870</v>
      </c>
      <c r="D15" s="132">
        <v>350204850</v>
      </c>
      <c r="E15" s="130">
        <v>0</v>
      </c>
      <c r="F15" s="130">
        <v>0</v>
      </c>
      <c r="G15" s="130">
        <v>0</v>
      </c>
      <c r="H15" s="130">
        <v>0</v>
      </c>
      <c r="I15" s="130">
        <v>0</v>
      </c>
      <c r="J15" s="130">
        <v>0</v>
      </c>
      <c r="K15" s="130">
        <v>0</v>
      </c>
    </row>
    <row r="16" spans="1:11" ht="30" customHeight="1" x14ac:dyDescent="0.15">
      <c r="A16" s="82" t="s">
        <v>94</v>
      </c>
      <c r="B16" s="130">
        <v>0</v>
      </c>
      <c r="C16" s="133">
        <v>0</v>
      </c>
      <c r="D16" s="132">
        <v>0</v>
      </c>
      <c r="E16" s="130">
        <v>0</v>
      </c>
      <c r="F16" s="130">
        <v>0</v>
      </c>
      <c r="G16" s="130">
        <v>0</v>
      </c>
      <c r="H16" s="130">
        <v>0</v>
      </c>
      <c r="I16" s="130">
        <v>0</v>
      </c>
      <c r="J16" s="130">
        <v>0</v>
      </c>
      <c r="K16" s="130">
        <v>0</v>
      </c>
    </row>
    <row r="17" spans="1:11" ht="30" customHeight="1" x14ac:dyDescent="0.15">
      <c r="A17" s="82" t="s">
        <v>95</v>
      </c>
      <c r="B17" s="130">
        <v>32429876396</v>
      </c>
      <c r="C17" s="133">
        <v>2707012903</v>
      </c>
      <c r="D17" s="132">
        <v>0</v>
      </c>
      <c r="E17" s="130">
        <v>0</v>
      </c>
      <c r="F17" s="130">
        <v>0</v>
      </c>
      <c r="G17" s="130">
        <v>0</v>
      </c>
      <c r="H17" s="130">
        <v>0</v>
      </c>
      <c r="I17" s="130">
        <v>0</v>
      </c>
      <c r="J17" s="130">
        <v>0</v>
      </c>
      <c r="K17" s="130">
        <v>32429876396</v>
      </c>
    </row>
    <row r="18" spans="1:11" ht="30" customHeight="1" x14ac:dyDescent="0.15">
      <c r="A18" s="41" t="s">
        <v>38</v>
      </c>
      <c r="B18" s="132">
        <f>SUM(B6:B17)</f>
        <v>39457370614</v>
      </c>
      <c r="C18" s="131">
        <f>SUM(C6:C17)</f>
        <v>3645157494</v>
      </c>
      <c r="D18" s="132">
        <f>SUM(D6:D17)</f>
        <v>4228476289</v>
      </c>
      <c r="E18" s="132">
        <f>SUM(E6:E17)</f>
        <v>2233061989</v>
      </c>
      <c r="F18" s="132">
        <f t="shared" ref="F18:I18" si="0">SUM(F6:F17)</f>
        <v>0</v>
      </c>
      <c r="G18" s="132">
        <f t="shared" si="0"/>
        <v>0</v>
      </c>
      <c r="H18" s="132">
        <f t="shared" si="0"/>
        <v>0</v>
      </c>
      <c r="I18" s="132">
        <f t="shared" si="0"/>
        <v>0</v>
      </c>
      <c r="J18" s="132">
        <f>SUM(J6:J17)</f>
        <v>0</v>
      </c>
      <c r="K18" s="132">
        <f>SUM(K6:K17)</f>
        <v>32995832336</v>
      </c>
    </row>
    <row r="19" spans="1:11" ht="3.75" customHeight="1" x14ac:dyDescent="0.15"/>
    <row r="20" spans="1:11" ht="12" customHeight="1" x14ac:dyDescent="0.15"/>
    <row r="21" spans="1:11" x14ac:dyDescent="0.15">
      <c r="B21" s="17"/>
    </row>
  </sheetData>
  <mergeCells count="8">
    <mergeCell ref="H4:H5"/>
    <mergeCell ref="K4:K5"/>
    <mergeCell ref="A4:A5"/>
    <mergeCell ref="B4:B5"/>
    <mergeCell ref="D4:D5"/>
    <mergeCell ref="E4:E5"/>
    <mergeCell ref="F4:F5"/>
    <mergeCell ref="G4:G5"/>
  </mergeCells>
  <phoneticPr fontId="4"/>
  <printOptions horizontalCentered="1"/>
  <pageMargins left="0.11811023622047245" right="0.11811023622047245" top="0.35433070866141736" bottom="0.15748031496062992" header="0.31496062992125984" footer="0.31496062992125984"/>
  <pageSetup paperSize="9" scale="9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view="pageBreakPreview" topLeftCell="C1" zoomScale="80" zoomScaleNormal="80" zoomScaleSheetLayoutView="80" workbookViewId="0">
      <selection activeCell="F2" sqref="F2"/>
    </sheetView>
  </sheetViews>
  <sheetFormatPr defaultRowHeight="13.5" x14ac:dyDescent="0.15"/>
  <cols>
    <col min="1" max="1" width="3.125" style="9" customWidth="1"/>
    <col min="2" max="2" width="16.625" style="9" customWidth="1"/>
    <col min="3" max="3" width="17.25" style="9" bestFit="1" customWidth="1"/>
    <col min="4" max="7" width="16.125" style="9" bestFit="1" customWidth="1"/>
    <col min="8" max="8" width="17.25" style="9" bestFit="1" customWidth="1"/>
    <col min="9" max="10" width="16.125" style="9" bestFit="1" customWidth="1"/>
    <col min="11" max="11" width="12.625" style="9" customWidth="1"/>
    <col min="12" max="12" width="0.875" style="9" customWidth="1"/>
    <col min="13" max="13" width="13.625" style="9" customWidth="1"/>
  </cols>
  <sheetData>
    <row r="1" spans="2:12" s="9" customFormat="1" ht="46.5" customHeight="1" x14ac:dyDescent="0.15"/>
    <row r="2" spans="2:12" s="9" customFormat="1" ht="19.5" customHeight="1" x14ac:dyDescent="0.15">
      <c r="B2" s="9" t="s">
        <v>96</v>
      </c>
      <c r="C2" s="11"/>
      <c r="D2" s="11"/>
      <c r="E2" s="11"/>
      <c r="F2" s="11"/>
      <c r="G2" s="11"/>
      <c r="H2" s="11"/>
      <c r="I2" s="11"/>
      <c r="J2" s="11" t="s">
        <v>224</v>
      </c>
      <c r="K2" s="11"/>
      <c r="L2" s="11"/>
    </row>
    <row r="3" spans="2:12" s="9" customFormat="1" ht="20.100000000000001" customHeight="1" x14ac:dyDescent="0.15">
      <c r="B3" s="239" t="s">
        <v>74</v>
      </c>
      <c r="C3" s="240" t="s">
        <v>97</v>
      </c>
      <c r="D3" s="241" t="s">
        <v>98</v>
      </c>
      <c r="E3" s="219" t="s">
        <v>99</v>
      </c>
      <c r="F3" s="219" t="s">
        <v>100</v>
      </c>
      <c r="G3" s="219" t="s">
        <v>101</v>
      </c>
      <c r="H3" s="219" t="s">
        <v>102</v>
      </c>
      <c r="I3" s="219" t="s">
        <v>103</v>
      </c>
      <c r="J3" s="219" t="s">
        <v>236</v>
      </c>
      <c r="K3" s="235"/>
    </row>
    <row r="4" spans="2:12" s="9" customFormat="1" ht="20.100000000000001" customHeight="1" x14ac:dyDescent="0.15">
      <c r="B4" s="218"/>
      <c r="C4" s="238"/>
      <c r="D4" s="204"/>
      <c r="E4" s="204"/>
      <c r="F4" s="204"/>
      <c r="G4" s="204"/>
      <c r="H4" s="204"/>
      <c r="I4" s="204"/>
      <c r="J4" s="204"/>
      <c r="K4" s="236"/>
    </row>
    <row r="5" spans="2:12" s="9" customFormat="1" ht="30" customHeight="1" x14ac:dyDescent="0.15">
      <c r="B5" s="134">
        <f>SUM(C5:I5)</f>
        <v>39457370614</v>
      </c>
      <c r="C5" s="135">
        <v>36333627566</v>
      </c>
      <c r="D5" s="136">
        <v>3123743048</v>
      </c>
      <c r="E5" s="136">
        <v>0</v>
      </c>
      <c r="F5" s="136">
        <v>0</v>
      </c>
      <c r="G5" s="136">
        <v>0</v>
      </c>
      <c r="H5" s="136">
        <v>0</v>
      </c>
      <c r="I5" s="136">
        <v>0</v>
      </c>
      <c r="J5" s="156">
        <v>4.9327759703547283E-3</v>
      </c>
      <c r="K5" s="104"/>
    </row>
    <row r="6" spans="2:12" s="9" customFormat="1" x14ac:dyDescent="0.15"/>
    <row r="7" spans="2:12" s="9" customFormat="1" x14ac:dyDescent="0.15"/>
    <row r="8" spans="2:12" s="9" customFormat="1" ht="19.5" customHeight="1" x14ac:dyDescent="0.15">
      <c r="B8" s="9" t="s">
        <v>104</v>
      </c>
      <c r="C8" s="11"/>
      <c r="D8" s="11"/>
      <c r="E8" s="11"/>
      <c r="F8" s="11"/>
      <c r="G8" s="11"/>
      <c r="H8" s="11"/>
      <c r="I8" s="11"/>
      <c r="J8" s="11"/>
      <c r="K8" s="11" t="s">
        <v>226</v>
      </c>
    </row>
    <row r="9" spans="2:12" s="9" customFormat="1" ht="20.100000000000001" customHeight="1" x14ac:dyDescent="0.15">
      <c r="B9" s="217" t="s">
        <v>74</v>
      </c>
      <c r="C9" s="237" t="s">
        <v>105</v>
      </c>
      <c r="D9" s="219" t="s">
        <v>106</v>
      </c>
      <c r="E9" s="219" t="s">
        <v>107</v>
      </c>
      <c r="F9" s="219" t="s">
        <v>108</v>
      </c>
      <c r="G9" s="219" t="s">
        <v>109</v>
      </c>
      <c r="H9" s="219" t="s">
        <v>110</v>
      </c>
      <c r="I9" s="219" t="s">
        <v>111</v>
      </c>
      <c r="J9" s="219" t="s">
        <v>112</v>
      </c>
      <c r="K9" s="219" t="s">
        <v>113</v>
      </c>
    </row>
    <row r="10" spans="2:12" s="9" customFormat="1" ht="20.100000000000001" customHeight="1" x14ac:dyDescent="0.15">
      <c r="B10" s="218"/>
      <c r="C10" s="238"/>
      <c r="D10" s="204"/>
      <c r="E10" s="204"/>
      <c r="F10" s="204"/>
      <c r="G10" s="204"/>
      <c r="H10" s="204"/>
      <c r="I10" s="204"/>
      <c r="J10" s="204"/>
      <c r="K10" s="204"/>
    </row>
    <row r="11" spans="2:12" s="9" customFormat="1" ht="30" customHeight="1" x14ac:dyDescent="0.15">
      <c r="B11" s="134">
        <f>SUM(C11:K11)</f>
        <v>39457370614</v>
      </c>
      <c r="C11" s="135">
        <v>3645157494</v>
      </c>
      <c r="D11" s="136">
        <v>3741094373</v>
      </c>
      <c r="E11" s="136">
        <v>3675861976</v>
      </c>
      <c r="F11" s="136">
        <v>3729828977</v>
      </c>
      <c r="G11" s="136">
        <v>3414152170</v>
      </c>
      <c r="H11" s="136">
        <v>21251275624</v>
      </c>
      <c r="I11" s="136">
        <v>0</v>
      </c>
      <c r="J11" s="136">
        <v>0</v>
      </c>
      <c r="K11" s="136">
        <v>0</v>
      </c>
    </row>
    <row r="12" spans="2:12" s="9" customFormat="1" x14ac:dyDescent="0.15"/>
    <row r="13" spans="2:12" s="9" customFormat="1" x14ac:dyDescent="0.15">
      <c r="B13" s="16"/>
    </row>
    <row r="14" spans="2:12" s="9" customFormat="1" ht="19.5" hidden="1" customHeight="1" x14ac:dyDescent="0.15">
      <c r="B14" s="10" t="s">
        <v>114</v>
      </c>
      <c r="E14" s="11"/>
      <c r="F14" s="11"/>
      <c r="G14" s="11"/>
      <c r="H14" s="12" t="s">
        <v>143</v>
      </c>
    </row>
    <row r="15" spans="2:12" s="9" customFormat="1" ht="13.15" hidden="1" customHeight="1" x14ac:dyDescent="0.15">
      <c r="B15" s="227" t="s">
        <v>115</v>
      </c>
      <c r="C15" s="229" t="s">
        <v>116</v>
      </c>
      <c r="D15" s="230"/>
      <c r="E15" s="230"/>
      <c r="F15" s="230"/>
      <c r="G15" s="230"/>
      <c r="H15" s="231"/>
    </row>
    <row r="16" spans="2:12" s="9" customFormat="1" ht="20.25" hidden="1" customHeight="1" x14ac:dyDescent="0.15">
      <c r="B16" s="228"/>
      <c r="C16" s="232"/>
      <c r="D16" s="233"/>
      <c r="E16" s="233"/>
      <c r="F16" s="233"/>
      <c r="G16" s="233"/>
      <c r="H16" s="234"/>
    </row>
    <row r="17" spans="2:8" s="9" customFormat="1" ht="32.450000000000003" hidden="1" customHeight="1" x14ac:dyDescent="0.15">
      <c r="B17" s="13"/>
      <c r="C17" s="224"/>
      <c r="D17" s="225"/>
      <c r="E17" s="225"/>
      <c r="F17" s="225"/>
      <c r="G17" s="225"/>
      <c r="H17" s="226"/>
    </row>
    <row r="18" spans="2:8" s="9" customFormat="1" ht="9.75" customHeight="1" x14ac:dyDescent="0.15"/>
    <row r="19" spans="2:8" s="9" customFormat="1" ht="9.75" customHeight="1" x14ac:dyDescent="0.15"/>
  </sheetData>
  <mergeCells count="23">
    <mergeCell ref="B15:B16"/>
    <mergeCell ref="C15:H16"/>
    <mergeCell ref="H3:H4"/>
    <mergeCell ref="K3:K4"/>
    <mergeCell ref="B9:B10"/>
    <mergeCell ref="C9:C10"/>
    <mergeCell ref="D9:D10"/>
    <mergeCell ref="E9:E10"/>
    <mergeCell ref="F9:F10"/>
    <mergeCell ref="G9:G10"/>
    <mergeCell ref="B3:B4"/>
    <mergeCell ref="C3:C4"/>
    <mergeCell ref="D3:D4"/>
    <mergeCell ref="K9:K10"/>
    <mergeCell ref="I3:I4"/>
    <mergeCell ref="J3:J4"/>
    <mergeCell ref="C17:H17"/>
    <mergeCell ref="H9:H10"/>
    <mergeCell ref="I9:I10"/>
    <mergeCell ref="J9:J10"/>
    <mergeCell ref="E3:E4"/>
    <mergeCell ref="F3:F4"/>
    <mergeCell ref="G3:G4"/>
  </mergeCells>
  <phoneticPr fontId="4"/>
  <printOptions horizontalCentered="1"/>
  <pageMargins left="0.19685039370078741" right="0.19685039370078741" top="0.27559055118110237" bottom="0.19685039370078741" header="0.59055118110236227" footer="0.39370078740157483"/>
  <pageSetup paperSize="9" scale="82" orientation="landscape" r:id="rId1"/>
  <ignoredErrors>
    <ignoredError sqref="B5"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
  <sheetViews>
    <sheetView view="pageBreakPreview" zoomScaleNormal="100" zoomScaleSheetLayoutView="100" workbookViewId="0">
      <selection activeCell="F2" sqref="F2"/>
    </sheetView>
  </sheetViews>
  <sheetFormatPr defaultRowHeight="13.5" x14ac:dyDescent="0.15"/>
  <cols>
    <col min="1" max="6" width="18.625" customWidth="1"/>
    <col min="7" max="7" width="0.875" customWidth="1"/>
  </cols>
  <sheetData>
    <row r="1" spans="1:8" ht="49.5" customHeight="1" x14ac:dyDescent="0.15"/>
    <row r="2" spans="1:8" ht="15.75" customHeight="1" x14ac:dyDescent="0.15">
      <c r="A2" s="48" t="s">
        <v>149</v>
      </c>
      <c r="F2" s="31" t="s">
        <v>223</v>
      </c>
    </row>
    <row r="3" spans="1:8" s="1" customFormat="1" ht="24.95" customHeight="1" x14ac:dyDescent="0.15">
      <c r="A3" s="210" t="s">
        <v>117</v>
      </c>
      <c r="B3" s="211" t="s">
        <v>118</v>
      </c>
      <c r="C3" s="211" t="s">
        <v>119</v>
      </c>
      <c r="D3" s="213" t="s">
        <v>120</v>
      </c>
      <c r="E3" s="216"/>
      <c r="F3" s="210" t="s">
        <v>121</v>
      </c>
    </row>
    <row r="4" spans="1:8" s="1" customFormat="1" ht="24.95" customHeight="1" x14ac:dyDescent="0.15">
      <c r="A4" s="212"/>
      <c r="B4" s="212"/>
      <c r="C4" s="212"/>
      <c r="D4" s="23" t="s">
        <v>122</v>
      </c>
      <c r="E4" s="23" t="s">
        <v>123</v>
      </c>
      <c r="F4" s="212"/>
    </row>
    <row r="5" spans="1:8" s="1" customFormat="1" ht="30" customHeight="1" x14ac:dyDescent="0.15">
      <c r="A5" s="22" t="s">
        <v>144</v>
      </c>
      <c r="B5" s="108">
        <v>93078633</v>
      </c>
      <c r="C5" s="108">
        <v>105326895</v>
      </c>
      <c r="D5" s="108">
        <v>93078633</v>
      </c>
      <c r="E5" s="108">
        <v>0</v>
      </c>
      <c r="F5" s="108">
        <f>+B5+C5-D5-E5</f>
        <v>105326895</v>
      </c>
      <c r="H5" s="19"/>
    </row>
    <row r="6" spans="1:8" s="1" customFormat="1" ht="30" customHeight="1" x14ac:dyDescent="0.15">
      <c r="A6" s="22" t="s">
        <v>145</v>
      </c>
      <c r="B6" s="108">
        <v>8277279000</v>
      </c>
      <c r="C6" s="108">
        <v>716382210</v>
      </c>
      <c r="D6" s="108">
        <v>638612210</v>
      </c>
      <c r="E6" s="108">
        <v>0</v>
      </c>
      <c r="F6" s="108">
        <f t="shared" ref="F6:F7" si="0">+B6+C6-D6-E6</f>
        <v>8355049000</v>
      </c>
    </row>
    <row r="7" spans="1:8" s="1" customFormat="1" ht="30" customHeight="1" x14ac:dyDescent="0.15">
      <c r="A7" s="22" t="s">
        <v>146</v>
      </c>
      <c r="B7" s="108">
        <v>577795227</v>
      </c>
      <c r="C7" s="108">
        <v>611474390</v>
      </c>
      <c r="D7" s="108">
        <v>577795227</v>
      </c>
      <c r="E7" s="108">
        <v>0</v>
      </c>
      <c r="F7" s="108">
        <f t="shared" si="0"/>
        <v>611474390</v>
      </c>
    </row>
    <row r="8" spans="1:8" s="1" customFormat="1" ht="30" customHeight="1" x14ac:dyDescent="0.15">
      <c r="A8" s="46" t="s">
        <v>4</v>
      </c>
      <c r="B8" s="108">
        <f>SUM(B5:B7)</f>
        <v>8948152860</v>
      </c>
      <c r="C8" s="108">
        <f>SUM(C5:C7)</f>
        <v>1433183495</v>
      </c>
      <c r="D8" s="108">
        <f>SUM(D5:D7)</f>
        <v>1309486070</v>
      </c>
      <c r="E8" s="108">
        <f>SUM(E5:E7)</f>
        <v>0</v>
      </c>
      <c r="F8" s="108">
        <f>SUM(F5:F7)</f>
        <v>9071850285</v>
      </c>
    </row>
    <row r="9" spans="1:8" ht="30" customHeight="1" x14ac:dyDescent="0.15"/>
    <row r="11" spans="1:8" x14ac:dyDescent="0.15">
      <c r="F11" s="17"/>
    </row>
  </sheetData>
  <mergeCells count="5">
    <mergeCell ref="A3:A4"/>
    <mergeCell ref="B3:B4"/>
    <mergeCell ref="C3:C4"/>
    <mergeCell ref="D3:E3"/>
    <mergeCell ref="F3:F4"/>
  </mergeCells>
  <phoneticPr fontId="4"/>
  <printOptions horizontalCentered="1"/>
  <pageMargins left="0.19685039370078741" right="0.11811023622047245" top="0.35433070866141736" bottom="0.35433070866141736" header="0.31496062992125984" footer="0.31496062992125984"/>
  <pageSetup paperSize="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3"/>
  <sheetViews>
    <sheetView view="pageBreakPreview" zoomScale="80" zoomScaleNormal="100" zoomScaleSheetLayoutView="80" workbookViewId="0">
      <selection activeCell="F2" sqref="F2"/>
    </sheetView>
  </sheetViews>
  <sheetFormatPr defaultRowHeight="13.5" outlineLevelRow="1" x14ac:dyDescent="0.15"/>
  <cols>
    <col min="1" max="1" width="2.125" customWidth="1"/>
    <col min="2" max="2" width="14.625" customWidth="1"/>
    <col min="3" max="3" width="9.25" customWidth="1"/>
    <col min="4" max="4" width="29.375" bestFit="1" customWidth="1"/>
    <col min="5" max="5" width="24.375" bestFit="1" customWidth="1"/>
    <col min="6" max="6" width="12.25" customWidth="1"/>
    <col min="7" max="7" width="90.625" customWidth="1"/>
    <col min="8" max="8" width="1" customWidth="1"/>
    <col min="9" max="9" width="1.5" customWidth="1"/>
  </cols>
  <sheetData>
    <row r="1" spans="2:7" ht="33.75" customHeight="1" x14ac:dyDescent="0.15"/>
    <row r="2" spans="2:7" ht="19.5" customHeight="1" x14ac:dyDescent="0.15">
      <c r="B2" s="105" t="s">
        <v>124</v>
      </c>
    </row>
    <row r="3" spans="2:7" ht="19.5" customHeight="1" x14ac:dyDescent="0.15">
      <c r="B3" s="157" t="s">
        <v>125</v>
      </c>
      <c r="C3" s="158"/>
      <c r="D3" s="158"/>
      <c r="G3" s="70" t="s">
        <v>225</v>
      </c>
    </row>
    <row r="4" spans="2:7" ht="24.95" customHeight="1" thickBot="1" x14ac:dyDescent="0.2">
      <c r="B4" s="242" t="s">
        <v>10</v>
      </c>
      <c r="C4" s="242"/>
      <c r="D4" s="41" t="s">
        <v>126</v>
      </c>
      <c r="E4" s="41" t="s">
        <v>151</v>
      </c>
      <c r="F4" s="71" t="s">
        <v>150</v>
      </c>
      <c r="G4" s="41" t="s">
        <v>127</v>
      </c>
    </row>
    <row r="5" spans="2:7" ht="30.75" customHeight="1" thickTop="1" x14ac:dyDescent="0.15">
      <c r="B5" s="243" t="s">
        <v>128</v>
      </c>
      <c r="C5" s="244"/>
      <c r="D5" s="148" t="s">
        <v>258</v>
      </c>
      <c r="E5" s="148" t="s">
        <v>259</v>
      </c>
      <c r="F5" s="149">
        <v>13555200</v>
      </c>
      <c r="G5" s="148" t="s">
        <v>260</v>
      </c>
    </row>
    <row r="6" spans="2:7" ht="30.75" customHeight="1" x14ac:dyDescent="0.15">
      <c r="B6" s="245"/>
      <c r="C6" s="246"/>
      <c r="D6" s="150" t="s">
        <v>263</v>
      </c>
      <c r="E6" s="150" t="s">
        <v>261</v>
      </c>
      <c r="F6" s="152">
        <v>1600000</v>
      </c>
      <c r="G6" s="150" t="s">
        <v>264</v>
      </c>
    </row>
    <row r="7" spans="2:7" ht="30.75" customHeight="1" x14ac:dyDescent="0.15">
      <c r="B7" s="245"/>
      <c r="C7" s="246"/>
      <c r="D7" s="150" t="s">
        <v>267</v>
      </c>
      <c r="E7" s="150" t="s">
        <v>268</v>
      </c>
      <c r="F7" s="151">
        <v>1000000</v>
      </c>
      <c r="G7" s="150" t="s">
        <v>262</v>
      </c>
    </row>
    <row r="8" spans="2:7" ht="30.75" hidden="1" customHeight="1" outlineLevel="1" x14ac:dyDescent="0.15">
      <c r="B8" s="245"/>
      <c r="C8" s="246"/>
      <c r="D8" s="150" t="s">
        <v>265</v>
      </c>
      <c r="E8" s="150" t="s">
        <v>259</v>
      </c>
      <c r="F8" s="152"/>
      <c r="G8" s="150" t="s">
        <v>266</v>
      </c>
    </row>
    <row r="9" spans="2:7" ht="30.75" customHeight="1" collapsed="1" x14ac:dyDescent="0.15">
      <c r="B9" s="247"/>
      <c r="C9" s="248"/>
      <c r="D9" s="147" t="s">
        <v>129</v>
      </c>
      <c r="E9" s="78"/>
      <c r="F9" s="143">
        <f>SUM(F5:F8)</f>
        <v>16155200</v>
      </c>
      <c r="G9" s="79"/>
    </row>
    <row r="10" spans="2:7" ht="30.75" customHeight="1" x14ac:dyDescent="0.15">
      <c r="B10" s="249" t="s">
        <v>201</v>
      </c>
      <c r="C10" s="250"/>
      <c r="D10" s="81" t="s">
        <v>272</v>
      </c>
      <c r="E10" s="81" t="s">
        <v>279</v>
      </c>
      <c r="F10" s="138">
        <v>2712153368</v>
      </c>
      <c r="G10" s="81" t="s">
        <v>299</v>
      </c>
    </row>
    <row r="11" spans="2:7" ht="30.75" customHeight="1" x14ac:dyDescent="0.15">
      <c r="B11" s="249"/>
      <c r="C11" s="250"/>
      <c r="D11" s="81" t="s">
        <v>273</v>
      </c>
      <c r="E11" s="81" t="s">
        <v>251</v>
      </c>
      <c r="F11" s="139">
        <v>2356703000</v>
      </c>
      <c r="G11" s="81" t="s">
        <v>286</v>
      </c>
    </row>
    <row r="12" spans="2:7" ht="30.75" hidden="1" customHeight="1" outlineLevel="1" x14ac:dyDescent="0.15">
      <c r="B12" s="249"/>
      <c r="C12" s="250"/>
      <c r="D12" s="81" t="s">
        <v>274</v>
      </c>
      <c r="E12" s="81" t="s">
        <v>280</v>
      </c>
      <c r="F12" s="139"/>
      <c r="G12" s="81" t="s">
        <v>287</v>
      </c>
    </row>
    <row r="13" spans="2:7" ht="30.75" customHeight="1" collapsed="1" x14ac:dyDescent="0.15">
      <c r="B13" s="249"/>
      <c r="C13" s="250"/>
      <c r="D13" s="81" t="s">
        <v>275</v>
      </c>
      <c r="E13" s="81" t="s">
        <v>281</v>
      </c>
      <c r="F13" s="139">
        <v>1154007249</v>
      </c>
      <c r="G13" s="81" t="s">
        <v>288</v>
      </c>
    </row>
    <row r="14" spans="2:7" ht="30.75" customHeight="1" x14ac:dyDescent="0.15">
      <c r="B14" s="249"/>
      <c r="C14" s="250"/>
      <c r="D14" s="81" t="s">
        <v>303</v>
      </c>
      <c r="E14" s="81" t="s">
        <v>305</v>
      </c>
      <c r="F14" s="139">
        <v>1117300000</v>
      </c>
      <c r="G14" s="81" t="s">
        <v>310</v>
      </c>
    </row>
    <row r="15" spans="2:7" ht="30.75" customHeight="1" x14ac:dyDescent="0.15">
      <c r="B15" s="249"/>
      <c r="C15" s="250"/>
      <c r="D15" s="81" t="s">
        <v>304</v>
      </c>
      <c r="E15" s="81" t="s">
        <v>305</v>
      </c>
      <c r="F15" s="139">
        <v>443660000</v>
      </c>
      <c r="G15" s="81" t="s">
        <v>306</v>
      </c>
    </row>
    <row r="16" spans="2:7" ht="30.75" customHeight="1" x14ac:dyDescent="0.15">
      <c r="B16" s="249"/>
      <c r="C16" s="250"/>
      <c r="D16" s="81" t="s">
        <v>189</v>
      </c>
      <c r="E16" s="81" t="s">
        <v>229</v>
      </c>
      <c r="F16" s="139">
        <v>425088089</v>
      </c>
      <c r="G16" s="81" t="s">
        <v>301</v>
      </c>
    </row>
    <row r="17" spans="2:7" ht="30.75" customHeight="1" x14ac:dyDescent="0.15">
      <c r="B17" s="249"/>
      <c r="C17" s="250"/>
      <c r="D17" s="81" t="s">
        <v>187</v>
      </c>
      <c r="E17" s="81" t="s">
        <v>282</v>
      </c>
      <c r="F17" s="139">
        <v>416701000</v>
      </c>
      <c r="G17" s="81" t="s">
        <v>289</v>
      </c>
    </row>
    <row r="18" spans="2:7" ht="30.75" customHeight="1" x14ac:dyDescent="0.15">
      <c r="B18" s="249"/>
      <c r="C18" s="250"/>
      <c r="D18" s="81" t="s">
        <v>186</v>
      </c>
      <c r="E18" s="81" t="s">
        <v>283</v>
      </c>
      <c r="F18" s="139">
        <v>402143747</v>
      </c>
      <c r="G18" s="81" t="s">
        <v>290</v>
      </c>
    </row>
    <row r="19" spans="2:7" ht="30.75" customHeight="1" x14ac:dyDescent="0.15">
      <c r="B19" s="249"/>
      <c r="C19" s="250"/>
      <c r="D19" s="81" t="s">
        <v>188</v>
      </c>
      <c r="E19" s="81" t="s">
        <v>284</v>
      </c>
      <c r="F19" s="139">
        <v>326119000</v>
      </c>
      <c r="G19" s="81" t="s">
        <v>291</v>
      </c>
    </row>
    <row r="20" spans="2:7" ht="30.75" customHeight="1" x14ac:dyDescent="0.15">
      <c r="B20" s="249"/>
      <c r="C20" s="250"/>
      <c r="D20" s="81" t="s">
        <v>252</v>
      </c>
      <c r="E20" s="81" t="s">
        <v>253</v>
      </c>
      <c r="F20" s="139">
        <v>278483196</v>
      </c>
      <c r="G20" s="81" t="s">
        <v>254</v>
      </c>
    </row>
    <row r="21" spans="2:7" ht="30.75" customHeight="1" x14ac:dyDescent="0.15">
      <c r="B21" s="249"/>
      <c r="C21" s="250"/>
      <c r="D21" s="107" t="s">
        <v>278</v>
      </c>
      <c r="E21" s="106" t="s">
        <v>280</v>
      </c>
      <c r="F21" s="140">
        <v>253384868</v>
      </c>
      <c r="G21" s="106" t="s">
        <v>298</v>
      </c>
    </row>
    <row r="22" spans="2:7" ht="30.75" customHeight="1" x14ac:dyDescent="0.15">
      <c r="B22" s="249"/>
      <c r="C22" s="250"/>
      <c r="D22" s="81" t="s">
        <v>277</v>
      </c>
      <c r="E22" s="155" t="s">
        <v>270</v>
      </c>
      <c r="F22" s="139">
        <v>240603000</v>
      </c>
      <c r="G22" s="81" t="s">
        <v>293</v>
      </c>
    </row>
    <row r="23" spans="2:7" ht="30.75" customHeight="1" x14ac:dyDescent="0.15">
      <c r="B23" s="249"/>
      <c r="C23" s="250"/>
      <c r="D23" s="81" t="s">
        <v>193</v>
      </c>
      <c r="E23" s="81" t="s">
        <v>280</v>
      </c>
      <c r="F23" s="139">
        <v>235438500</v>
      </c>
      <c r="G23" s="81" t="s">
        <v>294</v>
      </c>
    </row>
    <row r="24" spans="2:7" ht="30.75" customHeight="1" x14ac:dyDescent="0.15">
      <c r="B24" s="249"/>
      <c r="C24" s="250"/>
      <c r="D24" s="81" t="s">
        <v>276</v>
      </c>
      <c r="E24" s="81" t="s">
        <v>285</v>
      </c>
      <c r="F24" s="139">
        <v>232198000</v>
      </c>
      <c r="G24" s="81" t="s">
        <v>292</v>
      </c>
    </row>
    <row r="25" spans="2:7" ht="30.75" customHeight="1" x14ac:dyDescent="0.15">
      <c r="B25" s="249"/>
      <c r="C25" s="250"/>
      <c r="D25" s="81" t="s">
        <v>190</v>
      </c>
      <c r="E25" s="81" t="s">
        <v>230</v>
      </c>
      <c r="F25" s="139">
        <v>229469590</v>
      </c>
      <c r="G25" s="81" t="s">
        <v>296</v>
      </c>
    </row>
    <row r="26" spans="2:7" ht="30.75" customHeight="1" x14ac:dyDescent="0.15">
      <c r="B26" s="249"/>
      <c r="C26" s="250"/>
      <c r="D26" s="81" t="s">
        <v>191</v>
      </c>
      <c r="E26" s="81" t="s">
        <v>192</v>
      </c>
      <c r="F26" s="139">
        <v>223281206</v>
      </c>
      <c r="G26" s="81" t="s">
        <v>295</v>
      </c>
    </row>
    <row r="27" spans="2:7" ht="30.75" customHeight="1" x14ac:dyDescent="0.15">
      <c r="B27" s="249"/>
      <c r="C27" s="250"/>
      <c r="D27" s="106" t="s">
        <v>194</v>
      </c>
      <c r="E27" s="154" t="s">
        <v>195</v>
      </c>
      <c r="F27" s="138">
        <v>174997940</v>
      </c>
      <c r="G27" s="106" t="s">
        <v>297</v>
      </c>
    </row>
    <row r="28" spans="2:7" ht="30.75" customHeight="1" x14ac:dyDescent="0.15">
      <c r="B28" s="249"/>
      <c r="C28" s="250"/>
      <c r="D28" s="107" t="s">
        <v>307</v>
      </c>
      <c r="E28" s="106" t="s">
        <v>308</v>
      </c>
      <c r="F28" s="140">
        <v>154537000</v>
      </c>
      <c r="G28" s="106" t="s">
        <v>309</v>
      </c>
    </row>
    <row r="29" spans="2:7" ht="30.75" customHeight="1" x14ac:dyDescent="0.15">
      <c r="B29" s="249"/>
      <c r="C29" s="250"/>
      <c r="D29" s="107" t="s">
        <v>269</v>
      </c>
      <c r="E29" s="106"/>
      <c r="F29" s="140">
        <f>F31-F9-SUM(F10:F28)</f>
        <v>2548098718</v>
      </c>
      <c r="G29" s="106"/>
    </row>
    <row r="30" spans="2:7" ht="30.75" customHeight="1" x14ac:dyDescent="0.15">
      <c r="B30" s="251"/>
      <c r="C30" s="252"/>
      <c r="D30" s="80" t="s">
        <v>129</v>
      </c>
      <c r="E30" s="78"/>
      <c r="F30" s="137">
        <f>SUM(F10:F29)</f>
        <v>13924367471</v>
      </c>
      <c r="G30" s="79"/>
    </row>
    <row r="31" spans="2:7" ht="30.75" customHeight="1" x14ac:dyDescent="0.15">
      <c r="B31" s="253" t="s">
        <v>38</v>
      </c>
      <c r="C31" s="254"/>
      <c r="D31" s="78"/>
      <c r="E31" s="78"/>
      <c r="F31" s="141">
        <v>13940522671</v>
      </c>
      <c r="G31" s="79"/>
    </row>
    <row r="32" spans="2:7" ht="3.75" customHeight="1" x14ac:dyDescent="0.15"/>
    <row r="33" ht="12" customHeight="1" x14ac:dyDescent="0.15"/>
  </sheetData>
  <mergeCells count="4">
    <mergeCell ref="B4:C4"/>
    <mergeCell ref="B5:C9"/>
    <mergeCell ref="B10:C30"/>
    <mergeCell ref="B31:C31"/>
  </mergeCells>
  <phoneticPr fontId="4"/>
  <printOptions horizontalCentered="1"/>
  <pageMargins left="0.39370078740157483" right="0.39370078740157483" top="0.15748031496062992" bottom="0.15748031496062992" header="0.31496062992125984" footer="0.31496062992125984"/>
  <pageSetup paperSize="9" scale="7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12</vt:i4>
      </vt:variant>
    </vt:vector>
  </HeadingPairs>
  <TitlesOfParts>
    <vt:vector size="24" baseType="lpstr">
      <vt:lpstr>有形固定資産 (千円) </vt:lpstr>
      <vt:lpstr>投資及び出資金 (千円)</vt:lpstr>
      <vt:lpstr>基金 (千円)</vt:lpstr>
      <vt:lpstr>貸付金 (千円)</vt:lpstr>
      <vt:lpstr>未収金及び長期延滞債権 (千円)</vt:lpstr>
      <vt:lpstr>地方債（借入先別） (千円) </vt:lpstr>
      <vt:lpstr>地方債（利率別など） (千円)</vt:lpstr>
      <vt:lpstr>引当金 (千円)</vt:lpstr>
      <vt:lpstr>補助金 (千円) </vt:lpstr>
      <vt:lpstr>財源 (千円) </vt:lpstr>
      <vt:lpstr>財源情報 (千円)</vt:lpstr>
      <vt:lpstr>資金明細 (千円)</vt:lpstr>
      <vt:lpstr>'引当金 (千円)'!Print_Area</vt:lpstr>
      <vt:lpstr>'基金 (千円)'!Print_Area</vt:lpstr>
      <vt:lpstr>'財源 (千円) '!Print_Area</vt:lpstr>
      <vt:lpstr>'財源情報 (千円)'!Print_Area</vt:lpstr>
      <vt:lpstr>'資金明細 (千円)'!Print_Area</vt:lpstr>
      <vt:lpstr>'貸付金 (千円)'!Print_Area</vt:lpstr>
      <vt:lpstr>'地方債（借入先別） (千円) '!Print_Area</vt:lpstr>
      <vt:lpstr>'地方債（利率別など） (千円)'!Print_Area</vt:lpstr>
      <vt:lpstr>'投資及び出資金 (千円)'!Print_Area</vt:lpstr>
      <vt:lpstr>'補助金 (千円) '!Print_Area</vt:lpstr>
      <vt:lpstr>'未収金及び長期延滞債権 (千円)'!Print_Area</vt:lpstr>
      <vt:lpstr>'有形固定資産 (千円)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zaisei10</dc:creator>
  <cp:lastModifiedBy>zaisei10</cp:lastModifiedBy>
  <cp:lastPrinted>2024-03-14T01:13:50Z</cp:lastPrinted>
  <dcterms:created xsi:type="dcterms:W3CDTF">2014-03-27T08:10:30Z</dcterms:created>
  <dcterms:modified xsi:type="dcterms:W3CDTF">2024-03-21T07:00:07Z</dcterms:modified>
</cp:coreProperties>
</file>