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ifilv01\三鷹市\部_課フォルダ\課2\市民課\庶務・年金係\31_住基統計\50_オープンデータ\公表データ\令和6年\"/>
    </mc:Choice>
  </mc:AlternateContent>
  <bookViews>
    <workbookView xWindow="-110" yWindow="-110" windowWidth="19420" windowHeight="10300" tabRatio="677" xr2:uid="{00000000-000D-0000-FFFF-FFFF00000000}"/>
  </bookViews>
  <sheets>
    <sheet name="0801" sheetId="22" r:id="rId1"/>
    <sheet name="0701" sheetId="23" r:id="rId2"/>
    <sheet name="0601" sheetId="24" r:id="rId3"/>
    <sheet name="0501" sheetId="25" r:id="rId4"/>
    <sheet name="0401" sheetId="13" r:id="rId5"/>
    <sheet name="0301" sheetId="15" r:id="rId6"/>
    <sheet name="0201" sheetId="16" r:id="rId7"/>
    <sheet name="0101" sheetId="17" r:id="rId8"/>
  </sheets>
  <definedNames>
    <definedName name="_AB6020" localSheetId="7">'0101'!$A$3:$F$77</definedName>
    <definedName name="_AB6020" localSheetId="6">'0201'!$A$3:$F$77</definedName>
    <definedName name="_AB6020" localSheetId="5">'0301'!$A$3:$F$77</definedName>
    <definedName name="_AB6020" localSheetId="4">'0401'!$A$3:$F$70</definedName>
    <definedName name="_AB6020" localSheetId="3">'0501'!$A$3:$F$77</definedName>
    <definedName name="_AB6020" localSheetId="2">'0601'!$A$3:$F$77</definedName>
    <definedName name="_AB6020" localSheetId="1">'0701'!$A$3:$F$77</definedName>
    <definedName name="_AB6020" localSheetId="0">'0801'!$A$3:$F$77</definedName>
    <definedName name="_AB6020">#REF!</definedName>
    <definedName name="_xlnm.Print_Area" localSheetId="7">'0101'!$A$1:$L$45</definedName>
    <definedName name="_xlnm.Print_Area" localSheetId="6">'0201'!$A$1:$L$45</definedName>
    <definedName name="_xlnm.Print_Area" localSheetId="5">'0301'!$A$1:$L$45</definedName>
    <definedName name="_xlnm.Print_Area" localSheetId="4">'0401'!$A$1:$L$45</definedName>
    <definedName name="_xlnm.Print_Area" localSheetId="2">'0601'!$A$1:$L$45</definedName>
    <definedName name="_xlnm.Print_Area" localSheetId="1">'0701'!$A$1:$L$45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3" l="1"/>
  <c r="J41" i="23"/>
  <c r="I41" i="23"/>
  <c r="I41" i="24" l="1"/>
  <c r="K41" i="24"/>
  <c r="J41" i="24"/>
  <c r="K41" i="13"/>
  <c r="J41" i="13"/>
  <c r="I41" i="13"/>
  <c r="D13" i="23" l="1"/>
  <c r="E13" i="23"/>
  <c r="C13" i="23"/>
  <c r="J35" i="23" l="1"/>
  <c r="K35" i="23"/>
  <c r="I35" i="23"/>
  <c r="F4" i="15"/>
  <c r="F5" i="15"/>
  <c r="F6" i="15"/>
  <c r="F7" i="15"/>
  <c r="F8" i="15"/>
  <c r="F9" i="15"/>
  <c r="F10" i="15"/>
  <c r="F11" i="15"/>
  <c r="F12" i="15"/>
  <c r="F14" i="15"/>
  <c r="F15" i="15"/>
  <c r="F16" i="15"/>
  <c r="F17" i="15"/>
  <c r="F18" i="15"/>
  <c r="F19" i="15"/>
  <c r="F20" i="15"/>
  <c r="L30" i="23"/>
  <c r="L31" i="23"/>
  <c r="L32" i="23"/>
  <c r="L33" i="23"/>
  <c r="L34" i="23"/>
  <c r="L29" i="23"/>
  <c r="L25" i="23"/>
  <c r="L26" i="23"/>
  <c r="L27" i="23"/>
  <c r="L24" i="23"/>
  <c r="L21" i="23"/>
  <c r="L22" i="23"/>
  <c r="L20" i="23"/>
  <c r="L15" i="23"/>
  <c r="L16" i="23"/>
  <c r="L17" i="23"/>
  <c r="L18" i="23"/>
  <c r="L14" i="23"/>
  <c r="L5" i="23"/>
  <c r="L6" i="23"/>
  <c r="L7" i="23"/>
  <c r="L8" i="23"/>
  <c r="L9" i="23"/>
  <c r="L10" i="23"/>
  <c r="L11" i="23"/>
  <c r="L12" i="23"/>
  <c r="L4" i="23"/>
  <c r="F39" i="23"/>
  <c r="F40" i="23"/>
  <c r="F41" i="23"/>
  <c r="F42" i="23"/>
  <c r="F43" i="23"/>
  <c r="F38" i="23"/>
  <c r="F34" i="23"/>
  <c r="F35" i="23"/>
  <c r="F36" i="23"/>
  <c r="F33" i="23"/>
  <c r="F29" i="23"/>
  <c r="F30" i="23"/>
  <c r="F31" i="23"/>
  <c r="F28" i="23"/>
  <c r="F23" i="23"/>
  <c r="F24" i="23"/>
  <c r="F25" i="23"/>
  <c r="F26" i="23"/>
  <c r="F22" i="23"/>
  <c r="F15" i="23"/>
  <c r="F16" i="23"/>
  <c r="F17" i="23"/>
  <c r="F18" i="23"/>
  <c r="F19" i="23"/>
  <c r="F20" i="23"/>
  <c r="F14" i="23"/>
  <c r="F6" i="23"/>
  <c r="F7" i="23"/>
  <c r="F8" i="23"/>
  <c r="F9" i="23"/>
  <c r="F10" i="23"/>
  <c r="F11" i="23"/>
  <c r="F12" i="23"/>
  <c r="F5" i="23"/>
  <c r="F4" i="23"/>
  <c r="I13" i="22"/>
  <c r="J13" i="22"/>
  <c r="K13" i="22"/>
  <c r="C21" i="22"/>
  <c r="D21" i="22"/>
  <c r="E21" i="22"/>
  <c r="I35" i="13"/>
  <c r="J35" i="13"/>
  <c r="K35" i="13"/>
  <c r="I23" i="24"/>
  <c r="J23" i="24"/>
  <c r="K23" i="24"/>
  <c r="C27" i="25"/>
  <c r="D27" i="25"/>
  <c r="E27" i="25"/>
  <c r="C27" i="17"/>
  <c r="D27" i="17"/>
  <c r="E27" i="17"/>
  <c r="F4" i="25"/>
  <c r="F5" i="25"/>
  <c r="F6" i="25"/>
  <c r="F7" i="25"/>
  <c r="F8" i="25"/>
  <c r="F9" i="25"/>
  <c r="F10" i="25"/>
  <c r="F11" i="25"/>
  <c r="F12" i="25"/>
  <c r="F14" i="25"/>
  <c r="F15" i="25"/>
  <c r="F16" i="25"/>
  <c r="F17" i="25"/>
  <c r="F18" i="25"/>
  <c r="F19" i="25"/>
  <c r="F20" i="25"/>
  <c r="E44" i="25"/>
  <c r="D44" i="25"/>
  <c r="C44" i="25"/>
  <c r="F43" i="25"/>
  <c r="F42" i="25"/>
  <c r="F41" i="25"/>
  <c r="F40" i="25"/>
  <c r="F39" i="25"/>
  <c r="F38" i="25"/>
  <c r="E37" i="25"/>
  <c r="D37" i="25"/>
  <c r="C37" i="25"/>
  <c r="F36" i="25"/>
  <c r="K35" i="25"/>
  <c r="J35" i="25"/>
  <c r="I35" i="25"/>
  <c r="F35" i="25"/>
  <c r="L34" i="25"/>
  <c r="F34" i="25"/>
  <c r="L33" i="25"/>
  <c r="F33" i="25"/>
  <c r="L32" i="25"/>
  <c r="E32" i="25"/>
  <c r="D32" i="25"/>
  <c r="C32" i="25"/>
  <c r="L31" i="25"/>
  <c r="F31" i="25"/>
  <c r="L30" i="25"/>
  <c r="F30" i="25"/>
  <c r="L29" i="25"/>
  <c r="F29" i="25"/>
  <c r="K28" i="25"/>
  <c r="J28" i="25"/>
  <c r="I28" i="25"/>
  <c r="F28" i="25"/>
  <c r="L27" i="25"/>
  <c r="L26" i="25"/>
  <c r="F26" i="25"/>
  <c r="L25" i="25"/>
  <c r="F25" i="25"/>
  <c r="L24" i="25"/>
  <c r="F24" i="25"/>
  <c r="K23" i="25"/>
  <c r="J23" i="25"/>
  <c r="I23" i="25"/>
  <c r="F23" i="25"/>
  <c r="L22" i="25"/>
  <c r="F22" i="25"/>
  <c r="L21" i="25"/>
  <c r="E21" i="25"/>
  <c r="D21" i="25"/>
  <c r="C21" i="25"/>
  <c r="L20" i="25"/>
  <c r="K19" i="25"/>
  <c r="J19" i="25"/>
  <c r="I19" i="25"/>
  <c r="L18" i="25"/>
  <c r="L17" i="25"/>
  <c r="L16" i="25"/>
  <c r="L15" i="25"/>
  <c r="L14" i="25"/>
  <c r="K13" i="25"/>
  <c r="J13" i="25"/>
  <c r="I13" i="25"/>
  <c r="E13" i="25"/>
  <c r="D13" i="25"/>
  <c r="C13" i="25"/>
  <c r="L12" i="25"/>
  <c r="L11" i="25"/>
  <c r="L10" i="25"/>
  <c r="L9" i="25"/>
  <c r="L8" i="25"/>
  <c r="L7" i="25"/>
  <c r="L6" i="25"/>
  <c r="L5" i="25"/>
  <c r="L4" i="25"/>
  <c r="E44" i="24"/>
  <c r="D44" i="24"/>
  <c r="C44" i="24"/>
  <c r="F43" i="24"/>
  <c r="F42" i="24"/>
  <c r="F41" i="24"/>
  <c r="F40" i="24"/>
  <c r="F39" i="24"/>
  <c r="F38" i="24"/>
  <c r="E37" i="24"/>
  <c r="D37" i="24"/>
  <c r="C37" i="24"/>
  <c r="F36" i="24"/>
  <c r="K35" i="24"/>
  <c r="J35" i="24"/>
  <c r="I35" i="24"/>
  <c r="F35" i="24"/>
  <c r="L34" i="24"/>
  <c r="F34" i="24"/>
  <c r="L33" i="24"/>
  <c r="F33" i="24"/>
  <c r="L32" i="24"/>
  <c r="E32" i="24"/>
  <c r="D32" i="24"/>
  <c r="C32" i="24"/>
  <c r="L31" i="24"/>
  <c r="F31" i="24"/>
  <c r="L30" i="24"/>
  <c r="F30" i="24"/>
  <c r="L29" i="24"/>
  <c r="F29" i="24"/>
  <c r="K28" i="24"/>
  <c r="J28" i="24"/>
  <c r="I28" i="24"/>
  <c r="F28" i="24"/>
  <c r="L27" i="24"/>
  <c r="E27" i="24"/>
  <c r="D27" i="24"/>
  <c r="C27" i="24"/>
  <c r="L26" i="24"/>
  <c r="F26" i="24"/>
  <c r="L25" i="24"/>
  <c r="F25" i="24"/>
  <c r="L24" i="24"/>
  <c r="F24" i="24"/>
  <c r="F23" i="24"/>
  <c r="L22" i="24"/>
  <c r="F22" i="24"/>
  <c r="L21" i="24"/>
  <c r="E21" i="24"/>
  <c r="D21" i="24"/>
  <c r="C21" i="24"/>
  <c r="L20" i="24"/>
  <c r="F20" i="24"/>
  <c r="K19" i="24"/>
  <c r="J19" i="24"/>
  <c r="I19" i="24"/>
  <c r="F19" i="24"/>
  <c r="L18" i="24"/>
  <c r="F18" i="24"/>
  <c r="L17" i="24"/>
  <c r="F17" i="24"/>
  <c r="L16" i="24"/>
  <c r="F16" i="24"/>
  <c r="L15" i="24"/>
  <c r="F15" i="24"/>
  <c r="L14" i="24"/>
  <c r="F14" i="24"/>
  <c r="K13" i="24"/>
  <c r="J13" i="24"/>
  <c r="I13" i="24"/>
  <c r="E13" i="24"/>
  <c r="D13" i="24"/>
  <c r="C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4" i="24"/>
  <c r="F4" i="24"/>
  <c r="E44" i="23"/>
  <c r="D44" i="23"/>
  <c r="C44" i="23"/>
  <c r="E37" i="23"/>
  <c r="D37" i="23"/>
  <c r="C37" i="23"/>
  <c r="E32" i="23"/>
  <c r="D32" i="23"/>
  <c r="C32" i="23"/>
  <c r="K28" i="23"/>
  <c r="J28" i="23"/>
  <c r="I28" i="23"/>
  <c r="E27" i="23"/>
  <c r="D27" i="23"/>
  <c r="C27" i="23"/>
  <c r="K23" i="23"/>
  <c r="J23" i="23"/>
  <c r="I23" i="23"/>
  <c r="E21" i="23"/>
  <c r="D21" i="23"/>
  <c r="C21" i="23"/>
  <c r="K19" i="23"/>
  <c r="J19" i="23"/>
  <c r="I19" i="23"/>
  <c r="K13" i="23"/>
  <c r="J13" i="23"/>
  <c r="I13" i="23"/>
  <c r="F13" i="23"/>
  <c r="E44" i="22"/>
  <c r="D44" i="22"/>
  <c r="C44" i="22"/>
  <c r="F43" i="22"/>
  <c r="F42" i="22"/>
  <c r="F41" i="22"/>
  <c r="F40" i="22"/>
  <c r="F39" i="22"/>
  <c r="F38" i="22"/>
  <c r="E37" i="22"/>
  <c r="D37" i="22"/>
  <c r="C37" i="22"/>
  <c r="F36" i="22"/>
  <c r="K35" i="22"/>
  <c r="J35" i="22"/>
  <c r="I35" i="22"/>
  <c r="F35" i="22"/>
  <c r="L34" i="22"/>
  <c r="F34" i="22"/>
  <c r="L33" i="22"/>
  <c r="F33" i="22"/>
  <c r="L32" i="22"/>
  <c r="E32" i="22"/>
  <c r="D32" i="22"/>
  <c r="C32" i="22"/>
  <c r="L31" i="22"/>
  <c r="F31" i="22"/>
  <c r="L30" i="22"/>
  <c r="F30" i="22"/>
  <c r="L29" i="22"/>
  <c r="F29" i="22"/>
  <c r="K28" i="22"/>
  <c r="J28" i="22"/>
  <c r="I28" i="22"/>
  <c r="F28" i="22"/>
  <c r="L27" i="22"/>
  <c r="E27" i="22"/>
  <c r="D27" i="22"/>
  <c r="C27" i="22"/>
  <c r="L26" i="22"/>
  <c r="F26" i="22"/>
  <c r="L25" i="22"/>
  <c r="F25" i="22"/>
  <c r="L24" i="22"/>
  <c r="F24" i="22"/>
  <c r="K23" i="22"/>
  <c r="J23" i="22"/>
  <c r="I23" i="22"/>
  <c r="F23" i="22"/>
  <c r="L22" i="22"/>
  <c r="F22" i="22"/>
  <c r="L21" i="22"/>
  <c r="L20" i="22"/>
  <c r="F20" i="22"/>
  <c r="K19" i="22"/>
  <c r="J19" i="22"/>
  <c r="I19" i="22"/>
  <c r="F19" i="22"/>
  <c r="L18" i="22"/>
  <c r="F18" i="22"/>
  <c r="L17" i="22"/>
  <c r="F17" i="22"/>
  <c r="L16" i="22"/>
  <c r="F16" i="22"/>
  <c r="L15" i="22"/>
  <c r="F15" i="22"/>
  <c r="L14" i="22"/>
  <c r="F14" i="22"/>
  <c r="E13" i="22"/>
  <c r="D13" i="22"/>
  <c r="C13" i="22"/>
  <c r="L12" i="22"/>
  <c r="F12" i="22"/>
  <c r="L11" i="22"/>
  <c r="F11" i="22"/>
  <c r="L10" i="22"/>
  <c r="F10" i="22"/>
  <c r="L9" i="22"/>
  <c r="F9" i="22"/>
  <c r="L8" i="22"/>
  <c r="F8" i="22"/>
  <c r="L7" i="22"/>
  <c r="F7" i="22"/>
  <c r="L6" i="22"/>
  <c r="F6" i="22"/>
  <c r="L5" i="22"/>
  <c r="F5" i="22"/>
  <c r="L4" i="22"/>
  <c r="F4" i="22"/>
  <c r="E44" i="17"/>
  <c r="D44" i="17"/>
  <c r="C44" i="17"/>
  <c r="F43" i="17"/>
  <c r="F42" i="17"/>
  <c r="F41" i="17"/>
  <c r="F40" i="17"/>
  <c r="F39" i="17"/>
  <c r="F38" i="17"/>
  <c r="E37" i="17"/>
  <c r="D37" i="17"/>
  <c r="C37" i="17"/>
  <c r="F36" i="17"/>
  <c r="K35" i="17"/>
  <c r="J35" i="17"/>
  <c r="I35" i="17"/>
  <c r="F35" i="17"/>
  <c r="L34" i="17"/>
  <c r="F34" i="17"/>
  <c r="L33" i="17"/>
  <c r="F33" i="17"/>
  <c r="L32" i="17"/>
  <c r="E32" i="17"/>
  <c r="D32" i="17"/>
  <c r="C32" i="17"/>
  <c r="L31" i="17"/>
  <c r="F31" i="17"/>
  <c r="L30" i="17"/>
  <c r="F30" i="17"/>
  <c r="L29" i="17"/>
  <c r="F29" i="17"/>
  <c r="K28" i="17"/>
  <c r="J28" i="17"/>
  <c r="I28" i="17"/>
  <c r="F28" i="17"/>
  <c r="L27" i="17"/>
  <c r="L26" i="17"/>
  <c r="F26" i="17"/>
  <c r="L25" i="17"/>
  <c r="F25" i="17"/>
  <c r="L24" i="17"/>
  <c r="F24" i="17"/>
  <c r="K23" i="17"/>
  <c r="J23" i="17"/>
  <c r="I23" i="17"/>
  <c r="F23" i="17"/>
  <c r="L22" i="17"/>
  <c r="F22" i="17"/>
  <c r="L21" i="17"/>
  <c r="E21" i="17"/>
  <c r="D21" i="17"/>
  <c r="C21" i="17"/>
  <c r="L20" i="17"/>
  <c r="F20" i="17"/>
  <c r="K19" i="17"/>
  <c r="J19" i="17"/>
  <c r="I19" i="17"/>
  <c r="F19" i="17"/>
  <c r="L18" i="17"/>
  <c r="F18" i="17"/>
  <c r="L17" i="17"/>
  <c r="F17" i="17"/>
  <c r="L16" i="17"/>
  <c r="F16" i="17"/>
  <c r="L15" i="17"/>
  <c r="F15" i="17"/>
  <c r="L14" i="17"/>
  <c r="F14" i="17"/>
  <c r="K13" i="17"/>
  <c r="J13" i="17"/>
  <c r="I13" i="17"/>
  <c r="E13" i="17"/>
  <c r="D13" i="17"/>
  <c r="C13" i="17"/>
  <c r="L12" i="17"/>
  <c r="F12" i="17"/>
  <c r="L11" i="17"/>
  <c r="F11" i="17"/>
  <c r="L10" i="17"/>
  <c r="F10" i="17"/>
  <c r="L9" i="17"/>
  <c r="F9" i="17"/>
  <c r="L8" i="17"/>
  <c r="F8" i="17"/>
  <c r="L7" i="17"/>
  <c r="F7" i="17"/>
  <c r="L6" i="17"/>
  <c r="F6" i="17"/>
  <c r="L5" i="17"/>
  <c r="F5" i="17"/>
  <c r="L4" i="17"/>
  <c r="F4" i="17"/>
  <c r="E44" i="16"/>
  <c r="D44" i="16"/>
  <c r="C44" i="16"/>
  <c r="F43" i="16"/>
  <c r="F42" i="16"/>
  <c r="F41" i="16"/>
  <c r="F40" i="16"/>
  <c r="F39" i="16"/>
  <c r="F38" i="16"/>
  <c r="E37" i="16"/>
  <c r="D37" i="16"/>
  <c r="C37" i="16"/>
  <c r="F36" i="16"/>
  <c r="K35" i="16"/>
  <c r="J35" i="16"/>
  <c r="I35" i="16"/>
  <c r="F35" i="16"/>
  <c r="L34" i="16"/>
  <c r="F34" i="16"/>
  <c r="L33" i="16"/>
  <c r="F33" i="16"/>
  <c r="L32" i="16"/>
  <c r="E32" i="16"/>
  <c r="D32" i="16"/>
  <c r="C32" i="16"/>
  <c r="L31" i="16"/>
  <c r="F31" i="16"/>
  <c r="L30" i="16"/>
  <c r="F30" i="16"/>
  <c r="L29" i="16"/>
  <c r="F29" i="16"/>
  <c r="K28" i="16"/>
  <c r="J28" i="16"/>
  <c r="I28" i="16"/>
  <c r="F28" i="16"/>
  <c r="L27" i="16"/>
  <c r="E27" i="16"/>
  <c r="D27" i="16"/>
  <c r="C27" i="16"/>
  <c r="L26" i="16"/>
  <c r="F26" i="16"/>
  <c r="L25" i="16"/>
  <c r="F25" i="16"/>
  <c r="L24" i="16"/>
  <c r="F24" i="16"/>
  <c r="K23" i="16"/>
  <c r="J23" i="16"/>
  <c r="I23" i="16"/>
  <c r="F23" i="16"/>
  <c r="L22" i="16"/>
  <c r="F22" i="16"/>
  <c r="L21" i="16"/>
  <c r="E21" i="16"/>
  <c r="D21" i="16"/>
  <c r="C21" i="16"/>
  <c r="L20" i="16"/>
  <c r="F20" i="16"/>
  <c r="K19" i="16"/>
  <c r="J19" i="16"/>
  <c r="I19" i="16"/>
  <c r="F19" i="16"/>
  <c r="L18" i="16"/>
  <c r="F18" i="16"/>
  <c r="L17" i="16"/>
  <c r="F17" i="16"/>
  <c r="L16" i="16"/>
  <c r="F16" i="16"/>
  <c r="L15" i="16"/>
  <c r="F15" i="16"/>
  <c r="L14" i="16"/>
  <c r="F14" i="16"/>
  <c r="K13" i="16"/>
  <c r="J13" i="16"/>
  <c r="I13" i="16"/>
  <c r="E13" i="16"/>
  <c r="D13" i="16"/>
  <c r="C13" i="16"/>
  <c r="L12" i="16"/>
  <c r="F12" i="16"/>
  <c r="L11" i="16"/>
  <c r="F11" i="16"/>
  <c r="L10" i="16"/>
  <c r="F10" i="16"/>
  <c r="L9" i="16"/>
  <c r="F9" i="16"/>
  <c r="L8" i="16"/>
  <c r="F8" i="16"/>
  <c r="L7" i="16"/>
  <c r="F7" i="16"/>
  <c r="L6" i="16"/>
  <c r="F6" i="16"/>
  <c r="L5" i="16"/>
  <c r="F5" i="16"/>
  <c r="L4" i="16"/>
  <c r="F4" i="16"/>
  <c r="E44" i="15"/>
  <c r="D44" i="15"/>
  <c r="C44" i="15"/>
  <c r="F43" i="15"/>
  <c r="F42" i="15"/>
  <c r="F41" i="15"/>
  <c r="F40" i="15"/>
  <c r="F39" i="15"/>
  <c r="F38" i="15"/>
  <c r="E37" i="15"/>
  <c r="D37" i="15"/>
  <c r="C37" i="15"/>
  <c r="F36" i="15"/>
  <c r="K35" i="15"/>
  <c r="J35" i="15"/>
  <c r="I35" i="15"/>
  <c r="F35" i="15"/>
  <c r="L34" i="15"/>
  <c r="F34" i="15"/>
  <c r="L33" i="15"/>
  <c r="F33" i="15"/>
  <c r="L32" i="15"/>
  <c r="E32" i="15"/>
  <c r="D32" i="15"/>
  <c r="C32" i="15"/>
  <c r="L31" i="15"/>
  <c r="F31" i="15"/>
  <c r="L30" i="15"/>
  <c r="F30" i="15"/>
  <c r="L29" i="15"/>
  <c r="F29" i="15"/>
  <c r="K28" i="15"/>
  <c r="J28" i="15"/>
  <c r="I28" i="15"/>
  <c r="F28" i="15"/>
  <c r="L27" i="15"/>
  <c r="E27" i="15"/>
  <c r="D27" i="15"/>
  <c r="C27" i="15"/>
  <c r="L26" i="15"/>
  <c r="F26" i="15"/>
  <c r="L25" i="15"/>
  <c r="F25" i="15"/>
  <c r="L24" i="15"/>
  <c r="F24" i="15"/>
  <c r="K23" i="15"/>
  <c r="J23" i="15"/>
  <c r="I23" i="15"/>
  <c r="F23" i="15"/>
  <c r="L22" i="15"/>
  <c r="F22" i="15"/>
  <c r="L21" i="15"/>
  <c r="E21" i="15"/>
  <c r="D21" i="15"/>
  <c r="C21" i="15"/>
  <c r="L20" i="15"/>
  <c r="K19" i="15"/>
  <c r="J19" i="15"/>
  <c r="I19" i="15"/>
  <c r="L18" i="15"/>
  <c r="L17" i="15"/>
  <c r="L16" i="15"/>
  <c r="L15" i="15"/>
  <c r="L14" i="15"/>
  <c r="K13" i="15"/>
  <c r="J13" i="15"/>
  <c r="I13" i="15"/>
  <c r="E13" i="15"/>
  <c r="D13" i="15"/>
  <c r="C13" i="15"/>
  <c r="L12" i="15"/>
  <c r="L11" i="15"/>
  <c r="L10" i="15"/>
  <c r="L9" i="15"/>
  <c r="L8" i="15"/>
  <c r="L7" i="15"/>
  <c r="L6" i="15"/>
  <c r="L5" i="15"/>
  <c r="L4" i="15"/>
  <c r="E44" i="13"/>
  <c r="D44" i="13"/>
  <c r="C44" i="13"/>
  <c r="F43" i="13"/>
  <c r="F42" i="13"/>
  <c r="F41" i="13"/>
  <c r="F40" i="13"/>
  <c r="F39" i="13"/>
  <c r="F38" i="13"/>
  <c r="E37" i="13"/>
  <c r="D37" i="13"/>
  <c r="C37" i="13"/>
  <c r="F36" i="13"/>
  <c r="F35" i="13"/>
  <c r="L34" i="13"/>
  <c r="F34" i="13"/>
  <c r="L33" i="13"/>
  <c r="F33" i="13"/>
  <c r="L32" i="13"/>
  <c r="E32" i="13"/>
  <c r="D32" i="13"/>
  <c r="C32" i="13"/>
  <c r="L31" i="13"/>
  <c r="F31" i="13"/>
  <c r="L30" i="13"/>
  <c r="F30" i="13"/>
  <c r="L29" i="13"/>
  <c r="F29" i="13"/>
  <c r="K28" i="13"/>
  <c r="J28" i="13"/>
  <c r="I28" i="13"/>
  <c r="F28" i="13"/>
  <c r="L27" i="13"/>
  <c r="E27" i="13"/>
  <c r="D27" i="13"/>
  <c r="C27" i="13"/>
  <c r="L26" i="13"/>
  <c r="F26" i="13"/>
  <c r="L25" i="13"/>
  <c r="F25" i="13"/>
  <c r="L24" i="13"/>
  <c r="F24" i="13"/>
  <c r="K23" i="13"/>
  <c r="J23" i="13"/>
  <c r="I23" i="13"/>
  <c r="F23" i="13"/>
  <c r="L22" i="13"/>
  <c r="F22" i="13"/>
  <c r="L21" i="13"/>
  <c r="E21" i="13"/>
  <c r="D21" i="13"/>
  <c r="C21" i="13"/>
  <c r="L20" i="13"/>
  <c r="F20" i="13"/>
  <c r="K19" i="13"/>
  <c r="J19" i="13"/>
  <c r="I19" i="13"/>
  <c r="F19" i="13"/>
  <c r="L18" i="13"/>
  <c r="F18" i="13"/>
  <c r="L17" i="13"/>
  <c r="F17" i="13"/>
  <c r="L16" i="13"/>
  <c r="F16" i="13"/>
  <c r="L15" i="13"/>
  <c r="F15" i="13"/>
  <c r="L14" i="13"/>
  <c r="F14" i="13"/>
  <c r="K13" i="13"/>
  <c r="J13" i="13"/>
  <c r="I13" i="13"/>
  <c r="E13" i="13"/>
  <c r="D13" i="13"/>
  <c r="C13" i="13"/>
  <c r="L12" i="13"/>
  <c r="F12" i="13"/>
  <c r="L11" i="13"/>
  <c r="F11" i="13"/>
  <c r="L10" i="13"/>
  <c r="F10" i="13"/>
  <c r="L9" i="13"/>
  <c r="F9" i="13"/>
  <c r="L8" i="13"/>
  <c r="F8" i="13"/>
  <c r="L7" i="13"/>
  <c r="F7" i="13"/>
  <c r="L6" i="13"/>
  <c r="F6" i="13"/>
  <c r="L5" i="13"/>
  <c r="F5" i="13"/>
  <c r="L4" i="13"/>
  <c r="F4" i="13"/>
  <c r="F13" i="25"/>
  <c r="F13" i="17" l="1"/>
  <c r="F13" i="24"/>
  <c r="F32" i="16"/>
  <c r="F27" i="16"/>
  <c r="F13" i="16"/>
  <c r="L19" i="17"/>
  <c r="F27" i="17"/>
  <c r="L23" i="22"/>
  <c r="L13" i="23"/>
  <c r="K37" i="23"/>
  <c r="J37" i="24"/>
  <c r="L35" i="25"/>
  <c r="L23" i="25"/>
  <c r="F27" i="25"/>
  <c r="F37" i="13"/>
  <c r="L19" i="13"/>
  <c r="F44" i="13"/>
  <c r="L35" i="15"/>
  <c r="F27" i="15"/>
  <c r="F21" i="15"/>
  <c r="L35" i="17"/>
  <c r="L35" i="13"/>
  <c r="L19" i="24"/>
  <c r="L13" i="13"/>
  <c r="L13" i="15"/>
  <c r="F44" i="17"/>
  <c r="F44" i="24"/>
  <c r="F44" i="25"/>
  <c r="F32" i="13"/>
  <c r="F32" i="15"/>
  <c r="F32" i="17"/>
  <c r="F27" i="24"/>
  <c r="F21" i="24"/>
  <c r="F21" i="25"/>
  <c r="F13" i="15"/>
  <c r="F21" i="23"/>
  <c r="L23" i="24"/>
  <c r="F37" i="24"/>
  <c r="F32" i="25"/>
  <c r="I37" i="25"/>
  <c r="I41" i="25" s="1"/>
  <c r="F27" i="13"/>
  <c r="L28" i="15"/>
  <c r="L19" i="15"/>
  <c r="L35" i="16"/>
  <c r="L23" i="16"/>
  <c r="L19" i="16"/>
  <c r="L13" i="16"/>
  <c r="F37" i="16"/>
  <c r="F21" i="16"/>
  <c r="L28" i="16"/>
  <c r="L28" i="24"/>
  <c r="L19" i="25"/>
  <c r="K37" i="24"/>
  <c r="F44" i="15"/>
  <c r="F44" i="16"/>
  <c r="F37" i="15"/>
  <c r="F37" i="25"/>
  <c r="J37" i="25"/>
  <c r="J41" i="25" s="1"/>
  <c r="F32" i="24"/>
  <c r="F21" i="17"/>
  <c r="J37" i="15"/>
  <c r="J41" i="15" s="1"/>
  <c r="L35" i="24"/>
  <c r="L13" i="24"/>
  <c r="I37" i="24"/>
  <c r="L28" i="25"/>
  <c r="L13" i="25"/>
  <c r="L28" i="13"/>
  <c r="L23" i="13"/>
  <c r="F21" i="13"/>
  <c r="F13" i="13"/>
  <c r="K37" i="13"/>
  <c r="L23" i="15"/>
  <c r="K37" i="15"/>
  <c r="K41" i="15" s="1"/>
  <c r="I37" i="15"/>
  <c r="I41" i="15" s="1"/>
  <c r="J37" i="16"/>
  <c r="J41" i="16" s="1"/>
  <c r="L28" i="17"/>
  <c r="L28" i="23"/>
  <c r="F32" i="23"/>
  <c r="K37" i="25"/>
  <c r="K41" i="25" s="1"/>
  <c r="J37" i="13"/>
  <c r="I37" i="13"/>
  <c r="I37" i="16"/>
  <c r="K37" i="16"/>
  <c r="K41" i="16" s="1"/>
  <c r="L23" i="17"/>
  <c r="L13" i="17"/>
  <c r="I37" i="17"/>
  <c r="L19" i="22"/>
  <c r="J37" i="22"/>
  <c r="F27" i="22"/>
  <c r="I37" i="22"/>
  <c r="F37" i="22"/>
  <c r="F13" i="22"/>
  <c r="J37" i="17"/>
  <c r="K37" i="17"/>
  <c r="F37" i="17"/>
  <c r="L28" i="22"/>
  <c r="L13" i="22"/>
  <c r="F44" i="22"/>
  <c r="F32" i="22"/>
  <c r="F21" i="22"/>
  <c r="L23" i="23"/>
  <c r="F37" i="23"/>
  <c r="L19" i="23"/>
  <c r="F27" i="23"/>
  <c r="F44" i="23"/>
  <c r="L35" i="22"/>
  <c r="K37" i="22"/>
  <c r="L35" i="23"/>
  <c r="J37" i="23"/>
  <c r="I37" i="23"/>
  <c r="I41" i="16" l="1"/>
  <c r="I39" i="16"/>
  <c r="I41" i="17"/>
  <c r="I39" i="17"/>
  <c r="K39" i="17"/>
  <c r="K41" i="17"/>
  <c r="J41" i="17"/>
  <c r="J39" i="17"/>
  <c r="K39" i="15"/>
  <c r="J39" i="15"/>
  <c r="K39" i="13"/>
  <c r="I39" i="25"/>
  <c r="K39" i="16"/>
  <c r="I39" i="13"/>
  <c r="J39" i="13"/>
  <c r="K39" i="25"/>
  <c r="J39" i="25"/>
  <c r="J39" i="16"/>
  <c r="I39" i="15"/>
  <c r="K39" i="24"/>
  <c r="L41" i="24"/>
  <c r="J39" i="24"/>
  <c r="I39" i="24"/>
  <c r="J39" i="23"/>
  <c r="L41" i="23"/>
  <c r="K39" i="23"/>
  <c r="I39" i="23"/>
  <c r="J39" i="22"/>
  <c r="K39" i="22"/>
  <c r="I39" i="22"/>
  <c r="L37" i="24"/>
  <c r="L37" i="15"/>
  <c r="L41" i="15" s="1"/>
  <c r="L37" i="23"/>
  <c r="L37" i="16"/>
  <c r="L37" i="25"/>
  <c r="L37" i="13"/>
  <c r="L37" i="22"/>
  <c r="L37" i="17"/>
  <c r="L41" i="25" l="1"/>
  <c r="L39" i="25"/>
  <c r="L41" i="16"/>
  <c r="L39" i="16"/>
  <c r="L39" i="13"/>
  <c r="L41" i="13"/>
  <c r="L39" i="17"/>
  <c r="L39" i="15"/>
  <c r="L39" i="24"/>
  <c r="L39" i="23"/>
  <c r="L41" i="22"/>
  <c r="L39" i="22"/>
  <c r="L41" i="17"/>
</calcChain>
</file>

<file path=xl/sharedStrings.xml><?xml version="1.0" encoding="utf-8"?>
<sst xmlns="http://schemas.openxmlformats.org/spreadsheetml/2006/main" count="800" uniqueCount="38">
  <si>
    <t>地域(町丁目）</t>
    <rPh sb="0" eb="2">
      <t>チイキ</t>
    </rPh>
    <rPh sb="3" eb="4">
      <t>マチ</t>
    </rPh>
    <rPh sb="4" eb="5">
      <t>チョウ</t>
    </rPh>
    <rPh sb="5" eb="6">
      <t>メ</t>
    </rPh>
    <phoneticPr fontId="2"/>
  </si>
  <si>
    <t>世帯数</t>
    <rPh sb="0" eb="3">
      <t>セタイスウ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</si>
  <si>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</si>
  <si>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</si>
  <si>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２丁目</t>
    <rPh sb="1" eb="3">
      <t>チョウメ</t>
    </rPh>
    <phoneticPr fontId="2"/>
  </si>
  <si>
    <t>小　　計</t>
    <rPh sb="0" eb="1">
      <t>ショウ</t>
    </rPh>
    <rPh sb="3" eb="4">
      <t>ケイ</t>
    </rPh>
    <phoneticPr fontId="2"/>
  </si>
  <si>
    <t>合　　計</t>
    <rPh sb="0" eb="1">
      <t>ゴウ</t>
    </rPh>
    <rPh sb="3" eb="4">
      <t>ケイ</t>
    </rPh>
    <phoneticPr fontId="2"/>
  </si>
  <si>
    <t>人　　　口</t>
    <rPh sb="0" eb="1">
      <t>ヒト</t>
    </rPh>
    <rPh sb="4" eb="5">
      <t>クチ</t>
    </rPh>
    <phoneticPr fontId="2"/>
  </si>
  <si>
    <t>１丁目</t>
    <rPh sb="1" eb="3">
      <t>チョウメ</t>
    </rPh>
    <phoneticPr fontId="2"/>
  </si>
  <si>
    <t>下連雀　</t>
    <rPh sb="0" eb="3">
      <t>シモレンジャク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</si>
  <si>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</si>
  <si>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</si>
  <si>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</si>
  <si>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</si>
  <si>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</si>
  <si>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</si>
  <si>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</si>
  <si>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井の頭　</t>
    <rPh sb="0" eb="1">
      <t>イ</t>
    </rPh>
    <rPh sb="2" eb="3">
      <t>カシラ</t>
    </rPh>
    <phoneticPr fontId="2"/>
  </si>
  <si>
    <t>上連雀</t>
    <rPh sb="0" eb="3">
      <t>カミレンジャク</t>
    </rPh>
    <phoneticPr fontId="2"/>
  </si>
  <si>
    <t>深大寺　</t>
    <rPh sb="0" eb="3">
      <t>ジンダイジ</t>
    </rPh>
    <phoneticPr fontId="2"/>
  </si>
  <si>
    <t>総　計</t>
    <rPh sb="0" eb="1">
      <t>フサ</t>
    </rPh>
    <rPh sb="2" eb="3">
      <t>ケイ</t>
    </rPh>
    <phoneticPr fontId="2"/>
  </si>
  <si>
    <t>井　口　　</t>
    <rPh sb="0" eb="1">
      <t>セイ</t>
    </rPh>
    <rPh sb="2" eb="3">
      <t>クチ</t>
    </rPh>
    <phoneticPr fontId="2"/>
  </si>
  <si>
    <t>野　崎　　</t>
    <rPh sb="0" eb="1">
      <t>ノ</t>
    </rPh>
    <rPh sb="2" eb="3">
      <t>ザキ</t>
    </rPh>
    <phoneticPr fontId="2"/>
  </si>
  <si>
    <t>大　沢　　</t>
    <rPh sb="0" eb="1">
      <t>ダイ</t>
    </rPh>
    <rPh sb="2" eb="3">
      <t>サワ</t>
    </rPh>
    <phoneticPr fontId="2"/>
  </si>
  <si>
    <t>牟　礼　　</t>
    <rPh sb="0" eb="1">
      <t>ム</t>
    </rPh>
    <rPh sb="2" eb="3">
      <t>レイ</t>
    </rPh>
    <phoneticPr fontId="2"/>
  </si>
  <si>
    <t>中　原　　</t>
    <rPh sb="0" eb="1">
      <t>ナカ</t>
    </rPh>
    <rPh sb="2" eb="3">
      <t>ハラ</t>
    </rPh>
    <phoneticPr fontId="2"/>
  </si>
  <si>
    <t>北　野　　</t>
    <rPh sb="0" eb="1">
      <t>キタ</t>
    </rPh>
    <rPh sb="2" eb="3">
      <t>ノ</t>
    </rPh>
    <phoneticPr fontId="2"/>
  </si>
  <si>
    <t>新　川　</t>
    <rPh sb="0" eb="1">
      <t>シン</t>
    </rPh>
    <rPh sb="2" eb="3">
      <t>カワ</t>
    </rPh>
    <phoneticPr fontId="2"/>
  </si>
  <si>
    <t>前年同月比</t>
    <phoneticPr fontId="2"/>
  </si>
  <si>
    <t>前月比</t>
    <phoneticPr fontId="2"/>
  </si>
  <si>
    <t>令和６年１月１日現在</t>
    <rPh sb="0" eb="2">
      <t>レイワ</t>
    </rPh>
    <rPh sb="8" eb="10">
      <t>ゲンザイ</t>
    </rPh>
    <phoneticPr fontId="2"/>
  </si>
  <si>
    <t>令和６年２月１日現在</t>
    <rPh sb="0" eb="2">
      <t>レイワ</t>
    </rPh>
    <rPh sb="3" eb="4">
      <t>ネン</t>
    </rPh>
    <rPh sb="8" eb="10">
      <t>ゲンザイ</t>
    </rPh>
    <phoneticPr fontId="2"/>
  </si>
  <si>
    <t>令和６年３月１日現在</t>
    <rPh sb="0" eb="2">
      <t>レイワ</t>
    </rPh>
    <rPh sb="8" eb="10">
      <t>ゲンザイ</t>
    </rPh>
    <phoneticPr fontId="2"/>
  </si>
  <si>
    <t>令和６年４月１日現在</t>
    <rPh sb="0" eb="2">
      <t>レイワ</t>
    </rPh>
    <rPh sb="8" eb="10">
      <t>ゲンザイ</t>
    </rPh>
    <phoneticPr fontId="2"/>
  </si>
  <si>
    <t>令和６年５月１日現在</t>
    <rPh sb="8" eb="10">
      <t>ゲンザイ</t>
    </rPh>
    <phoneticPr fontId="2"/>
  </si>
  <si>
    <t>令和６年６月１日現在</t>
    <rPh sb="8" eb="10">
      <t>ゲンザイ</t>
    </rPh>
    <phoneticPr fontId="2"/>
  </si>
  <si>
    <t>令和６年７月１日現在</t>
    <rPh sb="5" eb="6">
      <t>ガツ</t>
    </rPh>
    <rPh sb="8" eb="10">
      <t>ゲンザイ</t>
    </rPh>
    <phoneticPr fontId="2"/>
  </si>
  <si>
    <t>令和６年８月１日現在</t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</si>
</sst>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1">
    <xf numFmtId="0" fontId="0" fillId="0" borderId="0" xfId="0"/>
    <xf numFmtId="176" fontId="0" fillId="0" borderId="0" xfId="1" applyFont="1"/>
    <xf numFmtId="176" fontId="0" fillId="0" borderId="1" xfId="1" applyFont="1" applyBorder="1" applyAlignment="1">
      <alignment horizontal="left" vertical="center"/>
    </xf>
    <xf numFmtId="176" fontId="0" fillId="0" borderId="2" xfId="1" applyFont="1" applyBorder="1" applyAlignment="1">
      <alignment horizontal="left" vertical="center"/>
    </xf>
    <xf numFmtId="176" fontId="0" fillId="0" borderId="1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4" xfId="1" applyFont="1" applyBorder="1" applyAlignment="1">
      <alignment horizontal="left" vertical="center"/>
    </xf>
    <xf numFmtId="176" fontId="0" fillId="2" borderId="5" xfId="1" applyFont="1" applyFill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2" borderId="7" xfId="1" applyFont="1" applyFill="1" applyBorder="1" applyAlignment="1">
      <alignment horizontal="center"/>
    </xf>
    <xf numFmtId="176" fontId="0" fillId="0" borderId="8" xfId="1" applyFont="1" applyBorder="1" applyAlignment="1">
      <alignment horizontal="left" vertical="center"/>
    </xf>
    <xf numFmtId="176" fontId="0" fillId="0" borderId="9" xfId="1" applyFont="1" applyBorder="1" applyAlignment="1">
      <alignment vertical="center"/>
    </xf>
    <xf numFmtId="176" fontId="0" fillId="0" borderId="10" xfId="1" applyFont="1" applyBorder="1" applyAlignment="1">
      <alignment vertical="center"/>
    </xf>
    <xf numFmtId="176" fontId="0" fillId="0" borderId="11" xfId="1" applyFont="1" applyBorder="1" applyAlignment="1">
      <alignment vertical="center"/>
    </xf>
    <xf numFmtId="176" fontId="0" fillId="0" borderId="12" xfId="1" applyFont="1" applyBorder="1" applyAlignment="1">
      <alignment vertical="center"/>
    </xf>
    <xf numFmtId="176" fontId="0" fillId="0" borderId="13" xfId="1" applyFont="1" applyBorder="1"/>
    <xf numFmtId="176" fontId="0" fillId="0" borderId="14" xfId="1" applyFont="1" applyBorder="1"/>
    <xf numFmtId="176" fontId="0" fillId="0" borderId="3" xfId="1" applyFont="1" applyBorder="1"/>
    <xf numFmtId="176" fontId="0" fillId="0" borderId="15" xfId="1" applyFont="1" applyBorder="1"/>
    <xf numFmtId="176" fontId="0" fillId="0" borderId="10" xfId="1" applyFont="1" applyBorder="1"/>
    <xf numFmtId="176" fontId="0" fillId="3" borderId="3" xfId="1" applyFont="1" applyFill="1" applyBorder="1"/>
    <xf numFmtId="176" fontId="0" fillId="3" borderId="15" xfId="1" applyFont="1" applyFill="1" applyBorder="1"/>
    <xf numFmtId="176" fontId="0" fillId="3" borderId="10" xfId="1" applyFont="1" applyFill="1" applyBorder="1"/>
    <xf numFmtId="176" fontId="0" fillId="3" borderId="11" xfId="1" applyFont="1" applyFill="1" applyBorder="1"/>
    <xf numFmtId="176" fontId="0" fillId="3" borderId="16" xfId="1" applyFont="1" applyFill="1" applyBorder="1"/>
    <xf numFmtId="176" fontId="0" fillId="0" borderId="17" xfId="1" applyFont="1" applyBorder="1" applyAlignment="1">
      <alignment horizontal="left" vertical="center"/>
    </xf>
    <xf numFmtId="176" fontId="0" fillId="0" borderId="3" xfId="1" applyFont="1" applyFill="1" applyBorder="1"/>
    <xf numFmtId="176" fontId="0" fillId="0" borderId="0" xfId="1" applyFont="1" applyAlignment="1">
      <alignment horizontal="right"/>
    </xf>
    <xf numFmtId="176" fontId="0" fillId="0" borderId="18" xfId="1" applyFont="1" applyBorder="1" applyAlignment="1">
      <alignment vertical="center"/>
    </xf>
    <xf numFmtId="176" fontId="0" fillId="0" borderId="10" xfId="1" applyFont="1" applyFill="1" applyBorder="1" applyAlignment="1">
      <alignment vertical="center"/>
    </xf>
    <xf numFmtId="176" fontId="1" fillId="4" borderId="3" xfId="1" applyFont="1" applyFill="1" applyBorder="1" applyAlignment="1">
      <alignment horizontal="right" vertical="center"/>
    </xf>
    <xf numFmtId="176" fontId="1" fillId="4" borderId="10" xfId="1" applyFont="1" applyFill="1" applyBorder="1" applyAlignment="1">
      <alignment horizontal="right" vertical="center"/>
    </xf>
    <xf numFmtId="176" fontId="0" fillId="0" borderId="10" xfId="1" applyFont="1" applyFill="1" applyBorder="1" applyAlignment="1">
      <alignment horizontal="right" vertical="center"/>
    </xf>
    <xf numFmtId="176" fontId="0" fillId="0" borderId="19" xfId="1" applyFont="1" applyBorder="1" applyAlignment="1">
      <alignment horizontal="left" vertical="center"/>
    </xf>
    <xf numFmtId="176" fontId="0" fillId="0" borderId="30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1" xfId="1" applyFont="1" applyBorder="1" applyAlignment="1">
      <alignment vertical="center"/>
    </xf>
    <xf numFmtId="0" fontId="0" fillId="0" borderId="2" xfId="0" applyBorder="1" applyAlignment="1">
      <alignment vertical="center"/>
    </xf>
    <xf numFmtId="176" fontId="0" fillId="3" borderId="31" xfId="1" applyFont="1" applyFill="1" applyBorder="1" applyAlignment="1">
      <alignment horizontal="center" vertical="center"/>
    </xf>
    <xf numFmtId="176" fontId="0" fillId="3" borderId="32" xfId="1" applyFont="1" applyFill="1" applyBorder="1" applyAlignment="1">
      <alignment horizontal="center" vertical="center"/>
    </xf>
    <xf numFmtId="176" fontId="0" fillId="0" borderId="33" xfId="1" applyFont="1" applyBorder="1" applyAlignment="1">
      <alignment vertical="center"/>
    </xf>
    <xf numFmtId="0" fontId="0" fillId="0" borderId="32" xfId="0" applyBorder="1" applyAlignment="1">
      <alignment vertical="center"/>
    </xf>
    <xf numFmtId="176" fontId="0" fillId="3" borderId="9" xfId="1" applyFont="1" applyFill="1" applyBorder="1" applyAlignment="1">
      <alignment horizontal="center" vertical="center"/>
    </xf>
    <xf numFmtId="176" fontId="0" fillId="3" borderId="2" xfId="1" applyFont="1" applyFill="1" applyBorder="1" applyAlignment="1">
      <alignment horizontal="center" vertical="center"/>
    </xf>
    <xf numFmtId="176" fontId="1" fillId="4" borderId="30" xfId="1" applyFont="1" applyFill="1" applyBorder="1" applyAlignment="1">
      <alignment horizontal="center" vertical="center"/>
    </xf>
    <xf numFmtId="176" fontId="1" fillId="4" borderId="2" xfId="1" applyFont="1" applyFill="1" applyBorder="1" applyAlignment="1">
      <alignment horizontal="center" vertical="center"/>
    </xf>
    <xf numFmtId="176" fontId="0" fillId="0" borderId="30" xfId="1" applyFont="1" applyFill="1" applyBorder="1" applyAlignment="1">
      <alignment horizontal="center" vertical="center"/>
    </xf>
    <xf numFmtId="176" fontId="0" fillId="0" borderId="2" xfId="1" applyFont="1" applyFill="1" applyBorder="1" applyAlignment="1">
      <alignment horizontal="center" vertical="center"/>
    </xf>
    <xf numFmtId="176" fontId="0" fillId="3" borderId="1" xfId="1" applyFont="1" applyFill="1" applyBorder="1" applyAlignment="1">
      <alignment horizontal="center" vertical="center"/>
    </xf>
    <xf numFmtId="176" fontId="0" fillId="0" borderId="20" xfId="1" applyFont="1" applyBorder="1" applyAlignment="1">
      <alignment horizontal="right" wrapText="1"/>
    </xf>
    <xf numFmtId="176" fontId="0" fillId="0" borderId="20" xfId="1" applyFont="1" applyBorder="1" applyAlignment="1">
      <alignment horizontal="right"/>
    </xf>
    <xf numFmtId="176" fontId="0" fillId="2" borderId="21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23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2" borderId="25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2" borderId="27" xfId="1" applyFont="1" applyFill="1" applyBorder="1" applyAlignment="1">
      <alignment horizontal="center" vertical="center"/>
    </xf>
    <xf numFmtId="176" fontId="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45"/>
  <sheetViews>
    <sheetView tabSelected="1" view="pageBreakPreview" zoomScaleNormal="100" zoomScaleSheetLayoutView="100" workbookViewId="0">
      <selection activeCell="K42" sqref="K42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37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1633</v>
      </c>
      <c r="D4" s="29">
        <v>1441</v>
      </c>
      <c r="E4" s="29">
        <v>1533</v>
      </c>
      <c r="F4" s="16">
        <f>SUM(D4:E4)</f>
        <v>2974</v>
      </c>
      <c r="G4" s="34" t="s">
        <v>18</v>
      </c>
      <c r="H4" s="26" t="s">
        <v>8</v>
      </c>
      <c r="I4" s="29">
        <v>1891</v>
      </c>
      <c r="J4" s="29">
        <v>1621</v>
      </c>
      <c r="K4" s="29">
        <v>1584</v>
      </c>
      <c r="L4" s="17">
        <f t="shared" ref="L4:L35" si="0">SUM(J4:K4)</f>
        <v>3205</v>
      </c>
    </row>
    <row r="5" spans="1:14" ht="13.25" customHeight="1" x14ac:dyDescent="0.2">
      <c r="A5" s="12"/>
      <c r="B5" s="3" t="s">
        <v>4</v>
      </c>
      <c r="C5" s="6">
        <v>1847</v>
      </c>
      <c r="D5" s="6">
        <v>1657</v>
      </c>
      <c r="E5" s="6">
        <v>1764</v>
      </c>
      <c r="F5" s="19">
        <f t="shared" ref="F5:F44" si="1">SUM(D5:E5)</f>
        <v>3421</v>
      </c>
      <c r="G5" s="4"/>
      <c r="H5" s="3" t="s">
        <v>4</v>
      </c>
      <c r="I5" s="6">
        <v>1451</v>
      </c>
      <c r="J5" s="6">
        <v>1191</v>
      </c>
      <c r="K5" s="6">
        <v>1243</v>
      </c>
      <c r="L5" s="20">
        <f t="shared" si="0"/>
        <v>2434</v>
      </c>
    </row>
    <row r="6" spans="1:14" ht="13.25" customHeight="1" x14ac:dyDescent="0.2">
      <c r="A6" s="12"/>
      <c r="B6" s="3" t="s">
        <v>10</v>
      </c>
      <c r="C6" s="6">
        <v>6444</v>
      </c>
      <c r="D6" s="6">
        <v>4842</v>
      </c>
      <c r="E6" s="6">
        <v>5469</v>
      </c>
      <c r="F6" s="19">
        <f t="shared" si="1"/>
        <v>10311</v>
      </c>
      <c r="G6" s="4"/>
      <c r="H6" s="3" t="s">
        <v>10</v>
      </c>
      <c r="I6" s="6">
        <v>1096</v>
      </c>
      <c r="J6" s="6">
        <v>952</v>
      </c>
      <c r="K6" s="6">
        <v>918</v>
      </c>
      <c r="L6" s="20">
        <f t="shared" si="0"/>
        <v>1870</v>
      </c>
    </row>
    <row r="7" spans="1:14" ht="13.25" customHeight="1" x14ac:dyDescent="0.2">
      <c r="A7" s="12"/>
      <c r="B7" s="3" t="s">
        <v>11</v>
      </c>
      <c r="C7" s="6">
        <v>3536</v>
      </c>
      <c r="D7" s="6">
        <v>3059</v>
      </c>
      <c r="E7" s="6">
        <v>3333</v>
      </c>
      <c r="F7" s="19">
        <f t="shared" si="1"/>
        <v>6392</v>
      </c>
      <c r="G7" s="4"/>
      <c r="H7" s="3" t="s">
        <v>11</v>
      </c>
      <c r="I7" s="6">
        <v>1744</v>
      </c>
      <c r="J7" s="6">
        <v>1627</v>
      </c>
      <c r="K7" s="6">
        <v>1618</v>
      </c>
      <c r="L7" s="20">
        <f t="shared" si="0"/>
        <v>3245</v>
      </c>
      <c r="M7" s="28"/>
      <c r="N7" s="28"/>
    </row>
    <row r="8" spans="1:14" ht="13.25" customHeight="1" x14ac:dyDescent="0.2">
      <c r="A8" s="12"/>
      <c r="B8" s="3" t="s">
        <v>12</v>
      </c>
      <c r="C8" s="6">
        <v>2542</v>
      </c>
      <c r="D8" s="6">
        <v>2712</v>
      </c>
      <c r="E8" s="6">
        <v>3237</v>
      </c>
      <c r="F8" s="19">
        <f t="shared" si="1"/>
        <v>5949</v>
      </c>
      <c r="G8" s="4"/>
      <c r="H8" s="3" t="s">
        <v>12</v>
      </c>
      <c r="I8" s="6">
        <v>1469</v>
      </c>
      <c r="J8" s="6">
        <v>1389</v>
      </c>
      <c r="K8" s="6">
        <v>1382</v>
      </c>
      <c r="L8" s="20">
        <f t="shared" si="0"/>
        <v>2771</v>
      </c>
    </row>
    <row r="9" spans="1:14" ht="13.25" customHeight="1" x14ac:dyDescent="0.2">
      <c r="A9" s="12"/>
      <c r="B9" s="3" t="s">
        <v>13</v>
      </c>
      <c r="C9" s="6">
        <v>2274</v>
      </c>
      <c r="D9" s="6">
        <v>2183</v>
      </c>
      <c r="E9" s="6">
        <v>2360</v>
      </c>
      <c r="F9" s="19">
        <f t="shared" si="1"/>
        <v>4543</v>
      </c>
      <c r="G9" s="4"/>
      <c r="H9" s="3" t="s">
        <v>13</v>
      </c>
      <c r="I9" s="6">
        <v>1598</v>
      </c>
      <c r="J9" s="6">
        <v>1417</v>
      </c>
      <c r="K9" s="6">
        <v>1600</v>
      </c>
      <c r="L9" s="20">
        <f t="shared" si="0"/>
        <v>3017</v>
      </c>
    </row>
    <row r="10" spans="1:14" ht="13.25" customHeight="1" x14ac:dyDescent="0.2">
      <c r="A10" s="12"/>
      <c r="B10" s="3" t="s">
        <v>14</v>
      </c>
      <c r="C10" s="6">
        <v>2503</v>
      </c>
      <c r="D10" s="6">
        <v>2429</v>
      </c>
      <c r="E10" s="6">
        <v>2751</v>
      </c>
      <c r="F10" s="19">
        <f t="shared" si="1"/>
        <v>5180</v>
      </c>
      <c r="G10" s="4"/>
      <c r="H10" s="3" t="s">
        <v>14</v>
      </c>
      <c r="I10" s="6">
        <v>1446</v>
      </c>
      <c r="J10" s="6">
        <v>1423</v>
      </c>
      <c r="K10" s="6">
        <v>1493</v>
      </c>
      <c r="L10" s="20">
        <f t="shared" si="0"/>
        <v>2916</v>
      </c>
    </row>
    <row r="11" spans="1:14" ht="13.25" customHeight="1" x14ac:dyDescent="0.2">
      <c r="A11" s="12"/>
      <c r="B11" s="3" t="s">
        <v>15</v>
      </c>
      <c r="C11" s="6">
        <v>1562</v>
      </c>
      <c r="D11" s="6">
        <v>1652</v>
      </c>
      <c r="E11" s="6">
        <v>1854</v>
      </c>
      <c r="F11" s="19">
        <f t="shared" si="1"/>
        <v>3506</v>
      </c>
      <c r="G11" s="4"/>
      <c r="H11" s="3" t="s">
        <v>15</v>
      </c>
      <c r="I11" s="6">
        <v>1600</v>
      </c>
      <c r="J11" s="6">
        <v>1622</v>
      </c>
      <c r="K11" s="6">
        <v>1757</v>
      </c>
      <c r="L11" s="20">
        <f t="shared" si="0"/>
        <v>3379</v>
      </c>
    </row>
    <row r="12" spans="1:14" ht="13.25" customHeight="1" x14ac:dyDescent="0.2">
      <c r="A12" s="12"/>
      <c r="B12" s="3" t="s">
        <v>16</v>
      </c>
      <c r="C12" s="6">
        <v>2018</v>
      </c>
      <c r="D12" s="6">
        <v>2283</v>
      </c>
      <c r="E12" s="6">
        <v>2477</v>
      </c>
      <c r="F12" s="19">
        <f t="shared" si="1"/>
        <v>4760</v>
      </c>
      <c r="G12" s="4"/>
      <c r="H12" s="3" t="s">
        <v>16</v>
      </c>
      <c r="I12" s="6">
        <v>1481</v>
      </c>
      <c r="J12" s="6">
        <v>1478</v>
      </c>
      <c r="K12" s="6">
        <v>1562</v>
      </c>
      <c r="L12" s="20">
        <f t="shared" si="0"/>
        <v>3040</v>
      </c>
    </row>
    <row r="13" spans="1:14" ht="13.25" customHeight="1" x14ac:dyDescent="0.2">
      <c r="A13" s="43" t="s">
        <v>5</v>
      </c>
      <c r="B13" s="44"/>
      <c r="C13" s="21">
        <f>SUM(C4:C12)</f>
        <v>24359</v>
      </c>
      <c r="D13" s="21">
        <f>SUM(D4:D12)</f>
        <v>22258</v>
      </c>
      <c r="E13" s="21">
        <f>SUM(E4:E12)</f>
        <v>24778</v>
      </c>
      <c r="F13" s="22">
        <f t="shared" si="1"/>
        <v>47036</v>
      </c>
      <c r="G13" s="49" t="s">
        <v>5</v>
      </c>
      <c r="H13" s="44"/>
      <c r="I13" s="21">
        <f>SUM(I4:I12)</f>
        <v>13776</v>
      </c>
      <c r="J13" s="21">
        <f>SUM(J4:J12)</f>
        <v>12720</v>
      </c>
      <c r="K13" s="21">
        <f>SUM(K4:K12)</f>
        <v>13157</v>
      </c>
      <c r="L13" s="23">
        <f t="shared" si="0"/>
        <v>25877</v>
      </c>
    </row>
    <row r="14" spans="1:14" ht="13.25" customHeight="1" x14ac:dyDescent="0.2">
      <c r="A14" s="12" t="s">
        <v>24</v>
      </c>
      <c r="B14" s="5" t="s">
        <v>8</v>
      </c>
      <c r="C14" s="6">
        <v>1207</v>
      </c>
      <c r="D14" s="6">
        <v>1101</v>
      </c>
      <c r="E14" s="6">
        <v>1191</v>
      </c>
      <c r="F14" s="19">
        <f t="shared" si="1"/>
        <v>2292</v>
      </c>
      <c r="G14" s="2" t="s">
        <v>21</v>
      </c>
      <c r="H14" s="3" t="s">
        <v>8</v>
      </c>
      <c r="I14" s="6">
        <v>1858</v>
      </c>
      <c r="J14" s="6">
        <v>1915</v>
      </c>
      <c r="K14" s="6">
        <v>1921</v>
      </c>
      <c r="L14" s="20">
        <f t="shared" si="0"/>
        <v>3836</v>
      </c>
    </row>
    <row r="15" spans="1:14" ht="13.25" customHeight="1" x14ac:dyDescent="0.2">
      <c r="A15" s="12"/>
      <c r="B15" s="5" t="s">
        <v>4</v>
      </c>
      <c r="C15" s="6">
        <v>2051</v>
      </c>
      <c r="D15" s="6">
        <v>1800</v>
      </c>
      <c r="E15" s="6">
        <v>2018</v>
      </c>
      <c r="F15" s="19">
        <f t="shared" si="1"/>
        <v>3818</v>
      </c>
      <c r="G15" s="4"/>
      <c r="H15" s="3" t="s">
        <v>4</v>
      </c>
      <c r="I15" s="6">
        <v>1167</v>
      </c>
      <c r="J15" s="6">
        <v>1204</v>
      </c>
      <c r="K15" s="6">
        <v>1324</v>
      </c>
      <c r="L15" s="20">
        <f t="shared" si="0"/>
        <v>2528</v>
      </c>
    </row>
    <row r="16" spans="1:14" ht="13.25" customHeight="1" x14ac:dyDescent="0.2">
      <c r="A16" s="12"/>
      <c r="B16" s="5" t="s">
        <v>10</v>
      </c>
      <c r="C16" s="6">
        <v>1102</v>
      </c>
      <c r="D16" s="6">
        <v>1190</v>
      </c>
      <c r="E16" s="6">
        <v>1141</v>
      </c>
      <c r="F16" s="19">
        <f t="shared" si="1"/>
        <v>2331</v>
      </c>
      <c r="G16" s="4"/>
      <c r="H16" s="3" t="s">
        <v>10</v>
      </c>
      <c r="I16" s="6">
        <v>1091</v>
      </c>
      <c r="J16" s="6">
        <v>1095</v>
      </c>
      <c r="K16" s="6">
        <v>1207</v>
      </c>
      <c r="L16" s="20">
        <f t="shared" si="0"/>
        <v>2302</v>
      </c>
    </row>
    <row r="17" spans="1:12" ht="13.25" customHeight="1" x14ac:dyDescent="0.2">
      <c r="A17" s="12"/>
      <c r="B17" s="5" t="s">
        <v>11</v>
      </c>
      <c r="C17" s="6">
        <v>1561</v>
      </c>
      <c r="D17" s="6">
        <v>1591</v>
      </c>
      <c r="E17" s="6">
        <v>1671</v>
      </c>
      <c r="F17" s="19">
        <f t="shared" si="1"/>
        <v>3262</v>
      </c>
      <c r="G17" s="4"/>
      <c r="H17" s="3" t="s">
        <v>11</v>
      </c>
      <c r="I17" s="6">
        <v>1576</v>
      </c>
      <c r="J17" s="6">
        <v>1572</v>
      </c>
      <c r="K17" s="6">
        <v>1624</v>
      </c>
      <c r="L17" s="20">
        <f t="shared" si="0"/>
        <v>3196</v>
      </c>
    </row>
    <row r="18" spans="1:12" ht="13.25" customHeight="1" x14ac:dyDescent="0.2">
      <c r="A18" s="12"/>
      <c r="B18" s="5" t="s">
        <v>12</v>
      </c>
      <c r="C18" s="6">
        <v>1374</v>
      </c>
      <c r="D18" s="6">
        <v>1374</v>
      </c>
      <c r="E18" s="6">
        <v>1341</v>
      </c>
      <c r="F18" s="19">
        <f t="shared" si="1"/>
        <v>2715</v>
      </c>
      <c r="G18" s="4"/>
      <c r="H18" s="3" t="s">
        <v>12</v>
      </c>
      <c r="I18" s="6">
        <v>494</v>
      </c>
      <c r="J18" s="6">
        <v>441</v>
      </c>
      <c r="K18" s="6">
        <v>489</v>
      </c>
      <c r="L18" s="20">
        <f t="shared" si="0"/>
        <v>930</v>
      </c>
    </row>
    <row r="19" spans="1:12" ht="13.25" customHeight="1" x14ac:dyDescent="0.2">
      <c r="A19" s="12"/>
      <c r="B19" s="5" t="s">
        <v>13</v>
      </c>
      <c r="C19" s="6">
        <v>2931</v>
      </c>
      <c r="D19" s="6">
        <v>3092</v>
      </c>
      <c r="E19" s="6">
        <v>3362</v>
      </c>
      <c r="F19" s="19">
        <f t="shared" si="1"/>
        <v>6454</v>
      </c>
      <c r="G19" s="49" t="s">
        <v>5</v>
      </c>
      <c r="H19" s="44"/>
      <c r="I19" s="21">
        <f>SUM(I14:I18)</f>
        <v>6186</v>
      </c>
      <c r="J19" s="21">
        <f>SUM(J14:J18)</f>
        <v>6227</v>
      </c>
      <c r="K19" s="21">
        <f>SUM(K14:K18)</f>
        <v>6565</v>
      </c>
      <c r="L19" s="23">
        <f t="shared" si="0"/>
        <v>12792</v>
      </c>
    </row>
    <row r="20" spans="1:12" ht="13.25" customHeight="1" x14ac:dyDescent="0.2">
      <c r="A20" s="12"/>
      <c r="B20" s="5" t="s">
        <v>14</v>
      </c>
      <c r="C20" s="6">
        <v>896</v>
      </c>
      <c r="D20" s="6">
        <v>923</v>
      </c>
      <c r="E20" s="6">
        <v>899</v>
      </c>
      <c r="F20" s="19">
        <f t="shared" si="1"/>
        <v>1822</v>
      </c>
      <c r="G20" s="4" t="s">
        <v>19</v>
      </c>
      <c r="H20" s="5" t="s">
        <v>8</v>
      </c>
      <c r="I20" s="6">
        <v>872</v>
      </c>
      <c r="J20" s="6">
        <v>914</v>
      </c>
      <c r="K20" s="6">
        <v>972</v>
      </c>
      <c r="L20" s="20">
        <f t="shared" si="0"/>
        <v>1886</v>
      </c>
    </row>
    <row r="21" spans="1:12" ht="13.25" customHeight="1" x14ac:dyDescent="0.2">
      <c r="A21" s="43" t="s">
        <v>5</v>
      </c>
      <c r="B21" s="44"/>
      <c r="C21" s="21">
        <f>SUM(C14:C20)</f>
        <v>11122</v>
      </c>
      <c r="D21" s="21">
        <f>SUM(D14:D20)</f>
        <v>11071</v>
      </c>
      <c r="E21" s="21">
        <f>SUM(E14:E20)</f>
        <v>11623</v>
      </c>
      <c r="F21" s="22">
        <f t="shared" si="1"/>
        <v>22694</v>
      </c>
      <c r="G21" s="4"/>
      <c r="H21" s="5" t="s">
        <v>4</v>
      </c>
      <c r="I21" s="6">
        <v>2123</v>
      </c>
      <c r="J21" s="6">
        <v>2198</v>
      </c>
      <c r="K21" s="6">
        <v>1924</v>
      </c>
      <c r="L21" s="20">
        <f t="shared" si="0"/>
        <v>4122</v>
      </c>
    </row>
    <row r="22" spans="1:12" ht="13.25" customHeight="1" x14ac:dyDescent="0.2">
      <c r="A22" s="12" t="s">
        <v>17</v>
      </c>
      <c r="B22" s="5" t="s">
        <v>8</v>
      </c>
      <c r="C22" s="6">
        <v>2811</v>
      </c>
      <c r="D22" s="6">
        <v>2338</v>
      </c>
      <c r="E22" s="6">
        <v>2507</v>
      </c>
      <c r="F22" s="19">
        <f t="shared" si="1"/>
        <v>4845</v>
      </c>
      <c r="G22" s="4"/>
      <c r="H22" s="5" t="s">
        <v>10</v>
      </c>
      <c r="I22" s="6">
        <v>1126</v>
      </c>
      <c r="J22" s="6">
        <v>1120</v>
      </c>
      <c r="K22" s="6">
        <v>1017</v>
      </c>
      <c r="L22" s="20">
        <f t="shared" si="0"/>
        <v>2137</v>
      </c>
    </row>
    <row r="23" spans="1:12" ht="13.25" customHeight="1" x14ac:dyDescent="0.2">
      <c r="A23" s="12"/>
      <c r="B23" s="5" t="s">
        <v>4</v>
      </c>
      <c r="C23" s="6">
        <v>2086</v>
      </c>
      <c r="D23" s="6">
        <v>1624</v>
      </c>
      <c r="E23" s="6">
        <v>1784</v>
      </c>
      <c r="F23" s="19">
        <f t="shared" si="1"/>
        <v>3408</v>
      </c>
      <c r="G23" s="49" t="s">
        <v>5</v>
      </c>
      <c r="H23" s="44"/>
      <c r="I23" s="21">
        <f>SUM(I20:I22)</f>
        <v>4121</v>
      </c>
      <c r="J23" s="21">
        <f>SUM(J20:J22)</f>
        <v>4232</v>
      </c>
      <c r="K23" s="21">
        <f>SUM(K20:K22)</f>
        <v>3913</v>
      </c>
      <c r="L23" s="23">
        <f t="shared" si="0"/>
        <v>8145</v>
      </c>
    </row>
    <row r="24" spans="1:12" ht="13.25" customHeight="1" x14ac:dyDescent="0.2">
      <c r="A24" s="12"/>
      <c r="B24" s="5" t="s">
        <v>10</v>
      </c>
      <c r="C24" s="6">
        <v>1285</v>
      </c>
      <c r="D24" s="6">
        <v>1090</v>
      </c>
      <c r="E24" s="6">
        <v>1257</v>
      </c>
      <c r="F24" s="19">
        <f t="shared" si="1"/>
        <v>2347</v>
      </c>
      <c r="G24" s="4" t="s">
        <v>22</v>
      </c>
      <c r="H24" s="5" t="s">
        <v>8</v>
      </c>
      <c r="I24" s="6">
        <v>530</v>
      </c>
      <c r="J24" s="6">
        <v>491</v>
      </c>
      <c r="K24" s="6">
        <v>509</v>
      </c>
      <c r="L24" s="20">
        <f t="shared" si="0"/>
        <v>1000</v>
      </c>
    </row>
    <row r="25" spans="1:12" ht="13.25" customHeight="1" x14ac:dyDescent="0.2">
      <c r="A25" s="12"/>
      <c r="B25" s="5" t="s">
        <v>11</v>
      </c>
      <c r="C25" s="6">
        <v>1163</v>
      </c>
      <c r="D25" s="6">
        <v>1058</v>
      </c>
      <c r="E25" s="6">
        <v>1061</v>
      </c>
      <c r="F25" s="19">
        <f t="shared" si="1"/>
        <v>2119</v>
      </c>
      <c r="G25" s="4"/>
      <c r="H25" s="5" t="s">
        <v>4</v>
      </c>
      <c r="I25" s="6">
        <v>1249</v>
      </c>
      <c r="J25" s="6">
        <v>1227</v>
      </c>
      <c r="K25" s="6">
        <v>1272</v>
      </c>
      <c r="L25" s="20">
        <f t="shared" si="0"/>
        <v>2499</v>
      </c>
    </row>
    <row r="26" spans="1:12" ht="13.25" customHeight="1" x14ac:dyDescent="0.2">
      <c r="A26" s="12"/>
      <c r="B26" s="5" t="s">
        <v>12</v>
      </c>
      <c r="C26" s="6">
        <v>1710</v>
      </c>
      <c r="D26" s="6">
        <v>1602</v>
      </c>
      <c r="E26" s="6">
        <v>1639</v>
      </c>
      <c r="F26" s="19">
        <f t="shared" si="1"/>
        <v>3241</v>
      </c>
      <c r="G26" s="4"/>
      <c r="H26" s="5" t="s">
        <v>10</v>
      </c>
      <c r="I26" s="6">
        <v>1049</v>
      </c>
      <c r="J26" s="6">
        <v>1181</v>
      </c>
      <c r="K26" s="6">
        <v>1201</v>
      </c>
      <c r="L26" s="20">
        <f t="shared" si="0"/>
        <v>2382</v>
      </c>
    </row>
    <row r="27" spans="1:12" ht="13.25" customHeight="1" x14ac:dyDescent="0.2">
      <c r="A27" s="43" t="s">
        <v>5</v>
      </c>
      <c r="B27" s="44"/>
      <c r="C27" s="21">
        <f>SUM(C22:C26)</f>
        <v>9055</v>
      </c>
      <c r="D27" s="21">
        <f>SUM(D22:D26)</f>
        <v>7712</v>
      </c>
      <c r="E27" s="21">
        <f>SUM(E22:E26)</f>
        <v>8248</v>
      </c>
      <c r="F27" s="22">
        <f t="shared" si="1"/>
        <v>15960</v>
      </c>
      <c r="G27" s="4"/>
      <c r="H27" s="5" t="s">
        <v>11</v>
      </c>
      <c r="I27" s="6">
        <v>274</v>
      </c>
      <c r="J27" s="6">
        <v>338</v>
      </c>
      <c r="K27" s="6">
        <v>295</v>
      </c>
      <c r="L27" s="20">
        <f t="shared" si="0"/>
        <v>633</v>
      </c>
    </row>
    <row r="28" spans="1:12" ht="13.25" customHeight="1" x14ac:dyDescent="0.2">
      <c r="A28" s="12" t="s">
        <v>25</v>
      </c>
      <c r="B28" s="5" t="s">
        <v>8</v>
      </c>
      <c r="C28" s="6">
        <v>2219</v>
      </c>
      <c r="D28" s="6">
        <v>2052</v>
      </c>
      <c r="E28" s="6">
        <v>2240</v>
      </c>
      <c r="F28" s="19">
        <f t="shared" si="1"/>
        <v>4292</v>
      </c>
      <c r="G28" s="49" t="s">
        <v>5</v>
      </c>
      <c r="H28" s="44"/>
      <c r="I28" s="21">
        <f>SUM(I24:I27)</f>
        <v>3102</v>
      </c>
      <c r="J28" s="21">
        <f>SUM(J24:J27)</f>
        <v>3237</v>
      </c>
      <c r="K28" s="21">
        <f>SUM(K24:K27)</f>
        <v>3277</v>
      </c>
      <c r="L28" s="23">
        <f t="shared" si="0"/>
        <v>6514</v>
      </c>
    </row>
    <row r="29" spans="1:12" ht="13.25" customHeight="1" x14ac:dyDescent="0.2">
      <c r="A29" s="12"/>
      <c r="B29" s="5" t="s">
        <v>4</v>
      </c>
      <c r="C29" s="6">
        <v>1506</v>
      </c>
      <c r="D29" s="6">
        <v>1534</v>
      </c>
      <c r="E29" s="6">
        <v>1614</v>
      </c>
      <c r="F29" s="19">
        <f t="shared" si="1"/>
        <v>3148</v>
      </c>
      <c r="G29" s="4" t="s">
        <v>23</v>
      </c>
      <c r="H29" s="5" t="s">
        <v>8</v>
      </c>
      <c r="I29" s="6">
        <v>1279</v>
      </c>
      <c r="J29" s="6">
        <v>1398</v>
      </c>
      <c r="K29" s="6">
        <v>1412</v>
      </c>
      <c r="L29" s="20">
        <f t="shared" si="0"/>
        <v>2810</v>
      </c>
    </row>
    <row r="30" spans="1:12" ht="13.25" customHeight="1" x14ac:dyDescent="0.2">
      <c r="A30" s="12"/>
      <c r="B30" s="5" t="s">
        <v>10</v>
      </c>
      <c r="C30" s="6">
        <v>1588</v>
      </c>
      <c r="D30" s="6">
        <v>1553</v>
      </c>
      <c r="E30" s="6">
        <v>1692</v>
      </c>
      <c r="F30" s="19">
        <f t="shared" si="1"/>
        <v>3245</v>
      </c>
      <c r="G30" s="4"/>
      <c r="H30" s="5" t="s">
        <v>4</v>
      </c>
      <c r="I30" s="6">
        <v>932</v>
      </c>
      <c r="J30" s="6">
        <v>929</v>
      </c>
      <c r="K30" s="6">
        <v>927</v>
      </c>
      <c r="L30" s="20">
        <f t="shared" si="0"/>
        <v>1856</v>
      </c>
    </row>
    <row r="31" spans="1:12" ht="13.25" customHeight="1" x14ac:dyDescent="0.2">
      <c r="A31" s="12"/>
      <c r="B31" s="5" t="s">
        <v>11</v>
      </c>
      <c r="C31" s="6">
        <v>1945</v>
      </c>
      <c r="D31" s="6">
        <v>1983</v>
      </c>
      <c r="E31" s="6">
        <v>2116</v>
      </c>
      <c r="F31" s="19">
        <f t="shared" si="1"/>
        <v>4099</v>
      </c>
      <c r="G31" s="4"/>
      <c r="H31" s="5" t="s">
        <v>10</v>
      </c>
      <c r="I31" s="6">
        <v>934</v>
      </c>
      <c r="J31" s="6">
        <v>829</v>
      </c>
      <c r="K31" s="6">
        <v>903</v>
      </c>
      <c r="L31" s="20">
        <f t="shared" si="0"/>
        <v>1732</v>
      </c>
    </row>
    <row r="32" spans="1:12" ht="13.25" customHeight="1" x14ac:dyDescent="0.2">
      <c r="A32" s="43" t="s">
        <v>5</v>
      </c>
      <c r="B32" s="44"/>
      <c r="C32" s="21">
        <f>SUM(C28:C31)</f>
        <v>7258</v>
      </c>
      <c r="D32" s="21">
        <f>SUM(D28:D31)</f>
        <v>7122</v>
      </c>
      <c r="E32" s="21">
        <f>SUM(E28:E31)</f>
        <v>7662</v>
      </c>
      <c r="F32" s="22">
        <f t="shared" si="1"/>
        <v>14784</v>
      </c>
      <c r="G32" s="4"/>
      <c r="H32" s="5" t="s">
        <v>11</v>
      </c>
      <c r="I32" s="6">
        <v>1415</v>
      </c>
      <c r="J32" s="6">
        <v>1418</v>
      </c>
      <c r="K32" s="6">
        <v>1551</v>
      </c>
      <c r="L32" s="20">
        <f t="shared" si="0"/>
        <v>2969</v>
      </c>
    </row>
    <row r="33" spans="1:12" ht="13.25" customHeight="1" x14ac:dyDescent="0.2">
      <c r="A33" s="12" t="s">
        <v>26</v>
      </c>
      <c r="B33" s="5" t="s">
        <v>8</v>
      </c>
      <c r="C33" s="6">
        <v>738</v>
      </c>
      <c r="D33" s="6">
        <v>733</v>
      </c>
      <c r="E33" s="6">
        <v>799</v>
      </c>
      <c r="F33" s="19">
        <f t="shared" si="1"/>
        <v>1532</v>
      </c>
      <c r="G33" s="4"/>
      <c r="H33" s="5" t="s">
        <v>12</v>
      </c>
      <c r="I33" s="6">
        <v>899</v>
      </c>
      <c r="J33" s="6">
        <v>1026</v>
      </c>
      <c r="K33" s="6">
        <v>1017</v>
      </c>
      <c r="L33" s="20">
        <f t="shared" si="0"/>
        <v>2043</v>
      </c>
    </row>
    <row r="34" spans="1:12" ht="13.25" customHeight="1" x14ac:dyDescent="0.2">
      <c r="A34" s="12"/>
      <c r="B34" s="5" t="s">
        <v>4</v>
      </c>
      <c r="C34" s="6">
        <v>1002</v>
      </c>
      <c r="D34" s="6">
        <v>1089</v>
      </c>
      <c r="E34" s="6">
        <v>1128</v>
      </c>
      <c r="F34" s="19">
        <f t="shared" si="1"/>
        <v>2217</v>
      </c>
      <c r="G34" s="4"/>
      <c r="H34" s="5" t="s">
        <v>13</v>
      </c>
      <c r="I34" s="6">
        <v>778</v>
      </c>
      <c r="J34" s="6">
        <v>735</v>
      </c>
      <c r="K34" s="6">
        <v>739</v>
      </c>
      <c r="L34" s="20">
        <f t="shared" si="0"/>
        <v>1474</v>
      </c>
    </row>
    <row r="35" spans="1:12" ht="13.25" customHeight="1" x14ac:dyDescent="0.2">
      <c r="A35" s="12"/>
      <c r="B35" s="5" t="s">
        <v>10</v>
      </c>
      <c r="C35" s="6">
        <v>979</v>
      </c>
      <c r="D35" s="6">
        <v>1055</v>
      </c>
      <c r="E35" s="6">
        <v>1013</v>
      </c>
      <c r="F35" s="19">
        <f t="shared" si="1"/>
        <v>2068</v>
      </c>
      <c r="G35" s="49" t="s">
        <v>5</v>
      </c>
      <c r="H35" s="44"/>
      <c r="I35" s="21">
        <f>SUM(I29:I34)</f>
        <v>6237</v>
      </c>
      <c r="J35" s="21">
        <f>SUM(J29:J34)</f>
        <v>6335</v>
      </c>
      <c r="K35" s="21">
        <f>SUM(K29:K34)</f>
        <v>6549</v>
      </c>
      <c r="L35" s="23">
        <f t="shared" si="0"/>
        <v>12884</v>
      </c>
    </row>
    <row r="36" spans="1:12" ht="13.25" customHeight="1" x14ac:dyDescent="0.2">
      <c r="A36" s="12"/>
      <c r="B36" s="5" t="s">
        <v>11</v>
      </c>
      <c r="C36" s="6">
        <v>1107</v>
      </c>
      <c r="D36" s="6">
        <v>1032</v>
      </c>
      <c r="E36" s="6">
        <v>1033</v>
      </c>
      <c r="F36" s="19">
        <f t="shared" si="1"/>
        <v>2065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3826</v>
      </c>
      <c r="D37" s="21">
        <f>SUM(D33:D36)</f>
        <v>3909</v>
      </c>
      <c r="E37" s="21">
        <f>SUM(E33:E36)</f>
        <v>3973</v>
      </c>
      <c r="F37" s="22">
        <f t="shared" si="1"/>
        <v>7882</v>
      </c>
      <c r="G37" s="45" t="s">
        <v>6</v>
      </c>
      <c r="H37" s="46"/>
      <c r="I37" s="31">
        <f>C13+C21+C27+C32+C37+C44+I13+I19+I23+I28+I35</f>
        <v>97607</v>
      </c>
      <c r="J37" s="31">
        <f>D13+D21+D27+D32+D37+D44+J13+J19+J23+J28+J35</f>
        <v>92683</v>
      </c>
      <c r="K37" s="31">
        <f>E13+E21+E27+E32+E37+E44+K13+K19+K23+K28+K35</f>
        <v>97861</v>
      </c>
      <c r="L37" s="32">
        <f>SUM(J37:K37)</f>
        <v>190544</v>
      </c>
    </row>
    <row r="38" spans="1:12" ht="13.25" customHeight="1" x14ac:dyDescent="0.2">
      <c r="A38" s="12" t="s">
        <v>27</v>
      </c>
      <c r="B38" s="5" t="s">
        <v>8</v>
      </c>
      <c r="C38" s="6">
        <v>1051</v>
      </c>
      <c r="D38" s="6">
        <v>1065</v>
      </c>
      <c r="E38" s="6">
        <v>1086</v>
      </c>
      <c r="F38" s="19">
        <f t="shared" si="1"/>
        <v>2151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754</v>
      </c>
      <c r="D39" s="6">
        <v>763</v>
      </c>
      <c r="E39" s="6">
        <v>775</v>
      </c>
      <c r="F39" s="19">
        <f t="shared" si="1"/>
        <v>1538</v>
      </c>
      <c r="G39" s="35" t="s">
        <v>29</v>
      </c>
      <c r="H39" s="38"/>
      <c r="I39" s="6">
        <f>'0801'!I37-'0701'!I37</f>
        <v>-35</v>
      </c>
      <c r="J39" s="6">
        <f>'0801'!J37-'0701'!J37</f>
        <v>-31</v>
      </c>
      <c r="K39" s="6">
        <f>'0801'!K37-'0701'!K37</f>
        <v>-43</v>
      </c>
      <c r="L39" s="33">
        <f>SUM(J39:K39)</f>
        <v>-74</v>
      </c>
    </row>
    <row r="40" spans="1:12" ht="13.25" customHeight="1" x14ac:dyDescent="0.2">
      <c r="A40" s="12"/>
      <c r="B40" s="5" t="s">
        <v>10</v>
      </c>
      <c r="C40" s="6">
        <v>1140</v>
      </c>
      <c r="D40" s="6">
        <v>1104</v>
      </c>
      <c r="E40" s="6">
        <v>1080</v>
      </c>
      <c r="F40" s="19">
        <f t="shared" si="1"/>
        <v>2184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1667</v>
      </c>
      <c r="D41" s="6">
        <v>1540</v>
      </c>
      <c r="E41" s="6">
        <v>1718</v>
      </c>
      <c r="F41" s="19">
        <f t="shared" si="1"/>
        <v>3258</v>
      </c>
      <c r="G41" s="35" t="s">
        <v>28</v>
      </c>
      <c r="H41" s="36"/>
      <c r="I41" s="6">
        <v>856</v>
      </c>
      <c r="J41" s="6">
        <v>16</v>
      </c>
      <c r="K41" s="6">
        <v>445</v>
      </c>
      <c r="L41" s="33">
        <f>SUM(J41:K41)</f>
        <v>461</v>
      </c>
    </row>
    <row r="42" spans="1:12" ht="13.25" customHeight="1" x14ac:dyDescent="0.2">
      <c r="A42" s="12"/>
      <c r="B42" s="5" t="s">
        <v>12</v>
      </c>
      <c r="C42" s="6">
        <v>1389</v>
      </c>
      <c r="D42" s="6">
        <v>1246</v>
      </c>
      <c r="E42" s="6">
        <v>1309</v>
      </c>
      <c r="F42" s="19">
        <f t="shared" si="1"/>
        <v>2555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2564</v>
      </c>
      <c r="D43" s="6">
        <v>2142</v>
      </c>
      <c r="E43" s="6">
        <v>2148</v>
      </c>
      <c r="F43" s="19">
        <f t="shared" si="1"/>
        <v>4290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8565</v>
      </c>
      <c r="D44" s="24">
        <f>SUM(D38:D43)</f>
        <v>7860</v>
      </c>
      <c r="E44" s="24">
        <f>SUM(E38:E43)</f>
        <v>8116</v>
      </c>
      <c r="F44" s="25">
        <f t="shared" si="1"/>
        <v>15976</v>
      </c>
      <c r="G44" s="41"/>
      <c r="H44" s="42"/>
      <c r="I44" s="14"/>
      <c r="J44" s="14"/>
      <c r="K44" s="14"/>
      <c r="L44" s="15"/>
    </row>
    <row r="45" spans="1:12" ht="12.5" thickTop="1" x14ac:dyDescent="0.2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7:L34 L4:L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51"/>
  <sheetViews>
    <sheetView view="pageBreakPreview" zoomScaleNormal="70" zoomScaleSheetLayoutView="100" workbookViewId="0">
      <selection activeCell="L41" sqref="L41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36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1634</v>
      </c>
      <c r="D4" s="29">
        <v>1444</v>
      </c>
      <c r="E4" s="29">
        <v>1527</v>
      </c>
      <c r="F4" s="16">
        <f>SUM(D4:E4)</f>
        <v>2971</v>
      </c>
      <c r="G4" s="34" t="s">
        <v>18</v>
      </c>
      <c r="H4" s="26" t="s">
        <v>8</v>
      </c>
      <c r="I4" s="29">
        <v>1893</v>
      </c>
      <c r="J4" s="29">
        <v>1617</v>
      </c>
      <c r="K4" s="29">
        <v>1587</v>
      </c>
      <c r="L4" s="20">
        <f t="shared" ref="L4:L34" si="0">SUM(J4:K4)</f>
        <v>3204</v>
      </c>
    </row>
    <row r="5" spans="1:14" ht="13.25" customHeight="1" x14ac:dyDescent="0.2">
      <c r="A5" s="12"/>
      <c r="B5" s="3" t="s">
        <v>4</v>
      </c>
      <c r="C5" s="6">
        <v>1848</v>
      </c>
      <c r="D5" s="6">
        <v>1656</v>
      </c>
      <c r="E5" s="6">
        <v>1764</v>
      </c>
      <c r="F5" s="19">
        <f t="shared" ref="F5:F43" si="1">SUM(D5:E5)</f>
        <v>3420</v>
      </c>
      <c r="G5" s="4"/>
      <c r="H5" s="3" t="s">
        <v>4</v>
      </c>
      <c r="I5" s="6">
        <v>1450</v>
      </c>
      <c r="J5" s="6">
        <v>1190</v>
      </c>
      <c r="K5" s="6">
        <v>1244</v>
      </c>
      <c r="L5" s="20">
        <f t="shared" si="0"/>
        <v>2434</v>
      </c>
    </row>
    <row r="6" spans="1:14" ht="13.25" customHeight="1" x14ac:dyDescent="0.2">
      <c r="A6" s="12"/>
      <c r="B6" s="3" t="s">
        <v>10</v>
      </c>
      <c r="C6" s="6">
        <v>6420</v>
      </c>
      <c r="D6" s="6">
        <v>4825</v>
      </c>
      <c r="E6" s="6">
        <v>5477</v>
      </c>
      <c r="F6" s="19">
        <f t="shared" si="1"/>
        <v>10302</v>
      </c>
      <c r="G6" s="4"/>
      <c r="H6" s="3" t="s">
        <v>10</v>
      </c>
      <c r="I6" s="6">
        <v>1100</v>
      </c>
      <c r="J6" s="6">
        <v>951</v>
      </c>
      <c r="K6" s="6">
        <v>921</v>
      </c>
      <c r="L6" s="20">
        <f t="shared" si="0"/>
        <v>1872</v>
      </c>
    </row>
    <row r="7" spans="1:14" ht="13.25" customHeight="1" x14ac:dyDescent="0.2">
      <c r="A7" s="12"/>
      <c r="B7" s="3" t="s">
        <v>11</v>
      </c>
      <c r="C7" s="6">
        <v>3533</v>
      </c>
      <c r="D7" s="6">
        <v>3053</v>
      </c>
      <c r="E7" s="6">
        <v>3327</v>
      </c>
      <c r="F7" s="19">
        <f t="shared" si="1"/>
        <v>6380</v>
      </c>
      <c r="G7" s="4"/>
      <c r="H7" s="3" t="s">
        <v>11</v>
      </c>
      <c r="I7" s="6">
        <v>1747</v>
      </c>
      <c r="J7" s="6">
        <v>1626</v>
      </c>
      <c r="K7" s="6">
        <v>1615</v>
      </c>
      <c r="L7" s="20">
        <f t="shared" si="0"/>
        <v>3241</v>
      </c>
      <c r="M7" s="28"/>
      <c r="N7" s="28"/>
    </row>
    <row r="8" spans="1:14" ht="13.25" customHeight="1" x14ac:dyDescent="0.2">
      <c r="A8" s="12"/>
      <c r="B8" s="3" t="s">
        <v>12</v>
      </c>
      <c r="C8" s="6">
        <v>2544</v>
      </c>
      <c r="D8" s="6">
        <v>2703</v>
      </c>
      <c r="E8" s="6">
        <v>3247</v>
      </c>
      <c r="F8" s="19">
        <f t="shared" si="1"/>
        <v>5950</v>
      </c>
      <c r="G8" s="4"/>
      <c r="H8" s="3" t="s">
        <v>12</v>
      </c>
      <c r="I8" s="6">
        <v>1468</v>
      </c>
      <c r="J8" s="6">
        <v>1387</v>
      </c>
      <c r="K8" s="6">
        <v>1381</v>
      </c>
      <c r="L8" s="20">
        <f t="shared" si="0"/>
        <v>2768</v>
      </c>
    </row>
    <row r="9" spans="1:14" ht="13.25" customHeight="1" x14ac:dyDescent="0.2">
      <c r="A9" s="12"/>
      <c r="B9" s="3" t="s">
        <v>13</v>
      </c>
      <c r="C9" s="6">
        <v>2273</v>
      </c>
      <c r="D9" s="6">
        <v>2189</v>
      </c>
      <c r="E9" s="6">
        <v>2357</v>
      </c>
      <c r="F9" s="19">
        <f t="shared" si="1"/>
        <v>4546</v>
      </c>
      <c r="G9" s="4"/>
      <c r="H9" s="3" t="s">
        <v>13</v>
      </c>
      <c r="I9" s="6">
        <v>1605</v>
      </c>
      <c r="J9" s="6">
        <v>1423</v>
      </c>
      <c r="K9" s="6">
        <v>1597</v>
      </c>
      <c r="L9" s="20">
        <f t="shared" si="0"/>
        <v>3020</v>
      </c>
    </row>
    <row r="10" spans="1:14" ht="13.25" customHeight="1" x14ac:dyDescent="0.2">
      <c r="A10" s="12"/>
      <c r="B10" s="3" t="s">
        <v>14</v>
      </c>
      <c r="C10" s="6">
        <v>2502</v>
      </c>
      <c r="D10" s="6">
        <v>2427</v>
      </c>
      <c r="E10" s="6">
        <v>2752</v>
      </c>
      <c r="F10" s="19">
        <f t="shared" si="1"/>
        <v>5179</v>
      </c>
      <c r="G10" s="4"/>
      <c r="H10" s="3" t="s">
        <v>14</v>
      </c>
      <c r="I10" s="6">
        <v>1447</v>
      </c>
      <c r="J10" s="6">
        <v>1426</v>
      </c>
      <c r="K10" s="6">
        <v>1494</v>
      </c>
      <c r="L10" s="20">
        <f t="shared" si="0"/>
        <v>2920</v>
      </c>
    </row>
    <row r="11" spans="1:14" ht="13.25" customHeight="1" x14ac:dyDescent="0.2">
      <c r="A11" s="12"/>
      <c r="B11" s="3" t="s">
        <v>15</v>
      </c>
      <c r="C11" s="6">
        <v>1565</v>
      </c>
      <c r="D11" s="6">
        <v>1662</v>
      </c>
      <c r="E11" s="6">
        <v>1862</v>
      </c>
      <c r="F11" s="19">
        <f t="shared" si="1"/>
        <v>3524</v>
      </c>
      <c r="G11" s="4"/>
      <c r="H11" s="3" t="s">
        <v>15</v>
      </c>
      <c r="I11" s="6">
        <v>1601</v>
      </c>
      <c r="J11" s="6">
        <v>1625</v>
      </c>
      <c r="K11" s="6">
        <v>1758</v>
      </c>
      <c r="L11" s="20">
        <f t="shared" si="0"/>
        <v>3383</v>
      </c>
    </row>
    <row r="12" spans="1:14" ht="13.25" customHeight="1" x14ac:dyDescent="0.2">
      <c r="A12" s="12"/>
      <c r="B12" s="3" t="s">
        <v>16</v>
      </c>
      <c r="C12" s="6">
        <v>2020</v>
      </c>
      <c r="D12" s="6">
        <v>2285</v>
      </c>
      <c r="E12" s="6">
        <v>2479</v>
      </c>
      <c r="F12" s="19">
        <f t="shared" si="1"/>
        <v>4764</v>
      </c>
      <c r="G12" s="4"/>
      <c r="H12" s="3" t="s">
        <v>16</v>
      </c>
      <c r="I12" s="6">
        <v>1481</v>
      </c>
      <c r="J12" s="6">
        <v>1477</v>
      </c>
      <c r="K12" s="6">
        <v>1562</v>
      </c>
      <c r="L12" s="20">
        <f t="shared" si="0"/>
        <v>3039</v>
      </c>
    </row>
    <row r="13" spans="1:14" ht="13.25" customHeight="1" x14ac:dyDescent="0.2">
      <c r="A13" s="43" t="s">
        <v>5</v>
      </c>
      <c r="B13" s="44"/>
      <c r="C13" s="21">
        <f>SUM(C4:C12)</f>
        <v>24339</v>
      </c>
      <c r="D13" s="21">
        <f t="shared" ref="D13:E13" si="2">SUM(D4:D12)</f>
        <v>22244</v>
      </c>
      <c r="E13" s="21">
        <f t="shared" si="2"/>
        <v>24792</v>
      </c>
      <c r="F13" s="22">
        <f>SUM(D13:E13)</f>
        <v>47036</v>
      </c>
      <c r="G13" s="49" t="s">
        <v>5</v>
      </c>
      <c r="H13" s="44"/>
      <c r="I13" s="21">
        <f>SUM(I4:I12)</f>
        <v>13792</v>
      </c>
      <c r="J13" s="21">
        <f>SUM(J4:J12)</f>
        <v>12722</v>
      </c>
      <c r="K13" s="21">
        <f>SUM(K4:K12)</f>
        <v>13159</v>
      </c>
      <c r="L13" s="23">
        <f>SUM(J13:K13)</f>
        <v>25881</v>
      </c>
    </row>
    <row r="14" spans="1:14" ht="13.25" customHeight="1" x14ac:dyDescent="0.2">
      <c r="A14" s="12" t="s">
        <v>24</v>
      </c>
      <c r="B14" s="5" t="s">
        <v>8</v>
      </c>
      <c r="C14" s="6">
        <v>1204</v>
      </c>
      <c r="D14" s="6">
        <v>1091</v>
      </c>
      <c r="E14" s="6">
        <v>1180</v>
      </c>
      <c r="F14" s="19">
        <f t="shared" si="1"/>
        <v>2271</v>
      </c>
      <c r="G14" s="2" t="s">
        <v>21</v>
      </c>
      <c r="H14" s="3" t="s">
        <v>8</v>
      </c>
      <c r="I14" s="6">
        <v>1858</v>
      </c>
      <c r="J14" s="6">
        <v>1921</v>
      </c>
      <c r="K14" s="6">
        <v>1923</v>
      </c>
      <c r="L14" s="20">
        <f t="shared" si="0"/>
        <v>3844</v>
      </c>
    </row>
    <row r="15" spans="1:14" ht="13.25" customHeight="1" x14ac:dyDescent="0.2">
      <c r="A15" s="12"/>
      <c r="B15" s="5" t="s">
        <v>4</v>
      </c>
      <c r="C15" s="6">
        <v>2055</v>
      </c>
      <c r="D15" s="6">
        <v>1810</v>
      </c>
      <c r="E15" s="6">
        <v>2023</v>
      </c>
      <c r="F15" s="19">
        <f t="shared" si="1"/>
        <v>3833</v>
      </c>
      <c r="G15" s="4"/>
      <c r="H15" s="3" t="s">
        <v>4</v>
      </c>
      <c r="I15" s="6">
        <v>1166</v>
      </c>
      <c r="J15" s="6">
        <v>1200</v>
      </c>
      <c r="K15" s="6">
        <v>1324</v>
      </c>
      <c r="L15" s="20">
        <f t="shared" si="0"/>
        <v>2524</v>
      </c>
    </row>
    <row r="16" spans="1:14" ht="13.25" customHeight="1" x14ac:dyDescent="0.2">
      <c r="A16" s="12"/>
      <c r="B16" s="5" t="s">
        <v>10</v>
      </c>
      <c r="C16" s="6">
        <v>1101</v>
      </c>
      <c r="D16" s="6">
        <v>1188</v>
      </c>
      <c r="E16" s="6">
        <v>1143</v>
      </c>
      <c r="F16" s="19">
        <f t="shared" si="1"/>
        <v>2331</v>
      </c>
      <c r="G16" s="4"/>
      <c r="H16" s="3" t="s">
        <v>10</v>
      </c>
      <c r="I16" s="6">
        <v>1097</v>
      </c>
      <c r="J16" s="6">
        <v>1097</v>
      </c>
      <c r="K16" s="6">
        <v>1215</v>
      </c>
      <c r="L16" s="20">
        <f t="shared" si="0"/>
        <v>2312</v>
      </c>
    </row>
    <row r="17" spans="1:12" ht="13.25" customHeight="1" x14ac:dyDescent="0.2">
      <c r="A17" s="12"/>
      <c r="B17" s="5" t="s">
        <v>11</v>
      </c>
      <c r="C17" s="6">
        <v>1571</v>
      </c>
      <c r="D17" s="6">
        <v>1601</v>
      </c>
      <c r="E17" s="6">
        <v>1677</v>
      </c>
      <c r="F17" s="19">
        <f t="shared" si="1"/>
        <v>3278</v>
      </c>
      <c r="G17" s="4"/>
      <c r="H17" s="3" t="s">
        <v>11</v>
      </c>
      <c r="I17" s="6">
        <v>1574</v>
      </c>
      <c r="J17" s="6">
        <v>1569</v>
      </c>
      <c r="K17" s="6">
        <v>1628</v>
      </c>
      <c r="L17" s="20">
        <f t="shared" si="0"/>
        <v>3197</v>
      </c>
    </row>
    <row r="18" spans="1:12" ht="13.25" customHeight="1" x14ac:dyDescent="0.2">
      <c r="A18" s="12"/>
      <c r="B18" s="5" t="s">
        <v>12</v>
      </c>
      <c r="C18" s="6">
        <v>1381</v>
      </c>
      <c r="D18" s="6">
        <v>1379</v>
      </c>
      <c r="E18" s="6">
        <v>1345</v>
      </c>
      <c r="F18" s="19">
        <f t="shared" si="1"/>
        <v>2724</v>
      </c>
      <c r="G18" s="4"/>
      <c r="H18" s="3" t="s">
        <v>12</v>
      </c>
      <c r="I18" s="6">
        <v>490</v>
      </c>
      <c r="J18" s="6">
        <v>441</v>
      </c>
      <c r="K18" s="6">
        <v>486</v>
      </c>
      <c r="L18" s="20">
        <f t="shared" si="0"/>
        <v>927</v>
      </c>
    </row>
    <row r="19" spans="1:12" ht="13.25" customHeight="1" x14ac:dyDescent="0.2">
      <c r="A19" s="12"/>
      <c r="B19" s="5" t="s">
        <v>13</v>
      </c>
      <c r="C19" s="6">
        <v>2927</v>
      </c>
      <c r="D19" s="6">
        <v>3089</v>
      </c>
      <c r="E19" s="6">
        <v>3355</v>
      </c>
      <c r="F19" s="19">
        <f t="shared" si="1"/>
        <v>6444</v>
      </c>
      <c r="G19" s="49" t="s">
        <v>5</v>
      </c>
      <c r="H19" s="44"/>
      <c r="I19" s="21">
        <f>SUM(I14:I18)</f>
        <v>6185</v>
      </c>
      <c r="J19" s="21">
        <f>SUM(J14:J18)</f>
        <v>6228</v>
      </c>
      <c r="K19" s="21">
        <f>SUM(K14:K18)</f>
        <v>6576</v>
      </c>
      <c r="L19" s="23">
        <f>SUM(J19:K19)</f>
        <v>12804</v>
      </c>
    </row>
    <row r="20" spans="1:12" ht="13.25" customHeight="1" x14ac:dyDescent="0.2">
      <c r="A20" s="12"/>
      <c r="B20" s="5" t="s">
        <v>14</v>
      </c>
      <c r="C20" s="6">
        <v>893</v>
      </c>
      <c r="D20" s="6">
        <v>921</v>
      </c>
      <c r="E20" s="6">
        <v>900</v>
      </c>
      <c r="F20" s="19">
        <f t="shared" si="1"/>
        <v>1821</v>
      </c>
      <c r="G20" s="4" t="s">
        <v>19</v>
      </c>
      <c r="H20" s="5" t="s">
        <v>8</v>
      </c>
      <c r="I20" s="6">
        <v>876</v>
      </c>
      <c r="J20" s="6">
        <v>918</v>
      </c>
      <c r="K20" s="6">
        <v>974</v>
      </c>
      <c r="L20" s="20">
        <f t="shared" si="0"/>
        <v>1892</v>
      </c>
    </row>
    <row r="21" spans="1:12" ht="13.25" customHeight="1" x14ac:dyDescent="0.2">
      <c r="A21" s="43" t="s">
        <v>5</v>
      </c>
      <c r="B21" s="44"/>
      <c r="C21" s="21">
        <f>SUM(C14:C20)</f>
        <v>11132</v>
      </c>
      <c r="D21" s="21">
        <f>SUM(D14:D20)</f>
        <v>11079</v>
      </c>
      <c r="E21" s="21">
        <f>SUM(E14:E20)</f>
        <v>11623</v>
      </c>
      <c r="F21" s="22">
        <f>SUM(D21:E21)</f>
        <v>22702</v>
      </c>
      <c r="G21" s="4"/>
      <c r="H21" s="5" t="s">
        <v>4</v>
      </c>
      <c r="I21" s="6">
        <v>2132</v>
      </c>
      <c r="J21" s="6">
        <v>2210</v>
      </c>
      <c r="K21" s="6">
        <v>1919</v>
      </c>
      <c r="L21" s="20">
        <f t="shared" si="0"/>
        <v>4129</v>
      </c>
    </row>
    <row r="22" spans="1:12" ht="13.25" customHeight="1" x14ac:dyDescent="0.2">
      <c r="A22" s="12" t="s">
        <v>17</v>
      </c>
      <c r="B22" s="5" t="s">
        <v>8</v>
      </c>
      <c r="C22" s="6">
        <v>2821</v>
      </c>
      <c r="D22" s="6">
        <v>2345</v>
      </c>
      <c r="E22" s="6">
        <v>2515</v>
      </c>
      <c r="F22" s="19">
        <f t="shared" si="1"/>
        <v>4860</v>
      </c>
      <c r="G22" s="4"/>
      <c r="H22" s="5" t="s">
        <v>10</v>
      </c>
      <c r="I22" s="6">
        <v>1125</v>
      </c>
      <c r="J22" s="6">
        <v>1120</v>
      </c>
      <c r="K22" s="6">
        <v>1015</v>
      </c>
      <c r="L22" s="20">
        <f t="shared" si="0"/>
        <v>2135</v>
      </c>
    </row>
    <row r="23" spans="1:12" ht="13.25" customHeight="1" x14ac:dyDescent="0.2">
      <c r="A23" s="12"/>
      <c r="B23" s="5" t="s">
        <v>4</v>
      </c>
      <c r="C23" s="6">
        <v>2092</v>
      </c>
      <c r="D23" s="6">
        <v>1628</v>
      </c>
      <c r="E23" s="6">
        <v>1791</v>
      </c>
      <c r="F23" s="19">
        <f t="shared" si="1"/>
        <v>3419</v>
      </c>
      <c r="G23" s="49" t="s">
        <v>5</v>
      </c>
      <c r="H23" s="44"/>
      <c r="I23" s="21">
        <f>SUM(I20:I22)</f>
        <v>4133</v>
      </c>
      <c r="J23" s="21">
        <f>SUM(J20:J22)</f>
        <v>4248</v>
      </c>
      <c r="K23" s="21">
        <f>SUM(K20:K22)</f>
        <v>3908</v>
      </c>
      <c r="L23" s="23">
        <f>SUM(J23:K23)</f>
        <v>8156</v>
      </c>
    </row>
    <row r="24" spans="1:12" ht="13.25" customHeight="1" x14ac:dyDescent="0.2">
      <c r="A24" s="12"/>
      <c r="B24" s="5" t="s">
        <v>10</v>
      </c>
      <c r="C24" s="6">
        <v>1276</v>
      </c>
      <c r="D24" s="6">
        <v>1085</v>
      </c>
      <c r="E24" s="6">
        <v>1246</v>
      </c>
      <c r="F24" s="19">
        <f t="shared" si="1"/>
        <v>2331</v>
      </c>
      <c r="G24" s="4" t="s">
        <v>22</v>
      </c>
      <c r="H24" s="5" t="s">
        <v>8</v>
      </c>
      <c r="I24" s="6">
        <v>529</v>
      </c>
      <c r="J24" s="6">
        <v>492</v>
      </c>
      <c r="K24" s="6">
        <v>510</v>
      </c>
      <c r="L24" s="20">
        <f t="shared" si="0"/>
        <v>1002</v>
      </c>
    </row>
    <row r="25" spans="1:12" ht="13.25" customHeight="1" x14ac:dyDescent="0.2">
      <c r="A25" s="12"/>
      <c r="B25" s="5" t="s">
        <v>11</v>
      </c>
      <c r="C25" s="6">
        <v>1160</v>
      </c>
      <c r="D25" s="6">
        <v>1056</v>
      </c>
      <c r="E25" s="6">
        <v>1060</v>
      </c>
      <c r="F25" s="19">
        <f t="shared" si="1"/>
        <v>2116</v>
      </c>
      <c r="G25" s="4"/>
      <c r="H25" s="5" t="s">
        <v>4</v>
      </c>
      <c r="I25" s="6">
        <v>1251</v>
      </c>
      <c r="J25" s="6">
        <v>1223</v>
      </c>
      <c r="K25" s="6">
        <v>1269</v>
      </c>
      <c r="L25" s="20">
        <f t="shared" si="0"/>
        <v>2492</v>
      </c>
    </row>
    <row r="26" spans="1:12" ht="13.25" customHeight="1" x14ac:dyDescent="0.2">
      <c r="A26" s="12"/>
      <c r="B26" s="5" t="s">
        <v>12</v>
      </c>
      <c r="C26" s="6">
        <v>1710</v>
      </c>
      <c r="D26" s="6">
        <v>1606</v>
      </c>
      <c r="E26" s="6">
        <v>1640</v>
      </c>
      <c r="F26" s="19">
        <f t="shared" si="1"/>
        <v>3246</v>
      </c>
      <c r="G26" s="4"/>
      <c r="H26" s="5" t="s">
        <v>10</v>
      </c>
      <c r="I26" s="6">
        <v>1048</v>
      </c>
      <c r="J26" s="6">
        <v>1183</v>
      </c>
      <c r="K26" s="6">
        <v>1199</v>
      </c>
      <c r="L26" s="20">
        <f t="shared" si="0"/>
        <v>2382</v>
      </c>
    </row>
    <row r="27" spans="1:12" ht="13.25" customHeight="1" x14ac:dyDescent="0.2">
      <c r="A27" s="43" t="s">
        <v>5</v>
      </c>
      <c r="B27" s="44"/>
      <c r="C27" s="21">
        <f>SUM(C22:C26)</f>
        <v>9059</v>
      </c>
      <c r="D27" s="21">
        <f>SUM(D22:D26)</f>
        <v>7720</v>
      </c>
      <c r="E27" s="21">
        <f>SUM(E22:E26)</f>
        <v>8252</v>
      </c>
      <c r="F27" s="22">
        <f>SUM(D27:E27)</f>
        <v>15972</v>
      </c>
      <c r="G27" s="4"/>
      <c r="H27" s="5" t="s">
        <v>11</v>
      </c>
      <c r="I27" s="6">
        <v>276</v>
      </c>
      <c r="J27" s="6">
        <v>340</v>
      </c>
      <c r="K27" s="6">
        <v>299</v>
      </c>
      <c r="L27" s="20">
        <f t="shared" si="0"/>
        <v>639</v>
      </c>
    </row>
    <row r="28" spans="1:12" ht="13.25" customHeight="1" x14ac:dyDescent="0.2">
      <c r="A28" s="12" t="s">
        <v>25</v>
      </c>
      <c r="B28" s="5" t="s">
        <v>8</v>
      </c>
      <c r="C28" s="6">
        <v>2210</v>
      </c>
      <c r="D28" s="6">
        <v>2046</v>
      </c>
      <c r="E28" s="6">
        <v>2227</v>
      </c>
      <c r="F28" s="19">
        <f t="shared" si="1"/>
        <v>4273</v>
      </c>
      <c r="G28" s="49" t="s">
        <v>5</v>
      </c>
      <c r="H28" s="44"/>
      <c r="I28" s="21">
        <f>SUM(I24:I27)</f>
        <v>3104</v>
      </c>
      <c r="J28" s="21">
        <f>SUM(J24:J27)</f>
        <v>3238</v>
      </c>
      <c r="K28" s="21">
        <f>SUM(K24:K27)</f>
        <v>3277</v>
      </c>
      <c r="L28" s="23">
        <f>SUM(J28:K28)</f>
        <v>6515</v>
      </c>
    </row>
    <row r="29" spans="1:12" ht="13.25" customHeight="1" x14ac:dyDescent="0.2">
      <c r="A29" s="12"/>
      <c r="B29" s="5" t="s">
        <v>4</v>
      </c>
      <c r="C29" s="6">
        <v>1505</v>
      </c>
      <c r="D29" s="6">
        <v>1538</v>
      </c>
      <c r="E29" s="6">
        <v>1617</v>
      </c>
      <c r="F29" s="19">
        <f t="shared" si="1"/>
        <v>3155</v>
      </c>
      <c r="G29" s="4" t="s">
        <v>23</v>
      </c>
      <c r="H29" s="5" t="s">
        <v>8</v>
      </c>
      <c r="I29" s="6">
        <v>1277</v>
      </c>
      <c r="J29" s="6">
        <v>1401</v>
      </c>
      <c r="K29" s="6">
        <v>1415</v>
      </c>
      <c r="L29" s="20">
        <f t="shared" si="0"/>
        <v>2816</v>
      </c>
    </row>
    <row r="30" spans="1:12" ht="13.25" customHeight="1" x14ac:dyDescent="0.2">
      <c r="A30" s="12"/>
      <c r="B30" s="5" t="s">
        <v>10</v>
      </c>
      <c r="C30" s="6">
        <v>1582</v>
      </c>
      <c r="D30" s="6">
        <v>1551</v>
      </c>
      <c r="E30" s="6">
        <v>1679</v>
      </c>
      <c r="F30" s="19">
        <f t="shared" si="1"/>
        <v>3230</v>
      </c>
      <c r="G30" s="4"/>
      <c r="H30" s="5" t="s">
        <v>4</v>
      </c>
      <c r="I30" s="6">
        <v>929</v>
      </c>
      <c r="J30" s="6">
        <v>924</v>
      </c>
      <c r="K30" s="6">
        <v>932</v>
      </c>
      <c r="L30" s="20">
        <f t="shared" si="0"/>
        <v>1856</v>
      </c>
    </row>
    <row r="31" spans="1:12" ht="13.25" customHeight="1" x14ac:dyDescent="0.2">
      <c r="A31" s="12"/>
      <c r="B31" s="5" t="s">
        <v>11</v>
      </c>
      <c r="C31" s="6">
        <v>1943</v>
      </c>
      <c r="D31" s="6">
        <v>1983</v>
      </c>
      <c r="E31" s="6">
        <v>2114</v>
      </c>
      <c r="F31" s="19">
        <f t="shared" si="1"/>
        <v>4097</v>
      </c>
      <c r="G31" s="4"/>
      <c r="H31" s="5" t="s">
        <v>10</v>
      </c>
      <c r="I31" s="6">
        <v>982</v>
      </c>
      <c r="J31" s="6">
        <v>857</v>
      </c>
      <c r="K31" s="6">
        <v>923</v>
      </c>
      <c r="L31" s="20">
        <f t="shared" si="0"/>
        <v>1780</v>
      </c>
    </row>
    <row r="32" spans="1:12" ht="13.25" customHeight="1" x14ac:dyDescent="0.2">
      <c r="A32" s="43" t="s">
        <v>5</v>
      </c>
      <c r="B32" s="44"/>
      <c r="C32" s="21">
        <f>SUM(C28:C31)</f>
        <v>7240</v>
      </c>
      <c r="D32" s="21">
        <f>SUM(D28:D31)</f>
        <v>7118</v>
      </c>
      <c r="E32" s="21">
        <f>SUM(E28:E31)</f>
        <v>7637</v>
      </c>
      <c r="F32" s="22">
        <f>SUM(D32:E32)</f>
        <v>14755</v>
      </c>
      <c r="G32" s="4"/>
      <c r="H32" s="5" t="s">
        <v>11</v>
      </c>
      <c r="I32" s="6">
        <v>1406</v>
      </c>
      <c r="J32" s="6">
        <v>1414</v>
      </c>
      <c r="K32" s="6">
        <v>1542</v>
      </c>
      <c r="L32" s="20">
        <f t="shared" si="0"/>
        <v>2956</v>
      </c>
    </row>
    <row r="33" spans="1:12" ht="13.25" customHeight="1" x14ac:dyDescent="0.2">
      <c r="A33" s="12" t="s">
        <v>26</v>
      </c>
      <c r="B33" s="5" t="s">
        <v>8</v>
      </c>
      <c r="C33" s="6">
        <v>738</v>
      </c>
      <c r="D33" s="6">
        <v>734</v>
      </c>
      <c r="E33" s="6">
        <v>800</v>
      </c>
      <c r="F33" s="19">
        <f t="shared" si="1"/>
        <v>1534</v>
      </c>
      <c r="G33" s="4"/>
      <c r="H33" s="5" t="s">
        <v>12</v>
      </c>
      <c r="I33" s="6">
        <v>896</v>
      </c>
      <c r="J33" s="6">
        <v>1022</v>
      </c>
      <c r="K33" s="6">
        <v>1018</v>
      </c>
      <c r="L33" s="20">
        <f t="shared" si="0"/>
        <v>2040</v>
      </c>
    </row>
    <row r="34" spans="1:12" ht="13.25" customHeight="1" x14ac:dyDescent="0.2">
      <c r="A34" s="12"/>
      <c r="B34" s="5" t="s">
        <v>4</v>
      </c>
      <c r="C34" s="6">
        <v>999</v>
      </c>
      <c r="D34" s="6">
        <v>1092</v>
      </c>
      <c r="E34" s="6">
        <v>1125</v>
      </c>
      <c r="F34" s="19">
        <f t="shared" si="1"/>
        <v>2217</v>
      </c>
      <c r="G34" s="4"/>
      <c r="H34" s="5" t="s">
        <v>13</v>
      </c>
      <c r="I34" s="6">
        <v>776</v>
      </c>
      <c r="J34" s="6">
        <v>736</v>
      </c>
      <c r="K34" s="6">
        <v>738</v>
      </c>
      <c r="L34" s="20">
        <f t="shared" si="0"/>
        <v>1474</v>
      </c>
    </row>
    <row r="35" spans="1:12" ht="13.25" customHeight="1" x14ac:dyDescent="0.2">
      <c r="A35" s="12"/>
      <c r="B35" s="5" t="s">
        <v>10</v>
      </c>
      <c r="C35" s="6">
        <v>980</v>
      </c>
      <c r="D35" s="6">
        <v>1059</v>
      </c>
      <c r="E35" s="6">
        <v>1012</v>
      </c>
      <c r="F35" s="19">
        <f t="shared" si="1"/>
        <v>2071</v>
      </c>
      <c r="G35" s="49" t="s">
        <v>5</v>
      </c>
      <c r="H35" s="44"/>
      <c r="I35" s="21">
        <f>SUM(I29:I34)</f>
        <v>6266</v>
      </c>
      <c r="J35" s="21">
        <f>SUM(J29:J34)</f>
        <v>6354</v>
      </c>
      <c r="K35" s="21">
        <f>SUM(K29:K34)</f>
        <v>6568</v>
      </c>
      <c r="L35" s="23">
        <f>SUM(J35:K35)</f>
        <v>12922</v>
      </c>
    </row>
    <row r="36" spans="1:12" ht="13.25" customHeight="1" x14ac:dyDescent="0.2">
      <c r="A36" s="12"/>
      <c r="B36" s="5" t="s">
        <v>11</v>
      </c>
      <c r="C36" s="6">
        <v>1110</v>
      </c>
      <c r="D36" s="6">
        <v>1032</v>
      </c>
      <c r="E36" s="6">
        <v>1037</v>
      </c>
      <c r="F36" s="19">
        <f t="shared" si="1"/>
        <v>2069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3827</v>
      </c>
      <c r="D37" s="21">
        <f>SUM(D33:D36)</f>
        <v>3917</v>
      </c>
      <c r="E37" s="21">
        <f>SUM(E33:E36)</f>
        <v>3974</v>
      </c>
      <c r="F37" s="22">
        <f>SUM(D37:E37)</f>
        <v>7891</v>
      </c>
      <c r="G37" s="45" t="s">
        <v>6</v>
      </c>
      <c r="H37" s="46"/>
      <c r="I37" s="31">
        <f>C13+C21+C27+C32+C37+C44+I13+I19+I23+I28+I35</f>
        <v>97642</v>
      </c>
      <c r="J37" s="31">
        <f>D13+D21+D27+D32+D37+D44+J13+J19+J23+J28+J35</f>
        <v>92714</v>
      </c>
      <c r="K37" s="31">
        <f>E13+E21+E27+E32+E37+E44+K13+K19+K23+K28+K35</f>
        <v>97904</v>
      </c>
      <c r="L37" s="32">
        <f>SUM(J37:K37)</f>
        <v>190618</v>
      </c>
    </row>
    <row r="38" spans="1:12" ht="13.25" customHeight="1" x14ac:dyDescent="0.2">
      <c r="A38" s="12" t="s">
        <v>27</v>
      </c>
      <c r="B38" s="5" t="s">
        <v>8</v>
      </c>
      <c r="C38" s="6">
        <v>1049</v>
      </c>
      <c r="D38" s="6">
        <v>1060</v>
      </c>
      <c r="E38" s="6">
        <v>1082</v>
      </c>
      <c r="F38" s="19">
        <f t="shared" si="1"/>
        <v>2142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753</v>
      </c>
      <c r="D39" s="6">
        <v>764</v>
      </c>
      <c r="E39" s="6">
        <v>783</v>
      </c>
      <c r="F39" s="19">
        <f t="shared" si="1"/>
        <v>1547</v>
      </c>
      <c r="G39" s="35" t="s">
        <v>29</v>
      </c>
      <c r="H39" s="38"/>
      <c r="I39" s="6">
        <f>'0701'!I37-'0601'!I37</f>
        <v>-63</v>
      </c>
      <c r="J39" s="6">
        <f>'0701'!J37-'0601'!J37</f>
        <v>-44</v>
      </c>
      <c r="K39" s="6">
        <f>'0701'!K37-'0601'!K37</f>
        <v>-60</v>
      </c>
      <c r="L39" s="20">
        <f>SUM(J39:K39)</f>
        <v>-104</v>
      </c>
    </row>
    <row r="40" spans="1:12" ht="13.25" customHeight="1" x14ac:dyDescent="0.2">
      <c r="A40" s="12"/>
      <c r="B40" s="5" t="s">
        <v>10</v>
      </c>
      <c r="C40" s="6">
        <v>1139</v>
      </c>
      <c r="D40" s="6">
        <v>1090</v>
      </c>
      <c r="E40" s="6">
        <v>1090</v>
      </c>
      <c r="F40" s="19">
        <f t="shared" si="1"/>
        <v>2180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1668</v>
      </c>
      <c r="D41" s="6">
        <v>1543</v>
      </c>
      <c r="E41" s="6">
        <v>1719</v>
      </c>
      <c r="F41" s="19">
        <f t="shared" si="1"/>
        <v>3262</v>
      </c>
      <c r="G41" s="35" t="s">
        <v>28</v>
      </c>
      <c r="H41" s="36"/>
      <c r="I41" s="6">
        <f>I37-96869</f>
        <v>773</v>
      </c>
      <c r="J41" s="6">
        <f>J37-92734</f>
        <v>-20</v>
      </c>
      <c r="K41" s="6">
        <f>K37-97545</f>
        <v>359</v>
      </c>
      <c r="L41" s="20">
        <f>SUM(J41:K41)</f>
        <v>339</v>
      </c>
    </row>
    <row r="42" spans="1:12" ht="13.25" customHeight="1" x14ac:dyDescent="0.2">
      <c r="A42" s="12"/>
      <c r="B42" s="5" t="s">
        <v>12</v>
      </c>
      <c r="C42" s="6">
        <v>1388</v>
      </c>
      <c r="D42" s="6">
        <v>1248</v>
      </c>
      <c r="E42" s="6">
        <v>1312</v>
      </c>
      <c r="F42" s="19">
        <f t="shared" si="1"/>
        <v>2560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2568</v>
      </c>
      <c r="D43" s="6">
        <v>2141</v>
      </c>
      <c r="E43" s="6">
        <v>2152</v>
      </c>
      <c r="F43" s="19">
        <f t="shared" si="1"/>
        <v>4293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8565</v>
      </c>
      <c r="D44" s="24">
        <f>SUM(D38:D43)</f>
        <v>7846</v>
      </c>
      <c r="E44" s="24">
        <f>SUM(E38:E43)</f>
        <v>8138</v>
      </c>
      <c r="F44" s="25">
        <f>SUM(D44:E44)</f>
        <v>15984</v>
      </c>
      <c r="G44" s="41"/>
      <c r="H44" s="42"/>
      <c r="I44" s="14"/>
      <c r="J44" s="14"/>
      <c r="K44" s="14"/>
      <c r="L44" s="15"/>
    </row>
    <row r="45" spans="1:12" ht="12.5" thickTop="1" x14ac:dyDescent="0.2"/>
    <row r="48" spans="1:12" x14ac:dyDescent="0.2">
      <c r="H48" s="28"/>
    </row>
    <row r="51" spans="8:8" x14ac:dyDescent="0.2">
      <c r="H51" s="28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3 L13 F21 F27 F32 F37 F44 L19 L23 L28 L35:L38 L40:L42 F4:F12 F14:F20 F22:F26 F28:F31 F33:F36 F38:F43 L4:L12 L14:L18 L20:L22 L24:L27 L29:L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50"/>
  <sheetViews>
    <sheetView view="pageBreakPreview" zoomScaleNormal="100" zoomScaleSheetLayoutView="100" workbookViewId="0">
      <selection activeCell="I44" sqref="I44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35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1636</v>
      </c>
      <c r="D4" s="29">
        <v>1450</v>
      </c>
      <c r="E4" s="29">
        <v>1529</v>
      </c>
      <c r="F4" s="16">
        <f>SUM(D4:E4)</f>
        <v>2979</v>
      </c>
      <c r="G4" s="34" t="s">
        <v>18</v>
      </c>
      <c r="H4" s="26" t="s">
        <v>8</v>
      </c>
      <c r="I4" s="29">
        <v>1885</v>
      </c>
      <c r="J4" s="29">
        <v>1610</v>
      </c>
      <c r="K4" s="29">
        <v>1587</v>
      </c>
      <c r="L4" s="17">
        <f t="shared" ref="L4:L35" si="0">SUM(J4:K4)</f>
        <v>3197</v>
      </c>
    </row>
    <row r="5" spans="1:14" ht="13.25" customHeight="1" x14ac:dyDescent="0.2">
      <c r="A5" s="12"/>
      <c r="B5" s="3" t="s">
        <v>4</v>
      </c>
      <c r="C5" s="6">
        <v>1850</v>
      </c>
      <c r="D5" s="6">
        <v>1657</v>
      </c>
      <c r="E5" s="6">
        <v>1765</v>
      </c>
      <c r="F5" s="19">
        <f t="shared" ref="F5:F44" si="1">SUM(D5:E5)</f>
        <v>3422</v>
      </c>
      <c r="G5" s="4"/>
      <c r="H5" s="3" t="s">
        <v>4</v>
      </c>
      <c r="I5" s="6">
        <v>1447</v>
      </c>
      <c r="J5" s="6">
        <v>1182</v>
      </c>
      <c r="K5" s="6">
        <v>1247</v>
      </c>
      <c r="L5" s="20">
        <f t="shared" si="0"/>
        <v>2429</v>
      </c>
    </row>
    <row r="6" spans="1:14" ht="13.25" customHeight="1" x14ac:dyDescent="0.2">
      <c r="A6" s="12"/>
      <c r="B6" s="3" t="s">
        <v>10</v>
      </c>
      <c r="C6" s="6">
        <v>6417</v>
      </c>
      <c r="D6" s="6">
        <v>4829</v>
      </c>
      <c r="E6" s="6">
        <v>5461</v>
      </c>
      <c r="F6" s="19">
        <f t="shared" si="1"/>
        <v>10290</v>
      </c>
      <c r="G6" s="4"/>
      <c r="H6" s="3" t="s">
        <v>10</v>
      </c>
      <c r="I6" s="6">
        <v>1094</v>
      </c>
      <c r="J6" s="6">
        <v>946</v>
      </c>
      <c r="K6" s="6">
        <v>921</v>
      </c>
      <c r="L6" s="20">
        <f t="shared" si="0"/>
        <v>1867</v>
      </c>
    </row>
    <row r="7" spans="1:14" ht="13.25" customHeight="1" x14ac:dyDescent="0.2">
      <c r="A7" s="12"/>
      <c r="B7" s="3" t="s">
        <v>11</v>
      </c>
      <c r="C7" s="6">
        <v>3539</v>
      </c>
      <c r="D7" s="6">
        <v>3059</v>
      </c>
      <c r="E7" s="6">
        <v>3327</v>
      </c>
      <c r="F7" s="19">
        <f t="shared" si="1"/>
        <v>6386</v>
      </c>
      <c r="G7" s="4"/>
      <c r="H7" s="3" t="s">
        <v>11</v>
      </c>
      <c r="I7" s="6">
        <v>1749</v>
      </c>
      <c r="J7" s="6">
        <v>1627</v>
      </c>
      <c r="K7" s="6">
        <v>1617</v>
      </c>
      <c r="L7" s="20">
        <f t="shared" si="0"/>
        <v>3244</v>
      </c>
      <c r="M7" s="28"/>
      <c r="N7" s="28"/>
    </row>
    <row r="8" spans="1:14" ht="13.25" customHeight="1" x14ac:dyDescent="0.2">
      <c r="A8" s="12"/>
      <c r="B8" s="3" t="s">
        <v>12</v>
      </c>
      <c r="C8" s="6">
        <v>2548</v>
      </c>
      <c r="D8" s="6">
        <v>2705</v>
      </c>
      <c r="E8" s="6">
        <v>3259</v>
      </c>
      <c r="F8" s="19">
        <f t="shared" si="1"/>
        <v>5964</v>
      </c>
      <c r="G8" s="4"/>
      <c r="H8" s="3" t="s">
        <v>12</v>
      </c>
      <c r="I8" s="6">
        <v>1469</v>
      </c>
      <c r="J8" s="6">
        <v>1391</v>
      </c>
      <c r="K8" s="6">
        <v>1381</v>
      </c>
      <c r="L8" s="20">
        <f t="shared" si="0"/>
        <v>2772</v>
      </c>
    </row>
    <row r="9" spans="1:14" ht="13.25" customHeight="1" x14ac:dyDescent="0.2">
      <c r="A9" s="12"/>
      <c r="B9" s="3" t="s">
        <v>13</v>
      </c>
      <c r="C9" s="6">
        <v>2265</v>
      </c>
      <c r="D9" s="6">
        <v>2182</v>
      </c>
      <c r="E9" s="6">
        <v>2354</v>
      </c>
      <c r="F9" s="19">
        <f t="shared" si="1"/>
        <v>4536</v>
      </c>
      <c r="G9" s="4"/>
      <c r="H9" s="3" t="s">
        <v>13</v>
      </c>
      <c r="I9" s="6">
        <v>1602</v>
      </c>
      <c r="J9" s="6">
        <v>1420</v>
      </c>
      <c r="K9" s="6">
        <v>1595</v>
      </c>
      <c r="L9" s="20">
        <f t="shared" si="0"/>
        <v>3015</v>
      </c>
    </row>
    <row r="10" spans="1:14" ht="13.25" customHeight="1" x14ac:dyDescent="0.2">
      <c r="A10" s="12"/>
      <c r="B10" s="3" t="s">
        <v>14</v>
      </c>
      <c r="C10" s="6">
        <v>2504</v>
      </c>
      <c r="D10" s="6">
        <v>2421</v>
      </c>
      <c r="E10" s="6">
        <v>2748</v>
      </c>
      <c r="F10" s="19">
        <f t="shared" si="1"/>
        <v>5169</v>
      </c>
      <c r="G10" s="4"/>
      <c r="H10" s="3" t="s">
        <v>14</v>
      </c>
      <c r="I10" s="6">
        <v>1449</v>
      </c>
      <c r="J10" s="6">
        <v>1426</v>
      </c>
      <c r="K10" s="6">
        <v>1498</v>
      </c>
      <c r="L10" s="20">
        <f t="shared" si="0"/>
        <v>2924</v>
      </c>
    </row>
    <row r="11" spans="1:14" ht="13.25" customHeight="1" x14ac:dyDescent="0.2">
      <c r="A11" s="12"/>
      <c r="B11" s="3" t="s">
        <v>15</v>
      </c>
      <c r="C11" s="6">
        <v>1568</v>
      </c>
      <c r="D11" s="6">
        <v>1669</v>
      </c>
      <c r="E11" s="6">
        <v>1859</v>
      </c>
      <c r="F11" s="19">
        <f t="shared" si="1"/>
        <v>3528</v>
      </c>
      <c r="G11" s="4"/>
      <c r="H11" s="3" t="s">
        <v>15</v>
      </c>
      <c r="I11" s="6">
        <v>1600</v>
      </c>
      <c r="J11" s="6">
        <v>1629</v>
      </c>
      <c r="K11" s="6">
        <v>1756</v>
      </c>
      <c r="L11" s="20">
        <f t="shared" si="0"/>
        <v>3385</v>
      </c>
    </row>
    <row r="12" spans="1:14" ht="13.25" customHeight="1" x14ac:dyDescent="0.2">
      <c r="A12" s="12"/>
      <c r="B12" s="3" t="s">
        <v>16</v>
      </c>
      <c r="C12" s="6">
        <v>2016</v>
      </c>
      <c r="D12" s="6">
        <v>2294</v>
      </c>
      <c r="E12" s="6">
        <v>2482</v>
      </c>
      <c r="F12" s="19">
        <f t="shared" si="1"/>
        <v>4776</v>
      </c>
      <c r="G12" s="4"/>
      <c r="H12" s="3" t="s">
        <v>16</v>
      </c>
      <c r="I12" s="6">
        <v>1469</v>
      </c>
      <c r="J12" s="6">
        <v>1466</v>
      </c>
      <c r="K12" s="6">
        <v>1561</v>
      </c>
      <c r="L12" s="20">
        <f t="shared" si="0"/>
        <v>3027</v>
      </c>
    </row>
    <row r="13" spans="1:14" ht="13.25" customHeight="1" x14ac:dyDescent="0.2">
      <c r="A13" s="43" t="s">
        <v>5</v>
      </c>
      <c r="B13" s="44"/>
      <c r="C13" s="21">
        <f>SUM(C4:C12)</f>
        <v>24343</v>
      </c>
      <c r="D13" s="21">
        <f>SUM(D4:D12)</f>
        <v>22266</v>
      </c>
      <c r="E13" s="21">
        <f>SUM(E4:E12)</f>
        <v>24784</v>
      </c>
      <c r="F13" s="22">
        <f t="shared" si="1"/>
        <v>47050</v>
      </c>
      <c r="G13" s="49" t="s">
        <v>5</v>
      </c>
      <c r="H13" s="44"/>
      <c r="I13" s="21">
        <f>SUM(I4:I12)</f>
        <v>13764</v>
      </c>
      <c r="J13" s="21">
        <f>SUM(J4:J12)</f>
        <v>12697</v>
      </c>
      <c r="K13" s="21">
        <f>SUM(K4:K12)</f>
        <v>13163</v>
      </c>
      <c r="L13" s="23">
        <f t="shared" si="0"/>
        <v>25860</v>
      </c>
    </row>
    <row r="14" spans="1:14" ht="13.25" customHeight="1" x14ac:dyDescent="0.2">
      <c r="A14" s="12" t="s">
        <v>24</v>
      </c>
      <c r="B14" s="5" t="s">
        <v>8</v>
      </c>
      <c r="C14" s="6">
        <v>1208</v>
      </c>
      <c r="D14" s="6">
        <v>1092</v>
      </c>
      <c r="E14" s="6">
        <v>1184</v>
      </c>
      <c r="F14" s="19">
        <f t="shared" si="1"/>
        <v>2276</v>
      </c>
      <c r="G14" s="2" t="s">
        <v>21</v>
      </c>
      <c r="H14" s="3" t="s">
        <v>8</v>
      </c>
      <c r="I14" s="6">
        <v>1855</v>
      </c>
      <c r="J14" s="6">
        <v>1917</v>
      </c>
      <c r="K14" s="6">
        <v>1918</v>
      </c>
      <c r="L14" s="20">
        <f t="shared" si="0"/>
        <v>3835</v>
      </c>
    </row>
    <row r="15" spans="1:14" ht="13.25" customHeight="1" x14ac:dyDescent="0.2">
      <c r="A15" s="12"/>
      <c r="B15" s="5" t="s">
        <v>4</v>
      </c>
      <c r="C15" s="6">
        <v>2049</v>
      </c>
      <c r="D15" s="6">
        <v>1807</v>
      </c>
      <c r="E15" s="6">
        <v>2020</v>
      </c>
      <c r="F15" s="19">
        <f t="shared" si="1"/>
        <v>3827</v>
      </c>
      <c r="G15" s="4"/>
      <c r="H15" s="3" t="s">
        <v>4</v>
      </c>
      <c r="I15" s="6">
        <v>1168</v>
      </c>
      <c r="J15" s="6">
        <v>1199</v>
      </c>
      <c r="K15" s="6">
        <v>1326</v>
      </c>
      <c r="L15" s="20">
        <f t="shared" si="0"/>
        <v>2525</v>
      </c>
    </row>
    <row r="16" spans="1:14" ht="13.25" customHeight="1" x14ac:dyDescent="0.2">
      <c r="A16" s="12"/>
      <c r="B16" s="5" t="s">
        <v>10</v>
      </c>
      <c r="C16" s="6">
        <v>1102</v>
      </c>
      <c r="D16" s="6">
        <v>1191</v>
      </c>
      <c r="E16" s="6">
        <v>1143</v>
      </c>
      <c r="F16" s="19">
        <f t="shared" si="1"/>
        <v>2334</v>
      </c>
      <c r="G16" s="4"/>
      <c r="H16" s="3" t="s">
        <v>10</v>
      </c>
      <c r="I16" s="6">
        <v>1096</v>
      </c>
      <c r="J16" s="6">
        <v>1097</v>
      </c>
      <c r="K16" s="6">
        <v>1217</v>
      </c>
      <c r="L16" s="20">
        <f t="shared" si="0"/>
        <v>2314</v>
      </c>
    </row>
    <row r="17" spans="1:12" ht="13.25" customHeight="1" x14ac:dyDescent="0.2">
      <c r="A17" s="12"/>
      <c r="B17" s="5" t="s">
        <v>11</v>
      </c>
      <c r="C17" s="6">
        <v>1579</v>
      </c>
      <c r="D17" s="6">
        <v>1600</v>
      </c>
      <c r="E17" s="6">
        <v>1683</v>
      </c>
      <c r="F17" s="19">
        <f t="shared" si="1"/>
        <v>3283</v>
      </c>
      <c r="G17" s="4"/>
      <c r="H17" s="3" t="s">
        <v>11</v>
      </c>
      <c r="I17" s="6">
        <v>1583</v>
      </c>
      <c r="J17" s="6">
        <v>1580</v>
      </c>
      <c r="K17" s="6">
        <v>1627</v>
      </c>
      <c r="L17" s="20">
        <f t="shared" si="0"/>
        <v>3207</v>
      </c>
    </row>
    <row r="18" spans="1:12" ht="13.25" customHeight="1" x14ac:dyDescent="0.2">
      <c r="A18" s="12"/>
      <c r="B18" s="5" t="s">
        <v>12</v>
      </c>
      <c r="C18" s="6">
        <v>1377</v>
      </c>
      <c r="D18" s="6">
        <v>1378</v>
      </c>
      <c r="E18" s="6">
        <v>1341</v>
      </c>
      <c r="F18" s="19">
        <f t="shared" si="1"/>
        <v>2719</v>
      </c>
      <c r="G18" s="4"/>
      <c r="H18" s="3" t="s">
        <v>12</v>
      </c>
      <c r="I18" s="6">
        <v>484</v>
      </c>
      <c r="J18" s="6">
        <v>441</v>
      </c>
      <c r="K18" s="6">
        <v>487</v>
      </c>
      <c r="L18" s="20">
        <f t="shared" si="0"/>
        <v>928</v>
      </c>
    </row>
    <row r="19" spans="1:12" ht="13.25" customHeight="1" x14ac:dyDescent="0.2">
      <c r="A19" s="12"/>
      <c r="B19" s="5" t="s">
        <v>13</v>
      </c>
      <c r="C19" s="6">
        <v>2927</v>
      </c>
      <c r="D19" s="6">
        <v>3091</v>
      </c>
      <c r="E19" s="6">
        <v>3354</v>
      </c>
      <c r="F19" s="19">
        <f t="shared" si="1"/>
        <v>6445</v>
      </c>
      <c r="G19" s="49" t="s">
        <v>5</v>
      </c>
      <c r="H19" s="44"/>
      <c r="I19" s="21">
        <f>SUM(I14:I18)</f>
        <v>6186</v>
      </c>
      <c r="J19" s="21">
        <f>SUM(J14:J18)</f>
        <v>6234</v>
      </c>
      <c r="K19" s="21">
        <f>SUM(K14:K18)</f>
        <v>6575</v>
      </c>
      <c r="L19" s="23">
        <f t="shared" si="0"/>
        <v>12809</v>
      </c>
    </row>
    <row r="20" spans="1:12" ht="13.25" customHeight="1" x14ac:dyDescent="0.2">
      <c r="A20" s="12"/>
      <c r="B20" s="5" t="s">
        <v>14</v>
      </c>
      <c r="C20" s="6">
        <v>898</v>
      </c>
      <c r="D20" s="6">
        <v>919</v>
      </c>
      <c r="E20" s="6">
        <v>907</v>
      </c>
      <c r="F20" s="19">
        <f t="shared" si="1"/>
        <v>1826</v>
      </c>
      <c r="G20" s="4" t="s">
        <v>19</v>
      </c>
      <c r="H20" s="5" t="s">
        <v>8</v>
      </c>
      <c r="I20" s="6">
        <v>885</v>
      </c>
      <c r="J20" s="6">
        <v>926</v>
      </c>
      <c r="K20" s="6">
        <v>982</v>
      </c>
      <c r="L20" s="20">
        <f t="shared" si="0"/>
        <v>1908</v>
      </c>
    </row>
    <row r="21" spans="1:12" ht="13.25" customHeight="1" x14ac:dyDescent="0.2">
      <c r="A21" s="43" t="s">
        <v>5</v>
      </c>
      <c r="B21" s="44"/>
      <c r="C21" s="21">
        <f>SUM(C14:C20)</f>
        <v>11140</v>
      </c>
      <c r="D21" s="21">
        <f>SUM(D14:D20)</f>
        <v>11078</v>
      </c>
      <c r="E21" s="21">
        <f>SUM(E14:E20)</f>
        <v>11632</v>
      </c>
      <c r="F21" s="22">
        <f t="shared" si="1"/>
        <v>22710</v>
      </c>
      <c r="G21" s="4"/>
      <c r="H21" s="5" t="s">
        <v>4</v>
      </c>
      <c r="I21" s="6">
        <v>2132</v>
      </c>
      <c r="J21" s="6">
        <v>2215</v>
      </c>
      <c r="K21" s="6">
        <v>1914</v>
      </c>
      <c r="L21" s="20">
        <f t="shared" si="0"/>
        <v>4129</v>
      </c>
    </row>
    <row r="22" spans="1:12" ht="13.25" customHeight="1" x14ac:dyDescent="0.2">
      <c r="A22" s="12" t="s">
        <v>17</v>
      </c>
      <c r="B22" s="5" t="s">
        <v>8</v>
      </c>
      <c r="C22" s="6">
        <v>2810</v>
      </c>
      <c r="D22" s="6">
        <v>2340</v>
      </c>
      <c r="E22" s="6">
        <v>2515</v>
      </c>
      <c r="F22" s="19">
        <f t="shared" si="1"/>
        <v>4855</v>
      </c>
      <c r="G22" s="4"/>
      <c r="H22" s="5" t="s">
        <v>10</v>
      </c>
      <c r="I22" s="6">
        <v>1129</v>
      </c>
      <c r="J22" s="6">
        <v>1120</v>
      </c>
      <c r="K22" s="6">
        <v>1015</v>
      </c>
      <c r="L22" s="20">
        <f t="shared" si="0"/>
        <v>2135</v>
      </c>
    </row>
    <row r="23" spans="1:12" ht="13.25" customHeight="1" x14ac:dyDescent="0.2">
      <c r="A23" s="12"/>
      <c r="B23" s="5" t="s">
        <v>4</v>
      </c>
      <c r="C23" s="6">
        <v>2091</v>
      </c>
      <c r="D23" s="6">
        <v>1627</v>
      </c>
      <c r="E23" s="6">
        <v>1781</v>
      </c>
      <c r="F23" s="19">
        <f t="shared" si="1"/>
        <v>3408</v>
      </c>
      <c r="G23" s="49" t="s">
        <v>5</v>
      </c>
      <c r="H23" s="44"/>
      <c r="I23" s="21">
        <f>SUM(I20:I22)</f>
        <v>4146</v>
      </c>
      <c r="J23" s="21">
        <f>SUM(J20:J22)</f>
        <v>4261</v>
      </c>
      <c r="K23" s="21">
        <f>SUM(K20:K22)</f>
        <v>3911</v>
      </c>
      <c r="L23" s="23">
        <f t="shared" si="0"/>
        <v>8172</v>
      </c>
    </row>
    <row r="24" spans="1:12" ht="13.25" customHeight="1" x14ac:dyDescent="0.2">
      <c r="A24" s="12"/>
      <c r="B24" s="5" t="s">
        <v>10</v>
      </c>
      <c r="C24" s="6">
        <v>1269</v>
      </c>
      <c r="D24" s="6">
        <v>1084</v>
      </c>
      <c r="E24" s="6">
        <v>1244</v>
      </c>
      <c r="F24" s="19">
        <f t="shared" si="1"/>
        <v>2328</v>
      </c>
      <c r="G24" s="4" t="s">
        <v>22</v>
      </c>
      <c r="H24" s="5" t="s">
        <v>8</v>
      </c>
      <c r="I24" s="6">
        <v>530</v>
      </c>
      <c r="J24" s="6">
        <v>495</v>
      </c>
      <c r="K24" s="6">
        <v>513</v>
      </c>
      <c r="L24" s="20">
        <f t="shared" si="0"/>
        <v>1008</v>
      </c>
    </row>
    <row r="25" spans="1:12" ht="13.25" customHeight="1" x14ac:dyDescent="0.2">
      <c r="A25" s="12"/>
      <c r="B25" s="5" t="s">
        <v>11</v>
      </c>
      <c r="C25" s="6">
        <v>1161</v>
      </c>
      <c r="D25" s="6">
        <v>1059</v>
      </c>
      <c r="E25" s="6">
        <v>1059</v>
      </c>
      <c r="F25" s="19">
        <f t="shared" si="1"/>
        <v>2118</v>
      </c>
      <c r="G25" s="4"/>
      <c r="H25" s="5" t="s">
        <v>4</v>
      </c>
      <c r="I25" s="6">
        <v>1251</v>
      </c>
      <c r="J25" s="6">
        <v>1227</v>
      </c>
      <c r="K25" s="6">
        <v>1264</v>
      </c>
      <c r="L25" s="20">
        <f t="shared" si="0"/>
        <v>2491</v>
      </c>
    </row>
    <row r="26" spans="1:12" ht="13.25" customHeight="1" x14ac:dyDescent="0.2">
      <c r="A26" s="12"/>
      <c r="B26" s="5" t="s">
        <v>12</v>
      </c>
      <c r="C26" s="6">
        <v>1718</v>
      </c>
      <c r="D26" s="6">
        <v>1616</v>
      </c>
      <c r="E26" s="6">
        <v>1637</v>
      </c>
      <c r="F26" s="19">
        <f t="shared" si="1"/>
        <v>3253</v>
      </c>
      <c r="G26" s="4"/>
      <c r="H26" s="5" t="s">
        <v>10</v>
      </c>
      <c r="I26" s="6">
        <v>1048</v>
      </c>
      <c r="J26" s="6">
        <v>1182</v>
      </c>
      <c r="K26" s="6">
        <v>1197</v>
      </c>
      <c r="L26" s="20">
        <f t="shared" si="0"/>
        <v>2379</v>
      </c>
    </row>
    <row r="27" spans="1:12" ht="13.25" customHeight="1" x14ac:dyDescent="0.2">
      <c r="A27" s="43" t="s">
        <v>5</v>
      </c>
      <c r="B27" s="44"/>
      <c r="C27" s="21">
        <f>SUM(C22:C26)</f>
        <v>9049</v>
      </c>
      <c r="D27" s="21">
        <f>SUM(D22:D26)</f>
        <v>7726</v>
      </c>
      <c r="E27" s="21">
        <f>SUM(E22:E26)</f>
        <v>8236</v>
      </c>
      <c r="F27" s="22">
        <f t="shared" si="1"/>
        <v>15962</v>
      </c>
      <c r="G27" s="4"/>
      <c r="H27" s="5" t="s">
        <v>11</v>
      </c>
      <c r="I27" s="6">
        <v>281</v>
      </c>
      <c r="J27" s="6">
        <v>344</v>
      </c>
      <c r="K27" s="6">
        <v>300</v>
      </c>
      <c r="L27" s="20">
        <f t="shared" si="0"/>
        <v>644</v>
      </c>
    </row>
    <row r="28" spans="1:12" ht="13.25" customHeight="1" x14ac:dyDescent="0.2">
      <c r="A28" s="12" t="s">
        <v>25</v>
      </c>
      <c r="B28" s="5" t="s">
        <v>8</v>
      </c>
      <c r="C28" s="6">
        <v>2207</v>
      </c>
      <c r="D28" s="6">
        <v>2037</v>
      </c>
      <c r="E28" s="6">
        <v>2228</v>
      </c>
      <c r="F28" s="19">
        <f t="shared" si="1"/>
        <v>4265</v>
      </c>
      <c r="G28" s="49" t="s">
        <v>5</v>
      </c>
      <c r="H28" s="44"/>
      <c r="I28" s="21">
        <f>SUM(I24:I27)</f>
        <v>3110</v>
      </c>
      <c r="J28" s="21">
        <f>SUM(J24:J27)</f>
        <v>3248</v>
      </c>
      <c r="K28" s="21">
        <f>SUM(K24:K27)</f>
        <v>3274</v>
      </c>
      <c r="L28" s="23">
        <f t="shared" si="0"/>
        <v>6522</v>
      </c>
    </row>
    <row r="29" spans="1:12" ht="13.25" customHeight="1" x14ac:dyDescent="0.2">
      <c r="A29" s="12"/>
      <c r="B29" s="5" t="s">
        <v>4</v>
      </c>
      <c r="C29" s="6">
        <v>1495</v>
      </c>
      <c r="D29" s="6">
        <v>1541</v>
      </c>
      <c r="E29" s="6">
        <v>1607</v>
      </c>
      <c r="F29" s="19">
        <f t="shared" si="1"/>
        <v>3148</v>
      </c>
      <c r="G29" s="4" t="s">
        <v>23</v>
      </c>
      <c r="H29" s="5" t="s">
        <v>8</v>
      </c>
      <c r="I29" s="6">
        <v>1276</v>
      </c>
      <c r="J29" s="6">
        <v>1400</v>
      </c>
      <c r="K29" s="6">
        <v>1414</v>
      </c>
      <c r="L29" s="20">
        <f t="shared" si="0"/>
        <v>2814</v>
      </c>
    </row>
    <row r="30" spans="1:12" ht="13.25" customHeight="1" x14ac:dyDescent="0.2">
      <c r="A30" s="12"/>
      <c r="B30" s="5" t="s">
        <v>10</v>
      </c>
      <c r="C30" s="6">
        <v>1578</v>
      </c>
      <c r="D30" s="6">
        <v>1547</v>
      </c>
      <c r="E30" s="6">
        <v>1689</v>
      </c>
      <c r="F30" s="19">
        <f t="shared" si="1"/>
        <v>3236</v>
      </c>
      <c r="G30" s="4"/>
      <c r="H30" s="5" t="s">
        <v>4</v>
      </c>
      <c r="I30" s="6">
        <v>930</v>
      </c>
      <c r="J30" s="6">
        <v>927</v>
      </c>
      <c r="K30" s="6">
        <v>936</v>
      </c>
      <c r="L30" s="20">
        <f t="shared" si="0"/>
        <v>1863</v>
      </c>
    </row>
    <row r="31" spans="1:12" ht="13.25" customHeight="1" x14ac:dyDescent="0.2">
      <c r="A31" s="12"/>
      <c r="B31" s="5" t="s">
        <v>11</v>
      </c>
      <c r="C31" s="6">
        <v>1949</v>
      </c>
      <c r="D31" s="6">
        <v>1985</v>
      </c>
      <c r="E31" s="6">
        <v>2115</v>
      </c>
      <c r="F31" s="19">
        <f t="shared" si="1"/>
        <v>4100</v>
      </c>
      <c r="G31" s="4"/>
      <c r="H31" s="5" t="s">
        <v>10</v>
      </c>
      <c r="I31" s="6">
        <v>1054</v>
      </c>
      <c r="J31" s="6">
        <v>881</v>
      </c>
      <c r="K31" s="6">
        <v>969</v>
      </c>
      <c r="L31" s="20">
        <f t="shared" si="0"/>
        <v>1850</v>
      </c>
    </row>
    <row r="32" spans="1:12" ht="13.25" customHeight="1" x14ac:dyDescent="0.2">
      <c r="A32" s="43" t="s">
        <v>5</v>
      </c>
      <c r="B32" s="44"/>
      <c r="C32" s="21">
        <f>SUM(C28:C31)</f>
        <v>7229</v>
      </c>
      <c r="D32" s="21">
        <f>SUM(D28:D31)</f>
        <v>7110</v>
      </c>
      <c r="E32" s="21">
        <f>SUM(E28:E31)</f>
        <v>7639</v>
      </c>
      <c r="F32" s="22">
        <f t="shared" si="1"/>
        <v>14749</v>
      </c>
      <c r="G32" s="4"/>
      <c r="H32" s="5" t="s">
        <v>11</v>
      </c>
      <c r="I32" s="6">
        <v>1407</v>
      </c>
      <c r="J32" s="6">
        <v>1415</v>
      </c>
      <c r="K32" s="6">
        <v>1544</v>
      </c>
      <c r="L32" s="20">
        <f t="shared" si="0"/>
        <v>2959</v>
      </c>
    </row>
    <row r="33" spans="1:12" ht="13.25" customHeight="1" x14ac:dyDescent="0.2">
      <c r="A33" s="12" t="s">
        <v>26</v>
      </c>
      <c r="B33" s="5" t="s">
        <v>8</v>
      </c>
      <c r="C33" s="6">
        <v>732</v>
      </c>
      <c r="D33" s="6">
        <v>735</v>
      </c>
      <c r="E33" s="6">
        <v>793</v>
      </c>
      <c r="F33" s="19">
        <f t="shared" si="1"/>
        <v>1528</v>
      </c>
      <c r="G33" s="4"/>
      <c r="H33" s="5" t="s">
        <v>12</v>
      </c>
      <c r="I33" s="6">
        <v>893</v>
      </c>
      <c r="J33" s="6">
        <v>1020</v>
      </c>
      <c r="K33" s="6">
        <v>1021</v>
      </c>
      <c r="L33" s="20">
        <f t="shared" si="0"/>
        <v>2041</v>
      </c>
    </row>
    <row r="34" spans="1:12" ht="13.25" customHeight="1" x14ac:dyDescent="0.2">
      <c r="A34" s="12"/>
      <c r="B34" s="5" t="s">
        <v>4</v>
      </c>
      <c r="C34" s="6">
        <v>994</v>
      </c>
      <c r="D34" s="6">
        <v>1087</v>
      </c>
      <c r="E34" s="6">
        <v>1118</v>
      </c>
      <c r="F34" s="19">
        <f t="shared" si="1"/>
        <v>2205</v>
      </c>
      <c r="G34" s="4"/>
      <c r="H34" s="5" t="s">
        <v>13</v>
      </c>
      <c r="I34" s="6">
        <v>783</v>
      </c>
      <c r="J34" s="6">
        <v>745</v>
      </c>
      <c r="K34" s="6">
        <v>750</v>
      </c>
      <c r="L34" s="20">
        <f t="shared" si="0"/>
        <v>1495</v>
      </c>
    </row>
    <row r="35" spans="1:12" ht="13.25" customHeight="1" x14ac:dyDescent="0.2">
      <c r="A35" s="12"/>
      <c r="B35" s="5" t="s">
        <v>10</v>
      </c>
      <c r="C35" s="6">
        <v>983</v>
      </c>
      <c r="D35" s="6">
        <v>1060</v>
      </c>
      <c r="E35" s="6">
        <v>1014</v>
      </c>
      <c r="F35" s="19">
        <f t="shared" si="1"/>
        <v>2074</v>
      </c>
      <c r="G35" s="49" t="s">
        <v>5</v>
      </c>
      <c r="H35" s="44"/>
      <c r="I35" s="21">
        <f>SUM(I29:I34)</f>
        <v>6343</v>
      </c>
      <c r="J35" s="21">
        <f>SUM(J29:J34)</f>
        <v>6388</v>
      </c>
      <c r="K35" s="21">
        <f>SUM(K29:K34)</f>
        <v>6634</v>
      </c>
      <c r="L35" s="23">
        <f t="shared" si="0"/>
        <v>13022</v>
      </c>
    </row>
    <row r="36" spans="1:12" ht="13.25" customHeight="1" x14ac:dyDescent="0.2">
      <c r="A36" s="12"/>
      <c r="B36" s="5" t="s">
        <v>11</v>
      </c>
      <c r="C36" s="6">
        <v>1114</v>
      </c>
      <c r="D36" s="6">
        <v>1033</v>
      </c>
      <c r="E36" s="6">
        <v>1042</v>
      </c>
      <c r="F36" s="19">
        <f t="shared" si="1"/>
        <v>2075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3823</v>
      </c>
      <c r="D37" s="21">
        <f>SUM(D33:D36)</f>
        <v>3915</v>
      </c>
      <c r="E37" s="21">
        <f>SUM(E33:E36)</f>
        <v>3967</v>
      </c>
      <c r="F37" s="22">
        <f t="shared" si="1"/>
        <v>7882</v>
      </c>
      <c r="G37" s="45" t="s">
        <v>6</v>
      </c>
      <c r="H37" s="46"/>
      <c r="I37" s="31">
        <f>C13+C21+C27+C32+C37+C44+I13+I19+I23+I28+I35</f>
        <v>97705</v>
      </c>
      <c r="J37" s="31">
        <f>D13+D21+D27+D32+D37+D44+J13+J19+J23+J28+J35</f>
        <v>92758</v>
      </c>
      <c r="K37" s="31">
        <f>E13+E21+E27+E32+E37+E44+K13+K19+K23+K28+K35</f>
        <v>97964</v>
      </c>
      <c r="L37" s="32">
        <f>SUM(J37:K37)</f>
        <v>190722</v>
      </c>
    </row>
    <row r="38" spans="1:12" ht="13.25" customHeight="1" x14ac:dyDescent="0.2">
      <c r="A38" s="12" t="s">
        <v>27</v>
      </c>
      <c r="B38" s="5" t="s">
        <v>8</v>
      </c>
      <c r="C38" s="6">
        <v>1055</v>
      </c>
      <c r="D38" s="6">
        <v>1064</v>
      </c>
      <c r="E38" s="6">
        <v>1084</v>
      </c>
      <c r="F38" s="19">
        <f t="shared" si="1"/>
        <v>2148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755</v>
      </c>
      <c r="D39" s="6">
        <v>766</v>
      </c>
      <c r="E39" s="6">
        <v>788</v>
      </c>
      <c r="F39" s="19">
        <f t="shared" si="1"/>
        <v>1554</v>
      </c>
      <c r="G39" s="35" t="s">
        <v>29</v>
      </c>
      <c r="H39" s="38"/>
      <c r="I39" s="6">
        <f>'0601'!I37-'0501'!I37</f>
        <v>25</v>
      </c>
      <c r="J39" s="6">
        <f>'0601'!J37-'0501'!J37</f>
        <v>17</v>
      </c>
      <c r="K39" s="6">
        <f>'0601'!K37-'0501'!K37</f>
        <v>9</v>
      </c>
      <c r="L39" s="13">
        <f>SUM(J39:K39)</f>
        <v>26</v>
      </c>
    </row>
    <row r="40" spans="1:12" ht="13.25" customHeight="1" x14ac:dyDescent="0.2">
      <c r="A40" s="12"/>
      <c r="B40" s="5" t="s">
        <v>10</v>
      </c>
      <c r="C40" s="6">
        <v>1138</v>
      </c>
      <c r="D40" s="6">
        <v>1079</v>
      </c>
      <c r="E40" s="6">
        <v>1087</v>
      </c>
      <c r="F40" s="19">
        <f t="shared" si="1"/>
        <v>2166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1663</v>
      </c>
      <c r="D41" s="6">
        <v>1543</v>
      </c>
      <c r="E41" s="6">
        <v>1714</v>
      </c>
      <c r="F41" s="19">
        <f t="shared" si="1"/>
        <v>3257</v>
      </c>
      <c r="G41" s="35" t="s">
        <v>28</v>
      </c>
      <c r="H41" s="36"/>
      <c r="I41" s="6">
        <f>I37-96943</f>
        <v>762</v>
      </c>
      <c r="J41" s="6">
        <f>J37-92729</f>
        <v>29</v>
      </c>
      <c r="K41" s="6">
        <f>K37-97569</f>
        <v>395</v>
      </c>
      <c r="L41" s="13">
        <f>SUM(J41:K41)</f>
        <v>424</v>
      </c>
    </row>
    <row r="42" spans="1:12" ht="13.25" customHeight="1" x14ac:dyDescent="0.2">
      <c r="A42" s="12"/>
      <c r="B42" s="5" t="s">
        <v>12</v>
      </c>
      <c r="C42" s="6">
        <v>1391</v>
      </c>
      <c r="D42" s="6">
        <v>1244</v>
      </c>
      <c r="E42" s="6">
        <v>1320</v>
      </c>
      <c r="F42" s="19">
        <f t="shared" si="1"/>
        <v>2564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2570</v>
      </c>
      <c r="D43" s="6">
        <v>2139</v>
      </c>
      <c r="E43" s="6">
        <v>2156</v>
      </c>
      <c r="F43" s="19">
        <f t="shared" si="1"/>
        <v>4295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8572</v>
      </c>
      <c r="D44" s="24">
        <f>SUM(D38:D43)</f>
        <v>7835</v>
      </c>
      <c r="E44" s="24">
        <f>SUM(E38:E43)</f>
        <v>8149</v>
      </c>
      <c r="F44" s="25">
        <f t="shared" si="1"/>
        <v>15984</v>
      </c>
      <c r="G44" s="41"/>
      <c r="H44" s="42"/>
      <c r="I44" s="14"/>
      <c r="J44" s="14"/>
      <c r="K44" s="14"/>
      <c r="L44" s="15"/>
    </row>
    <row r="45" spans="1:12" ht="12.5" thickTop="1" x14ac:dyDescent="0.2"/>
    <row r="47" spans="1:12" x14ac:dyDescent="0.2">
      <c r="H47" s="28"/>
    </row>
    <row r="50" spans="8:8" x14ac:dyDescent="0.2">
      <c r="H50" s="28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45"/>
  <sheetViews>
    <sheetView view="pageBreakPreview" zoomScaleNormal="100" zoomScaleSheetLayoutView="100" workbookViewId="0">
      <selection activeCell="I41" sqref="I41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34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1639</v>
      </c>
      <c r="D4" s="29">
        <v>1450</v>
      </c>
      <c r="E4" s="29">
        <v>1529</v>
      </c>
      <c r="F4" s="16">
        <f>SUM(D4:E4)</f>
        <v>2979</v>
      </c>
      <c r="G4" s="34" t="s">
        <v>18</v>
      </c>
      <c r="H4" s="26" t="s">
        <v>8</v>
      </c>
      <c r="I4" s="29">
        <v>1886</v>
      </c>
      <c r="J4" s="29">
        <v>1609</v>
      </c>
      <c r="K4" s="29">
        <v>1584</v>
      </c>
      <c r="L4" s="17">
        <f t="shared" ref="L4:L35" si="0">SUM(J4:K4)</f>
        <v>3193</v>
      </c>
    </row>
    <row r="5" spans="1:14" ht="13.25" customHeight="1" x14ac:dyDescent="0.2">
      <c r="A5" s="12"/>
      <c r="B5" s="3" t="s">
        <v>4</v>
      </c>
      <c r="C5" s="6">
        <v>1855</v>
      </c>
      <c r="D5" s="6">
        <v>1661</v>
      </c>
      <c r="E5" s="6">
        <v>1767</v>
      </c>
      <c r="F5" s="19">
        <f t="shared" ref="F5:F44" si="1">SUM(D5:E5)</f>
        <v>3428</v>
      </c>
      <c r="G5" s="4"/>
      <c r="H5" s="3" t="s">
        <v>4</v>
      </c>
      <c r="I5" s="6">
        <v>1453</v>
      </c>
      <c r="J5" s="6">
        <v>1186</v>
      </c>
      <c r="K5" s="6">
        <v>1252</v>
      </c>
      <c r="L5" s="20">
        <f t="shared" si="0"/>
        <v>2438</v>
      </c>
    </row>
    <row r="6" spans="1:14" ht="13.25" customHeight="1" x14ac:dyDescent="0.2">
      <c r="A6" s="12"/>
      <c r="B6" s="3" t="s">
        <v>10</v>
      </c>
      <c r="C6" s="6">
        <v>6411</v>
      </c>
      <c r="D6" s="6">
        <v>4827</v>
      </c>
      <c r="E6" s="6">
        <v>5457</v>
      </c>
      <c r="F6" s="19">
        <f t="shared" si="1"/>
        <v>10284</v>
      </c>
      <c r="G6" s="4"/>
      <c r="H6" s="3" t="s">
        <v>10</v>
      </c>
      <c r="I6" s="6">
        <v>1099</v>
      </c>
      <c r="J6" s="6">
        <v>948</v>
      </c>
      <c r="K6" s="6">
        <v>920</v>
      </c>
      <c r="L6" s="20">
        <f t="shared" si="0"/>
        <v>1868</v>
      </c>
    </row>
    <row r="7" spans="1:14" ht="13.25" customHeight="1" x14ac:dyDescent="0.2">
      <c r="A7" s="12"/>
      <c r="B7" s="3" t="s">
        <v>11</v>
      </c>
      <c r="C7" s="6">
        <v>3531</v>
      </c>
      <c r="D7" s="6">
        <v>3049</v>
      </c>
      <c r="E7" s="6">
        <v>3322</v>
      </c>
      <c r="F7" s="19">
        <f t="shared" si="1"/>
        <v>6371</v>
      </c>
      <c r="G7" s="4"/>
      <c r="H7" s="3" t="s">
        <v>11</v>
      </c>
      <c r="I7" s="6">
        <v>1741</v>
      </c>
      <c r="J7" s="6">
        <v>1620</v>
      </c>
      <c r="K7" s="6">
        <v>1611</v>
      </c>
      <c r="L7" s="20">
        <f t="shared" si="0"/>
        <v>3231</v>
      </c>
      <c r="M7" s="28"/>
      <c r="N7" s="28"/>
    </row>
    <row r="8" spans="1:14" ht="13.25" customHeight="1" x14ac:dyDescent="0.2">
      <c r="A8" s="12"/>
      <c r="B8" s="3" t="s">
        <v>12</v>
      </c>
      <c r="C8" s="6">
        <v>2549</v>
      </c>
      <c r="D8" s="6">
        <v>2709</v>
      </c>
      <c r="E8" s="6">
        <v>3258</v>
      </c>
      <c r="F8" s="19">
        <f t="shared" si="1"/>
        <v>5967</v>
      </c>
      <c r="G8" s="4"/>
      <c r="H8" s="3" t="s">
        <v>12</v>
      </c>
      <c r="I8" s="6">
        <v>1465</v>
      </c>
      <c r="J8" s="6">
        <v>1392</v>
      </c>
      <c r="K8" s="6">
        <v>1379</v>
      </c>
      <c r="L8" s="20">
        <f t="shared" si="0"/>
        <v>2771</v>
      </c>
    </row>
    <row r="9" spans="1:14" ht="13.25" customHeight="1" x14ac:dyDescent="0.2">
      <c r="A9" s="12"/>
      <c r="B9" s="3" t="s">
        <v>13</v>
      </c>
      <c r="C9" s="6">
        <v>2260</v>
      </c>
      <c r="D9" s="6">
        <v>2181</v>
      </c>
      <c r="E9" s="6">
        <v>2348</v>
      </c>
      <c r="F9" s="19">
        <f t="shared" si="1"/>
        <v>4529</v>
      </c>
      <c r="G9" s="4"/>
      <c r="H9" s="3" t="s">
        <v>13</v>
      </c>
      <c r="I9" s="6">
        <v>1599</v>
      </c>
      <c r="J9" s="6">
        <v>1416</v>
      </c>
      <c r="K9" s="6">
        <v>1589</v>
      </c>
      <c r="L9" s="20">
        <f t="shared" si="0"/>
        <v>3005</v>
      </c>
    </row>
    <row r="10" spans="1:14" ht="13.25" customHeight="1" x14ac:dyDescent="0.2">
      <c r="A10" s="12"/>
      <c r="B10" s="3" t="s">
        <v>14</v>
      </c>
      <c r="C10" s="6">
        <v>2496</v>
      </c>
      <c r="D10" s="6">
        <v>2418</v>
      </c>
      <c r="E10" s="6">
        <v>2754</v>
      </c>
      <c r="F10" s="19">
        <f t="shared" si="1"/>
        <v>5172</v>
      </c>
      <c r="G10" s="4"/>
      <c r="H10" s="3" t="s">
        <v>14</v>
      </c>
      <c r="I10" s="6">
        <v>1453</v>
      </c>
      <c r="J10" s="6">
        <v>1429</v>
      </c>
      <c r="K10" s="6">
        <v>1503</v>
      </c>
      <c r="L10" s="20">
        <f t="shared" si="0"/>
        <v>2932</v>
      </c>
    </row>
    <row r="11" spans="1:14" ht="13.25" customHeight="1" x14ac:dyDescent="0.2">
      <c r="A11" s="12"/>
      <c r="B11" s="3" t="s">
        <v>15</v>
      </c>
      <c r="C11" s="6">
        <v>1575</v>
      </c>
      <c r="D11" s="6">
        <v>1678</v>
      </c>
      <c r="E11" s="6">
        <v>1864</v>
      </c>
      <c r="F11" s="19">
        <f t="shared" si="1"/>
        <v>3542</v>
      </c>
      <c r="G11" s="4"/>
      <c r="H11" s="3" t="s">
        <v>15</v>
      </c>
      <c r="I11" s="6">
        <v>1601</v>
      </c>
      <c r="J11" s="6">
        <v>1633</v>
      </c>
      <c r="K11" s="6">
        <v>1756</v>
      </c>
      <c r="L11" s="20">
        <f t="shared" si="0"/>
        <v>3389</v>
      </c>
    </row>
    <row r="12" spans="1:14" ht="13.25" customHeight="1" x14ac:dyDescent="0.2">
      <c r="A12" s="12"/>
      <c r="B12" s="3" t="s">
        <v>16</v>
      </c>
      <c r="C12" s="6">
        <v>2018</v>
      </c>
      <c r="D12" s="6">
        <v>2297</v>
      </c>
      <c r="E12" s="6">
        <v>2486</v>
      </c>
      <c r="F12" s="19">
        <f t="shared" si="1"/>
        <v>4783</v>
      </c>
      <c r="G12" s="4"/>
      <c r="H12" s="3" t="s">
        <v>16</v>
      </c>
      <c r="I12" s="6">
        <v>1467</v>
      </c>
      <c r="J12" s="6">
        <v>1459</v>
      </c>
      <c r="K12" s="6">
        <v>1557</v>
      </c>
      <c r="L12" s="20">
        <f t="shared" si="0"/>
        <v>3016</v>
      </c>
    </row>
    <row r="13" spans="1:14" ht="13.25" customHeight="1" x14ac:dyDescent="0.2">
      <c r="A13" s="43" t="s">
        <v>5</v>
      </c>
      <c r="B13" s="44"/>
      <c r="C13" s="21">
        <f>SUM(C4:C12)</f>
        <v>24334</v>
      </c>
      <c r="D13" s="21">
        <f>SUM(D4:D12)</f>
        <v>22270</v>
      </c>
      <c r="E13" s="21">
        <f>SUM(E4:E12)</f>
        <v>24785</v>
      </c>
      <c r="F13" s="22">
        <f t="shared" si="1"/>
        <v>47055</v>
      </c>
      <c r="G13" s="49" t="s">
        <v>5</v>
      </c>
      <c r="H13" s="44"/>
      <c r="I13" s="21">
        <f>SUM(I4:I12)</f>
        <v>13764</v>
      </c>
      <c r="J13" s="21">
        <f>SUM(J4:J12)</f>
        <v>12692</v>
      </c>
      <c r="K13" s="21">
        <f>SUM(K4:K12)</f>
        <v>13151</v>
      </c>
      <c r="L13" s="23">
        <f t="shared" si="0"/>
        <v>25843</v>
      </c>
    </row>
    <row r="14" spans="1:14" ht="13.25" customHeight="1" x14ac:dyDescent="0.2">
      <c r="A14" s="12" t="s">
        <v>24</v>
      </c>
      <c r="B14" s="5" t="s">
        <v>8</v>
      </c>
      <c r="C14" s="6">
        <v>1204</v>
      </c>
      <c r="D14" s="6">
        <v>1088</v>
      </c>
      <c r="E14" s="6">
        <v>1180</v>
      </c>
      <c r="F14" s="19">
        <f t="shared" si="1"/>
        <v>2268</v>
      </c>
      <c r="G14" s="2" t="s">
        <v>21</v>
      </c>
      <c r="H14" s="3" t="s">
        <v>8</v>
      </c>
      <c r="I14" s="6">
        <v>1854</v>
      </c>
      <c r="J14" s="6">
        <v>1918</v>
      </c>
      <c r="K14" s="6">
        <v>1921</v>
      </c>
      <c r="L14" s="20">
        <f t="shared" si="0"/>
        <v>3839</v>
      </c>
    </row>
    <row r="15" spans="1:14" ht="13.25" customHeight="1" x14ac:dyDescent="0.2">
      <c r="A15" s="12"/>
      <c r="B15" s="5" t="s">
        <v>4</v>
      </c>
      <c r="C15" s="6">
        <v>2046</v>
      </c>
      <c r="D15" s="6">
        <v>1809</v>
      </c>
      <c r="E15" s="6">
        <v>2018</v>
      </c>
      <c r="F15" s="19">
        <f t="shared" si="1"/>
        <v>3827</v>
      </c>
      <c r="G15" s="4"/>
      <c r="H15" s="3" t="s">
        <v>4</v>
      </c>
      <c r="I15" s="6">
        <v>1168</v>
      </c>
      <c r="J15" s="6">
        <v>1207</v>
      </c>
      <c r="K15" s="6">
        <v>1326</v>
      </c>
      <c r="L15" s="20">
        <f t="shared" si="0"/>
        <v>2533</v>
      </c>
    </row>
    <row r="16" spans="1:14" ht="13.25" customHeight="1" x14ac:dyDescent="0.2">
      <c r="A16" s="12"/>
      <c r="B16" s="5" t="s">
        <v>10</v>
      </c>
      <c r="C16" s="6">
        <v>1104</v>
      </c>
      <c r="D16" s="6">
        <v>1195</v>
      </c>
      <c r="E16" s="6">
        <v>1143</v>
      </c>
      <c r="F16" s="19">
        <f t="shared" si="1"/>
        <v>2338</v>
      </c>
      <c r="G16" s="4"/>
      <c r="H16" s="3" t="s">
        <v>10</v>
      </c>
      <c r="I16" s="6">
        <v>1094</v>
      </c>
      <c r="J16" s="6">
        <v>1091</v>
      </c>
      <c r="K16" s="6">
        <v>1216</v>
      </c>
      <c r="L16" s="20">
        <f t="shared" si="0"/>
        <v>2307</v>
      </c>
    </row>
    <row r="17" spans="1:12" ht="13.25" customHeight="1" x14ac:dyDescent="0.2">
      <c r="A17" s="12"/>
      <c r="B17" s="5" t="s">
        <v>11</v>
      </c>
      <c r="C17" s="6">
        <v>1576</v>
      </c>
      <c r="D17" s="6">
        <v>1592</v>
      </c>
      <c r="E17" s="6">
        <v>1687</v>
      </c>
      <c r="F17" s="19">
        <f t="shared" si="1"/>
        <v>3279</v>
      </c>
      <c r="G17" s="4"/>
      <c r="H17" s="3" t="s">
        <v>11</v>
      </c>
      <c r="I17" s="6">
        <v>1580</v>
      </c>
      <c r="J17" s="6">
        <v>1576</v>
      </c>
      <c r="K17" s="6">
        <v>1625</v>
      </c>
      <c r="L17" s="20">
        <f t="shared" si="0"/>
        <v>3201</v>
      </c>
    </row>
    <row r="18" spans="1:12" ht="13.25" customHeight="1" x14ac:dyDescent="0.2">
      <c r="A18" s="12"/>
      <c r="B18" s="5" t="s">
        <v>12</v>
      </c>
      <c r="C18" s="6">
        <v>1374</v>
      </c>
      <c r="D18" s="6">
        <v>1375</v>
      </c>
      <c r="E18" s="6">
        <v>1339</v>
      </c>
      <c r="F18" s="19">
        <f t="shared" si="1"/>
        <v>2714</v>
      </c>
      <c r="G18" s="4"/>
      <c r="H18" s="3" t="s">
        <v>12</v>
      </c>
      <c r="I18" s="6">
        <v>484</v>
      </c>
      <c r="J18" s="6">
        <v>443</v>
      </c>
      <c r="K18" s="6">
        <v>489</v>
      </c>
      <c r="L18" s="20">
        <f t="shared" si="0"/>
        <v>932</v>
      </c>
    </row>
    <row r="19" spans="1:12" ht="13.25" customHeight="1" x14ac:dyDescent="0.2">
      <c r="A19" s="12"/>
      <c r="B19" s="5" t="s">
        <v>13</v>
      </c>
      <c r="C19" s="6">
        <v>2918</v>
      </c>
      <c r="D19" s="6">
        <v>3079</v>
      </c>
      <c r="E19" s="6">
        <v>3345</v>
      </c>
      <c r="F19" s="19">
        <f t="shared" si="1"/>
        <v>6424</v>
      </c>
      <c r="G19" s="49" t="s">
        <v>5</v>
      </c>
      <c r="H19" s="44"/>
      <c r="I19" s="21">
        <f>SUM(I14:I18)</f>
        <v>6180</v>
      </c>
      <c r="J19" s="21">
        <f>SUM(J14:J18)</f>
        <v>6235</v>
      </c>
      <c r="K19" s="21">
        <f>SUM(K14:K18)</f>
        <v>6577</v>
      </c>
      <c r="L19" s="23">
        <f t="shared" si="0"/>
        <v>12812</v>
      </c>
    </row>
    <row r="20" spans="1:12" ht="13.25" customHeight="1" x14ac:dyDescent="0.2">
      <c r="A20" s="12"/>
      <c r="B20" s="5" t="s">
        <v>14</v>
      </c>
      <c r="C20" s="6">
        <v>899</v>
      </c>
      <c r="D20" s="6">
        <v>925</v>
      </c>
      <c r="E20" s="6">
        <v>911</v>
      </c>
      <c r="F20" s="19">
        <f t="shared" si="1"/>
        <v>1836</v>
      </c>
      <c r="G20" s="4" t="s">
        <v>19</v>
      </c>
      <c r="H20" s="5" t="s">
        <v>8</v>
      </c>
      <c r="I20" s="6">
        <v>877</v>
      </c>
      <c r="J20" s="6">
        <v>920</v>
      </c>
      <c r="K20" s="6">
        <v>973</v>
      </c>
      <c r="L20" s="20">
        <f t="shared" si="0"/>
        <v>1893</v>
      </c>
    </row>
    <row r="21" spans="1:12" ht="13.25" customHeight="1" x14ac:dyDescent="0.2">
      <c r="A21" s="43" t="s">
        <v>5</v>
      </c>
      <c r="B21" s="44"/>
      <c r="C21" s="21">
        <f>SUM(C14:C20)</f>
        <v>11121</v>
      </c>
      <c r="D21" s="21">
        <f>SUM(D14:D20)</f>
        <v>11063</v>
      </c>
      <c r="E21" s="21">
        <f>SUM(E14:E20)</f>
        <v>11623</v>
      </c>
      <c r="F21" s="22">
        <f t="shared" si="1"/>
        <v>22686</v>
      </c>
      <c r="G21" s="4"/>
      <c r="H21" s="5" t="s">
        <v>4</v>
      </c>
      <c r="I21" s="6">
        <v>2138</v>
      </c>
      <c r="J21" s="6">
        <v>2218</v>
      </c>
      <c r="K21" s="6">
        <v>1916</v>
      </c>
      <c r="L21" s="20">
        <f t="shared" si="0"/>
        <v>4134</v>
      </c>
    </row>
    <row r="22" spans="1:12" ht="13.25" customHeight="1" x14ac:dyDescent="0.2">
      <c r="A22" s="12" t="s">
        <v>17</v>
      </c>
      <c r="B22" s="5" t="s">
        <v>8</v>
      </c>
      <c r="C22" s="6">
        <v>2814</v>
      </c>
      <c r="D22" s="6">
        <v>2337</v>
      </c>
      <c r="E22" s="6">
        <v>2522</v>
      </c>
      <c r="F22" s="19">
        <f t="shared" si="1"/>
        <v>4859</v>
      </c>
      <c r="G22" s="4"/>
      <c r="H22" s="5" t="s">
        <v>10</v>
      </c>
      <c r="I22" s="6">
        <v>1122</v>
      </c>
      <c r="J22" s="6">
        <v>1116</v>
      </c>
      <c r="K22" s="6">
        <v>1010</v>
      </c>
      <c r="L22" s="20">
        <f t="shared" si="0"/>
        <v>2126</v>
      </c>
    </row>
    <row r="23" spans="1:12" ht="13.25" customHeight="1" x14ac:dyDescent="0.2">
      <c r="A23" s="12"/>
      <c r="B23" s="5" t="s">
        <v>4</v>
      </c>
      <c r="C23" s="6">
        <v>2087</v>
      </c>
      <c r="D23" s="6">
        <v>1625</v>
      </c>
      <c r="E23" s="6">
        <v>1777</v>
      </c>
      <c r="F23" s="19">
        <f t="shared" si="1"/>
        <v>3402</v>
      </c>
      <c r="G23" s="49" t="s">
        <v>5</v>
      </c>
      <c r="H23" s="44"/>
      <c r="I23" s="21">
        <f>SUM(I20:I22)</f>
        <v>4137</v>
      </c>
      <c r="J23" s="21">
        <f>SUM(J20:J22)</f>
        <v>4254</v>
      </c>
      <c r="K23" s="21">
        <f>SUM(K20:K22)</f>
        <v>3899</v>
      </c>
      <c r="L23" s="23">
        <f t="shared" si="0"/>
        <v>8153</v>
      </c>
    </row>
    <row r="24" spans="1:12" ht="13.25" customHeight="1" x14ac:dyDescent="0.2">
      <c r="A24" s="12"/>
      <c r="B24" s="5" t="s">
        <v>10</v>
      </c>
      <c r="C24" s="6">
        <v>1274</v>
      </c>
      <c r="D24" s="6">
        <v>1093</v>
      </c>
      <c r="E24" s="6">
        <v>1239</v>
      </c>
      <c r="F24" s="19">
        <f t="shared" si="1"/>
        <v>2332</v>
      </c>
      <c r="G24" s="4" t="s">
        <v>22</v>
      </c>
      <c r="H24" s="5" t="s">
        <v>8</v>
      </c>
      <c r="I24" s="6">
        <v>529</v>
      </c>
      <c r="J24" s="6">
        <v>497</v>
      </c>
      <c r="K24" s="6">
        <v>511</v>
      </c>
      <c r="L24" s="20">
        <f t="shared" si="0"/>
        <v>1008</v>
      </c>
    </row>
    <row r="25" spans="1:12" ht="13.25" customHeight="1" x14ac:dyDescent="0.2">
      <c r="A25" s="12"/>
      <c r="B25" s="5" t="s">
        <v>11</v>
      </c>
      <c r="C25" s="6">
        <v>1171</v>
      </c>
      <c r="D25" s="6">
        <v>1062</v>
      </c>
      <c r="E25" s="6">
        <v>1063</v>
      </c>
      <c r="F25" s="19">
        <f t="shared" si="1"/>
        <v>2125</v>
      </c>
      <c r="G25" s="4"/>
      <c r="H25" s="5" t="s">
        <v>4</v>
      </c>
      <c r="I25" s="6">
        <v>1252</v>
      </c>
      <c r="J25" s="6">
        <v>1229</v>
      </c>
      <c r="K25" s="6">
        <v>1262</v>
      </c>
      <c r="L25" s="20">
        <f t="shared" si="0"/>
        <v>2491</v>
      </c>
    </row>
    <row r="26" spans="1:12" ht="13.25" customHeight="1" x14ac:dyDescent="0.2">
      <c r="A26" s="12"/>
      <c r="B26" s="5" t="s">
        <v>12</v>
      </c>
      <c r="C26" s="6">
        <v>1720</v>
      </c>
      <c r="D26" s="6">
        <v>1612</v>
      </c>
      <c r="E26" s="6">
        <v>1644</v>
      </c>
      <c r="F26" s="19">
        <f t="shared" si="1"/>
        <v>3256</v>
      </c>
      <c r="G26" s="4"/>
      <c r="H26" s="5" t="s">
        <v>10</v>
      </c>
      <c r="I26" s="6">
        <v>1041</v>
      </c>
      <c r="J26" s="6">
        <v>1173</v>
      </c>
      <c r="K26" s="6">
        <v>1194</v>
      </c>
      <c r="L26" s="20">
        <f t="shared" si="0"/>
        <v>2367</v>
      </c>
    </row>
    <row r="27" spans="1:12" ht="13.25" customHeight="1" x14ac:dyDescent="0.2">
      <c r="A27" s="43" t="s">
        <v>5</v>
      </c>
      <c r="B27" s="44"/>
      <c r="C27" s="21">
        <f>SUM(C22:C26)</f>
        <v>9066</v>
      </c>
      <c r="D27" s="21">
        <f>SUM(D22:D26)</f>
        <v>7729</v>
      </c>
      <c r="E27" s="21">
        <f>SUM(E22:E26)</f>
        <v>8245</v>
      </c>
      <c r="F27" s="22">
        <f t="shared" si="1"/>
        <v>15974</v>
      </c>
      <c r="G27" s="4"/>
      <c r="H27" s="5" t="s">
        <v>11</v>
      </c>
      <c r="I27" s="6">
        <v>285</v>
      </c>
      <c r="J27" s="6">
        <v>347</v>
      </c>
      <c r="K27" s="6">
        <v>301</v>
      </c>
      <c r="L27" s="20">
        <f t="shared" si="0"/>
        <v>648</v>
      </c>
    </row>
    <row r="28" spans="1:12" ht="13.25" customHeight="1" x14ac:dyDescent="0.2">
      <c r="A28" s="12" t="s">
        <v>25</v>
      </c>
      <c r="B28" s="5" t="s">
        <v>8</v>
      </c>
      <c r="C28" s="6">
        <v>2198</v>
      </c>
      <c r="D28" s="6">
        <v>2029</v>
      </c>
      <c r="E28" s="6">
        <v>2222</v>
      </c>
      <c r="F28" s="19">
        <f t="shared" si="1"/>
        <v>4251</v>
      </c>
      <c r="G28" s="49" t="s">
        <v>5</v>
      </c>
      <c r="H28" s="44"/>
      <c r="I28" s="21">
        <f>SUM(I24:I27)</f>
        <v>3107</v>
      </c>
      <c r="J28" s="21">
        <f>SUM(J24:J27)</f>
        <v>3246</v>
      </c>
      <c r="K28" s="21">
        <f>SUM(K24:K27)</f>
        <v>3268</v>
      </c>
      <c r="L28" s="23">
        <f t="shared" si="0"/>
        <v>6514</v>
      </c>
    </row>
    <row r="29" spans="1:12" ht="13.25" customHeight="1" x14ac:dyDescent="0.2">
      <c r="A29" s="12"/>
      <c r="B29" s="5" t="s">
        <v>4</v>
      </c>
      <c r="C29" s="6">
        <v>1493</v>
      </c>
      <c r="D29" s="6">
        <v>1542</v>
      </c>
      <c r="E29" s="6">
        <v>1613</v>
      </c>
      <c r="F29" s="19">
        <f t="shared" si="1"/>
        <v>3155</v>
      </c>
      <c r="G29" s="4" t="s">
        <v>23</v>
      </c>
      <c r="H29" s="5" t="s">
        <v>8</v>
      </c>
      <c r="I29" s="6">
        <v>1271</v>
      </c>
      <c r="J29" s="6">
        <v>1395</v>
      </c>
      <c r="K29" s="6">
        <v>1410</v>
      </c>
      <c r="L29" s="20">
        <f t="shared" si="0"/>
        <v>2805</v>
      </c>
    </row>
    <row r="30" spans="1:12" ht="13.25" customHeight="1" x14ac:dyDescent="0.2">
      <c r="A30" s="12"/>
      <c r="B30" s="5" t="s">
        <v>10</v>
      </c>
      <c r="C30" s="6">
        <v>1583</v>
      </c>
      <c r="D30" s="6">
        <v>1549</v>
      </c>
      <c r="E30" s="6">
        <v>1690</v>
      </c>
      <c r="F30" s="19">
        <f t="shared" si="1"/>
        <v>3239</v>
      </c>
      <c r="G30" s="4"/>
      <c r="H30" s="5" t="s">
        <v>4</v>
      </c>
      <c r="I30" s="6">
        <v>927</v>
      </c>
      <c r="J30" s="6">
        <v>930</v>
      </c>
      <c r="K30" s="6">
        <v>934</v>
      </c>
      <c r="L30" s="20">
        <f t="shared" si="0"/>
        <v>1864</v>
      </c>
    </row>
    <row r="31" spans="1:12" ht="13.25" customHeight="1" x14ac:dyDescent="0.2">
      <c r="A31" s="12"/>
      <c r="B31" s="5" t="s">
        <v>11</v>
      </c>
      <c r="C31" s="6">
        <v>1956</v>
      </c>
      <c r="D31" s="6">
        <v>1988</v>
      </c>
      <c r="E31" s="6">
        <v>2126</v>
      </c>
      <c r="F31" s="19">
        <f t="shared" si="1"/>
        <v>4114</v>
      </c>
      <c r="G31" s="4"/>
      <c r="H31" s="5" t="s">
        <v>10</v>
      </c>
      <c r="I31" s="6">
        <v>1060</v>
      </c>
      <c r="J31" s="6">
        <v>886</v>
      </c>
      <c r="K31" s="6">
        <v>974</v>
      </c>
      <c r="L31" s="20">
        <f t="shared" si="0"/>
        <v>1860</v>
      </c>
    </row>
    <row r="32" spans="1:12" ht="13.25" customHeight="1" x14ac:dyDescent="0.2">
      <c r="A32" s="43" t="s">
        <v>5</v>
      </c>
      <c r="B32" s="44"/>
      <c r="C32" s="21">
        <f>SUM(C28:C31)</f>
        <v>7230</v>
      </c>
      <c r="D32" s="21">
        <f>SUM(D28:D31)</f>
        <v>7108</v>
      </c>
      <c r="E32" s="21">
        <f>SUM(E28:E31)</f>
        <v>7651</v>
      </c>
      <c r="F32" s="22">
        <f t="shared" si="1"/>
        <v>14759</v>
      </c>
      <c r="G32" s="4"/>
      <c r="H32" s="5" t="s">
        <v>11</v>
      </c>
      <c r="I32" s="6">
        <v>1412</v>
      </c>
      <c r="J32" s="6">
        <v>1421</v>
      </c>
      <c r="K32" s="6">
        <v>1548</v>
      </c>
      <c r="L32" s="20">
        <f t="shared" si="0"/>
        <v>2969</v>
      </c>
    </row>
    <row r="33" spans="1:12" ht="13.25" customHeight="1" x14ac:dyDescent="0.2">
      <c r="A33" s="12" t="s">
        <v>26</v>
      </c>
      <c r="B33" s="5" t="s">
        <v>8</v>
      </c>
      <c r="C33" s="6">
        <v>731</v>
      </c>
      <c r="D33" s="6">
        <v>737</v>
      </c>
      <c r="E33" s="6">
        <v>791</v>
      </c>
      <c r="F33" s="19">
        <f t="shared" si="1"/>
        <v>1528</v>
      </c>
      <c r="G33" s="4"/>
      <c r="H33" s="5" t="s">
        <v>12</v>
      </c>
      <c r="I33" s="6">
        <v>896</v>
      </c>
      <c r="J33" s="6">
        <v>1024</v>
      </c>
      <c r="K33" s="6">
        <v>1021</v>
      </c>
      <c r="L33" s="20">
        <f t="shared" si="0"/>
        <v>2045</v>
      </c>
    </row>
    <row r="34" spans="1:12" ht="13.25" customHeight="1" x14ac:dyDescent="0.2">
      <c r="A34" s="12"/>
      <c r="B34" s="5" t="s">
        <v>4</v>
      </c>
      <c r="C34" s="6">
        <v>990</v>
      </c>
      <c r="D34" s="6">
        <v>1083</v>
      </c>
      <c r="E34" s="6">
        <v>1114</v>
      </c>
      <c r="F34" s="19">
        <f t="shared" si="1"/>
        <v>2197</v>
      </c>
      <c r="G34" s="4"/>
      <c r="H34" s="5" t="s">
        <v>13</v>
      </c>
      <c r="I34" s="6">
        <v>785</v>
      </c>
      <c r="J34" s="6">
        <v>745</v>
      </c>
      <c r="K34" s="6">
        <v>751</v>
      </c>
      <c r="L34" s="20">
        <f t="shared" si="0"/>
        <v>1496</v>
      </c>
    </row>
    <row r="35" spans="1:12" ht="13.25" customHeight="1" x14ac:dyDescent="0.2">
      <c r="A35" s="12"/>
      <c r="B35" s="5" t="s">
        <v>10</v>
      </c>
      <c r="C35" s="6">
        <v>978</v>
      </c>
      <c r="D35" s="6">
        <v>1054</v>
      </c>
      <c r="E35" s="6">
        <v>1011</v>
      </c>
      <c r="F35" s="19">
        <f t="shared" si="1"/>
        <v>2065</v>
      </c>
      <c r="G35" s="49" t="s">
        <v>5</v>
      </c>
      <c r="H35" s="44"/>
      <c r="I35" s="21">
        <f>SUM(I29:I34)</f>
        <v>6351</v>
      </c>
      <c r="J35" s="21">
        <f>SUM(J29:J34)</f>
        <v>6401</v>
      </c>
      <c r="K35" s="21">
        <f>SUM(K29:K34)</f>
        <v>6638</v>
      </c>
      <c r="L35" s="23">
        <f t="shared" si="0"/>
        <v>13039</v>
      </c>
    </row>
    <row r="36" spans="1:12" ht="13.25" customHeight="1" x14ac:dyDescent="0.2">
      <c r="A36" s="12"/>
      <c r="B36" s="5" t="s">
        <v>11</v>
      </c>
      <c r="C36" s="6">
        <v>1113</v>
      </c>
      <c r="D36" s="6">
        <v>1032</v>
      </c>
      <c r="E36" s="6">
        <v>1047</v>
      </c>
      <c r="F36" s="19">
        <f t="shared" si="1"/>
        <v>2079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3812</v>
      </c>
      <c r="D37" s="21">
        <f>SUM(D33:D36)</f>
        <v>3906</v>
      </c>
      <c r="E37" s="21">
        <f>SUM(E33:E36)</f>
        <v>3963</v>
      </c>
      <c r="F37" s="22">
        <f t="shared" si="1"/>
        <v>7869</v>
      </c>
      <c r="G37" s="45" t="s">
        <v>6</v>
      </c>
      <c r="H37" s="46"/>
      <c r="I37" s="31">
        <f>C13+C21+C27+C32+C37+C44+I13+I19+I23+I28+I35</f>
        <v>97680</v>
      </c>
      <c r="J37" s="31">
        <f>D13+D21+D27+D32+D37+D44+J13+J19+J23+J28+J35</f>
        <v>92741</v>
      </c>
      <c r="K37" s="31">
        <f>E13+E21+E27+E32+E37+E44+K13+K19+K23+K28+K35</f>
        <v>97955</v>
      </c>
      <c r="L37" s="32">
        <f>SUM(J37:K37)</f>
        <v>190696</v>
      </c>
    </row>
    <row r="38" spans="1:12" ht="13.25" customHeight="1" x14ac:dyDescent="0.2">
      <c r="A38" s="12" t="s">
        <v>27</v>
      </c>
      <c r="B38" s="5" t="s">
        <v>8</v>
      </c>
      <c r="C38" s="6">
        <v>1053</v>
      </c>
      <c r="D38" s="6">
        <v>1063</v>
      </c>
      <c r="E38" s="6">
        <v>1083</v>
      </c>
      <c r="F38" s="19">
        <f t="shared" si="1"/>
        <v>2146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758</v>
      </c>
      <c r="D39" s="6">
        <v>763</v>
      </c>
      <c r="E39" s="6">
        <v>788</v>
      </c>
      <c r="F39" s="19">
        <f t="shared" si="1"/>
        <v>1551</v>
      </c>
      <c r="G39" s="35" t="s">
        <v>29</v>
      </c>
      <c r="H39" s="38"/>
      <c r="I39" s="6">
        <f>I37-'0401'!I37</f>
        <v>452</v>
      </c>
      <c r="J39" s="6">
        <f>J37-'0401'!J37</f>
        <v>145</v>
      </c>
      <c r="K39" s="6">
        <f>K37-'0401'!K37</f>
        <v>242</v>
      </c>
      <c r="L39" s="33">
        <f>SUM(J39:K39)</f>
        <v>387</v>
      </c>
    </row>
    <row r="40" spans="1:12" ht="13.25" customHeight="1" x14ac:dyDescent="0.2">
      <c r="A40" s="12"/>
      <c r="B40" s="5" t="s">
        <v>10</v>
      </c>
      <c r="C40" s="6">
        <v>1136</v>
      </c>
      <c r="D40" s="6">
        <v>1080</v>
      </c>
      <c r="E40" s="6">
        <v>1087</v>
      </c>
      <c r="F40" s="19">
        <f t="shared" si="1"/>
        <v>2167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1667</v>
      </c>
      <c r="D41" s="6">
        <v>1548</v>
      </c>
      <c r="E41" s="6">
        <v>1713</v>
      </c>
      <c r="F41" s="19">
        <f t="shared" si="1"/>
        <v>3261</v>
      </c>
      <c r="G41" s="35" t="s">
        <v>28</v>
      </c>
      <c r="H41" s="36"/>
      <c r="I41" s="6">
        <f>I37-96989</f>
        <v>691</v>
      </c>
      <c r="J41" s="6">
        <f>J37-92800</f>
        <v>-59</v>
      </c>
      <c r="K41" s="6">
        <f>K37-97624</f>
        <v>331</v>
      </c>
      <c r="L41" s="33">
        <f>SUM(J41:K41)</f>
        <v>272</v>
      </c>
    </row>
    <row r="42" spans="1:12" ht="13.25" customHeight="1" x14ac:dyDescent="0.2">
      <c r="A42" s="12"/>
      <c r="B42" s="5" t="s">
        <v>12</v>
      </c>
      <c r="C42" s="6">
        <v>1398</v>
      </c>
      <c r="D42" s="6">
        <v>1245</v>
      </c>
      <c r="E42" s="6">
        <v>1329</v>
      </c>
      <c r="F42" s="19">
        <f t="shared" si="1"/>
        <v>2574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2566</v>
      </c>
      <c r="D43" s="6">
        <v>2138</v>
      </c>
      <c r="E43" s="6">
        <v>2155</v>
      </c>
      <c r="F43" s="19">
        <f t="shared" si="1"/>
        <v>4293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8578</v>
      </c>
      <c r="D44" s="24">
        <f>SUM(D38:D43)</f>
        <v>7837</v>
      </c>
      <c r="E44" s="24">
        <f>SUM(E38:E43)</f>
        <v>8155</v>
      </c>
      <c r="F44" s="25">
        <f t="shared" si="1"/>
        <v>15992</v>
      </c>
      <c r="G44" s="41"/>
      <c r="H44" s="42"/>
      <c r="I44" s="14"/>
      <c r="J44" s="14"/>
      <c r="K44" s="14"/>
      <c r="L44" s="15"/>
    </row>
    <row r="45" spans="1:12" ht="12.5" thickTop="1" x14ac:dyDescent="0.2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45"/>
  <sheetViews>
    <sheetView view="pageBreakPreview" zoomScaleNormal="100" zoomScaleSheetLayoutView="100" workbookViewId="0">
      <selection activeCell="K41" sqref="K41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33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1632</v>
      </c>
      <c r="D4" s="29">
        <v>1449</v>
      </c>
      <c r="E4" s="29">
        <v>1528</v>
      </c>
      <c r="F4" s="16">
        <f>SUM(D4:E4)</f>
        <v>2977</v>
      </c>
      <c r="G4" s="34" t="s">
        <v>18</v>
      </c>
      <c r="H4" s="26" t="s">
        <v>8</v>
      </c>
      <c r="I4" s="29">
        <v>1896</v>
      </c>
      <c r="J4" s="29">
        <v>1615</v>
      </c>
      <c r="K4" s="29">
        <v>1591</v>
      </c>
      <c r="L4" s="17">
        <f t="shared" ref="L4:L34" si="0">SUM(J4:K4)</f>
        <v>3206</v>
      </c>
    </row>
    <row r="5" spans="1:14" ht="13.25" customHeight="1" x14ac:dyDescent="0.2">
      <c r="A5" s="12"/>
      <c r="B5" s="3" t="s">
        <v>4</v>
      </c>
      <c r="C5" s="6">
        <v>1843</v>
      </c>
      <c r="D5" s="6">
        <v>1661</v>
      </c>
      <c r="E5" s="6">
        <v>1757</v>
      </c>
      <c r="F5" s="19">
        <f t="shared" ref="F5:F44" si="1">SUM(D5:E5)</f>
        <v>3418</v>
      </c>
      <c r="G5" s="4"/>
      <c r="H5" s="3" t="s">
        <v>4</v>
      </c>
      <c r="I5" s="6">
        <v>1440</v>
      </c>
      <c r="J5" s="6">
        <v>1181</v>
      </c>
      <c r="K5" s="6">
        <v>1254</v>
      </c>
      <c r="L5" s="20">
        <f t="shared" si="0"/>
        <v>2435</v>
      </c>
    </row>
    <row r="6" spans="1:14" ht="13.25" customHeight="1" x14ac:dyDescent="0.2">
      <c r="A6" s="12"/>
      <c r="B6" s="3" t="s">
        <v>10</v>
      </c>
      <c r="C6" s="6">
        <v>6414</v>
      </c>
      <c r="D6" s="6">
        <v>4848</v>
      </c>
      <c r="E6" s="6">
        <v>5457</v>
      </c>
      <c r="F6" s="19">
        <f t="shared" si="1"/>
        <v>10305</v>
      </c>
      <c r="G6" s="4"/>
      <c r="H6" s="3" t="s">
        <v>10</v>
      </c>
      <c r="I6" s="6">
        <v>1104</v>
      </c>
      <c r="J6" s="6">
        <v>953</v>
      </c>
      <c r="K6" s="6">
        <v>922</v>
      </c>
      <c r="L6" s="20">
        <f t="shared" si="0"/>
        <v>1875</v>
      </c>
    </row>
    <row r="7" spans="1:14" ht="13.25" customHeight="1" x14ac:dyDescent="0.2">
      <c r="A7" s="12"/>
      <c r="B7" s="3" t="s">
        <v>11</v>
      </c>
      <c r="C7" s="6">
        <v>3497</v>
      </c>
      <c r="D7" s="6">
        <v>3027</v>
      </c>
      <c r="E7" s="6">
        <v>3302</v>
      </c>
      <c r="F7" s="19">
        <f t="shared" si="1"/>
        <v>6329</v>
      </c>
      <c r="G7" s="4"/>
      <c r="H7" s="3" t="s">
        <v>11</v>
      </c>
      <c r="I7" s="6">
        <v>1728</v>
      </c>
      <c r="J7" s="6">
        <v>1616</v>
      </c>
      <c r="K7" s="6">
        <v>1600</v>
      </c>
      <c r="L7" s="20">
        <f t="shared" si="0"/>
        <v>3216</v>
      </c>
      <c r="M7" s="28"/>
      <c r="N7" s="28"/>
    </row>
    <row r="8" spans="1:14" ht="13.25" customHeight="1" x14ac:dyDescent="0.2">
      <c r="A8" s="12"/>
      <c r="B8" s="3" t="s">
        <v>12</v>
      </c>
      <c r="C8" s="6">
        <v>2548</v>
      </c>
      <c r="D8" s="6">
        <v>2706</v>
      </c>
      <c r="E8" s="6">
        <v>3250</v>
      </c>
      <c r="F8" s="19">
        <f t="shared" si="1"/>
        <v>5956</v>
      </c>
      <c r="G8" s="4"/>
      <c r="H8" s="3" t="s">
        <v>12</v>
      </c>
      <c r="I8" s="6">
        <v>1465</v>
      </c>
      <c r="J8" s="6">
        <v>1394</v>
      </c>
      <c r="K8" s="6">
        <v>1375</v>
      </c>
      <c r="L8" s="20">
        <f t="shared" si="0"/>
        <v>2769</v>
      </c>
    </row>
    <row r="9" spans="1:14" ht="13.25" customHeight="1" x14ac:dyDescent="0.2">
      <c r="A9" s="12"/>
      <c r="B9" s="3" t="s">
        <v>13</v>
      </c>
      <c r="C9" s="6">
        <v>2258</v>
      </c>
      <c r="D9" s="6">
        <v>2186</v>
      </c>
      <c r="E9" s="6">
        <v>2344</v>
      </c>
      <c r="F9" s="19">
        <f t="shared" si="1"/>
        <v>4530</v>
      </c>
      <c r="G9" s="4"/>
      <c r="H9" s="3" t="s">
        <v>13</v>
      </c>
      <c r="I9" s="6">
        <v>1597</v>
      </c>
      <c r="J9" s="6">
        <v>1420</v>
      </c>
      <c r="K9" s="6">
        <v>1589</v>
      </c>
      <c r="L9" s="20">
        <f t="shared" si="0"/>
        <v>3009</v>
      </c>
    </row>
    <row r="10" spans="1:14" ht="13.25" customHeight="1" x14ac:dyDescent="0.2">
      <c r="A10" s="12"/>
      <c r="B10" s="3" t="s">
        <v>14</v>
      </c>
      <c r="C10" s="6">
        <v>2494</v>
      </c>
      <c r="D10" s="6">
        <v>2418</v>
      </c>
      <c r="E10" s="6">
        <v>2755</v>
      </c>
      <c r="F10" s="19">
        <f t="shared" si="1"/>
        <v>5173</v>
      </c>
      <c r="G10" s="4"/>
      <c r="H10" s="3" t="s">
        <v>14</v>
      </c>
      <c r="I10" s="6">
        <v>1453</v>
      </c>
      <c r="J10" s="6">
        <v>1433</v>
      </c>
      <c r="K10" s="6">
        <v>1509</v>
      </c>
      <c r="L10" s="20">
        <f t="shared" si="0"/>
        <v>2942</v>
      </c>
    </row>
    <row r="11" spans="1:14" ht="13.25" customHeight="1" x14ac:dyDescent="0.2">
      <c r="A11" s="12"/>
      <c r="B11" s="3" t="s">
        <v>15</v>
      </c>
      <c r="C11" s="6">
        <v>1559</v>
      </c>
      <c r="D11" s="6">
        <v>1669</v>
      </c>
      <c r="E11" s="6">
        <v>1859</v>
      </c>
      <c r="F11" s="19">
        <f t="shared" si="1"/>
        <v>3528</v>
      </c>
      <c r="G11" s="4"/>
      <c r="H11" s="3" t="s">
        <v>15</v>
      </c>
      <c r="I11" s="6">
        <v>1600</v>
      </c>
      <c r="J11" s="6">
        <v>1636</v>
      </c>
      <c r="K11" s="6">
        <v>1753</v>
      </c>
      <c r="L11" s="20">
        <f t="shared" si="0"/>
        <v>3389</v>
      </c>
    </row>
    <row r="12" spans="1:14" ht="13.25" customHeight="1" x14ac:dyDescent="0.2">
      <c r="A12" s="12"/>
      <c r="B12" s="3" t="s">
        <v>16</v>
      </c>
      <c r="C12" s="6">
        <v>2019</v>
      </c>
      <c r="D12" s="6">
        <v>2303</v>
      </c>
      <c r="E12" s="6">
        <v>2482</v>
      </c>
      <c r="F12" s="19">
        <f t="shared" si="1"/>
        <v>4785</v>
      </c>
      <c r="G12" s="4"/>
      <c r="H12" s="3" t="s">
        <v>16</v>
      </c>
      <c r="I12" s="6">
        <v>1466</v>
      </c>
      <c r="J12" s="6">
        <v>1461</v>
      </c>
      <c r="K12" s="6">
        <v>1555</v>
      </c>
      <c r="L12" s="20">
        <f t="shared" si="0"/>
        <v>3016</v>
      </c>
    </row>
    <row r="13" spans="1:14" ht="13.25" customHeight="1" x14ac:dyDescent="0.2">
      <c r="A13" s="43" t="s">
        <v>5</v>
      </c>
      <c r="B13" s="44"/>
      <c r="C13" s="21">
        <f>SUM(C4:C12)</f>
        <v>24264</v>
      </c>
      <c r="D13" s="21">
        <f>SUM(D4:D12)</f>
        <v>22267</v>
      </c>
      <c r="E13" s="21">
        <f>SUM(E4:E12)</f>
        <v>24734</v>
      </c>
      <c r="F13" s="22">
        <f t="shared" si="1"/>
        <v>47001</v>
      </c>
      <c r="G13" s="49" t="s">
        <v>5</v>
      </c>
      <c r="H13" s="44"/>
      <c r="I13" s="21">
        <f>SUM(I4:I12)</f>
        <v>13749</v>
      </c>
      <c r="J13" s="21">
        <f>SUM(J4:J12)</f>
        <v>12709</v>
      </c>
      <c r="K13" s="21">
        <f>SUM(K4:K12)</f>
        <v>13148</v>
      </c>
      <c r="L13" s="23">
        <f t="shared" si="0"/>
        <v>25857</v>
      </c>
    </row>
    <row r="14" spans="1:14" ht="13.25" customHeight="1" x14ac:dyDescent="0.2">
      <c r="A14" s="12" t="s">
        <v>24</v>
      </c>
      <c r="B14" s="5" t="s">
        <v>8</v>
      </c>
      <c r="C14" s="6">
        <v>1196</v>
      </c>
      <c r="D14" s="6">
        <v>1082</v>
      </c>
      <c r="E14" s="6">
        <v>1176</v>
      </c>
      <c r="F14" s="19">
        <f t="shared" si="1"/>
        <v>2258</v>
      </c>
      <c r="G14" s="2" t="s">
        <v>21</v>
      </c>
      <c r="H14" s="3" t="s">
        <v>8</v>
      </c>
      <c r="I14" s="6">
        <v>1837</v>
      </c>
      <c r="J14" s="6">
        <v>1902</v>
      </c>
      <c r="K14" s="6">
        <v>1902</v>
      </c>
      <c r="L14" s="20">
        <f t="shared" si="0"/>
        <v>3804</v>
      </c>
    </row>
    <row r="15" spans="1:14" ht="13.25" customHeight="1" x14ac:dyDescent="0.2">
      <c r="A15" s="12"/>
      <c r="B15" s="5" t="s">
        <v>4</v>
      </c>
      <c r="C15" s="6">
        <v>2046</v>
      </c>
      <c r="D15" s="6">
        <v>1815</v>
      </c>
      <c r="E15" s="6">
        <v>2017</v>
      </c>
      <c r="F15" s="19">
        <f t="shared" si="1"/>
        <v>3832</v>
      </c>
      <c r="G15" s="4"/>
      <c r="H15" s="3" t="s">
        <v>4</v>
      </c>
      <c r="I15" s="6">
        <v>1166</v>
      </c>
      <c r="J15" s="6">
        <v>1207</v>
      </c>
      <c r="K15" s="6">
        <v>1328</v>
      </c>
      <c r="L15" s="20">
        <f t="shared" si="0"/>
        <v>2535</v>
      </c>
    </row>
    <row r="16" spans="1:14" ht="13.25" customHeight="1" x14ac:dyDescent="0.2">
      <c r="A16" s="12"/>
      <c r="B16" s="5" t="s">
        <v>10</v>
      </c>
      <c r="C16" s="6">
        <v>1089</v>
      </c>
      <c r="D16" s="6">
        <v>1179</v>
      </c>
      <c r="E16" s="6">
        <v>1143</v>
      </c>
      <c r="F16" s="19">
        <f t="shared" si="1"/>
        <v>2322</v>
      </c>
      <c r="G16" s="4"/>
      <c r="H16" s="3" t="s">
        <v>10</v>
      </c>
      <c r="I16" s="6">
        <v>1095</v>
      </c>
      <c r="J16" s="6">
        <v>1091</v>
      </c>
      <c r="K16" s="6">
        <v>1219</v>
      </c>
      <c r="L16" s="20">
        <f t="shared" si="0"/>
        <v>2310</v>
      </c>
    </row>
    <row r="17" spans="1:12" ht="13.25" customHeight="1" x14ac:dyDescent="0.2">
      <c r="A17" s="12"/>
      <c r="B17" s="5" t="s">
        <v>11</v>
      </c>
      <c r="C17" s="6">
        <v>1570</v>
      </c>
      <c r="D17" s="6">
        <v>1591</v>
      </c>
      <c r="E17" s="6">
        <v>1688</v>
      </c>
      <c r="F17" s="19">
        <f t="shared" si="1"/>
        <v>3279</v>
      </c>
      <c r="G17" s="4"/>
      <c r="H17" s="3" t="s">
        <v>11</v>
      </c>
      <c r="I17" s="6">
        <v>1572</v>
      </c>
      <c r="J17" s="6">
        <v>1577</v>
      </c>
      <c r="K17" s="6">
        <v>1618</v>
      </c>
      <c r="L17" s="20">
        <f t="shared" si="0"/>
        <v>3195</v>
      </c>
    </row>
    <row r="18" spans="1:12" ht="13.25" customHeight="1" x14ac:dyDescent="0.2">
      <c r="A18" s="12"/>
      <c r="B18" s="5" t="s">
        <v>12</v>
      </c>
      <c r="C18" s="6">
        <v>1370</v>
      </c>
      <c r="D18" s="6">
        <v>1368</v>
      </c>
      <c r="E18" s="6">
        <v>1336</v>
      </c>
      <c r="F18" s="19">
        <f t="shared" si="1"/>
        <v>2704</v>
      </c>
      <c r="G18" s="4"/>
      <c r="H18" s="3" t="s">
        <v>12</v>
      </c>
      <c r="I18" s="6">
        <v>477</v>
      </c>
      <c r="J18" s="6">
        <v>436</v>
      </c>
      <c r="K18" s="6">
        <v>482</v>
      </c>
      <c r="L18" s="20">
        <f t="shared" si="0"/>
        <v>918</v>
      </c>
    </row>
    <row r="19" spans="1:12" ht="13.25" customHeight="1" x14ac:dyDescent="0.2">
      <c r="A19" s="12"/>
      <c r="B19" s="5" t="s">
        <v>13</v>
      </c>
      <c r="C19" s="6">
        <v>2908</v>
      </c>
      <c r="D19" s="6">
        <v>3073</v>
      </c>
      <c r="E19" s="6">
        <v>3338</v>
      </c>
      <c r="F19" s="19">
        <f t="shared" si="1"/>
        <v>6411</v>
      </c>
      <c r="G19" s="49" t="s">
        <v>5</v>
      </c>
      <c r="H19" s="44"/>
      <c r="I19" s="21">
        <f>SUM(I14:I18)</f>
        <v>6147</v>
      </c>
      <c r="J19" s="21">
        <f>SUM(J14:J18)</f>
        <v>6213</v>
      </c>
      <c r="K19" s="21">
        <f>SUM(K14:K18)</f>
        <v>6549</v>
      </c>
      <c r="L19" s="23">
        <f t="shared" si="0"/>
        <v>12762</v>
      </c>
    </row>
    <row r="20" spans="1:12" ht="13.25" customHeight="1" x14ac:dyDescent="0.2">
      <c r="A20" s="12"/>
      <c r="B20" s="5" t="s">
        <v>14</v>
      </c>
      <c r="C20" s="6">
        <v>900</v>
      </c>
      <c r="D20" s="6">
        <v>931</v>
      </c>
      <c r="E20" s="6">
        <v>904</v>
      </c>
      <c r="F20" s="19">
        <f t="shared" si="1"/>
        <v>1835</v>
      </c>
      <c r="G20" s="4" t="s">
        <v>19</v>
      </c>
      <c r="H20" s="5" t="s">
        <v>8</v>
      </c>
      <c r="I20" s="6">
        <v>869</v>
      </c>
      <c r="J20" s="6">
        <v>920</v>
      </c>
      <c r="K20" s="6">
        <v>969</v>
      </c>
      <c r="L20" s="20">
        <f t="shared" si="0"/>
        <v>1889</v>
      </c>
    </row>
    <row r="21" spans="1:12" ht="13.25" customHeight="1" x14ac:dyDescent="0.2">
      <c r="A21" s="43" t="s">
        <v>5</v>
      </c>
      <c r="B21" s="44"/>
      <c r="C21" s="21">
        <f>SUM(C14:C20)</f>
        <v>11079</v>
      </c>
      <c r="D21" s="21">
        <f>SUM(D14:D20)</f>
        <v>11039</v>
      </c>
      <c r="E21" s="21">
        <f>SUM(E14:E20)</f>
        <v>11602</v>
      </c>
      <c r="F21" s="22">
        <f t="shared" si="1"/>
        <v>22641</v>
      </c>
      <c r="G21" s="4"/>
      <c r="H21" s="5" t="s">
        <v>4</v>
      </c>
      <c r="I21" s="6">
        <v>2118</v>
      </c>
      <c r="J21" s="6">
        <v>2196</v>
      </c>
      <c r="K21" s="6">
        <v>1909</v>
      </c>
      <c r="L21" s="20">
        <f t="shared" si="0"/>
        <v>4105</v>
      </c>
    </row>
    <row r="22" spans="1:12" ht="13.25" customHeight="1" x14ac:dyDescent="0.2">
      <c r="A22" s="12" t="s">
        <v>17</v>
      </c>
      <c r="B22" s="5" t="s">
        <v>8</v>
      </c>
      <c r="C22" s="6">
        <v>2819</v>
      </c>
      <c r="D22" s="6">
        <v>2344</v>
      </c>
      <c r="E22" s="6">
        <v>2524</v>
      </c>
      <c r="F22" s="19">
        <f t="shared" si="1"/>
        <v>4868</v>
      </c>
      <c r="G22" s="4"/>
      <c r="H22" s="5" t="s">
        <v>10</v>
      </c>
      <c r="I22" s="6">
        <v>1114</v>
      </c>
      <c r="J22" s="6">
        <v>1113</v>
      </c>
      <c r="K22" s="6">
        <v>1011</v>
      </c>
      <c r="L22" s="20">
        <f t="shared" si="0"/>
        <v>2124</v>
      </c>
    </row>
    <row r="23" spans="1:12" ht="13.25" customHeight="1" x14ac:dyDescent="0.2">
      <c r="A23" s="12"/>
      <c r="B23" s="5" t="s">
        <v>4</v>
      </c>
      <c r="C23" s="6">
        <v>2066</v>
      </c>
      <c r="D23" s="6">
        <v>1606</v>
      </c>
      <c r="E23" s="6">
        <v>1761</v>
      </c>
      <c r="F23" s="19">
        <f t="shared" si="1"/>
        <v>3367</v>
      </c>
      <c r="G23" s="49" t="s">
        <v>5</v>
      </c>
      <c r="H23" s="44"/>
      <c r="I23" s="21">
        <f>SUM(I20:I22)</f>
        <v>4101</v>
      </c>
      <c r="J23" s="21">
        <f>SUM(J20:J22)</f>
        <v>4229</v>
      </c>
      <c r="K23" s="21">
        <f>SUM(K20:K22)</f>
        <v>3889</v>
      </c>
      <c r="L23" s="23">
        <f t="shared" si="0"/>
        <v>8118</v>
      </c>
    </row>
    <row r="24" spans="1:12" ht="13.25" customHeight="1" x14ac:dyDescent="0.2">
      <c r="A24" s="12"/>
      <c r="B24" s="5" t="s">
        <v>10</v>
      </c>
      <c r="C24" s="6">
        <v>1266</v>
      </c>
      <c r="D24" s="6">
        <v>1097</v>
      </c>
      <c r="E24" s="6">
        <v>1236</v>
      </c>
      <c r="F24" s="19">
        <f t="shared" si="1"/>
        <v>2333</v>
      </c>
      <c r="G24" s="4" t="s">
        <v>22</v>
      </c>
      <c r="H24" s="5" t="s">
        <v>8</v>
      </c>
      <c r="I24" s="6">
        <v>534</v>
      </c>
      <c r="J24" s="6">
        <v>499</v>
      </c>
      <c r="K24" s="6">
        <v>511</v>
      </c>
      <c r="L24" s="20">
        <f t="shared" si="0"/>
        <v>1010</v>
      </c>
    </row>
    <row r="25" spans="1:12" ht="13.25" customHeight="1" x14ac:dyDescent="0.2">
      <c r="A25" s="12"/>
      <c r="B25" s="5" t="s">
        <v>11</v>
      </c>
      <c r="C25" s="6">
        <v>1168</v>
      </c>
      <c r="D25" s="6">
        <v>1066</v>
      </c>
      <c r="E25" s="6">
        <v>1065</v>
      </c>
      <c r="F25" s="19">
        <f t="shared" si="1"/>
        <v>2131</v>
      </c>
      <c r="G25" s="4"/>
      <c r="H25" s="5" t="s">
        <v>4</v>
      </c>
      <c r="I25" s="6">
        <v>1248</v>
      </c>
      <c r="J25" s="6">
        <v>1225</v>
      </c>
      <c r="K25" s="6">
        <v>1260</v>
      </c>
      <c r="L25" s="20">
        <f t="shared" si="0"/>
        <v>2485</v>
      </c>
    </row>
    <row r="26" spans="1:12" ht="13.25" customHeight="1" x14ac:dyDescent="0.2">
      <c r="A26" s="12"/>
      <c r="B26" s="5" t="s">
        <v>12</v>
      </c>
      <c r="C26" s="6">
        <v>1714</v>
      </c>
      <c r="D26" s="6">
        <v>1616</v>
      </c>
      <c r="E26" s="6">
        <v>1639</v>
      </c>
      <c r="F26" s="19">
        <f t="shared" si="1"/>
        <v>3255</v>
      </c>
      <c r="G26" s="4"/>
      <c r="H26" s="5" t="s">
        <v>10</v>
      </c>
      <c r="I26" s="6">
        <v>1044</v>
      </c>
      <c r="J26" s="6">
        <v>1183</v>
      </c>
      <c r="K26" s="6">
        <v>1194</v>
      </c>
      <c r="L26" s="20">
        <f t="shared" si="0"/>
        <v>2377</v>
      </c>
    </row>
    <row r="27" spans="1:12" ht="13.25" customHeight="1" x14ac:dyDescent="0.2">
      <c r="A27" s="43" t="s">
        <v>5</v>
      </c>
      <c r="B27" s="44"/>
      <c r="C27" s="21">
        <f>SUM(C22:C26)</f>
        <v>9033</v>
      </c>
      <c r="D27" s="21">
        <f>SUM(D22:D26)</f>
        <v>7729</v>
      </c>
      <c r="E27" s="21">
        <f>SUM(E22:E26)</f>
        <v>8225</v>
      </c>
      <c r="F27" s="22">
        <f t="shared" si="1"/>
        <v>15954</v>
      </c>
      <c r="G27" s="4"/>
      <c r="H27" s="5" t="s">
        <v>11</v>
      </c>
      <c r="I27" s="6">
        <v>283</v>
      </c>
      <c r="J27" s="6">
        <v>344</v>
      </c>
      <c r="K27" s="6">
        <v>301</v>
      </c>
      <c r="L27" s="20">
        <f t="shared" si="0"/>
        <v>645</v>
      </c>
    </row>
    <row r="28" spans="1:12" ht="13.25" customHeight="1" x14ac:dyDescent="0.2">
      <c r="A28" s="12" t="s">
        <v>25</v>
      </c>
      <c r="B28" s="5" t="s">
        <v>8</v>
      </c>
      <c r="C28" s="6">
        <v>2193</v>
      </c>
      <c r="D28" s="6">
        <v>2016</v>
      </c>
      <c r="E28" s="6">
        <v>2221</v>
      </c>
      <c r="F28" s="19">
        <f t="shared" si="1"/>
        <v>4237</v>
      </c>
      <c r="G28" s="49" t="s">
        <v>5</v>
      </c>
      <c r="H28" s="44"/>
      <c r="I28" s="21">
        <f>SUM(I24:I27)</f>
        <v>3109</v>
      </c>
      <c r="J28" s="21">
        <f>SUM(J24:J27)</f>
        <v>3251</v>
      </c>
      <c r="K28" s="21">
        <f>SUM(K24:K27)</f>
        <v>3266</v>
      </c>
      <c r="L28" s="23">
        <f t="shared" si="0"/>
        <v>6517</v>
      </c>
    </row>
    <row r="29" spans="1:12" ht="13.25" customHeight="1" x14ac:dyDescent="0.2">
      <c r="A29" s="12"/>
      <c r="B29" s="5" t="s">
        <v>4</v>
      </c>
      <c r="C29" s="6">
        <v>1484</v>
      </c>
      <c r="D29" s="6">
        <v>1539</v>
      </c>
      <c r="E29" s="6">
        <v>1616</v>
      </c>
      <c r="F29" s="19">
        <f t="shared" si="1"/>
        <v>3155</v>
      </c>
      <c r="G29" s="4" t="s">
        <v>23</v>
      </c>
      <c r="H29" s="5" t="s">
        <v>8</v>
      </c>
      <c r="I29" s="6">
        <v>1271</v>
      </c>
      <c r="J29" s="6">
        <v>1397</v>
      </c>
      <c r="K29" s="6">
        <v>1416</v>
      </c>
      <c r="L29" s="20">
        <f t="shared" si="0"/>
        <v>2813</v>
      </c>
    </row>
    <row r="30" spans="1:12" ht="13.25" customHeight="1" x14ac:dyDescent="0.2">
      <c r="A30" s="12"/>
      <c r="B30" s="5" t="s">
        <v>10</v>
      </c>
      <c r="C30" s="6">
        <v>1583</v>
      </c>
      <c r="D30" s="6">
        <v>1553</v>
      </c>
      <c r="E30" s="6">
        <v>1687</v>
      </c>
      <c r="F30" s="19">
        <f t="shared" si="1"/>
        <v>3240</v>
      </c>
      <c r="G30" s="4"/>
      <c r="H30" s="5" t="s">
        <v>4</v>
      </c>
      <c r="I30" s="6">
        <v>924</v>
      </c>
      <c r="J30" s="6">
        <v>929</v>
      </c>
      <c r="K30" s="6">
        <v>936</v>
      </c>
      <c r="L30" s="20">
        <f t="shared" si="0"/>
        <v>1865</v>
      </c>
    </row>
    <row r="31" spans="1:12" ht="13.25" customHeight="1" x14ac:dyDescent="0.2">
      <c r="A31" s="12"/>
      <c r="B31" s="5" t="s">
        <v>11</v>
      </c>
      <c r="C31" s="6">
        <v>1954</v>
      </c>
      <c r="D31" s="6">
        <v>1997</v>
      </c>
      <c r="E31" s="6">
        <v>2126</v>
      </c>
      <c r="F31" s="19">
        <f t="shared" si="1"/>
        <v>4123</v>
      </c>
      <c r="G31" s="4"/>
      <c r="H31" s="5" t="s">
        <v>10</v>
      </c>
      <c r="I31" s="6">
        <v>998</v>
      </c>
      <c r="J31" s="6">
        <v>853</v>
      </c>
      <c r="K31" s="6">
        <v>946</v>
      </c>
      <c r="L31" s="20">
        <f t="shared" si="0"/>
        <v>1799</v>
      </c>
    </row>
    <row r="32" spans="1:12" ht="13.25" customHeight="1" x14ac:dyDescent="0.2">
      <c r="A32" s="43" t="s">
        <v>5</v>
      </c>
      <c r="B32" s="44"/>
      <c r="C32" s="21">
        <f>SUM(C28:C31)</f>
        <v>7214</v>
      </c>
      <c r="D32" s="21">
        <f>SUM(D28:D31)</f>
        <v>7105</v>
      </c>
      <c r="E32" s="21">
        <f>SUM(E28:E31)</f>
        <v>7650</v>
      </c>
      <c r="F32" s="22">
        <f t="shared" si="1"/>
        <v>14755</v>
      </c>
      <c r="G32" s="4"/>
      <c r="H32" s="5" t="s">
        <v>11</v>
      </c>
      <c r="I32" s="6">
        <v>1413</v>
      </c>
      <c r="J32" s="6">
        <v>1421</v>
      </c>
      <c r="K32" s="6">
        <v>1553</v>
      </c>
      <c r="L32" s="20">
        <f t="shared" si="0"/>
        <v>2974</v>
      </c>
    </row>
    <row r="33" spans="1:12" ht="13.25" customHeight="1" x14ac:dyDescent="0.2">
      <c r="A33" s="12" t="s">
        <v>26</v>
      </c>
      <c r="B33" s="5" t="s">
        <v>8</v>
      </c>
      <c r="C33" s="6">
        <v>721</v>
      </c>
      <c r="D33" s="6">
        <v>734</v>
      </c>
      <c r="E33" s="6">
        <v>783</v>
      </c>
      <c r="F33" s="19">
        <f t="shared" si="1"/>
        <v>1517</v>
      </c>
      <c r="G33" s="4"/>
      <c r="H33" s="5" t="s">
        <v>12</v>
      </c>
      <c r="I33" s="6">
        <v>897</v>
      </c>
      <c r="J33" s="6">
        <v>1025</v>
      </c>
      <c r="K33" s="6">
        <v>1029</v>
      </c>
      <c r="L33" s="20">
        <f t="shared" si="0"/>
        <v>2054</v>
      </c>
    </row>
    <row r="34" spans="1:12" ht="13.25" customHeight="1" x14ac:dyDescent="0.2">
      <c r="A34" s="12"/>
      <c r="B34" s="5" t="s">
        <v>4</v>
      </c>
      <c r="C34" s="6">
        <v>994</v>
      </c>
      <c r="D34" s="6">
        <v>1084</v>
      </c>
      <c r="E34" s="6">
        <v>1114</v>
      </c>
      <c r="F34" s="19">
        <f t="shared" si="1"/>
        <v>2198</v>
      </c>
      <c r="G34" s="4"/>
      <c r="H34" s="5" t="s">
        <v>13</v>
      </c>
      <c r="I34" s="6">
        <v>786</v>
      </c>
      <c r="J34" s="6">
        <v>749</v>
      </c>
      <c r="K34" s="6">
        <v>747</v>
      </c>
      <c r="L34" s="20">
        <f t="shared" si="0"/>
        <v>1496</v>
      </c>
    </row>
    <row r="35" spans="1:12" ht="13.25" customHeight="1" x14ac:dyDescent="0.2">
      <c r="A35" s="12"/>
      <c r="B35" s="5" t="s">
        <v>10</v>
      </c>
      <c r="C35" s="6">
        <v>967</v>
      </c>
      <c r="D35" s="6">
        <v>1051</v>
      </c>
      <c r="E35" s="6">
        <v>1005</v>
      </c>
      <c r="F35" s="19">
        <f t="shared" si="1"/>
        <v>2056</v>
      </c>
      <c r="G35" s="49" t="s">
        <v>5</v>
      </c>
      <c r="H35" s="44"/>
      <c r="I35" s="21">
        <f>SUM(I29:I34)</f>
        <v>6289</v>
      </c>
      <c r="J35" s="21">
        <f>SUM(J29:J34)</f>
        <v>6374</v>
      </c>
      <c r="K35" s="21">
        <f>SUM(K29:K34)</f>
        <v>6627</v>
      </c>
      <c r="L35" s="23">
        <f>SUM(J35:K35)</f>
        <v>13001</v>
      </c>
    </row>
    <row r="36" spans="1:12" ht="13.25" customHeight="1" x14ac:dyDescent="0.2">
      <c r="A36" s="12"/>
      <c r="B36" s="5" t="s">
        <v>11</v>
      </c>
      <c r="C36" s="6">
        <v>1105</v>
      </c>
      <c r="D36" s="6">
        <v>1027</v>
      </c>
      <c r="E36" s="6">
        <v>1046</v>
      </c>
      <c r="F36" s="19">
        <f t="shared" si="1"/>
        <v>2073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3787</v>
      </c>
      <c r="D37" s="21">
        <f>SUM(D33:D36)</f>
        <v>3896</v>
      </c>
      <c r="E37" s="21">
        <f>SUM(E33:E36)</f>
        <v>3948</v>
      </c>
      <c r="F37" s="22">
        <f t="shared" si="1"/>
        <v>7844</v>
      </c>
      <c r="G37" s="45" t="s">
        <v>6</v>
      </c>
      <c r="H37" s="46"/>
      <c r="I37" s="31">
        <f>C13+C21+C27+C32+C37+C44+I13+I19+I23+I28+I35</f>
        <v>97228</v>
      </c>
      <c r="J37" s="31">
        <f>D13+D21+D27+D32+D37+D44+J13+J19+J23+J28+J35</f>
        <v>92596</v>
      </c>
      <c r="K37" s="31">
        <f>E13+E21+E27+E32+E37+E44+K13+K19+K23+K28+K35</f>
        <v>97713</v>
      </c>
      <c r="L37" s="32">
        <f>SUM(J37:K37)</f>
        <v>190309</v>
      </c>
    </row>
    <row r="38" spans="1:12" ht="13.25" customHeight="1" x14ac:dyDescent="0.2">
      <c r="A38" s="12" t="s">
        <v>27</v>
      </c>
      <c r="B38" s="5" t="s">
        <v>8</v>
      </c>
      <c r="C38" s="6">
        <v>1047</v>
      </c>
      <c r="D38" s="6">
        <v>1067</v>
      </c>
      <c r="E38" s="6">
        <v>1082</v>
      </c>
      <c r="F38" s="19">
        <f t="shared" si="1"/>
        <v>2149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748</v>
      </c>
      <c r="D39" s="6">
        <v>758</v>
      </c>
      <c r="E39" s="6">
        <v>784</v>
      </c>
      <c r="F39" s="19">
        <f t="shared" si="1"/>
        <v>1542</v>
      </c>
      <c r="G39" s="35" t="s">
        <v>29</v>
      </c>
      <c r="H39" s="38"/>
      <c r="I39" s="6">
        <f>I37-'0301'!I37</f>
        <v>581</v>
      </c>
      <c r="J39" s="6">
        <f>J37-'0301'!J37</f>
        <v>179</v>
      </c>
      <c r="K39" s="6">
        <f>K37-'0301'!K37</f>
        <v>330</v>
      </c>
      <c r="L39" s="33">
        <f>SUM(J39:K39)</f>
        <v>509</v>
      </c>
    </row>
    <row r="40" spans="1:12" ht="13.25" customHeight="1" x14ac:dyDescent="0.2">
      <c r="A40" s="12"/>
      <c r="B40" s="5" t="s">
        <v>10</v>
      </c>
      <c r="C40" s="6">
        <v>1098</v>
      </c>
      <c r="D40" s="6">
        <v>1063</v>
      </c>
      <c r="E40" s="6">
        <v>1059</v>
      </c>
      <c r="F40" s="19">
        <f t="shared" si="1"/>
        <v>2122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1658</v>
      </c>
      <c r="D41" s="6">
        <v>1543</v>
      </c>
      <c r="E41" s="6">
        <v>1703</v>
      </c>
      <c r="F41" s="19">
        <f t="shared" si="1"/>
        <v>3246</v>
      </c>
      <c r="G41" s="35" t="s">
        <v>28</v>
      </c>
      <c r="H41" s="36"/>
      <c r="I41" s="6">
        <f>I37-96682</f>
        <v>546</v>
      </c>
      <c r="J41" s="6">
        <f>J37-92699</f>
        <v>-103</v>
      </c>
      <c r="K41" s="6">
        <f>K37-97474</f>
        <v>239</v>
      </c>
      <c r="L41" s="33">
        <f>SUM(J41:K41)</f>
        <v>136</v>
      </c>
    </row>
    <row r="42" spans="1:12" ht="13.25" customHeight="1" x14ac:dyDescent="0.2">
      <c r="A42" s="12"/>
      <c r="B42" s="5" t="s">
        <v>12</v>
      </c>
      <c r="C42" s="6">
        <v>1385</v>
      </c>
      <c r="D42" s="6">
        <v>1239</v>
      </c>
      <c r="E42" s="6">
        <v>1321</v>
      </c>
      <c r="F42" s="19">
        <f t="shared" si="1"/>
        <v>2560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2520</v>
      </c>
      <c r="D43" s="6">
        <v>2114</v>
      </c>
      <c r="E43" s="6">
        <v>2126</v>
      </c>
      <c r="F43" s="19">
        <f t="shared" si="1"/>
        <v>4240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8456</v>
      </c>
      <c r="D44" s="24">
        <f>SUM(D38:D43)</f>
        <v>7784</v>
      </c>
      <c r="E44" s="24">
        <f>SUM(E38:E43)</f>
        <v>8075</v>
      </c>
      <c r="F44" s="25">
        <f t="shared" si="1"/>
        <v>15859</v>
      </c>
      <c r="G44" s="41"/>
      <c r="H44" s="42"/>
      <c r="I44" s="14"/>
      <c r="J44" s="14"/>
      <c r="K44" s="14"/>
      <c r="L44" s="15"/>
    </row>
    <row r="45" spans="1:12" ht="12.5" thickTop="1" x14ac:dyDescent="0.2"/>
  </sheetData>
  <mergeCells count="25">
    <mergeCell ref="K1:L1"/>
    <mergeCell ref="I2:L2"/>
    <mergeCell ref="G40:H40"/>
    <mergeCell ref="G41:H41"/>
    <mergeCell ref="G42:H42"/>
    <mergeCell ref="G23:H23"/>
    <mergeCell ref="A44:B44"/>
    <mergeCell ref="G35:H35"/>
    <mergeCell ref="G28:H28"/>
    <mergeCell ref="A37:B37"/>
    <mergeCell ref="G36:H36"/>
    <mergeCell ref="G37:H37"/>
    <mergeCell ref="G44:H44"/>
    <mergeCell ref="G38:H38"/>
    <mergeCell ref="G39:H39"/>
    <mergeCell ref="G43:H43"/>
    <mergeCell ref="A2:B3"/>
    <mergeCell ref="G2:H3"/>
    <mergeCell ref="C2:F2"/>
    <mergeCell ref="A27:B27"/>
    <mergeCell ref="A32:B32"/>
    <mergeCell ref="A13:B13"/>
    <mergeCell ref="A21:B21"/>
    <mergeCell ref="G19:H19"/>
    <mergeCell ref="G13:H13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 L38 L42:L44 L3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50"/>
  <sheetViews>
    <sheetView view="pageBreakPreview" zoomScaleNormal="100" zoomScaleSheetLayoutView="100" workbookViewId="0">
      <selection activeCell="I27" sqref="I27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32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1622</v>
      </c>
      <c r="D4" s="29">
        <v>1439</v>
      </c>
      <c r="E4" s="29">
        <v>1528</v>
      </c>
      <c r="F4" s="16">
        <f>SUM(D4:E4)</f>
        <v>2967</v>
      </c>
      <c r="G4" s="34" t="s">
        <v>18</v>
      </c>
      <c r="H4" s="26" t="s">
        <v>8</v>
      </c>
      <c r="I4" s="29">
        <v>1868</v>
      </c>
      <c r="J4" s="29">
        <v>1600</v>
      </c>
      <c r="K4" s="29">
        <v>1578</v>
      </c>
      <c r="L4" s="17">
        <f t="shared" ref="L4:L35" si="0">SUM(J4:K4)</f>
        <v>3178</v>
      </c>
    </row>
    <row r="5" spans="1:14" ht="13.25" customHeight="1" x14ac:dyDescent="0.2">
      <c r="A5" s="12"/>
      <c r="B5" s="3" t="s">
        <v>4</v>
      </c>
      <c r="C5" s="6">
        <v>1841</v>
      </c>
      <c r="D5" s="6">
        <v>1663</v>
      </c>
      <c r="E5" s="6">
        <v>1763</v>
      </c>
      <c r="F5" s="19">
        <f t="shared" ref="F5:F44" si="1">SUM(D5:E5)</f>
        <v>3426</v>
      </c>
      <c r="G5" s="4"/>
      <c r="H5" s="3" t="s">
        <v>4</v>
      </c>
      <c r="I5" s="6">
        <v>1425</v>
      </c>
      <c r="J5" s="6">
        <v>1176</v>
      </c>
      <c r="K5" s="6">
        <v>1242</v>
      </c>
      <c r="L5" s="20">
        <f t="shared" si="0"/>
        <v>2418</v>
      </c>
    </row>
    <row r="6" spans="1:14" ht="13.25" customHeight="1" x14ac:dyDescent="0.2">
      <c r="A6" s="12"/>
      <c r="B6" s="3" t="s">
        <v>10</v>
      </c>
      <c r="C6" s="6">
        <v>6358</v>
      </c>
      <c r="D6" s="6">
        <v>4836</v>
      </c>
      <c r="E6" s="6">
        <v>5415</v>
      </c>
      <c r="F6" s="19">
        <f t="shared" si="1"/>
        <v>10251</v>
      </c>
      <c r="G6" s="4"/>
      <c r="H6" s="3" t="s">
        <v>10</v>
      </c>
      <c r="I6" s="6">
        <v>1095</v>
      </c>
      <c r="J6" s="6">
        <v>954</v>
      </c>
      <c r="K6" s="6">
        <v>922</v>
      </c>
      <c r="L6" s="20">
        <f t="shared" si="0"/>
        <v>1876</v>
      </c>
    </row>
    <row r="7" spans="1:14" ht="13.25" customHeight="1" x14ac:dyDescent="0.2">
      <c r="A7" s="12"/>
      <c r="B7" s="3" t="s">
        <v>11</v>
      </c>
      <c r="C7" s="6">
        <v>3490</v>
      </c>
      <c r="D7" s="6">
        <v>3033</v>
      </c>
      <c r="E7" s="6">
        <v>3294</v>
      </c>
      <c r="F7" s="19">
        <f t="shared" si="1"/>
        <v>6327</v>
      </c>
      <c r="G7" s="4"/>
      <c r="H7" s="3" t="s">
        <v>11</v>
      </c>
      <c r="I7" s="6">
        <v>1697</v>
      </c>
      <c r="J7" s="6">
        <v>1599</v>
      </c>
      <c r="K7" s="6">
        <v>1580</v>
      </c>
      <c r="L7" s="20">
        <f t="shared" si="0"/>
        <v>3179</v>
      </c>
      <c r="M7" s="28"/>
      <c r="N7" s="28"/>
    </row>
    <row r="8" spans="1:14" ht="13.25" customHeight="1" x14ac:dyDescent="0.2">
      <c r="A8" s="12"/>
      <c r="B8" s="3" t="s">
        <v>12</v>
      </c>
      <c r="C8" s="6">
        <v>2544</v>
      </c>
      <c r="D8" s="6">
        <v>2707</v>
      </c>
      <c r="E8" s="6">
        <v>3253</v>
      </c>
      <c r="F8" s="19">
        <f t="shared" si="1"/>
        <v>5960</v>
      </c>
      <c r="G8" s="4"/>
      <c r="H8" s="3" t="s">
        <v>12</v>
      </c>
      <c r="I8" s="6">
        <v>1462</v>
      </c>
      <c r="J8" s="6">
        <v>1397</v>
      </c>
      <c r="K8" s="6">
        <v>1376</v>
      </c>
      <c r="L8" s="20">
        <f t="shared" si="0"/>
        <v>2773</v>
      </c>
    </row>
    <row r="9" spans="1:14" ht="13.25" customHeight="1" x14ac:dyDescent="0.2">
      <c r="A9" s="12"/>
      <c r="B9" s="3" t="s">
        <v>13</v>
      </c>
      <c r="C9" s="6">
        <v>2250</v>
      </c>
      <c r="D9" s="6">
        <v>2179</v>
      </c>
      <c r="E9" s="6">
        <v>2334</v>
      </c>
      <c r="F9" s="19">
        <f t="shared" si="1"/>
        <v>4513</v>
      </c>
      <c r="G9" s="4"/>
      <c r="H9" s="3" t="s">
        <v>13</v>
      </c>
      <c r="I9" s="6">
        <v>1585</v>
      </c>
      <c r="J9" s="6">
        <v>1413</v>
      </c>
      <c r="K9" s="6">
        <v>1580</v>
      </c>
      <c r="L9" s="20">
        <f t="shared" si="0"/>
        <v>2993</v>
      </c>
    </row>
    <row r="10" spans="1:14" ht="13.25" customHeight="1" x14ac:dyDescent="0.2">
      <c r="A10" s="12"/>
      <c r="B10" s="3" t="s">
        <v>14</v>
      </c>
      <c r="C10" s="6">
        <v>2478</v>
      </c>
      <c r="D10" s="6">
        <v>2421</v>
      </c>
      <c r="E10" s="6">
        <v>2749</v>
      </c>
      <c r="F10" s="19">
        <f t="shared" si="1"/>
        <v>5170</v>
      </c>
      <c r="G10" s="4"/>
      <c r="H10" s="3" t="s">
        <v>14</v>
      </c>
      <c r="I10" s="6">
        <v>1453</v>
      </c>
      <c r="J10" s="6">
        <v>1429</v>
      </c>
      <c r="K10" s="6">
        <v>1504</v>
      </c>
      <c r="L10" s="20">
        <f t="shared" si="0"/>
        <v>2933</v>
      </c>
    </row>
    <row r="11" spans="1:14" ht="13.25" customHeight="1" x14ac:dyDescent="0.2">
      <c r="A11" s="12"/>
      <c r="B11" s="3" t="s">
        <v>15</v>
      </c>
      <c r="C11" s="6">
        <v>1555</v>
      </c>
      <c r="D11" s="6">
        <v>1669</v>
      </c>
      <c r="E11" s="6">
        <v>1857</v>
      </c>
      <c r="F11" s="19">
        <f t="shared" si="1"/>
        <v>3526</v>
      </c>
      <c r="G11" s="4"/>
      <c r="H11" s="3" t="s">
        <v>15</v>
      </c>
      <c r="I11" s="6">
        <v>1597</v>
      </c>
      <c r="J11" s="6">
        <v>1643</v>
      </c>
      <c r="K11" s="6">
        <v>1743</v>
      </c>
      <c r="L11" s="20">
        <f t="shared" si="0"/>
        <v>3386</v>
      </c>
    </row>
    <row r="12" spans="1:14" ht="13.25" customHeight="1" x14ac:dyDescent="0.2">
      <c r="A12" s="12"/>
      <c r="B12" s="3" t="s">
        <v>16</v>
      </c>
      <c r="C12" s="6">
        <v>2019</v>
      </c>
      <c r="D12" s="6">
        <v>2310</v>
      </c>
      <c r="E12" s="6">
        <v>2479</v>
      </c>
      <c r="F12" s="19">
        <f t="shared" si="1"/>
        <v>4789</v>
      </c>
      <c r="G12" s="4"/>
      <c r="H12" s="3" t="s">
        <v>16</v>
      </c>
      <c r="I12" s="6">
        <v>1465</v>
      </c>
      <c r="J12" s="6">
        <v>1468</v>
      </c>
      <c r="K12" s="6">
        <v>1562</v>
      </c>
      <c r="L12" s="20">
        <f t="shared" si="0"/>
        <v>3030</v>
      </c>
    </row>
    <row r="13" spans="1:14" ht="13.25" customHeight="1" x14ac:dyDescent="0.2">
      <c r="A13" s="43" t="s">
        <v>5</v>
      </c>
      <c r="B13" s="44"/>
      <c r="C13" s="21">
        <f>SUM(C4:C12)</f>
        <v>24157</v>
      </c>
      <c r="D13" s="21">
        <f>SUM(D4:D12)</f>
        <v>22257</v>
      </c>
      <c r="E13" s="21">
        <f>SUM(E4:E12)</f>
        <v>24672</v>
      </c>
      <c r="F13" s="22">
        <f t="shared" si="1"/>
        <v>46929</v>
      </c>
      <c r="G13" s="49" t="s">
        <v>5</v>
      </c>
      <c r="H13" s="44"/>
      <c r="I13" s="21">
        <f>SUM(I4:I12)</f>
        <v>13647</v>
      </c>
      <c r="J13" s="21">
        <f>SUM(J4:J12)</f>
        <v>12679</v>
      </c>
      <c r="K13" s="21">
        <f>SUM(K4:K12)</f>
        <v>13087</v>
      </c>
      <c r="L13" s="23">
        <f t="shared" si="0"/>
        <v>25766</v>
      </c>
    </row>
    <row r="14" spans="1:14" ht="13.25" customHeight="1" x14ac:dyDescent="0.2">
      <c r="A14" s="12" t="s">
        <v>24</v>
      </c>
      <c r="B14" s="5" t="s">
        <v>8</v>
      </c>
      <c r="C14" s="6">
        <v>1192</v>
      </c>
      <c r="D14" s="6">
        <v>1079</v>
      </c>
      <c r="E14" s="6">
        <v>1170</v>
      </c>
      <c r="F14" s="19">
        <f t="shared" si="1"/>
        <v>2249</v>
      </c>
      <c r="G14" s="2" t="s">
        <v>21</v>
      </c>
      <c r="H14" s="3" t="s">
        <v>8</v>
      </c>
      <c r="I14" s="6">
        <v>1826</v>
      </c>
      <c r="J14" s="6">
        <v>1895</v>
      </c>
      <c r="K14" s="6">
        <v>1892</v>
      </c>
      <c r="L14" s="20">
        <f t="shared" si="0"/>
        <v>3787</v>
      </c>
    </row>
    <row r="15" spans="1:14" ht="13.25" customHeight="1" x14ac:dyDescent="0.2">
      <c r="A15" s="12"/>
      <c r="B15" s="5" t="s">
        <v>4</v>
      </c>
      <c r="C15" s="6">
        <v>2025</v>
      </c>
      <c r="D15" s="6">
        <v>1811</v>
      </c>
      <c r="E15" s="6">
        <v>2001</v>
      </c>
      <c r="F15" s="19">
        <f t="shared" si="1"/>
        <v>3812</v>
      </c>
      <c r="G15" s="4"/>
      <c r="H15" s="3" t="s">
        <v>4</v>
      </c>
      <c r="I15" s="6">
        <v>1167</v>
      </c>
      <c r="J15" s="6">
        <v>1208</v>
      </c>
      <c r="K15" s="6">
        <v>1333</v>
      </c>
      <c r="L15" s="20">
        <f t="shared" si="0"/>
        <v>2541</v>
      </c>
    </row>
    <row r="16" spans="1:14" ht="13.25" customHeight="1" x14ac:dyDescent="0.2">
      <c r="A16" s="12"/>
      <c r="B16" s="5" t="s">
        <v>10</v>
      </c>
      <c r="C16" s="6">
        <v>1070</v>
      </c>
      <c r="D16" s="6">
        <v>1170</v>
      </c>
      <c r="E16" s="6">
        <v>1131</v>
      </c>
      <c r="F16" s="19">
        <f t="shared" si="1"/>
        <v>2301</v>
      </c>
      <c r="G16" s="4"/>
      <c r="H16" s="3" t="s">
        <v>10</v>
      </c>
      <c r="I16" s="6">
        <v>1088</v>
      </c>
      <c r="J16" s="6">
        <v>1081</v>
      </c>
      <c r="K16" s="6">
        <v>1216</v>
      </c>
      <c r="L16" s="20">
        <f t="shared" si="0"/>
        <v>2297</v>
      </c>
    </row>
    <row r="17" spans="1:12" ht="13.25" customHeight="1" x14ac:dyDescent="0.2">
      <c r="A17" s="12"/>
      <c r="B17" s="5" t="s">
        <v>11</v>
      </c>
      <c r="C17" s="6">
        <v>1552</v>
      </c>
      <c r="D17" s="6">
        <v>1577</v>
      </c>
      <c r="E17" s="6">
        <v>1688</v>
      </c>
      <c r="F17" s="19">
        <f t="shared" si="1"/>
        <v>3265</v>
      </c>
      <c r="G17" s="4"/>
      <c r="H17" s="3" t="s">
        <v>11</v>
      </c>
      <c r="I17" s="6">
        <v>1570</v>
      </c>
      <c r="J17" s="6">
        <v>1577</v>
      </c>
      <c r="K17" s="6">
        <v>1617</v>
      </c>
      <c r="L17" s="20">
        <f t="shared" si="0"/>
        <v>3194</v>
      </c>
    </row>
    <row r="18" spans="1:12" ht="13.25" customHeight="1" x14ac:dyDescent="0.2">
      <c r="A18" s="12"/>
      <c r="B18" s="5" t="s">
        <v>12</v>
      </c>
      <c r="C18" s="6">
        <v>1365</v>
      </c>
      <c r="D18" s="6">
        <v>1371</v>
      </c>
      <c r="E18" s="6">
        <v>1339</v>
      </c>
      <c r="F18" s="19">
        <f t="shared" si="1"/>
        <v>2710</v>
      </c>
      <c r="G18" s="4"/>
      <c r="H18" s="3" t="s">
        <v>12</v>
      </c>
      <c r="I18" s="6">
        <v>479</v>
      </c>
      <c r="J18" s="6">
        <v>437</v>
      </c>
      <c r="K18" s="6">
        <v>487</v>
      </c>
      <c r="L18" s="20">
        <f t="shared" si="0"/>
        <v>924</v>
      </c>
    </row>
    <row r="19" spans="1:12" ht="13.25" customHeight="1" x14ac:dyDescent="0.2">
      <c r="A19" s="12"/>
      <c r="B19" s="5" t="s">
        <v>13</v>
      </c>
      <c r="C19" s="6">
        <v>2883</v>
      </c>
      <c r="D19" s="6">
        <v>3066</v>
      </c>
      <c r="E19" s="6">
        <v>3316</v>
      </c>
      <c r="F19" s="19">
        <f t="shared" si="1"/>
        <v>6382</v>
      </c>
      <c r="G19" s="49" t="s">
        <v>5</v>
      </c>
      <c r="H19" s="44"/>
      <c r="I19" s="21">
        <f>SUM(I14:I18)</f>
        <v>6130</v>
      </c>
      <c r="J19" s="21">
        <f>SUM(J14:J18)</f>
        <v>6198</v>
      </c>
      <c r="K19" s="21">
        <f>SUM(K14:K18)</f>
        <v>6545</v>
      </c>
      <c r="L19" s="23">
        <f t="shared" si="0"/>
        <v>12743</v>
      </c>
    </row>
    <row r="20" spans="1:12" ht="13.25" customHeight="1" x14ac:dyDescent="0.2">
      <c r="A20" s="12"/>
      <c r="B20" s="5" t="s">
        <v>14</v>
      </c>
      <c r="C20" s="6">
        <v>898</v>
      </c>
      <c r="D20" s="6">
        <v>929</v>
      </c>
      <c r="E20" s="6">
        <v>912</v>
      </c>
      <c r="F20" s="19">
        <f t="shared" si="1"/>
        <v>1841</v>
      </c>
      <c r="G20" s="4" t="s">
        <v>19</v>
      </c>
      <c r="H20" s="5" t="s">
        <v>8</v>
      </c>
      <c r="I20" s="6">
        <v>871</v>
      </c>
      <c r="J20" s="6">
        <v>927</v>
      </c>
      <c r="K20" s="6">
        <v>978</v>
      </c>
      <c r="L20" s="20">
        <f t="shared" si="0"/>
        <v>1905</v>
      </c>
    </row>
    <row r="21" spans="1:12" ht="13.25" customHeight="1" x14ac:dyDescent="0.2">
      <c r="A21" s="43" t="s">
        <v>5</v>
      </c>
      <c r="B21" s="44"/>
      <c r="C21" s="21">
        <f>SUM(C14:C20)</f>
        <v>10985</v>
      </c>
      <c r="D21" s="21">
        <f>SUM(D14:D20)</f>
        <v>11003</v>
      </c>
      <c r="E21" s="21">
        <f>SUM(E14:E20)</f>
        <v>11557</v>
      </c>
      <c r="F21" s="22">
        <f t="shared" si="1"/>
        <v>22560</v>
      </c>
      <c r="G21" s="4"/>
      <c r="H21" s="5" t="s">
        <v>4</v>
      </c>
      <c r="I21" s="6">
        <v>2079</v>
      </c>
      <c r="J21" s="6">
        <v>2158</v>
      </c>
      <c r="K21" s="6">
        <v>1895</v>
      </c>
      <c r="L21" s="20">
        <f t="shared" si="0"/>
        <v>4053</v>
      </c>
    </row>
    <row r="22" spans="1:12" ht="13.25" customHeight="1" x14ac:dyDescent="0.2">
      <c r="A22" s="12" t="s">
        <v>17</v>
      </c>
      <c r="B22" s="5" t="s">
        <v>8</v>
      </c>
      <c r="C22" s="6">
        <v>2797</v>
      </c>
      <c r="D22" s="6">
        <v>2345</v>
      </c>
      <c r="E22" s="6">
        <v>2508</v>
      </c>
      <c r="F22" s="19">
        <f t="shared" si="1"/>
        <v>4853</v>
      </c>
      <c r="G22" s="4"/>
      <c r="H22" s="5" t="s">
        <v>10</v>
      </c>
      <c r="I22" s="6">
        <v>1100</v>
      </c>
      <c r="J22" s="6">
        <v>1104</v>
      </c>
      <c r="K22" s="6">
        <v>1007</v>
      </c>
      <c r="L22" s="20">
        <f t="shared" si="0"/>
        <v>2111</v>
      </c>
    </row>
    <row r="23" spans="1:12" ht="13.25" customHeight="1" x14ac:dyDescent="0.2">
      <c r="A23" s="12"/>
      <c r="B23" s="5" t="s">
        <v>4</v>
      </c>
      <c r="C23" s="6">
        <v>2012</v>
      </c>
      <c r="D23" s="6">
        <v>1563</v>
      </c>
      <c r="E23" s="6">
        <v>1721</v>
      </c>
      <c r="F23" s="19">
        <f t="shared" si="1"/>
        <v>3284</v>
      </c>
      <c r="G23" s="49" t="s">
        <v>5</v>
      </c>
      <c r="H23" s="44"/>
      <c r="I23" s="21">
        <f>SUM(I20:I22)</f>
        <v>4050</v>
      </c>
      <c r="J23" s="21">
        <f>SUM(J20:J22)</f>
        <v>4189</v>
      </c>
      <c r="K23" s="21">
        <f>SUM(K20:K22)</f>
        <v>3880</v>
      </c>
      <c r="L23" s="23">
        <f t="shared" si="0"/>
        <v>8069</v>
      </c>
    </row>
    <row r="24" spans="1:12" ht="13.25" customHeight="1" x14ac:dyDescent="0.2">
      <c r="A24" s="12"/>
      <c r="B24" s="5" t="s">
        <v>10</v>
      </c>
      <c r="C24" s="6">
        <v>1255</v>
      </c>
      <c r="D24" s="6">
        <v>1092</v>
      </c>
      <c r="E24" s="6">
        <v>1225</v>
      </c>
      <c r="F24" s="19">
        <f t="shared" si="1"/>
        <v>2317</v>
      </c>
      <c r="G24" s="4" t="s">
        <v>22</v>
      </c>
      <c r="H24" s="5" t="s">
        <v>8</v>
      </c>
      <c r="I24" s="6">
        <v>525</v>
      </c>
      <c r="J24" s="6">
        <v>492</v>
      </c>
      <c r="K24" s="6">
        <v>507</v>
      </c>
      <c r="L24" s="20">
        <f t="shared" si="0"/>
        <v>999</v>
      </c>
    </row>
    <row r="25" spans="1:12" ht="13.25" customHeight="1" x14ac:dyDescent="0.2">
      <c r="A25" s="12"/>
      <c r="B25" s="5" t="s">
        <v>11</v>
      </c>
      <c r="C25" s="6">
        <v>1161</v>
      </c>
      <c r="D25" s="6">
        <v>1065</v>
      </c>
      <c r="E25" s="6">
        <v>1065</v>
      </c>
      <c r="F25" s="19">
        <f t="shared" si="1"/>
        <v>2130</v>
      </c>
      <c r="G25" s="4"/>
      <c r="H25" s="5" t="s">
        <v>4</v>
      </c>
      <c r="I25" s="6">
        <v>1235</v>
      </c>
      <c r="J25" s="6">
        <v>1212</v>
      </c>
      <c r="K25" s="6">
        <v>1241</v>
      </c>
      <c r="L25" s="20">
        <f t="shared" si="0"/>
        <v>2453</v>
      </c>
    </row>
    <row r="26" spans="1:12" ht="13.25" customHeight="1" x14ac:dyDescent="0.2">
      <c r="A26" s="12"/>
      <c r="B26" s="5" t="s">
        <v>12</v>
      </c>
      <c r="C26" s="6">
        <v>1717</v>
      </c>
      <c r="D26" s="6">
        <v>1622</v>
      </c>
      <c r="E26" s="6">
        <v>1646</v>
      </c>
      <c r="F26" s="19">
        <f t="shared" si="1"/>
        <v>3268</v>
      </c>
      <c r="G26" s="4"/>
      <c r="H26" s="5" t="s">
        <v>10</v>
      </c>
      <c r="I26" s="6">
        <v>1044</v>
      </c>
      <c r="J26" s="6">
        <v>1183</v>
      </c>
      <c r="K26" s="6">
        <v>1195</v>
      </c>
      <c r="L26" s="20">
        <f t="shared" si="0"/>
        <v>2378</v>
      </c>
    </row>
    <row r="27" spans="1:12" ht="13.25" customHeight="1" x14ac:dyDescent="0.2">
      <c r="A27" s="43" t="s">
        <v>5</v>
      </c>
      <c r="B27" s="44"/>
      <c r="C27" s="21">
        <f>SUM(C22:C26)</f>
        <v>8942</v>
      </c>
      <c r="D27" s="21">
        <f>SUM(D22:D26)</f>
        <v>7687</v>
      </c>
      <c r="E27" s="21">
        <f>SUM(E22:E26)</f>
        <v>8165</v>
      </c>
      <c r="F27" s="22">
        <f t="shared" si="1"/>
        <v>15852</v>
      </c>
      <c r="G27" s="4"/>
      <c r="H27" s="5" t="s">
        <v>11</v>
      </c>
      <c r="I27" s="6">
        <v>278</v>
      </c>
      <c r="J27" s="6">
        <v>343</v>
      </c>
      <c r="K27" s="6">
        <v>297</v>
      </c>
      <c r="L27" s="20">
        <f t="shared" si="0"/>
        <v>640</v>
      </c>
    </row>
    <row r="28" spans="1:12" ht="13.25" customHeight="1" x14ac:dyDescent="0.2">
      <c r="A28" s="12" t="s">
        <v>25</v>
      </c>
      <c r="B28" s="5" t="s">
        <v>8</v>
      </c>
      <c r="C28" s="6">
        <v>2177</v>
      </c>
      <c r="D28" s="6">
        <v>2009</v>
      </c>
      <c r="E28" s="6">
        <v>2213</v>
      </c>
      <c r="F28" s="19">
        <f t="shared" si="1"/>
        <v>4222</v>
      </c>
      <c r="G28" s="49" t="s">
        <v>5</v>
      </c>
      <c r="H28" s="44"/>
      <c r="I28" s="21">
        <f>SUM(I24:I27)</f>
        <v>3082</v>
      </c>
      <c r="J28" s="21">
        <f>SUM(J24:J27)</f>
        <v>3230</v>
      </c>
      <c r="K28" s="21">
        <f>SUM(K24:K27)</f>
        <v>3240</v>
      </c>
      <c r="L28" s="23">
        <f t="shared" si="0"/>
        <v>6470</v>
      </c>
    </row>
    <row r="29" spans="1:12" ht="13.25" customHeight="1" x14ac:dyDescent="0.2">
      <c r="A29" s="12"/>
      <c r="B29" s="5" t="s">
        <v>4</v>
      </c>
      <c r="C29" s="6">
        <v>1478</v>
      </c>
      <c r="D29" s="6">
        <v>1541</v>
      </c>
      <c r="E29" s="6">
        <v>1612</v>
      </c>
      <c r="F29" s="19">
        <f t="shared" si="1"/>
        <v>3153</v>
      </c>
      <c r="G29" s="4" t="s">
        <v>23</v>
      </c>
      <c r="H29" s="5" t="s">
        <v>8</v>
      </c>
      <c r="I29" s="6">
        <v>1271</v>
      </c>
      <c r="J29" s="6">
        <v>1395</v>
      </c>
      <c r="K29" s="6">
        <v>1417</v>
      </c>
      <c r="L29" s="20">
        <f t="shared" si="0"/>
        <v>2812</v>
      </c>
    </row>
    <row r="30" spans="1:12" ht="13.25" customHeight="1" x14ac:dyDescent="0.2">
      <c r="A30" s="12"/>
      <c r="B30" s="5" t="s">
        <v>10</v>
      </c>
      <c r="C30" s="6">
        <v>1573</v>
      </c>
      <c r="D30" s="6">
        <v>1551</v>
      </c>
      <c r="E30" s="6">
        <v>1675</v>
      </c>
      <c r="F30" s="19">
        <f t="shared" si="1"/>
        <v>3226</v>
      </c>
      <c r="G30" s="4"/>
      <c r="H30" s="5" t="s">
        <v>4</v>
      </c>
      <c r="I30" s="6">
        <v>926</v>
      </c>
      <c r="J30" s="6">
        <v>934</v>
      </c>
      <c r="K30" s="6">
        <v>935</v>
      </c>
      <c r="L30" s="20">
        <f t="shared" si="0"/>
        <v>1869</v>
      </c>
    </row>
    <row r="31" spans="1:12" ht="13.25" customHeight="1" x14ac:dyDescent="0.2">
      <c r="A31" s="12"/>
      <c r="B31" s="5" t="s">
        <v>11</v>
      </c>
      <c r="C31" s="6">
        <v>1951</v>
      </c>
      <c r="D31" s="6">
        <v>1999</v>
      </c>
      <c r="E31" s="6">
        <v>2119</v>
      </c>
      <c r="F31" s="19">
        <f t="shared" si="1"/>
        <v>4118</v>
      </c>
      <c r="G31" s="4"/>
      <c r="H31" s="5" t="s">
        <v>10</v>
      </c>
      <c r="I31" s="6">
        <v>987</v>
      </c>
      <c r="J31" s="6">
        <v>847</v>
      </c>
      <c r="K31" s="6">
        <v>937</v>
      </c>
      <c r="L31" s="20">
        <f t="shared" si="0"/>
        <v>1784</v>
      </c>
    </row>
    <row r="32" spans="1:12" ht="13.25" customHeight="1" x14ac:dyDescent="0.2">
      <c r="A32" s="43" t="s">
        <v>5</v>
      </c>
      <c r="B32" s="44"/>
      <c r="C32" s="21">
        <f>SUM(C28:C31)</f>
        <v>7179</v>
      </c>
      <c r="D32" s="21">
        <f>SUM(D28:D31)</f>
        <v>7100</v>
      </c>
      <c r="E32" s="21">
        <f>SUM(E28:E31)</f>
        <v>7619</v>
      </c>
      <c r="F32" s="22">
        <f t="shared" si="1"/>
        <v>14719</v>
      </c>
      <c r="G32" s="4"/>
      <c r="H32" s="5" t="s">
        <v>11</v>
      </c>
      <c r="I32" s="6">
        <v>1416</v>
      </c>
      <c r="J32" s="6">
        <v>1426</v>
      </c>
      <c r="K32" s="6">
        <v>1558</v>
      </c>
      <c r="L32" s="20">
        <f t="shared" si="0"/>
        <v>2984</v>
      </c>
    </row>
    <row r="33" spans="1:12" ht="13.25" customHeight="1" x14ac:dyDescent="0.2">
      <c r="A33" s="12" t="s">
        <v>26</v>
      </c>
      <c r="B33" s="5" t="s">
        <v>8</v>
      </c>
      <c r="C33" s="6">
        <v>722</v>
      </c>
      <c r="D33" s="6">
        <v>738</v>
      </c>
      <c r="E33" s="6">
        <v>788</v>
      </c>
      <c r="F33" s="19">
        <f t="shared" si="1"/>
        <v>1526</v>
      </c>
      <c r="G33" s="4"/>
      <c r="H33" s="5" t="s">
        <v>12</v>
      </c>
      <c r="I33" s="6">
        <v>897</v>
      </c>
      <c r="J33" s="6">
        <v>1026</v>
      </c>
      <c r="K33" s="6">
        <v>1036</v>
      </c>
      <c r="L33" s="20">
        <f t="shared" si="0"/>
        <v>2062</v>
      </c>
    </row>
    <row r="34" spans="1:12" ht="13.25" customHeight="1" x14ac:dyDescent="0.2">
      <c r="A34" s="12"/>
      <c r="B34" s="5" t="s">
        <v>4</v>
      </c>
      <c r="C34" s="6">
        <v>987</v>
      </c>
      <c r="D34" s="6">
        <v>1082</v>
      </c>
      <c r="E34" s="6">
        <v>1113</v>
      </c>
      <c r="F34" s="19">
        <f t="shared" si="1"/>
        <v>2195</v>
      </c>
      <c r="G34" s="4"/>
      <c r="H34" s="5" t="s">
        <v>13</v>
      </c>
      <c r="I34" s="6">
        <v>778</v>
      </c>
      <c r="J34" s="6">
        <v>746</v>
      </c>
      <c r="K34" s="6">
        <v>744</v>
      </c>
      <c r="L34" s="20">
        <f t="shared" si="0"/>
        <v>1490</v>
      </c>
    </row>
    <row r="35" spans="1:12" ht="13.25" customHeight="1" x14ac:dyDescent="0.2">
      <c r="A35" s="12"/>
      <c r="B35" s="5" t="s">
        <v>10</v>
      </c>
      <c r="C35" s="6">
        <v>972</v>
      </c>
      <c r="D35" s="6">
        <v>1057</v>
      </c>
      <c r="E35" s="6">
        <v>1016</v>
      </c>
      <c r="F35" s="19">
        <f t="shared" si="1"/>
        <v>2073</v>
      </c>
      <c r="G35" s="49" t="s">
        <v>5</v>
      </c>
      <c r="H35" s="44"/>
      <c r="I35" s="21">
        <f>SUM(I29:I34)</f>
        <v>6275</v>
      </c>
      <c r="J35" s="21">
        <f>SUM(J29:J34)</f>
        <v>6374</v>
      </c>
      <c r="K35" s="21">
        <f>SUM(K29:K34)</f>
        <v>6627</v>
      </c>
      <c r="L35" s="23">
        <f t="shared" si="0"/>
        <v>13001</v>
      </c>
    </row>
    <row r="36" spans="1:12" ht="13.25" customHeight="1" x14ac:dyDescent="0.2">
      <c r="A36" s="12"/>
      <c r="B36" s="5" t="s">
        <v>11</v>
      </c>
      <c r="C36" s="6">
        <v>1092</v>
      </c>
      <c r="D36" s="6">
        <v>1026</v>
      </c>
      <c r="E36" s="6">
        <v>1035</v>
      </c>
      <c r="F36" s="19">
        <f t="shared" si="1"/>
        <v>2061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3773</v>
      </c>
      <c r="D37" s="21">
        <f>SUM(D33:D36)</f>
        <v>3903</v>
      </c>
      <c r="E37" s="21">
        <f>SUM(E33:E36)</f>
        <v>3952</v>
      </c>
      <c r="F37" s="22">
        <f t="shared" si="1"/>
        <v>7855</v>
      </c>
      <c r="G37" s="45" t="s">
        <v>6</v>
      </c>
      <c r="H37" s="46"/>
      <c r="I37" s="31">
        <f>C13+C21+C27+C32+C37+C44+I13+I19+I23+I28+I35</f>
        <v>96647</v>
      </c>
      <c r="J37" s="31">
        <f>D13+D21+D27+D32+D37+D44+J13+J19+J23+J28+J35</f>
        <v>92417</v>
      </c>
      <c r="K37" s="31">
        <f>E13+E21+E27+E32+E37+E44+K13+K19+K23+K28+K35</f>
        <v>97383</v>
      </c>
      <c r="L37" s="32">
        <f>SUM(J37:K37)</f>
        <v>189800</v>
      </c>
    </row>
    <row r="38" spans="1:12" ht="13.25" customHeight="1" x14ac:dyDescent="0.2">
      <c r="A38" s="12" t="s">
        <v>27</v>
      </c>
      <c r="B38" s="5" t="s">
        <v>8</v>
      </c>
      <c r="C38" s="6">
        <v>1039</v>
      </c>
      <c r="D38" s="6">
        <v>1062</v>
      </c>
      <c r="E38" s="6">
        <v>1077</v>
      </c>
      <c r="F38" s="19">
        <f t="shared" si="1"/>
        <v>2139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746</v>
      </c>
      <c r="D39" s="6">
        <v>754</v>
      </c>
      <c r="E39" s="6">
        <v>780</v>
      </c>
      <c r="F39" s="19">
        <f t="shared" si="1"/>
        <v>1534</v>
      </c>
      <c r="G39" s="35" t="s">
        <v>29</v>
      </c>
      <c r="H39" s="38"/>
      <c r="I39" s="6">
        <f>I37-'0201'!I37</f>
        <v>-38</v>
      </c>
      <c r="J39" s="6">
        <f>J37-'0201'!J37</f>
        <v>-50</v>
      </c>
      <c r="K39" s="6">
        <f>K37-'0201'!K37</f>
        <v>-6</v>
      </c>
      <c r="L39" s="33">
        <f>SUM(J39:K39)</f>
        <v>-56</v>
      </c>
    </row>
    <row r="40" spans="1:12" ht="13.25" customHeight="1" x14ac:dyDescent="0.2">
      <c r="A40" s="12"/>
      <c r="B40" s="5" t="s">
        <v>10</v>
      </c>
      <c r="C40" s="6">
        <v>1077</v>
      </c>
      <c r="D40" s="6">
        <v>1040</v>
      </c>
      <c r="E40" s="6">
        <v>1052</v>
      </c>
      <c r="F40" s="19">
        <f t="shared" si="1"/>
        <v>2092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1649</v>
      </c>
      <c r="D41" s="6">
        <v>1543</v>
      </c>
      <c r="E41" s="6">
        <v>1697</v>
      </c>
      <c r="F41" s="19">
        <f t="shared" si="1"/>
        <v>3240</v>
      </c>
      <c r="G41" s="35" t="s">
        <v>28</v>
      </c>
      <c r="H41" s="36"/>
      <c r="I41" s="6">
        <f>I37-96135</f>
        <v>512</v>
      </c>
      <c r="J41" s="6">
        <f>J37-92575</f>
        <v>-158</v>
      </c>
      <c r="K41" s="6">
        <f>K37-97186</f>
        <v>197</v>
      </c>
      <c r="L41" s="33">
        <f>L37-189761</f>
        <v>39</v>
      </c>
    </row>
    <row r="42" spans="1:12" ht="13.25" customHeight="1" x14ac:dyDescent="0.2">
      <c r="A42" s="12"/>
      <c r="B42" s="5" t="s">
        <v>12</v>
      </c>
      <c r="C42" s="6">
        <v>1394</v>
      </c>
      <c r="D42" s="6">
        <v>1247</v>
      </c>
      <c r="E42" s="6">
        <v>1334</v>
      </c>
      <c r="F42" s="19">
        <f t="shared" si="1"/>
        <v>2581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2522</v>
      </c>
      <c r="D43" s="6">
        <v>2151</v>
      </c>
      <c r="E43" s="6">
        <v>2099</v>
      </c>
      <c r="F43" s="19">
        <f t="shared" si="1"/>
        <v>4250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8427</v>
      </c>
      <c r="D44" s="24">
        <f>SUM(D38:D43)</f>
        <v>7797</v>
      </c>
      <c r="E44" s="24">
        <f>SUM(E38:E43)</f>
        <v>8039</v>
      </c>
      <c r="F44" s="25">
        <f t="shared" si="1"/>
        <v>15836</v>
      </c>
      <c r="G44" s="41"/>
      <c r="H44" s="42"/>
      <c r="I44" s="14"/>
      <c r="J44" s="14"/>
      <c r="K44" s="14"/>
      <c r="L44" s="15"/>
    </row>
    <row r="45" spans="1:12" ht="12.5" thickTop="1" x14ac:dyDescent="0.2"/>
    <row r="47" spans="1:12" x14ac:dyDescent="0.2">
      <c r="H47" s="28"/>
    </row>
    <row r="50" spans="8:8" x14ac:dyDescent="0.2">
      <c r="H50" s="28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0 L42:L4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45"/>
  <sheetViews>
    <sheetView view="pageBreakPreview" zoomScaleNormal="100" zoomScaleSheetLayoutView="100" workbookViewId="0">
      <selection activeCell="J18" sqref="J18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31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1617</v>
      </c>
      <c r="D4" s="29">
        <v>1436</v>
      </c>
      <c r="E4" s="29">
        <v>1525</v>
      </c>
      <c r="F4" s="16">
        <f>SUM(D4:E4)</f>
        <v>2961</v>
      </c>
      <c r="G4" s="34" t="s">
        <v>18</v>
      </c>
      <c r="H4" s="26" t="s">
        <v>8</v>
      </c>
      <c r="I4" s="29">
        <v>1865</v>
      </c>
      <c r="J4" s="29">
        <v>1593</v>
      </c>
      <c r="K4" s="29">
        <v>1569</v>
      </c>
      <c r="L4" s="17">
        <f t="shared" ref="L4:L35" si="0">SUM(J4:K4)</f>
        <v>3162</v>
      </c>
    </row>
    <row r="5" spans="1:14" ht="13.25" customHeight="1" x14ac:dyDescent="0.2">
      <c r="A5" s="12"/>
      <c r="B5" s="3" t="s">
        <v>4</v>
      </c>
      <c r="C5" s="6">
        <v>1846</v>
      </c>
      <c r="D5" s="6">
        <v>1669</v>
      </c>
      <c r="E5" s="6">
        <v>1766</v>
      </c>
      <c r="F5" s="19">
        <f t="shared" ref="F5:F44" si="1">SUM(D5:E5)</f>
        <v>3435</v>
      </c>
      <c r="G5" s="4"/>
      <c r="H5" s="3" t="s">
        <v>4</v>
      </c>
      <c r="I5" s="6">
        <v>1427</v>
      </c>
      <c r="J5" s="6">
        <v>1174</v>
      </c>
      <c r="K5" s="6">
        <v>1239</v>
      </c>
      <c r="L5" s="20">
        <f t="shared" si="0"/>
        <v>2413</v>
      </c>
    </row>
    <row r="6" spans="1:14" ht="13.25" customHeight="1" x14ac:dyDescent="0.2">
      <c r="A6" s="12"/>
      <c r="B6" s="3" t="s">
        <v>10</v>
      </c>
      <c r="C6" s="6">
        <v>6368</v>
      </c>
      <c r="D6" s="6">
        <v>4841</v>
      </c>
      <c r="E6" s="6">
        <v>5428</v>
      </c>
      <c r="F6" s="19">
        <f t="shared" si="1"/>
        <v>10269</v>
      </c>
      <c r="G6" s="4"/>
      <c r="H6" s="3" t="s">
        <v>10</v>
      </c>
      <c r="I6" s="6">
        <v>1102</v>
      </c>
      <c r="J6" s="6">
        <v>958</v>
      </c>
      <c r="K6" s="6">
        <v>926</v>
      </c>
      <c r="L6" s="20">
        <f t="shared" si="0"/>
        <v>1884</v>
      </c>
    </row>
    <row r="7" spans="1:14" ht="13.25" customHeight="1" x14ac:dyDescent="0.2">
      <c r="A7" s="12"/>
      <c r="B7" s="3" t="s">
        <v>11</v>
      </c>
      <c r="C7" s="6">
        <v>3481</v>
      </c>
      <c r="D7" s="6">
        <v>3019</v>
      </c>
      <c r="E7" s="6">
        <v>3302</v>
      </c>
      <c r="F7" s="19">
        <f t="shared" si="1"/>
        <v>6321</v>
      </c>
      <c r="G7" s="4"/>
      <c r="H7" s="3" t="s">
        <v>11</v>
      </c>
      <c r="I7" s="6">
        <v>1700</v>
      </c>
      <c r="J7" s="6">
        <v>1598</v>
      </c>
      <c r="K7" s="6">
        <v>1586</v>
      </c>
      <c r="L7" s="20">
        <f t="shared" si="0"/>
        <v>3184</v>
      </c>
      <c r="M7" s="28"/>
      <c r="N7" s="28"/>
    </row>
    <row r="8" spans="1:14" ht="13.25" customHeight="1" x14ac:dyDescent="0.2">
      <c r="A8" s="12"/>
      <c r="B8" s="3" t="s">
        <v>12</v>
      </c>
      <c r="C8" s="6">
        <v>2539</v>
      </c>
      <c r="D8" s="6">
        <v>2704</v>
      </c>
      <c r="E8" s="6">
        <v>3242</v>
      </c>
      <c r="F8" s="19">
        <f t="shared" si="1"/>
        <v>5946</v>
      </c>
      <c r="G8" s="4"/>
      <c r="H8" s="3" t="s">
        <v>12</v>
      </c>
      <c r="I8" s="6">
        <v>1465</v>
      </c>
      <c r="J8" s="6">
        <v>1395</v>
      </c>
      <c r="K8" s="6">
        <v>1380</v>
      </c>
      <c r="L8" s="20">
        <f t="shared" si="0"/>
        <v>2775</v>
      </c>
    </row>
    <row r="9" spans="1:14" ht="13.25" customHeight="1" x14ac:dyDescent="0.2">
      <c r="A9" s="12"/>
      <c r="B9" s="3" t="s">
        <v>13</v>
      </c>
      <c r="C9" s="6">
        <v>2242</v>
      </c>
      <c r="D9" s="6">
        <v>2178</v>
      </c>
      <c r="E9" s="6">
        <v>2327</v>
      </c>
      <c r="F9" s="19">
        <f t="shared" si="1"/>
        <v>4505</v>
      </c>
      <c r="G9" s="4"/>
      <c r="H9" s="3" t="s">
        <v>13</v>
      </c>
      <c r="I9" s="6">
        <v>1582</v>
      </c>
      <c r="J9" s="6">
        <v>1409</v>
      </c>
      <c r="K9" s="6">
        <v>1579</v>
      </c>
      <c r="L9" s="20">
        <f t="shared" si="0"/>
        <v>2988</v>
      </c>
    </row>
    <row r="10" spans="1:14" ht="13.25" customHeight="1" x14ac:dyDescent="0.2">
      <c r="A10" s="12"/>
      <c r="B10" s="3" t="s">
        <v>14</v>
      </c>
      <c r="C10" s="6">
        <v>2471</v>
      </c>
      <c r="D10" s="6">
        <v>2425</v>
      </c>
      <c r="E10" s="6">
        <v>2739</v>
      </c>
      <c r="F10" s="19">
        <f t="shared" si="1"/>
        <v>5164</v>
      </c>
      <c r="G10" s="4"/>
      <c r="H10" s="3" t="s">
        <v>14</v>
      </c>
      <c r="I10" s="6">
        <v>1452</v>
      </c>
      <c r="J10" s="6">
        <v>1429</v>
      </c>
      <c r="K10" s="6">
        <v>1502</v>
      </c>
      <c r="L10" s="20">
        <f t="shared" si="0"/>
        <v>2931</v>
      </c>
    </row>
    <row r="11" spans="1:14" ht="13.25" customHeight="1" x14ac:dyDescent="0.2">
      <c r="A11" s="12"/>
      <c r="B11" s="3" t="s">
        <v>15</v>
      </c>
      <c r="C11" s="6">
        <v>1557</v>
      </c>
      <c r="D11" s="6">
        <v>1671</v>
      </c>
      <c r="E11" s="6">
        <v>1862</v>
      </c>
      <c r="F11" s="19">
        <f t="shared" si="1"/>
        <v>3533</v>
      </c>
      <c r="G11" s="4"/>
      <c r="H11" s="3" t="s">
        <v>15</v>
      </c>
      <c r="I11" s="6">
        <v>1604</v>
      </c>
      <c r="J11" s="6">
        <v>1648</v>
      </c>
      <c r="K11" s="6">
        <v>1749</v>
      </c>
      <c r="L11" s="20">
        <f t="shared" si="0"/>
        <v>3397</v>
      </c>
    </row>
    <row r="12" spans="1:14" ht="13.25" customHeight="1" x14ac:dyDescent="0.2">
      <c r="A12" s="12"/>
      <c r="B12" s="3" t="s">
        <v>16</v>
      </c>
      <c r="C12" s="6">
        <v>2010</v>
      </c>
      <c r="D12" s="6">
        <v>2307</v>
      </c>
      <c r="E12" s="6">
        <v>2473</v>
      </c>
      <c r="F12" s="19">
        <f t="shared" si="1"/>
        <v>4780</v>
      </c>
      <c r="G12" s="4"/>
      <c r="H12" s="3" t="s">
        <v>16</v>
      </c>
      <c r="I12" s="6">
        <v>1464</v>
      </c>
      <c r="J12" s="6">
        <v>1469</v>
      </c>
      <c r="K12" s="6">
        <v>1566</v>
      </c>
      <c r="L12" s="20">
        <f t="shared" si="0"/>
        <v>3035</v>
      </c>
    </row>
    <row r="13" spans="1:14" ht="13.25" customHeight="1" x14ac:dyDescent="0.2">
      <c r="A13" s="43" t="s">
        <v>5</v>
      </c>
      <c r="B13" s="44"/>
      <c r="C13" s="21">
        <f>SUM(C4:C12)</f>
        <v>24131</v>
      </c>
      <c r="D13" s="21">
        <f>SUM(D4:D12)</f>
        <v>22250</v>
      </c>
      <c r="E13" s="21">
        <f>SUM(E4:E12)</f>
        <v>24664</v>
      </c>
      <c r="F13" s="22">
        <f t="shared" si="1"/>
        <v>46914</v>
      </c>
      <c r="G13" s="49" t="s">
        <v>5</v>
      </c>
      <c r="H13" s="44"/>
      <c r="I13" s="21">
        <f>SUM(I4:I12)</f>
        <v>13661</v>
      </c>
      <c r="J13" s="21">
        <f>SUM(J4:J12)</f>
        <v>12673</v>
      </c>
      <c r="K13" s="21">
        <f>SUM(K4:K12)</f>
        <v>13096</v>
      </c>
      <c r="L13" s="23">
        <f t="shared" si="0"/>
        <v>25769</v>
      </c>
    </row>
    <row r="14" spans="1:14" ht="13.25" customHeight="1" x14ac:dyDescent="0.2">
      <c r="A14" s="12" t="s">
        <v>24</v>
      </c>
      <c r="B14" s="5" t="s">
        <v>8</v>
      </c>
      <c r="C14" s="6">
        <v>1183</v>
      </c>
      <c r="D14" s="6">
        <v>1063</v>
      </c>
      <c r="E14" s="6">
        <v>1159</v>
      </c>
      <c r="F14" s="19">
        <f t="shared" si="1"/>
        <v>2222</v>
      </c>
      <c r="G14" s="2" t="s">
        <v>21</v>
      </c>
      <c r="H14" s="3" t="s">
        <v>8</v>
      </c>
      <c r="I14" s="6">
        <v>1825</v>
      </c>
      <c r="J14" s="6">
        <v>1898</v>
      </c>
      <c r="K14" s="6">
        <v>1882</v>
      </c>
      <c r="L14" s="20">
        <f t="shared" si="0"/>
        <v>3780</v>
      </c>
    </row>
    <row r="15" spans="1:14" ht="13.25" customHeight="1" x14ac:dyDescent="0.2">
      <c r="A15" s="12"/>
      <c r="B15" s="5" t="s">
        <v>4</v>
      </c>
      <c r="C15" s="6">
        <v>2033</v>
      </c>
      <c r="D15" s="6">
        <v>1817</v>
      </c>
      <c r="E15" s="6">
        <v>2007</v>
      </c>
      <c r="F15" s="19">
        <f t="shared" si="1"/>
        <v>3824</v>
      </c>
      <c r="G15" s="4"/>
      <c r="H15" s="3" t="s">
        <v>4</v>
      </c>
      <c r="I15" s="6">
        <v>1157</v>
      </c>
      <c r="J15" s="6">
        <v>1207</v>
      </c>
      <c r="K15" s="6">
        <v>1324</v>
      </c>
      <c r="L15" s="20">
        <f t="shared" si="0"/>
        <v>2531</v>
      </c>
    </row>
    <row r="16" spans="1:14" ht="13.25" customHeight="1" x14ac:dyDescent="0.2">
      <c r="A16" s="12"/>
      <c r="B16" s="5" t="s">
        <v>10</v>
      </c>
      <c r="C16" s="6">
        <v>1067</v>
      </c>
      <c r="D16" s="6">
        <v>1171</v>
      </c>
      <c r="E16" s="6">
        <v>1126</v>
      </c>
      <c r="F16" s="19">
        <f t="shared" si="1"/>
        <v>2297</v>
      </c>
      <c r="G16" s="4"/>
      <c r="H16" s="3" t="s">
        <v>10</v>
      </c>
      <c r="I16" s="6">
        <v>1091</v>
      </c>
      <c r="J16" s="6">
        <v>1081</v>
      </c>
      <c r="K16" s="6">
        <v>1220</v>
      </c>
      <c r="L16" s="20">
        <f t="shared" si="0"/>
        <v>2301</v>
      </c>
    </row>
    <row r="17" spans="1:12" ht="13.25" customHeight="1" x14ac:dyDescent="0.2">
      <c r="A17" s="12"/>
      <c r="B17" s="5" t="s">
        <v>11</v>
      </c>
      <c r="C17" s="6">
        <v>1555</v>
      </c>
      <c r="D17" s="6">
        <v>1576</v>
      </c>
      <c r="E17" s="6">
        <v>1690</v>
      </c>
      <c r="F17" s="19">
        <f t="shared" si="1"/>
        <v>3266</v>
      </c>
      <c r="G17" s="4"/>
      <c r="H17" s="3" t="s">
        <v>11</v>
      </c>
      <c r="I17" s="6">
        <v>1562</v>
      </c>
      <c r="J17" s="6">
        <v>1574</v>
      </c>
      <c r="K17" s="6">
        <v>1615</v>
      </c>
      <c r="L17" s="20">
        <f t="shared" si="0"/>
        <v>3189</v>
      </c>
    </row>
    <row r="18" spans="1:12" ht="13.25" customHeight="1" x14ac:dyDescent="0.2">
      <c r="A18" s="12"/>
      <c r="B18" s="5" t="s">
        <v>12</v>
      </c>
      <c r="C18" s="6">
        <v>1366</v>
      </c>
      <c r="D18" s="6">
        <v>1367</v>
      </c>
      <c r="E18" s="6">
        <v>1342</v>
      </c>
      <c r="F18" s="19">
        <f t="shared" si="1"/>
        <v>2709</v>
      </c>
      <c r="G18" s="4"/>
      <c r="H18" s="3" t="s">
        <v>12</v>
      </c>
      <c r="I18" s="6">
        <v>478</v>
      </c>
      <c r="J18" s="6">
        <v>439</v>
      </c>
      <c r="K18" s="6">
        <v>490</v>
      </c>
      <c r="L18" s="20">
        <f t="shared" si="0"/>
        <v>929</v>
      </c>
    </row>
    <row r="19" spans="1:12" ht="13.25" customHeight="1" x14ac:dyDescent="0.2">
      <c r="A19" s="12"/>
      <c r="B19" s="5" t="s">
        <v>13</v>
      </c>
      <c r="C19" s="6">
        <v>2887</v>
      </c>
      <c r="D19" s="6">
        <v>3075</v>
      </c>
      <c r="E19" s="6">
        <v>3319</v>
      </c>
      <c r="F19" s="19">
        <f t="shared" si="1"/>
        <v>6394</v>
      </c>
      <c r="G19" s="49" t="s">
        <v>5</v>
      </c>
      <c r="H19" s="44"/>
      <c r="I19" s="21">
        <f>SUM(I14:I18)</f>
        <v>6113</v>
      </c>
      <c r="J19" s="21">
        <f>SUM(J14:J18)</f>
        <v>6199</v>
      </c>
      <c r="K19" s="21">
        <f>SUM(K14:K18)</f>
        <v>6531</v>
      </c>
      <c r="L19" s="23">
        <f t="shared" si="0"/>
        <v>12730</v>
      </c>
    </row>
    <row r="20" spans="1:12" ht="13.25" customHeight="1" x14ac:dyDescent="0.2">
      <c r="A20" s="12"/>
      <c r="B20" s="5" t="s">
        <v>14</v>
      </c>
      <c r="C20" s="6">
        <v>900</v>
      </c>
      <c r="D20" s="6">
        <v>933</v>
      </c>
      <c r="E20" s="6">
        <v>910</v>
      </c>
      <c r="F20" s="19">
        <f t="shared" si="1"/>
        <v>1843</v>
      </c>
      <c r="G20" s="4" t="s">
        <v>19</v>
      </c>
      <c r="H20" s="5" t="s">
        <v>8</v>
      </c>
      <c r="I20" s="6">
        <v>868</v>
      </c>
      <c r="J20" s="6">
        <v>928</v>
      </c>
      <c r="K20" s="6">
        <v>979</v>
      </c>
      <c r="L20" s="20">
        <f t="shared" si="0"/>
        <v>1907</v>
      </c>
    </row>
    <row r="21" spans="1:12" ht="13.25" customHeight="1" x14ac:dyDescent="0.2">
      <c r="A21" s="43" t="s">
        <v>5</v>
      </c>
      <c r="B21" s="44"/>
      <c r="C21" s="21">
        <f>SUM(C14:C20)</f>
        <v>10991</v>
      </c>
      <c r="D21" s="21">
        <f>SUM(D14:D20)</f>
        <v>11002</v>
      </c>
      <c r="E21" s="21">
        <f>SUM(E14:E20)</f>
        <v>11553</v>
      </c>
      <c r="F21" s="22">
        <f t="shared" si="1"/>
        <v>22555</v>
      </c>
      <c r="G21" s="4"/>
      <c r="H21" s="5" t="s">
        <v>4</v>
      </c>
      <c r="I21" s="6">
        <v>2069</v>
      </c>
      <c r="J21" s="6">
        <v>2145</v>
      </c>
      <c r="K21" s="6">
        <v>1882</v>
      </c>
      <c r="L21" s="20">
        <f t="shared" si="0"/>
        <v>4027</v>
      </c>
    </row>
    <row r="22" spans="1:12" ht="13.25" customHeight="1" x14ac:dyDescent="0.2">
      <c r="A22" s="12" t="s">
        <v>17</v>
      </c>
      <c r="B22" s="5" t="s">
        <v>8</v>
      </c>
      <c r="C22" s="6">
        <v>2798</v>
      </c>
      <c r="D22" s="6">
        <v>2350</v>
      </c>
      <c r="E22" s="6">
        <v>2504</v>
      </c>
      <c r="F22" s="19">
        <f t="shared" si="1"/>
        <v>4854</v>
      </c>
      <c r="G22" s="4"/>
      <c r="H22" s="5" t="s">
        <v>10</v>
      </c>
      <c r="I22" s="6">
        <v>1104</v>
      </c>
      <c r="J22" s="6">
        <v>1105</v>
      </c>
      <c r="K22" s="6">
        <v>1013</v>
      </c>
      <c r="L22" s="20">
        <f t="shared" si="0"/>
        <v>2118</v>
      </c>
    </row>
    <row r="23" spans="1:12" ht="13.25" customHeight="1" x14ac:dyDescent="0.2">
      <c r="A23" s="12"/>
      <c r="B23" s="5" t="s">
        <v>4</v>
      </c>
      <c r="C23" s="6">
        <v>2012</v>
      </c>
      <c r="D23" s="6">
        <v>1565</v>
      </c>
      <c r="E23" s="6">
        <v>1723</v>
      </c>
      <c r="F23" s="19">
        <f t="shared" si="1"/>
        <v>3288</v>
      </c>
      <c r="G23" s="49" t="s">
        <v>5</v>
      </c>
      <c r="H23" s="44"/>
      <c r="I23" s="21">
        <f>SUM(I20:I22)</f>
        <v>4041</v>
      </c>
      <c r="J23" s="21">
        <f>SUM(J20:J22)</f>
        <v>4178</v>
      </c>
      <c r="K23" s="21">
        <f>SUM(K20:K22)</f>
        <v>3874</v>
      </c>
      <c r="L23" s="23">
        <f t="shared" si="0"/>
        <v>8052</v>
      </c>
    </row>
    <row r="24" spans="1:12" ht="13.25" customHeight="1" x14ac:dyDescent="0.2">
      <c r="A24" s="12"/>
      <c r="B24" s="5" t="s">
        <v>10</v>
      </c>
      <c r="C24" s="6">
        <v>1253</v>
      </c>
      <c r="D24" s="6">
        <v>1092</v>
      </c>
      <c r="E24" s="6">
        <v>1220</v>
      </c>
      <c r="F24" s="19">
        <f t="shared" si="1"/>
        <v>2312</v>
      </c>
      <c r="G24" s="4" t="s">
        <v>22</v>
      </c>
      <c r="H24" s="5" t="s">
        <v>8</v>
      </c>
      <c r="I24" s="6">
        <v>522</v>
      </c>
      <c r="J24" s="6">
        <v>489</v>
      </c>
      <c r="K24" s="6">
        <v>504</v>
      </c>
      <c r="L24" s="20">
        <f t="shared" si="0"/>
        <v>993</v>
      </c>
    </row>
    <row r="25" spans="1:12" ht="13.25" customHeight="1" x14ac:dyDescent="0.2">
      <c r="A25" s="12"/>
      <c r="B25" s="5" t="s">
        <v>11</v>
      </c>
      <c r="C25" s="6">
        <v>1161</v>
      </c>
      <c r="D25" s="6">
        <v>1066</v>
      </c>
      <c r="E25" s="6">
        <v>1068</v>
      </c>
      <c r="F25" s="19">
        <f t="shared" si="1"/>
        <v>2134</v>
      </c>
      <c r="G25" s="4"/>
      <c r="H25" s="5" t="s">
        <v>4</v>
      </c>
      <c r="I25" s="6">
        <v>1239</v>
      </c>
      <c r="J25" s="6">
        <v>1218</v>
      </c>
      <c r="K25" s="6">
        <v>1239</v>
      </c>
      <c r="L25" s="20">
        <f t="shared" si="0"/>
        <v>2457</v>
      </c>
    </row>
    <row r="26" spans="1:12" ht="13.25" customHeight="1" x14ac:dyDescent="0.2">
      <c r="A26" s="12"/>
      <c r="B26" s="5" t="s">
        <v>12</v>
      </c>
      <c r="C26" s="6">
        <v>1729</v>
      </c>
      <c r="D26" s="6">
        <v>1631</v>
      </c>
      <c r="E26" s="6">
        <v>1647</v>
      </c>
      <c r="F26" s="19">
        <f t="shared" si="1"/>
        <v>3278</v>
      </c>
      <c r="G26" s="4"/>
      <c r="H26" s="5" t="s">
        <v>10</v>
      </c>
      <c r="I26" s="6">
        <v>1048</v>
      </c>
      <c r="J26" s="6">
        <v>1188</v>
      </c>
      <c r="K26" s="6">
        <v>1196</v>
      </c>
      <c r="L26" s="20">
        <f t="shared" si="0"/>
        <v>2384</v>
      </c>
    </row>
    <row r="27" spans="1:12" ht="13.25" customHeight="1" x14ac:dyDescent="0.2">
      <c r="A27" s="43" t="s">
        <v>5</v>
      </c>
      <c r="B27" s="44"/>
      <c r="C27" s="21">
        <f>SUM(C22:C26)</f>
        <v>8953</v>
      </c>
      <c r="D27" s="21">
        <f>SUM(D22:D26)</f>
        <v>7704</v>
      </c>
      <c r="E27" s="21">
        <f>SUM(E22:E26)</f>
        <v>8162</v>
      </c>
      <c r="F27" s="22">
        <f t="shared" si="1"/>
        <v>15866</v>
      </c>
      <c r="G27" s="4"/>
      <c r="H27" s="5" t="s">
        <v>11</v>
      </c>
      <c r="I27" s="6">
        <v>276</v>
      </c>
      <c r="J27" s="6">
        <v>340</v>
      </c>
      <c r="K27" s="6">
        <v>295</v>
      </c>
      <c r="L27" s="20">
        <f t="shared" si="0"/>
        <v>635</v>
      </c>
    </row>
    <row r="28" spans="1:12" ht="13.25" customHeight="1" x14ac:dyDescent="0.2">
      <c r="A28" s="12" t="s">
        <v>25</v>
      </c>
      <c r="B28" s="5" t="s">
        <v>8</v>
      </c>
      <c r="C28" s="6">
        <v>2178</v>
      </c>
      <c r="D28" s="6">
        <v>2006</v>
      </c>
      <c r="E28" s="6">
        <v>2213</v>
      </c>
      <c r="F28" s="19">
        <f t="shared" si="1"/>
        <v>4219</v>
      </c>
      <c r="G28" s="49" t="s">
        <v>5</v>
      </c>
      <c r="H28" s="44"/>
      <c r="I28" s="21">
        <f>SUM(I24:I27)</f>
        <v>3085</v>
      </c>
      <c r="J28" s="21">
        <f>SUM(J24:J27)</f>
        <v>3235</v>
      </c>
      <c r="K28" s="21">
        <f>SUM(K24:K27)</f>
        <v>3234</v>
      </c>
      <c r="L28" s="23">
        <f t="shared" si="0"/>
        <v>6469</v>
      </c>
    </row>
    <row r="29" spans="1:12" ht="13.25" customHeight="1" x14ac:dyDescent="0.2">
      <c r="A29" s="12"/>
      <c r="B29" s="5" t="s">
        <v>4</v>
      </c>
      <c r="C29" s="6">
        <v>1475</v>
      </c>
      <c r="D29" s="6">
        <v>1535</v>
      </c>
      <c r="E29" s="6">
        <v>1604</v>
      </c>
      <c r="F29" s="19">
        <f t="shared" si="1"/>
        <v>3139</v>
      </c>
      <c r="G29" s="4" t="s">
        <v>23</v>
      </c>
      <c r="H29" s="5" t="s">
        <v>8</v>
      </c>
      <c r="I29" s="6">
        <v>1271</v>
      </c>
      <c r="J29" s="6">
        <v>1399</v>
      </c>
      <c r="K29" s="6">
        <v>1416</v>
      </c>
      <c r="L29" s="20">
        <f t="shared" si="0"/>
        <v>2815</v>
      </c>
    </row>
    <row r="30" spans="1:12" ht="13.25" customHeight="1" x14ac:dyDescent="0.2">
      <c r="A30" s="12"/>
      <c r="B30" s="5" t="s">
        <v>10</v>
      </c>
      <c r="C30" s="6">
        <v>1572</v>
      </c>
      <c r="D30" s="6">
        <v>1559</v>
      </c>
      <c r="E30" s="6">
        <v>1677</v>
      </c>
      <c r="F30" s="19">
        <f t="shared" si="1"/>
        <v>3236</v>
      </c>
      <c r="G30" s="4"/>
      <c r="H30" s="5" t="s">
        <v>4</v>
      </c>
      <c r="I30" s="6">
        <v>930</v>
      </c>
      <c r="J30" s="6">
        <v>942</v>
      </c>
      <c r="K30" s="6">
        <v>935</v>
      </c>
      <c r="L30" s="20">
        <f t="shared" si="0"/>
        <v>1877</v>
      </c>
    </row>
    <row r="31" spans="1:12" ht="13.25" customHeight="1" x14ac:dyDescent="0.2">
      <c r="A31" s="12"/>
      <c r="B31" s="5" t="s">
        <v>11</v>
      </c>
      <c r="C31" s="6">
        <v>1942</v>
      </c>
      <c r="D31" s="6">
        <v>2002</v>
      </c>
      <c r="E31" s="6">
        <v>2116</v>
      </c>
      <c r="F31" s="19">
        <f t="shared" si="1"/>
        <v>4118</v>
      </c>
      <c r="G31" s="4"/>
      <c r="H31" s="5" t="s">
        <v>10</v>
      </c>
      <c r="I31" s="6">
        <v>994</v>
      </c>
      <c r="J31" s="6">
        <v>850</v>
      </c>
      <c r="K31" s="6">
        <v>943</v>
      </c>
      <c r="L31" s="20">
        <f t="shared" si="0"/>
        <v>1793</v>
      </c>
    </row>
    <row r="32" spans="1:12" ht="13.25" customHeight="1" x14ac:dyDescent="0.2">
      <c r="A32" s="43" t="s">
        <v>5</v>
      </c>
      <c r="B32" s="44"/>
      <c r="C32" s="21">
        <f>SUM(C28:C31)</f>
        <v>7167</v>
      </c>
      <c r="D32" s="21">
        <f>SUM(D28:D31)</f>
        <v>7102</v>
      </c>
      <c r="E32" s="21">
        <f>SUM(E28:E31)</f>
        <v>7610</v>
      </c>
      <c r="F32" s="22">
        <f t="shared" si="1"/>
        <v>14712</v>
      </c>
      <c r="G32" s="4"/>
      <c r="H32" s="5" t="s">
        <v>11</v>
      </c>
      <c r="I32" s="6">
        <v>1420</v>
      </c>
      <c r="J32" s="6">
        <v>1431</v>
      </c>
      <c r="K32" s="6">
        <v>1558</v>
      </c>
      <c r="L32" s="20">
        <f t="shared" si="0"/>
        <v>2989</v>
      </c>
    </row>
    <row r="33" spans="1:12" ht="13.25" customHeight="1" x14ac:dyDescent="0.2">
      <c r="A33" s="12" t="s">
        <v>26</v>
      </c>
      <c r="B33" s="5" t="s">
        <v>8</v>
      </c>
      <c r="C33" s="6">
        <v>728</v>
      </c>
      <c r="D33" s="6">
        <v>743</v>
      </c>
      <c r="E33" s="6">
        <v>794</v>
      </c>
      <c r="F33" s="19">
        <f t="shared" si="1"/>
        <v>1537</v>
      </c>
      <c r="G33" s="4"/>
      <c r="H33" s="5" t="s">
        <v>12</v>
      </c>
      <c r="I33" s="6">
        <v>901</v>
      </c>
      <c r="J33" s="6">
        <v>1028</v>
      </c>
      <c r="K33" s="6">
        <v>1038</v>
      </c>
      <c r="L33" s="20">
        <f t="shared" si="0"/>
        <v>2066</v>
      </c>
    </row>
    <row r="34" spans="1:12" ht="13.25" customHeight="1" x14ac:dyDescent="0.2">
      <c r="A34" s="12"/>
      <c r="B34" s="5" t="s">
        <v>4</v>
      </c>
      <c r="C34" s="6">
        <v>989</v>
      </c>
      <c r="D34" s="6">
        <v>1081</v>
      </c>
      <c r="E34" s="6">
        <v>1112</v>
      </c>
      <c r="F34" s="19">
        <f t="shared" si="1"/>
        <v>2193</v>
      </c>
      <c r="G34" s="4"/>
      <c r="H34" s="5" t="s">
        <v>13</v>
      </c>
      <c r="I34" s="6">
        <v>775</v>
      </c>
      <c r="J34" s="6">
        <v>742</v>
      </c>
      <c r="K34" s="6">
        <v>742</v>
      </c>
      <c r="L34" s="20">
        <f t="shared" si="0"/>
        <v>1484</v>
      </c>
    </row>
    <row r="35" spans="1:12" ht="13.25" customHeight="1" x14ac:dyDescent="0.2">
      <c r="A35" s="12"/>
      <c r="B35" s="5" t="s">
        <v>10</v>
      </c>
      <c r="C35" s="6">
        <v>968</v>
      </c>
      <c r="D35" s="6">
        <v>1052</v>
      </c>
      <c r="E35" s="6">
        <v>1016</v>
      </c>
      <c r="F35" s="19">
        <f t="shared" si="1"/>
        <v>2068</v>
      </c>
      <c r="G35" s="49" t="s">
        <v>5</v>
      </c>
      <c r="H35" s="44"/>
      <c r="I35" s="21">
        <f>SUM(I29:I34)</f>
        <v>6291</v>
      </c>
      <c r="J35" s="21">
        <f>SUM(J29:J34)</f>
        <v>6392</v>
      </c>
      <c r="K35" s="21">
        <f>SUM(K29:K34)</f>
        <v>6632</v>
      </c>
      <c r="L35" s="23">
        <f t="shared" si="0"/>
        <v>13024</v>
      </c>
    </row>
    <row r="36" spans="1:12" ht="13.25" customHeight="1" x14ac:dyDescent="0.2">
      <c r="A36" s="12"/>
      <c r="B36" s="5" t="s">
        <v>11</v>
      </c>
      <c r="C36" s="6">
        <v>1091</v>
      </c>
      <c r="D36" s="6">
        <v>1023</v>
      </c>
      <c r="E36" s="6">
        <v>1033</v>
      </c>
      <c r="F36" s="19">
        <f t="shared" si="1"/>
        <v>2056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3776</v>
      </c>
      <c r="D37" s="21">
        <f>SUM(D33:D36)</f>
        <v>3899</v>
      </c>
      <c r="E37" s="21">
        <f>SUM(E33:E36)</f>
        <v>3955</v>
      </c>
      <c r="F37" s="22">
        <f t="shared" si="1"/>
        <v>7854</v>
      </c>
      <c r="G37" s="45" t="s">
        <v>6</v>
      </c>
      <c r="H37" s="46"/>
      <c r="I37" s="31">
        <f>C13+C21+C27+C32+C37+C44+I13+I19+I23+I28+I35</f>
        <v>96685</v>
      </c>
      <c r="J37" s="31">
        <f>D13+D21+D27+D32+D37+D44+J13+J19+J23+J28+J35</f>
        <v>92467</v>
      </c>
      <c r="K37" s="31">
        <f>E13+E21+E27+E32+E37+E44+K13+K19+K23+K28+K35</f>
        <v>97389</v>
      </c>
      <c r="L37" s="32">
        <f>SUM(J37:K37)</f>
        <v>189856</v>
      </c>
    </row>
    <row r="38" spans="1:12" ht="13.25" customHeight="1" x14ac:dyDescent="0.2">
      <c r="A38" s="12" t="s">
        <v>27</v>
      </c>
      <c r="B38" s="5" t="s">
        <v>8</v>
      </c>
      <c r="C38" s="6">
        <v>1045</v>
      </c>
      <c r="D38" s="6">
        <v>1068</v>
      </c>
      <c r="E38" s="6">
        <v>1086</v>
      </c>
      <c r="F38" s="19">
        <f t="shared" si="1"/>
        <v>2154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746</v>
      </c>
      <c r="D39" s="6">
        <v>750</v>
      </c>
      <c r="E39" s="6">
        <v>784</v>
      </c>
      <c r="F39" s="19">
        <f t="shared" si="1"/>
        <v>1534</v>
      </c>
      <c r="G39" s="35" t="s">
        <v>29</v>
      </c>
      <c r="H39" s="38"/>
      <c r="I39" s="6">
        <f>I37-'0101'!I37</f>
        <v>-67</v>
      </c>
      <c r="J39" s="6">
        <f>J37-'0101'!J37</f>
        <v>-39</v>
      </c>
      <c r="K39" s="6">
        <f>K37-'0101'!K37</f>
        <v>-64</v>
      </c>
      <c r="L39" s="33">
        <f>SUM(J39:K39)</f>
        <v>-103</v>
      </c>
    </row>
    <row r="40" spans="1:12" ht="13.25" customHeight="1" x14ac:dyDescent="0.2">
      <c r="A40" s="12"/>
      <c r="B40" s="5" t="s">
        <v>10</v>
      </c>
      <c r="C40" s="6">
        <v>1083</v>
      </c>
      <c r="D40" s="6">
        <v>1047</v>
      </c>
      <c r="E40" s="6">
        <v>1061</v>
      </c>
      <c r="F40" s="19">
        <f t="shared" si="1"/>
        <v>2108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1654</v>
      </c>
      <c r="D41" s="6">
        <v>1548</v>
      </c>
      <c r="E41" s="6">
        <v>1701</v>
      </c>
      <c r="F41" s="19">
        <f t="shared" si="1"/>
        <v>3249</v>
      </c>
      <c r="G41" s="35" t="s">
        <v>28</v>
      </c>
      <c r="H41" s="36"/>
      <c r="I41" s="6">
        <f>I37-96249</f>
        <v>436</v>
      </c>
      <c r="J41" s="6">
        <f>J37-92623</f>
        <v>-156</v>
      </c>
      <c r="K41" s="6">
        <f>K37-97245</f>
        <v>144</v>
      </c>
      <c r="L41" s="33">
        <f>SUM(J41:K41)</f>
        <v>-12</v>
      </c>
    </row>
    <row r="42" spans="1:12" ht="13.25" customHeight="1" x14ac:dyDescent="0.2">
      <c r="A42" s="12"/>
      <c r="B42" s="5" t="s">
        <v>12</v>
      </c>
      <c r="C42" s="6">
        <v>1401</v>
      </c>
      <c r="D42" s="6">
        <v>1249</v>
      </c>
      <c r="E42" s="6">
        <v>1336</v>
      </c>
      <c r="F42" s="19">
        <f t="shared" si="1"/>
        <v>2585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2547</v>
      </c>
      <c r="D43" s="6">
        <v>2171</v>
      </c>
      <c r="E43" s="6">
        <v>2110</v>
      </c>
      <c r="F43" s="19">
        <f t="shared" si="1"/>
        <v>4281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8476</v>
      </c>
      <c r="D44" s="24">
        <f>SUM(D38:D43)</f>
        <v>7833</v>
      </c>
      <c r="E44" s="24">
        <f>SUM(E38:E43)</f>
        <v>8078</v>
      </c>
      <c r="F44" s="25">
        <f t="shared" si="1"/>
        <v>15911</v>
      </c>
      <c r="G44" s="41"/>
      <c r="H44" s="42"/>
      <c r="I44" s="14"/>
      <c r="J44" s="14"/>
      <c r="K44" s="14"/>
      <c r="L44" s="15"/>
    </row>
    <row r="45" spans="1:12" ht="12.5" thickTop="1" x14ac:dyDescent="0.2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6:F43 F4:F15 L4:L34 L3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50"/>
  <sheetViews>
    <sheetView view="pageBreakPreview" zoomScaleNormal="100" zoomScaleSheetLayoutView="100" workbookViewId="0">
      <pane ySplit="3" topLeftCell="A4" activePane="bottomLeft" state="frozen"/>
      <selection pane="bottomLeft" activeCell="I17" sqref="I17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50" t="s">
        <v>30</v>
      </c>
      <c r="L1" s="51"/>
    </row>
    <row r="2" spans="1:14" ht="12.5" thickTop="1" x14ac:dyDescent="0.2">
      <c r="A2" s="52" t="s">
        <v>0</v>
      </c>
      <c r="B2" s="53"/>
      <c r="C2" s="56" t="s">
        <v>7</v>
      </c>
      <c r="D2" s="57"/>
      <c r="E2" s="57"/>
      <c r="F2" s="57"/>
      <c r="G2" s="58" t="s">
        <v>0</v>
      </c>
      <c r="H2" s="53"/>
      <c r="I2" s="56" t="s">
        <v>7</v>
      </c>
      <c r="J2" s="57"/>
      <c r="K2" s="57"/>
      <c r="L2" s="60"/>
    </row>
    <row r="3" spans="1:14" ht="12.5" thickBot="1" x14ac:dyDescent="0.25">
      <c r="A3" s="54"/>
      <c r="B3" s="55"/>
      <c r="C3" s="8" t="s">
        <v>1</v>
      </c>
      <c r="D3" s="8" t="s">
        <v>2</v>
      </c>
      <c r="E3" s="8" t="s">
        <v>3</v>
      </c>
      <c r="F3" s="9" t="s">
        <v>20</v>
      </c>
      <c r="G3" s="59"/>
      <c r="H3" s="55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1627</v>
      </c>
      <c r="D4" s="29">
        <v>1444</v>
      </c>
      <c r="E4" s="29">
        <v>1528</v>
      </c>
      <c r="F4" s="16">
        <f>SUM(D4:E4)</f>
        <v>2972</v>
      </c>
      <c r="G4" s="34" t="s">
        <v>18</v>
      </c>
      <c r="H4" s="26" t="s">
        <v>8</v>
      </c>
      <c r="I4" s="29">
        <v>1861</v>
      </c>
      <c r="J4" s="29">
        <v>1585</v>
      </c>
      <c r="K4" s="29">
        <v>1569</v>
      </c>
      <c r="L4" s="17">
        <f t="shared" ref="L4:L35" si="0">SUM(J4:K4)</f>
        <v>3154</v>
      </c>
    </row>
    <row r="5" spans="1:14" ht="13.25" customHeight="1" x14ac:dyDescent="0.2">
      <c r="A5" s="12"/>
      <c r="B5" s="3" t="s">
        <v>4</v>
      </c>
      <c r="C5" s="6">
        <v>1839</v>
      </c>
      <c r="D5" s="6">
        <v>1664</v>
      </c>
      <c r="E5" s="6">
        <v>1755</v>
      </c>
      <c r="F5" s="19">
        <f t="shared" ref="F5:F44" si="1">SUM(D5:E5)</f>
        <v>3419</v>
      </c>
      <c r="G5" s="4"/>
      <c r="H5" s="3" t="s">
        <v>4</v>
      </c>
      <c r="I5" s="6">
        <v>1422</v>
      </c>
      <c r="J5" s="6">
        <v>1175</v>
      </c>
      <c r="K5" s="6">
        <v>1227</v>
      </c>
      <c r="L5" s="20">
        <f t="shared" si="0"/>
        <v>2402</v>
      </c>
    </row>
    <row r="6" spans="1:14" ht="13.25" customHeight="1" x14ac:dyDescent="0.2">
      <c r="A6" s="12"/>
      <c r="B6" s="3" t="s">
        <v>10</v>
      </c>
      <c r="C6" s="6">
        <v>6383</v>
      </c>
      <c r="D6" s="6">
        <v>4859</v>
      </c>
      <c r="E6" s="6">
        <v>5435</v>
      </c>
      <c r="F6" s="19">
        <f t="shared" si="1"/>
        <v>10294</v>
      </c>
      <c r="G6" s="4"/>
      <c r="H6" s="3" t="s">
        <v>10</v>
      </c>
      <c r="I6" s="6">
        <v>1091</v>
      </c>
      <c r="J6" s="6">
        <v>947</v>
      </c>
      <c r="K6" s="6">
        <v>926</v>
      </c>
      <c r="L6" s="20">
        <f t="shared" si="0"/>
        <v>1873</v>
      </c>
    </row>
    <row r="7" spans="1:14" ht="13.25" customHeight="1" x14ac:dyDescent="0.2">
      <c r="A7" s="12"/>
      <c r="B7" s="3" t="s">
        <v>11</v>
      </c>
      <c r="C7" s="6">
        <v>3484</v>
      </c>
      <c r="D7" s="6">
        <v>3016</v>
      </c>
      <c r="E7" s="6">
        <v>3298</v>
      </c>
      <c r="F7" s="19">
        <f t="shared" si="1"/>
        <v>6314</v>
      </c>
      <c r="G7" s="4"/>
      <c r="H7" s="3" t="s">
        <v>11</v>
      </c>
      <c r="I7" s="6">
        <v>1696</v>
      </c>
      <c r="J7" s="6">
        <v>1595</v>
      </c>
      <c r="K7" s="6">
        <v>1582</v>
      </c>
      <c r="L7" s="20">
        <f t="shared" si="0"/>
        <v>3177</v>
      </c>
      <c r="M7" s="28"/>
      <c r="N7" s="28"/>
    </row>
    <row r="8" spans="1:14" ht="13.25" customHeight="1" x14ac:dyDescent="0.2">
      <c r="A8" s="12"/>
      <c r="B8" s="3" t="s">
        <v>12</v>
      </c>
      <c r="C8" s="6">
        <v>2540</v>
      </c>
      <c r="D8" s="6">
        <v>2703</v>
      </c>
      <c r="E8" s="6">
        <v>3244</v>
      </c>
      <c r="F8" s="19">
        <f t="shared" si="1"/>
        <v>5947</v>
      </c>
      <c r="G8" s="4"/>
      <c r="H8" s="3" t="s">
        <v>12</v>
      </c>
      <c r="I8" s="6">
        <v>1465</v>
      </c>
      <c r="J8" s="6">
        <v>1391</v>
      </c>
      <c r="K8" s="6">
        <v>1384</v>
      </c>
      <c r="L8" s="20">
        <f t="shared" si="0"/>
        <v>2775</v>
      </c>
    </row>
    <row r="9" spans="1:14" ht="13.25" customHeight="1" x14ac:dyDescent="0.2">
      <c r="A9" s="12"/>
      <c r="B9" s="3" t="s">
        <v>13</v>
      </c>
      <c r="C9" s="6">
        <v>2241</v>
      </c>
      <c r="D9" s="6">
        <v>2180</v>
      </c>
      <c r="E9" s="6">
        <v>2327</v>
      </c>
      <c r="F9" s="19">
        <f t="shared" si="1"/>
        <v>4507</v>
      </c>
      <c r="G9" s="4"/>
      <c r="H9" s="3" t="s">
        <v>13</v>
      </c>
      <c r="I9" s="6">
        <v>1573</v>
      </c>
      <c r="J9" s="6">
        <v>1399</v>
      </c>
      <c r="K9" s="6">
        <v>1573</v>
      </c>
      <c r="L9" s="20">
        <f t="shared" si="0"/>
        <v>2972</v>
      </c>
    </row>
    <row r="10" spans="1:14" ht="13.25" customHeight="1" x14ac:dyDescent="0.2">
      <c r="A10" s="12"/>
      <c r="B10" s="3" t="s">
        <v>14</v>
      </c>
      <c r="C10" s="6">
        <v>2472</v>
      </c>
      <c r="D10" s="6">
        <v>2426</v>
      </c>
      <c r="E10" s="6">
        <v>2736</v>
      </c>
      <c r="F10" s="19">
        <f t="shared" si="1"/>
        <v>5162</v>
      </c>
      <c r="G10" s="4"/>
      <c r="H10" s="3" t="s">
        <v>14</v>
      </c>
      <c r="I10" s="6">
        <v>1443</v>
      </c>
      <c r="J10" s="6">
        <v>1418</v>
      </c>
      <c r="K10" s="6">
        <v>1502</v>
      </c>
      <c r="L10" s="20">
        <f t="shared" si="0"/>
        <v>2920</v>
      </c>
    </row>
    <row r="11" spans="1:14" ht="13.25" customHeight="1" x14ac:dyDescent="0.2">
      <c r="A11" s="12"/>
      <c r="B11" s="3" t="s">
        <v>15</v>
      </c>
      <c r="C11" s="6">
        <v>1556</v>
      </c>
      <c r="D11" s="6">
        <v>1671</v>
      </c>
      <c r="E11" s="6">
        <v>1862</v>
      </c>
      <c r="F11" s="19">
        <f t="shared" si="1"/>
        <v>3533</v>
      </c>
      <c r="G11" s="4"/>
      <c r="H11" s="3" t="s">
        <v>15</v>
      </c>
      <c r="I11" s="6">
        <v>1610</v>
      </c>
      <c r="J11" s="6">
        <v>1647</v>
      </c>
      <c r="K11" s="6">
        <v>1758</v>
      </c>
      <c r="L11" s="20">
        <f t="shared" si="0"/>
        <v>3405</v>
      </c>
    </row>
    <row r="12" spans="1:14" ht="13.25" customHeight="1" x14ac:dyDescent="0.2">
      <c r="A12" s="12"/>
      <c r="B12" s="3" t="s">
        <v>16</v>
      </c>
      <c r="C12" s="6">
        <v>2007</v>
      </c>
      <c r="D12" s="6">
        <v>2309</v>
      </c>
      <c r="E12" s="6">
        <v>2466</v>
      </c>
      <c r="F12" s="19">
        <f t="shared" si="1"/>
        <v>4775</v>
      </c>
      <c r="G12" s="4"/>
      <c r="H12" s="3" t="s">
        <v>16</v>
      </c>
      <c r="I12" s="6">
        <v>1471</v>
      </c>
      <c r="J12" s="6">
        <v>1472</v>
      </c>
      <c r="K12" s="6">
        <v>1577</v>
      </c>
      <c r="L12" s="20">
        <f t="shared" si="0"/>
        <v>3049</v>
      </c>
    </row>
    <row r="13" spans="1:14" ht="13.25" customHeight="1" x14ac:dyDescent="0.2">
      <c r="A13" s="43" t="s">
        <v>5</v>
      </c>
      <c r="B13" s="44"/>
      <c r="C13" s="21">
        <f>SUM(C4:C12)</f>
        <v>24149</v>
      </c>
      <c r="D13" s="21">
        <f>SUM(D4:D12)</f>
        <v>22272</v>
      </c>
      <c r="E13" s="21">
        <f>SUM(E4:E12)</f>
        <v>24651</v>
      </c>
      <c r="F13" s="22">
        <f t="shared" si="1"/>
        <v>46923</v>
      </c>
      <c r="G13" s="49" t="s">
        <v>5</v>
      </c>
      <c r="H13" s="44"/>
      <c r="I13" s="21">
        <f>SUM(I4:I12)</f>
        <v>13632</v>
      </c>
      <c r="J13" s="21">
        <f>SUM(J4:J12)</f>
        <v>12629</v>
      </c>
      <c r="K13" s="21">
        <f>SUM(K4:K12)</f>
        <v>13098</v>
      </c>
      <c r="L13" s="23">
        <f t="shared" si="0"/>
        <v>25727</v>
      </c>
    </row>
    <row r="14" spans="1:14" ht="13.25" customHeight="1" x14ac:dyDescent="0.2">
      <c r="A14" s="12" t="s">
        <v>24</v>
      </c>
      <c r="B14" s="5" t="s">
        <v>8</v>
      </c>
      <c r="C14" s="6">
        <v>1177</v>
      </c>
      <c r="D14" s="6">
        <v>1063</v>
      </c>
      <c r="E14" s="6">
        <v>1153</v>
      </c>
      <c r="F14" s="19">
        <f t="shared" si="1"/>
        <v>2216</v>
      </c>
      <c r="G14" s="2" t="s">
        <v>21</v>
      </c>
      <c r="H14" s="3" t="s">
        <v>8</v>
      </c>
      <c r="I14" s="6">
        <v>1819</v>
      </c>
      <c r="J14" s="6">
        <v>1893</v>
      </c>
      <c r="K14" s="6">
        <v>1892</v>
      </c>
      <c r="L14" s="20">
        <f t="shared" si="0"/>
        <v>3785</v>
      </c>
    </row>
    <row r="15" spans="1:14" ht="13.25" customHeight="1" x14ac:dyDescent="0.2">
      <c r="A15" s="12"/>
      <c r="B15" s="5" t="s">
        <v>4</v>
      </c>
      <c r="C15" s="6">
        <v>2033</v>
      </c>
      <c r="D15" s="6">
        <v>1816</v>
      </c>
      <c r="E15" s="6">
        <v>2008</v>
      </c>
      <c r="F15" s="19">
        <f t="shared" si="1"/>
        <v>3824</v>
      </c>
      <c r="G15" s="4"/>
      <c r="H15" s="3" t="s">
        <v>4</v>
      </c>
      <c r="I15" s="6">
        <v>1152</v>
      </c>
      <c r="J15" s="6">
        <v>1203</v>
      </c>
      <c r="K15" s="6">
        <v>1320</v>
      </c>
      <c r="L15" s="20">
        <f t="shared" si="0"/>
        <v>2523</v>
      </c>
    </row>
    <row r="16" spans="1:14" ht="13.25" customHeight="1" x14ac:dyDescent="0.2">
      <c r="A16" s="12"/>
      <c r="B16" s="5" t="s">
        <v>10</v>
      </c>
      <c r="C16" s="6">
        <v>1071</v>
      </c>
      <c r="D16" s="6">
        <v>1174</v>
      </c>
      <c r="E16" s="6">
        <v>1130</v>
      </c>
      <c r="F16" s="19">
        <f t="shared" si="1"/>
        <v>2304</v>
      </c>
      <c r="G16" s="4"/>
      <c r="H16" s="3" t="s">
        <v>10</v>
      </c>
      <c r="I16" s="6">
        <v>1101</v>
      </c>
      <c r="J16" s="6">
        <v>1082</v>
      </c>
      <c r="K16" s="6">
        <v>1225</v>
      </c>
      <c r="L16" s="20">
        <f t="shared" si="0"/>
        <v>2307</v>
      </c>
    </row>
    <row r="17" spans="1:12" ht="13.25" customHeight="1" x14ac:dyDescent="0.2">
      <c r="A17" s="12"/>
      <c r="B17" s="5" t="s">
        <v>11</v>
      </c>
      <c r="C17" s="6">
        <v>1560</v>
      </c>
      <c r="D17" s="6">
        <v>1577</v>
      </c>
      <c r="E17" s="6">
        <v>1693</v>
      </c>
      <c r="F17" s="19">
        <f t="shared" si="1"/>
        <v>3270</v>
      </c>
      <c r="G17" s="4"/>
      <c r="H17" s="3" t="s">
        <v>11</v>
      </c>
      <c r="I17" s="6">
        <v>1572</v>
      </c>
      <c r="J17" s="6">
        <v>1585</v>
      </c>
      <c r="K17" s="6">
        <v>1625</v>
      </c>
      <c r="L17" s="20">
        <f t="shared" si="0"/>
        <v>3210</v>
      </c>
    </row>
    <row r="18" spans="1:12" ht="13.25" customHeight="1" x14ac:dyDescent="0.2">
      <c r="A18" s="12"/>
      <c r="B18" s="5" t="s">
        <v>12</v>
      </c>
      <c r="C18" s="6">
        <v>1366</v>
      </c>
      <c r="D18" s="6">
        <v>1374</v>
      </c>
      <c r="E18" s="6">
        <v>1346</v>
      </c>
      <c r="F18" s="19">
        <f t="shared" si="1"/>
        <v>2720</v>
      </c>
      <c r="G18" s="4"/>
      <c r="H18" s="3" t="s">
        <v>12</v>
      </c>
      <c r="I18" s="6">
        <v>478</v>
      </c>
      <c r="J18" s="6">
        <v>440</v>
      </c>
      <c r="K18" s="6">
        <v>489</v>
      </c>
      <c r="L18" s="20">
        <f t="shared" si="0"/>
        <v>929</v>
      </c>
    </row>
    <row r="19" spans="1:12" ht="13.25" customHeight="1" x14ac:dyDescent="0.2">
      <c r="A19" s="12"/>
      <c r="B19" s="5" t="s">
        <v>13</v>
      </c>
      <c r="C19" s="6">
        <v>2891</v>
      </c>
      <c r="D19" s="6">
        <v>3065</v>
      </c>
      <c r="E19" s="6">
        <v>3317</v>
      </c>
      <c r="F19" s="19">
        <f t="shared" si="1"/>
        <v>6382</v>
      </c>
      <c r="G19" s="49" t="s">
        <v>5</v>
      </c>
      <c r="H19" s="44"/>
      <c r="I19" s="21">
        <f>SUM(I14:I18)</f>
        <v>6122</v>
      </c>
      <c r="J19" s="21">
        <f>SUM(J14:J18)</f>
        <v>6203</v>
      </c>
      <c r="K19" s="21">
        <f>SUM(K14:K18)</f>
        <v>6551</v>
      </c>
      <c r="L19" s="23">
        <f t="shared" si="0"/>
        <v>12754</v>
      </c>
    </row>
    <row r="20" spans="1:12" ht="13.25" customHeight="1" x14ac:dyDescent="0.2">
      <c r="A20" s="12"/>
      <c r="B20" s="5" t="s">
        <v>14</v>
      </c>
      <c r="C20" s="6">
        <v>901</v>
      </c>
      <c r="D20" s="6">
        <v>934</v>
      </c>
      <c r="E20" s="6">
        <v>910</v>
      </c>
      <c r="F20" s="19">
        <f t="shared" si="1"/>
        <v>1844</v>
      </c>
      <c r="G20" s="4" t="s">
        <v>19</v>
      </c>
      <c r="H20" s="5" t="s">
        <v>8</v>
      </c>
      <c r="I20" s="6">
        <v>872</v>
      </c>
      <c r="J20" s="6">
        <v>929</v>
      </c>
      <c r="K20" s="6">
        <v>984</v>
      </c>
      <c r="L20" s="20">
        <f t="shared" si="0"/>
        <v>1913</v>
      </c>
    </row>
    <row r="21" spans="1:12" ht="13.25" customHeight="1" x14ac:dyDescent="0.2">
      <c r="A21" s="43" t="s">
        <v>5</v>
      </c>
      <c r="B21" s="44"/>
      <c r="C21" s="21">
        <f>SUM(C14:C20)</f>
        <v>10999</v>
      </c>
      <c r="D21" s="21">
        <f>SUM(D14:D20)</f>
        <v>11003</v>
      </c>
      <c r="E21" s="21">
        <f>SUM(E14:E20)</f>
        <v>11557</v>
      </c>
      <c r="F21" s="22">
        <f t="shared" si="1"/>
        <v>22560</v>
      </c>
      <c r="G21" s="4"/>
      <c r="H21" s="5" t="s">
        <v>4</v>
      </c>
      <c r="I21" s="6">
        <v>2072</v>
      </c>
      <c r="J21" s="6">
        <v>2148</v>
      </c>
      <c r="K21" s="6">
        <v>1882</v>
      </c>
      <c r="L21" s="20">
        <f t="shared" si="0"/>
        <v>4030</v>
      </c>
    </row>
    <row r="22" spans="1:12" ht="13.25" customHeight="1" x14ac:dyDescent="0.2">
      <c r="A22" s="12" t="s">
        <v>17</v>
      </c>
      <c r="B22" s="5" t="s">
        <v>8</v>
      </c>
      <c r="C22" s="6">
        <v>2813</v>
      </c>
      <c r="D22" s="6">
        <v>2351</v>
      </c>
      <c r="E22" s="6">
        <v>2523</v>
      </c>
      <c r="F22" s="19">
        <f t="shared" si="1"/>
        <v>4874</v>
      </c>
      <c r="G22" s="4"/>
      <c r="H22" s="5" t="s">
        <v>10</v>
      </c>
      <c r="I22" s="6">
        <v>1107</v>
      </c>
      <c r="J22" s="6">
        <v>1109</v>
      </c>
      <c r="K22" s="6">
        <v>1011</v>
      </c>
      <c r="L22" s="20">
        <f t="shared" si="0"/>
        <v>2120</v>
      </c>
    </row>
    <row r="23" spans="1:12" ht="13.25" customHeight="1" x14ac:dyDescent="0.2">
      <c r="A23" s="12"/>
      <c r="B23" s="5" t="s">
        <v>4</v>
      </c>
      <c r="C23" s="6">
        <v>2021</v>
      </c>
      <c r="D23" s="6">
        <v>1573</v>
      </c>
      <c r="E23" s="6">
        <v>1723</v>
      </c>
      <c r="F23" s="19">
        <f t="shared" si="1"/>
        <v>3296</v>
      </c>
      <c r="G23" s="49" t="s">
        <v>5</v>
      </c>
      <c r="H23" s="44"/>
      <c r="I23" s="21">
        <f>SUM(I20:I22)</f>
        <v>4051</v>
      </c>
      <c r="J23" s="21">
        <f>SUM(J20:J22)</f>
        <v>4186</v>
      </c>
      <c r="K23" s="21">
        <f>SUM(K20:K22)</f>
        <v>3877</v>
      </c>
      <c r="L23" s="23">
        <f t="shared" si="0"/>
        <v>8063</v>
      </c>
    </row>
    <row r="24" spans="1:12" ht="13.25" customHeight="1" x14ac:dyDescent="0.2">
      <c r="A24" s="12"/>
      <c r="B24" s="5" t="s">
        <v>10</v>
      </c>
      <c r="C24" s="6">
        <v>1248</v>
      </c>
      <c r="D24" s="6">
        <v>1095</v>
      </c>
      <c r="E24" s="6">
        <v>1219</v>
      </c>
      <c r="F24" s="19">
        <f t="shared" si="1"/>
        <v>2314</v>
      </c>
      <c r="G24" s="4" t="s">
        <v>22</v>
      </c>
      <c r="H24" s="5" t="s">
        <v>8</v>
      </c>
      <c r="I24" s="6">
        <v>518</v>
      </c>
      <c r="J24" s="6">
        <v>486</v>
      </c>
      <c r="K24" s="6">
        <v>510</v>
      </c>
      <c r="L24" s="20">
        <f t="shared" si="0"/>
        <v>996</v>
      </c>
    </row>
    <row r="25" spans="1:12" ht="13.25" customHeight="1" x14ac:dyDescent="0.2">
      <c r="A25" s="12"/>
      <c r="B25" s="5" t="s">
        <v>11</v>
      </c>
      <c r="C25" s="6">
        <v>1166</v>
      </c>
      <c r="D25" s="6">
        <v>1068</v>
      </c>
      <c r="E25" s="6">
        <v>1076</v>
      </c>
      <c r="F25" s="19">
        <f t="shared" si="1"/>
        <v>2144</v>
      </c>
      <c r="G25" s="4"/>
      <c r="H25" s="5" t="s">
        <v>4</v>
      </c>
      <c r="I25" s="6">
        <v>1235</v>
      </c>
      <c r="J25" s="6">
        <v>1216</v>
      </c>
      <c r="K25" s="6">
        <v>1238</v>
      </c>
      <c r="L25" s="20">
        <f t="shared" si="0"/>
        <v>2454</v>
      </c>
    </row>
    <row r="26" spans="1:12" ht="13.25" customHeight="1" x14ac:dyDescent="0.2">
      <c r="A26" s="12"/>
      <c r="B26" s="5" t="s">
        <v>12</v>
      </c>
      <c r="C26" s="6">
        <v>1734</v>
      </c>
      <c r="D26" s="6">
        <v>1633</v>
      </c>
      <c r="E26" s="6">
        <v>1648</v>
      </c>
      <c r="F26" s="19">
        <f t="shared" si="1"/>
        <v>3281</v>
      </c>
      <c r="G26" s="4"/>
      <c r="H26" s="5" t="s">
        <v>10</v>
      </c>
      <c r="I26" s="6">
        <v>1049</v>
      </c>
      <c r="J26" s="6">
        <v>1188</v>
      </c>
      <c r="K26" s="6">
        <v>1197</v>
      </c>
      <c r="L26" s="20">
        <f t="shared" si="0"/>
        <v>2385</v>
      </c>
    </row>
    <row r="27" spans="1:12" ht="13.25" customHeight="1" x14ac:dyDescent="0.2">
      <c r="A27" s="43" t="s">
        <v>5</v>
      </c>
      <c r="B27" s="44"/>
      <c r="C27" s="21">
        <f>SUM(C22:C26)</f>
        <v>8982</v>
      </c>
      <c r="D27" s="21">
        <f>SUM(D22:D26)</f>
        <v>7720</v>
      </c>
      <c r="E27" s="21">
        <f>SUM(E22:E26)</f>
        <v>8189</v>
      </c>
      <c r="F27" s="22">
        <f t="shared" si="1"/>
        <v>15909</v>
      </c>
      <c r="G27" s="4"/>
      <c r="H27" s="5" t="s">
        <v>11</v>
      </c>
      <c r="I27" s="6">
        <v>274</v>
      </c>
      <c r="J27" s="6">
        <v>337</v>
      </c>
      <c r="K27" s="6">
        <v>292</v>
      </c>
      <c r="L27" s="20">
        <f t="shared" si="0"/>
        <v>629</v>
      </c>
    </row>
    <row r="28" spans="1:12" ht="13.25" customHeight="1" x14ac:dyDescent="0.2">
      <c r="A28" s="12" t="s">
        <v>25</v>
      </c>
      <c r="B28" s="5" t="s">
        <v>8</v>
      </c>
      <c r="C28" s="6">
        <v>2177</v>
      </c>
      <c r="D28" s="6">
        <v>2003</v>
      </c>
      <c r="E28" s="6">
        <v>2218</v>
      </c>
      <c r="F28" s="19">
        <f t="shared" si="1"/>
        <v>4221</v>
      </c>
      <c r="G28" s="49" t="s">
        <v>5</v>
      </c>
      <c r="H28" s="44"/>
      <c r="I28" s="21">
        <f>SUM(I24:I27)</f>
        <v>3076</v>
      </c>
      <c r="J28" s="21">
        <f>SUM(J24:J27)</f>
        <v>3227</v>
      </c>
      <c r="K28" s="21">
        <f>SUM(K24:K27)</f>
        <v>3237</v>
      </c>
      <c r="L28" s="23">
        <f t="shared" si="0"/>
        <v>6464</v>
      </c>
    </row>
    <row r="29" spans="1:12" ht="13.25" customHeight="1" x14ac:dyDescent="0.2">
      <c r="A29" s="12"/>
      <c r="B29" s="5" t="s">
        <v>4</v>
      </c>
      <c r="C29" s="6">
        <v>1483</v>
      </c>
      <c r="D29" s="6">
        <v>1542</v>
      </c>
      <c r="E29" s="6">
        <v>1611</v>
      </c>
      <c r="F29" s="19">
        <f t="shared" si="1"/>
        <v>3153</v>
      </c>
      <c r="G29" s="4" t="s">
        <v>23</v>
      </c>
      <c r="H29" s="5" t="s">
        <v>8</v>
      </c>
      <c r="I29" s="6">
        <v>1272</v>
      </c>
      <c r="J29" s="6">
        <v>1397</v>
      </c>
      <c r="K29" s="6">
        <v>1416</v>
      </c>
      <c r="L29" s="20">
        <f t="shared" si="0"/>
        <v>2813</v>
      </c>
    </row>
    <row r="30" spans="1:12" ht="13.25" customHeight="1" x14ac:dyDescent="0.2">
      <c r="A30" s="12"/>
      <c r="B30" s="5" t="s">
        <v>10</v>
      </c>
      <c r="C30" s="6">
        <v>1574</v>
      </c>
      <c r="D30" s="6">
        <v>1560</v>
      </c>
      <c r="E30" s="6">
        <v>1681</v>
      </c>
      <c r="F30" s="19">
        <f t="shared" si="1"/>
        <v>3241</v>
      </c>
      <c r="G30" s="4"/>
      <c r="H30" s="5" t="s">
        <v>4</v>
      </c>
      <c r="I30" s="6">
        <v>924</v>
      </c>
      <c r="J30" s="6">
        <v>938</v>
      </c>
      <c r="K30" s="6">
        <v>931</v>
      </c>
      <c r="L30" s="20">
        <f t="shared" si="0"/>
        <v>1869</v>
      </c>
    </row>
    <row r="31" spans="1:12" ht="13.25" customHeight="1" x14ac:dyDescent="0.2">
      <c r="A31" s="12"/>
      <c r="B31" s="5" t="s">
        <v>11</v>
      </c>
      <c r="C31" s="6">
        <v>1946</v>
      </c>
      <c r="D31" s="6">
        <v>2006</v>
      </c>
      <c r="E31" s="6">
        <v>2111</v>
      </c>
      <c r="F31" s="19">
        <f t="shared" si="1"/>
        <v>4117</v>
      </c>
      <c r="G31" s="4"/>
      <c r="H31" s="5" t="s">
        <v>10</v>
      </c>
      <c r="I31" s="6">
        <v>993</v>
      </c>
      <c r="J31" s="6">
        <v>851</v>
      </c>
      <c r="K31" s="6">
        <v>943</v>
      </c>
      <c r="L31" s="20">
        <f t="shared" si="0"/>
        <v>1794</v>
      </c>
    </row>
    <row r="32" spans="1:12" ht="13.25" customHeight="1" x14ac:dyDescent="0.2">
      <c r="A32" s="43" t="s">
        <v>5</v>
      </c>
      <c r="B32" s="44"/>
      <c r="C32" s="21">
        <f>SUM(C28:C31)</f>
        <v>7180</v>
      </c>
      <c r="D32" s="21">
        <f>SUM(D28:D31)</f>
        <v>7111</v>
      </c>
      <c r="E32" s="21">
        <f>SUM(E28:E31)</f>
        <v>7621</v>
      </c>
      <c r="F32" s="22">
        <f t="shared" si="1"/>
        <v>14732</v>
      </c>
      <c r="G32" s="4"/>
      <c r="H32" s="5" t="s">
        <v>11</v>
      </c>
      <c r="I32" s="6">
        <v>1416</v>
      </c>
      <c r="J32" s="6">
        <v>1430</v>
      </c>
      <c r="K32" s="6">
        <v>1555</v>
      </c>
      <c r="L32" s="20">
        <f t="shared" si="0"/>
        <v>2985</v>
      </c>
    </row>
    <row r="33" spans="1:12" ht="13.25" customHeight="1" x14ac:dyDescent="0.2">
      <c r="A33" s="12" t="s">
        <v>26</v>
      </c>
      <c r="B33" s="5" t="s">
        <v>8</v>
      </c>
      <c r="C33" s="6">
        <v>725</v>
      </c>
      <c r="D33" s="6">
        <v>742</v>
      </c>
      <c r="E33" s="6">
        <v>794</v>
      </c>
      <c r="F33" s="19">
        <f t="shared" si="1"/>
        <v>1536</v>
      </c>
      <c r="G33" s="4"/>
      <c r="H33" s="5" t="s">
        <v>12</v>
      </c>
      <c r="I33" s="6">
        <v>896</v>
      </c>
      <c r="J33" s="6">
        <v>1025</v>
      </c>
      <c r="K33" s="6">
        <v>1034</v>
      </c>
      <c r="L33" s="20">
        <f t="shared" si="0"/>
        <v>2059</v>
      </c>
    </row>
    <row r="34" spans="1:12" ht="13.25" customHeight="1" x14ac:dyDescent="0.2">
      <c r="A34" s="12"/>
      <c r="B34" s="5" t="s">
        <v>4</v>
      </c>
      <c r="C34" s="6">
        <v>991</v>
      </c>
      <c r="D34" s="6">
        <v>1079</v>
      </c>
      <c r="E34" s="6">
        <v>1114</v>
      </c>
      <c r="F34" s="19">
        <f t="shared" si="1"/>
        <v>2193</v>
      </c>
      <c r="G34" s="4"/>
      <c r="H34" s="5" t="s">
        <v>13</v>
      </c>
      <c r="I34" s="6">
        <v>778</v>
      </c>
      <c r="J34" s="6">
        <v>749</v>
      </c>
      <c r="K34" s="6">
        <v>743</v>
      </c>
      <c r="L34" s="20">
        <f t="shared" si="0"/>
        <v>1492</v>
      </c>
    </row>
    <row r="35" spans="1:12" ht="13.25" customHeight="1" x14ac:dyDescent="0.2">
      <c r="A35" s="12"/>
      <c r="B35" s="5" t="s">
        <v>10</v>
      </c>
      <c r="C35" s="6">
        <v>972</v>
      </c>
      <c r="D35" s="6">
        <v>1055</v>
      </c>
      <c r="E35" s="6">
        <v>1018</v>
      </c>
      <c r="F35" s="19">
        <f t="shared" si="1"/>
        <v>2073</v>
      </c>
      <c r="G35" s="49" t="s">
        <v>5</v>
      </c>
      <c r="H35" s="44"/>
      <c r="I35" s="21">
        <f>SUM(I29:I34)</f>
        <v>6279</v>
      </c>
      <c r="J35" s="21">
        <f>SUM(J29:J34)</f>
        <v>6390</v>
      </c>
      <c r="K35" s="21">
        <f>SUM(K29:K34)</f>
        <v>6622</v>
      </c>
      <c r="L35" s="23">
        <f t="shared" si="0"/>
        <v>13012</v>
      </c>
    </row>
    <row r="36" spans="1:12" ht="13.25" customHeight="1" x14ac:dyDescent="0.2">
      <c r="A36" s="12"/>
      <c r="B36" s="5" t="s">
        <v>11</v>
      </c>
      <c r="C36" s="6">
        <v>1081</v>
      </c>
      <c r="D36" s="6">
        <v>1020</v>
      </c>
      <c r="E36" s="6">
        <v>1027</v>
      </c>
      <c r="F36" s="19">
        <f t="shared" si="1"/>
        <v>2047</v>
      </c>
      <c r="G36" s="37"/>
      <c r="H36" s="38"/>
      <c r="I36" s="18"/>
      <c r="J36" s="18"/>
      <c r="K36" s="18"/>
      <c r="L36" s="20"/>
    </row>
    <row r="37" spans="1:12" ht="13.25" customHeight="1" x14ac:dyDescent="0.2">
      <c r="A37" s="43" t="s">
        <v>5</v>
      </c>
      <c r="B37" s="44"/>
      <c r="C37" s="21">
        <f>SUM(C33:C36)</f>
        <v>3769</v>
      </c>
      <c r="D37" s="21">
        <f>SUM(D33:D36)</f>
        <v>3896</v>
      </c>
      <c r="E37" s="21">
        <f>SUM(E33:E36)</f>
        <v>3953</v>
      </c>
      <c r="F37" s="22">
        <f t="shared" si="1"/>
        <v>7849</v>
      </c>
      <c r="G37" s="45" t="s">
        <v>6</v>
      </c>
      <c r="H37" s="46"/>
      <c r="I37" s="31">
        <f>C13+C21+C27+C32+C37+C44+I13+I19+I23+I28+I35</f>
        <v>96752</v>
      </c>
      <c r="J37" s="31">
        <f>D13+D21+D27+D32+D37+D44+J13+J19+J23+J28+J35</f>
        <v>92506</v>
      </c>
      <c r="K37" s="31">
        <f>E13+E21+E27+E32+E37+E44+K13+K19+K23+K28+K35</f>
        <v>97453</v>
      </c>
      <c r="L37" s="32">
        <f>SUM(J37:K37)</f>
        <v>189959</v>
      </c>
    </row>
    <row r="38" spans="1:12" ht="13.25" customHeight="1" x14ac:dyDescent="0.2">
      <c r="A38" s="12" t="s">
        <v>27</v>
      </c>
      <c r="B38" s="5" t="s">
        <v>8</v>
      </c>
      <c r="C38" s="6">
        <v>1051</v>
      </c>
      <c r="D38" s="6">
        <v>1074</v>
      </c>
      <c r="E38" s="6">
        <v>1086</v>
      </c>
      <c r="F38" s="19">
        <f t="shared" si="1"/>
        <v>2160</v>
      </c>
      <c r="G38" s="47"/>
      <c r="H38" s="48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753</v>
      </c>
      <c r="D39" s="6">
        <v>750</v>
      </c>
      <c r="E39" s="6">
        <v>793</v>
      </c>
      <c r="F39" s="19">
        <f t="shared" si="1"/>
        <v>1543</v>
      </c>
      <c r="G39" s="35" t="s">
        <v>29</v>
      </c>
      <c r="H39" s="38"/>
      <c r="I39" s="6">
        <f>I37-96814</f>
        <v>-62</v>
      </c>
      <c r="J39" s="6">
        <f>J37-92567</f>
        <v>-61</v>
      </c>
      <c r="K39" s="6">
        <f>K37-97504</f>
        <v>-51</v>
      </c>
      <c r="L39" s="33">
        <f>SUM(J39:K39)</f>
        <v>-112</v>
      </c>
    </row>
    <row r="40" spans="1:12" ht="13.25" customHeight="1" x14ac:dyDescent="0.2">
      <c r="A40" s="12"/>
      <c r="B40" s="5" t="s">
        <v>10</v>
      </c>
      <c r="C40" s="6">
        <v>1090</v>
      </c>
      <c r="D40" s="6">
        <v>1049</v>
      </c>
      <c r="E40" s="6">
        <v>1068</v>
      </c>
      <c r="F40" s="19">
        <f t="shared" si="1"/>
        <v>2117</v>
      </c>
      <c r="G40" s="35"/>
      <c r="H40" s="3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1655</v>
      </c>
      <c r="D41" s="6">
        <v>1549</v>
      </c>
      <c r="E41" s="6">
        <v>1700</v>
      </c>
      <c r="F41" s="19">
        <f t="shared" si="1"/>
        <v>3249</v>
      </c>
      <c r="G41" s="35" t="s">
        <v>28</v>
      </c>
      <c r="H41" s="36"/>
      <c r="I41" s="6">
        <f>I37-96249</f>
        <v>503</v>
      </c>
      <c r="J41" s="6">
        <f>J37-92633</f>
        <v>-127</v>
      </c>
      <c r="K41" s="6">
        <f>K37-97283</f>
        <v>170</v>
      </c>
      <c r="L41" s="33">
        <f>SUM(J41:K41)</f>
        <v>43</v>
      </c>
    </row>
    <row r="42" spans="1:12" ht="13.25" customHeight="1" x14ac:dyDescent="0.2">
      <c r="A42" s="12"/>
      <c r="B42" s="5" t="s">
        <v>12</v>
      </c>
      <c r="C42" s="6">
        <v>1407</v>
      </c>
      <c r="D42" s="6">
        <v>1262</v>
      </c>
      <c r="E42" s="6">
        <v>1335</v>
      </c>
      <c r="F42" s="19">
        <f t="shared" si="1"/>
        <v>2597</v>
      </c>
      <c r="G42" s="37"/>
      <c r="H42" s="38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2557</v>
      </c>
      <c r="D43" s="6">
        <v>2185</v>
      </c>
      <c r="E43" s="6">
        <v>2115</v>
      </c>
      <c r="F43" s="19">
        <f t="shared" si="1"/>
        <v>4300</v>
      </c>
      <c r="G43" s="37"/>
      <c r="H43" s="38"/>
      <c r="I43" s="6"/>
      <c r="J43" s="6"/>
      <c r="K43" s="6"/>
      <c r="L43" s="13"/>
    </row>
    <row r="44" spans="1:12" ht="13.25" customHeight="1" thickBot="1" x14ac:dyDescent="0.25">
      <c r="A44" s="39" t="s">
        <v>5</v>
      </c>
      <c r="B44" s="40"/>
      <c r="C44" s="24">
        <f>SUM(C38:C43)</f>
        <v>8513</v>
      </c>
      <c r="D44" s="24">
        <f>SUM(D38:D43)</f>
        <v>7869</v>
      </c>
      <c r="E44" s="24">
        <f>SUM(E38:E43)</f>
        <v>8097</v>
      </c>
      <c r="F44" s="25">
        <f t="shared" si="1"/>
        <v>15966</v>
      </c>
      <c r="G44" s="41"/>
      <c r="H44" s="42"/>
      <c r="I44" s="14"/>
      <c r="J44" s="14"/>
      <c r="K44" s="14"/>
      <c r="L44" s="15"/>
    </row>
    <row r="45" spans="1:12" ht="12.5" thickTop="1" x14ac:dyDescent="0.2"/>
    <row r="47" spans="1:12" x14ac:dyDescent="0.2">
      <c r="H47" s="28"/>
    </row>
    <row r="50" spans="8:8" x14ac:dyDescent="0.2">
      <c r="H50" s="28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8 L40:L41" formulaRange="1"/>
  </ignoredErrors>
</worksheet>
</file>

<file path=docMetadata/LabelInfo.xml><?xml version="1.0" encoding="utf-8"?>
<clbl:labelList xmlns:clbl="http://schemas.microsoft.com/office/2020/mipLabelMetadata">
  <clbl:label id="{df8304f3-d523-4833-8ea1-889a1d1a1938}" enabled="0" method="" siteId="{df8304f3-d523-4833-8ea1-889a1d1a1938}" actionId="{66fb7247-d965-4653-92e3-685da4dbd9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2024-08-09T01:12:30Z</dcterms:modified>
  <cp:lastPrinted>2024-07-01T04:16:09Z</cp:lastPrinted>
  <dcterms:created xsi:type="dcterms:W3CDTF">2004-04-14T02:06:10Z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b8adb5-42ec-4d3b-9a7f-1e8097870b03_SiteId">
    <vt:lpwstr>df8304f3-d523-4833-8ea1-889a1d1a1938</vt:lpwstr>
  </property>
  <property fmtid="{D5CDD505-2E9C-101B-9397-08002B2CF9AE}" pid="3" name="MSIP_Label_8fb8adb5-42ec-4d3b-9a7f-1e8097870b03_SetDate">
    <vt:lpwstr>2024-01-30T02:07:36Z</vt:lpwstr>
  </property>
  <property fmtid="{D5CDD505-2E9C-101B-9397-08002B2CF9AE}" pid="4" name="MSIP_Label_8fb8adb5-42ec-4d3b-9a7f-1e8097870b03_Name">
    <vt:lpwstr>暗号化ラベル</vt:lpwstr>
  </property>
  <property fmtid="{D5CDD505-2E9C-101B-9397-08002B2CF9AE}" pid="5" name="MSIP_Label_8fb8adb5-42ec-4d3b-9a7f-1e8097870b03_Method">
    <vt:lpwstr>Standard</vt:lpwstr>
  </property>
  <property fmtid="{D5CDD505-2E9C-101B-9397-08002B2CF9AE}" pid="6" name="MSIP_Label_8fb8adb5-42ec-4d3b-9a7f-1e8097870b03_Enabled">
    <vt:lpwstr>true</vt:lpwstr>
  </property>
  <property fmtid="{D5CDD505-2E9C-101B-9397-08002B2CF9AE}" pid="7" name="MSIP_Label_8fb8adb5-42ec-4d3b-9a7f-1e8097870b03_ContentBits">
    <vt:lpwstr>8</vt:lpwstr>
  </property>
</Properties>
</file>