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50_オープンデータ\公表データ\令和2年\"/>
    </mc:Choice>
  </mc:AlternateContent>
  <bookViews>
    <workbookView xWindow="90" yWindow="45" windowWidth="13125" windowHeight="7530" tabRatio="677"/>
  </bookViews>
  <sheets>
    <sheet name="1201" sheetId="18" r:id="rId1"/>
    <sheet name="1101" sheetId="19" r:id="rId2"/>
    <sheet name="1001" sheetId="20" r:id="rId3"/>
    <sheet name="0901" sheetId="21" r:id="rId4"/>
    <sheet name="0801" sheetId="22" r:id="rId5"/>
    <sheet name="0701" sheetId="23" r:id="rId6"/>
    <sheet name="0601" sheetId="24" r:id="rId7"/>
    <sheet name="0501" sheetId="25" r:id="rId8"/>
    <sheet name="0401" sheetId="13" r:id="rId9"/>
    <sheet name="0301" sheetId="15" r:id="rId10"/>
    <sheet name="0201" sheetId="16" r:id="rId11"/>
    <sheet name="0101" sheetId="17" r:id="rId12"/>
  </sheets>
  <definedNames>
    <definedName name="_AB6020" localSheetId="11">'0101'!$A$3:$F$77</definedName>
    <definedName name="_AB6020" localSheetId="10">'0201'!$A$3:$F$77</definedName>
    <definedName name="_AB6020" localSheetId="9">'0301'!$A$3:$F$77</definedName>
    <definedName name="_AB6020" localSheetId="8">'0401'!$A$3:$F$70</definedName>
    <definedName name="_AB6020" localSheetId="7">'0501'!$A$3:$F$77</definedName>
    <definedName name="_AB6020" localSheetId="6">'0601'!$A$3:$F$77</definedName>
    <definedName name="_AB6020" localSheetId="5">'0701'!$A$3:$F$77</definedName>
    <definedName name="_AB6020" localSheetId="4">'0801'!$A$3:$F$77</definedName>
    <definedName name="_AB6020" localSheetId="3">'0901'!$A$3:$F$71</definedName>
    <definedName name="_AB6020" localSheetId="2">'1001'!$A$3:$F$77</definedName>
    <definedName name="_AB6020" localSheetId="1">'1101'!$A$3:$F$77</definedName>
    <definedName name="_AB6020" localSheetId="0">'1201'!$A$3:$F$77</definedName>
    <definedName name="_AB6020">#REF!</definedName>
    <definedName name="_xlnm.Print_Area" localSheetId="11">'0101'!$A$1:$M$45</definedName>
    <definedName name="_xlnm.Print_Area" localSheetId="10">'0201'!$A$1:$M$45</definedName>
    <definedName name="_xlnm.Print_Area" localSheetId="9">'0301'!$A$1:$M$45</definedName>
    <definedName name="_xlnm.Print_Area" localSheetId="8">'0401'!$A$1:$M$45</definedName>
    <definedName name="_xlnm.Print_Area" localSheetId="6">'0601'!$A$1:$M$45</definedName>
    <definedName name="_xlnm.Print_Area" localSheetId="5">'0701'!$A$1:$M$45</definedName>
    <definedName name="_xlnm.Print_Area" localSheetId="3">'0901'!$A$1:$M$44</definedName>
    <definedName name="_xlnm.Print_Area" localSheetId="0">'1201'!$A$1:$M$44</definedName>
  </definedNames>
  <calcPr calcId="162913"/>
</workbook>
</file>

<file path=xl/calcChain.xml><?xml version="1.0" encoding="utf-8"?>
<calcChain xmlns="http://schemas.openxmlformats.org/spreadsheetml/2006/main">
  <c r="K41" i="18" l="1"/>
  <c r="J41" i="18"/>
  <c r="I41" i="18"/>
  <c r="K41" i="19" l="1"/>
  <c r="J41" i="19"/>
  <c r="K41" i="20" l="1"/>
  <c r="J41" i="20"/>
  <c r="I41" i="20"/>
  <c r="K41" i="21" l="1"/>
  <c r="J41" i="21"/>
  <c r="I41" i="21"/>
  <c r="K41" i="22" l="1"/>
  <c r="J41" i="22"/>
  <c r="I41" i="22"/>
  <c r="K41" i="23" l="1"/>
  <c r="J41" i="23"/>
  <c r="I41" i="23"/>
  <c r="K41" i="24" l="1"/>
  <c r="J41" i="24"/>
  <c r="I41" i="24"/>
  <c r="K41" i="25" l="1"/>
  <c r="J41" i="25"/>
  <c r="I41" i="25"/>
  <c r="K41" i="13" l="1"/>
  <c r="J41" i="13"/>
  <c r="I41" i="13"/>
  <c r="K41" i="15" l="1"/>
  <c r="J41" i="15"/>
  <c r="I41" i="15"/>
  <c r="K41" i="16" l="1"/>
  <c r="J41" i="16"/>
  <c r="I41" i="16"/>
  <c r="K41" i="17" l="1"/>
  <c r="J41" i="17"/>
  <c r="I41" i="17"/>
  <c r="L39" i="18" l="1"/>
  <c r="D13" i="23" l="1"/>
  <c r="E13" i="23"/>
  <c r="C13" i="23"/>
  <c r="J35" i="23" l="1"/>
  <c r="K35" i="23"/>
  <c r="I35" i="23"/>
  <c r="L39" i="13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L39" i="23"/>
  <c r="L30" i="23"/>
  <c r="L31" i="23"/>
  <c r="L32" i="23"/>
  <c r="L33" i="23"/>
  <c r="L34" i="23"/>
  <c r="L29" i="23"/>
  <c r="L25" i="23"/>
  <c r="L26" i="23"/>
  <c r="L27" i="23"/>
  <c r="L24" i="23"/>
  <c r="L21" i="23"/>
  <c r="L22" i="23"/>
  <c r="L20" i="23"/>
  <c r="L15" i="23"/>
  <c r="L16" i="23"/>
  <c r="L17" i="23"/>
  <c r="L18" i="23"/>
  <c r="L14" i="23"/>
  <c r="L5" i="23"/>
  <c r="L6" i="23"/>
  <c r="L7" i="23"/>
  <c r="L8" i="23"/>
  <c r="L9" i="23"/>
  <c r="L10" i="23"/>
  <c r="L11" i="23"/>
  <c r="L12" i="23"/>
  <c r="L4" i="23"/>
  <c r="F39" i="23"/>
  <c r="F40" i="23"/>
  <c r="F41" i="23"/>
  <c r="F42" i="23"/>
  <c r="F43" i="23"/>
  <c r="F38" i="23"/>
  <c r="F34" i="23"/>
  <c r="F35" i="23"/>
  <c r="F36" i="23"/>
  <c r="F33" i="23"/>
  <c r="F29" i="23"/>
  <c r="F30" i="23"/>
  <c r="F31" i="23"/>
  <c r="F28" i="23"/>
  <c r="F23" i="23"/>
  <c r="F24" i="23"/>
  <c r="F25" i="23"/>
  <c r="F26" i="23"/>
  <c r="F22" i="23"/>
  <c r="F15" i="23"/>
  <c r="F16" i="23"/>
  <c r="F17" i="23"/>
  <c r="F18" i="23"/>
  <c r="F19" i="23"/>
  <c r="F20" i="23"/>
  <c r="F14" i="23"/>
  <c r="F6" i="23"/>
  <c r="F7" i="23"/>
  <c r="F8" i="23"/>
  <c r="F9" i="23"/>
  <c r="F10" i="23"/>
  <c r="F11" i="23"/>
  <c r="F12" i="23"/>
  <c r="F5" i="23"/>
  <c r="F4" i="23"/>
  <c r="I13" i="22"/>
  <c r="J13" i="22"/>
  <c r="K13" i="22"/>
  <c r="C21" i="22"/>
  <c r="D21" i="22"/>
  <c r="E21" i="22"/>
  <c r="C32" i="19"/>
  <c r="D32" i="19"/>
  <c r="E32" i="19"/>
  <c r="I19" i="18"/>
  <c r="J19" i="18"/>
  <c r="K19" i="18"/>
  <c r="L19" i="18" s="1"/>
  <c r="I35" i="13"/>
  <c r="J35" i="13"/>
  <c r="L35" i="13" s="1"/>
  <c r="K35" i="13"/>
  <c r="M48" i="18"/>
  <c r="L39" i="21"/>
  <c r="L39" i="24"/>
  <c r="I23" i="24"/>
  <c r="J23" i="24"/>
  <c r="K23" i="24"/>
  <c r="L23" i="24" s="1"/>
  <c r="C27" i="25"/>
  <c r="D27" i="25"/>
  <c r="F27" i="25" s="1"/>
  <c r="E27" i="25"/>
  <c r="C27" i="17"/>
  <c r="D27" i="17"/>
  <c r="E27" i="17"/>
  <c r="F27" i="17" s="1"/>
  <c r="L39" i="25"/>
  <c r="F4" i="25"/>
  <c r="F5" i="25"/>
  <c r="F6" i="25"/>
  <c r="F7" i="25"/>
  <c r="F8" i="25"/>
  <c r="F9" i="25"/>
  <c r="F10" i="25"/>
  <c r="F11" i="25"/>
  <c r="F12" i="25"/>
  <c r="F14" i="25"/>
  <c r="F15" i="25"/>
  <c r="F16" i="25"/>
  <c r="F17" i="25"/>
  <c r="F18" i="25"/>
  <c r="F19" i="25"/>
  <c r="F20" i="25"/>
  <c r="E44" i="25"/>
  <c r="D44" i="25"/>
  <c r="F44" i="25"/>
  <c r="C44" i="25"/>
  <c r="F43" i="25"/>
  <c r="F42" i="25"/>
  <c r="F41" i="25"/>
  <c r="F40" i="25"/>
  <c r="F39" i="25"/>
  <c r="F38" i="25"/>
  <c r="E37" i="25"/>
  <c r="D37" i="25"/>
  <c r="F37" i="25" s="1"/>
  <c r="C37" i="25"/>
  <c r="F36" i="25"/>
  <c r="K35" i="25"/>
  <c r="J35" i="25"/>
  <c r="L35" i="25" s="1"/>
  <c r="I35" i="25"/>
  <c r="F35" i="25"/>
  <c r="L34" i="25"/>
  <c r="F34" i="25"/>
  <c r="L33" i="25"/>
  <c r="F33" i="25"/>
  <c r="L32" i="25"/>
  <c r="E32" i="25"/>
  <c r="D32" i="25"/>
  <c r="F32" i="25" s="1"/>
  <c r="C32" i="25"/>
  <c r="L31" i="25"/>
  <c r="F31" i="25"/>
  <c r="L30" i="25"/>
  <c r="F30" i="25"/>
  <c r="L29" i="25"/>
  <c r="F29" i="25"/>
  <c r="K28" i="25"/>
  <c r="J28" i="25"/>
  <c r="I28" i="25"/>
  <c r="F28" i="25"/>
  <c r="L27" i="25"/>
  <c r="L26" i="25"/>
  <c r="F26" i="25"/>
  <c r="L25" i="25"/>
  <c r="F25" i="25"/>
  <c r="L24" i="25"/>
  <c r="F24" i="25"/>
  <c r="K23" i="25"/>
  <c r="J23" i="25"/>
  <c r="L23" i="25" s="1"/>
  <c r="I23" i="25"/>
  <c r="F23" i="25"/>
  <c r="L22" i="25"/>
  <c r="F22" i="25"/>
  <c r="L21" i="25"/>
  <c r="E21" i="25"/>
  <c r="D21" i="25"/>
  <c r="F21" i="25"/>
  <c r="C21" i="25"/>
  <c r="L20" i="25"/>
  <c r="K19" i="25"/>
  <c r="J19" i="25"/>
  <c r="L19" i="25" s="1"/>
  <c r="I19" i="25"/>
  <c r="L18" i="25"/>
  <c r="L17" i="25"/>
  <c r="L16" i="25"/>
  <c r="L15" i="25"/>
  <c r="L14" i="25"/>
  <c r="K13" i="25"/>
  <c r="J13" i="25"/>
  <c r="I13" i="25"/>
  <c r="E13" i="25"/>
  <c r="D13" i="25"/>
  <c r="C13" i="25"/>
  <c r="L12" i="25"/>
  <c r="L11" i="25"/>
  <c r="L10" i="25"/>
  <c r="L9" i="25"/>
  <c r="L8" i="25"/>
  <c r="L7" i="25"/>
  <c r="L6" i="25"/>
  <c r="L5" i="25"/>
  <c r="L4" i="25"/>
  <c r="E44" i="24"/>
  <c r="D44" i="24"/>
  <c r="F44" i="24" s="1"/>
  <c r="C44" i="24"/>
  <c r="F43" i="24"/>
  <c r="F42" i="24"/>
  <c r="F41" i="24"/>
  <c r="F40" i="24"/>
  <c r="F39" i="24"/>
  <c r="F38" i="24"/>
  <c r="E37" i="24"/>
  <c r="D37" i="24"/>
  <c r="F37" i="24" s="1"/>
  <c r="C37" i="24"/>
  <c r="F36" i="24"/>
  <c r="K35" i="24"/>
  <c r="J35" i="24"/>
  <c r="I35" i="24"/>
  <c r="F35" i="24"/>
  <c r="L34" i="24"/>
  <c r="F34" i="24"/>
  <c r="L33" i="24"/>
  <c r="F33" i="24"/>
  <c r="L32" i="24"/>
  <c r="E32" i="24"/>
  <c r="D32" i="24"/>
  <c r="F32" i="24" s="1"/>
  <c r="C32" i="24"/>
  <c r="L31" i="24"/>
  <c r="F31" i="24"/>
  <c r="L30" i="24"/>
  <c r="F30" i="24"/>
  <c r="L29" i="24"/>
  <c r="F29" i="24"/>
  <c r="K28" i="24"/>
  <c r="J28" i="24"/>
  <c r="L28" i="24" s="1"/>
  <c r="I28" i="24"/>
  <c r="F28" i="24"/>
  <c r="L27" i="24"/>
  <c r="E27" i="24"/>
  <c r="D27" i="24"/>
  <c r="F27" i="24"/>
  <c r="C27" i="24"/>
  <c r="L26" i="24"/>
  <c r="F26" i="24"/>
  <c r="L25" i="24"/>
  <c r="F25" i="24"/>
  <c r="L24" i="24"/>
  <c r="F24" i="24"/>
  <c r="F23" i="24"/>
  <c r="L22" i="24"/>
  <c r="F22" i="24"/>
  <c r="L21" i="24"/>
  <c r="E21" i="24"/>
  <c r="D21" i="24"/>
  <c r="F21" i="24"/>
  <c r="C21" i="24"/>
  <c r="L20" i="24"/>
  <c r="F20" i="24"/>
  <c r="K19" i="24"/>
  <c r="J19" i="24"/>
  <c r="L19" i="24" s="1"/>
  <c r="I19" i="24"/>
  <c r="F19" i="24"/>
  <c r="L18" i="24"/>
  <c r="F18" i="24"/>
  <c r="L17" i="24"/>
  <c r="F17" i="24"/>
  <c r="L16" i="24"/>
  <c r="F16" i="24"/>
  <c r="L15" i="24"/>
  <c r="F15" i="24"/>
  <c r="L14" i="24"/>
  <c r="F14" i="24"/>
  <c r="K13" i="24"/>
  <c r="J13" i="24"/>
  <c r="I13" i="24"/>
  <c r="E13" i="24"/>
  <c r="D13" i="24"/>
  <c r="F13" i="24"/>
  <c r="C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4" i="24"/>
  <c r="F4" i="24"/>
  <c r="E44" i="23"/>
  <c r="D44" i="23"/>
  <c r="C44" i="23"/>
  <c r="E37" i="23"/>
  <c r="D37" i="23"/>
  <c r="C37" i="23"/>
  <c r="E32" i="23"/>
  <c r="D32" i="23"/>
  <c r="C32" i="23"/>
  <c r="K28" i="23"/>
  <c r="J28" i="23"/>
  <c r="I28" i="23"/>
  <c r="E27" i="23"/>
  <c r="D27" i="23"/>
  <c r="C27" i="23"/>
  <c r="K23" i="23"/>
  <c r="J23" i="23"/>
  <c r="I23" i="23"/>
  <c r="E21" i="23"/>
  <c r="D21" i="23"/>
  <c r="F21" i="23" s="1"/>
  <c r="C21" i="23"/>
  <c r="K19" i="23"/>
  <c r="J19" i="23"/>
  <c r="I19" i="23"/>
  <c r="K13" i="23"/>
  <c r="J13" i="23"/>
  <c r="L13" i="23" s="1"/>
  <c r="I13" i="23"/>
  <c r="F13" i="23"/>
  <c r="E44" i="22"/>
  <c r="D44" i="22"/>
  <c r="C44" i="22"/>
  <c r="F43" i="22"/>
  <c r="F42" i="22"/>
  <c r="F41" i="22"/>
  <c r="F40" i="22"/>
  <c r="F39" i="22"/>
  <c r="F38" i="22"/>
  <c r="E37" i="22"/>
  <c r="D37" i="22"/>
  <c r="C37" i="22"/>
  <c r="F36" i="22"/>
  <c r="K35" i="22"/>
  <c r="J35" i="22"/>
  <c r="I35" i="22"/>
  <c r="F35" i="22"/>
  <c r="L34" i="22"/>
  <c r="F34" i="22"/>
  <c r="L33" i="22"/>
  <c r="F33" i="22"/>
  <c r="L32" i="22"/>
  <c r="E32" i="22"/>
  <c r="D32" i="22"/>
  <c r="C32" i="22"/>
  <c r="L31" i="22"/>
  <c r="F31" i="22"/>
  <c r="L30" i="22"/>
  <c r="F30" i="22"/>
  <c r="L29" i="22"/>
  <c r="F29" i="22"/>
  <c r="K28" i="22"/>
  <c r="J28" i="22"/>
  <c r="I28" i="22"/>
  <c r="F28" i="22"/>
  <c r="L27" i="22"/>
  <c r="E27" i="22"/>
  <c r="D27" i="22"/>
  <c r="C27" i="22"/>
  <c r="L26" i="22"/>
  <c r="F26" i="22"/>
  <c r="L25" i="22"/>
  <c r="F25" i="22"/>
  <c r="L24" i="22"/>
  <c r="F24" i="22"/>
  <c r="K23" i="22"/>
  <c r="J23" i="22"/>
  <c r="L23" i="22" s="1"/>
  <c r="I23" i="22"/>
  <c r="F23" i="22"/>
  <c r="L22" i="22"/>
  <c r="F22" i="22"/>
  <c r="L21" i="22"/>
  <c r="L20" i="22"/>
  <c r="F20" i="22"/>
  <c r="K19" i="22"/>
  <c r="J19" i="22"/>
  <c r="I19" i="22"/>
  <c r="F19" i="22"/>
  <c r="L18" i="22"/>
  <c r="F18" i="22"/>
  <c r="L17" i="22"/>
  <c r="F17" i="22"/>
  <c r="L16" i="22"/>
  <c r="F16" i="22"/>
  <c r="L15" i="22"/>
  <c r="F15" i="22"/>
  <c r="L14" i="22"/>
  <c r="F14" i="22"/>
  <c r="E13" i="22"/>
  <c r="D13" i="22"/>
  <c r="C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E44" i="21"/>
  <c r="D44" i="21"/>
  <c r="F44" i="21" s="1"/>
  <c r="C44" i="21"/>
  <c r="F43" i="21"/>
  <c r="F42" i="21"/>
  <c r="F41" i="21"/>
  <c r="F40" i="21"/>
  <c r="F39" i="21"/>
  <c r="F38" i="21"/>
  <c r="E37" i="21"/>
  <c r="D37" i="21"/>
  <c r="F37" i="21" s="1"/>
  <c r="C37" i="21"/>
  <c r="F36" i="21"/>
  <c r="K35" i="21"/>
  <c r="J35" i="21"/>
  <c r="I35" i="21"/>
  <c r="F35" i="21"/>
  <c r="L34" i="21"/>
  <c r="F34" i="21"/>
  <c r="L33" i="21"/>
  <c r="F33" i="21"/>
  <c r="L32" i="21"/>
  <c r="E32" i="21"/>
  <c r="D32" i="21"/>
  <c r="F32" i="21"/>
  <c r="C32" i="21"/>
  <c r="L31" i="21"/>
  <c r="F31" i="21"/>
  <c r="L30" i="21"/>
  <c r="F30" i="21"/>
  <c r="L29" i="21"/>
  <c r="F29" i="21"/>
  <c r="K28" i="21"/>
  <c r="J28" i="21"/>
  <c r="I28" i="21"/>
  <c r="F28" i="21"/>
  <c r="L27" i="21"/>
  <c r="E27" i="21"/>
  <c r="D27" i="21"/>
  <c r="F27" i="21" s="1"/>
  <c r="C27" i="21"/>
  <c r="L26" i="21"/>
  <c r="F26" i="21"/>
  <c r="L25" i="21"/>
  <c r="F25" i="21"/>
  <c r="L24" i="21"/>
  <c r="F24" i="21"/>
  <c r="K23" i="21"/>
  <c r="J23" i="21"/>
  <c r="I23" i="21"/>
  <c r="F23" i="21"/>
  <c r="L22" i="21"/>
  <c r="F22" i="21"/>
  <c r="L21" i="21"/>
  <c r="E21" i="21"/>
  <c r="D21" i="21"/>
  <c r="C21" i="21"/>
  <c r="L20" i="21"/>
  <c r="F20" i="21"/>
  <c r="K19" i="21"/>
  <c r="J19" i="21"/>
  <c r="I19" i="21"/>
  <c r="F19" i="21"/>
  <c r="L18" i="21"/>
  <c r="F18" i="21"/>
  <c r="L17" i="21"/>
  <c r="F17" i="21"/>
  <c r="L16" i="21"/>
  <c r="F16" i="21"/>
  <c r="L15" i="21"/>
  <c r="F15" i="21"/>
  <c r="L14" i="21"/>
  <c r="F14" i="21"/>
  <c r="K13" i="21"/>
  <c r="J13" i="21"/>
  <c r="I13" i="21"/>
  <c r="E13" i="21"/>
  <c r="D13" i="21"/>
  <c r="C13" i="2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L5" i="21"/>
  <c r="F5" i="21"/>
  <c r="L4" i="21"/>
  <c r="F4" i="21"/>
  <c r="E44" i="20"/>
  <c r="D44" i="20"/>
  <c r="F44" i="20" s="1"/>
  <c r="C44" i="20"/>
  <c r="F43" i="20"/>
  <c r="F42" i="20"/>
  <c r="F41" i="20"/>
  <c r="F40" i="20"/>
  <c r="L39" i="20"/>
  <c r="F39" i="20"/>
  <c r="F38" i="20"/>
  <c r="E37" i="20"/>
  <c r="D37" i="20"/>
  <c r="C37" i="20"/>
  <c r="F36" i="20"/>
  <c r="K35" i="20"/>
  <c r="J35" i="20"/>
  <c r="L35" i="20" s="1"/>
  <c r="I35" i="20"/>
  <c r="F35" i="20"/>
  <c r="L34" i="20"/>
  <c r="F34" i="20"/>
  <c r="L33" i="20"/>
  <c r="F33" i="20"/>
  <c r="L32" i="20"/>
  <c r="E32" i="20"/>
  <c r="D32" i="20"/>
  <c r="F32" i="20" s="1"/>
  <c r="C32" i="20"/>
  <c r="L31" i="20"/>
  <c r="F31" i="20"/>
  <c r="L30" i="20"/>
  <c r="F30" i="20"/>
  <c r="L29" i="20"/>
  <c r="F29" i="20"/>
  <c r="K28" i="20"/>
  <c r="J28" i="20"/>
  <c r="I28" i="20"/>
  <c r="F28" i="20"/>
  <c r="L27" i="20"/>
  <c r="E27" i="20"/>
  <c r="D27" i="20"/>
  <c r="F27" i="20" s="1"/>
  <c r="C27" i="20"/>
  <c r="L26" i="20"/>
  <c r="F26" i="20"/>
  <c r="L25" i="20"/>
  <c r="F25" i="20"/>
  <c r="L24" i="20"/>
  <c r="F24" i="20"/>
  <c r="K23" i="20"/>
  <c r="J23" i="20"/>
  <c r="I23" i="20"/>
  <c r="F23" i="20"/>
  <c r="L22" i="20"/>
  <c r="F22" i="20"/>
  <c r="L21" i="20"/>
  <c r="E21" i="20"/>
  <c r="D21" i="20"/>
  <c r="F21" i="20" s="1"/>
  <c r="C21" i="20"/>
  <c r="L20" i="20"/>
  <c r="F20" i="20"/>
  <c r="K19" i="20"/>
  <c r="J19" i="20"/>
  <c r="L19" i="20"/>
  <c r="I19" i="20"/>
  <c r="F19" i="20"/>
  <c r="L18" i="20"/>
  <c r="F18" i="20"/>
  <c r="L17" i="20"/>
  <c r="F17" i="20"/>
  <c r="L16" i="20"/>
  <c r="F16" i="20"/>
  <c r="L15" i="20"/>
  <c r="F15" i="20"/>
  <c r="L14" i="20"/>
  <c r="F14" i="20"/>
  <c r="K13" i="20"/>
  <c r="J13" i="20"/>
  <c r="L13" i="20" s="1"/>
  <c r="I13" i="20"/>
  <c r="E13" i="20"/>
  <c r="F13" i="20" s="1"/>
  <c r="D13" i="20"/>
  <c r="C13" i="20"/>
  <c r="L12" i="20"/>
  <c r="F12" i="20"/>
  <c r="L11" i="20"/>
  <c r="F11" i="20"/>
  <c r="L10" i="20"/>
  <c r="F10" i="20"/>
  <c r="L9" i="20"/>
  <c r="F9" i="20"/>
  <c r="L8" i="20"/>
  <c r="F8" i="20"/>
  <c r="L7" i="20"/>
  <c r="F7" i="20"/>
  <c r="L6" i="20"/>
  <c r="F6" i="20"/>
  <c r="L5" i="20"/>
  <c r="F5" i="20"/>
  <c r="L4" i="20"/>
  <c r="F4" i="20"/>
  <c r="E44" i="19"/>
  <c r="D44" i="19"/>
  <c r="F44" i="19" s="1"/>
  <c r="C44" i="19"/>
  <c r="F43" i="19"/>
  <c r="F42" i="19"/>
  <c r="F41" i="19"/>
  <c r="F40" i="19"/>
  <c r="F39" i="19"/>
  <c r="F38" i="19"/>
  <c r="E37" i="19"/>
  <c r="D37" i="19"/>
  <c r="C37" i="19"/>
  <c r="F36" i="19"/>
  <c r="K35" i="19"/>
  <c r="L35" i="19" s="1"/>
  <c r="J35" i="19"/>
  <c r="I35" i="19"/>
  <c r="F35" i="19"/>
  <c r="L34" i="19"/>
  <c r="F34" i="19"/>
  <c r="L33" i="19"/>
  <c r="F33" i="19"/>
  <c r="L32" i="19"/>
  <c r="L31" i="19"/>
  <c r="F31" i="19"/>
  <c r="L30" i="19"/>
  <c r="F30" i="19"/>
  <c r="L29" i="19"/>
  <c r="F29" i="19"/>
  <c r="K28" i="19"/>
  <c r="J28" i="19"/>
  <c r="L28" i="19" s="1"/>
  <c r="I28" i="19"/>
  <c r="F28" i="19"/>
  <c r="L27" i="19"/>
  <c r="E27" i="19"/>
  <c r="D27" i="19"/>
  <c r="C27" i="19"/>
  <c r="L26" i="19"/>
  <c r="F26" i="19"/>
  <c r="L25" i="19"/>
  <c r="F25" i="19"/>
  <c r="L24" i="19"/>
  <c r="F24" i="19"/>
  <c r="K23" i="19"/>
  <c r="J23" i="19"/>
  <c r="I23" i="19"/>
  <c r="F23" i="19"/>
  <c r="L22" i="19"/>
  <c r="F22" i="19"/>
  <c r="L21" i="19"/>
  <c r="E21" i="19"/>
  <c r="D21" i="19"/>
  <c r="F21" i="19" s="1"/>
  <c r="C21" i="19"/>
  <c r="L20" i="19"/>
  <c r="F20" i="19"/>
  <c r="K19" i="19"/>
  <c r="J19" i="19"/>
  <c r="I19" i="19"/>
  <c r="F19" i="19"/>
  <c r="L18" i="19"/>
  <c r="F18" i="19"/>
  <c r="L17" i="19"/>
  <c r="F17" i="19"/>
  <c r="L16" i="19"/>
  <c r="F16" i="19"/>
  <c r="L15" i="19"/>
  <c r="F15" i="19"/>
  <c r="L14" i="19"/>
  <c r="F14" i="19"/>
  <c r="K13" i="19"/>
  <c r="J13" i="19"/>
  <c r="L13" i="19"/>
  <c r="I13" i="19"/>
  <c r="E13" i="19"/>
  <c r="D13" i="19"/>
  <c r="C13" i="19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L5" i="19"/>
  <c r="F5" i="19"/>
  <c r="L4" i="19"/>
  <c r="F4" i="19"/>
  <c r="E44" i="18"/>
  <c r="D44" i="18"/>
  <c r="F44" i="18" s="1"/>
  <c r="C44" i="18"/>
  <c r="F43" i="18"/>
  <c r="F42" i="18"/>
  <c r="F41" i="18"/>
  <c r="F40" i="18"/>
  <c r="F39" i="18"/>
  <c r="F38" i="18"/>
  <c r="E37" i="18"/>
  <c r="D37" i="18"/>
  <c r="F37" i="18" s="1"/>
  <c r="C37" i="18"/>
  <c r="F36" i="18"/>
  <c r="K35" i="18"/>
  <c r="J35" i="18"/>
  <c r="I35" i="18"/>
  <c r="F35" i="18"/>
  <c r="L34" i="18"/>
  <c r="F34" i="18"/>
  <c r="L33" i="18"/>
  <c r="F33" i="18"/>
  <c r="L32" i="18"/>
  <c r="E32" i="18"/>
  <c r="D32" i="18"/>
  <c r="F32" i="18" s="1"/>
  <c r="C32" i="18"/>
  <c r="L31" i="18"/>
  <c r="F31" i="18"/>
  <c r="L30" i="18"/>
  <c r="F30" i="18"/>
  <c r="L29" i="18"/>
  <c r="F29" i="18"/>
  <c r="K28" i="18"/>
  <c r="J28" i="18"/>
  <c r="I28" i="18"/>
  <c r="F28" i="18"/>
  <c r="L27" i="18"/>
  <c r="E27" i="18"/>
  <c r="D27" i="18"/>
  <c r="F27" i="18" s="1"/>
  <c r="C27" i="18"/>
  <c r="L26" i="18"/>
  <c r="F26" i="18"/>
  <c r="L25" i="18"/>
  <c r="F25" i="18"/>
  <c r="L24" i="18"/>
  <c r="F24" i="18"/>
  <c r="K23" i="18"/>
  <c r="J23" i="18"/>
  <c r="I23" i="18"/>
  <c r="F23" i="18"/>
  <c r="L22" i="18"/>
  <c r="F22" i="18"/>
  <c r="L21" i="18"/>
  <c r="E21" i="18"/>
  <c r="D21" i="18"/>
  <c r="C21" i="18"/>
  <c r="L20" i="18"/>
  <c r="F20" i="18"/>
  <c r="F19" i="18"/>
  <c r="L18" i="18"/>
  <c r="F18" i="18"/>
  <c r="L17" i="18"/>
  <c r="F17" i="18"/>
  <c r="L16" i="18"/>
  <c r="F16" i="18"/>
  <c r="L15" i="18"/>
  <c r="F15" i="18"/>
  <c r="L14" i="18"/>
  <c r="F14" i="18"/>
  <c r="K13" i="18"/>
  <c r="J13" i="18"/>
  <c r="I13" i="18"/>
  <c r="E13" i="18"/>
  <c r="D13" i="18"/>
  <c r="C13" i="18"/>
  <c r="L12" i="18"/>
  <c r="F12" i="18"/>
  <c r="L11" i="18"/>
  <c r="F11" i="18"/>
  <c r="L10" i="18"/>
  <c r="F10" i="18"/>
  <c r="L9" i="18"/>
  <c r="F9" i="18"/>
  <c r="L8" i="18"/>
  <c r="F8" i="18"/>
  <c r="L7" i="18"/>
  <c r="F7" i="18"/>
  <c r="L6" i="18"/>
  <c r="F6" i="18"/>
  <c r="L5" i="18"/>
  <c r="F5" i="18"/>
  <c r="L4" i="18"/>
  <c r="F4" i="18"/>
  <c r="E44" i="17"/>
  <c r="D44" i="17"/>
  <c r="F44" i="17" s="1"/>
  <c r="C44" i="17"/>
  <c r="F43" i="17"/>
  <c r="F42" i="17"/>
  <c r="F41" i="17"/>
  <c r="F40" i="17"/>
  <c r="L39" i="17"/>
  <c r="F39" i="17"/>
  <c r="F38" i="17"/>
  <c r="E37" i="17"/>
  <c r="D37" i="17"/>
  <c r="C37" i="17"/>
  <c r="F36" i="17"/>
  <c r="K35" i="17"/>
  <c r="J35" i="17"/>
  <c r="L35" i="17" s="1"/>
  <c r="I35" i="17"/>
  <c r="F35" i="17"/>
  <c r="L34" i="17"/>
  <c r="F34" i="17"/>
  <c r="L33" i="17"/>
  <c r="F33" i="17"/>
  <c r="L32" i="17"/>
  <c r="E32" i="17"/>
  <c r="D32" i="17"/>
  <c r="F32" i="17" s="1"/>
  <c r="C32" i="17"/>
  <c r="L31" i="17"/>
  <c r="F31" i="17"/>
  <c r="L30" i="17"/>
  <c r="F30" i="17"/>
  <c r="L29" i="17"/>
  <c r="F29" i="17"/>
  <c r="K28" i="17"/>
  <c r="J28" i="17"/>
  <c r="I28" i="17"/>
  <c r="F28" i="17"/>
  <c r="L27" i="17"/>
  <c r="L26" i="17"/>
  <c r="F26" i="17"/>
  <c r="L25" i="17"/>
  <c r="F25" i="17"/>
  <c r="L24" i="17"/>
  <c r="F24" i="17"/>
  <c r="K23" i="17"/>
  <c r="J23" i="17"/>
  <c r="I23" i="17"/>
  <c r="F23" i="17"/>
  <c r="L22" i="17"/>
  <c r="F22" i="17"/>
  <c r="L21" i="17"/>
  <c r="E21" i="17"/>
  <c r="D21" i="17"/>
  <c r="F21" i="17" s="1"/>
  <c r="C21" i="17"/>
  <c r="L20" i="17"/>
  <c r="F20" i="17"/>
  <c r="K19" i="17"/>
  <c r="L19" i="17" s="1"/>
  <c r="J19" i="17"/>
  <c r="I19" i="17"/>
  <c r="F19" i="17"/>
  <c r="L18" i="17"/>
  <c r="F18" i="17"/>
  <c r="L17" i="17"/>
  <c r="F17" i="17"/>
  <c r="L16" i="17"/>
  <c r="F16" i="17"/>
  <c r="L15" i="17"/>
  <c r="F15" i="17"/>
  <c r="L14" i="17"/>
  <c r="F14" i="17"/>
  <c r="K13" i="17"/>
  <c r="J13" i="17"/>
  <c r="I13" i="17"/>
  <c r="E13" i="17"/>
  <c r="D13" i="17"/>
  <c r="C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E44" i="16"/>
  <c r="D44" i="16"/>
  <c r="F44" i="16" s="1"/>
  <c r="C44" i="16"/>
  <c r="F43" i="16"/>
  <c r="F42" i="16"/>
  <c r="L41" i="16"/>
  <c r="F41" i="16"/>
  <c r="F40" i="16"/>
  <c r="L39" i="16"/>
  <c r="F39" i="16"/>
  <c r="F38" i="16"/>
  <c r="E37" i="16"/>
  <c r="D37" i="16"/>
  <c r="F37" i="16" s="1"/>
  <c r="C37" i="16"/>
  <c r="F36" i="16"/>
  <c r="K35" i="16"/>
  <c r="J35" i="16"/>
  <c r="L35" i="16" s="1"/>
  <c r="I35" i="16"/>
  <c r="F35" i="16"/>
  <c r="L34" i="16"/>
  <c r="F34" i="16"/>
  <c r="L33" i="16"/>
  <c r="F33" i="16"/>
  <c r="L32" i="16"/>
  <c r="E32" i="16"/>
  <c r="D32" i="16"/>
  <c r="F32" i="16"/>
  <c r="C32" i="16"/>
  <c r="L31" i="16"/>
  <c r="F31" i="16"/>
  <c r="L30" i="16"/>
  <c r="F30" i="16"/>
  <c r="L29" i="16"/>
  <c r="F29" i="16"/>
  <c r="K28" i="16"/>
  <c r="J28" i="16"/>
  <c r="L28" i="16" s="1"/>
  <c r="I28" i="16"/>
  <c r="F28" i="16"/>
  <c r="L27" i="16"/>
  <c r="E27" i="16"/>
  <c r="D27" i="16"/>
  <c r="F27" i="16" s="1"/>
  <c r="C27" i="16"/>
  <c r="L26" i="16"/>
  <c r="F26" i="16"/>
  <c r="L25" i="16"/>
  <c r="F25" i="16"/>
  <c r="L24" i="16"/>
  <c r="F24" i="16"/>
  <c r="K23" i="16"/>
  <c r="J23" i="16"/>
  <c r="L23" i="16" s="1"/>
  <c r="I23" i="16"/>
  <c r="F23" i="16"/>
  <c r="L22" i="16"/>
  <c r="F22" i="16"/>
  <c r="L21" i="16"/>
  <c r="E21" i="16"/>
  <c r="D21" i="16"/>
  <c r="F21" i="16" s="1"/>
  <c r="C21" i="16"/>
  <c r="L20" i="16"/>
  <c r="F20" i="16"/>
  <c r="K19" i="16"/>
  <c r="J19" i="16"/>
  <c r="L19" i="16" s="1"/>
  <c r="I19" i="16"/>
  <c r="F19" i="16"/>
  <c r="L18" i="16"/>
  <c r="F18" i="16"/>
  <c r="L17" i="16"/>
  <c r="F17" i="16"/>
  <c r="L16" i="16"/>
  <c r="F16" i="16"/>
  <c r="L15" i="16"/>
  <c r="F15" i="16"/>
  <c r="L14" i="16"/>
  <c r="F14" i="16"/>
  <c r="K13" i="16"/>
  <c r="J13" i="16"/>
  <c r="L13" i="16" s="1"/>
  <c r="I13" i="16"/>
  <c r="E13" i="16"/>
  <c r="D13" i="16"/>
  <c r="C13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E44" i="15"/>
  <c r="F44" i="15" s="1"/>
  <c r="D44" i="15"/>
  <c r="C44" i="15"/>
  <c r="F43" i="15"/>
  <c r="F42" i="15"/>
  <c r="F41" i="15"/>
  <c r="F40" i="15"/>
  <c r="L39" i="15"/>
  <c r="F39" i="15"/>
  <c r="F38" i="15"/>
  <c r="E37" i="15"/>
  <c r="D37" i="15"/>
  <c r="F37" i="15" s="1"/>
  <c r="C37" i="15"/>
  <c r="F36" i="15"/>
  <c r="K35" i="15"/>
  <c r="J35" i="15"/>
  <c r="L35" i="15"/>
  <c r="I35" i="15"/>
  <c r="F35" i="15"/>
  <c r="L34" i="15"/>
  <c r="F34" i="15"/>
  <c r="L33" i="15"/>
  <c r="F33" i="15"/>
  <c r="L32" i="15"/>
  <c r="E32" i="15"/>
  <c r="D32" i="15"/>
  <c r="C32" i="15"/>
  <c r="L31" i="15"/>
  <c r="F31" i="15"/>
  <c r="L30" i="15"/>
  <c r="F30" i="15"/>
  <c r="L29" i="15"/>
  <c r="F29" i="15"/>
  <c r="K28" i="15"/>
  <c r="J28" i="15"/>
  <c r="L28" i="15" s="1"/>
  <c r="I28" i="15"/>
  <c r="F28" i="15"/>
  <c r="L27" i="15"/>
  <c r="E27" i="15"/>
  <c r="D27" i="15"/>
  <c r="C27" i="15"/>
  <c r="L26" i="15"/>
  <c r="F26" i="15"/>
  <c r="L25" i="15"/>
  <c r="F25" i="15"/>
  <c r="L24" i="15"/>
  <c r="F24" i="15"/>
  <c r="K23" i="15"/>
  <c r="J23" i="15"/>
  <c r="I23" i="15"/>
  <c r="F23" i="15"/>
  <c r="L22" i="15"/>
  <c r="F22" i="15"/>
  <c r="L21" i="15"/>
  <c r="E21" i="15"/>
  <c r="D21" i="15"/>
  <c r="C21" i="15"/>
  <c r="L20" i="15"/>
  <c r="K19" i="15"/>
  <c r="J19" i="15"/>
  <c r="L19" i="15" s="1"/>
  <c r="I19" i="15"/>
  <c r="L18" i="15"/>
  <c r="L17" i="15"/>
  <c r="L16" i="15"/>
  <c r="L15" i="15"/>
  <c r="L14" i="15"/>
  <c r="K13" i="15"/>
  <c r="J13" i="15"/>
  <c r="L13" i="15"/>
  <c r="I13" i="15"/>
  <c r="E13" i="15"/>
  <c r="D13" i="15"/>
  <c r="C13" i="15"/>
  <c r="L12" i="15"/>
  <c r="L11" i="15"/>
  <c r="L10" i="15"/>
  <c r="L9" i="15"/>
  <c r="L8" i="15"/>
  <c r="L7" i="15"/>
  <c r="L6" i="15"/>
  <c r="L5" i="15"/>
  <c r="L4" i="15"/>
  <c r="E44" i="13"/>
  <c r="D44" i="13"/>
  <c r="F44" i="13" s="1"/>
  <c r="C44" i="13"/>
  <c r="F43" i="13"/>
  <c r="F42" i="13"/>
  <c r="F41" i="13"/>
  <c r="F40" i="13"/>
  <c r="F39" i="13"/>
  <c r="F38" i="13"/>
  <c r="E37" i="13"/>
  <c r="D37" i="13"/>
  <c r="F37" i="13" s="1"/>
  <c r="C37" i="13"/>
  <c r="F36" i="13"/>
  <c r="F35" i="13"/>
  <c r="L34" i="13"/>
  <c r="F34" i="13"/>
  <c r="L33" i="13"/>
  <c r="F33" i="13"/>
  <c r="L32" i="13"/>
  <c r="E32" i="13"/>
  <c r="D32" i="13"/>
  <c r="F32" i="13" s="1"/>
  <c r="C32" i="13"/>
  <c r="L31" i="13"/>
  <c r="F31" i="13"/>
  <c r="L30" i="13"/>
  <c r="F30" i="13"/>
  <c r="L29" i="13"/>
  <c r="F29" i="13"/>
  <c r="K28" i="13"/>
  <c r="J28" i="13"/>
  <c r="I28" i="13"/>
  <c r="F28" i="13"/>
  <c r="L27" i="13"/>
  <c r="E27" i="13"/>
  <c r="D27" i="13"/>
  <c r="F27" i="13" s="1"/>
  <c r="C27" i="13"/>
  <c r="L26" i="13"/>
  <c r="F26" i="13"/>
  <c r="L25" i="13"/>
  <c r="F25" i="13"/>
  <c r="L24" i="13"/>
  <c r="F24" i="13"/>
  <c r="K23" i="13"/>
  <c r="J23" i="13"/>
  <c r="I23" i="13"/>
  <c r="F23" i="13"/>
  <c r="L22" i="13"/>
  <c r="F22" i="13"/>
  <c r="L21" i="13"/>
  <c r="E21" i="13"/>
  <c r="D21" i="13"/>
  <c r="C21" i="13"/>
  <c r="L20" i="13"/>
  <c r="F20" i="13"/>
  <c r="K19" i="13"/>
  <c r="J19" i="13"/>
  <c r="L19" i="13" s="1"/>
  <c r="I19" i="13"/>
  <c r="F19" i="13"/>
  <c r="L18" i="13"/>
  <c r="F18" i="13"/>
  <c r="L17" i="13"/>
  <c r="F17" i="13"/>
  <c r="L16" i="13"/>
  <c r="F16" i="13"/>
  <c r="L15" i="13"/>
  <c r="F15" i="13"/>
  <c r="L14" i="13"/>
  <c r="F14" i="13"/>
  <c r="K13" i="13"/>
  <c r="J13" i="13"/>
  <c r="L13" i="13"/>
  <c r="I13" i="13"/>
  <c r="E13" i="13"/>
  <c r="D13" i="13"/>
  <c r="C13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F13" i="25"/>
  <c r="F13" i="19"/>
  <c r="F27" i="19"/>
  <c r="F21" i="21"/>
  <c r="L39" i="22"/>
  <c r="L39" i="19"/>
  <c r="F32" i="15"/>
  <c r="F27" i="15"/>
  <c r="F13" i="15"/>
  <c r="F21" i="15"/>
  <c r="J37" i="15"/>
  <c r="L41" i="15" s="1"/>
  <c r="F13" i="18"/>
  <c r="F13" i="16"/>
  <c r="F13" i="17"/>
  <c r="I37" i="25"/>
  <c r="J37" i="25"/>
  <c r="J37" i="24"/>
  <c r="K37" i="24"/>
  <c r="K37" i="23"/>
  <c r="L35" i="18" l="1"/>
  <c r="L28" i="18"/>
  <c r="F21" i="18"/>
  <c r="L23" i="19"/>
  <c r="L19" i="19"/>
  <c r="F37" i="19"/>
  <c r="F32" i="19"/>
  <c r="L28" i="20"/>
  <c r="L23" i="20"/>
  <c r="L28" i="21"/>
  <c r="L19" i="21"/>
  <c r="L35" i="24"/>
  <c r="L13" i="24"/>
  <c r="I37" i="24"/>
  <c r="L28" i="25"/>
  <c r="L13" i="25"/>
  <c r="L28" i="13"/>
  <c r="L23" i="13"/>
  <c r="F21" i="13"/>
  <c r="F13" i="13"/>
  <c r="K37" i="13"/>
  <c r="L23" i="15"/>
  <c r="K37" i="15"/>
  <c r="I37" i="15"/>
  <c r="J37" i="16"/>
  <c r="L28" i="17"/>
  <c r="K37" i="18"/>
  <c r="L23" i="18"/>
  <c r="L13" i="18"/>
  <c r="I37" i="19"/>
  <c r="J37" i="19"/>
  <c r="F37" i="20"/>
  <c r="L35" i="21"/>
  <c r="L23" i="21"/>
  <c r="K37" i="21"/>
  <c r="L13" i="21"/>
  <c r="I37" i="21"/>
  <c r="L28" i="23"/>
  <c r="F32" i="23"/>
  <c r="L37" i="24"/>
  <c r="L41" i="24"/>
  <c r="K37" i="25"/>
  <c r="L41" i="25" s="1"/>
  <c r="J37" i="13"/>
  <c r="L41" i="13" s="1"/>
  <c r="I37" i="13"/>
  <c r="L37" i="15"/>
  <c r="I37" i="16"/>
  <c r="K37" i="16"/>
  <c r="L37" i="16" s="1"/>
  <c r="L23" i="17"/>
  <c r="L13" i="17"/>
  <c r="I37" i="17"/>
  <c r="I37" i="18"/>
  <c r="J37" i="18"/>
  <c r="K37" i="19"/>
  <c r="L41" i="19" s="1"/>
  <c r="K37" i="20"/>
  <c r="J37" i="20"/>
  <c r="I37" i="20"/>
  <c r="J37" i="21"/>
  <c r="F13" i="21"/>
  <c r="L19" i="22"/>
  <c r="J37" i="22"/>
  <c r="F27" i="22"/>
  <c r="I37" i="22"/>
  <c r="F37" i="22"/>
  <c r="F13" i="22"/>
  <c r="J37" i="17"/>
  <c r="K37" i="17"/>
  <c r="F37" i="17"/>
  <c r="L28" i="22"/>
  <c r="L13" i="22"/>
  <c r="F44" i="22"/>
  <c r="F32" i="22"/>
  <c r="F21" i="22"/>
  <c r="L23" i="23"/>
  <c r="F37" i="23"/>
  <c r="L19" i="23"/>
  <c r="F27" i="23"/>
  <c r="F44" i="23"/>
  <c r="L35" i="22"/>
  <c r="K37" i="22"/>
  <c r="L35" i="23"/>
  <c r="J37" i="23"/>
  <c r="L37" i="23" s="1"/>
  <c r="I37" i="23"/>
  <c r="L41" i="23"/>
  <c r="L37" i="18" l="1"/>
  <c r="L41" i="18"/>
  <c r="L37" i="19"/>
  <c r="L41" i="20"/>
  <c r="L37" i="21"/>
  <c r="L41" i="21"/>
  <c r="L37" i="25"/>
  <c r="L37" i="13"/>
  <c r="L37" i="20"/>
  <c r="L37" i="22"/>
  <c r="L41" i="22"/>
  <c r="L37" i="17"/>
  <c r="L41" i="17"/>
</calcChain>
</file>

<file path=xl/sharedStrings.xml><?xml version="1.0" encoding="utf-8"?>
<sst xmlns="http://schemas.openxmlformats.org/spreadsheetml/2006/main" count="1200" uniqueCount="42">
  <si>
    <t>地域(町丁目）</t>
    <rPh sb="0" eb="2">
      <t>チイキ</t>
    </rPh>
    <rPh sb="3" eb="4">
      <t>マチ</t>
    </rPh>
    <rPh sb="4" eb="5">
      <t>チョウ</t>
    </rPh>
    <rPh sb="5" eb="6">
      <t>メ</t>
    </rPh>
    <phoneticPr fontId="2"/>
  </si>
  <si>
    <t>世帯数</t>
    <rPh sb="0" eb="3">
      <t>セタイスウ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</si>
  <si>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</si>
  <si>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</si>
  <si>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２丁目</t>
    <rPh sb="1" eb="3">
      <t>チョウメ</t>
    </rPh>
    <phoneticPr fontId="2"/>
  </si>
  <si>
    <t>小　　計</t>
    <rPh sb="0" eb="1">
      <t>ショウ</t>
    </rPh>
    <rPh sb="3" eb="4">
      <t>ケイ</t>
    </rPh>
    <phoneticPr fontId="2"/>
  </si>
  <si>
    <t>合　　計</t>
    <rPh sb="0" eb="1">
      <t>ゴウ</t>
    </rPh>
    <rPh sb="3" eb="4">
      <t>ケイ</t>
    </rPh>
    <phoneticPr fontId="2"/>
  </si>
  <si>
    <t>人　　　口</t>
    <rPh sb="0" eb="1">
      <t>ヒト</t>
    </rPh>
    <rPh sb="4" eb="5">
      <t>クチ</t>
    </rPh>
    <phoneticPr fontId="2"/>
  </si>
  <si>
    <t>１丁目</t>
    <rPh sb="1" eb="3">
      <t>チョウメ</t>
    </rPh>
    <phoneticPr fontId="2"/>
  </si>
  <si>
    <t>下連雀　</t>
    <rPh sb="0" eb="3">
      <t>シモレンジャク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</si>
  <si>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</si>
  <si>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</si>
  <si>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</si>
  <si>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</si>
  <si>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</si>
  <si>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</si>
  <si>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</si>
  <si>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井の頭　</t>
    <rPh sb="0" eb="1">
      <t>イ</t>
    </rPh>
    <rPh sb="2" eb="3">
      <t>カシラ</t>
    </rPh>
    <phoneticPr fontId="2"/>
  </si>
  <si>
    <t>上連雀</t>
    <rPh sb="0" eb="3">
      <t>カミレンジャク</t>
    </rPh>
    <phoneticPr fontId="2"/>
  </si>
  <si>
    <t>深大寺　</t>
    <rPh sb="0" eb="3">
      <t>ジンダイジ</t>
    </rPh>
    <phoneticPr fontId="2"/>
  </si>
  <si>
    <t>総　計</t>
    <rPh sb="0" eb="1">
      <t>フサ</t>
    </rPh>
    <rPh sb="2" eb="3">
      <t>ケイ</t>
    </rPh>
    <phoneticPr fontId="2"/>
  </si>
  <si>
    <t>井　口　　</t>
    <rPh sb="0" eb="1">
      <t>セイ</t>
    </rPh>
    <rPh sb="2" eb="3">
      <t>クチ</t>
    </rPh>
    <phoneticPr fontId="2"/>
  </si>
  <si>
    <t>野　崎　　</t>
    <rPh sb="0" eb="1">
      <t>ノ</t>
    </rPh>
    <rPh sb="2" eb="3">
      <t>ザキ</t>
    </rPh>
    <phoneticPr fontId="2"/>
  </si>
  <si>
    <t>大　沢　　</t>
    <rPh sb="0" eb="1">
      <t>ダイ</t>
    </rPh>
    <rPh sb="2" eb="3">
      <t>サワ</t>
    </rPh>
    <phoneticPr fontId="2"/>
  </si>
  <si>
    <t>牟　礼　　</t>
    <rPh sb="0" eb="1">
      <t>ム</t>
    </rPh>
    <rPh sb="2" eb="3">
      <t>レイ</t>
    </rPh>
    <phoneticPr fontId="2"/>
  </si>
  <si>
    <t>中　原　　</t>
    <rPh sb="0" eb="1">
      <t>ナカ</t>
    </rPh>
    <rPh sb="2" eb="3">
      <t>ハラ</t>
    </rPh>
    <phoneticPr fontId="2"/>
  </si>
  <si>
    <t>北　野　　</t>
    <rPh sb="0" eb="1">
      <t>キタ</t>
    </rPh>
    <rPh sb="2" eb="3">
      <t>ノ</t>
    </rPh>
    <phoneticPr fontId="2"/>
  </si>
  <si>
    <t>新　川　</t>
    <rPh sb="0" eb="1">
      <t>シン</t>
    </rPh>
    <rPh sb="2" eb="3">
      <t>カワ</t>
    </rPh>
    <phoneticPr fontId="2"/>
  </si>
  <si>
    <t>前年同月比</t>
    <phoneticPr fontId="2"/>
  </si>
  <si>
    <t>前月比</t>
    <phoneticPr fontId="2"/>
  </si>
  <si>
    <t>令和2年1月1日現在</t>
    <rPh sb="0" eb="2">
      <t>レイワ</t>
    </rPh>
    <rPh sb="8" eb="10">
      <t>ゲンザイ</t>
    </rPh>
    <phoneticPr fontId="2"/>
  </si>
  <si>
    <t>令和2年2月1日現在</t>
    <rPh sb="0" eb="2">
      <t>レイワ</t>
    </rPh>
    <rPh sb="3" eb="4">
      <t>ネン</t>
    </rPh>
    <rPh sb="8" eb="10">
      <t>ゲンザイ</t>
    </rPh>
    <phoneticPr fontId="2"/>
  </si>
  <si>
    <t>令和2年3月1日現在</t>
    <rPh sb="0" eb="2">
      <t>レイワ</t>
    </rPh>
    <rPh sb="8" eb="10">
      <t>ゲンザイ</t>
    </rPh>
    <phoneticPr fontId="2"/>
  </si>
  <si>
    <t>令和2年4月1日現在</t>
    <rPh sb="0" eb="2">
      <t>レイワ</t>
    </rPh>
    <rPh sb="8" eb="10">
      <t>ゲンザイ</t>
    </rPh>
    <phoneticPr fontId="2"/>
  </si>
  <si>
    <t>令和2年5月1日現在</t>
    <rPh sb="8" eb="10">
      <t>ゲンザイ</t>
    </rPh>
    <phoneticPr fontId="2"/>
  </si>
  <si>
    <t>令和2年6月1日現在</t>
    <rPh sb="8" eb="10">
      <t>ゲンザイ</t>
    </rPh>
    <phoneticPr fontId="2"/>
  </si>
  <si>
    <t>令和2年7月1日現在</t>
    <rPh sb="5" eb="6">
      <t>ガツ</t>
    </rPh>
    <rPh sb="8" eb="10">
      <t>ゲンザイ</t>
    </rPh>
    <phoneticPr fontId="2"/>
  </si>
  <si>
    <t>令和2年8月1日現在</t>
    <rPh sb="8" eb="10">
      <t>ゲンザイ</t>
    </rPh>
    <phoneticPr fontId="2"/>
  </si>
  <si>
    <t>令和2年9月1日現在</t>
    <rPh sb="8" eb="10">
      <t>ゲンザイ</t>
    </rPh>
    <phoneticPr fontId="2"/>
  </si>
  <si>
    <t>令和2年10月1日現在</t>
    <rPh sb="9" eb="11">
      <t>ゲンザイ</t>
    </rPh>
    <phoneticPr fontId="2"/>
  </si>
  <si>
    <t>令和2年11月1日現在</t>
    <rPh sb="9" eb="11">
      <t>ゲンザイ</t>
    </rPh>
    <phoneticPr fontId="2"/>
  </si>
  <si>
    <t>令和2年12月1日現在</t>
    <rPh sb="9" eb="11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</si>
</sst>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* #,##0_-;\-* #,##0_-;_-* &quot;-&quot;_-;_-@_-"/>
    <numFmt numFmtId="179" formatCode="0_ 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9">
    <xf numFmtId="0" fontId="0" fillId="0" borderId="0" xfId="0"/>
    <xf numFmtId="176" fontId="0" fillId="0" borderId="0" xfId="1" applyFont="1"/>
    <xf numFmtId="176" fontId="0" fillId="0" borderId="0" xfId="1" applyFont="1" applyBorder="1"/>
    <xf numFmtId="176" fontId="0" fillId="0" borderId="1" xfId="1" applyFont="1" applyBorder="1" applyAlignment="1">
      <alignment horizontal="left" vertical="center"/>
    </xf>
    <xf numFmtId="176" fontId="0" fillId="0" borderId="2" xfId="1" applyFont="1" applyBorder="1" applyAlignment="1">
      <alignment horizontal="left" vertical="center"/>
    </xf>
    <xf numFmtId="176" fontId="0" fillId="0" borderId="1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4" xfId="1" applyFont="1" applyBorder="1" applyAlignment="1">
      <alignment horizontal="left" vertical="center"/>
    </xf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7" xfId="1" applyFont="1" applyFill="1" applyBorder="1" applyAlignment="1">
      <alignment horizont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vertical="center"/>
    </xf>
    <xf numFmtId="176" fontId="0" fillId="0" borderId="10" xfId="1" applyFont="1" applyBorder="1" applyAlignment="1">
      <alignment vertical="center"/>
    </xf>
    <xf numFmtId="176" fontId="0" fillId="0" borderId="11" xfId="1" applyFont="1" applyBorder="1" applyAlignment="1">
      <alignment vertical="center"/>
    </xf>
    <xf numFmtId="176" fontId="0" fillId="0" borderId="12" xfId="1" applyFont="1" applyBorder="1" applyAlignment="1">
      <alignment vertical="center"/>
    </xf>
    <xf numFmtId="176" fontId="0" fillId="0" borderId="13" xfId="1" applyFont="1" applyBorder="1"/>
    <xf numFmtId="176" fontId="0" fillId="0" borderId="14" xfId="1" applyFont="1" applyBorder="1"/>
    <xf numFmtId="176" fontId="0" fillId="0" borderId="3" xfId="1" applyFont="1" applyBorder="1"/>
    <xf numFmtId="176" fontId="0" fillId="0" borderId="15" xfId="1" applyFont="1" applyBorder="1"/>
    <xf numFmtId="176" fontId="0" fillId="0" borderId="10" xfId="1" applyFont="1" applyBorder="1"/>
    <xf numFmtId="176" fontId="0" fillId="3" borderId="3" xfId="1" applyFont="1" applyFill="1" applyBorder="1"/>
    <xf numFmtId="176" fontId="0" fillId="3" borderId="15" xfId="1" applyFont="1" applyFill="1" applyBorder="1"/>
    <xf numFmtId="176" fontId="0" fillId="3" borderId="10" xfId="1" applyFont="1" applyFill="1" applyBorder="1"/>
    <xf numFmtId="176" fontId="0" fillId="3" borderId="11" xfId="1" applyFont="1" applyFill="1" applyBorder="1"/>
    <xf numFmtId="176" fontId="0" fillId="3" borderId="16" xfId="1" applyFont="1" applyFill="1" applyBorder="1"/>
    <xf numFmtId="176" fontId="0" fillId="0" borderId="17" xfId="1" applyFont="1" applyBorder="1" applyAlignment="1">
      <alignment horizontal="left" vertical="center"/>
    </xf>
    <xf numFmtId="176" fontId="0" fillId="0" borderId="3" xfId="1" applyFont="1" applyFill="1" applyBorder="1"/>
    <xf numFmtId="0" fontId="0" fillId="0" borderId="0" xfId="0" applyBorder="1" applyAlignment="1">
      <alignment horizontal="center" vertical="center"/>
    </xf>
    <xf numFmtId="176" fontId="0" fillId="2" borderId="0" xfId="1" applyFont="1" applyFill="1" applyBorder="1" applyAlignment="1">
      <alignment horizontal="center"/>
    </xf>
    <xf numFmtId="176" fontId="0" fillId="3" borderId="0" xfId="1" applyFont="1" applyFill="1" applyBorder="1"/>
    <xf numFmtId="176" fontId="0" fillId="0" borderId="0" xfId="1" applyFont="1" applyBorder="1" applyAlignment="1">
      <alignment vertical="center"/>
    </xf>
    <xf numFmtId="176" fontId="0" fillId="4" borderId="0" xfId="1" applyFont="1" applyFill="1" applyBorder="1" applyAlignment="1">
      <alignment vertical="center"/>
    </xf>
    <xf numFmtId="176" fontId="0" fillId="0" borderId="0" xfId="1" applyFont="1" applyAlignment="1">
      <alignment horizontal="right"/>
    </xf>
    <xf numFmtId="176" fontId="0" fillId="0" borderId="18" xfId="1" applyFont="1" applyBorder="1" applyAlignment="1">
      <alignment vertical="center"/>
    </xf>
    <xf numFmtId="176" fontId="0" fillId="0" borderId="10" xfId="1" applyFont="1" applyFill="1" applyBorder="1" applyAlignment="1">
      <alignment vertical="center"/>
    </xf>
    <xf numFmtId="176" fontId="1" fillId="5" borderId="3" xfId="1" applyFont="1" applyFill="1" applyBorder="1" applyAlignment="1">
      <alignment horizontal="right" vertical="center"/>
    </xf>
    <xf numFmtId="176" fontId="1" fillId="5" borderId="10" xfId="1" applyFont="1" applyFill="1" applyBorder="1" applyAlignment="1">
      <alignment horizontal="right" vertical="center"/>
    </xf>
    <xf numFmtId="176" fontId="0" fillId="0" borderId="10" xfId="1" applyFont="1" applyFill="1" applyBorder="1" applyAlignment="1">
      <alignment horizontal="right" vertical="center"/>
    </xf>
    <xf numFmtId="176" fontId="0" fillId="0" borderId="19" xfId="1" applyFont="1" applyBorder="1" applyAlignment="1">
      <alignment horizontal="left" vertical="center"/>
    </xf>
    <xf numFmtId="176" fontId="0" fillId="0" borderId="15" xfId="1" applyFont="1" applyBorder="1" applyAlignment="1">
      <alignment vertical="center"/>
    </xf>
    <xf numFmtId="179" fontId="0" fillId="0" borderId="3" xfId="1" applyNumberFormat="1" applyFont="1" applyBorder="1" applyAlignment="1">
      <alignment vertical="center"/>
    </xf>
    <xf numFmtId="176" fontId="0" fillId="0" borderId="30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1" xfId="1" applyFont="1" applyBorder="1" applyAlignment="1">
      <alignment vertical="center"/>
    </xf>
    <xf numFmtId="0" fontId="0" fillId="0" borderId="2" xfId="0" applyBorder="1" applyAlignment="1">
      <alignment vertical="center"/>
    </xf>
    <xf numFmtId="176" fontId="0" fillId="3" borderId="31" xfId="1" applyFont="1" applyFill="1" applyBorder="1" applyAlignment="1">
      <alignment horizontal="center" vertical="center"/>
    </xf>
    <xf numFmtId="176" fontId="0" fillId="3" borderId="32" xfId="1" applyFont="1" applyFill="1" applyBorder="1" applyAlignment="1">
      <alignment horizontal="center" vertical="center"/>
    </xf>
    <xf numFmtId="176" fontId="0" fillId="0" borderId="33" xfId="1" applyFont="1" applyBorder="1" applyAlignment="1">
      <alignment vertical="center"/>
    </xf>
    <xf numFmtId="0" fontId="0" fillId="0" borderId="32" xfId="0" applyBorder="1" applyAlignment="1">
      <alignment vertical="center"/>
    </xf>
    <xf numFmtId="176" fontId="0" fillId="3" borderId="9" xfId="1" applyFont="1" applyFill="1" applyBorder="1" applyAlignment="1">
      <alignment horizontal="center" vertical="center"/>
    </xf>
    <xf numFmtId="176" fontId="0" fillId="3" borderId="2" xfId="1" applyFont="1" applyFill="1" applyBorder="1" applyAlignment="1">
      <alignment horizontal="center" vertical="center"/>
    </xf>
    <xf numFmtId="176" fontId="1" fillId="5" borderId="30" xfId="1" applyFont="1" applyFill="1" applyBorder="1" applyAlignment="1">
      <alignment horizontal="center" vertical="center"/>
    </xf>
    <xf numFmtId="176" fontId="1" fillId="5" borderId="2" xfId="1" applyFont="1" applyFill="1" applyBorder="1" applyAlignment="1">
      <alignment horizontal="center" vertical="center"/>
    </xf>
    <xf numFmtId="176" fontId="0" fillId="0" borderId="30" xfId="1" applyFont="1" applyFill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0" borderId="20" xfId="1" applyFont="1" applyBorder="1" applyAlignment="1">
      <alignment horizontal="right" wrapText="1"/>
    </xf>
    <xf numFmtId="176" fontId="0" fillId="0" borderId="20" xfId="1" applyFont="1" applyBorder="1" applyAlignment="1">
      <alignment horizontal="right"/>
    </xf>
    <xf numFmtId="176" fontId="0" fillId="2" borderId="2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2" borderId="25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2" borderId="27" xfId="1" applyFont="1" applyFill="1" applyBorder="1" applyAlignment="1">
      <alignment horizontal="center" vertical="center"/>
    </xf>
    <xf numFmtId="176" fontId="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0"/>
  <sheetViews>
    <sheetView tabSelected="1" view="pageBreakPreview" zoomScaleNormal="100" zoomScaleSheetLayoutView="100" workbookViewId="0">
      <selection activeCell="O11" sqref="O11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41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1609</v>
      </c>
      <c r="D4" s="35">
        <v>1460</v>
      </c>
      <c r="E4" s="35">
        <v>1555</v>
      </c>
      <c r="F4" s="17">
        <f>SUM(D4:E4)</f>
        <v>3015</v>
      </c>
      <c r="G4" s="40" t="s">
        <v>18</v>
      </c>
      <c r="H4" s="27" t="s">
        <v>8</v>
      </c>
      <c r="I4" s="35">
        <v>1895</v>
      </c>
      <c r="J4" s="35">
        <v>1640</v>
      </c>
      <c r="K4" s="35">
        <v>1625</v>
      </c>
      <c r="L4" s="18">
        <f t="shared" ref="L4:L35" si="0">SUM(J4:K4)</f>
        <v>3265</v>
      </c>
      <c r="M4" s="2"/>
    </row>
    <row r="5" spans="1:15" ht="13.15" customHeight="1" x14ac:dyDescent="0.15">
      <c r="A5" s="13"/>
      <c r="B5" s="4" t="s">
        <v>4</v>
      </c>
      <c r="C5" s="7">
        <v>1848</v>
      </c>
      <c r="D5" s="7">
        <v>1643</v>
      </c>
      <c r="E5" s="7">
        <v>1766</v>
      </c>
      <c r="F5" s="20">
        <f t="shared" ref="F5:F44" si="1">SUM(D5:E5)</f>
        <v>3409</v>
      </c>
      <c r="G5" s="5"/>
      <c r="H5" s="4" t="s">
        <v>4</v>
      </c>
      <c r="I5" s="7">
        <v>1360</v>
      </c>
      <c r="J5" s="7">
        <v>1136</v>
      </c>
      <c r="K5" s="7">
        <v>1167</v>
      </c>
      <c r="L5" s="21">
        <f t="shared" si="0"/>
        <v>2303</v>
      </c>
      <c r="M5" s="2"/>
    </row>
    <row r="6" spans="1:15" ht="13.15" customHeight="1" x14ac:dyDescent="0.15">
      <c r="A6" s="13"/>
      <c r="B6" s="4" t="s">
        <v>10</v>
      </c>
      <c r="C6" s="7">
        <v>6191</v>
      </c>
      <c r="D6" s="7">
        <v>4831</v>
      </c>
      <c r="E6" s="7">
        <v>5420</v>
      </c>
      <c r="F6" s="20">
        <f t="shared" si="1"/>
        <v>10251</v>
      </c>
      <c r="G6" s="5"/>
      <c r="H6" s="4" t="s">
        <v>10</v>
      </c>
      <c r="I6" s="7">
        <v>1051</v>
      </c>
      <c r="J6" s="7">
        <v>909</v>
      </c>
      <c r="K6" s="7">
        <v>893</v>
      </c>
      <c r="L6" s="21">
        <f t="shared" si="0"/>
        <v>1802</v>
      </c>
      <c r="M6" s="2"/>
    </row>
    <row r="7" spans="1:15" ht="13.15" customHeight="1" x14ac:dyDescent="0.15">
      <c r="A7" s="13"/>
      <c r="B7" s="4" t="s">
        <v>11</v>
      </c>
      <c r="C7" s="7">
        <v>3435</v>
      </c>
      <c r="D7" s="7">
        <v>3050</v>
      </c>
      <c r="E7" s="7">
        <v>3265</v>
      </c>
      <c r="F7" s="20">
        <f t="shared" si="1"/>
        <v>6315</v>
      </c>
      <c r="G7" s="5"/>
      <c r="H7" s="4" t="s">
        <v>11</v>
      </c>
      <c r="I7" s="7">
        <v>1732</v>
      </c>
      <c r="J7" s="7">
        <v>1635</v>
      </c>
      <c r="K7" s="7">
        <v>1619</v>
      </c>
      <c r="L7" s="21">
        <f t="shared" si="0"/>
        <v>3254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2333</v>
      </c>
      <c r="D8" s="7">
        <v>2403</v>
      </c>
      <c r="E8" s="7">
        <v>2870</v>
      </c>
      <c r="F8" s="20">
        <f t="shared" si="1"/>
        <v>5273</v>
      </c>
      <c r="G8" s="5"/>
      <c r="H8" s="4" t="s">
        <v>12</v>
      </c>
      <c r="I8" s="7">
        <v>1467</v>
      </c>
      <c r="J8" s="7">
        <v>1363</v>
      </c>
      <c r="K8" s="7">
        <v>1370</v>
      </c>
      <c r="L8" s="21">
        <f t="shared" si="0"/>
        <v>2733</v>
      </c>
      <c r="M8" s="2"/>
    </row>
    <row r="9" spans="1:15" ht="13.15" customHeight="1" x14ac:dyDescent="0.15">
      <c r="A9" s="13"/>
      <c r="B9" s="4" t="s">
        <v>13</v>
      </c>
      <c r="C9" s="7">
        <v>2225</v>
      </c>
      <c r="D9" s="7">
        <v>2170</v>
      </c>
      <c r="E9" s="7">
        <v>2292</v>
      </c>
      <c r="F9" s="20">
        <f t="shared" si="1"/>
        <v>4462</v>
      </c>
      <c r="G9" s="5"/>
      <c r="H9" s="4" t="s">
        <v>13</v>
      </c>
      <c r="I9" s="7">
        <v>1562</v>
      </c>
      <c r="J9" s="7">
        <v>1435</v>
      </c>
      <c r="K9" s="7">
        <v>1612</v>
      </c>
      <c r="L9" s="21">
        <f t="shared" si="0"/>
        <v>3047</v>
      </c>
      <c r="M9" s="2"/>
    </row>
    <row r="10" spans="1:15" ht="13.15" customHeight="1" x14ac:dyDescent="0.15">
      <c r="A10" s="13"/>
      <c r="B10" s="4" t="s">
        <v>14</v>
      </c>
      <c r="C10" s="7">
        <v>2425</v>
      </c>
      <c r="D10" s="7">
        <v>2447</v>
      </c>
      <c r="E10" s="7">
        <v>2725</v>
      </c>
      <c r="F10" s="20">
        <f t="shared" si="1"/>
        <v>5172</v>
      </c>
      <c r="G10" s="5"/>
      <c r="H10" s="4" t="s">
        <v>14</v>
      </c>
      <c r="I10" s="7">
        <v>1421</v>
      </c>
      <c r="J10" s="7">
        <v>1414</v>
      </c>
      <c r="K10" s="7">
        <v>1493</v>
      </c>
      <c r="L10" s="21">
        <f t="shared" si="0"/>
        <v>2907</v>
      </c>
      <c r="M10" s="2"/>
    </row>
    <row r="11" spans="1:15" ht="13.15" customHeight="1" x14ac:dyDescent="0.15">
      <c r="A11" s="13"/>
      <c r="B11" s="4" t="s">
        <v>15</v>
      </c>
      <c r="C11" s="7">
        <v>1587</v>
      </c>
      <c r="D11" s="7">
        <v>1774</v>
      </c>
      <c r="E11" s="7">
        <v>1916</v>
      </c>
      <c r="F11" s="20">
        <f t="shared" si="1"/>
        <v>3690</v>
      </c>
      <c r="G11" s="5"/>
      <c r="H11" s="4" t="s">
        <v>15</v>
      </c>
      <c r="I11" s="7">
        <v>1621</v>
      </c>
      <c r="J11" s="7">
        <v>1681</v>
      </c>
      <c r="K11" s="7">
        <v>1842</v>
      </c>
      <c r="L11" s="21">
        <f t="shared" si="0"/>
        <v>3523</v>
      </c>
      <c r="M11" s="2"/>
    </row>
    <row r="12" spans="1:15" ht="13.15" customHeight="1" x14ac:dyDescent="0.15">
      <c r="A12" s="13"/>
      <c r="B12" s="4" t="s">
        <v>16</v>
      </c>
      <c r="C12" s="7">
        <v>1986</v>
      </c>
      <c r="D12" s="7">
        <v>2340</v>
      </c>
      <c r="E12" s="7">
        <v>2471</v>
      </c>
      <c r="F12" s="20">
        <f t="shared" si="1"/>
        <v>4811</v>
      </c>
      <c r="G12" s="5"/>
      <c r="H12" s="4" t="s">
        <v>16</v>
      </c>
      <c r="I12" s="7">
        <v>1463</v>
      </c>
      <c r="J12" s="7">
        <v>1505</v>
      </c>
      <c r="K12" s="7">
        <v>1588</v>
      </c>
      <c r="L12" s="21">
        <f t="shared" si="0"/>
        <v>3093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23639</v>
      </c>
      <c r="D13" s="22">
        <f>SUM(D4:D12)</f>
        <v>22118</v>
      </c>
      <c r="E13" s="22">
        <f>SUM(E4:E12)</f>
        <v>24280</v>
      </c>
      <c r="F13" s="23">
        <f t="shared" si="1"/>
        <v>46398</v>
      </c>
      <c r="G13" s="57" t="s">
        <v>5</v>
      </c>
      <c r="H13" s="52"/>
      <c r="I13" s="22">
        <f>SUM(I4:I12)</f>
        <v>13572</v>
      </c>
      <c r="J13" s="22">
        <f>SUM(J4:J12)</f>
        <v>12718</v>
      </c>
      <c r="K13" s="22">
        <f>SUM(K4:K12)</f>
        <v>13209</v>
      </c>
      <c r="L13" s="24">
        <f t="shared" si="0"/>
        <v>25927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1135</v>
      </c>
      <c r="D14" s="7">
        <v>1014</v>
      </c>
      <c r="E14" s="7">
        <v>1088</v>
      </c>
      <c r="F14" s="20">
        <f t="shared" si="1"/>
        <v>2102</v>
      </c>
      <c r="G14" s="3" t="s">
        <v>21</v>
      </c>
      <c r="H14" s="4" t="s">
        <v>8</v>
      </c>
      <c r="I14" s="7">
        <v>1826</v>
      </c>
      <c r="J14" s="7">
        <v>1951</v>
      </c>
      <c r="K14" s="7">
        <v>1907</v>
      </c>
      <c r="L14" s="21">
        <f t="shared" si="0"/>
        <v>3858</v>
      </c>
      <c r="M14" s="2"/>
    </row>
    <row r="15" spans="1:15" ht="13.15" customHeight="1" x14ac:dyDescent="0.15">
      <c r="A15" s="13"/>
      <c r="B15" s="6" t="s">
        <v>4</v>
      </c>
      <c r="C15" s="7">
        <v>2047</v>
      </c>
      <c r="D15" s="7">
        <v>1840</v>
      </c>
      <c r="E15" s="7">
        <v>1994</v>
      </c>
      <c r="F15" s="20">
        <f t="shared" si="1"/>
        <v>3834</v>
      </c>
      <c r="G15" s="5"/>
      <c r="H15" s="4" t="s">
        <v>4</v>
      </c>
      <c r="I15" s="7">
        <v>1146</v>
      </c>
      <c r="J15" s="7">
        <v>1249</v>
      </c>
      <c r="K15" s="7">
        <v>1349</v>
      </c>
      <c r="L15" s="21">
        <f t="shared" si="0"/>
        <v>2598</v>
      </c>
      <c r="M15" s="2"/>
    </row>
    <row r="16" spans="1:15" ht="13.15" customHeight="1" x14ac:dyDescent="0.15">
      <c r="A16" s="13"/>
      <c r="B16" s="6" t="s">
        <v>10</v>
      </c>
      <c r="C16" s="7">
        <v>1098</v>
      </c>
      <c r="D16" s="7">
        <v>1200</v>
      </c>
      <c r="E16" s="7">
        <v>1115</v>
      </c>
      <c r="F16" s="20">
        <f t="shared" si="1"/>
        <v>2315</v>
      </c>
      <c r="G16" s="5"/>
      <c r="H16" s="4" t="s">
        <v>10</v>
      </c>
      <c r="I16" s="7">
        <v>1082</v>
      </c>
      <c r="J16" s="7">
        <v>1053</v>
      </c>
      <c r="K16" s="7">
        <v>1189</v>
      </c>
      <c r="L16" s="21">
        <f t="shared" si="0"/>
        <v>2242</v>
      </c>
      <c r="M16" s="2"/>
    </row>
    <row r="17" spans="1:13" ht="13.15" customHeight="1" x14ac:dyDescent="0.15">
      <c r="A17" s="13"/>
      <c r="B17" s="6" t="s">
        <v>11</v>
      </c>
      <c r="C17" s="7">
        <v>1540</v>
      </c>
      <c r="D17" s="7">
        <v>1630</v>
      </c>
      <c r="E17" s="7">
        <v>1701</v>
      </c>
      <c r="F17" s="20">
        <f t="shared" si="1"/>
        <v>3331</v>
      </c>
      <c r="G17" s="5"/>
      <c r="H17" s="4" t="s">
        <v>11</v>
      </c>
      <c r="I17" s="7">
        <v>1523</v>
      </c>
      <c r="J17" s="7">
        <v>1588</v>
      </c>
      <c r="K17" s="7">
        <v>1569</v>
      </c>
      <c r="L17" s="21">
        <f t="shared" si="0"/>
        <v>3157</v>
      </c>
      <c r="M17" s="2"/>
    </row>
    <row r="18" spans="1:13" ht="13.15" customHeight="1" x14ac:dyDescent="0.15">
      <c r="A18" s="13"/>
      <c r="B18" s="6" t="s">
        <v>12</v>
      </c>
      <c r="C18" s="7">
        <v>1375</v>
      </c>
      <c r="D18" s="7">
        <v>1378</v>
      </c>
      <c r="E18" s="7">
        <v>1384</v>
      </c>
      <c r="F18" s="20">
        <f t="shared" si="1"/>
        <v>2762</v>
      </c>
      <c r="G18" s="5"/>
      <c r="H18" s="4" t="s">
        <v>12</v>
      </c>
      <c r="I18" s="7">
        <v>490</v>
      </c>
      <c r="J18" s="7">
        <v>460</v>
      </c>
      <c r="K18" s="7">
        <v>502</v>
      </c>
      <c r="L18" s="21">
        <f t="shared" si="0"/>
        <v>962</v>
      </c>
      <c r="M18" s="2"/>
    </row>
    <row r="19" spans="1:13" ht="13.15" customHeight="1" x14ac:dyDescent="0.15">
      <c r="A19" s="13"/>
      <c r="B19" s="6" t="s">
        <v>13</v>
      </c>
      <c r="C19" s="7">
        <v>2891</v>
      </c>
      <c r="D19" s="7">
        <v>3160</v>
      </c>
      <c r="E19" s="7">
        <v>3359</v>
      </c>
      <c r="F19" s="20">
        <f t="shared" si="1"/>
        <v>6519</v>
      </c>
      <c r="G19" s="57" t="s">
        <v>5</v>
      </c>
      <c r="H19" s="52"/>
      <c r="I19" s="22">
        <f>SUM(I14:I18)</f>
        <v>6067</v>
      </c>
      <c r="J19" s="22">
        <f>SUM(J14:J18)</f>
        <v>6301</v>
      </c>
      <c r="K19" s="22">
        <f>SUM(K14:K18)</f>
        <v>6516</v>
      </c>
      <c r="L19" s="24">
        <f t="shared" si="0"/>
        <v>12817</v>
      </c>
      <c r="M19" s="31"/>
    </row>
    <row r="20" spans="1:13" ht="13.15" customHeight="1" x14ac:dyDescent="0.15">
      <c r="A20" s="13"/>
      <c r="B20" s="6" t="s">
        <v>14</v>
      </c>
      <c r="C20" s="7">
        <v>898</v>
      </c>
      <c r="D20" s="7">
        <v>953</v>
      </c>
      <c r="E20" s="7">
        <v>909</v>
      </c>
      <c r="F20" s="20">
        <f t="shared" si="1"/>
        <v>1862</v>
      </c>
      <c r="G20" s="5" t="s">
        <v>19</v>
      </c>
      <c r="H20" s="6" t="s">
        <v>8</v>
      </c>
      <c r="I20" s="7">
        <v>844</v>
      </c>
      <c r="J20" s="7">
        <v>898</v>
      </c>
      <c r="K20" s="7">
        <v>916</v>
      </c>
      <c r="L20" s="21">
        <f t="shared" si="0"/>
        <v>1814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10984</v>
      </c>
      <c r="D21" s="22">
        <f>SUM(D14:D20)</f>
        <v>11175</v>
      </c>
      <c r="E21" s="22">
        <f>SUM(E14:E20)</f>
        <v>11550</v>
      </c>
      <c r="F21" s="23">
        <f t="shared" si="1"/>
        <v>22725</v>
      </c>
      <c r="G21" s="5"/>
      <c r="H21" s="6" t="s">
        <v>4</v>
      </c>
      <c r="I21" s="7">
        <v>2078</v>
      </c>
      <c r="J21" s="7">
        <v>2204</v>
      </c>
      <c r="K21" s="7">
        <v>1898</v>
      </c>
      <c r="L21" s="21">
        <f t="shared" si="0"/>
        <v>4102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2745</v>
      </c>
      <c r="D22" s="7">
        <v>2318</v>
      </c>
      <c r="E22" s="7">
        <v>2505</v>
      </c>
      <c r="F22" s="20">
        <f t="shared" si="1"/>
        <v>4823</v>
      </c>
      <c r="G22" s="5"/>
      <c r="H22" s="6" t="s">
        <v>10</v>
      </c>
      <c r="I22" s="7">
        <v>1140</v>
      </c>
      <c r="J22" s="7">
        <v>1119</v>
      </c>
      <c r="K22" s="7">
        <v>1004</v>
      </c>
      <c r="L22" s="21">
        <f t="shared" si="0"/>
        <v>2123</v>
      </c>
      <c r="M22" s="2"/>
    </row>
    <row r="23" spans="1:13" ht="13.15" customHeight="1" x14ac:dyDescent="0.15">
      <c r="A23" s="13"/>
      <c r="B23" s="6" t="s">
        <v>4</v>
      </c>
      <c r="C23" s="7">
        <v>2060</v>
      </c>
      <c r="D23" s="7">
        <v>1571</v>
      </c>
      <c r="E23" s="7">
        <v>1810</v>
      </c>
      <c r="F23" s="20">
        <f t="shared" si="1"/>
        <v>3381</v>
      </c>
      <c r="G23" s="57" t="s">
        <v>5</v>
      </c>
      <c r="H23" s="52"/>
      <c r="I23" s="22">
        <f>SUM(I20:I22)</f>
        <v>4062</v>
      </c>
      <c r="J23" s="22">
        <f>SUM(J20:J22)</f>
        <v>4221</v>
      </c>
      <c r="K23" s="22">
        <f>SUM(K20:K22)</f>
        <v>3818</v>
      </c>
      <c r="L23" s="24">
        <f t="shared" si="0"/>
        <v>8039</v>
      </c>
      <c r="M23" s="31"/>
    </row>
    <row r="24" spans="1:13" ht="13.15" customHeight="1" x14ac:dyDescent="0.15">
      <c r="A24" s="13"/>
      <c r="B24" s="6" t="s">
        <v>10</v>
      </c>
      <c r="C24" s="7">
        <v>1296</v>
      </c>
      <c r="D24" s="7">
        <v>1093</v>
      </c>
      <c r="E24" s="7">
        <v>1259</v>
      </c>
      <c r="F24" s="20">
        <f t="shared" si="1"/>
        <v>2352</v>
      </c>
      <c r="G24" s="5" t="s">
        <v>22</v>
      </c>
      <c r="H24" s="6" t="s">
        <v>8</v>
      </c>
      <c r="I24" s="7">
        <v>540</v>
      </c>
      <c r="J24" s="7">
        <v>518</v>
      </c>
      <c r="K24" s="7">
        <v>548</v>
      </c>
      <c r="L24" s="21">
        <f t="shared" si="0"/>
        <v>1066</v>
      </c>
      <c r="M24" s="2"/>
    </row>
    <row r="25" spans="1:13" ht="13.15" customHeight="1" x14ac:dyDescent="0.15">
      <c r="A25" s="13"/>
      <c r="B25" s="6" t="s">
        <v>11</v>
      </c>
      <c r="C25" s="7">
        <v>1130</v>
      </c>
      <c r="D25" s="7">
        <v>1055</v>
      </c>
      <c r="E25" s="7">
        <v>1047</v>
      </c>
      <c r="F25" s="20">
        <f t="shared" si="1"/>
        <v>2102</v>
      </c>
      <c r="G25" s="5"/>
      <c r="H25" s="6" t="s">
        <v>4</v>
      </c>
      <c r="I25" s="7">
        <v>1222</v>
      </c>
      <c r="J25" s="7">
        <v>1222</v>
      </c>
      <c r="K25" s="7">
        <v>1234</v>
      </c>
      <c r="L25" s="21">
        <f t="shared" si="0"/>
        <v>2456</v>
      </c>
      <c r="M25" s="2"/>
    </row>
    <row r="26" spans="1:13" ht="13.15" customHeight="1" x14ac:dyDescent="0.15">
      <c r="A26" s="13"/>
      <c r="B26" s="6" t="s">
        <v>12</v>
      </c>
      <c r="C26" s="7">
        <v>1743</v>
      </c>
      <c r="D26" s="7">
        <v>1638</v>
      </c>
      <c r="E26" s="7">
        <v>1696</v>
      </c>
      <c r="F26" s="20">
        <f t="shared" si="1"/>
        <v>3334</v>
      </c>
      <c r="G26" s="5"/>
      <c r="H26" s="6" t="s">
        <v>10</v>
      </c>
      <c r="I26" s="7">
        <v>1036</v>
      </c>
      <c r="J26" s="7">
        <v>1169</v>
      </c>
      <c r="K26" s="7">
        <v>1174</v>
      </c>
      <c r="L26" s="21">
        <f t="shared" si="0"/>
        <v>2343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8974</v>
      </c>
      <c r="D27" s="22">
        <f>SUM(D22:D26)</f>
        <v>7675</v>
      </c>
      <c r="E27" s="22">
        <f>SUM(E22:E26)</f>
        <v>8317</v>
      </c>
      <c r="F27" s="23">
        <f t="shared" si="1"/>
        <v>15992</v>
      </c>
      <c r="G27" s="5"/>
      <c r="H27" s="6" t="s">
        <v>11</v>
      </c>
      <c r="I27" s="7">
        <v>286</v>
      </c>
      <c r="J27" s="7">
        <v>344</v>
      </c>
      <c r="K27" s="7">
        <v>294</v>
      </c>
      <c r="L27" s="21">
        <f t="shared" si="0"/>
        <v>638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2202</v>
      </c>
      <c r="D28" s="7">
        <v>2046</v>
      </c>
      <c r="E28" s="7">
        <v>2237</v>
      </c>
      <c r="F28" s="20">
        <f t="shared" si="1"/>
        <v>4283</v>
      </c>
      <c r="G28" s="57" t="s">
        <v>5</v>
      </c>
      <c r="H28" s="52"/>
      <c r="I28" s="22">
        <f>SUM(I24:I27)</f>
        <v>3084</v>
      </c>
      <c r="J28" s="22">
        <f>SUM(J24:J27)</f>
        <v>3253</v>
      </c>
      <c r="K28" s="22">
        <f>SUM(K24:K27)</f>
        <v>3250</v>
      </c>
      <c r="L28" s="24">
        <f t="shared" si="0"/>
        <v>6503</v>
      </c>
      <c r="M28" s="31"/>
    </row>
    <row r="29" spans="1:13" ht="13.15" customHeight="1" x14ac:dyDescent="0.15">
      <c r="A29" s="13"/>
      <c r="B29" s="6" t="s">
        <v>4</v>
      </c>
      <c r="C29" s="7">
        <v>1491</v>
      </c>
      <c r="D29" s="7">
        <v>1554</v>
      </c>
      <c r="E29" s="7">
        <v>1596</v>
      </c>
      <c r="F29" s="20">
        <f t="shared" si="1"/>
        <v>3150</v>
      </c>
      <c r="G29" s="5" t="s">
        <v>23</v>
      </c>
      <c r="H29" s="6" t="s">
        <v>8</v>
      </c>
      <c r="I29" s="7">
        <v>1340</v>
      </c>
      <c r="J29" s="7">
        <v>1483</v>
      </c>
      <c r="K29" s="7">
        <v>1411</v>
      </c>
      <c r="L29" s="21">
        <f t="shared" si="0"/>
        <v>2894</v>
      </c>
      <c r="M29" s="2"/>
    </row>
    <row r="30" spans="1:13" ht="13.15" customHeight="1" x14ac:dyDescent="0.15">
      <c r="A30" s="13"/>
      <c r="B30" s="6" t="s">
        <v>10</v>
      </c>
      <c r="C30" s="7">
        <v>1499</v>
      </c>
      <c r="D30" s="7">
        <v>1492</v>
      </c>
      <c r="E30" s="7">
        <v>1585</v>
      </c>
      <c r="F30" s="20">
        <f t="shared" si="1"/>
        <v>3077</v>
      </c>
      <c r="G30" s="5"/>
      <c r="H30" s="6" t="s">
        <v>4</v>
      </c>
      <c r="I30" s="7">
        <v>944</v>
      </c>
      <c r="J30" s="7">
        <v>992</v>
      </c>
      <c r="K30" s="7">
        <v>967</v>
      </c>
      <c r="L30" s="21">
        <f t="shared" si="0"/>
        <v>1959</v>
      </c>
      <c r="M30" s="2"/>
    </row>
    <row r="31" spans="1:13" ht="13.15" customHeight="1" x14ac:dyDescent="0.15">
      <c r="A31" s="13"/>
      <c r="B31" s="6" t="s">
        <v>11</v>
      </c>
      <c r="C31" s="7">
        <v>1918</v>
      </c>
      <c r="D31" s="7">
        <v>2004</v>
      </c>
      <c r="E31" s="7">
        <v>2104</v>
      </c>
      <c r="F31" s="20">
        <f t="shared" si="1"/>
        <v>4108</v>
      </c>
      <c r="G31" s="5"/>
      <c r="H31" s="6" t="s">
        <v>10</v>
      </c>
      <c r="I31" s="7">
        <v>941</v>
      </c>
      <c r="J31" s="7">
        <v>839</v>
      </c>
      <c r="K31" s="7">
        <v>922</v>
      </c>
      <c r="L31" s="21">
        <f t="shared" si="0"/>
        <v>1761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7110</v>
      </c>
      <c r="D32" s="22">
        <f>SUM(D28:D31)</f>
        <v>7096</v>
      </c>
      <c r="E32" s="22">
        <f>SUM(E28:E31)</f>
        <v>7522</v>
      </c>
      <c r="F32" s="23">
        <f t="shared" si="1"/>
        <v>14618</v>
      </c>
      <c r="G32" s="5"/>
      <c r="H32" s="6" t="s">
        <v>11</v>
      </c>
      <c r="I32" s="7">
        <v>1423</v>
      </c>
      <c r="J32" s="7">
        <v>1499</v>
      </c>
      <c r="K32" s="7">
        <v>1594</v>
      </c>
      <c r="L32" s="21">
        <f t="shared" si="0"/>
        <v>3093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732</v>
      </c>
      <c r="D33" s="7">
        <v>773</v>
      </c>
      <c r="E33" s="7">
        <v>818</v>
      </c>
      <c r="F33" s="20">
        <f t="shared" si="1"/>
        <v>1591</v>
      </c>
      <c r="G33" s="5"/>
      <c r="H33" s="6" t="s">
        <v>12</v>
      </c>
      <c r="I33" s="7">
        <v>878</v>
      </c>
      <c r="J33" s="7">
        <v>1033</v>
      </c>
      <c r="K33" s="7">
        <v>1056</v>
      </c>
      <c r="L33" s="21">
        <f t="shared" si="0"/>
        <v>2089</v>
      </c>
      <c r="M33" s="2"/>
    </row>
    <row r="34" spans="1:13" ht="13.15" customHeight="1" x14ac:dyDescent="0.15">
      <c r="A34" s="13"/>
      <c r="B34" s="6" t="s">
        <v>4</v>
      </c>
      <c r="C34" s="7">
        <v>943</v>
      </c>
      <c r="D34" s="7">
        <v>1029</v>
      </c>
      <c r="E34" s="7">
        <v>1043</v>
      </c>
      <c r="F34" s="20">
        <f t="shared" si="1"/>
        <v>2072</v>
      </c>
      <c r="G34" s="5"/>
      <c r="H34" s="6" t="s">
        <v>13</v>
      </c>
      <c r="I34" s="7">
        <v>786</v>
      </c>
      <c r="J34" s="7">
        <v>788</v>
      </c>
      <c r="K34" s="7">
        <v>765</v>
      </c>
      <c r="L34" s="21">
        <f t="shared" si="0"/>
        <v>1553</v>
      </c>
      <c r="M34" s="2"/>
    </row>
    <row r="35" spans="1:13" ht="13.15" customHeight="1" x14ac:dyDescent="0.15">
      <c r="A35" s="13"/>
      <c r="B35" s="6" t="s">
        <v>10</v>
      </c>
      <c r="C35" s="7">
        <v>929</v>
      </c>
      <c r="D35" s="7">
        <v>1030</v>
      </c>
      <c r="E35" s="7">
        <v>1013</v>
      </c>
      <c r="F35" s="20">
        <f t="shared" si="1"/>
        <v>2043</v>
      </c>
      <c r="G35" s="57" t="s">
        <v>5</v>
      </c>
      <c r="H35" s="52"/>
      <c r="I35" s="22">
        <f>SUM(I29:I34)</f>
        <v>6312</v>
      </c>
      <c r="J35" s="22">
        <f>SUM(J29:J34)</f>
        <v>6634</v>
      </c>
      <c r="K35" s="22">
        <f>SUM(K29:K34)</f>
        <v>6715</v>
      </c>
      <c r="L35" s="24">
        <f t="shared" si="0"/>
        <v>13349</v>
      </c>
      <c r="M35" s="31"/>
    </row>
    <row r="36" spans="1:13" ht="13.15" customHeight="1" x14ac:dyDescent="0.15">
      <c r="A36" s="13"/>
      <c r="B36" s="6" t="s">
        <v>11</v>
      </c>
      <c r="C36" s="7">
        <v>1047</v>
      </c>
      <c r="D36" s="7">
        <v>1004</v>
      </c>
      <c r="E36" s="7">
        <v>992</v>
      </c>
      <c r="F36" s="20">
        <f t="shared" si="1"/>
        <v>1996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3651</v>
      </c>
      <c r="D37" s="22">
        <f>SUM(D33:D36)</f>
        <v>3836</v>
      </c>
      <c r="E37" s="22">
        <f>SUM(E33:E36)</f>
        <v>3866</v>
      </c>
      <c r="F37" s="23">
        <f t="shared" si="1"/>
        <v>7702</v>
      </c>
      <c r="G37" s="53" t="s">
        <v>6</v>
      </c>
      <c r="H37" s="54"/>
      <c r="I37" s="37">
        <f>C13+C21+C27+C32+C37+C44+I13+I19+I23+I28+I35</f>
        <v>95812</v>
      </c>
      <c r="J37" s="37">
        <f>D13+D21+D27+D32+D37+D44+J13+J19+J23+J28+J35</f>
        <v>92957</v>
      </c>
      <c r="K37" s="37">
        <f>E13+E21+E27+E32+E37+E44+K13+K19+K23+K28+K35</f>
        <v>97149</v>
      </c>
      <c r="L37" s="38">
        <f>SUM(J37:K37)</f>
        <v>190106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1031</v>
      </c>
      <c r="D38" s="7">
        <v>1071</v>
      </c>
      <c r="E38" s="7">
        <v>1072</v>
      </c>
      <c r="F38" s="20">
        <f t="shared" si="1"/>
        <v>2143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750</v>
      </c>
      <c r="D39" s="7">
        <v>760</v>
      </c>
      <c r="E39" s="7">
        <v>818</v>
      </c>
      <c r="F39" s="20">
        <f t="shared" si="1"/>
        <v>1578</v>
      </c>
      <c r="G39" s="43" t="s">
        <v>29</v>
      </c>
      <c r="H39" s="46"/>
      <c r="I39" s="7">
        <v>-16</v>
      </c>
      <c r="J39" s="42">
        <v>-64</v>
      </c>
      <c r="K39" s="7">
        <v>2</v>
      </c>
      <c r="L39" s="41">
        <f>SUM(J39:K39)</f>
        <v>-62</v>
      </c>
      <c r="M39" s="32"/>
    </row>
    <row r="40" spans="1:13" ht="13.15" customHeight="1" x14ac:dyDescent="0.15">
      <c r="A40" s="13"/>
      <c r="B40" s="6" t="s">
        <v>10</v>
      </c>
      <c r="C40" s="7">
        <v>1043</v>
      </c>
      <c r="D40" s="7">
        <v>1030</v>
      </c>
      <c r="E40" s="7">
        <v>1034</v>
      </c>
      <c r="F40" s="20">
        <f t="shared" si="1"/>
        <v>2064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1659</v>
      </c>
      <c r="D41" s="7">
        <v>1608</v>
      </c>
      <c r="E41" s="7">
        <v>1726</v>
      </c>
      <c r="F41" s="20">
        <f t="shared" si="1"/>
        <v>3334</v>
      </c>
      <c r="G41" s="43" t="s">
        <v>28</v>
      </c>
      <c r="H41" s="44"/>
      <c r="I41" s="7">
        <f>I37-94889</f>
        <v>923</v>
      </c>
      <c r="J41" s="7">
        <f>J37-92239</f>
        <v>718</v>
      </c>
      <c r="K41" s="7">
        <f>K37-96273</f>
        <v>876</v>
      </c>
      <c r="L41" s="39">
        <f>SUM(J41:K41)</f>
        <v>1594</v>
      </c>
      <c r="M41" s="31"/>
    </row>
    <row r="42" spans="1:13" ht="13.15" customHeight="1" x14ac:dyDescent="0.15">
      <c r="A42" s="13"/>
      <c r="B42" s="6" t="s">
        <v>12</v>
      </c>
      <c r="C42" s="7">
        <v>1388</v>
      </c>
      <c r="D42" s="7">
        <v>1267</v>
      </c>
      <c r="E42" s="7">
        <v>1349</v>
      </c>
      <c r="F42" s="20">
        <f t="shared" si="1"/>
        <v>2616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2486</v>
      </c>
      <c r="D43" s="7">
        <v>2194</v>
      </c>
      <c r="E43" s="7">
        <v>2107</v>
      </c>
      <c r="F43" s="20">
        <f t="shared" si="1"/>
        <v>4301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8357</v>
      </c>
      <c r="D44" s="25">
        <f>SUM(D38:D43)</f>
        <v>7930</v>
      </c>
      <c r="E44" s="25">
        <f>SUM(E38:E43)</f>
        <v>8106</v>
      </c>
      <c r="F44" s="26">
        <f t="shared" si="1"/>
        <v>16036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48" spans="1:13" x14ac:dyDescent="0.15">
      <c r="M48" s="1">
        <f>M37-M47</f>
        <v>0</v>
      </c>
    </row>
    <row r="50" spans="8:8" x14ac:dyDescent="0.15">
      <c r="H50" s="34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0"/>
  <sheetViews>
    <sheetView view="pageBreakPreview" zoomScaleNormal="100" zoomScaleSheetLayoutView="100" workbookViewId="0">
      <selection activeCell="S17" sqref="S17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32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1597</v>
      </c>
      <c r="D4" s="35">
        <v>1482</v>
      </c>
      <c r="E4" s="35">
        <v>1571</v>
      </c>
      <c r="F4" s="17">
        <f>SUM(D4:E4)</f>
        <v>3053</v>
      </c>
      <c r="G4" s="40" t="s">
        <v>18</v>
      </c>
      <c r="H4" s="27" t="s">
        <v>8</v>
      </c>
      <c r="I4" s="35">
        <v>1831</v>
      </c>
      <c r="J4" s="35">
        <v>1624</v>
      </c>
      <c r="K4" s="35">
        <v>1579</v>
      </c>
      <c r="L4" s="18">
        <f t="shared" ref="L4:L35" si="0">SUM(J4:K4)</f>
        <v>3203</v>
      </c>
      <c r="M4" s="2"/>
    </row>
    <row r="5" spans="1:15" ht="13.15" customHeight="1" x14ac:dyDescent="0.15">
      <c r="A5" s="13"/>
      <c r="B5" s="4" t="s">
        <v>4</v>
      </c>
      <c r="C5" s="7">
        <v>1834</v>
      </c>
      <c r="D5" s="7">
        <v>1662</v>
      </c>
      <c r="E5" s="7">
        <v>1744</v>
      </c>
      <c r="F5" s="20">
        <f t="shared" ref="F5:F44" si="1">SUM(D5:E5)</f>
        <v>3406</v>
      </c>
      <c r="G5" s="5"/>
      <c r="H5" s="4" t="s">
        <v>4</v>
      </c>
      <c r="I5" s="7">
        <v>1340</v>
      </c>
      <c r="J5" s="7">
        <v>1137</v>
      </c>
      <c r="K5" s="7">
        <v>1147</v>
      </c>
      <c r="L5" s="21">
        <f t="shared" si="0"/>
        <v>2284</v>
      </c>
      <c r="M5" s="2"/>
    </row>
    <row r="6" spans="1:15" ht="13.15" customHeight="1" x14ac:dyDescent="0.15">
      <c r="A6" s="13"/>
      <c r="B6" s="4" t="s">
        <v>10</v>
      </c>
      <c r="C6" s="7">
        <v>6101</v>
      </c>
      <c r="D6" s="7">
        <v>4761</v>
      </c>
      <c r="E6" s="7">
        <v>5366</v>
      </c>
      <c r="F6" s="20">
        <f t="shared" si="1"/>
        <v>10127</v>
      </c>
      <c r="G6" s="5"/>
      <c r="H6" s="4" t="s">
        <v>10</v>
      </c>
      <c r="I6" s="7">
        <v>1024</v>
      </c>
      <c r="J6" s="7">
        <v>876</v>
      </c>
      <c r="K6" s="7">
        <v>871</v>
      </c>
      <c r="L6" s="21">
        <f t="shared" si="0"/>
        <v>1747</v>
      </c>
      <c r="M6" s="2"/>
    </row>
    <row r="7" spans="1:15" ht="13.15" customHeight="1" x14ac:dyDescent="0.15">
      <c r="A7" s="13"/>
      <c r="B7" s="4" t="s">
        <v>11</v>
      </c>
      <c r="C7" s="7">
        <v>3398</v>
      </c>
      <c r="D7" s="7">
        <v>3027</v>
      </c>
      <c r="E7" s="7">
        <v>3261</v>
      </c>
      <c r="F7" s="20">
        <f t="shared" si="1"/>
        <v>6288</v>
      </c>
      <c r="G7" s="5"/>
      <c r="H7" s="4" t="s">
        <v>11</v>
      </c>
      <c r="I7" s="7">
        <v>1723</v>
      </c>
      <c r="J7" s="7">
        <v>1646</v>
      </c>
      <c r="K7" s="7">
        <v>1631</v>
      </c>
      <c r="L7" s="21">
        <f t="shared" si="0"/>
        <v>3277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1832</v>
      </c>
      <c r="D8" s="7">
        <v>1751</v>
      </c>
      <c r="E8" s="7">
        <v>2180</v>
      </c>
      <c r="F8" s="20">
        <f t="shared" si="1"/>
        <v>3931</v>
      </c>
      <c r="G8" s="5"/>
      <c r="H8" s="4" t="s">
        <v>12</v>
      </c>
      <c r="I8" s="7">
        <v>1452</v>
      </c>
      <c r="J8" s="7">
        <v>1369</v>
      </c>
      <c r="K8" s="7">
        <v>1350</v>
      </c>
      <c r="L8" s="21">
        <f t="shared" si="0"/>
        <v>2719</v>
      </c>
      <c r="M8" s="2"/>
    </row>
    <row r="9" spans="1:15" ht="13.15" customHeight="1" x14ac:dyDescent="0.15">
      <c r="A9" s="13"/>
      <c r="B9" s="4" t="s">
        <v>13</v>
      </c>
      <c r="C9" s="7">
        <v>2087</v>
      </c>
      <c r="D9" s="7">
        <v>2019</v>
      </c>
      <c r="E9" s="7">
        <v>2131</v>
      </c>
      <c r="F9" s="20">
        <f t="shared" si="1"/>
        <v>4150</v>
      </c>
      <c r="G9" s="5"/>
      <c r="H9" s="4" t="s">
        <v>13</v>
      </c>
      <c r="I9" s="7">
        <v>1586</v>
      </c>
      <c r="J9" s="7">
        <v>1474</v>
      </c>
      <c r="K9" s="7">
        <v>1629</v>
      </c>
      <c r="L9" s="21">
        <f t="shared" si="0"/>
        <v>3103</v>
      </c>
      <c r="M9" s="2"/>
    </row>
    <row r="10" spans="1:15" ht="13.15" customHeight="1" x14ac:dyDescent="0.15">
      <c r="A10" s="13"/>
      <c r="B10" s="4" t="s">
        <v>14</v>
      </c>
      <c r="C10" s="7">
        <v>2446</v>
      </c>
      <c r="D10" s="7">
        <v>2452</v>
      </c>
      <c r="E10" s="7">
        <v>2754</v>
      </c>
      <c r="F10" s="20">
        <f t="shared" si="1"/>
        <v>5206</v>
      </c>
      <c r="G10" s="5"/>
      <c r="H10" s="4" t="s">
        <v>14</v>
      </c>
      <c r="I10" s="7">
        <v>1419</v>
      </c>
      <c r="J10" s="7">
        <v>1424</v>
      </c>
      <c r="K10" s="7">
        <v>1510</v>
      </c>
      <c r="L10" s="21">
        <f t="shared" si="0"/>
        <v>2934</v>
      </c>
      <c r="M10" s="2"/>
    </row>
    <row r="11" spans="1:15" ht="13.15" customHeight="1" x14ac:dyDescent="0.15">
      <c r="A11" s="13"/>
      <c r="B11" s="4" t="s">
        <v>15</v>
      </c>
      <c r="C11" s="7">
        <v>1562</v>
      </c>
      <c r="D11" s="7">
        <v>1768</v>
      </c>
      <c r="E11" s="7">
        <v>1900</v>
      </c>
      <c r="F11" s="20">
        <f t="shared" si="1"/>
        <v>3668</v>
      </c>
      <c r="G11" s="5"/>
      <c r="H11" s="4" t="s">
        <v>15</v>
      </c>
      <c r="I11" s="7">
        <v>1609</v>
      </c>
      <c r="J11" s="7">
        <v>1692</v>
      </c>
      <c r="K11" s="7">
        <v>1841</v>
      </c>
      <c r="L11" s="21">
        <f t="shared" si="0"/>
        <v>3533</v>
      </c>
      <c r="M11" s="2"/>
    </row>
    <row r="12" spans="1:15" ht="13.15" customHeight="1" x14ac:dyDescent="0.15">
      <c r="A12" s="13"/>
      <c r="B12" s="4" t="s">
        <v>16</v>
      </c>
      <c r="C12" s="7">
        <v>2003</v>
      </c>
      <c r="D12" s="7">
        <v>2370</v>
      </c>
      <c r="E12" s="7">
        <v>2516</v>
      </c>
      <c r="F12" s="20">
        <f t="shared" si="1"/>
        <v>4886</v>
      </c>
      <c r="G12" s="5"/>
      <c r="H12" s="4" t="s">
        <v>16</v>
      </c>
      <c r="I12" s="7">
        <v>1467</v>
      </c>
      <c r="J12" s="7">
        <v>1515</v>
      </c>
      <c r="K12" s="7">
        <v>1590</v>
      </c>
      <c r="L12" s="21">
        <f t="shared" si="0"/>
        <v>3105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22860</v>
      </c>
      <c r="D13" s="22">
        <f>SUM(D4:D12)</f>
        <v>21292</v>
      </c>
      <c r="E13" s="22">
        <f>SUM(E4:E12)</f>
        <v>23423</v>
      </c>
      <c r="F13" s="23">
        <f t="shared" si="1"/>
        <v>44715</v>
      </c>
      <c r="G13" s="57" t="s">
        <v>5</v>
      </c>
      <c r="H13" s="52"/>
      <c r="I13" s="22">
        <f>SUM(I4:I12)</f>
        <v>13451</v>
      </c>
      <c r="J13" s="22">
        <f>SUM(J4:J12)</f>
        <v>12757</v>
      </c>
      <c r="K13" s="22">
        <f>SUM(K4:K12)</f>
        <v>13148</v>
      </c>
      <c r="L13" s="24">
        <f t="shared" si="0"/>
        <v>25905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1122</v>
      </c>
      <c r="D14" s="7">
        <v>1028</v>
      </c>
      <c r="E14" s="7">
        <v>1075</v>
      </c>
      <c r="F14" s="20">
        <f t="shared" si="1"/>
        <v>2103</v>
      </c>
      <c r="G14" s="3" t="s">
        <v>21</v>
      </c>
      <c r="H14" s="4" t="s">
        <v>8</v>
      </c>
      <c r="I14" s="7">
        <v>1780</v>
      </c>
      <c r="J14" s="7">
        <v>1949</v>
      </c>
      <c r="K14" s="7">
        <v>1872</v>
      </c>
      <c r="L14" s="21">
        <f t="shared" si="0"/>
        <v>3821</v>
      </c>
      <c r="M14" s="2"/>
    </row>
    <row r="15" spans="1:15" ht="13.15" customHeight="1" x14ac:dyDescent="0.15">
      <c r="A15" s="13"/>
      <c r="B15" s="6" t="s">
        <v>4</v>
      </c>
      <c r="C15" s="7">
        <v>2046</v>
      </c>
      <c r="D15" s="7">
        <v>1838</v>
      </c>
      <c r="E15" s="7">
        <v>2008</v>
      </c>
      <c r="F15" s="20">
        <f t="shared" si="1"/>
        <v>3846</v>
      </c>
      <c r="G15" s="5"/>
      <c r="H15" s="4" t="s">
        <v>4</v>
      </c>
      <c r="I15" s="7">
        <v>1127</v>
      </c>
      <c r="J15" s="7">
        <v>1248</v>
      </c>
      <c r="K15" s="7">
        <v>1330</v>
      </c>
      <c r="L15" s="21">
        <f t="shared" si="0"/>
        <v>2578</v>
      </c>
      <c r="M15" s="2"/>
    </row>
    <row r="16" spans="1:15" ht="13.15" customHeight="1" x14ac:dyDescent="0.15">
      <c r="A16" s="13"/>
      <c r="B16" s="6" t="s">
        <v>10</v>
      </c>
      <c r="C16" s="7">
        <v>1072</v>
      </c>
      <c r="D16" s="7">
        <v>1180</v>
      </c>
      <c r="E16" s="7">
        <v>1088</v>
      </c>
      <c r="F16" s="20">
        <f t="shared" si="1"/>
        <v>2268</v>
      </c>
      <c r="G16" s="5"/>
      <c r="H16" s="4" t="s">
        <v>10</v>
      </c>
      <c r="I16" s="7">
        <v>1046</v>
      </c>
      <c r="J16" s="7">
        <v>1027</v>
      </c>
      <c r="K16" s="7">
        <v>1151</v>
      </c>
      <c r="L16" s="21">
        <f t="shared" si="0"/>
        <v>2178</v>
      </c>
      <c r="M16" s="2"/>
    </row>
    <row r="17" spans="1:13" ht="13.15" customHeight="1" x14ac:dyDescent="0.15">
      <c r="A17" s="13"/>
      <c r="B17" s="6" t="s">
        <v>11</v>
      </c>
      <c r="C17" s="7">
        <v>1545</v>
      </c>
      <c r="D17" s="7">
        <v>1634</v>
      </c>
      <c r="E17" s="7">
        <v>1713</v>
      </c>
      <c r="F17" s="20">
        <f t="shared" si="1"/>
        <v>3347</v>
      </c>
      <c r="G17" s="5"/>
      <c r="H17" s="4" t="s">
        <v>11</v>
      </c>
      <c r="I17" s="7">
        <v>1479</v>
      </c>
      <c r="J17" s="7">
        <v>1558</v>
      </c>
      <c r="K17" s="7">
        <v>1540</v>
      </c>
      <c r="L17" s="21">
        <f t="shared" si="0"/>
        <v>3098</v>
      </c>
      <c r="M17" s="2"/>
    </row>
    <row r="18" spans="1:13" ht="13.15" customHeight="1" x14ac:dyDescent="0.15">
      <c r="A18" s="13"/>
      <c r="B18" s="6" t="s">
        <v>12</v>
      </c>
      <c r="C18" s="7">
        <v>1384</v>
      </c>
      <c r="D18" s="7">
        <v>1376</v>
      </c>
      <c r="E18" s="7">
        <v>1383</v>
      </c>
      <c r="F18" s="20">
        <f t="shared" si="1"/>
        <v>2759</v>
      </c>
      <c r="G18" s="5"/>
      <c r="H18" s="4" t="s">
        <v>12</v>
      </c>
      <c r="I18" s="7">
        <v>493</v>
      </c>
      <c r="J18" s="7">
        <v>471</v>
      </c>
      <c r="K18" s="7">
        <v>518</v>
      </c>
      <c r="L18" s="21">
        <f t="shared" si="0"/>
        <v>989</v>
      </c>
      <c r="M18" s="2"/>
    </row>
    <row r="19" spans="1:13" ht="13.15" customHeight="1" x14ac:dyDescent="0.15">
      <c r="A19" s="13"/>
      <c r="B19" s="6" t="s">
        <v>13</v>
      </c>
      <c r="C19" s="7">
        <v>2896</v>
      </c>
      <c r="D19" s="7">
        <v>3173</v>
      </c>
      <c r="E19" s="7">
        <v>3372</v>
      </c>
      <c r="F19" s="20">
        <f t="shared" si="1"/>
        <v>6545</v>
      </c>
      <c r="G19" s="57" t="s">
        <v>5</v>
      </c>
      <c r="H19" s="52"/>
      <c r="I19" s="22">
        <f>SUM(I14:I18)</f>
        <v>5925</v>
      </c>
      <c r="J19" s="22">
        <f>SUM(J14:J18)</f>
        <v>6253</v>
      </c>
      <c r="K19" s="22">
        <f>SUM(K14:K18)</f>
        <v>6411</v>
      </c>
      <c r="L19" s="24">
        <f t="shared" si="0"/>
        <v>12664</v>
      </c>
      <c r="M19" s="31"/>
    </row>
    <row r="20" spans="1:13" ht="13.15" customHeight="1" x14ac:dyDescent="0.15">
      <c r="A20" s="13"/>
      <c r="B20" s="6" t="s">
        <v>14</v>
      </c>
      <c r="C20" s="7">
        <v>878</v>
      </c>
      <c r="D20" s="7">
        <v>940</v>
      </c>
      <c r="E20" s="7">
        <v>893</v>
      </c>
      <c r="F20" s="20">
        <f t="shared" si="1"/>
        <v>1833</v>
      </c>
      <c r="G20" s="5" t="s">
        <v>19</v>
      </c>
      <c r="H20" s="6" t="s">
        <v>8</v>
      </c>
      <c r="I20" s="7">
        <v>810</v>
      </c>
      <c r="J20" s="7">
        <v>856</v>
      </c>
      <c r="K20" s="7">
        <v>874</v>
      </c>
      <c r="L20" s="21">
        <f t="shared" si="0"/>
        <v>1730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10943</v>
      </c>
      <c r="D21" s="22">
        <f>SUM(D14:D20)</f>
        <v>11169</v>
      </c>
      <c r="E21" s="22">
        <f>SUM(E14:E20)</f>
        <v>11532</v>
      </c>
      <c r="F21" s="23">
        <f t="shared" si="1"/>
        <v>22701</v>
      </c>
      <c r="G21" s="5"/>
      <c r="H21" s="6" t="s">
        <v>4</v>
      </c>
      <c r="I21" s="7">
        <v>2115</v>
      </c>
      <c r="J21" s="7">
        <v>2237</v>
      </c>
      <c r="K21" s="7">
        <v>1929</v>
      </c>
      <c r="L21" s="21">
        <f t="shared" si="0"/>
        <v>4166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2726</v>
      </c>
      <c r="D22" s="7">
        <v>2296</v>
      </c>
      <c r="E22" s="7">
        <v>2518</v>
      </c>
      <c r="F22" s="20">
        <f t="shared" si="1"/>
        <v>4814</v>
      </c>
      <c r="G22" s="5"/>
      <c r="H22" s="6" t="s">
        <v>10</v>
      </c>
      <c r="I22" s="7">
        <v>1124</v>
      </c>
      <c r="J22" s="7">
        <v>1127</v>
      </c>
      <c r="K22" s="7">
        <v>1020</v>
      </c>
      <c r="L22" s="21">
        <f t="shared" si="0"/>
        <v>2147</v>
      </c>
      <c r="M22" s="2"/>
    </row>
    <row r="23" spans="1:13" ht="13.15" customHeight="1" x14ac:dyDescent="0.15">
      <c r="A23" s="13"/>
      <c r="B23" s="6" t="s">
        <v>4</v>
      </c>
      <c r="C23" s="7">
        <v>2134</v>
      </c>
      <c r="D23" s="7">
        <v>1606</v>
      </c>
      <c r="E23" s="7">
        <v>1860</v>
      </c>
      <c r="F23" s="20">
        <f t="shared" si="1"/>
        <v>3466</v>
      </c>
      <c r="G23" s="57" t="s">
        <v>5</v>
      </c>
      <c r="H23" s="52"/>
      <c r="I23" s="22">
        <f>SUM(I20:I22)</f>
        <v>4049</v>
      </c>
      <c r="J23" s="22">
        <f>SUM(J20:J22)</f>
        <v>4220</v>
      </c>
      <c r="K23" s="22">
        <f>SUM(K20:K22)</f>
        <v>3823</v>
      </c>
      <c r="L23" s="24">
        <f t="shared" si="0"/>
        <v>8043</v>
      </c>
      <c r="M23" s="31"/>
    </row>
    <row r="24" spans="1:13" ht="13.15" customHeight="1" x14ac:dyDescent="0.15">
      <c r="A24" s="13"/>
      <c r="B24" s="6" t="s">
        <v>10</v>
      </c>
      <c r="C24" s="7">
        <v>1300</v>
      </c>
      <c r="D24" s="7">
        <v>1111</v>
      </c>
      <c r="E24" s="7">
        <v>1261</v>
      </c>
      <c r="F24" s="20">
        <f t="shared" si="1"/>
        <v>2372</v>
      </c>
      <c r="G24" s="5" t="s">
        <v>22</v>
      </c>
      <c r="H24" s="6" t="s">
        <v>8</v>
      </c>
      <c r="I24" s="7">
        <v>545</v>
      </c>
      <c r="J24" s="7">
        <v>532</v>
      </c>
      <c r="K24" s="7">
        <v>563</v>
      </c>
      <c r="L24" s="21">
        <f t="shared" si="0"/>
        <v>1095</v>
      </c>
      <c r="M24" s="2"/>
    </row>
    <row r="25" spans="1:13" ht="13.15" customHeight="1" x14ac:dyDescent="0.15">
      <c r="A25" s="13"/>
      <c r="B25" s="6" t="s">
        <v>11</v>
      </c>
      <c r="C25" s="7">
        <v>1135</v>
      </c>
      <c r="D25" s="7">
        <v>1054</v>
      </c>
      <c r="E25" s="7">
        <v>1065</v>
      </c>
      <c r="F25" s="20">
        <f t="shared" si="1"/>
        <v>2119</v>
      </c>
      <c r="G25" s="5"/>
      <c r="H25" s="6" t="s">
        <v>4</v>
      </c>
      <c r="I25" s="7">
        <v>1199</v>
      </c>
      <c r="J25" s="7">
        <v>1218</v>
      </c>
      <c r="K25" s="7">
        <v>1218</v>
      </c>
      <c r="L25" s="21">
        <f t="shared" si="0"/>
        <v>2436</v>
      </c>
      <c r="M25" s="2"/>
    </row>
    <row r="26" spans="1:13" ht="13.15" customHeight="1" x14ac:dyDescent="0.15">
      <c r="A26" s="13"/>
      <c r="B26" s="6" t="s">
        <v>12</v>
      </c>
      <c r="C26" s="7">
        <v>1740</v>
      </c>
      <c r="D26" s="7">
        <v>1642</v>
      </c>
      <c r="E26" s="7">
        <v>1692</v>
      </c>
      <c r="F26" s="20">
        <f t="shared" si="1"/>
        <v>3334</v>
      </c>
      <c r="G26" s="5"/>
      <c r="H26" s="6" t="s">
        <v>10</v>
      </c>
      <c r="I26" s="7">
        <v>1013</v>
      </c>
      <c r="J26" s="7">
        <v>1160</v>
      </c>
      <c r="K26" s="7">
        <v>1152</v>
      </c>
      <c r="L26" s="21">
        <f t="shared" si="0"/>
        <v>2312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9035</v>
      </c>
      <c r="D27" s="22">
        <f>SUM(D22:D26)</f>
        <v>7709</v>
      </c>
      <c r="E27" s="22">
        <f>SUM(E22:E26)</f>
        <v>8396</v>
      </c>
      <c r="F27" s="23">
        <f t="shared" si="1"/>
        <v>16105</v>
      </c>
      <c r="G27" s="5"/>
      <c r="H27" s="6" t="s">
        <v>11</v>
      </c>
      <c r="I27" s="7">
        <v>279</v>
      </c>
      <c r="J27" s="7">
        <v>341</v>
      </c>
      <c r="K27" s="7">
        <v>289</v>
      </c>
      <c r="L27" s="21">
        <f t="shared" si="0"/>
        <v>630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2179</v>
      </c>
      <c r="D28" s="7">
        <v>2044</v>
      </c>
      <c r="E28" s="7">
        <v>2240</v>
      </c>
      <c r="F28" s="20">
        <f t="shared" si="1"/>
        <v>4284</v>
      </c>
      <c r="G28" s="57" t="s">
        <v>5</v>
      </c>
      <c r="H28" s="52"/>
      <c r="I28" s="22">
        <f>SUM(I24:I27)</f>
        <v>3036</v>
      </c>
      <c r="J28" s="22">
        <f>SUM(J24:J27)</f>
        <v>3251</v>
      </c>
      <c r="K28" s="22">
        <f>SUM(K24:K27)</f>
        <v>3222</v>
      </c>
      <c r="L28" s="24">
        <f t="shared" si="0"/>
        <v>6473</v>
      </c>
      <c r="M28" s="31"/>
    </row>
    <row r="29" spans="1:13" ht="13.15" customHeight="1" x14ac:dyDescent="0.15">
      <c r="A29" s="13"/>
      <c r="B29" s="6" t="s">
        <v>4</v>
      </c>
      <c r="C29" s="7">
        <v>1479</v>
      </c>
      <c r="D29" s="7">
        <v>1534</v>
      </c>
      <c r="E29" s="7">
        <v>1580</v>
      </c>
      <c r="F29" s="20">
        <f t="shared" si="1"/>
        <v>3114</v>
      </c>
      <c r="G29" s="5" t="s">
        <v>23</v>
      </c>
      <c r="H29" s="6" t="s">
        <v>8</v>
      </c>
      <c r="I29" s="7">
        <v>1340</v>
      </c>
      <c r="J29" s="7">
        <v>1472</v>
      </c>
      <c r="K29" s="7">
        <v>1411</v>
      </c>
      <c r="L29" s="21">
        <f t="shared" si="0"/>
        <v>2883</v>
      </c>
      <c r="M29" s="2"/>
    </row>
    <row r="30" spans="1:13" ht="13.15" customHeight="1" x14ac:dyDescent="0.15">
      <c r="A30" s="13"/>
      <c r="B30" s="6" t="s">
        <v>10</v>
      </c>
      <c r="C30" s="7">
        <v>1492</v>
      </c>
      <c r="D30" s="7">
        <v>1493</v>
      </c>
      <c r="E30" s="7">
        <v>1603</v>
      </c>
      <c r="F30" s="20">
        <f t="shared" si="1"/>
        <v>3096</v>
      </c>
      <c r="G30" s="5"/>
      <c r="H30" s="6" t="s">
        <v>4</v>
      </c>
      <c r="I30" s="7">
        <v>955</v>
      </c>
      <c r="J30" s="7">
        <v>994</v>
      </c>
      <c r="K30" s="7">
        <v>985</v>
      </c>
      <c r="L30" s="21">
        <f t="shared" si="0"/>
        <v>1979</v>
      </c>
      <c r="M30" s="2"/>
    </row>
    <row r="31" spans="1:13" ht="13.15" customHeight="1" x14ac:dyDescent="0.15">
      <c r="A31" s="13"/>
      <c r="B31" s="6" t="s">
        <v>11</v>
      </c>
      <c r="C31" s="7">
        <v>1933</v>
      </c>
      <c r="D31" s="7">
        <v>1993</v>
      </c>
      <c r="E31" s="7">
        <v>2123</v>
      </c>
      <c r="F31" s="20">
        <f t="shared" si="1"/>
        <v>4116</v>
      </c>
      <c r="G31" s="5"/>
      <c r="H31" s="6" t="s">
        <v>10</v>
      </c>
      <c r="I31" s="7">
        <v>1034</v>
      </c>
      <c r="J31" s="7">
        <v>869</v>
      </c>
      <c r="K31" s="7">
        <v>994</v>
      </c>
      <c r="L31" s="21">
        <f t="shared" si="0"/>
        <v>1863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7083</v>
      </c>
      <c r="D32" s="22">
        <f>SUM(D28:D31)</f>
        <v>7064</v>
      </c>
      <c r="E32" s="22">
        <f>SUM(E28:E31)</f>
        <v>7546</v>
      </c>
      <c r="F32" s="23">
        <f t="shared" si="1"/>
        <v>14610</v>
      </c>
      <c r="G32" s="5"/>
      <c r="H32" s="6" t="s">
        <v>11</v>
      </c>
      <c r="I32" s="7">
        <v>1391</v>
      </c>
      <c r="J32" s="7">
        <v>1485</v>
      </c>
      <c r="K32" s="7">
        <v>1562</v>
      </c>
      <c r="L32" s="21">
        <f t="shared" si="0"/>
        <v>3047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719</v>
      </c>
      <c r="D33" s="7">
        <v>761</v>
      </c>
      <c r="E33" s="7">
        <v>798</v>
      </c>
      <c r="F33" s="20">
        <f t="shared" si="1"/>
        <v>1559</v>
      </c>
      <c r="G33" s="5"/>
      <c r="H33" s="6" t="s">
        <v>12</v>
      </c>
      <c r="I33" s="7">
        <v>871</v>
      </c>
      <c r="J33" s="7">
        <v>1035</v>
      </c>
      <c r="K33" s="7">
        <v>1058</v>
      </c>
      <c r="L33" s="21">
        <f t="shared" si="0"/>
        <v>2093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1035</v>
      </c>
      <c r="E34" s="7">
        <v>1051</v>
      </c>
      <c r="F34" s="20">
        <f t="shared" si="1"/>
        <v>2086</v>
      </c>
      <c r="G34" s="5"/>
      <c r="H34" s="6" t="s">
        <v>13</v>
      </c>
      <c r="I34" s="7">
        <v>762</v>
      </c>
      <c r="J34" s="7">
        <v>778</v>
      </c>
      <c r="K34" s="7">
        <v>752</v>
      </c>
      <c r="L34" s="21">
        <f t="shared" si="0"/>
        <v>1530</v>
      </c>
      <c r="M34" s="2"/>
    </row>
    <row r="35" spans="1:13" ht="13.15" customHeight="1" x14ac:dyDescent="0.15">
      <c r="A35" s="13"/>
      <c r="B35" s="6" t="s">
        <v>10</v>
      </c>
      <c r="C35" s="7">
        <v>906</v>
      </c>
      <c r="D35" s="7">
        <v>1031</v>
      </c>
      <c r="E35" s="7">
        <v>987</v>
      </c>
      <c r="F35" s="20">
        <f t="shared" si="1"/>
        <v>2018</v>
      </c>
      <c r="G35" s="57" t="s">
        <v>5</v>
      </c>
      <c r="H35" s="52"/>
      <c r="I35" s="22">
        <f>SUM(I29:I34)</f>
        <v>6353</v>
      </c>
      <c r="J35" s="22">
        <f>SUM(J29:J34)</f>
        <v>6633</v>
      </c>
      <c r="K35" s="22">
        <f>SUM(K29:K34)</f>
        <v>6762</v>
      </c>
      <c r="L35" s="24">
        <f t="shared" si="0"/>
        <v>13395</v>
      </c>
      <c r="M35" s="31"/>
    </row>
    <row r="36" spans="1:13" ht="13.15" customHeight="1" x14ac:dyDescent="0.15">
      <c r="A36" s="13"/>
      <c r="B36" s="6" t="s">
        <v>11</v>
      </c>
      <c r="C36" s="7">
        <v>1012</v>
      </c>
      <c r="D36" s="7">
        <v>991</v>
      </c>
      <c r="E36" s="7">
        <v>966</v>
      </c>
      <c r="F36" s="20">
        <f t="shared" si="1"/>
        <v>1957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3577</v>
      </c>
      <c r="D37" s="22">
        <f>SUM(D33:D36)</f>
        <v>3818</v>
      </c>
      <c r="E37" s="22">
        <f>SUM(E33:E36)</f>
        <v>3802</v>
      </c>
      <c r="F37" s="23">
        <f t="shared" si="1"/>
        <v>7620</v>
      </c>
      <c r="G37" s="53" t="s">
        <v>6</v>
      </c>
      <c r="H37" s="54"/>
      <c r="I37" s="37">
        <f>C13+C21+C27+C32+C37+C44+I13+I19+I23+I28+I35</f>
        <v>94690</v>
      </c>
      <c r="J37" s="37">
        <f>D13+D21+D27+D32+D37+D44+J13+J19+J23+J28+J35</f>
        <v>92146</v>
      </c>
      <c r="K37" s="37">
        <f>E13+E21+E27+E32+E37+E44+K13+K19+K23+K28+K35</f>
        <v>96199</v>
      </c>
      <c r="L37" s="38">
        <f>SUM(J37:K37)</f>
        <v>188345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1037</v>
      </c>
      <c r="D38" s="7">
        <v>1073</v>
      </c>
      <c r="E38" s="7">
        <v>1068</v>
      </c>
      <c r="F38" s="20">
        <f t="shared" si="1"/>
        <v>2141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748</v>
      </c>
      <c r="D39" s="7">
        <v>764</v>
      </c>
      <c r="E39" s="7">
        <v>809</v>
      </c>
      <c r="F39" s="20">
        <f t="shared" si="1"/>
        <v>1573</v>
      </c>
      <c r="G39" s="43" t="s">
        <v>29</v>
      </c>
      <c r="H39" s="46"/>
      <c r="I39" s="7">
        <v>-94</v>
      </c>
      <c r="J39" s="7">
        <v>-84</v>
      </c>
      <c r="K39" s="7">
        <v>-21</v>
      </c>
      <c r="L39" s="39">
        <f>SUM(J39:K39)</f>
        <v>-105</v>
      </c>
      <c r="M39" s="32"/>
    </row>
    <row r="40" spans="1:13" ht="13.15" customHeight="1" x14ac:dyDescent="0.15">
      <c r="A40" s="13"/>
      <c r="B40" s="6" t="s">
        <v>10</v>
      </c>
      <c r="C40" s="7">
        <v>1043</v>
      </c>
      <c r="D40" s="7">
        <v>1019</v>
      </c>
      <c r="E40" s="7">
        <v>1037</v>
      </c>
      <c r="F40" s="20">
        <f t="shared" si="1"/>
        <v>2056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1642</v>
      </c>
      <c r="D41" s="7">
        <v>1617</v>
      </c>
      <c r="E41" s="7">
        <v>1741</v>
      </c>
      <c r="F41" s="20">
        <f t="shared" si="1"/>
        <v>3358</v>
      </c>
      <c r="G41" s="43" t="s">
        <v>28</v>
      </c>
      <c r="H41" s="44"/>
      <c r="I41" s="7">
        <f>I37-93516</f>
        <v>1174</v>
      </c>
      <c r="J41" s="7">
        <f>J37-91483</f>
        <v>663</v>
      </c>
      <c r="K41" s="7">
        <f>K37-95526</f>
        <v>673</v>
      </c>
      <c r="L41" s="39">
        <f>SUM(J41:K41)</f>
        <v>1336</v>
      </c>
      <c r="M41" s="31"/>
    </row>
    <row r="42" spans="1:13" ht="13.15" customHeight="1" x14ac:dyDescent="0.15">
      <c r="A42" s="13"/>
      <c r="B42" s="6" t="s">
        <v>12</v>
      </c>
      <c r="C42" s="7">
        <v>1388</v>
      </c>
      <c r="D42" s="7">
        <v>1281</v>
      </c>
      <c r="E42" s="7">
        <v>1353</v>
      </c>
      <c r="F42" s="20">
        <f t="shared" si="1"/>
        <v>2634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2520</v>
      </c>
      <c r="D43" s="7">
        <v>2226</v>
      </c>
      <c r="E43" s="7">
        <v>2126</v>
      </c>
      <c r="F43" s="20">
        <f t="shared" si="1"/>
        <v>4352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8378</v>
      </c>
      <c r="D44" s="25">
        <f>SUM(D38:D43)</f>
        <v>7980</v>
      </c>
      <c r="E44" s="25">
        <f>SUM(E38:E43)</f>
        <v>8134</v>
      </c>
      <c r="F44" s="26">
        <f t="shared" si="1"/>
        <v>16114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5"/>
  <sheetViews>
    <sheetView view="pageBreakPreview" zoomScaleNormal="100" zoomScaleSheetLayoutView="100" workbookViewId="0">
      <selection activeCell="S36" sqref="S36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31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1600</v>
      </c>
      <c r="D4" s="35">
        <v>1481</v>
      </c>
      <c r="E4" s="35">
        <v>1572</v>
      </c>
      <c r="F4" s="17">
        <f>SUM(D4:E4)</f>
        <v>3053</v>
      </c>
      <c r="G4" s="40" t="s">
        <v>18</v>
      </c>
      <c r="H4" s="27" t="s">
        <v>8</v>
      </c>
      <c r="I4" s="35">
        <v>1824</v>
      </c>
      <c r="J4" s="35">
        <v>1620</v>
      </c>
      <c r="K4" s="35">
        <v>1567</v>
      </c>
      <c r="L4" s="18">
        <f t="shared" ref="L4:L35" si="0">SUM(J4:K4)</f>
        <v>3187</v>
      </c>
      <c r="M4" s="2"/>
    </row>
    <row r="5" spans="1:15" ht="13.15" customHeight="1" x14ac:dyDescent="0.15">
      <c r="A5" s="13"/>
      <c r="B5" s="4" t="s">
        <v>4</v>
      </c>
      <c r="C5" s="7">
        <v>1830</v>
      </c>
      <c r="D5" s="7">
        <v>1657</v>
      </c>
      <c r="E5" s="7">
        <v>1746</v>
      </c>
      <c r="F5" s="20">
        <f t="shared" ref="F5:F44" si="1">SUM(D5:E5)</f>
        <v>3403</v>
      </c>
      <c r="G5" s="5"/>
      <c r="H5" s="4" t="s">
        <v>4</v>
      </c>
      <c r="I5" s="7">
        <v>1340</v>
      </c>
      <c r="J5" s="7">
        <v>1140</v>
      </c>
      <c r="K5" s="7">
        <v>1149</v>
      </c>
      <c r="L5" s="21">
        <f t="shared" si="0"/>
        <v>2289</v>
      </c>
      <c r="M5" s="2"/>
    </row>
    <row r="6" spans="1:15" ht="13.15" customHeight="1" x14ac:dyDescent="0.15">
      <c r="A6" s="13"/>
      <c r="B6" s="4" t="s">
        <v>10</v>
      </c>
      <c r="C6" s="7">
        <v>6105</v>
      </c>
      <c r="D6" s="7">
        <v>4756</v>
      </c>
      <c r="E6" s="7">
        <v>5376</v>
      </c>
      <c r="F6" s="20">
        <f t="shared" si="1"/>
        <v>10132</v>
      </c>
      <c r="G6" s="5"/>
      <c r="H6" s="4" t="s">
        <v>10</v>
      </c>
      <c r="I6" s="7">
        <v>1030</v>
      </c>
      <c r="J6" s="7">
        <v>880</v>
      </c>
      <c r="K6" s="7">
        <v>873</v>
      </c>
      <c r="L6" s="21">
        <f t="shared" si="0"/>
        <v>1753</v>
      </c>
      <c r="M6" s="2"/>
    </row>
    <row r="7" spans="1:15" ht="13.15" customHeight="1" x14ac:dyDescent="0.15">
      <c r="A7" s="13"/>
      <c r="B7" s="4" t="s">
        <v>11</v>
      </c>
      <c r="C7" s="7">
        <v>3397</v>
      </c>
      <c r="D7" s="7">
        <v>3026</v>
      </c>
      <c r="E7" s="7">
        <v>3261</v>
      </c>
      <c r="F7" s="20">
        <f t="shared" si="1"/>
        <v>6287</v>
      </c>
      <c r="G7" s="5"/>
      <c r="H7" s="4" t="s">
        <v>11</v>
      </c>
      <c r="I7" s="7">
        <v>1738</v>
      </c>
      <c r="J7" s="7">
        <v>1654</v>
      </c>
      <c r="K7" s="7">
        <v>1635</v>
      </c>
      <c r="L7" s="21">
        <f t="shared" si="0"/>
        <v>3289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1832</v>
      </c>
      <c r="D8" s="7">
        <v>1755</v>
      </c>
      <c r="E8" s="7">
        <v>2175</v>
      </c>
      <c r="F8" s="20">
        <f t="shared" si="1"/>
        <v>3930</v>
      </c>
      <c r="G8" s="5"/>
      <c r="H8" s="4" t="s">
        <v>12</v>
      </c>
      <c r="I8" s="7">
        <v>1461</v>
      </c>
      <c r="J8" s="7">
        <v>1376</v>
      </c>
      <c r="K8" s="7">
        <v>1357</v>
      </c>
      <c r="L8" s="21">
        <f t="shared" si="0"/>
        <v>2733</v>
      </c>
      <c r="M8" s="2"/>
    </row>
    <row r="9" spans="1:15" ht="13.15" customHeight="1" x14ac:dyDescent="0.15">
      <c r="A9" s="13"/>
      <c r="B9" s="4" t="s">
        <v>13</v>
      </c>
      <c r="C9" s="7">
        <v>2077</v>
      </c>
      <c r="D9" s="7">
        <v>2015</v>
      </c>
      <c r="E9" s="7">
        <v>2112</v>
      </c>
      <c r="F9" s="20">
        <f t="shared" si="1"/>
        <v>4127</v>
      </c>
      <c r="G9" s="5"/>
      <c r="H9" s="4" t="s">
        <v>13</v>
      </c>
      <c r="I9" s="7">
        <v>1590</v>
      </c>
      <c r="J9" s="7">
        <v>1481</v>
      </c>
      <c r="K9" s="7">
        <v>1627</v>
      </c>
      <c r="L9" s="21">
        <f t="shared" si="0"/>
        <v>3108</v>
      </c>
      <c r="M9" s="2"/>
    </row>
    <row r="10" spans="1:15" ht="13.15" customHeight="1" x14ac:dyDescent="0.15">
      <c r="A10" s="13"/>
      <c r="B10" s="4" t="s">
        <v>14</v>
      </c>
      <c r="C10" s="7">
        <v>2452</v>
      </c>
      <c r="D10" s="7">
        <v>2455</v>
      </c>
      <c r="E10" s="7">
        <v>2753</v>
      </c>
      <c r="F10" s="20">
        <f t="shared" si="1"/>
        <v>5208</v>
      </c>
      <c r="G10" s="5"/>
      <c r="H10" s="4" t="s">
        <v>14</v>
      </c>
      <c r="I10" s="7">
        <v>1421</v>
      </c>
      <c r="J10" s="7">
        <v>1431</v>
      </c>
      <c r="K10" s="7">
        <v>1515</v>
      </c>
      <c r="L10" s="21">
        <f t="shared" si="0"/>
        <v>2946</v>
      </c>
      <c r="M10" s="2"/>
    </row>
    <row r="11" spans="1:15" ht="13.15" customHeight="1" x14ac:dyDescent="0.15">
      <c r="A11" s="13"/>
      <c r="B11" s="4" t="s">
        <v>15</v>
      </c>
      <c r="C11" s="7">
        <v>1563</v>
      </c>
      <c r="D11" s="7">
        <v>1770</v>
      </c>
      <c r="E11" s="7">
        <v>1903</v>
      </c>
      <c r="F11" s="20">
        <f t="shared" si="1"/>
        <v>3673</v>
      </c>
      <c r="G11" s="5"/>
      <c r="H11" s="4" t="s">
        <v>15</v>
      </c>
      <c r="I11" s="7">
        <v>1607</v>
      </c>
      <c r="J11" s="7">
        <v>1693</v>
      </c>
      <c r="K11" s="7">
        <v>1832</v>
      </c>
      <c r="L11" s="21">
        <f t="shared" si="0"/>
        <v>3525</v>
      </c>
      <c r="M11" s="2"/>
    </row>
    <row r="12" spans="1:15" ht="13.15" customHeight="1" x14ac:dyDescent="0.15">
      <c r="A12" s="13"/>
      <c r="B12" s="4" t="s">
        <v>16</v>
      </c>
      <c r="C12" s="7">
        <v>1997</v>
      </c>
      <c r="D12" s="7">
        <v>2365</v>
      </c>
      <c r="E12" s="7">
        <v>2517</v>
      </c>
      <c r="F12" s="20">
        <f t="shared" si="1"/>
        <v>4882</v>
      </c>
      <c r="G12" s="5"/>
      <c r="H12" s="4" t="s">
        <v>16</v>
      </c>
      <c r="I12" s="7">
        <v>1471</v>
      </c>
      <c r="J12" s="7">
        <v>1522</v>
      </c>
      <c r="K12" s="7">
        <v>1590</v>
      </c>
      <c r="L12" s="21">
        <f t="shared" si="0"/>
        <v>3112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22853</v>
      </c>
      <c r="D13" s="22">
        <f>SUM(D4:D12)</f>
        <v>21280</v>
      </c>
      <c r="E13" s="22">
        <f>SUM(E4:E12)</f>
        <v>23415</v>
      </c>
      <c r="F13" s="23">
        <f t="shared" si="1"/>
        <v>44695</v>
      </c>
      <c r="G13" s="57" t="s">
        <v>5</v>
      </c>
      <c r="H13" s="52"/>
      <c r="I13" s="22">
        <f>SUM(I4:I12)</f>
        <v>13482</v>
      </c>
      <c r="J13" s="22">
        <f>SUM(J4:J12)</f>
        <v>12797</v>
      </c>
      <c r="K13" s="22">
        <f>SUM(K4:K12)</f>
        <v>13145</v>
      </c>
      <c r="L13" s="24">
        <f t="shared" si="0"/>
        <v>25942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1117</v>
      </c>
      <c r="D14" s="7">
        <v>1021</v>
      </c>
      <c r="E14" s="7">
        <v>1073</v>
      </c>
      <c r="F14" s="20">
        <f t="shared" si="1"/>
        <v>2094</v>
      </c>
      <c r="G14" s="3" t="s">
        <v>21</v>
      </c>
      <c r="H14" s="4" t="s">
        <v>8</v>
      </c>
      <c r="I14" s="7">
        <v>1773</v>
      </c>
      <c r="J14" s="7">
        <v>1950</v>
      </c>
      <c r="K14" s="7">
        <v>1865</v>
      </c>
      <c r="L14" s="21">
        <f t="shared" si="0"/>
        <v>3815</v>
      </c>
      <c r="M14" s="2"/>
    </row>
    <row r="15" spans="1:15" ht="13.15" customHeight="1" x14ac:dyDescent="0.15">
      <c r="A15" s="13"/>
      <c r="B15" s="6" t="s">
        <v>4</v>
      </c>
      <c r="C15" s="7">
        <v>2053</v>
      </c>
      <c r="D15" s="7">
        <v>1842</v>
      </c>
      <c r="E15" s="7">
        <v>2017</v>
      </c>
      <c r="F15" s="20">
        <f t="shared" si="1"/>
        <v>3859</v>
      </c>
      <c r="G15" s="5"/>
      <c r="H15" s="4" t="s">
        <v>4</v>
      </c>
      <c r="I15" s="7">
        <v>1124</v>
      </c>
      <c r="J15" s="7">
        <v>1250</v>
      </c>
      <c r="K15" s="7">
        <v>1328</v>
      </c>
      <c r="L15" s="21">
        <f t="shared" si="0"/>
        <v>2578</v>
      </c>
      <c r="M15" s="2"/>
    </row>
    <row r="16" spans="1:15" ht="13.15" customHeight="1" x14ac:dyDescent="0.15">
      <c r="A16" s="13"/>
      <c r="B16" s="6" t="s">
        <v>10</v>
      </c>
      <c r="C16" s="7">
        <v>1078</v>
      </c>
      <c r="D16" s="7">
        <v>1188</v>
      </c>
      <c r="E16" s="7">
        <v>1086</v>
      </c>
      <c r="F16" s="20">
        <f t="shared" si="1"/>
        <v>2274</v>
      </c>
      <c r="G16" s="5"/>
      <c r="H16" s="4" t="s">
        <v>10</v>
      </c>
      <c r="I16" s="7">
        <v>1054</v>
      </c>
      <c r="J16" s="7">
        <v>1030</v>
      </c>
      <c r="K16" s="7">
        <v>1159</v>
      </c>
      <c r="L16" s="21">
        <f t="shared" si="0"/>
        <v>2189</v>
      </c>
      <c r="M16" s="2"/>
    </row>
    <row r="17" spans="1:13" ht="13.15" customHeight="1" x14ac:dyDescent="0.15">
      <c r="A17" s="13"/>
      <c r="B17" s="6" t="s">
        <v>11</v>
      </c>
      <c r="C17" s="7">
        <v>1557</v>
      </c>
      <c r="D17" s="7">
        <v>1641</v>
      </c>
      <c r="E17" s="7">
        <v>1725</v>
      </c>
      <c r="F17" s="20">
        <f t="shared" si="1"/>
        <v>3366</v>
      </c>
      <c r="G17" s="5"/>
      <c r="H17" s="4" t="s">
        <v>11</v>
      </c>
      <c r="I17" s="7">
        <v>1487</v>
      </c>
      <c r="J17" s="7">
        <v>1562</v>
      </c>
      <c r="K17" s="7">
        <v>1542</v>
      </c>
      <c r="L17" s="21">
        <f t="shared" si="0"/>
        <v>3104</v>
      </c>
      <c r="M17" s="2"/>
    </row>
    <row r="18" spans="1:13" ht="13.15" customHeight="1" x14ac:dyDescent="0.15">
      <c r="A18" s="13"/>
      <c r="B18" s="6" t="s">
        <v>12</v>
      </c>
      <c r="C18" s="7">
        <v>1391</v>
      </c>
      <c r="D18" s="7">
        <v>1380</v>
      </c>
      <c r="E18" s="7">
        <v>1386</v>
      </c>
      <c r="F18" s="20">
        <f t="shared" si="1"/>
        <v>2766</v>
      </c>
      <c r="G18" s="5"/>
      <c r="H18" s="4" t="s">
        <v>12</v>
      </c>
      <c r="I18" s="7">
        <v>494</v>
      </c>
      <c r="J18" s="7">
        <v>471</v>
      </c>
      <c r="K18" s="7">
        <v>521</v>
      </c>
      <c r="L18" s="21">
        <f t="shared" si="0"/>
        <v>992</v>
      </c>
      <c r="M18" s="2"/>
    </row>
    <row r="19" spans="1:13" ht="13.15" customHeight="1" x14ac:dyDescent="0.15">
      <c r="A19" s="13"/>
      <c r="B19" s="6" t="s">
        <v>13</v>
      </c>
      <c r="C19" s="7">
        <v>2895</v>
      </c>
      <c r="D19" s="7">
        <v>3176</v>
      </c>
      <c r="E19" s="7">
        <v>3358</v>
      </c>
      <c r="F19" s="20">
        <f t="shared" si="1"/>
        <v>6534</v>
      </c>
      <c r="G19" s="57" t="s">
        <v>5</v>
      </c>
      <c r="H19" s="52"/>
      <c r="I19" s="22">
        <f>SUM(I14:I18)</f>
        <v>5932</v>
      </c>
      <c r="J19" s="22">
        <f>SUM(J14:J18)</f>
        <v>6263</v>
      </c>
      <c r="K19" s="22">
        <f>SUM(K14:K18)</f>
        <v>6415</v>
      </c>
      <c r="L19" s="24">
        <f t="shared" si="0"/>
        <v>12678</v>
      </c>
      <c r="M19" s="31"/>
    </row>
    <row r="20" spans="1:13" ht="13.15" customHeight="1" x14ac:dyDescent="0.15">
      <c r="A20" s="13"/>
      <c r="B20" s="6" t="s">
        <v>14</v>
      </c>
      <c r="C20" s="7">
        <v>874</v>
      </c>
      <c r="D20" s="7">
        <v>941</v>
      </c>
      <c r="E20" s="7">
        <v>888</v>
      </c>
      <c r="F20" s="20">
        <f t="shared" si="1"/>
        <v>1829</v>
      </c>
      <c r="G20" s="5" t="s">
        <v>19</v>
      </c>
      <c r="H20" s="6" t="s">
        <v>8</v>
      </c>
      <c r="I20" s="7">
        <v>806</v>
      </c>
      <c r="J20" s="7">
        <v>856</v>
      </c>
      <c r="K20" s="7">
        <v>870</v>
      </c>
      <c r="L20" s="21">
        <f t="shared" si="0"/>
        <v>1726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10965</v>
      </c>
      <c r="D21" s="22">
        <f>SUM(D14:D20)</f>
        <v>11189</v>
      </c>
      <c r="E21" s="22">
        <f>SUM(E14:E20)</f>
        <v>11533</v>
      </c>
      <c r="F21" s="23">
        <f t="shared" si="1"/>
        <v>22722</v>
      </c>
      <c r="G21" s="5"/>
      <c r="H21" s="6" t="s">
        <v>4</v>
      </c>
      <c r="I21" s="7">
        <v>2097</v>
      </c>
      <c r="J21" s="7">
        <v>2215</v>
      </c>
      <c r="K21" s="7">
        <v>1924</v>
      </c>
      <c r="L21" s="21">
        <f t="shared" si="0"/>
        <v>4139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2729</v>
      </c>
      <c r="D22" s="7">
        <v>2301</v>
      </c>
      <c r="E22" s="7">
        <v>2513</v>
      </c>
      <c r="F22" s="20">
        <f t="shared" si="1"/>
        <v>4814</v>
      </c>
      <c r="G22" s="5"/>
      <c r="H22" s="6" t="s">
        <v>10</v>
      </c>
      <c r="I22" s="7">
        <v>1128</v>
      </c>
      <c r="J22" s="7">
        <v>1130</v>
      </c>
      <c r="K22" s="7">
        <v>1023</v>
      </c>
      <c r="L22" s="21">
        <f t="shared" si="0"/>
        <v>2153</v>
      </c>
      <c r="M22" s="2"/>
    </row>
    <row r="23" spans="1:13" ht="13.15" customHeight="1" x14ac:dyDescent="0.15">
      <c r="A23" s="13"/>
      <c r="B23" s="6" t="s">
        <v>4</v>
      </c>
      <c r="C23" s="7">
        <v>2130</v>
      </c>
      <c r="D23" s="7">
        <v>1602</v>
      </c>
      <c r="E23" s="7">
        <v>1862</v>
      </c>
      <c r="F23" s="20">
        <f t="shared" si="1"/>
        <v>3464</v>
      </c>
      <c r="G23" s="57" t="s">
        <v>5</v>
      </c>
      <c r="H23" s="52"/>
      <c r="I23" s="22">
        <f>SUM(I20:I22)</f>
        <v>4031</v>
      </c>
      <c r="J23" s="22">
        <f>SUM(J20:J22)</f>
        <v>4201</v>
      </c>
      <c r="K23" s="22">
        <f>SUM(K20:K22)</f>
        <v>3817</v>
      </c>
      <c r="L23" s="24">
        <f t="shared" si="0"/>
        <v>8018</v>
      </c>
      <c r="M23" s="31"/>
    </row>
    <row r="24" spans="1:13" ht="13.15" customHeight="1" x14ac:dyDescent="0.15">
      <c r="A24" s="13"/>
      <c r="B24" s="6" t="s">
        <v>10</v>
      </c>
      <c r="C24" s="7">
        <v>1305</v>
      </c>
      <c r="D24" s="7">
        <v>1118</v>
      </c>
      <c r="E24" s="7">
        <v>1264</v>
      </c>
      <c r="F24" s="20">
        <f t="shared" si="1"/>
        <v>2382</v>
      </c>
      <c r="G24" s="5" t="s">
        <v>22</v>
      </c>
      <c r="H24" s="6" t="s">
        <v>8</v>
      </c>
      <c r="I24" s="7">
        <v>543</v>
      </c>
      <c r="J24" s="7">
        <v>528</v>
      </c>
      <c r="K24" s="7">
        <v>559</v>
      </c>
      <c r="L24" s="21">
        <f t="shared" si="0"/>
        <v>1087</v>
      </c>
      <c r="M24" s="2"/>
    </row>
    <row r="25" spans="1:13" ht="13.15" customHeight="1" x14ac:dyDescent="0.15">
      <c r="A25" s="13"/>
      <c r="B25" s="6" t="s">
        <v>11</v>
      </c>
      <c r="C25" s="7">
        <v>1134</v>
      </c>
      <c r="D25" s="7">
        <v>1056</v>
      </c>
      <c r="E25" s="7">
        <v>1069</v>
      </c>
      <c r="F25" s="20">
        <f t="shared" si="1"/>
        <v>2125</v>
      </c>
      <c r="G25" s="5"/>
      <c r="H25" s="6" t="s">
        <v>4</v>
      </c>
      <c r="I25" s="7">
        <v>1204</v>
      </c>
      <c r="J25" s="7">
        <v>1224</v>
      </c>
      <c r="K25" s="7">
        <v>1216</v>
      </c>
      <c r="L25" s="21">
        <f t="shared" si="0"/>
        <v>2440</v>
      </c>
      <c r="M25" s="2"/>
    </row>
    <row r="26" spans="1:13" ht="13.15" customHeight="1" x14ac:dyDescent="0.15">
      <c r="A26" s="13"/>
      <c r="B26" s="6" t="s">
        <v>12</v>
      </c>
      <c r="C26" s="7">
        <v>1747</v>
      </c>
      <c r="D26" s="7">
        <v>1647</v>
      </c>
      <c r="E26" s="7">
        <v>1693</v>
      </c>
      <c r="F26" s="20">
        <f t="shared" si="1"/>
        <v>3340</v>
      </c>
      <c r="G26" s="5"/>
      <c r="H26" s="6" t="s">
        <v>10</v>
      </c>
      <c r="I26" s="7">
        <v>1013</v>
      </c>
      <c r="J26" s="7">
        <v>1165</v>
      </c>
      <c r="K26" s="7">
        <v>1153</v>
      </c>
      <c r="L26" s="21">
        <f t="shared" si="0"/>
        <v>2318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9045</v>
      </c>
      <c r="D27" s="22">
        <f>SUM(D22:D26)</f>
        <v>7724</v>
      </c>
      <c r="E27" s="22">
        <f>SUM(E22:E26)</f>
        <v>8401</v>
      </c>
      <c r="F27" s="23">
        <f t="shared" si="1"/>
        <v>16125</v>
      </c>
      <c r="G27" s="5"/>
      <c r="H27" s="6" t="s">
        <v>11</v>
      </c>
      <c r="I27" s="7">
        <v>281</v>
      </c>
      <c r="J27" s="7">
        <v>343</v>
      </c>
      <c r="K27" s="7">
        <v>291</v>
      </c>
      <c r="L27" s="21">
        <f t="shared" si="0"/>
        <v>634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2176</v>
      </c>
      <c r="D28" s="7">
        <v>2042</v>
      </c>
      <c r="E28" s="7">
        <v>2239</v>
      </c>
      <c r="F28" s="20">
        <f t="shared" si="1"/>
        <v>4281</v>
      </c>
      <c r="G28" s="57" t="s">
        <v>5</v>
      </c>
      <c r="H28" s="52"/>
      <c r="I28" s="22">
        <f>SUM(I24:I27)</f>
        <v>3041</v>
      </c>
      <c r="J28" s="22">
        <f>SUM(J24:J27)</f>
        <v>3260</v>
      </c>
      <c r="K28" s="22">
        <f>SUM(K24:K27)</f>
        <v>3219</v>
      </c>
      <c r="L28" s="24">
        <f t="shared" si="0"/>
        <v>6479</v>
      </c>
      <c r="M28" s="31"/>
    </row>
    <row r="29" spans="1:13" ht="13.15" customHeight="1" x14ac:dyDescent="0.15">
      <c r="A29" s="13"/>
      <c r="B29" s="6" t="s">
        <v>4</v>
      </c>
      <c r="C29" s="7">
        <v>1482</v>
      </c>
      <c r="D29" s="7">
        <v>1533</v>
      </c>
      <c r="E29" s="7">
        <v>1576</v>
      </c>
      <c r="F29" s="20">
        <f t="shared" si="1"/>
        <v>3109</v>
      </c>
      <c r="G29" s="5" t="s">
        <v>23</v>
      </c>
      <c r="H29" s="6" t="s">
        <v>8</v>
      </c>
      <c r="I29" s="7">
        <v>1340</v>
      </c>
      <c r="J29" s="7">
        <v>1469</v>
      </c>
      <c r="K29" s="7">
        <v>1414</v>
      </c>
      <c r="L29" s="21">
        <f t="shared" si="0"/>
        <v>2883</v>
      </c>
      <c r="M29" s="2"/>
    </row>
    <row r="30" spans="1:13" ht="13.15" customHeight="1" x14ac:dyDescent="0.15">
      <c r="A30" s="13"/>
      <c r="B30" s="6" t="s">
        <v>10</v>
      </c>
      <c r="C30" s="7">
        <v>1490</v>
      </c>
      <c r="D30" s="7">
        <v>1495</v>
      </c>
      <c r="E30" s="7">
        <v>1603</v>
      </c>
      <c r="F30" s="20">
        <f t="shared" si="1"/>
        <v>3098</v>
      </c>
      <c r="G30" s="5"/>
      <c r="H30" s="6" t="s">
        <v>4</v>
      </c>
      <c r="I30" s="7">
        <v>948</v>
      </c>
      <c r="J30" s="7">
        <v>987</v>
      </c>
      <c r="K30" s="7">
        <v>980</v>
      </c>
      <c r="L30" s="21">
        <f t="shared" si="0"/>
        <v>1967</v>
      </c>
      <c r="M30" s="2"/>
    </row>
    <row r="31" spans="1:13" ht="13.15" customHeight="1" x14ac:dyDescent="0.15">
      <c r="A31" s="13"/>
      <c r="B31" s="6" t="s">
        <v>11</v>
      </c>
      <c r="C31" s="7">
        <v>1940</v>
      </c>
      <c r="D31" s="7">
        <v>1994</v>
      </c>
      <c r="E31" s="7">
        <v>2126</v>
      </c>
      <c r="F31" s="20">
        <f t="shared" si="1"/>
        <v>4120</v>
      </c>
      <c r="G31" s="5"/>
      <c r="H31" s="6" t="s">
        <v>10</v>
      </c>
      <c r="I31" s="7">
        <v>1044</v>
      </c>
      <c r="J31" s="7">
        <v>872</v>
      </c>
      <c r="K31" s="7">
        <v>1003</v>
      </c>
      <c r="L31" s="21">
        <f t="shared" si="0"/>
        <v>1875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7088</v>
      </c>
      <c r="D32" s="22">
        <f>SUM(D28:D31)</f>
        <v>7064</v>
      </c>
      <c r="E32" s="22">
        <f>SUM(E28:E31)</f>
        <v>7544</v>
      </c>
      <c r="F32" s="23">
        <f t="shared" si="1"/>
        <v>14608</v>
      </c>
      <c r="G32" s="5"/>
      <c r="H32" s="6" t="s">
        <v>11</v>
      </c>
      <c r="I32" s="7">
        <v>1394</v>
      </c>
      <c r="J32" s="7">
        <v>1487</v>
      </c>
      <c r="K32" s="7">
        <v>1567</v>
      </c>
      <c r="L32" s="21">
        <f t="shared" si="0"/>
        <v>3054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719</v>
      </c>
      <c r="D33" s="7">
        <v>765</v>
      </c>
      <c r="E33" s="7">
        <v>806</v>
      </c>
      <c r="F33" s="20">
        <f t="shared" si="1"/>
        <v>1571</v>
      </c>
      <c r="G33" s="5"/>
      <c r="H33" s="6" t="s">
        <v>12</v>
      </c>
      <c r="I33" s="7">
        <v>874</v>
      </c>
      <c r="J33" s="7">
        <v>1038</v>
      </c>
      <c r="K33" s="7">
        <v>1063</v>
      </c>
      <c r="L33" s="21">
        <f t="shared" si="0"/>
        <v>2101</v>
      </c>
      <c r="M33" s="2"/>
    </row>
    <row r="34" spans="1:13" ht="13.15" customHeight="1" x14ac:dyDescent="0.15">
      <c r="A34" s="13"/>
      <c r="B34" s="6" t="s">
        <v>4</v>
      </c>
      <c r="C34" s="7">
        <v>932</v>
      </c>
      <c r="D34" s="7">
        <v>1026</v>
      </c>
      <c r="E34" s="7">
        <v>1047</v>
      </c>
      <c r="F34" s="20">
        <f t="shared" si="1"/>
        <v>2073</v>
      </c>
      <c r="G34" s="5"/>
      <c r="H34" s="6" t="s">
        <v>13</v>
      </c>
      <c r="I34" s="7">
        <v>766</v>
      </c>
      <c r="J34" s="7">
        <v>780</v>
      </c>
      <c r="K34" s="7">
        <v>755</v>
      </c>
      <c r="L34" s="21">
        <f t="shared" si="0"/>
        <v>1535</v>
      </c>
      <c r="M34" s="2"/>
    </row>
    <row r="35" spans="1:13" ht="13.15" customHeight="1" x14ac:dyDescent="0.15">
      <c r="A35" s="13"/>
      <c r="B35" s="6" t="s">
        <v>10</v>
      </c>
      <c r="C35" s="7">
        <v>904</v>
      </c>
      <c r="D35" s="7">
        <v>1027</v>
      </c>
      <c r="E35" s="7">
        <v>981</v>
      </c>
      <c r="F35" s="20">
        <f t="shared" si="1"/>
        <v>2008</v>
      </c>
      <c r="G35" s="57" t="s">
        <v>5</v>
      </c>
      <c r="H35" s="52"/>
      <c r="I35" s="22">
        <f>SUM(I29:I34)</f>
        <v>6366</v>
      </c>
      <c r="J35" s="22">
        <f>SUM(J29:J34)</f>
        <v>6633</v>
      </c>
      <c r="K35" s="22">
        <f>SUM(K29:K34)</f>
        <v>6782</v>
      </c>
      <c r="L35" s="24">
        <f t="shared" si="0"/>
        <v>13415</v>
      </c>
      <c r="M35" s="31"/>
    </row>
    <row r="36" spans="1:13" ht="13.15" customHeight="1" x14ac:dyDescent="0.15">
      <c r="A36" s="13"/>
      <c r="B36" s="6" t="s">
        <v>11</v>
      </c>
      <c r="C36" s="7">
        <v>1015</v>
      </c>
      <c r="D36" s="7">
        <v>991</v>
      </c>
      <c r="E36" s="7">
        <v>969</v>
      </c>
      <c r="F36" s="20">
        <f t="shared" si="1"/>
        <v>1960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3570</v>
      </c>
      <c r="D37" s="22">
        <f>SUM(D33:D36)</f>
        <v>3809</v>
      </c>
      <c r="E37" s="22">
        <f>SUM(E33:E36)</f>
        <v>3803</v>
      </c>
      <c r="F37" s="23">
        <f t="shared" si="1"/>
        <v>7612</v>
      </c>
      <c r="G37" s="53" t="s">
        <v>6</v>
      </c>
      <c r="H37" s="54"/>
      <c r="I37" s="37">
        <f>C13+C21+C27+C32+C37+C44+I13+I19+I23+I28+I35</f>
        <v>94784</v>
      </c>
      <c r="J37" s="37">
        <f>D13+D21+D27+D32+D37+D44+J13+J19+J23+J28+J35</f>
        <v>92230</v>
      </c>
      <c r="K37" s="37">
        <f>E13+E21+E27+E32+E37+E44+K13+K19+K23+K28+K35</f>
        <v>96220</v>
      </c>
      <c r="L37" s="38">
        <f>SUM(J37:K37)</f>
        <v>188450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1032</v>
      </c>
      <c r="D38" s="7">
        <v>1070</v>
      </c>
      <c r="E38" s="7">
        <v>1065</v>
      </c>
      <c r="F38" s="20">
        <f t="shared" si="1"/>
        <v>2135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744</v>
      </c>
      <c r="D39" s="7">
        <v>765</v>
      </c>
      <c r="E39" s="7">
        <v>803</v>
      </c>
      <c r="F39" s="20">
        <f t="shared" si="1"/>
        <v>1568</v>
      </c>
      <c r="G39" s="43" t="s">
        <v>29</v>
      </c>
      <c r="H39" s="46"/>
      <c r="I39" s="7">
        <v>-50</v>
      </c>
      <c r="J39" s="7">
        <v>-4</v>
      </c>
      <c r="K39" s="7">
        <v>-7</v>
      </c>
      <c r="L39" s="39">
        <f>SUM(J39:K39)</f>
        <v>-11</v>
      </c>
      <c r="M39" s="32"/>
    </row>
    <row r="40" spans="1:13" ht="13.15" customHeight="1" x14ac:dyDescent="0.15">
      <c r="A40" s="13"/>
      <c r="B40" s="6" t="s">
        <v>10</v>
      </c>
      <c r="C40" s="7">
        <v>1049</v>
      </c>
      <c r="D40" s="7">
        <v>1027</v>
      </c>
      <c r="E40" s="7">
        <v>1035</v>
      </c>
      <c r="F40" s="20">
        <f t="shared" si="1"/>
        <v>2062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1642</v>
      </c>
      <c r="D41" s="7">
        <v>1613</v>
      </c>
      <c r="E41" s="7">
        <v>1745</v>
      </c>
      <c r="F41" s="20">
        <f t="shared" si="1"/>
        <v>3358</v>
      </c>
      <c r="G41" s="43" t="s">
        <v>28</v>
      </c>
      <c r="H41" s="44"/>
      <c r="I41" s="7">
        <f>I37-93579</f>
        <v>1205</v>
      </c>
      <c r="J41" s="7">
        <f>J37-91536</f>
        <v>694</v>
      </c>
      <c r="K41" s="7">
        <f>K37-95562</f>
        <v>658</v>
      </c>
      <c r="L41" s="39">
        <f>SUM(J41:K41)</f>
        <v>1352</v>
      </c>
      <c r="M41" s="31"/>
    </row>
    <row r="42" spans="1:13" ht="13.15" customHeight="1" x14ac:dyDescent="0.15">
      <c r="A42" s="13"/>
      <c r="B42" s="6" t="s">
        <v>12</v>
      </c>
      <c r="C42" s="7">
        <v>1394</v>
      </c>
      <c r="D42" s="7">
        <v>1290</v>
      </c>
      <c r="E42" s="7">
        <v>1361</v>
      </c>
      <c r="F42" s="20">
        <f t="shared" si="1"/>
        <v>2651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2550</v>
      </c>
      <c r="D43" s="7">
        <v>2245</v>
      </c>
      <c r="E43" s="7">
        <v>2137</v>
      </c>
      <c r="F43" s="20">
        <f t="shared" si="1"/>
        <v>4382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8411</v>
      </c>
      <c r="D44" s="25">
        <f>SUM(D38:D43)</f>
        <v>8010</v>
      </c>
      <c r="E44" s="25">
        <f>SUM(E38:E43)</f>
        <v>8146</v>
      </c>
      <c r="F44" s="26">
        <f t="shared" si="1"/>
        <v>16156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6:F43 F4:F15 L4:L34 L3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50"/>
  <sheetViews>
    <sheetView view="pageBreakPreview" zoomScaleNormal="100" zoomScaleSheetLayoutView="100" workbookViewId="0">
      <selection activeCell="T29" sqref="T29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30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1606</v>
      </c>
      <c r="D4" s="35">
        <v>1484</v>
      </c>
      <c r="E4" s="35">
        <v>1575</v>
      </c>
      <c r="F4" s="17">
        <f>SUM(D4:E4)</f>
        <v>3059</v>
      </c>
      <c r="G4" s="40" t="s">
        <v>18</v>
      </c>
      <c r="H4" s="27" t="s">
        <v>8</v>
      </c>
      <c r="I4" s="35">
        <v>1809</v>
      </c>
      <c r="J4" s="35">
        <v>1608</v>
      </c>
      <c r="K4" s="35">
        <v>1564</v>
      </c>
      <c r="L4" s="18">
        <f t="shared" ref="L4:L35" si="0">SUM(J4:K4)</f>
        <v>3172</v>
      </c>
      <c r="M4" s="2"/>
    </row>
    <row r="5" spans="1:15" ht="13.15" customHeight="1" x14ac:dyDescent="0.15">
      <c r="A5" s="13"/>
      <c r="B5" s="4" t="s">
        <v>4</v>
      </c>
      <c r="C5" s="7">
        <v>1825</v>
      </c>
      <c r="D5" s="7">
        <v>1657</v>
      </c>
      <c r="E5" s="7">
        <v>1746</v>
      </c>
      <c r="F5" s="20">
        <f t="shared" ref="F5:F44" si="1">SUM(D5:E5)</f>
        <v>3403</v>
      </c>
      <c r="G5" s="5"/>
      <c r="H5" s="4" t="s">
        <v>4</v>
      </c>
      <c r="I5" s="7">
        <v>1340</v>
      </c>
      <c r="J5" s="7">
        <v>1140</v>
      </c>
      <c r="K5" s="7">
        <v>1153</v>
      </c>
      <c r="L5" s="21">
        <f t="shared" si="0"/>
        <v>2293</v>
      </c>
      <c r="M5" s="2"/>
    </row>
    <row r="6" spans="1:15" ht="13.15" customHeight="1" x14ac:dyDescent="0.15">
      <c r="A6" s="13"/>
      <c r="B6" s="4" t="s">
        <v>10</v>
      </c>
      <c r="C6" s="7">
        <v>6093</v>
      </c>
      <c r="D6" s="7">
        <v>4748</v>
      </c>
      <c r="E6" s="7">
        <v>5368</v>
      </c>
      <c r="F6" s="20">
        <f t="shared" si="1"/>
        <v>10116</v>
      </c>
      <c r="G6" s="5"/>
      <c r="H6" s="4" t="s">
        <v>10</v>
      </c>
      <c r="I6" s="7">
        <v>1022</v>
      </c>
      <c r="J6" s="7">
        <v>876</v>
      </c>
      <c r="K6" s="7">
        <v>860</v>
      </c>
      <c r="L6" s="21">
        <f t="shared" si="0"/>
        <v>1736</v>
      </c>
      <c r="M6" s="2"/>
    </row>
    <row r="7" spans="1:15" ht="13.15" customHeight="1" x14ac:dyDescent="0.15">
      <c r="A7" s="13"/>
      <c r="B7" s="4" t="s">
        <v>11</v>
      </c>
      <c r="C7" s="7">
        <v>3402</v>
      </c>
      <c r="D7" s="7">
        <v>3026</v>
      </c>
      <c r="E7" s="7">
        <v>3264</v>
      </c>
      <c r="F7" s="20">
        <f t="shared" si="1"/>
        <v>6290</v>
      </c>
      <c r="G7" s="5"/>
      <c r="H7" s="4" t="s">
        <v>11</v>
      </c>
      <c r="I7" s="7">
        <v>1752</v>
      </c>
      <c r="J7" s="7">
        <v>1665</v>
      </c>
      <c r="K7" s="7">
        <v>1644</v>
      </c>
      <c r="L7" s="21">
        <f t="shared" si="0"/>
        <v>3309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1831</v>
      </c>
      <c r="D8" s="7">
        <v>1754</v>
      </c>
      <c r="E8" s="7">
        <v>2183</v>
      </c>
      <c r="F8" s="20">
        <f t="shared" si="1"/>
        <v>3937</v>
      </c>
      <c r="G8" s="5"/>
      <c r="H8" s="4" t="s">
        <v>12</v>
      </c>
      <c r="I8" s="7">
        <v>1457</v>
      </c>
      <c r="J8" s="7">
        <v>1373</v>
      </c>
      <c r="K8" s="7">
        <v>1353</v>
      </c>
      <c r="L8" s="21">
        <f t="shared" si="0"/>
        <v>2726</v>
      </c>
      <c r="M8" s="2"/>
    </row>
    <row r="9" spans="1:15" ht="13.15" customHeight="1" x14ac:dyDescent="0.15">
      <c r="A9" s="13"/>
      <c r="B9" s="4" t="s">
        <v>13</v>
      </c>
      <c r="C9" s="7">
        <v>2071</v>
      </c>
      <c r="D9" s="7">
        <v>2006</v>
      </c>
      <c r="E9" s="7">
        <v>2108</v>
      </c>
      <c r="F9" s="20">
        <f t="shared" si="1"/>
        <v>4114</v>
      </c>
      <c r="G9" s="5"/>
      <c r="H9" s="4" t="s">
        <v>13</v>
      </c>
      <c r="I9" s="7">
        <v>1593</v>
      </c>
      <c r="J9" s="7">
        <v>1478</v>
      </c>
      <c r="K9" s="7">
        <v>1630</v>
      </c>
      <c r="L9" s="21">
        <f t="shared" si="0"/>
        <v>3108</v>
      </c>
      <c r="M9" s="2"/>
    </row>
    <row r="10" spans="1:15" ht="13.15" customHeight="1" x14ac:dyDescent="0.15">
      <c r="A10" s="13"/>
      <c r="B10" s="4" t="s">
        <v>14</v>
      </c>
      <c r="C10" s="7">
        <v>2455</v>
      </c>
      <c r="D10" s="7">
        <v>2449</v>
      </c>
      <c r="E10" s="7">
        <v>2760</v>
      </c>
      <c r="F10" s="20">
        <f t="shared" si="1"/>
        <v>5209</v>
      </c>
      <c r="G10" s="5"/>
      <c r="H10" s="4" t="s">
        <v>14</v>
      </c>
      <c r="I10" s="7">
        <v>1423</v>
      </c>
      <c r="J10" s="7">
        <v>1431</v>
      </c>
      <c r="K10" s="7">
        <v>1506</v>
      </c>
      <c r="L10" s="21">
        <f t="shared" si="0"/>
        <v>2937</v>
      </c>
      <c r="M10" s="2"/>
    </row>
    <row r="11" spans="1:15" ht="13.15" customHeight="1" x14ac:dyDescent="0.15">
      <c r="A11" s="13"/>
      <c r="B11" s="4" t="s">
        <v>15</v>
      </c>
      <c r="C11" s="7">
        <v>1567</v>
      </c>
      <c r="D11" s="7">
        <v>1771</v>
      </c>
      <c r="E11" s="7">
        <v>1906</v>
      </c>
      <c r="F11" s="20">
        <f t="shared" si="1"/>
        <v>3677</v>
      </c>
      <c r="G11" s="5"/>
      <c r="H11" s="4" t="s">
        <v>15</v>
      </c>
      <c r="I11" s="7">
        <v>1598</v>
      </c>
      <c r="J11" s="7">
        <v>1687</v>
      </c>
      <c r="K11" s="7">
        <v>1826</v>
      </c>
      <c r="L11" s="21">
        <f t="shared" si="0"/>
        <v>3513</v>
      </c>
      <c r="M11" s="2"/>
    </row>
    <row r="12" spans="1:15" ht="13.15" customHeight="1" x14ac:dyDescent="0.15">
      <c r="A12" s="13"/>
      <c r="B12" s="4" t="s">
        <v>16</v>
      </c>
      <c r="C12" s="7">
        <v>1991</v>
      </c>
      <c r="D12" s="7">
        <v>2365</v>
      </c>
      <c r="E12" s="7">
        <v>2515</v>
      </c>
      <c r="F12" s="20">
        <f t="shared" si="1"/>
        <v>4880</v>
      </c>
      <c r="G12" s="5"/>
      <c r="H12" s="4" t="s">
        <v>16</v>
      </c>
      <c r="I12" s="7">
        <v>1480</v>
      </c>
      <c r="J12" s="7">
        <v>1524</v>
      </c>
      <c r="K12" s="7">
        <v>1597</v>
      </c>
      <c r="L12" s="21">
        <f t="shared" si="0"/>
        <v>3121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22841</v>
      </c>
      <c r="D13" s="22">
        <f>SUM(D4:D12)</f>
        <v>21260</v>
      </c>
      <c r="E13" s="22">
        <f>SUM(E4:E12)</f>
        <v>23425</v>
      </c>
      <c r="F13" s="23">
        <f t="shared" si="1"/>
        <v>44685</v>
      </c>
      <c r="G13" s="57" t="s">
        <v>5</v>
      </c>
      <c r="H13" s="52"/>
      <c r="I13" s="22">
        <f>SUM(I4:I12)</f>
        <v>13474</v>
      </c>
      <c r="J13" s="22">
        <f>SUM(J4:J12)</f>
        <v>12782</v>
      </c>
      <c r="K13" s="22">
        <f>SUM(K4:K12)</f>
        <v>13133</v>
      </c>
      <c r="L13" s="24">
        <f t="shared" si="0"/>
        <v>25915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1121</v>
      </c>
      <c r="D14" s="7">
        <v>1025</v>
      </c>
      <c r="E14" s="7">
        <v>1083</v>
      </c>
      <c r="F14" s="20">
        <f t="shared" si="1"/>
        <v>2108</v>
      </c>
      <c r="G14" s="3" t="s">
        <v>21</v>
      </c>
      <c r="H14" s="4" t="s">
        <v>8</v>
      </c>
      <c r="I14" s="7">
        <v>1774</v>
      </c>
      <c r="J14" s="7">
        <v>1947</v>
      </c>
      <c r="K14" s="7">
        <v>1861</v>
      </c>
      <c r="L14" s="21">
        <f t="shared" si="0"/>
        <v>3808</v>
      </c>
      <c r="M14" s="2"/>
    </row>
    <row r="15" spans="1:15" ht="13.15" customHeight="1" x14ac:dyDescent="0.15">
      <c r="A15" s="13"/>
      <c r="B15" s="6" t="s">
        <v>4</v>
      </c>
      <c r="C15" s="7">
        <v>2056</v>
      </c>
      <c r="D15" s="7">
        <v>1850</v>
      </c>
      <c r="E15" s="7">
        <v>2025</v>
      </c>
      <c r="F15" s="20">
        <f t="shared" si="1"/>
        <v>3875</v>
      </c>
      <c r="G15" s="5"/>
      <c r="H15" s="4" t="s">
        <v>4</v>
      </c>
      <c r="I15" s="7">
        <v>1122</v>
      </c>
      <c r="J15" s="7">
        <v>1247</v>
      </c>
      <c r="K15" s="7">
        <v>1326</v>
      </c>
      <c r="L15" s="21">
        <f t="shared" si="0"/>
        <v>2573</v>
      </c>
      <c r="M15" s="2"/>
    </row>
    <row r="16" spans="1:15" ht="13.15" customHeight="1" x14ac:dyDescent="0.15">
      <c r="A16" s="13"/>
      <c r="B16" s="6" t="s">
        <v>10</v>
      </c>
      <c r="C16" s="7">
        <v>1079</v>
      </c>
      <c r="D16" s="7">
        <v>1185</v>
      </c>
      <c r="E16" s="7">
        <v>1086</v>
      </c>
      <c r="F16" s="20">
        <f t="shared" si="1"/>
        <v>2271</v>
      </c>
      <c r="G16" s="5"/>
      <c r="H16" s="4" t="s">
        <v>10</v>
      </c>
      <c r="I16" s="7">
        <v>1053</v>
      </c>
      <c r="J16" s="7">
        <v>1029</v>
      </c>
      <c r="K16" s="7">
        <v>1158</v>
      </c>
      <c r="L16" s="21">
        <f t="shared" si="0"/>
        <v>2187</v>
      </c>
      <c r="M16" s="2"/>
    </row>
    <row r="17" spans="1:13" ht="13.15" customHeight="1" x14ac:dyDescent="0.15">
      <c r="A17" s="13"/>
      <c r="B17" s="6" t="s">
        <v>11</v>
      </c>
      <c r="C17" s="7">
        <v>1563</v>
      </c>
      <c r="D17" s="7">
        <v>1641</v>
      </c>
      <c r="E17" s="7">
        <v>1728</v>
      </c>
      <c r="F17" s="20">
        <f t="shared" si="1"/>
        <v>3369</v>
      </c>
      <c r="G17" s="5"/>
      <c r="H17" s="4" t="s">
        <v>11</v>
      </c>
      <c r="I17" s="7">
        <v>1494</v>
      </c>
      <c r="J17" s="7">
        <v>1562</v>
      </c>
      <c r="K17" s="7">
        <v>1542</v>
      </c>
      <c r="L17" s="21">
        <f t="shared" si="0"/>
        <v>3104</v>
      </c>
      <c r="M17" s="2"/>
    </row>
    <row r="18" spans="1:13" ht="13.15" customHeight="1" x14ac:dyDescent="0.15">
      <c r="A18" s="13"/>
      <c r="B18" s="6" t="s">
        <v>12</v>
      </c>
      <c r="C18" s="7">
        <v>1388</v>
      </c>
      <c r="D18" s="7">
        <v>1378</v>
      </c>
      <c r="E18" s="7">
        <v>1383</v>
      </c>
      <c r="F18" s="20">
        <f t="shared" si="1"/>
        <v>2761</v>
      </c>
      <c r="G18" s="5"/>
      <c r="H18" s="4" t="s">
        <v>12</v>
      </c>
      <c r="I18" s="7">
        <v>491</v>
      </c>
      <c r="J18" s="7">
        <v>471</v>
      </c>
      <c r="K18" s="7">
        <v>519</v>
      </c>
      <c r="L18" s="21">
        <f t="shared" si="0"/>
        <v>990</v>
      </c>
      <c r="M18" s="2"/>
    </row>
    <row r="19" spans="1:13" ht="13.15" customHeight="1" x14ac:dyDescent="0.15">
      <c r="A19" s="13"/>
      <c r="B19" s="6" t="s">
        <v>13</v>
      </c>
      <c r="C19" s="7">
        <v>2892</v>
      </c>
      <c r="D19" s="7">
        <v>3176</v>
      </c>
      <c r="E19" s="7">
        <v>3353</v>
      </c>
      <c r="F19" s="20">
        <f t="shared" si="1"/>
        <v>6529</v>
      </c>
      <c r="G19" s="57" t="s">
        <v>5</v>
      </c>
      <c r="H19" s="52"/>
      <c r="I19" s="22">
        <f>SUM(I14:I18)</f>
        <v>5934</v>
      </c>
      <c r="J19" s="22">
        <f>SUM(J14:J18)</f>
        <v>6256</v>
      </c>
      <c r="K19" s="22">
        <f>SUM(K14:K18)</f>
        <v>6406</v>
      </c>
      <c r="L19" s="24">
        <f t="shared" si="0"/>
        <v>12662</v>
      </c>
      <c r="M19" s="31"/>
    </row>
    <row r="20" spans="1:13" ht="13.15" customHeight="1" x14ac:dyDescent="0.15">
      <c r="A20" s="13"/>
      <c r="B20" s="6" t="s">
        <v>14</v>
      </c>
      <c r="C20" s="7">
        <v>877</v>
      </c>
      <c r="D20" s="7">
        <v>946</v>
      </c>
      <c r="E20" s="7">
        <v>892</v>
      </c>
      <c r="F20" s="20">
        <f t="shared" si="1"/>
        <v>1838</v>
      </c>
      <c r="G20" s="5" t="s">
        <v>19</v>
      </c>
      <c r="H20" s="6" t="s">
        <v>8</v>
      </c>
      <c r="I20" s="7">
        <v>807</v>
      </c>
      <c r="J20" s="7">
        <v>855</v>
      </c>
      <c r="K20" s="7">
        <v>869</v>
      </c>
      <c r="L20" s="21">
        <f t="shared" si="0"/>
        <v>1724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10976</v>
      </c>
      <c r="D21" s="22">
        <f>SUM(D14:D20)</f>
        <v>11201</v>
      </c>
      <c r="E21" s="22">
        <f>SUM(E14:E20)</f>
        <v>11550</v>
      </c>
      <c r="F21" s="23">
        <f t="shared" si="1"/>
        <v>22751</v>
      </c>
      <c r="G21" s="5"/>
      <c r="H21" s="6" t="s">
        <v>4</v>
      </c>
      <c r="I21" s="7">
        <v>2087</v>
      </c>
      <c r="J21" s="7">
        <v>2206</v>
      </c>
      <c r="K21" s="7">
        <v>1929</v>
      </c>
      <c r="L21" s="21">
        <f t="shared" si="0"/>
        <v>4135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2730</v>
      </c>
      <c r="D22" s="7">
        <v>2309</v>
      </c>
      <c r="E22" s="7">
        <v>2509</v>
      </c>
      <c r="F22" s="20">
        <f t="shared" si="1"/>
        <v>4818</v>
      </c>
      <c r="G22" s="5"/>
      <c r="H22" s="6" t="s">
        <v>10</v>
      </c>
      <c r="I22" s="7">
        <v>1131</v>
      </c>
      <c r="J22" s="7">
        <v>1128</v>
      </c>
      <c r="K22" s="7">
        <v>1027</v>
      </c>
      <c r="L22" s="21">
        <f t="shared" si="0"/>
        <v>2155</v>
      </c>
      <c r="M22" s="2"/>
    </row>
    <row r="23" spans="1:13" ht="13.15" customHeight="1" x14ac:dyDescent="0.15">
      <c r="A23" s="13"/>
      <c r="B23" s="6" t="s">
        <v>4</v>
      </c>
      <c r="C23" s="7">
        <v>2140</v>
      </c>
      <c r="D23" s="7">
        <v>1606</v>
      </c>
      <c r="E23" s="7">
        <v>1863</v>
      </c>
      <c r="F23" s="20">
        <f t="shared" si="1"/>
        <v>3469</v>
      </c>
      <c r="G23" s="57" t="s">
        <v>5</v>
      </c>
      <c r="H23" s="52"/>
      <c r="I23" s="22">
        <f>SUM(I20:I22)</f>
        <v>4025</v>
      </c>
      <c r="J23" s="22">
        <f>SUM(J20:J22)</f>
        <v>4189</v>
      </c>
      <c r="K23" s="22">
        <f>SUM(K20:K22)</f>
        <v>3825</v>
      </c>
      <c r="L23" s="24">
        <f t="shared" si="0"/>
        <v>8014</v>
      </c>
      <c r="M23" s="31"/>
    </row>
    <row r="24" spans="1:13" ht="13.15" customHeight="1" x14ac:dyDescent="0.15">
      <c r="A24" s="13"/>
      <c r="B24" s="6" t="s">
        <v>10</v>
      </c>
      <c r="C24" s="7">
        <v>1300</v>
      </c>
      <c r="D24" s="7">
        <v>1112</v>
      </c>
      <c r="E24" s="7">
        <v>1259</v>
      </c>
      <c r="F24" s="20">
        <f t="shared" si="1"/>
        <v>2371</v>
      </c>
      <c r="G24" s="5" t="s">
        <v>22</v>
      </c>
      <c r="H24" s="6" t="s">
        <v>8</v>
      </c>
      <c r="I24" s="7">
        <v>548</v>
      </c>
      <c r="J24" s="7">
        <v>530</v>
      </c>
      <c r="K24" s="7">
        <v>561</v>
      </c>
      <c r="L24" s="21">
        <f t="shared" si="0"/>
        <v>1091</v>
      </c>
      <c r="M24" s="2"/>
    </row>
    <row r="25" spans="1:13" ht="13.15" customHeight="1" x14ac:dyDescent="0.15">
      <c r="A25" s="13"/>
      <c r="B25" s="6" t="s">
        <v>11</v>
      </c>
      <c r="C25" s="7">
        <v>1140</v>
      </c>
      <c r="D25" s="7">
        <v>1059</v>
      </c>
      <c r="E25" s="7">
        <v>1073</v>
      </c>
      <c r="F25" s="20">
        <f t="shared" si="1"/>
        <v>2132</v>
      </c>
      <c r="G25" s="5"/>
      <c r="H25" s="6" t="s">
        <v>4</v>
      </c>
      <c r="I25" s="7">
        <v>1210</v>
      </c>
      <c r="J25" s="7">
        <v>1237</v>
      </c>
      <c r="K25" s="7">
        <v>1219</v>
      </c>
      <c r="L25" s="21">
        <f t="shared" si="0"/>
        <v>2456</v>
      </c>
      <c r="M25" s="2"/>
    </row>
    <row r="26" spans="1:13" ht="13.15" customHeight="1" x14ac:dyDescent="0.15">
      <c r="A26" s="13"/>
      <c r="B26" s="6" t="s">
        <v>12</v>
      </c>
      <c r="C26" s="7">
        <v>1741</v>
      </c>
      <c r="D26" s="7">
        <v>1649</v>
      </c>
      <c r="E26" s="7">
        <v>1687</v>
      </c>
      <c r="F26" s="20">
        <f t="shared" si="1"/>
        <v>3336</v>
      </c>
      <c r="G26" s="5"/>
      <c r="H26" s="6" t="s">
        <v>10</v>
      </c>
      <c r="I26" s="7">
        <v>1011</v>
      </c>
      <c r="J26" s="7">
        <v>1169</v>
      </c>
      <c r="K26" s="7">
        <v>1152</v>
      </c>
      <c r="L26" s="21">
        <f t="shared" si="0"/>
        <v>2321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9051</v>
      </c>
      <c r="D27" s="22">
        <f>SUM(D22:D26)</f>
        <v>7735</v>
      </c>
      <c r="E27" s="22">
        <f>SUM(E22:E26)</f>
        <v>8391</v>
      </c>
      <c r="F27" s="23">
        <f t="shared" si="1"/>
        <v>16126</v>
      </c>
      <c r="G27" s="5"/>
      <c r="H27" s="6" t="s">
        <v>11</v>
      </c>
      <c r="I27" s="7">
        <v>279</v>
      </c>
      <c r="J27" s="7">
        <v>343</v>
      </c>
      <c r="K27" s="7">
        <v>290</v>
      </c>
      <c r="L27" s="21">
        <f t="shared" si="0"/>
        <v>633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2174</v>
      </c>
      <c r="D28" s="7">
        <v>2045</v>
      </c>
      <c r="E28" s="7">
        <v>2234</v>
      </c>
      <c r="F28" s="20">
        <f t="shared" si="1"/>
        <v>4279</v>
      </c>
      <c r="G28" s="57" t="s">
        <v>5</v>
      </c>
      <c r="H28" s="52"/>
      <c r="I28" s="22">
        <f>SUM(I24:I27)</f>
        <v>3048</v>
      </c>
      <c r="J28" s="22">
        <f>SUM(J24:J27)</f>
        <v>3279</v>
      </c>
      <c r="K28" s="22">
        <f>SUM(K24:K27)</f>
        <v>3222</v>
      </c>
      <c r="L28" s="24">
        <f t="shared" si="0"/>
        <v>6501</v>
      </c>
      <c r="M28" s="31"/>
    </row>
    <row r="29" spans="1:13" ht="13.15" customHeight="1" x14ac:dyDescent="0.15">
      <c r="A29" s="13"/>
      <c r="B29" s="6" t="s">
        <v>4</v>
      </c>
      <c r="C29" s="7">
        <v>1484</v>
      </c>
      <c r="D29" s="7">
        <v>1531</v>
      </c>
      <c r="E29" s="7">
        <v>1577</v>
      </c>
      <c r="F29" s="20">
        <f t="shared" si="1"/>
        <v>3108</v>
      </c>
      <c r="G29" s="5" t="s">
        <v>23</v>
      </c>
      <c r="H29" s="6" t="s">
        <v>8</v>
      </c>
      <c r="I29" s="7">
        <v>1340</v>
      </c>
      <c r="J29" s="7">
        <v>1465</v>
      </c>
      <c r="K29" s="7">
        <v>1413</v>
      </c>
      <c r="L29" s="21">
        <f t="shared" si="0"/>
        <v>2878</v>
      </c>
      <c r="M29" s="2"/>
    </row>
    <row r="30" spans="1:13" ht="13.15" customHeight="1" x14ac:dyDescent="0.15">
      <c r="A30" s="13"/>
      <c r="B30" s="6" t="s">
        <v>10</v>
      </c>
      <c r="C30" s="7">
        <v>1494</v>
      </c>
      <c r="D30" s="7">
        <v>1502</v>
      </c>
      <c r="E30" s="7">
        <v>1605</v>
      </c>
      <c r="F30" s="20">
        <f t="shared" si="1"/>
        <v>3107</v>
      </c>
      <c r="G30" s="5"/>
      <c r="H30" s="6" t="s">
        <v>4</v>
      </c>
      <c r="I30" s="7">
        <v>952</v>
      </c>
      <c r="J30" s="7">
        <v>992</v>
      </c>
      <c r="K30" s="7">
        <v>978</v>
      </c>
      <c r="L30" s="21">
        <f t="shared" si="0"/>
        <v>1970</v>
      </c>
      <c r="M30" s="2"/>
    </row>
    <row r="31" spans="1:13" ht="13.15" customHeight="1" x14ac:dyDescent="0.15">
      <c r="A31" s="13"/>
      <c r="B31" s="6" t="s">
        <v>11</v>
      </c>
      <c r="C31" s="7">
        <v>1946</v>
      </c>
      <c r="D31" s="7">
        <v>1999</v>
      </c>
      <c r="E31" s="7">
        <v>2122</v>
      </c>
      <c r="F31" s="20">
        <f t="shared" si="1"/>
        <v>4121</v>
      </c>
      <c r="G31" s="5"/>
      <c r="H31" s="6" t="s">
        <v>10</v>
      </c>
      <c r="I31" s="7">
        <v>1047</v>
      </c>
      <c r="J31" s="7">
        <v>873</v>
      </c>
      <c r="K31" s="7">
        <v>1009</v>
      </c>
      <c r="L31" s="21">
        <f t="shared" si="0"/>
        <v>1882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7098</v>
      </c>
      <c r="D32" s="22">
        <f>SUM(D28:D31)</f>
        <v>7077</v>
      </c>
      <c r="E32" s="22">
        <f>SUM(E28:E31)</f>
        <v>7538</v>
      </c>
      <c r="F32" s="23">
        <f t="shared" si="1"/>
        <v>14615</v>
      </c>
      <c r="G32" s="5"/>
      <c r="H32" s="6" t="s">
        <v>11</v>
      </c>
      <c r="I32" s="7">
        <v>1388</v>
      </c>
      <c r="J32" s="7">
        <v>1481</v>
      </c>
      <c r="K32" s="7">
        <v>1560</v>
      </c>
      <c r="L32" s="21">
        <f t="shared" si="0"/>
        <v>3041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722</v>
      </c>
      <c r="D33" s="7">
        <v>761</v>
      </c>
      <c r="E33" s="7">
        <v>809</v>
      </c>
      <c r="F33" s="20">
        <f t="shared" si="1"/>
        <v>1570</v>
      </c>
      <c r="G33" s="5"/>
      <c r="H33" s="6" t="s">
        <v>12</v>
      </c>
      <c r="I33" s="7">
        <v>876</v>
      </c>
      <c r="J33" s="7">
        <v>1041</v>
      </c>
      <c r="K33" s="7">
        <v>1061</v>
      </c>
      <c r="L33" s="21">
        <f t="shared" si="0"/>
        <v>2102</v>
      </c>
      <c r="M33" s="2"/>
    </row>
    <row r="34" spans="1:13" ht="13.15" customHeight="1" x14ac:dyDescent="0.15">
      <c r="A34" s="13"/>
      <c r="B34" s="6" t="s">
        <v>4</v>
      </c>
      <c r="C34" s="7">
        <v>928</v>
      </c>
      <c r="D34" s="7">
        <v>1027</v>
      </c>
      <c r="E34" s="7">
        <v>1035</v>
      </c>
      <c r="F34" s="20">
        <f t="shared" si="1"/>
        <v>2062</v>
      </c>
      <c r="G34" s="5"/>
      <c r="H34" s="6" t="s">
        <v>13</v>
      </c>
      <c r="I34" s="7">
        <v>768</v>
      </c>
      <c r="J34" s="7">
        <v>781</v>
      </c>
      <c r="K34" s="7">
        <v>756</v>
      </c>
      <c r="L34" s="21">
        <f t="shared" si="0"/>
        <v>1537</v>
      </c>
      <c r="M34" s="2"/>
    </row>
    <row r="35" spans="1:13" ht="13.15" customHeight="1" x14ac:dyDescent="0.15">
      <c r="A35" s="13"/>
      <c r="B35" s="6" t="s">
        <v>10</v>
      </c>
      <c r="C35" s="7">
        <v>896</v>
      </c>
      <c r="D35" s="7">
        <v>1020</v>
      </c>
      <c r="E35" s="7">
        <v>972</v>
      </c>
      <c r="F35" s="20">
        <f t="shared" si="1"/>
        <v>1992</v>
      </c>
      <c r="G35" s="57" t="s">
        <v>5</v>
      </c>
      <c r="H35" s="52"/>
      <c r="I35" s="22">
        <f>SUM(I29:I34)</f>
        <v>6371</v>
      </c>
      <c r="J35" s="22">
        <f>SUM(J29:J34)</f>
        <v>6633</v>
      </c>
      <c r="K35" s="22">
        <f>SUM(K29:K34)</f>
        <v>6777</v>
      </c>
      <c r="L35" s="24">
        <f t="shared" si="0"/>
        <v>13410</v>
      </c>
      <c r="M35" s="31"/>
    </row>
    <row r="36" spans="1:13" ht="13.15" customHeight="1" x14ac:dyDescent="0.15">
      <c r="A36" s="13"/>
      <c r="B36" s="6" t="s">
        <v>11</v>
      </c>
      <c r="C36" s="7">
        <v>1019</v>
      </c>
      <c r="D36" s="7">
        <v>994</v>
      </c>
      <c r="E36" s="7">
        <v>976</v>
      </c>
      <c r="F36" s="20">
        <f t="shared" si="1"/>
        <v>1970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3565</v>
      </c>
      <c r="D37" s="22">
        <f>SUM(D33:D36)</f>
        <v>3802</v>
      </c>
      <c r="E37" s="22">
        <f>SUM(E33:E36)</f>
        <v>3792</v>
      </c>
      <c r="F37" s="23">
        <f t="shared" si="1"/>
        <v>7594</v>
      </c>
      <c r="G37" s="53" t="s">
        <v>6</v>
      </c>
      <c r="H37" s="54"/>
      <c r="I37" s="37">
        <f>C13+C21+C27+C32+C37+C44+I13+I19+I23+I28+I35</f>
        <v>94834</v>
      </c>
      <c r="J37" s="37">
        <f>D13+D21+D27+D32+D37+D44+J13+J19+J23+J28+J35</f>
        <v>92234</v>
      </c>
      <c r="K37" s="37">
        <f>E13+E21+E27+E32+E37+E44+K13+K19+K23+K28+K35</f>
        <v>96227</v>
      </c>
      <c r="L37" s="38">
        <f>SUM(J37:K37)</f>
        <v>188461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1028</v>
      </c>
      <c r="D38" s="7">
        <v>1065</v>
      </c>
      <c r="E38" s="7">
        <v>1058</v>
      </c>
      <c r="F38" s="20">
        <f t="shared" si="1"/>
        <v>2123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748</v>
      </c>
      <c r="D39" s="7">
        <v>765</v>
      </c>
      <c r="E39" s="7">
        <v>807</v>
      </c>
      <c r="F39" s="20">
        <f t="shared" si="1"/>
        <v>1572</v>
      </c>
      <c r="G39" s="43" t="s">
        <v>29</v>
      </c>
      <c r="H39" s="46"/>
      <c r="I39" s="7">
        <v>-55</v>
      </c>
      <c r="J39" s="7">
        <v>-5</v>
      </c>
      <c r="K39" s="7">
        <v>-46</v>
      </c>
      <c r="L39" s="39">
        <f>SUM(J39:K39)</f>
        <v>-51</v>
      </c>
      <c r="M39" s="32"/>
    </row>
    <row r="40" spans="1:13" ht="13.15" customHeight="1" x14ac:dyDescent="0.15">
      <c r="A40" s="13"/>
      <c r="B40" s="6" t="s">
        <v>10</v>
      </c>
      <c r="C40" s="7">
        <v>1065</v>
      </c>
      <c r="D40" s="7">
        <v>1037</v>
      </c>
      <c r="E40" s="7">
        <v>1047</v>
      </c>
      <c r="F40" s="20">
        <f t="shared" si="1"/>
        <v>2084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1632</v>
      </c>
      <c r="D41" s="7">
        <v>1606</v>
      </c>
      <c r="E41" s="7">
        <v>1738</v>
      </c>
      <c r="F41" s="20">
        <f t="shared" si="1"/>
        <v>3344</v>
      </c>
      <c r="G41" s="43" t="s">
        <v>28</v>
      </c>
      <c r="H41" s="44"/>
      <c r="I41" s="7">
        <f>I37-93665</f>
        <v>1169</v>
      </c>
      <c r="J41" s="7">
        <f>J37-91624</f>
        <v>610</v>
      </c>
      <c r="K41" s="7">
        <f>K37-95575</f>
        <v>652</v>
      </c>
      <c r="L41" s="39">
        <f>SUM(J41:K41)</f>
        <v>1262</v>
      </c>
      <c r="M41" s="31"/>
    </row>
    <row r="42" spans="1:13" ht="13.15" customHeight="1" x14ac:dyDescent="0.15">
      <c r="A42" s="13"/>
      <c r="B42" s="6" t="s">
        <v>12</v>
      </c>
      <c r="C42" s="7">
        <v>1398</v>
      </c>
      <c r="D42" s="7">
        <v>1289</v>
      </c>
      <c r="E42" s="7">
        <v>1363</v>
      </c>
      <c r="F42" s="20">
        <f t="shared" si="1"/>
        <v>2652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2580</v>
      </c>
      <c r="D43" s="7">
        <v>2258</v>
      </c>
      <c r="E43" s="7">
        <v>2155</v>
      </c>
      <c r="F43" s="20">
        <f t="shared" si="1"/>
        <v>4413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8451</v>
      </c>
      <c r="D44" s="25">
        <f>SUM(D38:D43)</f>
        <v>8020</v>
      </c>
      <c r="E44" s="25">
        <f>SUM(E38:E43)</f>
        <v>8168</v>
      </c>
      <c r="F44" s="26">
        <f t="shared" si="1"/>
        <v>16188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5"/>
  <sheetViews>
    <sheetView view="pageBreakPreview" zoomScaleNormal="100" zoomScaleSheetLayoutView="100" workbookViewId="0">
      <selection activeCell="G24" sqref="G24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40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1609</v>
      </c>
      <c r="D4" s="35">
        <v>1458</v>
      </c>
      <c r="E4" s="35">
        <v>1563</v>
      </c>
      <c r="F4" s="17">
        <f>SUM(D4:E4)</f>
        <v>3021</v>
      </c>
      <c r="G4" s="40" t="s">
        <v>18</v>
      </c>
      <c r="H4" s="27" t="s">
        <v>8</v>
      </c>
      <c r="I4" s="35">
        <v>1896</v>
      </c>
      <c r="J4" s="35">
        <v>1642</v>
      </c>
      <c r="K4" s="35">
        <v>1632</v>
      </c>
      <c r="L4" s="18">
        <f t="shared" ref="L4:L35" si="0">SUM(J4:K4)</f>
        <v>3274</v>
      </c>
      <c r="M4" s="2"/>
    </row>
    <row r="5" spans="1:15" ht="13.15" customHeight="1" x14ac:dyDescent="0.15">
      <c r="A5" s="13"/>
      <c r="B5" s="4" t="s">
        <v>4</v>
      </c>
      <c r="C5" s="7">
        <v>1849</v>
      </c>
      <c r="D5" s="7">
        <v>1649</v>
      </c>
      <c r="E5" s="7">
        <v>1762</v>
      </c>
      <c r="F5" s="20">
        <f t="shared" ref="F5:F44" si="1">SUM(D5:E5)</f>
        <v>3411</v>
      </c>
      <c r="G5" s="5"/>
      <c r="H5" s="4" t="s">
        <v>4</v>
      </c>
      <c r="I5" s="7">
        <v>1364</v>
      </c>
      <c r="J5" s="7">
        <v>1139</v>
      </c>
      <c r="K5" s="7">
        <v>1169</v>
      </c>
      <c r="L5" s="21">
        <f t="shared" si="0"/>
        <v>2308</v>
      </c>
      <c r="M5" s="2"/>
    </row>
    <row r="6" spans="1:15" ht="13.15" customHeight="1" x14ac:dyDescent="0.15">
      <c r="A6" s="13"/>
      <c r="B6" s="4" t="s">
        <v>10</v>
      </c>
      <c r="C6" s="7">
        <v>6188</v>
      </c>
      <c r="D6" s="7">
        <v>4825</v>
      </c>
      <c r="E6" s="7">
        <v>5426</v>
      </c>
      <c r="F6" s="20">
        <f t="shared" si="1"/>
        <v>10251</v>
      </c>
      <c r="G6" s="5"/>
      <c r="H6" s="4" t="s">
        <v>10</v>
      </c>
      <c r="I6" s="7">
        <v>1046</v>
      </c>
      <c r="J6" s="7">
        <v>908</v>
      </c>
      <c r="K6" s="7">
        <v>886</v>
      </c>
      <c r="L6" s="21">
        <f t="shared" si="0"/>
        <v>1794</v>
      </c>
      <c r="M6" s="2"/>
    </row>
    <row r="7" spans="1:15" ht="13.15" customHeight="1" x14ac:dyDescent="0.15">
      <c r="A7" s="13"/>
      <c r="B7" s="4" t="s">
        <v>11</v>
      </c>
      <c r="C7" s="7">
        <v>3435</v>
      </c>
      <c r="D7" s="7">
        <v>3046</v>
      </c>
      <c r="E7" s="7">
        <v>3273</v>
      </c>
      <c r="F7" s="20">
        <f t="shared" si="1"/>
        <v>6319</v>
      </c>
      <c r="G7" s="5"/>
      <c r="H7" s="4" t="s">
        <v>11</v>
      </c>
      <c r="I7" s="7">
        <v>1735</v>
      </c>
      <c r="J7" s="7">
        <v>1641</v>
      </c>
      <c r="K7" s="7">
        <v>1619</v>
      </c>
      <c r="L7" s="21">
        <f t="shared" si="0"/>
        <v>3260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2328</v>
      </c>
      <c r="D8" s="7">
        <v>2390</v>
      </c>
      <c r="E8" s="7">
        <v>2866</v>
      </c>
      <c r="F8" s="20">
        <f t="shared" si="1"/>
        <v>5256</v>
      </c>
      <c r="G8" s="5"/>
      <c r="H8" s="4" t="s">
        <v>12</v>
      </c>
      <c r="I8" s="7">
        <v>1467</v>
      </c>
      <c r="J8" s="7">
        <v>1362</v>
      </c>
      <c r="K8" s="7">
        <v>1365</v>
      </c>
      <c r="L8" s="21">
        <f t="shared" si="0"/>
        <v>2727</v>
      </c>
      <c r="M8" s="2"/>
    </row>
    <row r="9" spans="1:15" ht="13.15" customHeight="1" x14ac:dyDescent="0.15">
      <c r="A9" s="13"/>
      <c r="B9" s="4" t="s">
        <v>13</v>
      </c>
      <c r="C9" s="7">
        <v>2223</v>
      </c>
      <c r="D9" s="7">
        <v>2171</v>
      </c>
      <c r="E9" s="7">
        <v>2285</v>
      </c>
      <c r="F9" s="20">
        <f t="shared" si="1"/>
        <v>4456</v>
      </c>
      <c r="G9" s="5"/>
      <c r="H9" s="4" t="s">
        <v>13</v>
      </c>
      <c r="I9" s="7">
        <v>1565</v>
      </c>
      <c r="J9" s="7">
        <v>1434</v>
      </c>
      <c r="K9" s="7">
        <v>1605</v>
      </c>
      <c r="L9" s="21">
        <f t="shared" si="0"/>
        <v>3039</v>
      </c>
      <c r="M9" s="2"/>
    </row>
    <row r="10" spans="1:15" ht="13.15" customHeight="1" x14ac:dyDescent="0.15">
      <c r="A10" s="13"/>
      <c r="B10" s="4" t="s">
        <v>14</v>
      </c>
      <c r="C10" s="7">
        <v>2423</v>
      </c>
      <c r="D10" s="7">
        <v>2437</v>
      </c>
      <c r="E10" s="7">
        <v>2714</v>
      </c>
      <c r="F10" s="20">
        <f t="shared" si="1"/>
        <v>5151</v>
      </c>
      <c r="G10" s="5"/>
      <c r="H10" s="4" t="s">
        <v>14</v>
      </c>
      <c r="I10" s="7">
        <v>1425</v>
      </c>
      <c r="J10" s="7">
        <v>1417</v>
      </c>
      <c r="K10" s="7">
        <v>1498</v>
      </c>
      <c r="L10" s="21">
        <f t="shared" si="0"/>
        <v>2915</v>
      </c>
      <c r="M10" s="2"/>
    </row>
    <row r="11" spans="1:15" ht="13.15" customHeight="1" x14ac:dyDescent="0.15">
      <c r="A11" s="13"/>
      <c r="B11" s="4" t="s">
        <v>15</v>
      </c>
      <c r="C11" s="7">
        <v>1586</v>
      </c>
      <c r="D11" s="7">
        <v>1773</v>
      </c>
      <c r="E11" s="7">
        <v>1917</v>
      </c>
      <c r="F11" s="20">
        <f t="shared" si="1"/>
        <v>3690</v>
      </c>
      <c r="G11" s="5"/>
      <c r="H11" s="4" t="s">
        <v>15</v>
      </c>
      <c r="I11" s="7">
        <v>1618</v>
      </c>
      <c r="J11" s="7">
        <v>1685</v>
      </c>
      <c r="K11" s="7">
        <v>1846</v>
      </c>
      <c r="L11" s="21">
        <f t="shared" si="0"/>
        <v>3531</v>
      </c>
      <c r="M11" s="2"/>
    </row>
    <row r="12" spans="1:15" ht="13.15" customHeight="1" x14ac:dyDescent="0.15">
      <c r="A12" s="13"/>
      <c r="B12" s="4" t="s">
        <v>16</v>
      </c>
      <c r="C12" s="7">
        <v>1985</v>
      </c>
      <c r="D12" s="7">
        <v>2340</v>
      </c>
      <c r="E12" s="7">
        <v>2475</v>
      </c>
      <c r="F12" s="20">
        <f t="shared" si="1"/>
        <v>4815</v>
      </c>
      <c r="G12" s="5"/>
      <c r="H12" s="4" t="s">
        <v>16</v>
      </c>
      <c r="I12" s="7">
        <v>1461</v>
      </c>
      <c r="J12" s="7">
        <v>1503</v>
      </c>
      <c r="K12" s="7">
        <v>1586</v>
      </c>
      <c r="L12" s="21">
        <f t="shared" si="0"/>
        <v>3089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23626</v>
      </c>
      <c r="D13" s="22">
        <f>SUM(D4:D12)</f>
        <v>22089</v>
      </c>
      <c r="E13" s="22">
        <f>SUM(E4:E12)</f>
        <v>24281</v>
      </c>
      <c r="F13" s="23">
        <f t="shared" si="1"/>
        <v>46370</v>
      </c>
      <c r="G13" s="57" t="s">
        <v>5</v>
      </c>
      <c r="H13" s="52"/>
      <c r="I13" s="22">
        <f>SUM(I4:I12)</f>
        <v>13577</v>
      </c>
      <c r="J13" s="22">
        <f>SUM(J4:J12)</f>
        <v>12731</v>
      </c>
      <c r="K13" s="22">
        <f>SUM(K4:K12)</f>
        <v>13206</v>
      </c>
      <c r="L13" s="24">
        <f t="shared" si="0"/>
        <v>25937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1131</v>
      </c>
      <c r="D14" s="7">
        <v>1008</v>
      </c>
      <c r="E14" s="7">
        <v>1074</v>
      </c>
      <c r="F14" s="20">
        <f t="shared" si="1"/>
        <v>2082</v>
      </c>
      <c r="G14" s="3" t="s">
        <v>21</v>
      </c>
      <c r="H14" s="4" t="s">
        <v>8</v>
      </c>
      <c r="I14" s="7">
        <v>1823</v>
      </c>
      <c r="J14" s="7">
        <v>1951</v>
      </c>
      <c r="K14" s="7">
        <v>1902</v>
      </c>
      <c r="L14" s="21">
        <f t="shared" si="0"/>
        <v>3853</v>
      </c>
      <c r="M14" s="2"/>
    </row>
    <row r="15" spans="1:15" ht="13.15" customHeight="1" x14ac:dyDescent="0.15">
      <c r="A15" s="13"/>
      <c r="B15" s="6" t="s">
        <v>4</v>
      </c>
      <c r="C15" s="7">
        <v>2052</v>
      </c>
      <c r="D15" s="7">
        <v>1846</v>
      </c>
      <c r="E15" s="7">
        <v>1998</v>
      </c>
      <c r="F15" s="20">
        <f t="shared" si="1"/>
        <v>3844</v>
      </c>
      <c r="G15" s="5"/>
      <c r="H15" s="4" t="s">
        <v>4</v>
      </c>
      <c r="I15" s="7">
        <v>1143</v>
      </c>
      <c r="J15" s="7">
        <v>1251</v>
      </c>
      <c r="K15" s="7">
        <v>1346</v>
      </c>
      <c r="L15" s="21">
        <f t="shared" si="0"/>
        <v>2597</v>
      </c>
      <c r="M15" s="2"/>
    </row>
    <row r="16" spans="1:15" ht="13.15" customHeight="1" x14ac:dyDescent="0.15">
      <c r="A16" s="13"/>
      <c r="B16" s="6" t="s">
        <v>10</v>
      </c>
      <c r="C16" s="7">
        <v>1103</v>
      </c>
      <c r="D16" s="7">
        <v>1203</v>
      </c>
      <c r="E16" s="7">
        <v>1117</v>
      </c>
      <c r="F16" s="20">
        <f t="shared" si="1"/>
        <v>2320</v>
      </c>
      <c r="G16" s="5"/>
      <c r="H16" s="4" t="s">
        <v>10</v>
      </c>
      <c r="I16" s="7">
        <v>1079</v>
      </c>
      <c r="J16" s="7">
        <v>1048</v>
      </c>
      <c r="K16" s="7">
        <v>1184</v>
      </c>
      <c r="L16" s="21">
        <f t="shared" si="0"/>
        <v>2232</v>
      </c>
      <c r="M16" s="2"/>
    </row>
    <row r="17" spans="1:13" ht="13.15" customHeight="1" x14ac:dyDescent="0.15">
      <c r="A17" s="13"/>
      <c r="B17" s="6" t="s">
        <v>11</v>
      </c>
      <c r="C17" s="7">
        <v>1544</v>
      </c>
      <c r="D17" s="7">
        <v>1634</v>
      </c>
      <c r="E17" s="7">
        <v>1707</v>
      </c>
      <c r="F17" s="20">
        <f t="shared" si="1"/>
        <v>3341</v>
      </c>
      <c r="G17" s="5"/>
      <c r="H17" s="4" t="s">
        <v>11</v>
      </c>
      <c r="I17" s="7">
        <v>1520</v>
      </c>
      <c r="J17" s="7">
        <v>1588</v>
      </c>
      <c r="K17" s="7">
        <v>1567</v>
      </c>
      <c r="L17" s="21">
        <f t="shared" si="0"/>
        <v>3155</v>
      </c>
      <c r="M17" s="2"/>
    </row>
    <row r="18" spans="1:13" ht="13.15" customHeight="1" x14ac:dyDescent="0.15">
      <c r="A18" s="13"/>
      <c r="B18" s="6" t="s">
        <v>12</v>
      </c>
      <c r="C18" s="7">
        <v>1377</v>
      </c>
      <c r="D18" s="7">
        <v>1383</v>
      </c>
      <c r="E18" s="7">
        <v>1388</v>
      </c>
      <c r="F18" s="20">
        <f t="shared" si="1"/>
        <v>2771</v>
      </c>
      <c r="G18" s="5"/>
      <c r="H18" s="4" t="s">
        <v>12</v>
      </c>
      <c r="I18" s="7">
        <v>489</v>
      </c>
      <c r="J18" s="7">
        <v>463</v>
      </c>
      <c r="K18" s="7">
        <v>501</v>
      </c>
      <c r="L18" s="21">
        <f t="shared" si="0"/>
        <v>964</v>
      </c>
      <c r="M18" s="2"/>
    </row>
    <row r="19" spans="1:13" ht="13.15" customHeight="1" x14ac:dyDescent="0.15">
      <c r="A19" s="13"/>
      <c r="B19" s="6" t="s">
        <v>13</v>
      </c>
      <c r="C19" s="7">
        <v>2895</v>
      </c>
      <c r="D19" s="7">
        <v>3167</v>
      </c>
      <c r="E19" s="7">
        <v>3355</v>
      </c>
      <c r="F19" s="20">
        <f t="shared" si="1"/>
        <v>6522</v>
      </c>
      <c r="G19" s="57" t="s">
        <v>5</v>
      </c>
      <c r="H19" s="52"/>
      <c r="I19" s="22">
        <f>SUM(I14:I18)</f>
        <v>6054</v>
      </c>
      <c r="J19" s="22">
        <f>SUM(J14:J18)</f>
        <v>6301</v>
      </c>
      <c r="K19" s="22">
        <f>SUM(K14:K18)</f>
        <v>6500</v>
      </c>
      <c r="L19" s="24">
        <f t="shared" si="0"/>
        <v>12801</v>
      </c>
      <c r="M19" s="31"/>
    </row>
    <row r="20" spans="1:13" ht="13.15" customHeight="1" x14ac:dyDescent="0.15">
      <c r="A20" s="13"/>
      <c r="B20" s="6" t="s">
        <v>14</v>
      </c>
      <c r="C20" s="7">
        <v>896</v>
      </c>
      <c r="D20" s="7">
        <v>955</v>
      </c>
      <c r="E20" s="7">
        <v>908</v>
      </c>
      <c r="F20" s="20">
        <f t="shared" si="1"/>
        <v>1863</v>
      </c>
      <c r="G20" s="5" t="s">
        <v>19</v>
      </c>
      <c r="H20" s="6" t="s">
        <v>8</v>
      </c>
      <c r="I20" s="7">
        <v>840</v>
      </c>
      <c r="J20" s="7">
        <v>893</v>
      </c>
      <c r="K20" s="7">
        <v>914</v>
      </c>
      <c r="L20" s="21">
        <f t="shared" si="0"/>
        <v>1807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10998</v>
      </c>
      <c r="D21" s="22">
        <f>SUM(D14:D20)</f>
        <v>11196</v>
      </c>
      <c r="E21" s="22">
        <f>SUM(E14:E20)</f>
        <v>11547</v>
      </c>
      <c r="F21" s="23">
        <f t="shared" si="1"/>
        <v>22743</v>
      </c>
      <c r="G21" s="5"/>
      <c r="H21" s="6" t="s">
        <v>4</v>
      </c>
      <c r="I21" s="7">
        <v>2084</v>
      </c>
      <c r="J21" s="7">
        <v>2214</v>
      </c>
      <c r="K21" s="7">
        <v>1890</v>
      </c>
      <c r="L21" s="21">
        <f t="shared" si="0"/>
        <v>4104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2747</v>
      </c>
      <c r="D22" s="7">
        <v>2321</v>
      </c>
      <c r="E22" s="7">
        <v>2501</v>
      </c>
      <c r="F22" s="20">
        <f t="shared" si="1"/>
        <v>4822</v>
      </c>
      <c r="G22" s="5"/>
      <c r="H22" s="6" t="s">
        <v>10</v>
      </c>
      <c r="I22" s="7">
        <v>1136</v>
      </c>
      <c r="J22" s="7">
        <v>1121</v>
      </c>
      <c r="K22" s="7">
        <v>1003</v>
      </c>
      <c r="L22" s="21">
        <f t="shared" si="0"/>
        <v>2124</v>
      </c>
      <c r="M22" s="2"/>
    </row>
    <row r="23" spans="1:13" ht="13.15" customHeight="1" x14ac:dyDescent="0.15">
      <c r="A23" s="13"/>
      <c r="B23" s="6" t="s">
        <v>4</v>
      </c>
      <c r="C23" s="7">
        <v>2074</v>
      </c>
      <c r="D23" s="7">
        <v>1579</v>
      </c>
      <c r="E23" s="7">
        <v>1826</v>
      </c>
      <c r="F23" s="20">
        <f t="shared" si="1"/>
        <v>3405</v>
      </c>
      <c r="G23" s="57" t="s">
        <v>5</v>
      </c>
      <c r="H23" s="52"/>
      <c r="I23" s="22">
        <f>SUM(I20:I22)</f>
        <v>4060</v>
      </c>
      <c r="J23" s="22">
        <f>SUM(J20:J22)</f>
        <v>4228</v>
      </c>
      <c r="K23" s="22">
        <f>SUM(K20:K22)</f>
        <v>3807</v>
      </c>
      <c r="L23" s="24">
        <f t="shared" si="0"/>
        <v>8035</v>
      </c>
      <c r="M23" s="31"/>
    </row>
    <row r="24" spans="1:13" ht="13.15" customHeight="1" x14ac:dyDescent="0.15">
      <c r="A24" s="13"/>
      <c r="B24" s="6" t="s">
        <v>10</v>
      </c>
      <c r="C24" s="7">
        <v>1298</v>
      </c>
      <c r="D24" s="7">
        <v>1093</v>
      </c>
      <c r="E24" s="7">
        <v>1259</v>
      </c>
      <c r="F24" s="20">
        <f t="shared" si="1"/>
        <v>2352</v>
      </c>
      <c r="G24" s="5" t="s">
        <v>22</v>
      </c>
      <c r="H24" s="6" t="s">
        <v>8</v>
      </c>
      <c r="I24" s="7">
        <v>542</v>
      </c>
      <c r="J24" s="7">
        <v>518</v>
      </c>
      <c r="K24" s="7">
        <v>550</v>
      </c>
      <c r="L24" s="21">
        <f t="shared" si="0"/>
        <v>1068</v>
      </c>
      <c r="M24" s="2"/>
    </row>
    <row r="25" spans="1:13" ht="13.15" customHeight="1" x14ac:dyDescent="0.15">
      <c r="A25" s="13"/>
      <c r="B25" s="6" t="s">
        <v>11</v>
      </c>
      <c r="C25" s="7">
        <v>1132</v>
      </c>
      <c r="D25" s="7">
        <v>1056</v>
      </c>
      <c r="E25" s="7">
        <v>1045</v>
      </c>
      <c r="F25" s="20">
        <f t="shared" si="1"/>
        <v>2101</v>
      </c>
      <c r="G25" s="5"/>
      <c r="H25" s="6" t="s">
        <v>4</v>
      </c>
      <c r="I25" s="7">
        <v>1220</v>
      </c>
      <c r="J25" s="7">
        <v>1228</v>
      </c>
      <c r="K25" s="7">
        <v>1234</v>
      </c>
      <c r="L25" s="21">
        <f t="shared" si="0"/>
        <v>2462</v>
      </c>
      <c r="M25" s="2"/>
    </row>
    <row r="26" spans="1:13" ht="13.15" customHeight="1" x14ac:dyDescent="0.15">
      <c r="A26" s="13"/>
      <c r="B26" s="6" t="s">
        <v>12</v>
      </c>
      <c r="C26" s="7">
        <v>1744</v>
      </c>
      <c r="D26" s="7">
        <v>1641</v>
      </c>
      <c r="E26" s="7">
        <v>1692</v>
      </c>
      <c r="F26" s="20">
        <f t="shared" si="1"/>
        <v>3333</v>
      </c>
      <c r="G26" s="5"/>
      <c r="H26" s="6" t="s">
        <v>10</v>
      </c>
      <c r="I26" s="7">
        <v>1031</v>
      </c>
      <c r="J26" s="7">
        <v>1170</v>
      </c>
      <c r="K26" s="7">
        <v>1168</v>
      </c>
      <c r="L26" s="21">
        <f t="shared" si="0"/>
        <v>2338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8995</v>
      </c>
      <c r="D27" s="22">
        <f>SUM(D22:D26)</f>
        <v>7690</v>
      </c>
      <c r="E27" s="22">
        <f>SUM(E22:E26)</f>
        <v>8323</v>
      </c>
      <c r="F27" s="23">
        <f t="shared" si="1"/>
        <v>16013</v>
      </c>
      <c r="G27" s="5"/>
      <c r="H27" s="6" t="s">
        <v>11</v>
      </c>
      <c r="I27" s="7">
        <v>283</v>
      </c>
      <c r="J27" s="7">
        <v>342</v>
      </c>
      <c r="K27" s="7">
        <v>293</v>
      </c>
      <c r="L27" s="21">
        <f t="shared" si="0"/>
        <v>635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2204</v>
      </c>
      <c r="D28" s="7">
        <v>2052</v>
      </c>
      <c r="E28" s="7">
        <v>2244</v>
      </c>
      <c r="F28" s="20">
        <f t="shared" si="1"/>
        <v>4296</v>
      </c>
      <c r="G28" s="57" t="s">
        <v>5</v>
      </c>
      <c r="H28" s="52"/>
      <c r="I28" s="22">
        <f>SUM(I24:I27)</f>
        <v>3076</v>
      </c>
      <c r="J28" s="22">
        <f>SUM(J24:J27)</f>
        <v>3258</v>
      </c>
      <c r="K28" s="22">
        <f>SUM(K24:K27)</f>
        <v>3245</v>
      </c>
      <c r="L28" s="24">
        <f t="shared" si="0"/>
        <v>6503</v>
      </c>
      <c r="M28" s="31"/>
    </row>
    <row r="29" spans="1:13" ht="13.15" customHeight="1" x14ac:dyDescent="0.15">
      <c r="A29" s="13"/>
      <c r="B29" s="6" t="s">
        <v>4</v>
      </c>
      <c r="C29" s="7">
        <v>1485</v>
      </c>
      <c r="D29" s="7">
        <v>1549</v>
      </c>
      <c r="E29" s="7">
        <v>1595</v>
      </c>
      <c r="F29" s="20">
        <f t="shared" si="1"/>
        <v>3144</v>
      </c>
      <c r="G29" s="5" t="s">
        <v>23</v>
      </c>
      <c r="H29" s="6" t="s">
        <v>8</v>
      </c>
      <c r="I29" s="7">
        <v>1340</v>
      </c>
      <c r="J29" s="7">
        <v>1479</v>
      </c>
      <c r="K29" s="7">
        <v>1411</v>
      </c>
      <c r="L29" s="21">
        <f t="shared" si="0"/>
        <v>2890</v>
      </c>
      <c r="M29" s="2"/>
    </row>
    <row r="30" spans="1:13" ht="13.15" customHeight="1" x14ac:dyDescent="0.15">
      <c r="A30" s="13"/>
      <c r="B30" s="6" t="s">
        <v>10</v>
      </c>
      <c r="C30" s="7">
        <v>1496</v>
      </c>
      <c r="D30" s="7">
        <v>1492</v>
      </c>
      <c r="E30" s="7">
        <v>1581</v>
      </c>
      <c r="F30" s="20">
        <f t="shared" si="1"/>
        <v>3073</v>
      </c>
      <c r="G30" s="5"/>
      <c r="H30" s="6" t="s">
        <v>4</v>
      </c>
      <c r="I30" s="7">
        <v>945</v>
      </c>
      <c r="J30" s="7">
        <v>994</v>
      </c>
      <c r="K30" s="7">
        <v>973</v>
      </c>
      <c r="L30" s="21">
        <f t="shared" si="0"/>
        <v>1967</v>
      </c>
      <c r="M30" s="2"/>
    </row>
    <row r="31" spans="1:13" ht="13.15" customHeight="1" x14ac:dyDescent="0.15">
      <c r="A31" s="13"/>
      <c r="B31" s="6" t="s">
        <v>11</v>
      </c>
      <c r="C31" s="7">
        <v>1914</v>
      </c>
      <c r="D31" s="7">
        <v>1997</v>
      </c>
      <c r="E31" s="7">
        <v>2093</v>
      </c>
      <c r="F31" s="20">
        <f t="shared" si="1"/>
        <v>4090</v>
      </c>
      <c r="G31" s="5"/>
      <c r="H31" s="6" t="s">
        <v>10</v>
      </c>
      <c r="I31" s="7">
        <v>941</v>
      </c>
      <c r="J31" s="7">
        <v>840</v>
      </c>
      <c r="K31" s="7">
        <v>922</v>
      </c>
      <c r="L31" s="21">
        <f t="shared" si="0"/>
        <v>1762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7099</v>
      </c>
      <c r="D32" s="22">
        <f>SUM(D28:D31)</f>
        <v>7090</v>
      </c>
      <c r="E32" s="22">
        <f>SUM(E28:E31)</f>
        <v>7513</v>
      </c>
      <c r="F32" s="23">
        <f t="shared" si="1"/>
        <v>14603</v>
      </c>
      <c r="G32" s="5"/>
      <c r="H32" s="6" t="s">
        <v>11</v>
      </c>
      <c r="I32" s="7">
        <v>1426</v>
      </c>
      <c r="J32" s="7">
        <v>1505</v>
      </c>
      <c r="K32" s="7">
        <v>1595</v>
      </c>
      <c r="L32" s="21">
        <f t="shared" si="0"/>
        <v>3100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734</v>
      </c>
      <c r="D33" s="7">
        <v>774</v>
      </c>
      <c r="E33" s="7">
        <v>824</v>
      </c>
      <c r="F33" s="20">
        <f t="shared" si="1"/>
        <v>1598</v>
      </c>
      <c r="G33" s="5"/>
      <c r="H33" s="6" t="s">
        <v>12</v>
      </c>
      <c r="I33" s="7">
        <v>880</v>
      </c>
      <c r="J33" s="7">
        <v>1036</v>
      </c>
      <c r="K33" s="7">
        <v>1056</v>
      </c>
      <c r="L33" s="21">
        <f t="shared" si="0"/>
        <v>2092</v>
      </c>
      <c r="M33" s="2"/>
    </row>
    <row r="34" spans="1:13" ht="13.15" customHeight="1" x14ac:dyDescent="0.15">
      <c r="A34" s="13"/>
      <c r="B34" s="6" t="s">
        <v>4</v>
      </c>
      <c r="C34" s="7">
        <v>942</v>
      </c>
      <c r="D34" s="7">
        <v>1030</v>
      </c>
      <c r="E34" s="7">
        <v>1045</v>
      </c>
      <c r="F34" s="20">
        <f t="shared" si="1"/>
        <v>2075</v>
      </c>
      <c r="G34" s="5"/>
      <c r="H34" s="6" t="s">
        <v>13</v>
      </c>
      <c r="I34" s="7">
        <v>788</v>
      </c>
      <c r="J34" s="7">
        <v>790</v>
      </c>
      <c r="K34" s="7">
        <v>768</v>
      </c>
      <c r="L34" s="21">
        <f t="shared" si="0"/>
        <v>1558</v>
      </c>
      <c r="M34" s="2"/>
    </row>
    <row r="35" spans="1:13" ht="13.15" customHeight="1" x14ac:dyDescent="0.15">
      <c r="A35" s="13"/>
      <c r="B35" s="6" t="s">
        <v>10</v>
      </c>
      <c r="C35" s="7">
        <v>924</v>
      </c>
      <c r="D35" s="7">
        <v>1029</v>
      </c>
      <c r="E35" s="7">
        <v>1015</v>
      </c>
      <c r="F35" s="20">
        <f t="shared" si="1"/>
        <v>2044</v>
      </c>
      <c r="G35" s="57" t="s">
        <v>5</v>
      </c>
      <c r="H35" s="52"/>
      <c r="I35" s="22">
        <f>SUM(I29:I34)</f>
        <v>6320</v>
      </c>
      <c r="J35" s="22">
        <f>SUM(J29:J34)</f>
        <v>6644</v>
      </c>
      <c r="K35" s="22">
        <f>SUM(K29:K34)</f>
        <v>6725</v>
      </c>
      <c r="L35" s="24">
        <f t="shared" si="0"/>
        <v>13369</v>
      </c>
      <c r="M35" s="31"/>
    </row>
    <row r="36" spans="1:13" ht="13.15" customHeight="1" x14ac:dyDescent="0.15">
      <c r="A36" s="13"/>
      <c r="B36" s="6" t="s">
        <v>11</v>
      </c>
      <c r="C36" s="7">
        <v>1048</v>
      </c>
      <c r="D36" s="7">
        <v>1008</v>
      </c>
      <c r="E36" s="7">
        <v>998</v>
      </c>
      <c r="F36" s="20">
        <f t="shared" si="1"/>
        <v>2006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3648</v>
      </c>
      <c r="D37" s="22">
        <f>SUM(D33:D36)</f>
        <v>3841</v>
      </c>
      <c r="E37" s="22">
        <f>SUM(E33:E36)</f>
        <v>3882</v>
      </c>
      <c r="F37" s="23">
        <f t="shared" si="1"/>
        <v>7723</v>
      </c>
      <c r="G37" s="53" t="s">
        <v>6</v>
      </c>
      <c r="H37" s="54"/>
      <c r="I37" s="37">
        <f>C13+C21+C27+C32+C37+C44+I13+I19+I23+I28+I35</f>
        <v>95828</v>
      </c>
      <c r="J37" s="37">
        <f>D13+D21+D27+D32+D37+D44+J13+J19+J23+J28+J35</f>
        <v>93021</v>
      </c>
      <c r="K37" s="37">
        <f>E13+E21+E27+E32+E37+E44+K13+K19+K23+K28+K35</f>
        <v>97147</v>
      </c>
      <c r="L37" s="38">
        <f>SUM(J37:K37)</f>
        <v>190168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1041</v>
      </c>
      <c r="D38" s="7">
        <v>1079</v>
      </c>
      <c r="E38" s="7">
        <v>1076</v>
      </c>
      <c r="F38" s="20">
        <f t="shared" si="1"/>
        <v>2155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749</v>
      </c>
      <c r="D39" s="7">
        <v>760</v>
      </c>
      <c r="E39" s="7">
        <v>819</v>
      </c>
      <c r="F39" s="20">
        <f t="shared" si="1"/>
        <v>1579</v>
      </c>
      <c r="G39" s="43" t="s">
        <v>29</v>
      </c>
      <c r="H39" s="46"/>
      <c r="I39" s="7">
        <v>52</v>
      </c>
      <c r="J39" s="7">
        <v>47</v>
      </c>
      <c r="K39" s="7">
        <v>59</v>
      </c>
      <c r="L39" s="39">
        <f>SUM(J39:K39)</f>
        <v>106</v>
      </c>
      <c r="M39" s="32"/>
    </row>
    <row r="40" spans="1:13" ht="13.15" customHeight="1" x14ac:dyDescent="0.15">
      <c r="A40" s="13"/>
      <c r="B40" s="6" t="s">
        <v>10</v>
      </c>
      <c r="C40" s="7">
        <v>1048</v>
      </c>
      <c r="D40" s="7">
        <v>1036</v>
      </c>
      <c r="E40" s="7">
        <v>1039</v>
      </c>
      <c r="F40" s="20">
        <f t="shared" si="1"/>
        <v>2075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1662</v>
      </c>
      <c r="D41" s="7">
        <v>1610</v>
      </c>
      <c r="E41" s="7">
        <v>1729</v>
      </c>
      <c r="F41" s="20">
        <f t="shared" si="1"/>
        <v>3339</v>
      </c>
      <c r="G41" s="43" t="s">
        <v>28</v>
      </c>
      <c r="H41" s="44"/>
      <c r="I41" s="7">
        <v>968</v>
      </c>
      <c r="J41" s="7">
        <f>J37-92239</f>
        <v>782</v>
      </c>
      <c r="K41" s="7">
        <f>K37-96301</f>
        <v>846</v>
      </c>
      <c r="L41" s="39">
        <f>SUM(J41:K41)</f>
        <v>1628</v>
      </c>
      <c r="M41" s="31"/>
    </row>
    <row r="42" spans="1:13" ht="13.15" customHeight="1" x14ac:dyDescent="0.15">
      <c r="A42" s="13"/>
      <c r="B42" s="6" t="s">
        <v>12</v>
      </c>
      <c r="C42" s="7">
        <v>1377</v>
      </c>
      <c r="D42" s="7">
        <v>1266</v>
      </c>
      <c r="E42" s="7">
        <v>1339</v>
      </c>
      <c r="F42" s="20">
        <f t="shared" si="1"/>
        <v>2605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2498</v>
      </c>
      <c r="D43" s="7">
        <v>2202</v>
      </c>
      <c r="E43" s="7">
        <v>2116</v>
      </c>
      <c r="F43" s="20">
        <f t="shared" si="1"/>
        <v>4318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8375</v>
      </c>
      <c r="D44" s="25">
        <f>SUM(D38:D43)</f>
        <v>7953</v>
      </c>
      <c r="E44" s="25">
        <f>SUM(E38:E43)</f>
        <v>8118</v>
      </c>
      <c r="F44" s="26">
        <f t="shared" si="1"/>
        <v>16071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5"/>
  <sheetViews>
    <sheetView view="pageBreakPreview" zoomScaleNormal="100" zoomScaleSheetLayoutView="100" workbookViewId="0">
      <selection activeCell="P24" sqref="P24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39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1613</v>
      </c>
      <c r="D4" s="35">
        <v>1464</v>
      </c>
      <c r="E4" s="35">
        <v>1570</v>
      </c>
      <c r="F4" s="17">
        <f>SUM(D4:E4)</f>
        <v>3034</v>
      </c>
      <c r="G4" s="40" t="s">
        <v>18</v>
      </c>
      <c r="H4" s="27" t="s">
        <v>8</v>
      </c>
      <c r="I4" s="35">
        <v>1895</v>
      </c>
      <c r="J4" s="35">
        <v>1647</v>
      </c>
      <c r="K4" s="35">
        <v>1629</v>
      </c>
      <c r="L4" s="18">
        <f t="shared" ref="L4:L35" si="0">SUM(J4:K4)</f>
        <v>3276</v>
      </c>
      <c r="M4" s="2"/>
    </row>
    <row r="5" spans="1:15" ht="13.15" customHeight="1" x14ac:dyDescent="0.15">
      <c r="A5" s="13"/>
      <c r="B5" s="4" t="s">
        <v>4</v>
      </c>
      <c r="C5" s="7">
        <v>1843</v>
      </c>
      <c r="D5" s="7">
        <v>1645</v>
      </c>
      <c r="E5" s="7">
        <v>1756</v>
      </c>
      <c r="F5" s="20">
        <f t="shared" ref="F5:F44" si="1">SUM(D5:E5)</f>
        <v>3401</v>
      </c>
      <c r="G5" s="5"/>
      <c r="H5" s="4" t="s">
        <v>4</v>
      </c>
      <c r="I5" s="7">
        <v>1375</v>
      </c>
      <c r="J5" s="7">
        <v>1151</v>
      </c>
      <c r="K5" s="7">
        <v>1174</v>
      </c>
      <c r="L5" s="21">
        <f t="shared" si="0"/>
        <v>2325</v>
      </c>
      <c r="M5" s="2"/>
    </row>
    <row r="6" spans="1:15" ht="13.15" customHeight="1" x14ac:dyDescent="0.15">
      <c r="A6" s="13"/>
      <c r="B6" s="4" t="s">
        <v>10</v>
      </c>
      <c r="C6" s="7">
        <v>6188</v>
      </c>
      <c r="D6" s="7">
        <v>4821</v>
      </c>
      <c r="E6" s="7">
        <v>5431</v>
      </c>
      <c r="F6" s="20">
        <f t="shared" si="1"/>
        <v>10252</v>
      </c>
      <c r="G6" s="5"/>
      <c r="H6" s="4" t="s">
        <v>10</v>
      </c>
      <c r="I6" s="7">
        <v>1022</v>
      </c>
      <c r="J6" s="7">
        <v>889</v>
      </c>
      <c r="K6" s="7">
        <v>875</v>
      </c>
      <c r="L6" s="21">
        <f t="shared" si="0"/>
        <v>1764</v>
      </c>
      <c r="M6" s="2"/>
    </row>
    <row r="7" spans="1:15" ht="13.15" customHeight="1" x14ac:dyDescent="0.15">
      <c r="A7" s="13"/>
      <c r="B7" s="4" t="s">
        <v>11</v>
      </c>
      <c r="C7" s="7">
        <v>3427</v>
      </c>
      <c r="D7" s="7">
        <v>3022</v>
      </c>
      <c r="E7" s="7">
        <v>3265</v>
      </c>
      <c r="F7" s="20">
        <f t="shared" si="1"/>
        <v>6287</v>
      </c>
      <c r="G7" s="5"/>
      <c r="H7" s="4" t="s">
        <v>11</v>
      </c>
      <c r="I7" s="7">
        <v>1726</v>
      </c>
      <c r="J7" s="7">
        <v>1636</v>
      </c>
      <c r="K7" s="7">
        <v>1621</v>
      </c>
      <c r="L7" s="21">
        <f t="shared" si="0"/>
        <v>3257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2324</v>
      </c>
      <c r="D8" s="7">
        <v>2388</v>
      </c>
      <c r="E8" s="7">
        <v>2855</v>
      </c>
      <c r="F8" s="20">
        <f t="shared" si="1"/>
        <v>5243</v>
      </c>
      <c r="G8" s="5"/>
      <c r="H8" s="4" t="s">
        <v>12</v>
      </c>
      <c r="I8" s="7">
        <v>1466</v>
      </c>
      <c r="J8" s="7">
        <v>1358</v>
      </c>
      <c r="K8" s="7">
        <v>1359</v>
      </c>
      <c r="L8" s="21">
        <f t="shared" si="0"/>
        <v>2717</v>
      </c>
      <c r="M8" s="2"/>
    </row>
    <row r="9" spans="1:15" ht="13.15" customHeight="1" x14ac:dyDescent="0.15">
      <c r="A9" s="13"/>
      <c r="B9" s="4" t="s">
        <v>13</v>
      </c>
      <c r="C9" s="7">
        <v>2211</v>
      </c>
      <c r="D9" s="7">
        <v>2158</v>
      </c>
      <c r="E9" s="7">
        <v>2281</v>
      </c>
      <c r="F9" s="20">
        <f t="shared" si="1"/>
        <v>4439</v>
      </c>
      <c r="G9" s="5"/>
      <c r="H9" s="4" t="s">
        <v>13</v>
      </c>
      <c r="I9" s="7">
        <v>1571</v>
      </c>
      <c r="J9" s="7">
        <v>1436</v>
      </c>
      <c r="K9" s="7">
        <v>1616</v>
      </c>
      <c r="L9" s="21">
        <f t="shared" si="0"/>
        <v>3052</v>
      </c>
      <c r="M9" s="2"/>
    </row>
    <row r="10" spans="1:15" ht="13.15" customHeight="1" x14ac:dyDescent="0.15">
      <c r="A10" s="13"/>
      <c r="B10" s="4" t="s">
        <v>14</v>
      </c>
      <c r="C10" s="7">
        <v>2429</v>
      </c>
      <c r="D10" s="7">
        <v>2437</v>
      </c>
      <c r="E10" s="7">
        <v>2713</v>
      </c>
      <c r="F10" s="20">
        <f t="shared" si="1"/>
        <v>5150</v>
      </c>
      <c r="G10" s="5"/>
      <c r="H10" s="4" t="s">
        <v>14</v>
      </c>
      <c r="I10" s="7">
        <v>1421</v>
      </c>
      <c r="J10" s="7">
        <v>1418</v>
      </c>
      <c r="K10" s="7">
        <v>1491</v>
      </c>
      <c r="L10" s="21">
        <f t="shared" si="0"/>
        <v>2909</v>
      </c>
      <c r="M10" s="2"/>
    </row>
    <row r="11" spans="1:15" ht="13.15" customHeight="1" x14ac:dyDescent="0.15">
      <c r="A11" s="13"/>
      <c r="B11" s="4" t="s">
        <v>15</v>
      </c>
      <c r="C11" s="7">
        <v>1584</v>
      </c>
      <c r="D11" s="7">
        <v>1774</v>
      </c>
      <c r="E11" s="7">
        <v>1913</v>
      </c>
      <c r="F11" s="20">
        <f t="shared" si="1"/>
        <v>3687</v>
      </c>
      <c r="G11" s="5"/>
      <c r="H11" s="4" t="s">
        <v>15</v>
      </c>
      <c r="I11" s="7">
        <v>1619</v>
      </c>
      <c r="J11" s="7">
        <v>1694</v>
      </c>
      <c r="K11" s="7">
        <v>1846</v>
      </c>
      <c r="L11" s="21">
        <f t="shared" si="0"/>
        <v>3540</v>
      </c>
      <c r="M11" s="2"/>
    </row>
    <row r="12" spans="1:15" ht="13.15" customHeight="1" x14ac:dyDescent="0.15">
      <c r="A12" s="13"/>
      <c r="B12" s="4" t="s">
        <v>16</v>
      </c>
      <c r="C12" s="7">
        <v>1984</v>
      </c>
      <c r="D12" s="7">
        <v>2339</v>
      </c>
      <c r="E12" s="7">
        <v>2472</v>
      </c>
      <c r="F12" s="20">
        <f t="shared" si="1"/>
        <v>4811</v>
      </c>
      <c r="G12" s="5"/>
      <c r="H12" s="4" t="s">
        <v>16</v>
      </c>
      <c r="I12" s="7">
        <v>1460</v>
      </c>
      <c r="J12" s="7">
        <v>1501</v>
      </c>
      <c r="K12" s="7">
        <v>1579</v>
      </c>
      <c r="L12" s="21">
        <f t="shared" si="0"/>
        <v>3080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23603</v>
      </c>
      <c r="D13" s="22">
        <f>SUM(D4:D12)</f>
        <v>22048</v>
      </c>
      <c r="E13" s="22">
        <f>SUM(E4:E12)</f>
        <v>24256</v>
      </c>
      <c r="F13" s="23">
        <f t="shared" si="1"/>
        <v>46304</v>
      </c>
      <c r="G13" s="57" t="s">
        <v>5</v>
      </c>
      <c r="H13" s="52"/>
      <c r="I13" s="22">
        <f>SUM(I4:I12)</f>
        <v>13555</v>
      </c>
      <c r="J13" s="22">
        <f>SUM(J4:J12)</f>
        <v>12730</v>
      </c>
      <c r="K13" s="22">
        <f>SUM(K4:K12)</f>
        <v>13190</v>
      </c>
      <c r="L13" s="24">
        <f t="shared" si="0"/>
        <v>25920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1128</v>
      </c>
      <c r="D14" s="7">
        <v>1012</v>
      </c>
      <c r="E14" s="7">
        <v>1078</v>
      </c>
      <c r="F14" s="20">
        <f t="shared" si="1"/>
        <v>2090</v>
      </c>
      <c r="G14" s="3" t="s">
        <v>21</v>
      </c>
      <c r="H14" s="4" t="s">
        <v>8</v>
      </c>
      <c r="I14" s="7">
        <v>1827</v>
      </c>
      <c r="J14" s="7">
        <v>1955</v>
      </c>
      <c r="K14" s="7">
        <v>1904</v>
      </c>
      <c r="L14" s="21">
        <f t="shared" si="0"/>
        <v>3859</v>
      </c>
      <c r="M14" s="2"/>
    </row>
    <row r="15" spans="1:15" ht="13.15" customHeight="1" x14ac:dyDescent="0.15">
      <c r="A15" s="13"/>
      <c r="B15" s="6" t="s">
        <v>4</v>
      </c>
      <c r="C15" s="7">
        <v>2045</v>
      </c>
      <c r="D15" s="7">
        <v>1845</v>
      </c>
      <c r="E15" s="7">
        <v>1993</v>
      </c>
      <c r="F15" s="20">
        <f t="shared" si="1"/>
        <v>3838</v>
      </c>
      <c r="G15" s="5"/>
      <c r="H15" s="4" t="s">
        <v>4</v>
      </c>
      <c r="I15" s="7">
        <v>1140</v>
      </c>
      <c r="J15" s="7">
        <v>1245</v>
      </c>
      <c r="K15" s="7">
        <v>1336</v>
      </c>
      <c r="L15" s="21">
        <f t="shared" si="0"/>
        <v>2581</v>
      </c>
      <c r="M15" s="2"/>
    </row>
    <row r="16" spans="1:15" ht="13.15" customHeight="1" x14ac:dyDescent="0.15">
      <c r="A16" s="13"/>
      <c r="B16" s="6" t="s">
        <v>10</v>
      </c>
      <c r="C16" s="7">
        <v>1099</v>
      </c>
      <c r="D16" s="7">
        <v>1197</v>
      </c>
      <c r="E16" s="7">
        <v>1113</v>
      </c>
      <c r="F16" s="20">
        <f t="shared" si="1"/>
        <v>2310</v>
      </c>
      <c r="G16" s="5"/>
      <c r="H16" s="4" t="s">
        <v>10</v>
      </c>
      <c r="I16" s="7">
        <v>1059</v>
      </c>
      <c r="J16" s="7">
        <v>1027</v>
      </c>
      <c r="K16" s="7">
        <v>1156</v>
      </c>
      <c r="L16" s="21">
        <f t="shared" si="0"/>
        <v>2183</v>
      </c>
      <c r="M16" s="2"/>
    </row>
    <row r="17" spans="1:13" ht="13.15" customHeight="1" x14ac:dyDescent="0.15">
      <c r="A17" s="13"/>
      <c r="B17" s="6" t="s">
        <v>11</v>
      </c>
      <c r="C17" s="7">
        <v>1535</v>
      </c>
      <c r="D17" s="7">
        <v>1623</v>
      </c>
      <c r="E17" s="7">
        <v>1700</v>
      </c>
      <c r="F17" s="20">
        <f t="shared" si="1"/>
        <v>3323</v>
      </c>
      <c r="G17" s="5"/>
      <c r="H17" s="4" t="s">
        <v>11</v>
      </c>
      <c r="I17" s="7">
        <v>1513</v>
      </c>
      <c r="J17" s="7">
        <v>1582</v>
      </c>
      <c r="K17" s="7">
        <v>1562</v>
      </c>
      <c r="L17" s="21">
        <f t="shared" si="0"/>
        <v>3144</v>
      </c>
      <c r="M17" s="2"/>
    </row>
    <row r="18" spans="1:13" ht="13.15" customHeight="1" x14ac:dyDescent="0.15">
      <c r="A18" s="13"/>
      <c r="B18" s="6" t="s">
        <v>12</v>
      </c>
      <c r="C18" s="7">
        <v>1381</v>
      </c>
      <c r="D18" s="7">
        <v>1385</v>
      </c>
      <c r="E18" s="7">
        <v>1390</v>
      </c>
      <c r="F18" s="20">
        <f t="shared" si="1"/>
        <v>2775</v>
      </c>
      <c r="G18" s="5"/>
      <c r="H18" s="4" t="s">
        <v>12</v>
      </c>
      <c r="I18" s="7">
        <v>491</v>
      </c>
      <c r="J18" s="7">
        <v>465</v>
      </c>
      <c r="K18" s="7">
        <v>503</v>
      </c>
      <c r="L18" s="21">
        <f t="shared" si="0"/>
        <v>968</v>
      </c>
      <c r="M18" s="2"/>
    </row>
    <row r="19" spans="1:13" ht="13.15" customHeight="1" x14ac:dyDescent="0.15">
      <c r="A19" s="13"/>
      <c r="B19" s="6" t="s">
        <v>13</v>
      </c>
      <c r="C19" s="7">
        <v>2899</v>
      </c>
      <c r="D19" s="7">
        <v>3177</v>
      </c>
      <c r="E19" s="7">
        <v>3361</v>
      </c>
      <c r="F19" s="20">
        <f t="shared" si="1"/>
        <v>6538</v>
      </c>
      <c r="G19" s="57" t="s">
        <v>5</v>
      </c>
      <c r="H19" s="52"/>
      <c r="I19" s="22">
        <f>SUM(I14:I18)</f>
        <v>6030</v>
      </c>
      <c r="J19" s="22">
        <f>SUM(J14:J18)</f>
        <v>6274</v>
      </c>
      <c r="K19" s="22">
        <f>SUM(K14:K18)</f>
        <v>6461</v>
      </c>
      <c r="L19" s="24">
        <f t="shared" si="0"/>
        <v>12735</v>
      </c>
      <c r="M19" s="31"/>
    </row>
    <row r="20" spans="1:13" ht="13.15" customHeight="1" x14ac:dyDescent="0.15">
      <c r="A20" s="13"/>
      <c r="B20" s="6" t="s">
        <v>14</v>
      </c>
      <c r="C20" s="7">
        <v>888</v>
      </c>
      <c r="D20" s="7">
        <v>951</v>
      </c>
      <c r="E20" s="7">
        <v>898</v>
      </c>
      <c r="F20" s="20">
        <f t="shared" si="1"/>
        <v>1849</v>
      </c>
      <c r="G20" s="5" t="s">
        <v>19</v>
      </c>
      <c r="H20" s="6" t="s">
        <v>8</v>
      </c>
      <c r="I20" s="7">
        <v>846</v>
      </c>
      <c r="J20" s="7">
        <v>895</v>
      </c>
      <c r="K20" s="7">
        <v>918</v>
      </c>
      <c r="L20" s="21">
        <f t="shared" si="0"/>
        <v>1813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10975</v>
      </c>
      <c r="D21" s="22">
        <f>SUM(D14:D20)</f>
        <v>11190</v>
      </c>
      <c r="E21" s="22">
        <f>SUM(E14:E20)</f>
        <v>11533</v>
      </c>
      <c r="F21" s="23">
        <f t="shared" si="1"/>
        <v>22723</v>
      </c>
      <c r="G21" s="5"/>
      <c r="H21" s="6" t="s">
        <v>4</v>
      </c>
      <c r="I21" s="7">
        <v>2095</v>
      </c>
      <c r="J21" s="7">
        <v>2222</v>
      </c>
      <c r="K21" s="7">
        <v>1896</v>
      </c>
      <c r="L21" s="21">
        <f t="shared" si="0"/>
        <v>4118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2757</v>
      </c>
      <c r="D22" s="7">
        <v>2335</v>
      </c>
      <c r="E22" s="7">
        <v>2511</v>
      </c>
      <c r="F22" s="20">
        <f t="shared" si="1"/>
        <v>4846</v>
      </c>
      <c r="G22" s="5"/>
      <c r="H22" s="6" t="s">
        <v>10</v>
      </c>
      <c r="I22" s="7">
        <v>1135</v>
      </c>
      <c r="J22" s="7">
        <v>1123</v>
      </c>
      <c r="K22" s="7">
        <v>1005</v>
      </c>
      <c r="L22" s="21">
        <f t="shared" si="0"/>
        <v>2128</v>
      </c>
      <c r="M22" s="2"/>
    </row>
    <row r="23" spans="1:13" ht="13.15" customHeight="1" x14ac:dyDescent="0.15">
      <c r="A23" s="13"/>
      <c r="B23" s="6" t="s">
        <v>4</v>
      </c>
      <c r="C23" s="7">
        <v>2079</v>
      </c>
      <c r="D23" s="7">
        <v>1585</v>
      </c>
      <c r="E23" s="7">
        <v>1823</v>
      </c>
      <c r="F23" s="20">
        <f t="shared" si="1"/>
        <v>3408</v>
      </c>
      <c r="G23" s="57" t="s">
        <v>5</v>
      </c>
      <c r="H23" s="52"/>
      <c r="I23" s="22">
        <f>SUM(I20:I22)</f>
        <v>4076</v>
      </c>
      <c r="J23" s="22">
        <f>SUM(J20:J22)</f>
        <v>4240</v>
      </c>
      <c r="K23" s="22">
        <f>SUM(K20:K22)</f>
        <v>3819</v>
      </c>
      <c r="L23" s="24">
        <f t="shared" si="0"/>
        <v>8059</v>
      </c>
      <c r="M23" s="31"/>
    </row>
    <row r="24" spans="1:13" ht="13.15" customHeight="1" x14ac:dyDescent="0.15">
      <c r="A24" s="13"/>
      <c r="B24" s="6" t="s">
        <v>10</v>
      </c>
      <c r="C24" s="7">
        <v>1291</v>
      </c>
      <c r="D24" s="7">
        <v>1093</v>
      </c>
      <c r="E24" s="7">
        <v>1253</v>
      </c>
      <c r="F24" s="20">
        <f t="shared" si="1"/>
        <v>2346</v>
      </c>
      <c r="G24" s="5" t="s">
        <v>22</v>
      </c>
      <c r="H24" s="6" t="s">
        <v>8</v>
      </c>
      <c r="I24" s="7">
        <v>546</v>
      </c>
      <c r="J24" s="7">
        <v>523</v>
      </c>
      <c r="K24" s="7">
        <v>554</v>
      </c>
      <c r="L24" s="21">
        <f t="shared" si="0"/>
        <v>1077</v>
      </c>
      <c r="M24" s="2"/>
    </row>
    <row r="25" spans="1:13" ht="13.15" customHeight="1" x14ac:dyDescent="0.15">
      <c r="A25" s="13"/>
      <c r="B25" s="6" t="s">
        <v>11</v>
      </c>
      <c r="C25" s="7">
        <v>1128</v>
      </c>
      <c r="D25" s="7">
        <v>1051</v>
      </c>
      <c r="E25" s="7">
        <v>1047</v>
      </c>
      <c r="F25" s="20">
        <f t="shared" si="1"/>
        <v>2098</v>
      </c>
      <c r="G25" s="5"/>
      <c r="H25" s="6" t="s">
        <v>4</v>
      </c>
      <c r="I25" s="7">
        <v>1214</v>
      </c>
      <c r="J25" s="7">
        <v>1227</v>
      </c>
      <c r="K25" s="7">
        <v>1229</v>
      </c>
      <c r="L25" s="21">
        <f t="shared" si="0"/>
        <v>2456</v>
      </c>
      <c r="M25" s="2"/>
    </row>
    <row r="26" spans="1:13" ht="13.15" customHeight="1" x14ac:dyDescent="0.15">
      <c r="A26" s="13"/>
      <c r="B26" s="6" t="s">
        <v>12</v>
      </c>
      <c r="C26" s="7">
        <v>1736</v>
      </c>
      <c r="D26" s="7">
        <v>1633</v>
      </c>
      <c r="E26" s="7">
        <v>1693</v>
      </c>
      <c r="F26" s="20">
        <f t="shared" si="1"/>
        <v>3326</v>
      </c>
      <c r="G26" s="5"/>
      <c r="H26" s="6" t="s">
        <v>10</v>
      </c>
      <c r="I26" s="7">
        <v>1035</v>
      </c>
      <c r="J26" s="7">
        <v>1173</v>
      </c>
      <c r="K26" s="7">
        <v>1168</v>
      </c>
      <c r="L26" s="21">
        <f t="shared" si="0"/>
        <v>2341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8991</v>
      </c>
      <c r="D27" s="22">
        <f>SUM(D22:D26)</f>
        <v>7697</v>
      </c>
      <c r="E27" s="22">
        <f>SUM(E22:E26)</f>
        <v>8327</v>
      </c>
      <c r="F27" s="23">
        <f t="shared" si="1"/>
        <v>16024</v>
      </c>
      <c r="G27" s="5"/>
      <c r="H27" s="6" t="s">
        <v>11</v>
      </c>
      <c r="I27" s="7">
        <v>284</v>
      </c>
      <c r="J27" s="7">
        <v>342</v>
      </c>
      <c r="K27" s="7">
        <v>296</v>
      </c>
      <c r="L27" s="21">
        <f t="shared" si="0"/>
        <v>638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2207</v>
      </c>
      <c r="D28" s="7">
        <v>2046</v>
      </c>
      <c r="E28" s="7">
        <v>2249</v>
      </c>
      <c r="F28" s="20">
        <f t="shared" si="1"/>
        <v>4295</v>
      </c>
      <c r="G28" s="57" t="s">
        <v>5</v>
      </c>
      <c r="H28" s="52"/>
      <c r="I28" s="22">
        <f>SUM(I24:I27)</f>
        <v>3079</v>
      </c>
      <c r="J28" s="22">
        <f>SUM(J24:J27)</f>
        <v>3265</v>
      </c>
      <c r="K28" s="22">
        <f>SUM(K24:K27)</f>
        <v>3247</v>
      </c>
      <c r="L28" s="24">
        <f t="shared" si="0"/>
        <v>6512</v>
      </c>
      <c r="M28" s="31"/>
    </row>
    <row r="29" spans="1:13" ht="13.15" customHeight="1" x14ac:dyDescent="0.15">
      <c r="A29" s="13"/>
      <c r="B29" s="6" t="s">
        <v>4</v>
      </c>
      <c r="C29" s="7">
        <v>1487</v>
      </c>
      <c r="D29" s="7">
        <v>1547</v>
      </c>
      <c r="E29" s="7">
        <v>1597</v>
      </c>
      <c r="F29" s="20">
        <f t="shared" si="1"/>
        <v>3144</v>
      </c>
      <c r="G29" s="5" t="s">
        <v>23</v>
      </c>
      <c r="H29" s="6" t="s">
        <v>8</v>
      </c>
      <c r="I29" s="7">
        <v>1334</v>
      </c>
      <c r="J29" s="7">
        <v>1476</v>
      </c>
      <c r="K29" s="7">
        <v>1407</v>
      </c>
      <c r="L29" s="21">
        <f t="shared" si="0"/>
        <v>2883</v>
      </c>
      <c r="M29" s="2"/>
    </row>
    <row r="30" spans="1:13" ht="13.15" customHeight="1" x14ac:dyDescent="0.15">
      <c r="A30" s="13"/>
      <c r="B30" s="6" t="s">
        <v>10</v>
      </c>
      <c r="C30" s="7">
        <v>1495</v>
      </c>
      <c r="D30" s="7">
        <v>1493</v>
      </c>
      <c r="E30" s="7">
        <v>1583</v>
      </c>
      <c r="F30" s="20">
        <f t="shared" si="1"/>
        <v>3076</v>
      </c>
      <c r="G30" s="5"/>
      <c r="H30" s="6" t="s">
        <v>4</v>
      </c>
      <c r="I30" s="7">
        <v>948</v>
      </c>
      <c r="J30" s="7">
        <v>995</v>
      </c>
      <c r="K30" s="7">
        <v>978</v>
      </c>
      <c r="L30" s="21">
        <f t="shared" si="0"/>
        <v>1973</v>
      </c>
      <c r="M30" s="2"/>
    </row>
    <row r="31" spans="1:13" ht="13.15" customHeight="1" x14ac:dyDescent="0.15">
      <c r="A31" s="13"/>
      <c r="B31" s="6" t="s">
        <v>11</v>
      </c>
      <c r="C31" s="7">
        <v>1922</v>
      </c>
      <c r="D31" s="7">
        <v>2006</v>
      </c>
      <c r="E31" s="7">
        <v>2095</v>
      </c>
      <c r="F31" s="20">
        <f t="shared" si="1"/>
        <v>4101</v>
      </c>
      <c r="G31" s="5"/>
      <c r="H31" s="6" t="s">
        <v>10</v>
      </c>
      <c r="I31" s="7">
        <v>943</v>
      </c>
      <c r="J31" s="7">
        <v>842</v>
      </c>
      <c r="K31" s="7">
        <v>925</v>
      </c>
      <c r="L31" s="21">
        <f t="shared" si="0"/>
        <v>1767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7111</v>
      </c>
      <c r="D32" s="22">
        <f>SUM(D28:D31)</f>
        <v>7092</v>
      </c>
      <c r="E32" s="22">
        <f>SUM(E28:E31)</f>
        <v>7524</v>
      </c>
      <c r="F32" s="23">
        <f t="shared" si="1"/>
        <v>14616</v>
      </c>
      <c r="G32" s="5"/>
      <c r="H32" s="6" t="s">
        <v>11</v>
      </c>
      <c r="I32" s="7">
        <v>1417</v>
      </c>
      <c r="J32" s="7">
        <v>1503</v>
      </c>
      <c r="K32" s="7">
        <v>1588</v>
      </c>
      <c r="L32" s="21">
        <f t="shared" si="0"/>
        <v>3091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734</v>
      </c>
      <c r="D33" s="7">
        <v>774</v>
      </c>
      <c r="E33" s="7">
        <v>827</v>
      </c>
      <c r="F33" s="20">
        <f t="shared" si="1"/>
        <v>1601</v>
      </c>
      <c r="G33" s="5"/>
      <c r="H33" s="6" t="s">
        <v>12</v>
      </c>
      <c r="I33" s="7">
        <v>877</v>
      </c>
      <c r="J33" s="7">
        <v>1029</v>
      </c>
      <c r="K33" s="7">
        <v>1054</v>
      </c>
      <c r="L33" s="21">
        <f t="shared" si="0"/>
        <v>2083</v>
      </c>
      <c r="M33" s="2"/>
    </row>
    <row r="34" spans="1:13" ht="13.15" customHeight="1" x14ac:dyDescent="0.15">
      <c r="A34" s="13"/>
      <c r="B34" s="6" t="s">
        <v>4</v>
      </c>
      <c r="C34" s="7">
        <v>943</v>
      </c>
      <c r="D34" s="7">
        <v>1025</v>
      </c>
      <c r="E34" s="7">
        <v>1044</v>
      </c>
      <c r="F34" s="20">
        <f t="shared" si="1"/>
        <v>2069</v>
      </c>
      <c r="G34" s="5"/>
      <c r="H34" s="6" t="s">
        <v>13</v>
      </c>
      <c r="I34" s="7">
        <v>790</v>
      </c>
      <c r="J34" s="7">
        <v>787</v>
      </c>
      <c r="K34" s="7">
        <v>768</v>
      </c>
      <c r="L34" s="21">
        <f t="shared" si="0"/>
        <v>1555</v>
      </c>
      <c r="M34" s="2"/>
    </row>
    <row r="35" spans="1:13" ht="13.15" customHeight="1" x14ac:dyDescent="0.15">
      <c r="A35" s="13"/>
      <c r="B35" s="6" t="s">
        <v>10</v>
      </c>
      <c r="C35" s="7">
        <v>922</v>
      </c>
      <c r="D35" s="7">
        <v>1026</v>
      </c>
      <c r="E35" s="7">
        <v>1013</v>
      </c>
      <c r="F35" s="20">
        <f t="shared" si="1"/>
        <v>2039</v>
      </c>
      <c r="G35" s="57" t="s">
        <v>5</v>
      </c>
      <c r="H35" s="52"/>
      <c r="I35" s="22">
        <f>SUM(I29:I34)</f>
        <v>6309</v>
      </c>
      <c r="J35" s="22">
        <f>SUM(J29:J34)</f>
        <v>6632</v>
      </c>
      <c r="K35" s="22">
        <f>SUM(K29:K34)</f>
        <v>6720</v>
      </c>
      <c r="L35" s="24">
        <f t="shared" si="0"/>
        <v>13352</v>
      </c>
      <c r="M35" s="31"/>
    </row>
    <row r="36" spans="1:13" ht="13.15" customHeight="1" x14ac:dyDescent="0.15">
      <c r="A36" s="13"/>
      <c r="B36" s="6" t="s">
        <v>11</v>
      </c>
      <c r="C36" s="7">
        <v>1052</v>
      </c>
      <c r="D36" s="7">
        <v>1010</v>
      </c>
      <c r="E36" s="7">
        <v>1002</v>
      </c>
      <c r="F36" s="20">
        <f t="shared" si="1"/>
        <v>2012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3651</v>
      </c>
      <c r="D37" s="22">
        <f>SUM(D33:D36)</f>
        <v>3835</v>
      </c>
      <c r="E37" s="22">
        <f>SUM(E33:E36)</f>
        <v>3886</v>
      </c>
      <c r="F37" s="23">
        <f t="shared" si="1"/>
        <v>7721</v>
      </c>
      <c r="G37" s="53" t="s">
        <v>6</v>
      </c>
      <c r="H37" s="54"/>
      <c r="I37" s="37">
        <f>C13+C21+C27+C32+C37+C44+I13+I19+I23+I28+I35</f>
        <v>95776</v>
      </c>
      <c r="J37" s="37">
        <f>D13+D21+D27+D32+D37+D44+J13+J19+J23+J28+J35</f>
        <v>92974</v>
      </c>
      <c r="K37" s="37">
        <f>E13+E21+E27+E32+E37+E44+K13+K19+K23+K28+K35</f>
        <v>97088</v>
      </c>
      <c r="L37" s="38">
        <f>SUM(J37:K37)</f>
        <v>190062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1048</v>
      </c>
      <c r="D38" s="7">
        <v>1085</v>
      </c>
      <c r="E38" s="7">
        <v>1080</v>
      </c>
      <c r="F38" s="20">
        <f t="shared" si="1"/>
        <v>2165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753</v>
      </c>
      <c r="D39" s="7">
        <v>762</v>
      </c>
      <c r="E39" s="7">
        <v>822</v>
      </c>
      <c r="F39" s="20">
        <f t="shared" si="1"/>
        <v>1584</v>
      </c>
      <c r="G39" s="43" t="s">
        <v>29</v>
      </c>
      <c r="H39" s="46"/>
      <c r="I39" s="7">
        <v>-21</v>
      </c>
      <c r="J39" s="7">
        <v>-24</v>
      </c>
      <c r="K39" s="7">
        <v>-4</v>
      </c>
      <c r="L39" s="39">
        <f>SUM(J39:K39)</f>
        <v>-28</v>
      </c>
      <c r="M39" s="32"/>
    </row>
    <row r="40" spans="1:13" ht="13.15" customHeight="1" x14ac:dyDescent="0.15">
      <c r="A40" s="13"/>
      <c r="B40" s="6" t="s">
        <v>10</v>
      </c>
      <c r="C40" s="7">
        <v>1054</v>
      </c>
      <c r="D40" s="7">
        <v>1040</v>
      </c>
      <c r="E40" s="7">
        <v>1047</v>
      </c>
      <c r="F40" s="20">
        <f t="shared" si="1"/>
        <v>2087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1668</v>
      </c>
      <c r="D41" s="7">
        <v>1614</v>
      </c>
      <c r="E41" s="7">
        <v>1734</v>
      </c>
      <c r="F41" s="20">
        <f t="shared" si="1"/>
        <v>3348</v>
      </c>
      <c r="G41" s="43" t="s">
        <v>28</v>
      </c>
      <c r="H41" s="44"/>
      <c r="I41" s="7">
        <f>I37-94808</f>
        <v>968</v>
      </c>
      <c r="J41" s="7">
        <f>J37-92158</f>
        <v>816</v>
      </c>
      <c r="K41" s="7">
        <f>K37-96274</f>
        <v>814</v>
      </c>
      <c r="L41" s="39">
        <f>SUM(J41:K41)</f>
        <v>1630</v>
      </c>
      <c r="M41" s="31"/>
    </row>
    <row r="42" spans="1:13" ht="13.15" customHeight="1" x14ac:dyDescent="0.15">
      <c r="A42" s="13"/>
      <c r="B42" s="6" t="s">
        <v>12</v>
      </c>
      <c r="C42" s="7">
        <v>1375</v>
      </c>
      <c r="D42" s="7">
        <v>1267</v>
      </c>
      <c r="E42" s="7">
        <v>1339</v>
      </c>
      <c r="F42" s="20">
        <f t="shared" si="1"/>
        <v>2606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2498</v>
      </c>
      <c r="D43" s="7">
        <v>2203</v>
      </c>
      <c r="E43" s="7">
        <v>2103</v>
      </c>
      <c r="F43" s="20">
        <f t="shared" si="1"/>
        <v>4306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8396</v>
      </c>
      <c r="D44" s="25">
        <f>SUM(D38:D43)</f>
        <v>7971</v>
      </c>
      <c r="E44" s="25">
        <f>SUM(E38:E43)</f>
        <v>8125</v>
      </c>
      <c r="F44" s="26">
        <f t="shared" si="1"/>
        <v>16096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 L3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5"/>
  <sheetViews>
    <sheetView view="pageBreakPreview" zoomScaleNormal="100" zoomScaleSheetLayoutView="100" workbookViewId="0">
      <selection activeCell="U18" sqref="U18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38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1610</v>
      </c>
      <c r="D4" s="35">
        <v>1467</v>
      </c>
      <c r="E4" s="35">
        <v>1570</v>
      </c>
      <c r="F4" s="17">
        <f>SUM(D4:E4)</f>
        <v>3037</v>
      </c>
      <c r="G4" s="40" t="s">
        <v>18</v>
      </c>
      <c r="H4" s="27" t="s">
        <v>8</v>
      </c>
      <c r="I4" s="35">
        <v>1901</v>
      </c>
      <c r="J4" s="35">
        <v>1651</v>
      </c>
      <c r="K4" s="35">
        <v>1634</v>
      </c>
      <c r="L4" s="18">
        <f t="shared" ref="L4:L35" si="0">SUM(J4:K4)</f>
        <v>3285</v>
      </c>
      <c r="M4" s="2"/>
    </row>
    <row r="5" spans="1:15" ht="13.15" customHeight="1" x14ac:dyDescent="0.15">
      <c r="A5" s="13"/>
      <c r="B5" s="4" t="s">
        <v>4</v>
      </c>
      <c r="C5" s="7">
        <v>1846</v>
      </c>
      <c r="D5" s="7">
        <v>1649</v>
      </c>
      <c r="E5" s="7">
        <v>1752</v>
      </c>
      <c r="F5" s="20">
        <f t="shared" ref="F5:F44" si="1">SUM(D5:E5)</f>
        <v>3401</v>
      </c>
      <c r="G5" s="5"/>
      <c r="H5" s="4" t="s">
        <v>4</v>
      </c>
      <c r="I5" s="7">
        <v>1373</v>
      </c>
      <c r="J5" s="7">
        <v>1146</v>
      </c>
      <c r="K5" s="7">
        <v>1173</v>
      </c>
      <c r="L5" s="21">
        <f t="shared" si="0"/>
        <v>2319</v>
      </c>
      <c r="M5" s="2"/>
    </row>
    <row r="6" spans="1:15" ht="13.15" customHeight="1" x14ac:dyDescent="0.15">
      <c r="A6" s="13"/>
      <c r="B6" s="4" t="s">
        <v>10</v>
      </c>
      <c r="C6" s="7">
        <v>6178</v>
      </c>
      <c r="D6" s="7">
        <v>4815</v>
      </c>
      <c r="E6" s="7">
        <v>5426</v>
      </c>
      <c r="F6" s="20">
        <f t="shared" si="1"/>
        <v>10241</v>
      </c>
      <c r="G6" s="5"/>
      <c r="H6" s="4" t="s">
        <v>10</v>
      </c>
      <c r="I6" s="7">
        <v>1019</v>
      </c>
      <c r="J6" s="7">
        <v>880</v>
      </c>
      <c r="K6" s="7">
        <v>878</v>
      </c>
      <c r="L6" s="21">
        <f t="shared" si="0"/>
        <v>1758</v>
      </c>
      <c r="M6" s="2"/>
    </row>
    <row r="7" spans="1:15" ht="13.15" customHeight="1" x14ac:dyDescent="0.15">
      <c r="A7" s="13"/>
      <c r="B7" s="4" t="s">
        <v>11</v>
      </c>
      <c r="C7" s="7">
        <v>3421</v>
      </c>
      <c r="D7" s="7">
        <v>3029</v>
      </c>
      <c r="E7" s="7">
        <v>3259</v>
      </c>
      <c r="F7" s="20">
        <f t="shared" si="1"/>
        <v>6288</v>
      </c>
      <c r="G7" s="5"/>
      <c r="H7" s="4" t="s">
        <v>11</v>
      </c>
      <c r="I7" s="7">
        <v>1735</v>
      </c>
      <c r="J7" s="7">
        <v>1640</v>
      </c>
      <c r="K7" s="7">
        <v>1628</v>
      </c>
      <c r="L7" s="21">
        <f t="shared" si="0"/>
        <v>3268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2317</v>
      </c>
      <c r="D8" s="7">
        <v>2387</v>
      </c>
      <c r="E8" s="7">
        <v>2849</v>
      </c>
      <c r="F8" s="20">
        <f t="shared" si="1"/>
        <v>5236</v>
      </c>
      <c r="G8" s="5"/>
      <c r="H8" s="4" t="s">
        <v>12</v>
      </c>
      <c r="I8" s="7">
        <v>1470</v>
      </c>
      <c r="J8" s="7">
        <v>1363</v>
      </c>
      <c r="K8" s="7">
        <v>1359</v>
      </c>
      <c r="L8" s="21">
        <f t="shared" si="0"/>
        <v>2722</v>
      </c>
      <c r="M8" s="2"/>
    </row>
    <row r="9" spans="1:15" ht="13.15" customHeight="1" x14ac:dyDescent="0.15">
      <c r="A9" s="13"/>
      <c r="B9" s="4" t="s">
        <v>13</v>
      </c>
      <c r="C9" s="7">
        <v>2207</v>
      </c>
      <c r="D9" s="7">
        <v>2155</v>
      </c>
      <c r="E9" s="7">
        <v>2269</v>
      </c>
      <c r="F9" s="20">
        <f t="shared" si="1"/>
        <v>4424</v>
      </c>
      <c r="G9" s="5"/>
      <c r="H9" s="4" t="s">
        <v>13</v>
      </c>
      <c r="I9" s="7">
        <v>1570</v>
      </c>
      <c r="J9" s="7">
        <v>1443</v>
      </c>
      <c r="K9" s="7">
        <v>1618</v>
      </c>
      <c r="L9" s="21">
        <f t="shared" si="0"/>
        <v>3061</v>
      </c>
      <c r="M9" s="2"/>
    </row>
    <row r="10" spans="1:15" ht="13.15" customHeight="1" x14ac:dyDescent="0.15">
      <c r="A10" s="13"/>
      <c r="B10" s="4" t="s">
        <v>14</v>
      </c>
      <c r="C10" s="7">
        <v>2437</v>
      </c>
      <c r="D10" s="7">
        <v>2447</v>
      </c>
      <c r="E10" s="7">
        <v>2724</v>
      </c>
      <c r="F10" s="20">
        <f t="shared" si="1"/>
        <v>5171</v>
      </c>
      <c r="G10" s="5"/>
      <c r="H10" s="4" t="s">
        <v>14</v>
      </c>
      <c r="I10" s="7">
        <v>1422</v>
      </c>
      <c r="J10" s="7">
        <v>1417</v>
      </c>
      <c r="K10" s="7">
        <v>1497</v>
      </c>
      <c r="L10" s="21">
        <f t="shared" si="0"/>
        <v>2914</v>
      </c>
      <c r="M10" s="2"/>
    </row>
    <row r="11" spans="1:15" ht="13.15" customHeight="1" x14ac:dyDescent="0.15">
      <c r="A11" s="13"/>
      <c r="B11" s="4" t="s">
        <v>15</v>
      </c>
      <c r="C11" s="7">
        <v>1575</v>
      </c>
      <c r="D11" s="7">
        <v>1763</v>
      </c>
      <c r="E11" s="7">
        <v>1902</v>
      </c>
      <c r="F11" s="20">
        <f t="shared" si="1"/>
        <v>3665</v>
      </c>
      <c r="G11" s="5"/>
      <c r="H11" s="4" t="s">
        <v>15</v>
      </c>
      <c r="I11" s="7">
        <v>1618</v>
      </c>
      <c r="J11" s="7">
        <v>1692</v>
      </c>
      <c r="K11" s="7">
        <v>1844</v>
      </c>
      <c r="L11" s="21">
        <f t="shared" si="0"/>
        <v>3536</v>
      </c>
      <c r="M11" s="2"/>
    </row>
    <row r="12" spans="1:15" ht="13.15" customHeight="1" x14ac:dyDescent="0.15">
      <c r="A12" s="13"/>
      <c r="B12" s="4" t="s">
        <v>16</v>
      </c>
      <c r="C12" s="7">
        <v>1982</v>
      </c>
      <c r="D12" s="7">
        <v>2341</v>
      </c>
      <c r="E12" s="7">
        <v>2469</v>
      </c>
      <c r="F12" s="20">
        <f t="shared" si="1"/>
        <v>4810</v>
      </c>
      <c r="G12" s="5"/>
      <c r="H12" s="4" t="s">
        <v>16</v>
      </c>
      <c r="I12" s="7">
        <v>1467</v>
      </c>
      <c r="J12" s="7">
        <v>1506</v>
      </c>
      <c r="K12" s="7">
        <v>1585</v>
      </c>
      <c r="L12" s="21">
        <f t="shared" si="0"/>
        <v>3091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23573</v>
      </c>
      <c r="D13" s="22">
        <f>SUM(D4:D12)</f>
        <v>22053</v>
      </c>
      <c r="E13" s="22">
        <f>SUM(E4:E12)</f>
        <v>24220</v>
      </c>
      <c r="F13" s="23">
        <f t="shared" si="1"/>
        <v>46273</v>
      </c>
      <c r="G13" s="57" t="s">
        <v>5</v>
      </c>
      <c r="H13" s="52"/>
      <c r="I13" s="22">
        <f>SUM(I4:I12)</f>
        <v>13575</v>
      </c>
      <c r="J13" s="22">
        <f>SUM(J4:J12)</f>
        <v>12738</v>
      </c>
      <c r="K13" s="22">
        <f>SUM(K4:K12)</f>
        <v>13216</v>
      </c>
      <c r="L13" s="24">
        <f t="shared" si="0"/>
        <v>25954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1137</v>
      </c>
      <c r="D14" s="7">
        <v>1019</v>
      </c>
      <c r="E14" s="7">
        <v>1078</v>
      </c>
      <c r="F14" s="20">
        <f t="shared" si="1"/>
        <v>2097</v>
      </c>
      <c r="G14" s="3" t="s">
        <v>21</v>
      </c>
      <c r="H14" s="4" t="s">
        <v>8</v>
      </c>
      <c r="I14" s="7">
        <v>1831</v>
      </c>
      <c r="J14" s="7">
        <v>1954</v>
      </c>
      <c r="K14" s="7">
        <v>1898</v>
      </c>
      <c r="L14" s="21">
        <f t="shared" si="0"/>
        <v>3852</v>
      </c>
      <c r="M14" s="2"/>
    </row>
    <row r="15" spans="1:15" ht="13.15" customHeight="1" x14ac:dyDescent="0.15">
      <c r="A15" s="13"/>
      <c r="B15" s="6" t="s">
        <v>4</v>
      </c>
      <c r="C15" s="7">
        <v>2036</v>
      </c>
      <c r="D15" s="7">
        <v>1841</v>
      </c>
      <c r="E15" s="7">
        <v>1987</v>
      </c>
      <c r="F15" s="20">
        <f t="shared" si="1"/>
        <v>3828</v>
      </c>
      <c r="G15" s="5"/>
      <c r="H15" s="4" t="s">
        <v>4</v>
      </c>
      <c r="I15" s="7">
        <v>1136</v>
      </c>
      <c r="J15" s="7">
        <v>1245</v>
      </c>
      <c r="K15" s="7">
        <v>1333</v>
      </c>
      <c r="L15" s="21">
        <f t="shared" si="0"/>
        <v>2578</v>
      </c>
      <c r="M15" s="2"/>
    </row>
    <row r="16" spans="1:15" ht="13.15" customHeight="1" x14ac:dyDescent="0.15">
      <c r="A16" s="13"/>
      <c r="B16" s="6" t="s">
        <v>10</v>
      </c>
      <c r="C16" s="7">
        <v>1099</v>
      </c>
      <c r="D16" s="7">
        <v>1195</v>
      </c>
      <c r="E16" s="7">
        <v>1108</v>
      </c>
      <c r="F16" s="20">
        <f t="shared" si="1"/>
        <v>2303</v>
      </c>
      <c r="G16" s="5"/>
      <c r="H16" s="4" t="s">
        <v>10</v>
      </c>
      <c r="I16" s="7">
        <v>1056</v>
      </c>
      <c r="J16" s="7">
        <v>1025</v>
      </c>
      <c r="K16" s="7">
        <v>1157</v>
      </c>
      <c r="L16" s="21">
        <f t="shared" si="0"/>
        <v>2182</v>
      </c>
      <c r="M16" s="2"/>
    </row>
    <row r="17" spans="1:13" ht="13.15" customHeight="1" x14ac:dyDescent="0.15">
      <c r="A17" s="13"/>
      <c r="B17" s="6" t="s">
        <v>11</v>
      </c>
      <c r="C17" s="7">
        <v>1532</v>
      </c>
      <c r="D17" s="7">
        <v>1625</v>
      </c>
      <c r="E17" s="7">
        <v>1695</v>
      </c>
      <c r="F17" s="20">
        <f t="shared" si="1"/>
        <v>3320</v>
      </c>
      <c r="G17" s="5"/>
      <c r="H17" s="4" t="s">
        <v>11</v>
      </c>
      <c r="I17" s="7">
        <v>1512</v>
      </c>
      <c r="J17" s="7">
        <v>1577</v>
      </c>
      <c r="K17" s="7">
        <v>1560</v>
      </c>
      <c r="L17" s="21">
        <f t="shared" si="0"/>
        <v>3137</v>
      </c>
      <c r="M17" s="2"/>
    </row>
    <row r="18" spans="1:13" ht="13.15" customHeight="1" x14ac:dyDescent="0.15">
      <c r="A18" s="13"/>
      <c r="B18" s="6" t="s">
        <v>12</v>
      </c>
      <c r="C18" s="7">
        <v>1382</v>
      </c>
      <c r="D18" s="7">
        <v>1384</v>
      </c>
      <c r="E18" s="7">
        <v>1393</v>
      </c>
      <c r="F18" s="20">
        <f t="shared" si="1"/>
        <v>2777</v>
      </c>
      <c r="G18" s="5"/>
      <c r="H18" s="4" t="s">
        <v>12</v>
      </c>
      <c r="I18" s="7">
        <v>492</v>
      </c>
      <c r="J18" s="7">
        <v>469</v>
      </c>
      <c r="K18" s="7">
        <v>507</v>
      </c>
      <c r="L18" s="21">
        <f t="shared" si="0"/>
        <v>976</v>
      </c>
      <c r="M18" s="2"/>
    </row>
    <row r="19" spans="1:13" ht="13.15" customHeight="1" x14ac:dyDescent="0.15">
      <c r="A19" s="13"/>
      <c r="B19" s="6" t="s">
        <v>13</v>
      </c>
      <c r="C19" s="7">
        <v>2889</v>
      </c>
      <c r="D19" s="7">
        <v>3171</v>
      </c>
      <c r="E19" s="7">
        <v>3358</v>
      </c>
      <c r="F19" s="20">
        <f t="shared" si="1"/>
        <v>6529</v>
      </c>
      <c r="G19" s="57" t="s">
        <v>5</v>
      </c>
      <c r="H19" s="52"/>
      <c r="I19" s="22">
        <f>SUM(I14:I18)</f>
        <v>6027</v>
      </c>
      <c r="J19" s="22">
        <f>SUM(J14:J18)</f>
        <v>6270</v>
      </c>
      <c r="K19" s="22">
        <f>SUM(K14:K18)</f>
        <v>6455</v>
      </c>
      <c r="L19" s="24">
        <f t="shared" si="0"/>
        <v>12725</v>
      </c>
      <c r="M19" s="31"/>
    </row>
    <row r="20" spans="1:13" ht="13.15" customHeight="1" x14ac:dyDescent="0.15">
      <c r="A20" s="13"/>
      <c r="B20" s="6" t="s">
        <v>14</v>
      </c>
      <c r="C20" s="7">
        <v>886</v>
      </c>
      <c r="D20" s="7">
        <v>949</v>
      </c>
      <c r="E20" s="7">
        <v>896</v>
      </c>
      <c r="F20" s="20">
        <f t="shared" si="1"/>
        <v>1845</v>
      </c>
      <c r="G20" s="5" t="s">
        <v>19</v>
      </c>
      <c r="H20" s="6" t="s">
        <v>8</v>
      </c>
      <c r="I20" s="7">
        <v>843</v>
      </c>
      <c r="J20" s="7">
        <v>894</v>
      </c>
      <c r="K20" s="7">
        <v>909</v>
      </c>
      <c r="L20" s="21">
        <f t="shared" si="0"/>
        <v>1803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10961</v>
      </c>
      <c r="D21" s="22">
        <f>SUM(D14:D20)</f>
        <v>11184</v>
      </c>
      <c r="E21" s="22">
        <f>SUM(E14:E20)</f>
        <v>11515</v>
      </c>
      <c r="F21" s="23">
        <f t="shared" si="1"/>
        <v>22699</v>
      </c>
      <c r="G21" s="5"/>
      <c r="H21" s="6" t="s">
        <v>4</v>
      </c>
      <c r="I21" s="7">
        <v>2103</v>
      </c>
      <c r="J21" s="7">
        <v>2232</v>
      </c>
      <c r="K21" s="7">
        <v>1902</v>
      </c>
      <c r="L21" s="21">
        <f t="shared" si="0"/>
        <v>4134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2765</v>
      </c>
      <c r="D22" s="7">
        <v>2333</v>
      </c>
      <c r="E22" s="7">
        <v>2521</v>
      </c>
      <c r="F22" s="20">
        <f t="shared" si="1"/>
        <v>4854</v>
      </c>
      <c r="G22" s="5"/>
      <c r="H22" s="6" t="s">
        <v>10</v>
      </c>
      <c r="I22" s="7">
        <v>1138</v>
      </c>
      <c r="J22" s="7">
        <v>1124</v>
      </c>
      <c r="K22" s="7">
        <v>1009</v>
      </c>
      <c r="L22" s="21">
        <f t="shared" si="0"/>
        <v>2133</v>
      </c>
      <c r="M22" s="2"/>
    </row>
    <row r="23" spans="1:13" ht="13.15" customHeight="1" x14ac:dyDescent="0.15">
      <c r="A23" s="13"/>
      <c r="B23" s="6" t="s">
        <v>4</v>
      </c>
      <c r="C23" s="7">
        <v>2092</v>
      </c>
      <c r="D23" s="7">
        <v>1587</v>
      </c>
      <c r="E23" s="7">
        <v>1837</v>
      </c>
      <c r="F23" s="20">
        <f t="shared" si="1"/>
        <v>3424</v>
      </c>
      <c r="G23" s="57" t="s">
        <v>5</v>
      </c>
      <c r="H23" s="52"/>
      <c r="I23" s="22">
        <f>SUM(I20:I22)</f>
        <v>4084</v>
      </c>
      <c r="J23" s="22">
        <f>SUM(J20:J22)</f>
        <v>4250</v>
      </c>
      <c r="K23" s="22">
        <f>SUM(K20:K22)</f>
        <v>3820</v>
      </c>
      <c r="L23" s="24">
        <f t="shared" si="0"/>
        <v>8070</v>
      </c>
      <c r="M23" s="31"/>
    </row>
    <row r="24" spans="1:13" ht="13.15" customHeight="1" x14ac:dyDescent="0.15">
      <c r="A24" s="13"/>
      <c r="B24" s="6" t="s">
        <v>10</v>
      </c>
      <c r="C24" s="7">
        <v>1294</v>
      </c>
      <c r="D24" s="7">
        <v>1096</v>
      </c>
      <c r="E24" s="7">
        <v>1253</v>
      </c>
      <c r="F24" s="20">
        <f t="shared" si="1"/>
        <v>2349</v>
      </c>
      <c r="G24" s="5" t="s">
        <v>22</v>
      </c>
      <c r="H24" s="6" t="s">
        <v>8</v>
      </c>
      <c r="I24" s="7">
        <v>550</v>
      </c>
      <c r="J24" s="7">
        <v>522</v>
      </c>
      <c r="K24" s="7">
        <v>564</v>
      </c>
      <c r="L24" s="21">
        <f t="shared" si="0"/>
        <v>1086</v>
      </c>
      <c r="M24" s="2"/>
    </row>
    <row r="25" spans="1:13" ht="13.15" customHeight="1" x14ac:dyDescent="0.15">
      <c r="A25" s="13"/>
      <c r="B25" s="6" t="s">
        <v>11</v>
      </c>
      <c r="C25" s="7">
        <v>1134</v>
      </c>
      <c r="D25" s="7">
        <v>1055</v>
      </c>
      <c r="E25" s="7">
        <v>1055</v>
      </c>
      <c r="F25" s="20">
        <f t="shared" si="1"/>
        <v>2110</v>
      </c>
      <c r="G25" s="5"/>
      <c r="H25" s="6" t="s">
        <v>4</v>
      </c>
      <c r="I25" s="7">
        <v>1212</v>
      </c>
      <c r="J25" s="7">
        <v>1229</v>
      </c>
      <c r="K25" s="7">
        <v>1231</v>
      </c>
      <c r="L25" s="21">
        <f t="shared" si="0"/>
        <v>2460</v>
      </c>
      <c r="M25" s="2"/>
    </row>
    <row r="26" spans="1:13" ht="13.15" customHeight="1" x14ac:dyDescent="0.15">
      <c r="A26" s="13"/>
      <c r="B26" s="6" t="s">
        <v>12</v>
      </c>
      <c r="C26" s="7">
        <v>1740</v>
      </c>
      <c r="D26" s="7">
        <v>1634</v>
      </c>
      <c r="E26" s="7">
        <v>1691</v>
      </c>
      <c r="F26" s="20">
        <f t="shared" si="1"/>
        <v>3325</v>
      </c>
      <c r="G26" s="5"/>
      <c r="H26" s="6" t="s">
        <v>10</v>
      </c>
      <c r="I26" s="7">
        <v>1032</v>
      </c>
      <c r="J26" s="7">
        <v>1168</v>
      </c>
      <c r="K26" s="7">
        <v>1168</v>
      </c>
      <c r="L26" s="21">
        <f t="shared" si="0"/>
        <v>2336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9025</v>
      </c>
      <c r="D27" s="22">
        <f>SUM(D22:D26)</f>
        <v>7705</v>
      </c>
      <c r="E27" s="22">
        <f>SUM(E22:E26)</f>
        <v>8357</v>
      </c>
      <c r="F27" s="23">
        <f t="shared" si="1"/>
        <v>16062</v>
      </c>
      <c r="G27" s="5"/>
      <c r="H27" s="6" t="s">
        <v>11</v>
      </c>
      <c r="I27" s="7">
        <v>283</v>
      </c>
      <c r="J27" s="7">
        <v>340</v>
      </c>
      <c r="K27" s="7">
        <v>292</v>
      </c>
      <c r="L27" s="21">
        <f t="shared" si="0"/>
        <v>632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2208</v>
      </c>
      <c r="D28" s="7">
        <v>2047</v>
      </c>
      <c r="E28" s="7">
        <v>2255</v>
      </c>
      <c r="F28" s="20">
        <f t="shared" si="1"/>
        <v>4302</v>
      </c>
      <c r="G28" s="57" t="s">
        <v>5</v>
      </c>
      <c r="H28" s="52"/>
      <c r="I28" s="22">
        <f>SUM(I24:I27)</f>
        <v>3077</v>
      </c>
      <c r="J28" s="22">
        <f>SUM(J24:J27)</f>
        <v>3259</v>
      </c>
      <c r="K28" s="22">
        <f>SUM(K24:K27)</f>
        <v>3255</v>
      </c>
      <c r="L28" s="24">
        <f t="shared" si="0"/>
        <v>6514</v>
      </c>
      <c r="M28" s="31"/>
    </row>
    <row r="29" spans="1:13" ht="13.15" customHeight="1" x14ac:dyDescent="0.15">
      <c r="A29" s="13"/>
      <c r="B29" s="6" t="s">
        <v>4</v>
      </c>
      <c r="C29" s="7">
        <v>1495</v>
      </c>
      <c r="D29" s="7">
        <v>1548</v>
      </c>
      <c r="E29" s="7">
        <v>1602</v>
      </c>
      <c r="F29" s="20">
        <f t="shared" si="1"/>
        <v>3150</v>
      </c>
      <c r="G29" s="5" t="s">
        <v>23</v>
      </c>
      <c r="H29" s="6" t="s">
        <v>8</v>
      </c>
      <c r="I29" s="7">
        <v>1336</v>
      </c>
      <c r="J29" s="7">
        <v>1475</v>
      </c>
      <c r="K29" s="7">
        <v>1410</v>
      </c>
      <c r="L29" s="21">
        <f t="shared" si="0"/>
        <v>2885</v>
      </c>
      <c r="M29" s="2"/>
    </row>
    <row r="30" spans="1:13" ht="13.15" customHeight="1" x14ac:dyDescent="0.15">
      <c r="A30" s="13"/>
      <c r="B30" s="6" t="s">
        <v>10</v>
      </c>
      <c r="C30" s="7">
        <v>1493</v>
      </c>
      <c r="D30" s="7">
        <v>1495</v>
      </c>
      <c r="E30" s="7">
        <v>1581</v>
      </c>
      <c r="F30" s="20">
        <f t="shared" si="1"/>
        <v>3076</v>
      </c>
      <c r="G30" s="5"/>
      <c r="H30" s="6" t="s">
        <v>4</v>
      </c>
      <c r="I30" s="7">
        <v>958</v>
      </c>
      <c r="J30" s="7">
        <v>1000</v>
      </c>
      <c r="K30" s="7">
        <v>984</v>
      </c>
      <c r="L30" s="21">
        <f t="shared" si="0"/>
        <v>1984</v>
      </c>
      <c r="M30" s="2"/>
    </row>
    <row r="31" spans="1:13" ht="13.15" customHeight="1" x14ac:dyDescent="0.15">
      <c r="A31" s="13"/>
      <c r="B31" s="6" t="s">
        <v>11</v>
      </c>
      <c r="C31" s="7">
        <v>1925</v>
      </c>
      <c r="D31" s="7">
        <v>2008</v>
      </c>
      <c r="E31" s="7">
        <v>2098</v>
      </c>
      <c r="F31" s="20">
        <f t="shared" si="1"/>
        <v>4106</v>
      </c>
      <c r="G31" s="5"/>
      <c r="H31" s="6" t="s">
        <v>10</v>
      </c>
      <c r="I31" s="7">
        <v>927</v>
      </c>
      <c r="J31" s="7">
        <v>837</v>
      </c>
      <c r="K31" s="7">
        <v>916</v>
      </c>
      <c r="L31" s="21">
        <f t="shared" si="0"/>
        <v>1753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7121</v>
      </c>
      <c r="D32" s="22">
        <f>SUM(D28:D31)</f>
        <v>7098</v>
      </c>
      <c r="E32" s="22">
        <f>SUM(E28:E31)</f>
        <v>7536</v>
      </c>
      <c r="F32" s="23">
        <f t="shared" si="1"/>
        <v>14634</v>
      </c>
      <c r="G32" s="5"/>
      <c r="H32" s="6" t="s">
        <v>11</v>
      </c>
      <c r="I32" s="7">
        <v>1416</v>
      </c>
      <c r="J32" s="7">
        <v>1507</v>
      </c>
      <c r="K32" s="7">
        <v>1587</v>
      </c>
      <c r="L32" s="21">
        <f t="shared" si="0"/>
        <v>3094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731</v>
      </c>
      <c r="D33" s="7">
        <v>771</v>
      </c>
      <c r="E33" s="7">
        <v>822</v>
      </c>
      <c r="F33" s="20">
        <f t="shared" si="1"/>
        <v>1593</v>
      </c>
      <c r="G33" s="5"/>
      <c r="H33" s="6" t="s">
        <v>12</v>
      </c>
      <c r="I33" s="7">
        <v>875</v>
      </c>
      <c r="J33" s="7">
        <v>1027</v>
      </c>
      <c r="K33" s="7">
        <v>1051</v>
      </c>
      <c r="L33" s="21">
        <f t="shared" si="0"/>
        <v>2078</v>
      </c>
      <c r="M33" s="2"/>
    </row>
    <row r="34" spans="1:13" ht="13.15" customHeight="1" x14ac:dyDescent="0.15">
      <c r="A34" s="13"/>
      <c r="B34" s="6" t="s">
        <v>4</v>
      </c>
      <c r="C34" s="7">
        <v>949</v>
      </c>
      <c r="D34" s="7">
        <v>1031</v>
      </c>
      <c r="E34" s="7">
        <v>1049</v>
      </c>
      <c r="F34" s="20">
        <f t="shared" si="1"/>
        <v>2080</v>
      </c>
      <c r="G34" s="5"/>
      <c r="H34" s="6" t="s">
        <v>13</v>
      </c>
      <c r="I34" s="7">
        <v>793</v>
      </c>
      <c r="J34" s="7">
        <v>791</v>
      </c>
      <c r="K34" s="7">
        <v>771</v>
      </c>
      <c r="L34" s="21">
        <f t="shared" si="0"/>
        <v>1562</v>
      </c>
      <c r="M34" s="2"/>
    </row>
    <row r="35" spans="1:13" ht="13.15" customHeight="1" x14ac:dyDescent="0.15">
      <c r="A35" s="13"/>
      <c r="B35" s="6" t="s">
        <v>10</v>
      </c>
      <c r="C35" s="7">
        <v>924</v>
      </c>
      <c r="D35" s="7">
        <v>1035</v>
      </c>
      <c r="E35" s="7">
        <v>1014</v>
      </c>
      <c r="F35" s="20">
        <f t="shared" si="1"/>
        <v>2049</v>
      </c>
      <c r="G35" s="57" t="s">
        <v>5</v>
      </c>
      <c r="H35" s="52"/>
      <c r="I35" s="22">
        <f>SUM(I29:I34)</f>
        <v>6305</v>
      </c>
      <c r="J35" s="22">
        <f>SUM(J29:J34)</f>
        <v>6637</v>
      </c>
      <c r="K35" s="22">
        <f>SUM(K29:K34)</f>
        <v>6719</v>
      </c>
      <c r="L35" s="24">
        <f t="shared" si="0"/>
        <v>13356</v>
      </c>
      <c r="M35" s="31"/>
    </row>
    <row r="36" spans="1:13" ht="13.15" customHeight="1" x14ac:dyDescent="0.15">
      <c r="A36" s="13"/>
      <c r="B36" s="6" t="s">
        <v>11</v>
      </c>
      <c r="C36" s="7">
        <v>1055</v>
      </c>
      <c r="D36" s="7">
        <v>1012</v>
      </c>
      <c r="E36" s="7">
        <v>998</v>
      </c>
      <c r="F36" s="20">
        <f t="shared" si="1"/>
        <v>2010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3659</v>
      </c>
      <c r="D37" s="22">
        <f>SUM(D33:D36)</f>
        <v>3849</v>
      </c>
      <c r="E37" s="22">
        <f>SUM(E33:E36)</f>
        <v>3883</v>
      </c>
      <c r="F37" s="23">
        <f t="shared" si="1"/>
        <v>7732</v>
      </c>
      <c r="G37" s="53" t="s">
        <v>6</v>
      </c>
      <c r="H37" s="54"/>
      <c r="I37" s="37">
        <f>C13+C21+C27+C32+C37+C44+I13+I19+I23+I28+I35</f>
        <v>95797</v>
      </c>
      <c r="J37" s="37">
        <f>D13+D21+D27+D32+D37+D44+J13+J19+J23+J28+J35</f>
        <v>92998</v>
      </c>
      <c r="K37" s="37">
        <f>E13+E21+E27+E32+E37+E44+K13+K19+K23+K28+K35</f>
        <v>97092</v>
      </c>
      <c r="L37" s="38">
        <f>SUM(J37:K37)</f>
        <v>190090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1046</v>
      </c>
      <c r="D38" s="7">
        <v>1082</v>
      </c>
      <c r="E38" s="7">
        <v>1080</v>
      </c>
      <c r="F38" s="20">
        <f t="shared" si="1"/>
        <v>2162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752</v>
      </c>
      <c r="D39" s="7">
        <v>760</v>
      </c>
      <c r="E39" s="7">
        <v>817</v>
      </c>
      <c r="F39" s="20">
        <f t="shared" si="1"/>
        <v>1577</v>
      </c>
      <c r="G39" s="43" t="s">
        <v>29</v>
      </c>
      <c r="H39" s="46"/>
      <c r="I39" s="7">
        <v>-93</v>
      </c>
      <c r="J39" s="7">
        <v>-43</v>
      </c>
      <c r="K39" s="7">
        <v>-54</v>
      </c>
      <c r="L39" s="39">
        <f>SUM(J39:K39)</f>
        <v>-97</v>
      </c>
      <c r="M39" s="32"/>
    </row>
    <row r="40" spans="1:13" ht="13.15" customHeight="1" x14ac:dyDescent="0.15">
      <c r="A40" s="13"/>
      <c r="B40" s="6" t="s">
        <v>10</v>
      </c>
      <c r="C40" s="7">
        <v>1048</v>
      </c>
      <c r="D40" s="7">
        <v>1036</v>
      </c>
      <c r="E40" s="7">
        <v>1037</v>
      </c>
      <c r="F40" s="20">
        <f t="shared" si="1"/>
        <v>2073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1662</v>
      </c>
      <c r="D41" s="7">
        <v>1611</v>
      </c>
      <c r="E41" s="7">
        <v>1729</v>
      </c>
      <c r="F41" s="20">
        <f t="shared" si="1"/>
        <v>3340</v>
      </c>
      <c r="G41" s="43" t="s">
        <v>28</v>
      </c>
      <c r="H41" s="44"/>
      <c r="I41" s="7">
        <f>I37-94667</f>
        <v>1130</v>
      </c>
      <c r="J41" s="7">
        <f>J37-92091</f>
        <v>907</v>
      </c>
      <c r="K41" s="7">
        <f>K37-96175</f>
        <v>917</v>
      </c>
      <c r="L41" s="39">
        <f>SUM(J41:K41)</f>
        <v>1824</v>
      </c>
      <c r="M41" s="31"/>
    </row>
    <row r="42" spans="1:13" ht="13.15" customHeight="1" x14ac:dyDescent="0.15">
      <c r="A42" s="13"/>
      <c r="B42" s="6" t="s">
        <v>12</v>
      </c>
      <c r="C42" s="7">
        <v>1375</v>
      </c>
      <c r="D42" s="7">
        <v>1258</v>
      </c>
      <c r="E42" s="7">
        <v>1341</v>
      </c>
      <c r="F42" s="20">
        <f t="shared" si="1"/>
        <v>2599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2507</v>
      </c>
      <c r="D43" s="7">
        <v>2208</v>
      </c>
      <c r="E43" s="7">
        <v>2112</v>
      </c>
      <c r="F43" s="20">
        <f t="shared" si="1"/>
        <v>4320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8390</v>
      </c>
      <c r="D44" s="25">
        <f>SUM(D38:D43)</f>
        <v>7955</v>
      </c>
      <c r="E44" s="25">
        <f>SUM(E38:E43)</f>
        <v>8116</v>
      </c>
      <c r="F44" s="26">
        <f t="shared" si="1"/>
        <v>16071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4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5"/>
  <sheetViews>
    <sheetView view="pageBreakPreview" zoomScaleNormal="100" zoomScaleSheetLayoutView="100" workbookViewId="0">
      <selection activeCell="P24" sqref="P24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37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1612</v>
      </c>
      <c r="D4" s="35">
        <v>1474</v>
      </c>
      <c r="E4" s="35">
        <v>1581</v>
      </c>
      <c r="F4" s="17">
        <f>SUM(D4:E4)</f>
        <v>3055</v>
      </c>
      <c r="G4" s="40" t="s">
        <v>18</v>
      </c>
      <c r="H4" s="27" t="s">
        <v>8</v>
      </c>
      <c r="I4" s="35">
        <v>1860</v>
      </c>
      <c r="J4" s="35">
        <v>1624</v>
      </c>
      <c r="K4" s="35">
        <v>1601</v>
      </c>
      <c r="L4" s="18">
        <f t="shared" ref="L4:L35" si="0">SUM(J4:K4)</f>
        <v>3225</v>
      </c>
      <c r="M4" s="2"/>
    </row>
    <row r="5" spans="1:15" ht="13.15" customHeight="1" x14ac:dyDescent="0.15">
      <c r="A5" s="13"/>
      <c r="B5" s="4" t="s">
        <v>4</v>
      </c>
      <c r="C5" s="7">
        <v>1856</v>
      </c>
      <c r="D5" s="7">
        <v>1656</v>
      </c>
      <c r="E5" s="7">
        <v>1759</v>
      </c>
      <c r="F5" s="20">
        <f t="shared" ref="F5:F44" si="1">SUM(D5:E5)</f>
        <v>3415</v>
      </c>
      <c r="G5" s="5"/>
      <c r="H5" s="4" t="s">
        <v>4</v>
      </c>
      <c r="I5" s="7">
        <v>1370</v>
      </c>
      <c r="J5" s="7">
        <v>1140</v>
      </c>
      <c r="K5" s="7">
        <v>1176</v>
      </c>
      <c r="L5" s="21">
        <f t="shared" si="0"/>
        <v>2316</v>
      </c>
      <c r="M5" s="2"/>
    </row>
    <row r="6" spans="1:15" ht="13.15" customHeight="1" x14ac:dyDescent="0.15">
      <c r="A6" s="13"/>
      <c r="B6" s="4" t="s">
        <v>10</v>
      </c>
      <c r="C6" s="7">
        <v>6170</v>
      </c>
      <c r="D6" s="7">
        <v>4800</v>
      </c>
      <c r="E6" s="7">
        <v>5426</v>
      </c>
      <c r="F6" s="20">
        <f t="shared" si="1"/>
        <v>10226</v>
      </c>
      <c r="G6" s="5"/>
      <c r="H6" s="4" t="s">
        <v>10</v>
      </c>
      <c r="I6" s="7">
        <v>1031</v>
      </c>
      <c r="J6" s="7">
        <v>885</v>
      </c>
      <c r="K6" s="7">
        <v>883</v>
      </c>
      <c r="L6" s="21">
        <f t="shared" si="0"/>
        <v>1768</v>
      </c>
      <c r="M6" s="2"/>
    </row>
    <row r="7" spans="1:15" ht="13.15" customHeight="1" x14ac:dyDescent="0.15">
      <c r="A7" s="13"/>
      <c r="B7" s="4" t="s">
        <v>11</v>
      </c>
      <c r="C7" s="7">
        <v>3436</v>
      </c>
      <c r="D7" s="7">
        <v>3047</v>
      </c>
      <c r="E7" s="7">
        <v>3271</v>
      </c>
      <c r="F7" s="20">
        <f t="shared" si="1"/>
        <v>6318</v>
      </c>
      <c r="G7" s="5"/>
      <c r="H7" s="4" t="s">
        <v>11</v>
      </c>
      <c r="I7" s="7">
        <v>1735</v>
      </c>
      <c r="J7" s="7">
        <v>1640</v>
      </c>
      <c r="K7" s="7">
        <v>1621</v>
      </c>
      <c r="L7" s="21">
        <f t="shared" si="0"/>
        <v>3261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2319</v>
      </c>
      <c r="D8" s="7">
        <v>2378</v>
      </c>
      <c r="E8" s="7">
        <v>2853</v>
      </c>
      <c r="F8" s="20">
        <f t="shared" si="1"/>
        <v>5231</v>
      </c>
      <c r="G8" s="5"/>
      <c r="H8" s="4" t="s">
        <v>12</v>
      </c>
      <c r="I8" s="7">
        <v>1470</v>
      </c>
      <c r="J8" s="7">
        <v>1363</v>
      </c>
      <c r="K8" s="7">
        <v>1359</v>
      </c>
      <c r="L8" s="21">
        <f t="shared" si="0"/>
        <v>2722</v>
      </c>
      <c r="M8" s="2"/>
    </row>
    <row r="9" spans="1:15" ht="13.15" customHeight="1" x14ac:dyDescent="0.15">
      <c r="A9" s="13"/>
      <c r="B9" s="4" t="s">
        <v>13</v>
      </c>
      <c r="C9" s="7">
        <v>2191</v>
      </c>
      <c r="D9" s="7">
        <v>2144</v>
      </c>
      <c r="E9" s="7">
        <v>2242</v>
      </c>
      <c r="F9" s="20">
        <f t="shared" si="1"/>
        <v>4386</v>
      </c>
      <c r="G9" s="5"/>
      <c r="H9" s="4" t="s">
        <v>13</v>
      </c>
      <c r="I9" s="7">
        <v>1565</v>
      </c>
      <c r="J9" s="7">
        <v>1444</v>
      </c>
      <c r="K9" s="7">
        <v>1607</v>
      </c>
      <c r="L9" s="21">
        <f t="shared" si="0"/>
        <v>3051</v>
      </c>
      <c r="M9" s="2"/>
    </row>
    <row r="10" spans="1:15" ht="13.15" customHeight="1" x14ac:dyDescent="0.15">
      <c r="A10" s="13"/>
      <c r="B10" s="4" t="s">
        <v>14</v>
      </c>
      <c r="C10" s="7">
        <v>2444</v>
      </c>
      <c r="D10" s="7">
        <v>2453</v>
      </c>
      <c r="E10" s="7">
        <v>2724</v>
      </c>
      <c r="F10" s="20">
        <f t="shared" si="1"/>
        <v>5177</v>
      </c>
      <c r="G10" s="5"/>
      <c r="H10" s="4" t="s">
        <v>14</v>
      </c>
      <c r="I10" s="7">
        <v>1426</v>
      </c>
      <c r="J10" s="7">
        <v>1418</v>
      </c>
      <c r="K10" s="7">
        <v>1503</v>
      </c>
      <c r="L10" s="21">
        <f t="shared" si="0"/>
        <v>2921</v>
      </c>
      <c r="M10" s="2"/>
    </row>
    <row r="11" spans="1:15" ht="13.15" customHeight="1" x14ac:dyDescent="0.15">
      <c r="A11" s="13"/>
      <c r="B11" s="4" t="s">
        <v>15</v>
      </c>
      <c r="C11" s="7">
        <v>1578</v>
      </c>
      <c r="D11" s="7">
        <v>1768</v>
      </c>
      <c r="E11" s="7">
        <v>1904</v>
      </c>
      <c r="F11" s="20">
        <f t="shared" si="1"/>
        <v>3672</v>
      </c>
      <c r="G11" s="5"/>
      <c r="H11" s="4" t="s">
        <v>15</v>
      </c>
      <c r="I11" s="7">
        <v>1620</v>
      </c>
      <c r="J11" s="7">
        <v>1696</v>
      </c>
      <c r="K11" s="7">
        <v>1850</v>
      </c>
      <c r="L11" s="21">
        <f t="shared" si="0"/>
        <v>3546</v>
      </c>
      <c r="M11" s="2"/>
    </row>
    <row r="12" spans="1:15" ht="13.15" customHeight="1" x14ac:dyDescent="0.15">
      <c r="A12" s="13"/>
      <c r="B12" s="4" t="s">
        <v>16</v>
      </c>
      <c r="C12" s="7">
        <v>1983</v>
      </c>
      <c r="D12" s="7">
        <v>2344</v>
      </c>
      <c r="E12" s="7">
        <v>2476</v>
      </c>
      <c r="F12" s="20">
        <f t="shared" si="1"/>
        <v>4820</v>
      </c>
      <c r="G12" s="5"/>
      <c r="H12" s="4" t="s">
        <v>16</v>
      </c>
      <c r="I12" s="7">
        <v>1473</v>
      </c>
      <c r="J12" s="7">
        <v>1514</v>
      </c>
      <c r="K12" s="7">
        <v>1589</v>
      </c>
      <c r="L12" s="21">
        <f t="shared" si="0"/>
        <v>3103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23589</v>
      </c>
      <c r="D13" s="22">
        <f>SUM(D4:D12)</f>
        <v>22064</v>
      </c>
      <c r="E13" s="22">
        <f>SUM(E4:E12)</f>
        <v>24236</v>
      </c>
      <c r="F13" s="23">
        <f t="shared" si="1"/>
        <v>46300</v>
      </c>
      <c r="G13" s="57" t="s">
        <v>5</v>
      </c>
      <c r="H13" s="52"/>
      <c r="I13" s="22">
        <f>SUM(I4:I12)</f>
        <v>13550</v>
      </c>
      <c r="J13" s="22">
        <f>SUM(J4:J12)</f>
        <v>12724</v>
      </c>
      <c r="K13" s="22">
        <f>SUM(K4:K12)</f>
        <v>13189</v>
      </c>
      <c r="L13" s="24">
        <f t="shared" si="0"/>
        <v>25913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1139</v>
      </c>
      <c r="D14" s="7">
        <v>1026</v>
      </c>
      <c r="E14" s="7">
        <v>1086</v>
      </c>
      <c r="F14" s="20">
        <f t="shared" si="1"/>
        <v>2112</v>
      </c>
      <c r="G14" s="3" t="s">
        <v>21</v>
      </c>
      <c r="H14" s="4" t="s">
        <v>8</v>
      </c>
      <c r="I14" s="7">
        <v>1836</v>
      </c>
      <c r="J14" s="7">
        <v>1960</v>
      </c>
      <c r="K14" s="7">
        <v>1893</v>
      </c>
      <c r="L14" s="21">
        <f t="shared" si="0"/>
        <v>3853</v>
      </c>
      <c r="M14" s="2"/>
    </row>
    <row r="15" spans="1:15" ht="13.15" customHeight="1" x14ac:dyDescent="0.15">
      <c r="A15" s="13"/>
      <c r="B15" s="6" t="s">
        <v>4</v>
      </c>
      <c r="C15" s="7">
        <v>2037</v>
      </c>
      <c r="D15" s="7">
        <v>1837</v>
      </c>
      <c r="E15" s="7">
        <v>1988</v>
      </c>
      <c r="F15" s="20">
        <f t="shared" si="1"/>
        <v>3825</v>
      </c>
      <c r="G15" s="5"/>
      <c r="H15" s="4" t="s">
        <v>4</v>
      </c>
      <c r="I15" s="7">
        <v>1137</v>
      </c>
      <c r="J15" s="7">
        <v>1244</v>
      </c>
      <c r="K15" s="7">
        <v>1331</v>
      </c>
      <c r="L15" s="21">
        <f t="shared" si="0"/>
        <v>2575</v>
      </c>
      <c r="M15" s="2"/>
    </row>
    <row r="16" spans="1:15" ht="13.15" customHeight="1" x14ac:dyDescent="0.15">
      <c r="A16" s="13"/>
      <c r="B16" s="6" t="s">
        <v>10</v>
      </c>
      <c r="C16" s="7">
        <v>1098</v>
      </c>
      <c r="D16" s="7">
        <v>1193</v>
      </c>
      <c r="E16" s="7">
        <v>1108</v>
      </c>
      <c r="F16" s="20">
        <f t="shared" si="1"/>
        <v>2301</v>
      </c>
      <c r="G16" s="5"/>
      <c r="H16" s="4" t="s">
        <v>10</v>
      </c>
      <c r="I16" s="7">
        <v>1057</v>
      </c>
      <c r="J16" s="7">
        <v>1027</v>
      </c>
      <c r="K16" s="7">
        <v>1155</v>
      </c>
      <c r="L16" s="21">
        <f t="shared" si="0"/>
        <v>2182</v>
      </c>
      <c r="M16" s="2"/>
    </row>
    <row r="17" spans="1:13" ht="13.15" customHeight="1" x14ac:dyDescent="0.15">
      <c r="A17" s="13"/>
      <c r="B17" s="6" t="s">
        <v>11</v>
      </c>
      <c r="C17" s="7">
        <v>1538</v>
      </c>
      <c r="D17" s="7">
        <v>1622</v>
      </c>
      <c r="E17" s="7">
        <v>1702</v>
      </c>
      <c r="F17" s="20">
        <f t="shared" si="1"/>
        <v>3324</v>
      </c>
      <c r="G17" s="5"/>
      <c r="H17" s="4" t="s">
        <v>11</v>
      </c>
      <c r="I17" s="7">
        <v>1519</v>
      </c>
      <c r="J17" s="7">
        <v>1587</v>
      </c>
      <c r="K17" s="7">
        <v>1564</v>
      </c>
      <c r="L17" s="21">
        <f t="shared" si="0"/>
        <v>3151</v>
      </c>
      <c r="M17" s="2"/>
    </row>
    <row r="18" spans="1:13" ht="13.15" customHeight="1" x14ac:dyDescent="0.15">
      <c r="A18" s="13"/>
      <c r="B18" s="6" t="s">
        <v>12</v>
      </c>
      <c r="C18" s="7">
        <v>1383</v>
      </c>
      <c r="D18" s="7">
        <v>1385</v>
      </c>
      <c r="E18" s="7">
        <v>1391</v>
      </c>
      <c r="F18" s="20">
        <f t="shared" si="1"/>
        <v>2776</v>
      </c>
      <c r="G18" s="5"/>
      <c r="H18" s="4" t="s">
        <v>12</v>
      </c>
      <c r="I18" s="7">
        <v>495</v>
      </c>
      <c r="J18" s="7">
        <v>472</v>
      </c>
      <c r="K18" s="7">
        <v>510</v>
      </c>
      <c r="L18" s="21">
        <f t="shared" si="0"/>
        <v>982</v>
      </c>
      <c r="M18" s="2"/>
    </row>
    <row r="19" spans="1:13" ht="13.15" customHeight="1" x14ac:dyDescent="0.15">
      <c r="A19" s="13"/>
      <c r="B19" s="6" t="s">
        <v>13</v>
      </c>
      <c r="C19" s="7">
        <v>2896</v>
      </c>
      <c r="D19" s="7">
        <v>3178</v>
      </c>
      <c r="E19" s="7">
        <v>3367</v>
      </c>
      <c r="F19" s="20">
        <f t="shared" si="1"/>
        <v>6545</v>
      </c>
      <c r="G19" s="57" t="s">
        <v>5</v>
      </c>
      <c r="H19" s="52"/>
      <c r="I19" s="22">
        <f>SUM(I14:I18)</f>
        <v>6044</v>
      </c>
      <c r="J19" s="22">
        <f>SUM(J14:J18)</f>
        <v>6290</v>
      </c>
      <c r="K19" s="22">
        <f>SUM(K14:K18)</f>
        <v>6453</v>
      </c>
      <c r="L19" s="24">
        <f t="shared" si="0"/>
        <v>12743</v>
      </c>
      <c r="M19" s="31"/>
    </row>
    <row r="20" spans="1:13" ht="13.15" customHeight="1" x14ac:dyDescent="0.15">
      <c r="A20" s="13"/>
      <c r="B20" s="6" t="s">
        <v>14</v>
      </c>
      <c r="C20" s="7">
        <v>890</v>
      </c>
      <c r="D20" s="7">
        <v>948</v>
      </c>
      <c r="E20" s="7">
        <v>898</v>
      </c>
      <c r="F20" s="20">
        <f t="shared" si="1"/>
        <v>1846</v>
      </c>
      <c r="G20" s="5" t="s">
        <v>19</v>
      </c>
      <c r="H20" s="6" t="s">
        <v>8</v>
      </c>
      <c r="I20" s="7">
        <v>836</v>
      </c>
      <c r="J20" s="7">
        <v>889</v>
      </c>
      <c r="K20" s="7">
        <v>908</v>
      </c>
      <c r="L20" s="21">
        <f t="shared" si="0"/>
        <v>1797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10981</v>
      </c>
      <c r="D21" s="22">
        <f>SUM(D14:D20)</f>
        <v>11189</v>
      </c>
      <c r="E21" s="22">
        <f>SUM(E14:E20)</f>
        <v>11540</v>
      </c>
      <c r="F21" s="23">
        <f t="shared" si="1"/>
        <v>22729</v>
      </c>
      <c r="G21" s="5"/>
      <c r="H21" s="6" t="s">
        <v>4</v>
      </c>
      <c r="I21" s="7">
        <v>2117</v>
      </c>
      <c r="J21" s="7">
        <v>2247</v>
      </c>
      <c r="K21" s="7">
        <v>1909</v>
      </c>
      <c r="L21" s="21">
        <f t="shared" si="0"/>
        <v>4156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2763</v>
      </c>
      <c r="D22" s="7">
        <v>2330</v>
      </c>
      <c r="E22" s="7">
        <v>2526</v>
      </c>
      <c r="F22" s="20">
        <f t="shared" si="1"/>
        <v>4856</v>
      </c>
      <c r="G22" s="5"/>
      <c r="H22" s="6" t="s">
        <v>10</v>
      </c>
      <c r="I22" s="7">
        <v>1138</v>
      </c>
      <c r="J22" s="7">
        <v>1122</v>
      </c>
      <c r="K22" s="7">
        <v>1014</v>
      </c>
      <c r="L22" s="21">
        <f t="shared" si="0"/>
        <v>2136</v>
      </c>
      <c r="M22" s="2"/>
    </row>
    <row r="23" spans="1:13" ht="13.15" customHeight="1" x14ac:dyDescent="0.15">
      <c r="A23" s="13"/>
      <c r="B23" s="6" t="s">
        <v>4</v>
      </c>
      <c r="C23" s="7">
        <v>2111</v>
      </c>
      <c r="D23" s="7">
        <v>1595</v>
      </c>
      <c r="E23" s="7">
        <v>1850</v>
      </c>
      <c r="F23" s="20">
        <f t="shared" si="1"/>
        <v>3445</v>
      </c>
      <c r="G23" s="57" t="s">
        <v>5</v>
      </c>
      <c r="H23" s="52"/>
      <c r="I23" s="22">
        <f>SUM(I20:I22)</f>
        <v>4091</v>
      </c>
      <c r="J23" s="22">
        <f>SUM(J20:J22)</f>
        <v>4258</v>
      </c>
      <c r="K23" s="22">
        <f>SUM(K20:K22)</f>
        <v>3831</v>
      </c>
      <c r="L23" s="24">
        <f t="shared" si="0"/>
        <v>8089</v>
      </c>
      <c r="M23" s="31"/>
    </row>
    <row r="24" spans="1:13" ht="13.15" customHeight="1" x14ac:dyDescent="0.15">
      <c r="A24" s="13"/>
      <c r="B24" s="6" t="s">
        <v>10</v>
      </c>
      <c r="C24" s="7">
        <v>1299</v>
      </c>
      <c r="D24" s="7">
        <v>1099</v>
      </c>
      <c r="E24" s="7">
        <v>1253</v>
      </c>
      <c r="F24" s="20">
        <f t="shared" si="1"/>
        <v>2352</v>
      </c>
      <c r="G24" s="5" t="s">
        <v>22</v>
      </c>
      <c r="H24" s="6" t="s">
        <v>8</v>
      </c>
      <c r="I24" s="7">
        <v>549</v>
      </c>
      <c r="J24" s="7">
        <v>520</v>
      </c>
      <c r="K24" s="7">
        <v>566</v>
      </c>
      <c r="L24" s="21">
        <f t="shared" si="0"/>
        <v>1086</v>
      </c>
      <c r="M24" s="2"/>
    </row>
    <row r="25" spans="1:13" ht="13.15" customHeight="1" x14ac:dyDescent="0.15">
      <c r="A25" s="13"/>
      <c r="B25" s="6" t="s">
        <v>11</v>
      </c>
      <c r="C25" s="7">
        <v>1136</v>
      </c>
      <c r="D25" s="7">
        <v>1056</v>
      </c>
      <c r="E25" s="7">
        <v>1058</v>
      </c>
      <c r="F25" s="20">
        <f t="shared" si="1"/>
        <v>2114</v>
      </c>
      <c r="G25" s="5"/>
      <c r="H25" s="6" t="s">
        <v>4</v>
      </c>
      <c r="I25" s="7">
        <v>1211</v>
      </c>
      <c r="J25" s="7">
        <v>1229</v>
      </c>
      <c r="K25" s="7">
        <v>1228</v>
      </c>
      <c r="L25" s="21">
        <f t="shared" si="0"/>
        <v>2457</v>
      </c>
      <c r="M25" s="2"/>
    </row>
    <row r="26" spans="1:13" ht="13.15" customHeight="1" x14ac:dyDescent="0.15">
      <c r="A26" s="13"/>
      <c r="B26" s="6" t="s">
        <v>12</v>
      </c>
      <c r="C26" s="7">
        <v>1736</v>
      </c>
      <c r="D26" s="7">
        <v>1632</v>
      </c>
      <c r="E26" s="7">
        <v>1690</v>
      </c>
      <c r="F26" s="20">
        <f t="shared" si="1"/>
        <v>3322</v>
      </c>
      <c r="G26" s="5"/>
      <c r="H26" s="6" t="s">
        <v>10</v>
      </c>
      <c r="I26" s="7">
        <v>1026</v>
      </c>
      <c r="J26" s="7">
        <v>1160</v>
      </c>
      <c r="K26" s="7">
        <v>1163</v>
      </c>
      <c r="L26" s="21">
        <f t="shared" si="0"/>
        <v>2323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9045</v>
      </c>
      <c r="D27" s="22">
        <f>SUM(D22:D26)</f>
        <v>7712</v>
      </c>
      <c r="E27" s="22">
        <f>SUM(E22:E26)</f>
        <v>8377</v>
      </c>
      <c r="F27" s="23">
        <f t="shared" si="1"/>
        <v>16089</v>
      </c>
      <c r="G27" s="5"/>
      <c r="H27" s="6" t="s">
        <v>11</v>
      </c>
      <c r="I27" s="7">
        <v>282</v>
      </c>
      <c r="J27" s="7">
        <v>340</v>
      </c>
      <c r="K27" s="7">
        <v>292</v>
      </c>
      <c r="L27" s="21">
        <f t="shared" si="0"/>
        <v>632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2210</v>
      </c>
      <c r="D28" s="7">
        <v>2053</v>
      </c>
      <c r="E28" s="7">
        <v>2253</v>
      </c>
      <c r="F28" s="20">
        <f t="shared" si="1"/>
        <v>4306</v>
      </c>
      <c r="G28" s="57" t="s">
        <v>5</v>
      </c>
      <c r="H28" s="52"/>
      <c r="I28" s="22">
        <f>SUM(I24:I27)</f>
        <v>3068</v>
      </c>
      <c r="J28" s="22">
        <f>SUM(J24:J27)</f>
        <v>3249</v>
      </c>
      <c r="K28" s="22">
        <f>SUM(K24:K27)</f>
        <v>3249</v>
      </c>
      <c r="L28" s="24">
        <f t="shared" si="0"/>
        <v>6498</v>
      </c>
      <c r="M28" s="31"/>
    </row>
    <row r="29" spans="1:13" ht="13.15" customHeight="1" x14ac:dyDescent="0.15">
      <c r="A29" s="13"/>
      <c r="B29" s="6" t="s">
        <v>4</v>
      </c>
      <c r="C29" s="7">
        <v>1497</v>
      </c>
      <c r="D29" s="7">
        <v>1548</v>
      </c>
      <c r="E29" s="7">
        <v>1600</v>
      </c>
      <c r="F29" s="20">
        <f t="shared" si="1"/>
        <v>3148</v>
      </c>
      <c r="G29" s="5" t="s">
        <v>23</v>
      </c>
      <c r="H29" s="6" t="s">
        <v>8</v>
      </c>
      <c r="I29" s="7">
        <v>1344</v>
      </c>
      <c r="J29" s="7">
        <v>1480</v>
      </c>
      <c r="K29" s="7">
        <v>1419</v>
      </c>
      <c r="L29" s="21">
        <f t="shared" si="0"/>
        <v>2899</v>
      </c>
      <c r="M29" s="2"/>
    </row>
    <row r="30" spans="1:13" ht="13.15" customHeight="1" x14ac:dyDescent="0.15">
      <c r="A30" s="13"/>
      <c r="B30" s="6" t="s">
        <v>10</v>
      </c>
      <c r="C30" s="7">
        <v>1492</v>
      </c>
      <c r="D30" s="7">
        <v>1495</v>
      </c>
      <c r="E30" s="7">
        <v>1584</v>
      </c>
      <c r="F30" s="20">
        <f t="shared" si="1"/>
        <v>3079</v>
      </c>
      <c r="G30" s="5"/>
      <c r="H30" s="6" t="s">
        <v>4</v>
      </c>
      <c r="I30" s="7">
        <v>954</v>
      </c>
      <c r="J30" s="7">
        <v>999</v>
      </c>
      <c r="K30" s="7">
        <v>983</v>
      </c>
      <c r="L30" s="21">
        <f t="shared" si="0"/>
        <v>1982</v>
      </c>
      <c r="M30" s="2"/>
    </row>
    <row r="31" spans="1:13" ht="13.15" customHeight="1" x14ac:dyDescent="0.15">
      <c r="A31" s="13"/>
      <c r="B31" s="6" t="s">
        <v>11</v>
      </c>
      <c r="C31" s="7">
        <v>1931</v>
      </c>
      <c r="D31" s="7">
        <v>2007</v>
      </c>
      <c r="E31" s="7">
        <v>2103</v>
      </c>
      <c r="F31" s="20">
        <f t="shared" si="1"/>
        <v>4110</v>
      </c>
      <c r="G31" s="5"/>
      <c r="H31" s="6" t="s">
        <v>10</v>
      </c>
      <c r="I31" s="7">
        <v>930</v>
      </c>
      <c r="J31" s="7">
        <v>838</v>
      </c>
      <c r="K31" s="7">
        <v>921</v>
      </c>
      <c r="L31" s="21">
        <f t="shared" si="0"/>
        <v>1759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7130</v>
      </c>
      <c r="D32" s="22">
        <f>SUM(D28:D31)</f>
        <v>7103</v>
      </c>
      <c r="E32" s="22">
        <f>SUM(E28:E31)</f>
        <v>7540</v>
      </c>
      <c r="F32" s="23">
        <f t="shared" si="1"/>
        <v>14643</v>
      </c>
      <c r="G32" s="5"/>
      <c r="H32" s="6" t="s">
        <v>11</v>
      </c>
      <c r="I32" s="7">
        <v>1416</v>
      </c>
      <c r="J32" s="7">
        <v>1508</v>
      </c>
      <c r="K32" s="7">
        <v>1583</v>
      </c>
      <c r="L32" s="21">
        <f t="shared" si="0"/>
        <v>3091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730</v>
      </c>
      <c r="D33" s="7">
        <v>765</v>
      </c>
      <c r="E33" s="7">
        <v>816</v>
      </c>
      <c r="F33" s="20">
        <f t="shared" si="1"/>
        <v>1581</v>
      </c>
      <c r="G33" s="5"/>
      <c r="H33" s="6" t="s">
        <v>12</v>
      </c>
      <c r="I33" s="7">
        <v>871</v>
      </c>
      <c r="J33" s="7">
        <v>1025</v>
      </c>
      <c r="K33" s="7">
        <v>1052</v>
      </c>
      <c r="L33" s="21">
        <f t="shared" si="0"/>
        <v>2077</v>
      </c>
      <c r="M33" s="2"/>
    </row>
    <row r="34" spans="1:13" ht="13.15" customHeight="1" x14ac:dyDescent="0.15">
      <c r="A34" s="13"/>
      <c r="B34" s="6" t="s">
        <v>4</v>
      </c>
      <c r="C34" s="7">
        <v>947</v>
      </c>
      <c r="D34" s="7">
        <v>1027</v>
      </c>
      <c r="E34" s="7">
        <v>1045</v>
      </c>
      <c r="F34" s="20">
        <f t="shared" si="1"/>
        <v>2072</v>
      </c>
      <c r="G34" s="5"/>
      <c r="H34" s="6" t="s">
        <v>13</v>
      </c>
      <c r="I34" s="7">
        <v>794</v>
      </c>
      <c r="J34" s="7">
        <v>792</v>
      </c>
      <c r="K34" s="7">
        <v>773</v>
      </c>
      <c r="L34" s="21">
        <f t="shared" si="0"/>
        <v>1565</v>
      </c>
      <c r="M34" s="2"/>
    </row>
    <row r="35" spans="1:13" ht="13.15" customHeight="1" x14ac:dyDescent="0.15">
      <c r="A35" s="13"/>
      <c r="B35" s="6" t="s">
        <v>10</v>
      </c>
      <c r="C35" s="7">
        <v>924</v>
      </c>
      <c r="D35" s="7">
        <v>1033</v>
      </c>
      <c r="E35" s="7">
        <v>1010</v>
      </c>
      <c r="F35" s="20">
        <f t="shared" si="1"/>
        <v>2043</v>
      </c>
      <c r="G35" s="57" t="s">
        <v>5</v>
      </c>
      <c r="H35" s="52"/>
      <c r="I35" s="22">
        <f>SUM(I29:I34)</f>
        <v>6309</v>
      </c>
      <c r="J35" s="22">
        <f>SUM(J29:J34)</f>
        <v>6642</v>
      </c>
      <c r="K35" s="22">
        <f>SUM(K29:K34)</f>
        <v>6731</v>
      </c>
      <c r="L35" s="24">
        <f t="shared" si="0"/>
        <v>13373</v>
      </c>
      <c r="M35" s="31"/>
    </row>
    <row r="36" spans="1:13" ht="13.15" customHeight="1" x14ac:dyDescent="0.15">
      <c r="A36" s="13"/>
      <c r="B36" s="6" t="s">
        <v>11</v>
      </c>
      <c r="C36" s="7">
        <v>1057</v>
      </c>
      <c r="D36" s="7">
        <v>1012</v>
      </c>
      <c r="E36" s="7">
        <v>998</v>
      </c>
      <c r="F36" s="20">
        <f t="shared" si="1"/>
        <v>2010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3658</v>
      </c>
      <c r="D37" s="22">
        <f>SUM(D33:D36)</f>
        <v>3837</v>
      </c>
      <c r="E37" s="22">
        <f>SUM(E33:E36)</f>
        <v>3869</v>
      </c>
      <c r="F37" s="23">
        <f t="shared" si="1"/>
        <v>7706</v>
      </c>
      <c r="G37" s="53" t="s">
        <v>6</v>
      </c>
      <c r="H37" s="54"/>
      <c r="I37" s="37">
        <f>C13+C21+C27+C32+C37+C44+I13+I19+I23+I28+I35</f>
        <v>95890</v>
      </c>
      <c r="J37" s="37">
        <f>D13+D21+D27+D32+D37+D44+J13+J19+J23+J28+J35</f>
        <v>93041</v>
      </c>
      <c r="K37" s="37">
        <f>E13+E21+E27+E32+E37+E44+K13+K19+K23+K28+K35</f>
        <v>97146</v>
      </c>
      <c r="L37" s="38">
        <f>SUM(J37:K37)</f>
        <v>190187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1054</v>
      </c>
      <c r="D38" s="7">
        <v>1088</v>
      </c>
      <c r="E38" s="7">
        <v>1084</v>
      </c>
      <c r="F38" s="20">
        <f t="shared" si="1"/>
        <v>2172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755</v>
      </c>
      <c r="D39" s="7">
        <v>762</v>
      </c>
      <c r="E39" s="7">
        <v>818</v>
      </c>
      <c r="F39" s="20">
        <f t="shared" si="1"/>
        <v>1580</v>
      </c>
      <c r="G39" s="43" t="s">
        <v>29</v>
      </c>
      <c r="H39" s="46"/>
      <c r="I39" s="7">
        <v>-5</v>
      </c>
      <c r="J39" s="7">
        <v>-23</v>
      </c>
      <c r="K39" s="7">
        <v>-1</v>
      </c>
      <c r="L39" s="39">
        <f>SUM(J39:K39)</f>
        <v>-24</v>
      </c>
      <c r="M39" s="32"/>
    </row>
    <row r="40" spans="1:13" ht="13.15" customHeight="1" x14ac:dyDescent="0.15">
      <c r="A40" s="13"/>
      <c r="B40" s="6" t="s">
        <v>10</v>
      </c>
      <c r="C40" s="7">
        <v>1043</v>
      </c>
      <c r="D40" s="7">
        <v>1029</v>
      </c>
      <c r="E40" s="7">
        <v>1032</v>
      </c>
      <c r="F40" s="20">
        <f t="shared" si="1"/>
        <v>2061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1663</v>
      </c>
      <c r="D41" s="7">
        <v>1612</v>
      </c>
      <c r="E41" s="7">
        <v>1736</v>
      </c>
      <c r="F41" s="20">
        <f t="shared" si="1"/>
        <v>3348</v>
      </c>
      <c r="G41" s="43" t="s">
        <v>28</v>
      </c>
      <c r="H41" s="44"/>
      <c r="I41" s="7">
        <f>I37-94583</f>
        <v>1307</v>
      </c>
      <c r="J41" s="7">
        <f>J37-92016</f>
        <v>1025</v>
      </c>
      <c r="K41" s="7">
        <f>K37-96136</f>
        <v>1010</v>
      </c>
      <c r="L41" s="39">
        <f>SUM(J41:K41)</f>
        <v>2035</v>
      </c>
      <c r="M41" s="31"/>
    </row>
    <row r="42" spans="1:13" ht="13.15" customHeight="1" x14ac:dyDescent="0.15">
      <c r="A42" s="13"/>
      <c r="B42" s="6" t="s">
        <v>12</v>
      </c>
      <c r="C42" s="7">
        <v>1373</v>
      </c>
      <c r="D42" s="7">
        <v>1259</v>
      </c>
      <c r="E42" s="7">
        <v>1343</v>
      </c>
      <c r="F42" s="20">
        <f t="shared" si="1"/>
        <v>2602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2537</v>
      </c>
      <c r="D43" s="7">
        <v>2223</v>
      </c>
      <c r="E43" s="7">
        <v>2118</v>
      </c>
      <c r="F43" s="20">
        <f t="shared" si="1"/>
        <v>4341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8425</v>
      </c>
      <c r="D44" s="25">
        <f>SUM(D38:D43)</f>
        <v>7973</v>
      </c>
      <c r="E44" s="25">
        <f>SUM(E38:E43)</f>
        <v>8131</v>
      </c>
      <c r="F44" s="26">
        <f t="shared" si="1"/>
        <v>16104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7:L34 L4:L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1"/>
  <sheetViews>
    <sheetView view="pageBreakPreview" zoomScaleNormal="70" zoomScaleSheetLayoutView="100" workbookViewId="0">
      <selection activeCell="T23" sqref="T23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36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1612</v>
      </c>
      <c r="D4" s="35">
        <v>1471</v>
      </c>
      <c r="E4" s="35">
        <v>1588</v>
      </c>
      <c r="F4" s="17">
        <f>SUM(D4:E4)</f>
        <v>3059</v>
      </c>
      <c r="G4" s="40" t="s">
        <v>18</v>
      </c>
      <c r="H4" s="27" t="s">
        <v>8</v>
      </c>
      <c r="I4" s="35">
        <v>1846</v>
      </c>
      <c r="J4" s="35">
        <v>1612</v>
      </c>
      <c r="K4" s="35">
        <v>1588</v>
      </c>
      <c r="L4" s="21">
        <f t="shared" ref="L4:L34" si="0">SUM(J4:K4)</f>
        <v>3200</v>
      </c>
      <c r="M4" s="2"/>
    </row>
    <row r="5" spans="1:15" ht="13.15" customHeight="1" x14ac:dyDescent="0.15">
      <c r="A5" s="13"/>
      <c r="B5" s="4" t="s">
        <v>4</v>
      </c>
      <c r="C5" s="7">
        <v>1848</v>
      </c>
      <c r="D5" s="7">
        <v>1650</v>
      </c>
      <c r="E5" s="7">
        <v>1756</v>
      </c>
      <c r="F5" s="20">
        <f t="shared" ref="F5:F43" si="1">SUM(D5:E5)</f>
        <v>3406</v>
      </c>
      <c r="G5" s="5"/>
      <c r="H5" s="4" t="s">
        <v>4</v>
      </c>
      <c r="I5" s="7">
        <v>1369</v>
      </c>
      <c r="J5" s="7">
        <v>1142</v>
      </c>
      <c r="K5" s="7">
        <v>1177</v>
      </c>
      <c r="L5" s="21">
        <f t="shared" si="0"/>
        <v>2319</v>
      </c>
      <c r="M5" s="2"/>
    </row>
    <row r="6" spans="1:15" ht="13.15" customHeight="1" x14ac:dyDescent="0.15">
      <c r="A6" s="13"/>
      <c r="B6" s="4" t="s">
        <v>10</v>
      </c>
      <c r="C6" s="7">
        <v>6184</v>
      </c>
      <c r="D6" s="7">
        <v>4817</v>
      </c>
      <c r="E6" s="7">
        <v>5430</v>
      </c>
      <c r="F6" s="20">
        <f t="shared" si="1"/>
        <v>10247</v>
      </c>
      <c r="G6" s="5"/>
      <c r="H6" s="4" t="s">
        <v>10</v>
      </c>
      <c r="I6" s="7">
        <v>1040</v>
      </c>
      <c r="J6" s="7">
        <v>889</v>
      </c>
      <c r="K6" s="7">
        <v>887</v>
      </c>
      <c r="L6" s="21">
        <f t="shared" si="0"/>
        <v>1776</v>
      </c>
      <c r="M6" s="2"/>
    </row>
    <row r="7" spans="1:15" ht="13.15" customHeight="1" x14ac:dyDescent="0.15">
      <c r="A7" s="13"/>
      <c r="B7" s="4" t="s">
        <v>11</v>
      </c>
      <c r="C7" s="7">
        <v>3439</v>
      </c>
      <c r="D7" s="7">
        <v>3048</v>
      </c>
      <c r="E7" s="7">
        <v>3279</v>
      </c>
      <c r="F7" s="20">
        <f t="shared" si="1"/>
        <v>6327</v>
      </c>
      <c r="G7" s="5"/>
      <c r="H7" s="4" t="s">
        <v>11</v>
      </c>
      <c r="I7" s="7">
        <v>1739</v>
      </c>
      <c r="J7" s="7">
        <v>1646</v>
      </c>
      <c r="K7" s="7">
        <v>1623</v>
      </c>
      <c r="L7" s="21">
        <f t="shared" si="0"/>
        <v>3269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2309</v>
      </c>
      <c r="D8" s="7">
        <v>2366</v>
      </c>
      <c r="E8" s="7">
        <v>2837</v>
      </c>
      <c r="F8" s="20">
        <f t="shared" si="1"/>
        <v>5203</v>
      </c>
      <c r="G8" s="5"/>
      <c r="H8" s="4" t="s">
        <v>12</v>
      </c>
      <c r="I8" s="7">
        <v>1482</v>
      </c>
      <c r="J8" s="7">
        <v>1374</v>
      </c>
      <c r="K8" s="7">
        <v>1360</v>
      </c>
      <c r="L8" s="21">
        <f t="shared" si="0"/>
        <v>2734</v>
      </c>
      <c r="M8" s="2"/>
    </row>
    <row r="9" spans="1:15" ht="13.15" customHeight="1" x14ac:dyDescent="0.15">
      <c r="A9" s="13"/>
      <c r="B9" s="4" t="s">
        <v>13</v>
      </c>
      <c r="C9" s="7">
        <v>2187</v>
      </c>
      <c r="D9" s="7">
        <v>2142</v>
      </c>
      <c r="E9" s="7">
        <v>2244</v>
      </c>
      <c r="F9" s="20">
        <f t="shared" si="1"/>
        <v>4386</v>
      </c>
      <c r="G9" s="5"/>
      <c r="H9" s="4" t="s">
        <v>13</v>
      </c>
      <c r="I9" s="7">
        <v>1577</v>
      </c>
      <c r="J9" s="7">
        <v>1455</v>
      </c>
      <c r="K9" s="7">
        <v>1617</v>
      </c>
      <c r="L9" s="21">
        <f t="shared" si="0"/>
        <v>3072</v>
      </c>
      <c r="M9" s="2"/>
    </row>
    <row r="10" spans="1:15" ht="13.15" customHeight="1" x14ac:dyDescent="0.15">
      <c r="A10" s="13"/>
      <c r="B10" s="4" t="s">
        <v>14</v>
      </c>
      <c r="C10" s="7">
        <v>2447</v>
      </c>
      <c r="D10" s="7">
        <v>2455</v>
      </c>
      <c r="E10" s="7">
        <v>2729</v>
      </c>
      <c r="F10" s="20">
        <f t="shared" si="1"/>
        <v>5184</v>
      </c>
      <c r="G10" s="5"/>
      <c r="H10" s="4" t="s">
        <v>14</v>
      </c>
      <c r="I10" s="7">
        <v>1427</v>
      </c>
      <c r="J10" s="7">
        <v>1416</v>
      </c>
      <c r="K10" s="7">
        <v>1506</v>
      </c>
      <c r="L10" s="21">
        <f t="shared" si="0"/>
        <v>2922</v>
      </c>
      <c r="M10" s="2"/>
    </row>
    <row r="11" spans="1:15" ht="13.15" customHeight="1" x14ac:dyDescent="0.15">
      <c r="A11" s="13"/>
      <c r="B11" s="4" t="s">
        <v>15</v>
      </c>
      <c r="C11" s="7">
        <v>1569</v>
      </c>
      <c r="D11" s="7">
        <v>1761</v>
      </c>
      <c r="E11" s="7">
        <v>1891</v>
      </c>
      <c r="F11" s="20">
        <f t="shared" si="1"/>
        <v>3652</v>
      </c>
      <c r="G11" s="5"/>
      <c r="H11" s="4" t="s">
        <v>15</v>
      </c>
      <c r="I11" s="7">
        <v>1610</v>
      </c>
      <c r="J11" s="7">
        <v>1686</v>
      </c>
      <c r="K11" s="7">
        <v>1847</v>
      </c>
      <c r="L11" s="21">
        <f t="shared" si="0"/>
        <v>3533</v>
      </c>
      <c r="M11" s="2"/>
    </row>
    <row r="12" spans="1:15" ht="13.15" customHeight="1" x14ac:dyDescent="0.15">
      <c r="A12" s="13"/>
      <c r="B12" s="4" t="s">
        <v>16</v>
      </c>
      <c r="C12" s="7">
        <v>1985</v>
      </c>
      <c r="D12" s="7">
        <v>2345</v>
      </c>
      <c r="E12" s="7">
        <v>2486</v>
      </c>
      <c r="F12" s="20">
        <f t="shared" si="1"/>
        <v>4831</v>
      </c>
      <c r="G12" s="5"/>
      <c r="H12" s="4" t="s">
        <v>16</v>
      </c>
      <c r="I12" s="7">
        <v>1480</v>
      </c>
      <c r="J12" s="7">
        <v>1522</v>
      </c>
      <c r="K12" s="7">
        <v>1591</v>
      </c>
      <c r="L12" s="21">
        <f t="shared" si="0"/>
        <v>3113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23580</v>
      </c>
      <c r="D13" s="22">
        <f t="shared" ref="D13:E13" si="2">SUM(D4:D12)</f>
        <v>22055</v>
      </c>
      <c r="E13" s="22">
        <f t="shared" si="2"/>
        <v>24240</v>
      </c>
      <c r="F13" s="23">
        <f>SUM(D13:E13)</f>
        <v>46295</v>
      </c>
      <c r="G13" s="57" t="s">
        <v>5</v>
      </c>
      <c r="H13" s="52"/>
      <c r="I13" s="22">
        <f>SUM(I4:I12)</f>
        <v>13570</v>
      </c>
      <c r="J13" s="22">
        <f>SUM(J4:J12)</f>
        <v>12742</v>
      </c>
      <c r="K13" s="22">
        <f>SUM(K4:K12)</f>
        <v>13196</v>
      </c>
      <c r="L13" s="24">
        <f>SUM(J13:K13)</f>
        <v>25938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1136</v>
      </c>
      <c r="D14" s="7">
        <v>1029</v>
      </c>
      <c r="E14" s="7">
        <v>1085</v>
      </c>
      <c r="F14" s="20">
        <f t="shared" si="1"/>
        <v>2114</v>
      </c>
      <c r="G14" s="3" t="s">
        <v>21</v>
      </c>
      <c r="H14" s="4" t="s">
        <v>8</v>
      </c>
      <c r="I14" s="7">
        <v>1833</v>
      </c>
      <c r="J14" s="7">
        <v>1961</v>
      </c>
      <c r="K14" s="7">
        <v>1898</v>
      </c>
      <c r="L14" s="21">
        <f t="shared" si="0"/>
        <v>3859</v>
      </c>
      <c r="M14" s="2"/>
    </row>
    <row r="15" spans="1:15" ht="13.15" customHeight="1" x14ac:dyDescent="0.15">
      <c r="A15" s="13"/>
      <c r="B15" s="6" t="s">
        <v>4</v>
      </c>
      <c r="C15" s="7">
        <v>2047</v>
      </c>
      <c r="D15" s="7">
        <v>1848</v>
      </c>
      <c r="E15" s="7">
        <v>2000</v>
      </c>
      <c r="F15" s="20">
        <f t="shared" si="1"/>
        <v>3848</v>
      </c>
      <c r="G15" s="5"/>
      <c r="H15" s="4" t="s">
        <v>4</v>
      </c>
      <c r="I15" s="7">
        <v>1133</v>
      </c>
      <c r="J15" s="7">
        <v>1246</v>
      </c>
      <c r="K15" s="7">
        <v>1326</v>
      </c>
      <c r="L15" s="21">
        <f t="shared" si="0"/>
        <v>2572</v>
      </c>
      <c r="M15" s="2"/>
    </row>
    <row r="16" spans="1:15" ht="13.15" customHeight="1" x14ac:dyDescent="0.15">
      <c r="A16" s="13"/>
      <c r="B16" s="6" t="s">
        <v>10</v>
      </c>
      <c r="C16" s="7">
        <v>1101</v>
      </c>
      <c r="D16" s="7">
        <v>1197</v>
      </c>
      <c r="E16" s="7">
        <v>1108</v>
      </c>
      <c r="F16" s="20">
        <f t="shared" si="1"/>
        <v>2305</v>
      </c>
      <c r="G16" s="5"/>
      <c r="H16" s="4" t="s">
        <v>10</v>
      </c>
      <c r="I16" s="7">
        <v>1044</v>
      </c>
      <c r="J16" s="7">
        <v>1019</v>
      </c>
      <c r="K16" s="7">
        <v>1147</v>
      </c>
      <c r="L16" s="21">
        <f t="shared" si="0"/>
        <v>2166</v>
      </c>
      <c r="M16" s="2"/>
    </row>
    <row r="17" spans="1:13" ht="13.15" customHeight="1" x14ac:dyDescent="0.15">
      <c r="A17" s="13"/>
      <c r="B17" s="6" t="s">
        <v>11</v>
      </c>
      <c r="C17" s="7">
        <v>1545</v>
      </c>
      <c r="D17" s="7">
        <v>1629</v>
      </c>
      <c r="E17" s="7">
        <v>1703</v>
      </c>
      <c r="F17" s="20">
        <f t="shared" si="1"/>
        <v>3332</v>
      </c>
      <c r="G17" s="5"/>
      <c r="H17" s="4" t="s">
        <v>11</v>
      </c>
      <c r="I17" s="7">
        <v>1520</v>
      </c>
      <c r="J17" s="7">
        <v>1586</v>
      </c>
      <c r="K17" s="7">
        <v>1572</v>
      </c>
      <c r="L17" s="21">
        <f t="shared" si="0"/>
        <v>3158</v>
      </c>
      <c r="M17" s="2"/>
    </row>
    <row r="18" spans="1:13" ht="13.15" customHeight="1" x14ac:dyDescent="0.15">
      <c r="A18" s="13"/>
      <c r="B18" s="6" t="s">
        <v>12</v>
      </c>
      <c r="C18" s="7">
        <v>1381</v>
      </c>
      <c r="D18" s="7">
        <v>1386</v>
      </c>
      <c r="E18" s="7">
        <v>1380</v>
      </c>
      <c r="F18" s="20">
        <f t="shared" si="1"/>
        <v>2766</v>
      </c>
      <c r="G18" s="5"/>
      <c r="H18" s="4" t="s">
        <v>12</v>
      </c>
      <c r="I18" s="7">
        <v>494</v>
      </c>
      <c r="J18" s="7">
        <v>472</v>
      </c>
      <c r="K18" s="7">
        <v>512</v>
      </c>
      <c r="L18" s="21">
        <f t="shared" si="0"/>
        <v>984</v>
      </c>
      <c r="M18" s="2"/>
    </row>
    <row r="19" spans="1:13" ht="13.15" customHeight="1" x14ac:dyDescent="0.15">
      <c r="A19" s="13"/>
      <c r="B19" s="6" t="s">
        <v>13</v>
      </c>
      <c r="C19" s="7">
        <v>2895</v>
      </c>
      <c r="D19" s="7">
        <v>3173</v>
      </c>
      <c r="E19" s="7">
        <v>3358</v>
      </c>
      <c r="F19" s="20">
        <f t="shared" si="1"/>
        <v>6531</v>
      </c>
      <c r="G19" s="57" t="s">
        <v>5</v>
      </c>
      <c r="H19" s="52"/>
      <c r="I19" s="22">
        <f>SUM(I14:I18)</f>
        <v>6024</v>
      </c>
      <c r="J19" s="22">
        <f>SUM(J14:J18)</f>
        <v>6284</v>
      </c>
      <c r="K19" s="22">
        <f>SUM(K14:K18)</f>
        <v>6455</v>
      </c>
      <c r="L19" s="24">
        <f>SUM(J19:K19)</f>
        <v>12739</v>
      </c>
      <c r="M19" s="31"/>
    </row>
    <row r="20" spans="1:13" ht="13.15" customHeight="1" x14ac:dyDescent="0.15">
      <c r="A20" s="13"/>
      <c r="B20" s="6" t="s">
        <v>14</v>
      </c>
      <c r="C20" s="7">
        <v>887</v>
      </c>
      <c r="D20" s="7">
        <v>945</v>
      </c>
      <c r="E20" s="7">
        <v>893</v>
      </c>
      <c r="F20" s="20">
        <f t="shared" si="1"/>
        <v>1838</v>
      </c>
      <c r="G20" s="5" t="s">
        <v>19</v>
      </c>
      <c r="H20" s="6" t="s">
        <v>8</v>
      </c>
      <c r="I20" s="7">
        <v>827</v>
      </c>
      <c r="J20" s="7">
        <v>881</v>
      </c>
      <c r="K20" s="7">
        <v>896</v>
      </c>
      <c r="L20" s="21">
        <f t="shared" si="0"/>
        <v>1777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10992</v>
      </c>
      <c r="D21" s="22">
        <f>SUM(D14:D20)</f>
        <v>11207</v>
      </c>
      <c r="E21" s="22">
        <f>SUM(E14:E20)</f>
        <v>11527</v>
      </c>
      <c r="F21" s="23">
        <f>SUM(D21:E21)</f>
        <v>22734</v>
      </c>
      <c r="G21" s="5"/>
      <c r="H21" s="6" t="s">
        <v>4</v>
      </c>
      <c r="I21" s="7">
        <v>2116</v>
      </c>
      <c r="J21" s="7">
        <v>2246</v>
      </c>
      <c r="K21" s="7">
        <v>1905</v>
      </c>
      <c r="L21" s="21">
        <f t="shared" si="0"/>
        <v>4151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2773</v>
      </c>
      <c r="D22" s="7">
        <v>2333</v>
      </c>
      <c r="E22" s="7">
        <v>2533</v>
      </c>
      <c r="F22" s="20">
        <f t="shared" si="1"/>
        <v>4866</v>
      </c>
      <c r="G22" s="5"/>
      <c r="H22" s="6" t="s">
        <v>10</v>
      </c>
      <c r="I22" s="7">
        <v>1143</v>
      </c>
      <c r="J22" s="7">
        <v>1128</v>
      </c>
      <c r="K22" s="7">
        <v>1020</v>
      </c>
      <c r="L22" s="21">
        <f t="shared" si="0"/>
        <v>2148</v>
      </c>
      <c r="M22" s="2"/>
    </row>
    <row r="23" spans="1:13" ht="13.15" customHeight="1" x14ac:dyDescent="0.15">
      <c r="A23" s="13"/>
      <c r="B23" s="6" t="s">
        <v>4</v>
      </c>
      <c r="C23" s="7">
        <v>2114</v>
      </c>
      <c r="D23" s="7">
        <v>1605</v>
      </c>
      <c r="E23" s="7">
        <v>1846</v>
      </c>
      <c r="F23" s="20">
        <f t="shared" si="1"/>
        <v>3451</v>
      </c>
      <c r="G23" s="57" t="s">
        <v>5</v>
      </c>
      <c r="H23" s="52"/>
      <c r="I23" s="22">
        <f>SUM(I20:I22)</f>
        <v>4086</v>
      </c>
      <c r="J23" s="22">
        <f>SUM(J20:J22)</f>
        <v>4255</v>
      </c>
      <c r="K23" s="22">
        <f>SUM(K20:K22)</f>
        <v>3821</v>
      </c>
      <c r="L23" s="24">
        <f>SUM(J23:K23)</f>
        <v>8076</v>
      </c>
      <c r="M23" s="31"/>
    </row>
    <row r="24" spans="1:13" ht="13.15" customHeight="1" x14ac:dyDescent="0.15">
      <c r="A24" s="13"/>
      <c r="B24" s="6" t="s">
        <v>10</v>
      </c>
      <c r="C24" s="7">
        <v>1299</v>
      </c>
      <c r="D24" s="7">
        <v>1099</v>
      </c>
      <c r="E24" s="7">
        <v>1256</v>
      </c>
      <c r="F24" s="20">
        <f t="shared" si="1"/>
        <v>2355</v>
      </c>
      <c r="G24" s="5" t="s">
        <v>22</v>
      </c>
      <c r="H24" s="6" t="s">
        <v>8</v>
      </c>
      <c r="I24" s="7">
        <v>548</v>
      </c>
      <c r="J24" s="7">
        <v>521</v>
      </c>
      <c r="K24" s="7">
        <v>564</v>
      </c>
      <c r="L24" s="21">
        <f t="shared" si="0"/>
        <v>1085</v>
      </c>
      <c r="M24" s="2"/>
    </row>
    <row r="25" spans="1:13" ht="13.15" customHeight="1" x14ac:dyDescent="0.15">
      <c r="A25" s="13"/>
      <c r="B25" s="6" t="s">
        <v>11</v>
      </c>
      <c r="C25" s="7">
        <v>1134</v>
      </c>
      <c r="D25" s="7">
        <v>1056</v>
      </c>
      <c r="E25" s="7">
        <v>1051</v>
      </c>
      <c r="F25" s="20">
        <f t="shared" si="1"/>
        <v>2107</v>
      </c>
      <c r="G25" s="5"/>
      <c r="H25" s="6" t="s">
        <v>4</v>
      </c>
      <c r="I25" s="7">
        <v>1207</v>
      </c>
      <c r="J25" s="7">
        <v>1227</v>
      </c>
      <c r="K25" s="7">
        <v>1224</v>
      </c>
      <c r="L25" s="21">
        <f t="shared" si="0"/>
        <v>2451</v>
      </c>
      <c r="M25" s="2"/>
    </row>
    <row r="26" spans="1:13" ht="13.15" customHeight="1" x14ac:dyDescent="0.15">
      <c r="A26" s="13"/>
      <c r="B26" s="6" t="s">
        <v>12</v>
      </c>
      <c r="C26" s="7">
        <v>1743</v>
      </c>
      <c r="D26" s="7">
        <v>1632</v>
      </c>
      <c r="E26" s="7">
        <v>1701</v>
      </c>
      <c r="F26" s="20">
        <f t="shared" si="1"/>
        <v>3333</v>
      </c>
      <c r="G26" s="5"/>
      <c r="H26" s="6" t="s">
        <v>10</v>
      </c>
      <c r="I26" s="7">
        <v>1027</v>
      </c>
      <c r="J26" s="7">
        <v>1166</v>
      </c>
      <c r="K26" s="7">
        <v>1170</v>
      </c>
      <c r="L26" s="21">
        <f t="shared" si="0"/>
        <v>2336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9063</v>
      </c>
      <c r="D27" s="22">
        <f>SUM(D22:D26)</f>
        <v>7725</v>
      </c>
      <c r="E27" s="22">
        <f>SUM(E22:E26)</f>
        <v>8387</v>
      </c>
      <c r="F27" s="23">
        <f>SUM(D27:E27)</f>
        <v>16112</v>
      </c>
      <c r="G27" s="5"/>
      <c r="H27" s="6" t="s">
        <v>11</v>
      </c>
      <c r="I27" s="7">
        <v>286</v>
      </c>
      <c r="J27" s="7">
        <v>344</v>
      </c>
      <c r="K27" s="7">
        <v>295</v>
      </c>
      <c r="L27" s="21">
        <f t="shared" si="0"/>
        <v>639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2212</v>
      </c>
      <c r="D28" s="7">
        <v>2061</v>
      </c>
      <c r="E28" s="7">
        <v>2252</v>
      </c>
      <c r="F28" s="20">
        <f t="shared" si="1"/>
        <v>4313</v>
      </c>
      <c r="G28" s="57" t="s">
        <v>5</v>
      </c>
      <c r="H28" s="52"/>
      <c r="I28" s="22">
        <f>SUM(I24:I27)</f>
        <v>3068</v>
      </c>
      <c r="J28" s="22">
        <f>SUM(J24:J27)</f>
        <v>3258</v>
      </c>
      <c r="K28" s="22">
        <f>SUM(K24:K27)</f>
        <v>3253</v>
      </c>
      <c r="L28" s="24">
        <f>SUM(J28:K28)</f>
        <v>6511</v>
      </c>
      <c r="M28" s="31"/>
    </row>
    <row r="29" spans="1:13" ht="13.15" customHeight="1" x14ac:dyDescent="0.15">
      <c r="A29" s="13"/>
      <c r="B29" s="6" t="s">
        <v>4</v>
      </c>
      <c r="C29" s="7">
        <v>1498</v>
      </c>
      <c r="D29" s="7">
        <v>1542</v>
      </c>
      <c r="E29" s="7">
        <v>1599</v>
      </c>
      <c r="F29" s="20">
        <f t="shared" si="1"/>
        <v>3141</v>
      </c>
      <c r="G29" s="5" t="s">
        <v>23</v>
      </c>
      <c r="H29" s="6" t="s">
        <v>8</v>
      </c>
      <c r="I29" s="7">
        <v>1353</v>
      </c>
      <c r="J29" s="7">
        <v>1490</v>
      </c>
      <c r="K29" s="7">
        <v>1422</v>
      </c>
      <c r="L29" s="21">
        <f t="shared" si="0"/>
        <v>2912</v>
      </c>
      <c r="M29" s="2"/>
    </row>
    <row r="30" spans="1:13" ht="13.15" customHeight="1" x14ac:dyDescent="0.15">
      <c r="A30" s="13"/>
      <c r="B30" s="6" t="s">
        <v>10</v>
      </c>
      <c r="C30" s="7">
        <v>1493</v>
      </c>
      <c r="D30" s="7">
        <v>1497</v>
      </c>
      <c r="E30" s="7">
        <v>1592</v>
      </c>
      <c r="F30" s="20">
        <f t="shared" si="1"/>
        <v>3089</v>
      </c>
      <c r="G30" s="5"/>
      <c r="H30" s="6" t="s">
        <v>4</v>
      </c>
      <c r="I30" s="7">
        <v>950</v>
      </c>
      <c r="J30" s="7">
        <v>992</v>
      </c>
      <c r="K30" s="7">
        <v>983</v>
      </c>
      <c r="L30" s="21">
        <f t="shared" si="0"/>
        <v>1975</v>
      </c>
      <c r="M30" s="2"/>
    </row>
    <row r="31" spans="1:13" ht="13.15" customHeight="1" x14ac:dyDescent="0.15">
      <c r="A31" s="13"/>
      <c r="B31" s="6" t="s">
        <v>11</v>
      </c>
      <c r="C31" s="7">
        <v>1936</v>
      </c>
      <c r="D31" s="7">
        <v>2007</v>
      </c>
      <c r="E31" s="7">
        <v>2109</v>
      </c>
      <c r="F31" s="20">
        <f t="shared" si="1"/>
        <v>4116</v>
      </c>
      <c r="G31" s="5"/>
      <c r="H31" s="6" t="s">
        <v>10</v>
      </c>
      <c r="I31" s="7">
        <v>942</v>
      </c>
      <c r="J31" s="7">
        <v>839</v>
      </c>
      <c r="K31" s="7">
        <v>928</v>
      </c>
      <c r="L31" s="21">
        <f t="shared" si="0"/>
        <v>1767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7139</v>
      </c>
      <c r="D32" s="22">
        <f>SUM(D28:D31)</f>
        <v>7107</v>
      </c>
      <c r="E32" s="22">
        <f>SUM(E28:E31)</f>
        <v>7552</v>
      </c>
      <c r="F32" s="23">
        <f>SUM(D32:E32)</f>
        <v>14659</v>
      </c>
      <c r="G32" s="5"/>
      <c r="H32" s="6" t="s">
        <v>11</v>
      </c>
      <c r="I32" s="7">
        <v>1417</v>
      </c>
      <c r="J32" s="7">
        <v>1513</v>
      </c>
      <c r="K32" s="7">
        <v>1585</v>
      </c>
      <c r="L32" s="21">
        <f t="shared" si="0"/>
        <v>3098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729</v>
      </c>
      <c r="D33" s="7">
        <v>760</v>
      </c>
      <c r="E33" s="7">
        <v>811</v>
      </c>
      <c r="F33" s="20">
        <f t="shared" si="1"/>
        <v>1571</v>
      </c>
      <c r="G33" s="5"/>
      <c r="H33" s="6" t="s">
        <v>12</v>
      </c>
      <c r="I33" s="7">
        <v>865</v>
      </c>
      <c r="J33" s="7">
        <v>1025</v>
      </c>
      <c r="K33" s="7">
        <v>1049</v>
      </c>
      <c r="L33" s="21">
        <f t="shared" si="0"/>
        <v>2074</v>
      </c>
      <c r="M33" s="2"/>
    </row>
    <row r="34" spans="1:13" ht="13.15" customHeight="1" x14ac:dyDescent="0.15">
      <c r="A34" s="13"/>
      <c r="B34" s="6" t="s">
        <v>4</v>
      </c>
      <c r="C34" s="7">
        <v>946</v>
      </c>
      <c r="D34" s="7">
        <v>1026</v>
      </c>
      <c r="E34" s="7">
        <v>1047</v>
      </c>
      <c r="F34" s="20">
        <f t="shared" si="1"/>
        <v>2073</v>
      </c>
      <c r="G34" s="5"/>
      <c r="H34" s="6" t="s">
        <v>13</v>
      </c>
      <c r="I34" s="7">
        <v>788</v>
      </c>
      <c r="J34" s="7">
        <v>790</v>
      </c>
      <c r="K34" s="7">
        <v>769</v>
      </c>
      <c r="L34" s="21">
        <f t="shared" si="0"/>
        <v>1559</v>
      </c>
      <c r="M34" s="2"/>
    </row>
    <row r="35" spans="1:13" ht="13.15" customHeight="1" x14ac:dyDescent="0.15">
      <c r="A35" s="13"/>
      <c r="B35" s="6" t="s">
        <v>10</v>
      </c>
      <c r="C35" s="7">
        <v>923</v>
      </c>
      <c r="D35" s="7">
        <v>1028</v>
      </c>
      <c r="E35" s="7">
        <v>1005</v>
      </c>
      <c r="F35" s="20">
        <f t="shared" si="1"/>
        <v>2033</v>
      </c>
      <c r="G35" s="57" t="s">
        <v>5</v>
      </c>
      <c r="H35" s="52"/>
      <c r="I35" s="22">
        <f>SUM(I29:I34)</f>
        <v>6315</v>
      </c>
      <c r="J35" s="22">
        <f>SUM(J29:J34)</f>
        <v>6649</v>
      </c>
      <c r="K35" s="22">
        <f>SUM(K29:K34)</f>
        <v>6736</v>
      </c>
      <c r="L35" s="24">
        <f>SUM(J35:K35)</f>
        <v>13385</v>
      </c>
      <c r="M35" s="31"/>
    </row>
    <row r="36" spans="1:13" ht="13.15" customHeight="1" x14ac:dyDescent="0.15">
      <c r="A36" s="13"/>
      <c r="B36" s="6" t="s">
        <v>11</v>
      </c>
      <c r="C36" s="7">
        <v>1042</v>
      </c>
      <c r="D36" s="7">
        <v>999</v>
      </c>
      <c r="E36" s="7">
        <v>990</v>
      </c>
      <c r="F36" s="20">
        <f t="shared" si="1"/>
        <v>1989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3640</v>
      </c>
      <c r="D37" s="22">
        <f>SUM(D33:D36)</f>
        <v>3813</v>
      </c>
      <c r="E37" s="22">
        <f>SUM(E33:E36)</f>
        <v>3853</v>
      </c>
      <c r="F37" s="23">
        <f>SUM(D37:E37)</f>
        <v>7666</v>
      </c>
      <c r="G37" s="53" t="s">
        <v>6</v>
      </c>
      <c r="H37" s="54"/>
      <c r="I37" s="37">
        <f>C13+C21+C27+C32+C37+C44+I13+I19+I23+I28+I35</f>
        <v>95895</v>
      </c>
      <c r="J37" s="37">
        <f>D13+D21+D27+D32+D37+D44+J13+J19+J23+J28+J35</f>
        <v>93064</v>
      </c>
      <c r="K37" s="37">
        <f>E13+E21+E27+E32+E37+E44+K13+K19+K23+K28+K35</f>
        <v>97147</v>
      </c>
      <c r="L37" s="38">
        <f>SUM(J37:K37)</f>
        <v>190211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1054</v>
      </c>
      <c r="D38" s="7">
        <v>1088</v>
      </c>
      <c r="E38" s="7">
        <v>1079</v>
      </c>
      <c r="F38" s="20">
        <f t="shared" si="1"/>
        <v>2167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749</v>
      </c>
      <c r="D39" s="7">
        <v>764</v>
      </c>
      <c r="E39" s="7">
        <v>814</v>
      </c>
      <c r="F39" s="20">
        <f t="shared" si="1"/>
        <v>1578</v>
      </c>
      <c r="G39" s="43" t="s">
        <v>29</v>
      </c>
      <c r="H39" s="46"/>
      <c r="I39" s="7">
        <v>36</v>
      </c>
      <c r="J39" s="7">
        <v>36</v>
      </c>
      <c r="K39" s="7">
        <v>-8</v>
      </c>
      <c r="L39" s="21">
        <f>SUM(J39:K39)</f>
        <v>28</v>
      </c>
      <c r="M39" s="32"/>
    </row>
    <row r="40" spans="1:13" ht="13.15" customHeight="1" x14ac:dyDescent="0.15">
      <c r="A40" s="13"/>
      <c r="B40" s="6" t="s">
        <v>10</v>
      </c>
      <c r="C40" s="7">
        <v>1047</v>
      </c>
      <c r="D40" s="7">
        <v>1030</v>
      </c>
      <c r="E40" s="7">
        <v>1028</v>
      </c>
      <c r="F40" s="20">
        <f t="shared" si="1"/>
        <v>2058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1653</v>
      </c>
      <c r="D41" s="7">
        <v>1605</v>
      </c>
      <c r="E41" s="7">
        <v>1733</v>
      </c>
      <c r="F41" s="20">
        <f t="shared" si="1"/>
        <v>3338</v>
      </c>
      <c r="G41" s="43" t="s">
        <v>28</v>
      </c>
      <c r="H41" s="44"/>
      <c r="I41" s="7">
        <f>I37-94558</f>
        <v>1337</v>
      </c>
      <c r="J41" s="7">
        <f>J37-91976</f>
        <v>1088</v>
      </c>
      <c r="K41" s="7">
        <f>K37-96107</f>
        <v>1040</v>
      </c>
      <c r="L41" s="21">
        <f>SUM(J41:K41)</f>
        <v>2128</v>
      </c>
      <c r="M41" s="31"/>
    </row>
    <row r="42" spans="1:13" ht="13.15" customHeight="1" x14ac:dyDescent="0.15">
      <c r="A42" s="13"/>
      <c r="B42" s="6" t="s">
        <v>12</v>
      </c>
      <c r="C42" s="7">
        <v>1380</v>
      </c>
      <c r="D42" s="7">
        <v>1258</v>
      </c>
      <c r="E42" s="7">
        <v>1349</v>
      </c>
      <c r="F42" s="20">
        <f t="shared" si="1"/>
        <v>2607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2535</v>
      </c>
      <c r="D43" s="7">
        <v>2224</v>
      </c>
      <c r="E43" s="7">
        <v>2124</v>
      </c>
      <c r="F43" s="20">
        <f t="shared" si="1"/>
        <v>4348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8418</v>
      </c>
      <c r="D44" s="25">
        <f>SUM(D38:D43)</f>
        <v>7969</v>
      </c>
      <c r="E44" s="25">
        <f>SUM(E38:E43)</f>
        <v>8127</v>
      </c>
      <c r="F44" s="26">
        <f>SUM(D44:E44)</f>
        <v>16096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  <row r="48" spans="1:13" x14ac:dyDescent="0.15">
      <c r="H48" s="34"/>
    </row>
    <row r="51" spans="8:8" x14ac:dyDescent="0.15">
      <c r="H51" s="34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3 L13 F21 F27 F32 F37 F44 L19 L23 L28 L35:L38 L40 L4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0"/>
  <sheetViews>
    <sheetView view="pageBreakPreview" zoomScaleNormal="100" zoomScaleSheetLayoutView="100" workbookViewId="0">
      <selection activeCell="P24" sqref="P24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35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1609</v>
      </c>
      <c r="D4" s="35">
        <v>1470</v>
      </c>
      <c r="E4" s="35">
        <v>1585</v>
      </c>
      <c r="F4" s="17">
        <f>SUM(D4:E4)</f>
        <v>3055</v>
      </c>
      <c r="G4" s="40" t="s">
        <v>18</v>
      </c>
      <c r="H4" s="27" t="s">
        <v>8</v>
      </c>
      <c r="I4" s="35">
        <v>1842</v>
      </c>
      <c r="J4" s="35">
        <v>1612</v>
      </c>
      <c r="K4" s="35">
        <v>1588</v>
      </c>
      <c r="L4" s="18">
        <f t="shared" ref="L4:L35" si="0">SUM(J4:K4)</f>
        <v>3200</v>
      </c>
      <c r="M4" s="2"/>
    </row>
    <row r="5" spans="1:15" ht="13.15" customHeight="1" x14ac:dyDescent="0.15">
      <c r="A5" s="13"/>
      <c r="B5" s="4" t="s">
        <v>4</v>
      </c>
      <c r="C5" s="7">
        <v>1857</v>
      </c>
      <c r="D5" s="7">
        <v>1657</v>
      </c>
      <c r="E5" s="7">
        <v>1768</v>
      </c>
      <c r="F5" s="20">
        <f t="shared" ref="F5:F44" si="1">SUM(D5:E5)</f>
        <v>3425</v>
      </c>
      <c r="G5" s="5"/>
      <c r="H5" s="4" t="s">
        <v>4</v>
      </c>
      <c r="I5" s="7">
        <v>1376</v>
      </c>
      <c r="J5" s="7">
        <v>1150</v>
      </c>
      <c r="K5" s="7">
        <v>1176</v>
      </c>
      <c r="L5" s="21">
        <f t="shared" si="0"/>
        <v>2326</v>
      </c>
      <c r="M5" s="2"/>
    </row>
    <row r="6" spans="1:15" ht="13.15" customHeight="1" x14ac:dyDescent="0.15">
      <c r="A6" s="13"/>
      <c r="B6" s="4" t="s">
        <v>10</v>
      </c>
      <c r="C6" s="7">
        <v>6190</v>
      </c>
      <c r="D6" s="7">
        <v>4813</v>
      </c>
      <c r="E6" s="7">
        <v>5440</v>
      </c>
      <c r="F6" s="20">
        <f t="shared" si="1"/>
        <v>10253</v>
      </c>
      <c r="G6" s="5"/>
      <c r="H6" s="4" t="s">
        <v>10</v>
      </c>
      <c r="I6" s="7">
        <v>1044</v>
      </c>
      <c r="J6" s="7">
        <v>887</v>
      </c>
      <c r="K6" s="7">
        <v>888</v>
      </c>
      <c r="L6" s="21">
        <f t="shared" si="0"/>
        <v>1775</v>
      </c>
      <c r="M6" s="2"/>
    </row>
    <row r="7" spans="1:15" ht="13.15" customHeight="1" x14ac:dyDescent="0.15">
      <c r="A7" s="13"/>
      <c r="B7" s="4" t="s">
        <v>11</v>
      </c>
      <c r="C7" s="7">
        <v>3434</v>
      </c>
      <c r="D7" s="7">
        <v>3039</v>
      </c>
      <c r="E7" s="7">
        <v>3277</v>
      </c>
      <c r="F7" s="20">
        <f t="shared" si="1"/>
        <v>6316</v>
      </c>
      <c r="G7" s="5"/>
      <c r="H7" s="4" t="s">
        <v>11</v>
      </c>
      <c r="I7" s="7">
        <v>1738</v>
      </c>
      <c r="J7" s="7">
        <v>1655</v>
      </c>
      <c r="K7" s="7">
        <v>1625</v>
      </c>
      <c r="L7" s="21">
        <f t="shared" si="0"/>
        <v>3280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2285</v>
      </c>
      <c r="D8" s="7">
        <v>2354</v>
      </c>
      <c r="E8" s="7">
        <v>2812</v>
      </c>
      <c r="F8" s="20">
        <f t="shared" si="1"/>
        <v>5166</v>
      </c>
      <c r="G8" s="5"/>
      <c r="H8" s="4" t="s">
        <v>12</v>
      </c>
      <c r="I8" s="7">
        <v>1476</v>
      </c>
      <c r="J8" s="7">
        <v>1374</v>
      </c>
      <c r="K8" s="7">
        <v>1359</v>
      </c>
      <c r="L8" s="21">
        <f t="shared" si="0"/>
        <v>2733</v>
      </c>
      <c r="M8" s="2"/>
    </row>
    <row r="9" spans="1:15" ht="13.15" customHeight="1" x14ac:dyDescent="0.15">
      <c r="A9" s="13"/>
      <c r="B9" s="4" t="s">
        <v>13</v>
      </c>
      <c r="C9" s="7">
        <v>2188</v>
      </c>
      <c r="D9" s="7">
        <v>2146</v>
      </c>
      <c r="E9" s="7">
        <v>2242</v>
      </c>
      <c r="F9" s="20">
        <f t="shared" si="1"/>
        <v>4388</v>
      </c>
      <c r="G9" s="5"/>
      <c r="H9" s="4" t="s">
        <v>13</v>
      </c>
      <c r="I9" s="7">
        <v>1584</v>
      </c>
      <c r="J9" s="7">
        <v>1461</v>
      </c>
      <c r="K9" s="7">
        <v>1616</v>
      </c>
      <c r="L9" s="21">
        <f t="shared" si="0"/>
        <v>3077</v>
      </c>
      <c r="M9" s="2"/>
    </row>
    <row r="10" spans="1:15" ht="13.15" customHeight="1" x14ac:dyDescent="0.15">
      <c r="A10" s="13"/>
      <c r="B10" s="4" t="s">
        <v>14</v>
      </c>
      <c r="C10" s="7">
        <v>2441</v>
      </c>
      <c r="D10" s="7">
        <v>2445</v>
      </c>
      <c r="E10" s="7">
        <v>2727</v>
      </c>
      <c r="F10" s="20">
        <f t="shared" si="1"/>
        <v>5172</v>
      </c>
      <c r="G10" s="5"/>
      <c r="H10" s="4" t="s">
        <v>14</v>
      </c>
      <c r="I10" s="7">
        <v>1424</v>
      </c>
      <c r="J10" s="7">
        <v>1416</v>
      </c>
      <c r="K10" s="7">
        <v>1505</v>
      </c>
      <c r="L10" s="21">
        <f t="shared" si="0"/>
        <v>2921</v>
      </c>
      <c r="M10" s="2"/>
    </row>
    <row r="11" spans="1:15" ht="13.15" customHeight="1" x14ac:dyDescent="0.15">
      <c r="A11" s="13"/>
      <c r="B11" s="4" t="s">
        <v>15</v>
      </c>
      <c r="C11" s="7">
        <v>1577</v>
      </c>
      <c r="D11" s="7">
        <v>1765</v>
      </c>
      <c r="E11" s="7">
        <v>1901</v>
      </c>
      <c r="F11" s="20">
        <f t="shared" si="1"/>
        <v>3666</v>
      </c>
      <c r="G11" s="5"/>
      <c r="H11" s="4" t="s">
        <v>15</v>
      </c>
      <c r="I11" s="7">
        <v>1617</v>
      </c>
      <c r="J11" s="7">
        <v>1690</v>
      </c>
      <c r="K11" s="7">
        <v>1852</v>
      </c>
      <c r="L11" s="21">
        <f t="shared" si="0"/>
        <v>3542</v>
      </c>
      <c r="M11" s="2"/>
    </row>
    <row r="12" spans="1:15" ht="13.15" customHeight="1" x14ac:dyDescent="0.15">
      <c r="A12" s="13"/>
      <c r="B12" s="4" t="s">
        <v>16</v>
      </c>
      <c r="C12" s="7">
        <v>2001</v>
      </c>
      <c r="D12" s="7">
        <v>2359</v>
      </c>
      <c r="E12" s="7">
        <v>2500</v>
      </c>
      <c r="F12" s="20">
        <f t="shared" si="1"/>
        <v>4859</v>
      </c>
      <c r="G12" s="5"/>
      <c r="H12" s="4" t="s">
        <v>16</v>
      </c>
      <c r="I12" s="7">
        <v>1476</v>
      </c>
      <c r="J12" s="7">
        <v>1521</v>
      </c>
      <c r="K12" s="7">
        <v>1581</v>
      </c>
      <c r="L12" s="21">
        <f t="shared" si="0"/>
        <v>3102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23582</v>
      </c>
      <c r="D13" s="22">
        <f>SUM(D4:D12)</f>
        <v>22048</v>
      </c>
      <c r="E13" s="22">
        <f>SUM(E4:E12)</f>
        <v>24252</v>
      </c>
      <c r="F13" s="23">
        <f t="shared" si="1"/>
        <v>46300</v>
      </c>
      <c r="G13" s="57" t="s">
        <v>5</v>
      </c>
      <c r="H13" s="52"/>
      <c r="I13" s="22">
        <f>SUM(I4:I12)</f>
        <v>13577</v>
      </c>
      <c r="J13" s="22">
        <f>SUM(J4:J12)</f>
        <v>12766</v>
      </c>
      <c r="K13" s="22">
        <f>SUM(K4:K12)</f>
        <v>13190</v>
      </c>
      <c r="L13" s="24">
        <f t="shared" si="0"/>
        <v>25956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1133</v>
      </c>
      <c r="D14" s="7">
        <v>1023</v>
      </c>
      <c r="E14" s="7">
        <v>1078</v>
      </c>
      <c r="F14" s="20">
        <f t="shared" si="1"/>
        <v>2101</v>
      </c>
      <c r="G14" s="3" t="s">
        <v>21</v>
      </c>
      <c r="H14" s="4" t="s">
        <v>8</v>
      </c>
      <c r="I14" s="7">
        <v>1823</v>
      </c>
      <c r="J14" s="7">
        <v>1958</v>
      </c>
      <c r="K14" s="7">
        <v>1896</v>
      </c>
      <c r="L14" s="21">
        <f t="shared" si="0"/>
        <v>3854</v>
      </c>
      <c r="M14" s="2"/>
    </row>
    <row r="15" spans="1:15" ht="13.15" customHeight="1" x14ac:dyDescent="0.15">
      <c r="A15" s="13"/>
      <c r="B15" s="6" t="s">
        <v>4</v>
      </c>
      <c r="C15" s="7">
        <v>2041</v>
      </c>
      <c r="D15" s="7">
        <v>1831</v>
      </c>
      <c r="E15" s="7">
        <v>2000</v>
      </c>
      <c r="F15" s="20">
        <f t="shared" si="1"/>
        <v>3831</v>
      </c>
      <c r="G15" s="5"/>
      <c r="H15" s="4" t="s">
        <v>4</v>
      </c>
      <c r="I15" s="7">
        <v>1136</v>
      </c>
      <c r="J15" s="7">
        <v>1244</v>
      </c>
      <c r="K15" s="7">
        <v>1332</v>
      </c>
      <c r="L15" s="21">
        <f t="shared" si="0"/>
        <v>2576</v>
      </c>
      <c r="M15" s="2"/>
    </row>
    <row r="16" spans="1:15" ht="13.15" customHeight="1" x14ac:dyDescent="0.15">
      <c r="A16" s="13"/>
      <c r="B16" s="6" t="s">
        <v>10</v>
      </c>
      <c r="C16" s="7">
        <v>1098</v>
      </c>
      <c r="D16" s="7">
        <v>1195</v>
      </c>
      <c r="E16" s="7">
        <v>1107</v>
      </c>
      <c r="F16" s="20">
        <f t="shared" si="1"/>
        <v>2302</v>
      </c>
      <c r="G16" s="5"/>
      <c r="H16" s="4" t="s">
        <v>10</v>
      </c>
      <c r="I16" s="7">
        <v>1044</v>
      </c>
      <c r="J16" s="7">
        <v>1021</v>
      </c>
      <c r="K16" s="7">
        <v>1147</v>
      </c>
      <c r="L16" s="21">
        <f t="shared" si="0"/>
        <v>2168</v>
      </c>
      <c r="M16" s="2"/>
    </row>
    <row r="17" spans="1:13" ht="13.15" customHeight="1" x14ac:dyDescent="0.15">
      <c r="A17" s="13"/>
      <c r="B17" s="6" t="s">
        <v>11</v>
      </c>
      <c r="C17" s="7">
        <v>1540</v>
      </c>
      <c r="D17" s="7">
        <v>1622</v>
      </c>
      <c r="E17" s="7">
        <v>1699</v>
      </c>
      <c r="F17" s="20">
        <f t="shared" si="1"/>
        <v>3321</v>
      </c>
      <c r="G17" s="5"/>
      <c r="H17" s="4" t="s">
        <v>11</v>
      </c>
      <c r="I17" s="7">
        <v>1518</v>
      </c>
      <c r="J17" s="7">
        <v>1588</v>
      </c>
      <c r="K17" s="7">
        <v>1561</v>
      </c>
      <c r="L17" s="21">
        <f t="shared" si="0"/>
        <v>3149</v>
      </c>
      <c r="M17" s="2"/>
    </row>
    <row r="18" spans="1:13" ht="13.15" customHeight="1" x14ac:dyDescent="0.15">
      <c r="A18" s="13"/>
      <c r="B18" s="6" t="s">
        <v>12</v>
      </c>
      <c r="C18" s="7">
        <v>1373</v>
      </c>
      <c r="D18" s="7">
        <v>1379</v>
      </c>
      <c r="E18" s="7">
        <v>1377</v>
      </c>
      <c r="F18" s="20">
        <f t="shared" si="1"/>
        <v>2756</v>
      </c>
      <c r="G18" s="5"/>
      <c r="H18" s="4" t="s">
        <v>12</v>
      </c>
      <c r="I18" s="7">
        <v>494</v>
      </c>
      <c r="J18" s="7">
        <v>470</v>
      </c>
      <c r="K18" s="7">
        <v>514</v>
      </c>
      <c r="L18" s="21">
        <f t="shared" si="0"/>
        <v>984</v>
      </c>
      <c r="M18" s="2"/>
    </row>
    <row r="19" spans="1:13" ht="13.15" customHeight="1" x14ac:dyDescent="0.15">
      <c r="A19" s="13"/>
      <c r="B19" s="6" t="s">
        <v>13</v>
      </c>
      <c r="C19" s="7">
        <v>2903</v>
      </c>
      <c r="D19" s="7">
        <v>3179</v>
      </c>
      <c r="E19" s="7">
        <v>3360</v>
      </c>
      <c r="F19" s="20">
        <f t="shared" si="1"/>
        <v>6539</v>
      </c>
      <c r="G19" s="57" t="s">
        <v>5</v>
      </c>
      <c r="H19" s="52"/>
      <c r="I19" s="22">
        <f>SUM(I14:I18)</f>
        <v>6015</v>
      </c>
      <c r="J19" s="22">
        <f>SUM(J14:J18)</f>
        <v>6281</v>
      </c>
      <c r="K19" s="22">
        <f>SUM(K14:K18)</f>
        <v>6450</v>
      </c>
      <c r="L19" s="24">
        <f t="shared" si="0"/>
        <v>12731</v>
      </c>
      <c r="M19" s="31"/>
    </row>
    <row r="20" spans="1:13" ht="13.15" customHeight="1" x14ac:dyDescent="0.15">
      <c r="A20" s="13"/>
      <c r="B20" s="6" t="s">
        <v>14</v>
      </c>
      <c r="C20" s="7">
        <v>883</v>
      </c>
      <c r="D20" s="7">
        <v>940</v>
      </c>
      <c r="E20" s="7">
        <v>894</v>
      </c>
      <c r="F20" s="20">
        <f t="shared" si="1"/>
        <v>1834</v>
      </c>
      <c r="G20" s="5" t="s">
        <v>19</v>
      </c>
      <c r="H20" s="6" t="s">
        <v>8</v>
      </c>
      <c r="I20" s="7">
        <v>829</v>
      </c>
      <c r="J20" s="7">
        <v>881</v>
      </c>
      <c r="K20" s="7">
        <v>895</v>
      </c>
      <c r="L20" s="21">
        <f t="shared" si="0"/>
        <v>1776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10971</v>
      </c>
      <c r="D21" s="22">
        <f>SUM(D14:D20)</f>
        <v>11169</v>
      </c>
      <c r="E21" s="22">
        <f>SUM(E14:E20)</f>
        <v>11515</v>
      </c>
      <c r="F21" s="23">
        <f t="shared" si="1"/>
        <v>22684</v>
      </c>
      <c r="G21" s="5"/>
      <c r="H21" s="6" t="s">
        <v>4</v>
      </c>
      <c r="I21" s="7">
        <v>2112</v>
      </c>
      <c r="J21" s="7">
        <v>2249</v>
      </c>
      <c r="K21" s="7">
        <v>1906</v>
      </c>
      <c r="L21" s="21">
        <f t="shared" si="0"/>
        <v>4155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2749</v>
      </c>
      <c r="D22" s="7">
        <v>2306</v>
      </c>
      <c r="E22" s="7">
        <v>2539</v>
      </c>
      <c r="F22" s="20">
        <f t="shared" si="1"/>
        <v>4845</v>
      </c>
      <c r="G22" s="5"/>
      <c r="H22" s="6" t="s">
        <v>10</v>
      </c>
      <c r="I22" s="7">
        <v>1139</v>
      </c>
      <c r="J22" s="7">
        <v>1130</v>
      </c>
      <c r="K22" s="7">
        <v>1020</v>
      </c>
      <c r="L22" s="21">
        <f t="shared" si="0"/>
        <v>2150</v>
      </c>
      <c r="M22" s="2"/>
    </row>
    <row r="23" spans="1:13" ht="13.15" customHeight="1" x14ac:dyDescent="0.15">
      <c r="A23" s="13"/>
      <c r="B23" s="6" t="s">
        <v>4</v>
      </c>
      <c r="C23" s="7">
        <v>2122</v>
      </c>
      <c r="D23" s="7">
        <v>1606</v>
      </c>
      <c r="E23" s="7">
        <v>1852</v>
      </c>
      <c r="F23" s="20">
        <f t="shared" si="1"/>
        <v>3458</v>
      </c>
      <c r="G23" s="57" t="s">
        <v>5</v>
      </c>
      <c r="H23" s="52"/>
      <c r="I23" s="22">
        <f>SUM(I20:I22)</f>
        <v>4080</v>
      </c>
      <c r="J23" s="22">
        <f>SUM(J20:J22)</f>
        <v>4260</v>
      </c>
      <c r="K23" s="22">
        <f>SUM(K20:K22)</f>
        <v>3821</v>
      </c>
      <c r="L23" s="24">
        <f t="shared" si="0"/>
        <v>8081</v>
      </c>
      <c r="M23" s="31"/>
    </row>
    <row r="24" spans="1:13" ht="13.15" customHeight="1" x14ac:dyDescent="0.15">
      <c r="A24" s="13"/>
      <c r="B24" s="6" t="s">
        <v>10</v>
      </c>
      <c r="C24" s="7">
        <v>1297</v>
      </c>
      <c r="D24" s="7">
        <v>1098</v>
      </c>
      <c r="E24" s="7">
        <v>1253</v>
      </c>
      <c r="F24" s="20">
        <f t="shared" si="1"/>
        <v>2351</v>
      </c>
      <c r="G24" s="5" t="s">
        <v>22</v>
      </c>
      <c r="H24" s="6" t="s">
        <v>8</v>
      </c>
      <c r="I24" s="7">
        <v>550</v>
      </c>
      <c r="J24" s="7">
        <v>526</v>
      </c>
      <c r="K24" s="7">
        <v>564</v>
      </c>
      <c r="L24" s="21">
        <f t="shared" si="0"/>
        <v>1090</v>
      </c>
      <c r="M24" s="2"/>
    </row>
    <row r="25" spans="1:13" ht="13.15" customHeight="1" x14ac:dyDescent="0.15">
      <c r="A25" s="13"/>
      <c r="B25" s="6" t="s">
        <v>11</v>
      </c>
      <c r="C25" s="7">
        <v>1137</v>
      </c>
      <c r="D25" s="7">
        <v>1061</v>
      </c>
      <c r="E25" s="7">
        <v>1057</v>
      </c>
      <c r="F25" s="20">
        <f t="shared" si="1"/>
        <v>2118</v>
      </c>
      <c r="G25" s="5"/>
      <c r="H25" s="6" t="s">
        <v>4</v>
      </c>
      <c r="I25" s="7">
        <v>1208</v>
      </c>
      <c r="J25" s="7">
        <v>1227</v>
      </c>
      <c r="K25" s="7">
        <v>1222</v>
      </c>
      <c r="L25" s="21">
        <f t="shared" si="0"/>
        <v>2449</v>
      </c>
      <c r="M25" s="2"/>
    </row>
    <row r="26" spans="1:13" ht="13.15" customHeight="1" x14ac:dyDescent="0.15">
      <c r="A26" s="13"/>
      <c r="B26" s="6" t="s">
        <v>12</v>
      </c>
      <c r="C26" s="7">
        <v>1739</v>
      </c>
      <c r="D26" s="7">
        <v>1630</v>
      </c>
      <c r="E26" s="7">
        <v>1698</v>
      </c>
      <c r="F26" s="20">
        <f t="shared" si="1"/>
        <v>3328</v>
      </c>
      <c r="G26" s="5"/>
      <c r="H26" s="6" t="s">
        <v>10</v>
      </c>
      <c r="I26" s="7">
        <v>1026</v>
      </c>
      <c r="J26" s="7">
        <v>1166</v>
      </c>
      <c r="K26" s="7">
        <v>1166</v>
      </c>
      <c r="L26" s="21">
        <f t="shared" si="0"/>
        <v>2332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9044</v>
      </c>
      <c r="D27" s="22">
        <f>SUM(D22:D26)</f>
        <v>7701</v>
      </c>
      <c r="E27" s="22">
        <f>SUM(E22:E26)</f>
        <v>8399</v>
      </c>
      <c r="F27" s="23">
        <f t="shared" si="1"/>
        <v>16100</v>
      </c>
      <c r="G27" s="5"/>
      <c r="H27" s="6" t="s">
        <v>11</v>
      </c>
      <c r="I27" s="7">
        <v>283</v>
      </c>
      <c r="J27" s="7">
        <v>340</v>
      </c>
      <c r="K27" s="7">
        <v>292</v>
      </c>
      <c r="L27" s="21">
        <f t="shared" si="0"/>
        <v>632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2224</v>
      </c>
      <c r="D28" s="7">
        <v>2073</v>
      </c>
      <c r="E28" s="7">
        <v>2259</v>
      </c>
      <c r="F28" s="20">
        <f t="shared" si="1"/>
        <v>4332</v>
      </c>
      <c r="G28" s="57" t="s">
        <v>5</v>
      </c>
      <c r="H28" s="52"/>
      <c r="I28" s="22">
        <f>SUM(I24:I27)</f>
        <v>3067</v>
      </c>
      <c r="J28" s="22">
        <f>SUM(J24:J27)</f>
        <v>3259</v>
      </c>
      <c r="K28" s="22">
        <f>SUM(K24:K27)</f>
        <v>3244</v>
      </c>
      <c r="L28" s="24">
        <f t="shared" si="0"/>
        <v>6503</v>
      </c>
      <c r="M28" s="31"/>
    </row>
    <row r="29" spans="1:13" ht="13.15" customHeight="1" x14ac:dyDescent="0.15">
      <c r="A29" s="13"/>
      <c r="B29" s="6" t="s">
        <v>4</v>
      </c>
      <c r="C29" s="7">
        <v>1498</v>
      </c>
      <c r="D29" s="7">
        <v>1545</v>
      </c>
      <c r="E29" s="7">
        <v>1602</v>
      </c>
      <c r="F29" s="20">
        <f t="shared" si="1"/>
        <v>3147</v>
      </c>
      <c r="G29" s="5" t="s">
        <v>23</v>
      </c>
      <c r="H29" s="6" t="s">
        <v>8</v>
      </c>
      <c r="I29" s="7">
        <v>1346</v>
      </c>
      <c r="J29" s="7">
        <v>1484</v>
      </c>
      <c r="K29" s="7">
        <v>1411</v>
      </c>
      <c r="L29" s="21">
        <f t="shared" si="0"/>
        <v>2895</v>
      </c>
      <c r="M29" s="2"/>
    </row>
    <row r="30" spans="1:13" ht="13.15" customHeight="1" x14ac:dyDescent="0.15">
      <c r="A30" s="13"/>
      <c r="B30" s="6" t="s">
        <v>10</v>
      </c>
      <c r="C30" s="7">
        <v>1500</v>
      </c>
      <c r="D30" s="7">
        <v>1495</v>
      </c>
      <c r="E30" s="7">
        <v>1597</v>
      </c>
      <c r="F30" s="20">
        <f t="shared" si="1"/>
        <v>3092</v>
      </c>
      <c r="G30" s="5"/>
      <c r="H30" s="6" t="s">
        <v>4</v>
      </c>
      <c r="I30" s="7">
        <v>950</v>
      </c>
      <c r="J30" s="7">
        <v>994</v>
      </c>
      <c r="K30" s="7">
        <v>986</v>
      </c>
      <c r="L30" s="21">
        <f t="shared" si="0"/>
        <v>1980</v>
      </c>
      <c r="M30" s="2"/>
    </row>
    <row r="31" spans="1:13" ht="13.15" customHeight="1" x14ac:dyDescent="0.15">
      <c r="A31" s="13"/>
      <c r="B31" s="6" t="s">
        <v>11</v>
      </c>
      <c r="C31" s="7">
        <v>1943</v>
      </c>
      <c r="D31" s="7">
        <v>2010</v>
      </c>
      <c r="E31" s="7">
        <v>2116</v>
      </c>
      <c r="F31" s="20">
        <f t="shared" si="1"/>
        <v>4126</v>
      </c>
      <c r="G31" s="5"/>
      <c r="H31" s="6" t="s">
        <v>10</v>
      </c>
      <c r="I31" s="7">
        <v>972</v>
      </c>
      <c r="J31" s="7">
        <v>856</v>
      </c>
      <c r="K31" s="7">
        <v>946</v>
      </c>
      <c r="L31" s="21">
        <f t="shared" si="0"/>
        <v>1802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7165</v>
      </c>
      <c r="D32" s="22">
        <f>SUM(D28:D31)</f>
        <v>7123</v>
      </c>
      <c r="E32" s="22">
        <f>SUM(E28:E31)</f>
        <v>7574</v>
      </c>
      <c r="F32" s="23">
        <f t="shared" si="1"/>
        <v>14697</v>
      </c>
      <c r="G32" s="5"/>
      <c r="H32" s="6" t="s">
        <v>11</v>
      </c>
      <c r="I32" s="7">
        <v>1412</v>
      </c>
      <c r="J32" s="7">
        <v>1504</v>
      </c>
      <c r="K32" s="7">
        <v>1582</v>
      </c>
      <c r="L32" s="21">
        <f t="shared" si="0"/>
        <v>3086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726</v>
      </c>
      <c r="D33" s="7">
        <v>760</v>
      </c>
      <c r="E33" s="7">
        <v>809</v>
      </c>
      <c r="F33" s="20">
        <f t="shared" si="1"/>
        <v>1569</v>
      </c>
      <c r="G33" s="5"/>
      <c r="H33" s="6" t="s">
        <v>12</v>
      </c>
      <c r="I33" s="7">
        <v>866</v>
      </c>
      <c r="J33" s="7">
        <v>1028</v>
      </c>
      <c r="K33" s="7">
        <v>1051</v>
      </c>
      <c r="L33" s="21">
        <f t="shared" si="0"/>
        <v>2079</v>
      </c>
      <c r="M33" s="2"/>
    </row>
    <row r="34" spans="1:13" ht="13.15" customHeight="1" x14ac:dyDescent="0.15">
      <c r="A34" s="13"/>
      <c r="B34" s="6" t="s">
        <v>4</v>
      </c>
      <c r="C34" s="7">
        <v>942</v>
      </c>
      <c r="D34" s="7">
        <v>1024</v>
      </c>
      <c r="E34" s="7">
        <v>1046</v>
      </c>
      <c r="F34" s="20">
        <f t="shared" si="1"/>
        <v>2070</v>
      </c>
      <c r="G34" s="5"/>
      <c r="H34" s="6" t="s">
        <v>13</v>
      </c>
      <c r="I34" s="7">
        <v>783</v>
      </c>
      <c r="J34" s="7">
        <v>789</v>
      </c>
      <c r="K34" s="7">
        <v>768</v>
      </c>
      <c r="L34" s="21">
        <f t="shared" si="0"/>
        <v>1557</v>
      </c>
      <c r="M34" s="2"/>
    </row>
    <row r="35" spans="1:13" ht="13.15" customHeight="1" x14ac:dyDescent="0.15">
      <c r="A35" s="13"/>
      <c r="B35" s="6" t="s">
        <v>10</v>
      </c>
      <c r="C35" s="7">
        <v>913</v>
      </c>
      <c r="D35" s="7">
        <v>1023</v>
      </c>
      <c r="E35" s="7">
        <v>999</v>
      </c>
      <c r="F35" s="20">
        <f t="shared" si="1"/>
        <v>2022</v>
      </c>
      <c r="G35" s="57" t="s">
        <v>5</v>
      </c>
      <c r="H35" s="52"/>
      <c r="I35" s="22">
        <f>SUM(I29:I34)</f>
        <v>6329</v>
      </c>
      <c r="J35" s="22">
        <f>SUM(J29:J34)</f>
        <v>6655</v>
      </c>
      <c r="K35" s="22">
        <f>SUM(K29:K34)</f>
        <v>6744</v>
      </c>
      <c r="L35" s="24">
        <f t="shared" si="0"/>
        <v>13399</v>
      </c>
      <c r="M35" s="31"/>
    </row>
    <row r="36" spans="1:13" ht="13.15" customHeight="1" x14ac:dyDescent="0.15">
      <c r="A36" s="13"/>
      <c r="B36" s="6" t="s">
        <v>11</v>
      </c>
      <c r="C36" s="7">
        <v>1036</v>
      </c>
      <c r="D36" s="7">
        <v>995</v>
      </c>
      <c r="E36" s="7">
        <v>987</v>
      </c>
      <c r="F36" s="20">
        <f t="shared" si="1"/>
        <v>1982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3617</v>
      </c>
      <c r="D37" s="22">
        <f>SUM(D33:D36)</f>
        <v>3802</v>
      </c>
      <c r="E37" s="22">
        <f>SUM(E33:E36)</f>
        <v>3841</v>
      </c>
      <c r="F37" s="23">
        <f t="shared" si="1"/>
        <v>7643</v>
      </c>
      <c r="G37" s="53" t="s">
        <v>6</v>
      </c>
      <c r="H37" s="54"/>
      <c r="I37" s="37">
        <f>C13+C21+C27+C32+C37+C44+I13+I19+I23+I28+I35</f>
        <v>95859</v>
      </c>
      <c r="J37" s="37">
        <f>D13+D21+D27+D32+D37+D44+J13+J19+J23+J28+J35</f>
        <v>93028</v>
      </c>
      <c r="K37" s="37">
        <f>E13+E21+E27+E32+E37+E44+K13+K19+K23+K28+K35</f>
        <v>97155</v>
      </c>
      <c r="L37" s="38">
        <f>SUM(J37:K37)</f>
        <v>190183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1053</v>
      </c>
      <c r="D38" s="7">
        <v>1085</v>
      </c>
      <c r="E38" s="7">
        <v>1081</v>
      </c>
      <c r="F38" s="20">
        <f t="shared" si="1"/>
        <v>2166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747</v>
      </c>
      <c r="D39" s="7">
        <v>758</v>
      </c>
      <c r="E39" s="7">
        <v>811</v>
      </c>
      <c r="F39" s="20">
        <f t="shared" si="1"/>
        <v>1569</v>
      </c>
      <c r="G39" s="43" t="s">
        <v>29</v>
      </c>
      <c r="H39" s="46"/>
      <c r="I39" s="7">
        <v>9</v>
      </c>
      <c r="J39" s="7">
        <v>-26</v>
      </c>
      <c r="K39" s="7">
        <v>5</v>
      </c>
      <c r="L39" s="39">
        <f>SUM(J39:K39)</f>
        <v>-21</v>
      </c>
      <c r="M39" s="32"/>
    </row>
    <row r="40" spans="1:13" ht="13.15" customHeight="1" x14ac:dyDescent="0.15">
      <c r="A40" s="13"/>
      <c r="B40" s="6" t="s">
        <v>10</v>
      </c>
      <c r="C40" s="7">
        <v>1043</v>
      </c>
      <c r="D40" s="7">
        <v>1028</v>
      </c>
      <c r="E40" s="7">
        <v>1028</v>
      </c>
      <c r="F40" s="20">
        <f t="shared" si="1"/>
        <v>2056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1659</v>
      </c>
      <c r="D41" s="7">
        <v>1610</v>
      </c>
      <c r="E41" s="7">
        <v>1737</v>
      </c>
      <c r="F41" s="20">
        <f t="shared" si="1"/>
        <v>3347</v>
      </c>
      <c r="G41" s="43" t="s">
        <v>28</v>
      </c>
      <c r="H41" s="44"/>
      <c r="I41" s="7">
        <f>I37-94592</f>
        <v>1267</v>
      </c>
      <c r="J41" s="7">
        <f>J37-92004</f>
        <v>1024</v>
      </c>
      <c r="K41" s="7">
        <f>K37-96140</f>
        <v>1015</v>
      </c>
      <c r="L41" s="39">
        <f>SUM(J41:K41)</f>
        <v>2039</v>
      </c>
      <c r="M41" s="31"/>
    </row>
    <row r="42" spans="1:13" ht="13.15" customHeight="1" x14ac:dyDescent="0.15">
      <c r="A42" s="13"/>
      <c r="B42" s="6" t="s">
        <v>12</v>
      </c>
      <c r="C42" s="7">
        <v>1377</v>
      </c>
      <c r="D42" s="7">
        <v>1263</v>
      </c>
      <c r="E42" s="7">
        <v>1344</v>
      </c>
      <c r="F42" s="20">
        <f t="shared" si="1"/>
        <v>2607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2533</v>
      </c>
      <c r="D43" s="7">
        <v>2220</v>
      </c>
      <c r="E43" s="7">
        <v>2124</v>
      </c>
      <c r="F43" s="20">
        <f t="shared" si="1"/>
        <v>4344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8412</v>
      </c>
      <c r="D44" s="25">
        <f>SUM(D38:D43)</f>
        <v>7964</v>
      </c>
      <c r="E44" s="25">
        <f>SUM(E38:E43)</f>
        <v>8125</v>
      </c>
      <c r="F44" s="26">
        <f t="shared" si="1"/>
        <v>16089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5"/>
  <sheetViews>
    <sheetView view="pageBreakPreview" zoomScaleNormal="100" zoomScaleSheetLayoutView="100" workbookViewId="0">
      <selection activeCell="P38" sqref="P38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34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1603</v>
      </c>
      <c r="D4" s="35">
        <v>1466</v>
      </c>
      <c r="E4" s="35">
        <v>1581</v>
      </c>
      <c r="F4" s="17">
        <f>SUM(D4:E4)</f>
        <v>3047</v>
      </c>
      <c r="G4" s="40" t="s">
        <v>18</v>
      </c>
      <c r="H4" s="27" t="s">
        <v>8</v>
      </c>
      <c r="I4" s="35">
        <v>1845</v>
      </c>
      <c r="J4" s="35">
        <v>1615</v>
      </c>
      <c r="K4" s="35">
        <v>1586</v>
      </c>
      <c r="L4" s="18">
        <f t="shared" ref="L4:L35" si="0">SUM(J4:K4)</f>
        <v>3201</v>
      </c>
      <c r="M4" s="2"/>
    </row>
    <row r="5" spans="1:15" ht="13.15" customHeight="1" x14ac:dyDescent="0.15">
      <c r="A5" s="13"/>
      <c r="B5" s="4" t="s">
        <v>4</v>
      </c>
      <c r="C5" s="7">
        <v>1865</v>
      </c>
      <c r="D5" s="7">
        <v>1668</v>
      </c>
      <c r="E5" s="7">
        <v>1769</v>
      </c>
      <c r="F5" s="20">
        <f t="shared" ref="F5:F44" si="1">SUM(D5:E5)</f>
        <v>3437</v>
      </c>
      <c r="G5" s="5"/>
      <c r="H5" s="4" t="s">
        <v>4</v>
      </c>
      <c r="I5" s="7">
        <v>1370</v>
      </c>
      <c r="J5" s="7">
        <v>1143</v>
      </c>
      <c r="K5" s="7">
        <v>1172</v>
      </c>
      <c r="L5" s="21">
        <f t="shared" si="0"/>
        <v>2315</v>
      </c>
      <c r="M5" s="2"/>
    </row>
    <row r="6" spans="1:15" ht="13.15" customHeight="1" x14ac:dyDescent="0.15">
      <c r="A6" s="13"/>
      <c r="B6" s="4" t="s">
        <v>10</v>
      </c>
      <c r="C6" s="7">
        <v>6184</v>
      </c>
      <c r="D6" s="7">
        <v>4808</v>
      </c>
      <c r="E6" s="7">
        <v>5424</v>
      </c>
      <c r="F6" s="20">
        <f t="shared" si="1"/>
        <v>10232</v>
      </c>
      <c r="G6" s="5"/>
      <c r="H6" s="4" t="s">
        <v>10</v>
      </c>
      <c r="I6" s="7">
        <v>1042</v>
      </c>
      <c r="J6" s="7">
        <v>889</v>
      </c>
      <c r="K6" s="7">
        <v>887</v>
      </c>
      <c r="L6" s="21">
        <f t="shared" si="0"/>
        <v>1776</v>
      </c>
      <c r="M6" s="2"/>
    </row>
    <row r="7" spans="1:15" ht="13.15" customHeight="1" x14ac:dyDescent="0.15">
      <c r="A7" s="13"/>
      <c r="B7" s="4" t="s">
        <v>11</v>
      </c>
      <c r="C7" s="7">
        <v>3428</v>
      </c>
      <c r="D7" s="7">
        <v>3035</v>
      </c>
      <c r="E7" s="7">
        <v>3277</v>
      </c>
      <c r="F7" s="20">
        <f t="shared" si="1"/>
        <v>6312</v>
      </c>
      <c r="G7" s="5"/>
      <c r="H7" s="4" t="s">
        <v>11</v>
      </c>
      <c r="I7" s="7">
        <v>1739</v>
      </c>
      <c r="J7" s="7">
        <v>1654</v>
      </c>
      <c r="K7" s="7">
        <v>1627</v>
      </c>
      <c r="L7" s="21">
        <f t="shared" si="0"/>
        <v>3281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2269</v>
      </c>
      <c r="D8" s="7">
        <v>2330</v>
      </c>
      <c r="E8" s="7">
        <v>2781</v>
      </c>
      <c r="F8" s="20">
        <f t="shared" si="1"/>
        <v>5111</v>
      </c>
      <c r="G8" s="5"/>
      <c r="H8" s="4" t="s">
        <v>12</v>
      </c>
      <c r="I8" s="7">
        <v>1481</v>
      </c>
      <c r="J8" s="7">
        <v>1384</v>
      </c>
      <c r="K8" s="7">
        <v>1363</v>
      </c>
      <c r="L8" s="21">
        <f t="shared" si="0"/>
        <v>2747</v>
      </c>
      <c r="M8" s="2"/>
    </row>
    <row r="9" spans="1:15" ht="13.15" customHeight="1" x14ac:dyDescent="0.15">
      <c r="A9" s="13"/>
      <c r="B9" s="4" t="s">
        <v>13</v>
      </c>
      <c r="C9" s="7">
        <v>2177</v>
      </c>
      <c r="D9" s="7">
        <v>2140</v>
      </c>
      <c r="E9" s="7">
        <v>2239</v>
      </c>
      <c r="F9" s="20">
        <f t="shared" si="1"/>
        <v>4379</v>
      </c>
      <c r="G9" s="5"/>
      <c r="H9" s="4" t="s">
        <v>13</v>
      </c>
      <c r="I9" s="7">
        <v>1590</v>
      </c>
      <c r="J9" s="7">
        <v>1467</v>
      </c>
      <c r="K9" s="7">
        <v>1621</v>
      </c>
      <c r="L9" s="21">
        <f t="shared" si="0"/>
        <v>3088</v>
      </c>
      <c r="M9" s="2"/>
    </row>
    <row r="10" spans="1:15" ht="13.15" customHeight="1" x14ac:dyDescent="0.15">
      <c r="A10" s="13"/>
      <c r="B10" s="4" t="s">
        <v>14</v>
      </c>
      <c r="C10" s="7">
        <v>2446</v>
      </c>
      <c r="D10" s="7">
        <v>2446</v>
      </c>
      <c r="E10" s="7">
        <v>2734</v>
      </c>
      <c r="F10" s="20">
        <f t="shared" si="1"/>
        <v>5180</v>
      </c>
      <c r="G10" s="5"/>
      <c r="H10" s="4" t="s">
        <v>14</v>
      </c>
      <c r="I10" s="7">
        <v>1426</v>
      </c>
      <c r="J10" s="7">
        <v>1415</v>
      </c>
      <c r="K10" s="7">
        <v>1507</v>
      </c>
      <c r="L10" s="21">
        <f t="shared" si="0"/>
        <v>2922</v>
      </c>
      <c r="M10" s="2"/>
    </row>
    <row r="11" spans="1:15" ht="13.15" customHeight="1" x14ac:dyDescent="0.15">
      <c r="A11" s="13"/>
      <c r="B11" s="4" t="s">
        <v>15</v>
      </c>
      <c r="C11" s="7">
        <v>1578</v>
      </c>
      <c r="D11" s="7">
        <v>1768</v>
      </c>
      <c r="E11" s="7">
        <v>1900</v>
      </c>
      <c r="F11" s="20">
        <f t="shared" si="1"/>
        <v>3668</v>
      </c>
      <c r="G11" s="5"/>
      <c r="H11" s="4" t="s">
        <v>15</v>
      </c>
      <c r="I11" s="7">
        <v>1613</v>
      </c>
      <c r="J11" s="7">
        <v>1689</v>
      </c>
      <c r="K11" s="7">
        <v>1852</v>
      </c>
      <c r="L11" s="21">
        <f t="shared" si="0"/>
        <v>3541</v>
      </c>
      <c r="M11" s="2"/>
    </row>
    <row r="12" spans="1:15" ht="13.15" customHeight="1" x14ac:dyDescent="0.15">
      <c r="A12" s="13"/>
      <c r="B12" s="4" t="s">
        <v>16</v>
      </c>
      <c r="C12" s="7">
        <v>2009</v>
      </c>
      <c r="D12" s="7">
        <v>2364</v>
      </c>
      <c r="E12" s="7">
        <v>2509</v>
      </c>
      <c r="F12" s="20">
        <f t="shared" si="1"/>
        <v>4873</v>
      </c>
      <c r="G12" s="5"/>
      <c r="H12" s="4" t="s">
        <v>16</v>
      </c>
      <c r="I12" s="7">
        <v>1478</v>
      </c>
      <c r="J12" s="7">
        <v>1518</v>
      </c>
      <c r="K12" s="7">
        <v>1587</v>
      </c>
      <c r="L12" s="21">
        <f t="shared" si="0"/>
        <v>3105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23559</v>
      </c>
      <c r="D13" s="22">
        <f>SUM(D4:D12)</f>
        <v>22025</v>
      </c>
      <c r="E13" s="22">
        <f>SUM(E4:E12)</f>
        <v>24214</v>
      </c>
      <c r="F13" s="23">
        <f t="shared" si="1"/>
        <v>46239</v>
      </c>
      <c r="G13" s="57" t="s">
        <v>5</v>
      </c>
      <c r="H13" s="52"/>
      <c r="I13" s="22">
        <f>SUM(I4:I12)</f>
        <v>13584</v>
      </c>
      <c r="J13" s="22">
        <f>SUM(J4:J12)</f>
        <v>12774</v>
      </c>
      <c r="K13" s="22">
        <f>SUM(K4:K12)</f>
        <v>13202</v>
      </c>
      <c r="L13" s="24">
        <f t="shared" si="0"/>
        <v>25976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1125</v>
      </c>
      <c r="D14" s="7">
        <v>1025</v>
      </c>
      <c r="E14" s="7">
        <v>1073</v>
      </c>
      <c r="F14" s="20">
        <f t="shared" si="1"/>
        <v>2098</v>
      </c>
      <c r="G14" s="3" t="s">
        <v>21</v>
      </c>
      <c r="H14" s="4" t="s">
        <v>8</v>
      </c>
      <c r="I14" s="7">
        <v>1817</v>
      </c>
      <c r="J14" s="7">
        <v>1954</v>
      </c>
      <c r="K14" s="7">
        <v>1895</v>
      </c>
      <c r="L14" s="21">
        <f t="shared" si="0"/>
        <v>3849</v>
      </c>
      <c r="M14" s="2"/>
    </row>
    <row r="15" spans="1:15" ht="13.15" customHeight="1" x14ac:dyDescent="0.15">
      <c r="A15" s="13"/>
      <c r="B15" s="6" t="s">
        <v>4</v>
      </c>
      <c r="C15" s="7">
        <v>2040</v>
      </c>
      <c r="D15" s="7">
        <v>1830</v>
      </c>
      <c r="E15" s="7">
        <v>1998</v>
      </c>
      <c r="F15" s="20">
        <f t="shared" si="1"/>
        <v>3828</v>
      </c>
      <c r="G15" s="5"/>
      <c r="H15" s="4" t="s">
        <v>4</v>
      </c>
      <c r="I15" s="7">
        <v>1140</v>
      </c>
      <c r="J15" s="7">
        <v>1249</v>
      </c>
      <c r="K15" s="7">
        <v>1338</v>
      </c>
      <c r="L15" s="21">
        <f t="shared" si="0"/>
        <v>2587</v>
      </c>
      <c r="M15" s="2"/>
    </row>
    <row r="16" spans="1:15" ht="13.15" customHeight="1" x14ac:dyDescent="0.15">
      <c r="A16" s="13"/>
      <c r="B16" s="6" t="s">
        <v>10</v>
      </c>
      <c r="C16" s="7">
        <v>1080</v>
      </c>
      <c r="D16" s="7">
        <v>1178</v>
      </c>
      <c r="E16" s="7">
        <v>1103</v>
      </c>
      <c r="F16" s="20">
        <f t="shared" si="1"/>
        <v>2281</v>
      </c>
      <c r="G16" s="5"/>
      <c r="H16" s="4" t="s">
        <v>10</v>
      </c>
      <c r="I16" s="7">
        <v>1043</v>
      </c>
      <c r="J16" s="7">
        <v>1018</v>
      </c>
      <c r="K16" s="7">
        <v>1151</v>
      </c>
      <c r="L16" s="21">
        <f t="shared" si="0"/>
        <v>2169</v>
      </c>
      <c r="M16" s="2"/>
    </row>
    <row r="17" spans="1:13" ht="13.15" customHeight="1" x14ac:dyDescent="0.15">
      <c r="A17" s="13"/>
      <c r="B17" s="6" t="s">
        <v>11</v>
      </c>
      <c r="C17" s="7">
        <v>1546</v>
      </c>
      <c r="D17" s="7">
        <v>1632</v>
      </c>
      <c r="E17" s="7">
        <v>1708</v>
      </c>
      <c r="F17" s="20">
        <f t="shared" si="1"/>
        <v>3340</v>
      </c>
      <c r="G17" s="5"/>
      <c r="H17" s="4" t="s">
        <v>11</v>
      </c>
      <c r="I17" s="7">
        <v>1509</v>
      </c>
      <c r="J17" s="7">
        <v>1583</v>
      </c>
      <c r="K17" s="7">
        <v>1554</v>
      </c>
      <c r="L17" s="21">
        <f t="shared" si="0"/>
        <v>3137</v>
      </c>
      <c r="M17" s="2"/>
    </row>
    <row r="18" spans="1:13" ht="13.15" customHeight="1" x14ac:dyDescent="0.15">
      <c r="A18" s="13"/>
      <c r="B18" s="6" t="s">
        <v>12</v>
      </c>
      <c r="C18" s="7">
        <v>1377</v>
      </c>
      <c r="D18" s="7">
        <v>1385</v>
      </c>
      <c r="E18" s="7">
        <v>1379</v>
      </c>
      <c r="F18" s="20">
        <f t="shared" si="1"/>
        <v>2764</v>
      </c>
      <c r="G18" s="5"/>
      <c r="H18" s="4" t="s">
        <v>12</v>
      </c>
      <c r="I18" s="7">
        <v>491</v>
      </c>
      <c r="J18" s="7">
        <v>469</v>
      </c>
      <c r="K18" s="7">
        <v>515</v>
      </c>
      <c r="L18" s="21">
        <f t="shared" si="0"/>
        <v>984</v>
      </c>
      <c r="M18" s="2"/>
    </row>
    <row r="19" spans="1:13" ht="13.15" customHeight="1" x14ac:dyDescent="0.15">
      <c r="A19" s="13"/>
      <c r="B19" s="6" t="s">
        <v>13</v>
      </c>
      <c r="C19" s="7">
        <v>2907</v>
      </c>
      <c r="D19" s="7">
        <v>3178</v>
      </c>
      <c r="E19" s="7">
        <v>3352</v>
      </c>
      <c r="F19" s="20">
        <f t="shared" si="1"/>
        <v>6530</v>
      </c>
      <c r="G19" s="57" t="s">
        <v>5</v>
      </c>
      <c r="H19" s="52"/>
      <c r="I19" s="22">
        <f>SUM(I14:I18)</f>
        <v>6000</v>
      </c>
      <c r="J19" s="22">
        <f>SUM(J14:J18)</f>
        <v>6273</v>
      </c>
      <c r="K19" s="22">
        <f>SUM(K14:K18)</f>
        <v>6453</v>
      </c>
      <c r="L19" s="24">
        <f t="shared" si="0"/>
        <v>12726</v>
      </c>
      <c r="M19" s="31"/>
    </row>
    <row r="20" spans="1:13" ht="13.15" customHeight="1" x14ac:dyDescent="0.15">
      <c r="A20" s="13"/>
      <c r="B20" s="6" t="s">
        <v>14</v>
      </c>
      <c r="C20" s="7">
        <v>879</v>
      </c>
      <c r="D20" s="7">
        <v>940</v>
      </c>
      <c r="E20" s="7">
        <v>892</v>
      </c>
      <c r="F20" s="20">
        <f t="shared" si="1"/>
        <v>1832</v>
      </c>
      <c r="G20" s="5" t="s">
        <v>19</v>
      </c>
      <c r="H20" s="6" t="s">
        <v>8</v>
      </c>
      <c r="I20" s="7">
        <v>822</v>
      </c>
      <c r="J20" s="7">
        <v>876</v>
      </c>
      <c r="K20" s="7">
        <v>889</v>
      </c>
      <c r="L20" s="21">
        <f t="shared" si="0"/>
        <v>1765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10954</v>
      </c>
      <c r="D21" s="22">
        <f>SUM(D14:D20)</f>
        <v>11168</v>
      </c>
      <c r="E21" s="22">
        <f>SUM(E14:E20)</f>
        <v>11505</v>
      </c>
      <c r="F21" s="23">
        <f t="shared" si="1"/>
        <v>22673</v>
      </c>
      <c r="G21" s="5"/>
      <c r="H21" s="6" t="s">
        <v>4</v>
      </c>
      <c r="I21" s="7">
        <v>2123</v>
      </c>
      <c r="J21" s="7">
        <v>2254</v>
      </c>
      <c r="K21" s="7">
        <v>1921</v>
      </c>
      <c r="L21" s="21">
        <f t="shared" si="0"/>
        <v>4175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2759</v>
      </c>
      <c r="D22" s="7">
        <v>2314</v>
      </c>
      <c r="E22" s="7">
        <v>2535</v>
      </c>
      <c r="F22" s="20">
        <f t="shared" si="1"/>
        <v>4849</v>
      </c>
      <c r="G22" s="5"/>
      <c r="H22" s="6" t="s">
        <v>10</v>
      </c>
      <c r="I22" s="7">
        <v>1136</v>
      </c>
      <c r="J22" s="7">
        <v>1123</v>
      </c>
      <c r="K22" s="7">
        <v>1019</v>
      </c>
      <c r="L22" s="21">
        <f t="shared" si="0"/>
        <v>2142</v>
      </c>
      <c r="M22" s="2"/>
    </row>
    <row r="23" spans="1:13" ht="13.15" customHeight="1" x14ac:dyDescent="0.15">
      <c r="A23" s="13"/>
      <c r="B23" s="6" t="s">
        <v>4</v>
      </c>
      <c r="C23" s="7">
        <v>2129</v>
      </c>
      <c r="D23" s="7">
        <v>1610</v>
      </c>
      <c r="E23" s="7">
        <v>1851</v>
      </c>
      <c r="F23" s="20">
        <f t="shared" si="1"/>
        <v>3461</v>
      </c>
      <c r="G23" s="57" t="s">
        <v>5</v>
      </c>
      <c r="H23" s="52"/>
      <c r="I23" s="22">
        <f>SUM(I20:I22)</f>
        <v>4081</v>
      </c>
      <c r="J23" s="22">
        <f>SUM(J20:J22)</f>
        <v>4253</v>
      </c>
      <c r="K23" s="22">
        <f>SUM(K20:K22)</f>
        <v>3829</v>
      </c>
      <c r="L23" s="24">
        <f t="shared" si="0"/>
        <v>8082</v>
      </c>
      <c r="M23" s="31"/>
    </row>
    <row r="24" spans="1:13" ht="13.15" customHeight="1" x14ac:dyDescent="0.15">
      <c r="A24" s="13"/>
      <c r="B24" s="6" t="s">
        <v>10</v>
      </c>
      <c r="C24" s="7">
        <v>1296</v>
      </c>
      <c r="D24" s="7">
        <v>1094</v>
      </c>
      <c r="E24" s="7">
        <v>1256</v>
      </c>
      <c r="F24" s="20">
        <f t="shared" si="1"/>
        <v>2350</v>
      </c>
      <c r="G24" s="5" t="s">
        <v>22</v>
      </c>
      <c r="H24" s="6" t="s">
        <v>8</v>
      </c>
      <c r="I24" s="7">
        <v>549</v>
      </c>
      <c r="J24" s="7">
        <v>525</v>
      </c>
      <c r="K24" s="7">
        <v>562</v>
      </c>
      <c r="L24" s="21">
        <f t="shared" si="0"/>
        <v>1087</v>
      </c>
      <c r="M24" s="2"/>
    </row>
    <row r="25" spans="1:13" ht="13.15" customHeight="1" x14ac:dyDescent="0.15">
      <c r="A25" s="13"/>
      <c r="B25" s="6" t="s">
        <v>11</v>
      </c>
      <c r="C25" s="7">
        <v>1145</v>
      </c>
      <c r="D25" s="7">
        <v>1070</v>
      </c>
      <c r="E25" s="7">
        <v>1061</v>
      </c>
      <c r="F25" s="20">
        <f t="shared" si="1"/>
        <v>2131</v>
      </c>
      <c r="G25" s="5"/>
      <c r="H25" s="6" t="s">
        <v>4</v>
      </c>
      <c r="I25" s="7">
        <v>1212</v>
      </c>
      <c r="J25" s="7">
        <v>1232</v>
      </c>
      <c r="K25" s="7">
        <v>1224</v>
      </c>
      <c r="L25" s="21">
        <f t="shared" si="0"/>
        <v>2456</v>
      </c>
      <c r="M25" s="2"/>
    </row>
    <row r="26" spans="1:13" ht="13.15" customHeight="1" x14ac:dyDescent="0.15">
      <c r="A26" s="13"/>
      <c r="B26" s="6" t="s">
        <v>12</v>
      </c>
      <c r="C26" s="7">
        <v>1740</v>
      </c>
      <c r="D26" s="7">
        <v>1635</v>
      </c>
      <c r="E26" s="7">
        <v>1698</v>
      </c>
      <c r="F26" s="20">
        <f t="shared" si="1"/>
        <v>3333</v>
      </c>
      <c r="G26" s="5"/>
      <c r="H26" s="6" t="s">
        <v>10</v>
      </c>
      <c r="I26" s="7">
        <v>1029</v>
      </c>
      <c r="J26" s="7">
        <v>1171</v>
      </c>
      <c r="K26" s="7">
        <v>1163</v>
      </c>
      <c r="L26" s="21">
        <f t="shared" si="0"/>
        <v>2334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9069</v>
      </c>
      <c r="D27" s="22">
        <f>SUM(D22:D26)</f>
        <v>7723</v>
      </c>
      <c r="E27" s="22">
        <f>SUM(E22:E26)</f>
        <v>8401</v>
      </c>
      <c r="F27" s="23">
        <f t="shared" si="1"/>
        <v>16124</v>
      </c>
      <c r="G27" s="5"/>
      <c r="H27" s="6" t="s">
        <v>11</v>
      </c>
      <c r="I27" s="7">
        <v>281</v>
      </c>
      <c r="J27" s="7">
        <v>340</v>
      </c>
      <c r="K27" s="7">
        <v>290</v>
      </c>
      <c r="L27" s="21">
        <f t="shared" si="0"/>
        <v>630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2214</v>
      </c>
      <c r="D28" s="7">
        <v>2056</v>
      </c>
      <c r="E28" s="7">
        <v>2254</v>
      </c>
      <c r="F28" s="20">
        <f t="shared" si="1"/>
        <v>4310</v>
      </c>
      <c r="G28" s="57" t="s">
        <v>5</v>
      </c>
      <c r="H28" s="52"/>
      <c r="I28" s="22">
        <f>SUM(I24:I27)</f>
        <v>3071</v>
      </c>
      <c r="J28" s="22">
        <f>SUM(J24:J27)</f>
        <v>3268</v>
      </c>
      <c r="K28" s="22">
        <f>SUM(K24:K27)</f>
        <v>3239</v>
      </c>
      <c r="L28" s="24">
        <f t="shared" si="0"/>
        <v>6507</v>
      </c>
      <c r="M28" s="31"/>
    </row>
    <row r="29" spans="1:13" ht="13.15" customHeight="1" x14ac:dyDescent="0.15">
      <c r="A29" s="13"/>
      <c r="B29" s="6" t="s">
        <v>4</v>
      </c>
      <c r="C29" s="7">
        <v>1496</v>
      </c>
      <c r="D29" s="7">
        <v>1545</v>
      </c>
      <c r="E29" s="7">
        <v>1598</v>
      </c>
      <c r="F29" s="20">
        <f t="shared" si="1"/>
        <v>3143</v>
      </c>
      <c r="G29" s="5" t="s">
        <v>23</v>
      </c>
      <c r="H29" s="6" t="s">
        <v>8</v>
      </c>
      <c r="I29" s="7">
        <v>1349</v>
      </c>
      <c r="J29" s="7">
        <v>1490</v>
      </c>
      <c r="K29" s="7">
        <v>1414</v>
      </c>
      <c r="L29" s="21">
        <f t="shared" si="0"/>
        <v>2904</v>
      </c>
      <c r="M29" s="2"/>
    </row>
    <row r="30" spans="1:13" ht="13.15" customHeight="1" x14ac:dyDescent="0.15">
      <c r="A30" s="13"/>
      <c r="B30" s="6" t="s">
        <v>10</v>
      </c>
      <c r="C30" s="7">
        <v>1497</v>
      </c>
      <c r="D30" s="7">
        <v>1494</v>
      </c>
      <c r="E30" s="7">
        <v>1598</v>
      </c>
      <c r="F30" s="20">
        <f t="shared" si="1"/>
        <v>3092</v>
      </c>
      <c r="G30" s="5"/>
      <c r="H30" s="6" t="s">
        <v>4</v>
      </c>
      <c r="I30" s="7">
        <v>948</v>
      </c>
      <c r="J30" s="7">
        <v>989</v>
      </c>
      <c r="K30" s="7">
        <v>984</v>
      </c>
      <c r="L30" s="21">
        <f t="shared" si="0"/>
        <v>1973</v>
      </c>
      <c r="M30" s="2"/>
    </row>
    <row r="31" spans="1:13" ht="13.15" customHeight="1" x14ac:dyDescent="0.15">
      <c r="A31" s="13"/>
      <c r="B31" s="6" t="s">
        <v>11</v>
      </c>
      <c r="C31" s="7">
        <v>1942</v>
      </c>
      <c r="D31" s="7">
        <v>2006</v>
      </c>
      <c r="E31" s="7">
        <v>2118</v>
      </c>
      <c r="F31" s="20">
        <f t="shared" si="1"/>
        <v>4124</v>
      </c>
      <c r="G31" s="5"/>
      <c r="H31" s="6" t="s">
        <v>10</v>
      </c>
      <c r="I31" s="7">
        <v>973</v>
      </c>
      <c r="J31" s="7">
        <v>855</v>
      </c>
      <c r="K31" s="7">
        <v>949</v>
      </c>
      <c r="L31" s="21">
        <f t="shared" si="0"/>
        <v>1804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7149</v>
      </c>
      <c r="D32" s="22">
        <f>SUM(D28:D31)</f>
        <v>7101</v>
      </c>
      <c r="E32" s="22">
        <f>SUM(E28:E31)</f>
        <v>7568</v>
      </c>
      <c r="F32" s="23">
        <f t="shared" si="1"/>
        <v>14669</v>
      </c>
      <c r="G32" s="5"/>
      <c r="H32" s="6" t="s">
        <v>11</v>
      </c>
      <c r="I32" s="7">
        <v>1417</v>
      </c>
      <c r="J32" s="7">
        <v>1516</v>
      </c>
      <c r="K32" s="7">
        <v>1588</v>
      </c>
      <c r="L32" s="21">
        <f t="shared" si="0"/>
        <v>3104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724</v>
      </c>
      <c r="D33" s="7">
        <v>763</v>
      </c>
      <c r="E33" s="7">
        <v>808</v>
      </c>
      <c r="F33" s="20">
        <f t="shared" si="1"/>
        <v>1571</v>
      </c>
      <c r="G33" s="5"/>
      <c r="H33" s="6" t="s">
        <v>12</v>
      </c>
      <c r="I33" s="7">
        <v>867</v>
      </c>
      <c r="J33" s="7">
        <v>1030</v>
      </c>
      <c r="K33" s="7">
        <v>1052</v>
      </c>
      <c r="L33" s="21">
        <f t="shared" si="0"/>
        <v>2082</v>
      </c>
      <c r="M33" s="2"/>
    </row>
    <row r="34" spans="1:13" ht="13.15" customHeight="1" x14ac:dyDescent="0.15">
      <c r="A34" s="13"/>
      <c r="B34" s="6" t="s">
        <v>4</v>
      </c>
      <c r="C34" s="7">
        <v>948</v>
      </c>
      <c r="D34" s="7">
        <v>1028</v>
      </c>
      <c r="E34" s="7">
        <v>1048</v>
      </c>
      <c r="F34" s="20">
        <f t="shared" si="1"/>
        <v>2076</v>
      </c>
      <c r="G34" s="5"/>
      <c r="H34" s="6" t="s">
        <v>13</v>
      </c>
      <c r="I34" s="7">
        <v>782</v>
      </c>
      <c r="J34" s="7">
        <v>790</v>
      </c>
      <c r="K34" s="7">
        <v>767</v>
      </c>
      <c r="L34" s="21">
        <f t="shared" si="0"/>
        <v>1557</v>
      </c>
      <c r="M34" s="2"/>
    </row>
    <row r="35" spans="1:13" ht="13.15" customHeight="1" x14ac:dyDescent="0.15">
      <c r="A35" s="13"/>
      <c r="B35" s="6" t="s">
        <v>10</v>
      </c>
      <c r="C35" s="7">
        <v>911</v>
      </c>
      <c r="D35" s="7">
        <v>1027</v>
      </c>
      <c r="E35" s="7">
        <v>994</v>
      </c>
      <c r="F35" s="20">
        <f t="shared" si="1"/>
        <v>2021</v>
      </c>
      <c r="G35" s="57" t="s">
        <v>5</v>
      </c>
      <c r="H35" s="52"/>
      <c r="I35" s="22">
        <f>SUM(I29:I34)</f>
        <v>6336</v>
      </c>
      <c r="J35" s="22">
        <f>SUM(J29:J34)</f>
        <v>6670</v>
      </c>
      <c r="K35" s="22">
        <f>SUM(K29:K34)</f>
        <v>6754</v>
      </c>
      <c r="L35" s="24">
        <f t="shared" si="0"/>
        <v>13424</v>
      </c>
      <c r="M35" s="31"/>
    </row>
    <row r="36" spans="1:13" ht="13.15" customHeight="1" x14ac:dyDescent="0.15">
      <c r="A36" s="13"/>
      <c r="B36" s="6" t="s">
        <v>11</v>
      </c>
      <c r="C36" s="7">
        <v>1026</v>
      </c>
      <c r="D36" s="7">
        <v>982</v>
      </c>
      <c r="E36" s="7">
        <v>982</v>
      </c>
      <c r="F36" s="20">
        <f t="shared" si="1"/>
        <v>1964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3609</v>
      </c>
      <c r="D37" s="22">
        <f>SUM(D33:D36)</f>
        <v>3800</v>
      </c>
      <c r="E37" s="22">
        <f>SUM(E33:E36)</f>
        <v>3832</v>
      </c>
      <c r="F37" s="23">
        <f t="shared" si="1"/>
        <v>7632</v>
      </c>
      <c r="G37" s="53" t="s">
        <v>6</v>
      </c>
      <c r="H37" s="54"/>
      <c r="I37" s="37">
        <f>C13+C21+C27+C32+C37+C44+I13+I19+I23+I28+I35</f>
        <v>95850</v>
      </c>
      <c r="J37" s="37">
        <f>D13+D21+D27+D32+D37+D44+J13+J19+J23+J28+J35</f>
        <v>93054</v>
      </c>
      <c r="K37" s="37">
        <f>E13+E21+E27+E32+E37+E44+K13+K19+K23+K28+K35</f>
        <v>97150</v>
      </c>
      <c r="L37" s="38">
        <f>SUM(J37:K37)</f>
        <v>190204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1058</v>
      </c>
      <c r="D38" s="7">
        <v>1089</v>
      </c>
      <c r="E38" s="7">
        <v>1085</v>
      </c>
      <c r="F38" s="20">
        <f t="shared" si="1"/>
        <v>2174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750</v>
      </c>
      <c r="D39" s="7">
        <v>760</v>
      </c>
      <c r="E39" s="7">
        <v>812</v>
      </c>
      <c r="F39" s="20">
        <f t="shared" si="1"/>
        <v>1572</v>
      </c>
      <c r="G39" s="43" t="s">
        <v>29</v>
      </c>
      <c r="H39" s="46"/>
      <c r="I39" s="7">
        <v>432</v>
      </c>
      <c r="J39" s="7">
        <v>371</v>
      </c>
      <c r="K39" s="7">
        <v>355</v>
      </c>
      <c r="L39" s="39">
        <f>SUM(J39:K39)</f>
        <v>726</v>
      </c>
      <c r="M39" s="32"/>
    </row>
    <row r="40" spans="1:13" ht="13.15" customHeight="1" x14ac:dyDescent="0.15">
      <c r="A40" s="13"/>
      <c r="B40" s="6" t="s">
        <v>10</v>
      </c>
      <c r="C40" s="7">
        <v>1043</v>
      </c>
      <c r="D40" s="7">
        <v>1029</v>
      </c>
      <c r="E40" s="7">
        <v>1032</v>
      </c>
      <c r="F40" s="20">
        <f t="shared" si="1"/>
        <v>2061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1655</v>
      </c>
      <c r="D41" s="7">
        <v>1615</v>
      </c>
      <c r="E41" s="7">
        <v>1736</v>
      </c>
      <c r="F41" s="20">
        <f t="shared" si="1"/>
        <v>3351</v>
      </c>
      <c r="G41" s="43" t="s">
        <v>28</v>
      </c>
      <c r="H41" s="44"/>
      <c r="I41" s="7">
        <f>I37-94536</f>
        <v>1314</v>
      </c>
      <c r="J41" s="7">
        <f>J37-91979</f>
        <v>1075</v>
      </c>
      <c r="K41" s="7">
        <f>K37-96093</f>
        <v>1057</v>
      </c>
      <c r="L41" s="39">
        <f>SUM(J41:K41)</f>
        <v>2132</v>
      </c>
      <c r="M41" s="31"/>
    </row>
    <row r="42" spans="1:13" ht="13.15" customHeight="1" x14ac:dyDescent="0.15">
      <c r="A42" s="13"/>
      <c r="B42" s="6" t="s">
        <v>12</v>
      </c>
      <c r="C42" s="7">
        <v>1389</v>
      </c>
      <c r="D42" s="7">
        <v>1276</v>
      </c>
      <c r="E42" s="7">
        <v>1355</v>
      </c>
      <c r="F42" s="20">
        <f t="shared" si="1"/>
        <v>2631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2543</v>
      </c>
      <c r="D43" s="7">
        <v>2230</v>
      </c>
      <c r="E43" s="7">
        <v>2133</v>
      </c>
      <c r="F43" s="20">
        <f t="shared" si="1"/>
        <v>4363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8438</v>
      </c>
      <c r="D44" s="25">
        <f>SUM(D38:D43)</f>
        <v>7999</v>
      </c>
      <c r="E44" s="25">
        <f>SUM(E38:E43)</f>
        <v>8153</v>
      </c>
      <c r="F44" s="26">
        <f t="shared" si="1"/>
        <v>16152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A2:B3"/>
    <mergeCell ref="C2:F2"/>
    <mergeCell ref="G2:H3"/>
    <mergeCell ref="I2:L2"/>
    <mergeCell ref="A13:B13"/>
    <mergeCell ref="G13:H13"/>
    <mergeCell ref="G19:H19"/>
    <mergeCell ref="A21:B21"/>
    <mergeCell ref="G23:H23"/>
    <mergeCell ref="A27:B27"/>
    <mergeCell ref="G28:H28"/>
    <mergeCell ref="A32:B32"/>
    <mergeCell ref="G35:H35"/>
    <mergeCell ref="G36:H36"/>
    <mergeCell ref="A37:B37"/>
    <mergeCell ref="G37:H37"/>
    <mergeCell ref="G38:H38"/>
    <mergeCell ref="G39:H39"/>
    <mergeCell ref="G40:H40"/>
    <mergeCell ref="G41:H41"/>
    <mergeCell ref="G42:H42"/>
    <mergeCell ref="G43:H43"/>
    <mergeCell ref="A44:B44"/>
    <mergeCell ref="G44:H44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5"/>
  <sheetViews>
    <sheetView view="pageBreakPreview" zoomScaleNormal="100" zoomScaleSheetLayoutView="100" workbookViewId="0">
      <selection activeCell="R16" sqref="R16"/>
    </sheetView>
  </sheetViews>
  <sheetFormatPr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58" t="s">
        <v>33</v>
      </c>
      <c r="L1" s="59"/>
    </row>
    <row r="2" spans="1:15" ht="12.75" thickTop="1" x14ac:dyDescent="0.15">
      <c r="A2" s="60" t="s">
        <v>0</v>
      </c>
      <c r="B2" s="61"/>
      <c r="C2" s="64" t="s">
        <v>7</v>
      </c>
      <c r="D2" s="65"/>
      <c r="E2" s="65"/>
      <c r="F2" s="65"/>
      <c r="G2" s="66" t="s">
        <v>0</v>
      </c>
      <c r="H2" s="61"/>
      <c r="I2" s="64" t="s">
        <v>7</v>
      </c>
      <c r="J2" s="65"/>
      <c r="K2" s="65"/>
      <c r="L2" s="68"/>
      <c r="M2" s="29"/>
    </row>
    <row r="3" spans="1:15" ht="12.75" thickBot="1" x14ac:dyDescent="0.2">
      <c r="A3" s="62"/>
      <c r="B3" s="63"/>
      <c r="C3" s="9" t="s">
        <v>1</v>
      </c>
      <c r="D3" s="9" t="s">
        <v>2</v>
      </c>
      <c r="E3" s="9" t="s">
        <v>3</v>
      </c>
      <c r="F3" s="10" t="s">
        <v>20</v>
      </c>
      <c r="G3" s="67"/>
      <c r="H3" s="63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1613</v>
      </c>
      <c r="D4" s="35">
        <v>1477</v>
      </c>
      <c r="E4" s="35">
        <v>1581</v>
      </c>
      <c r="F4" s="17">
        <f>SUM(D4:E4)</f>
        <v>3058</v>
      </c>
      <c r="G4" s="40" t="s">
        <v>18</v>
      </c>
      <c r="H4" s="27" t="s">
        <v>8</v>
      </c>
      <c r="I4" s="35">
        <v>1842</v>
      </c>
      <c r="J4" s="35">
        <v>1619</v>
      </c>
      <c r="K4" s="35">
        <v>1582</v>
      </c>
      <c r="L4" s="18">
        <f t="shared" ref="L4:L34" si="0">SUM(J4:K4)</f>
        <v>3201</v>
      </c>
      <c r="M4" s="2"/>
    </row>
    <row r="5" spans="1:15" ht="13.15" customHeight="1" x14ac:dyDescent="0.15">
      <c r="A5" s="13"/>
      <c r="B5" s="4" t="s">
        <v>4</v>
      </c>
      <c r="C5" s="7">
        <v>1850</v>
      </c>
      <c r="D5" s="7">
        <v>1669</v>
      </c>
      <c r="E5" s="7">
        <v>1761</v>
      </c>
      <c r="F5" s="20">
        <f t="shared" ref="F5:F44" si="1">SUM(D5:E5)</f>
        <v>3430</v>
      </c>
      <c r="G5" s="5"/>
      <c r="H5" s="4" t="s">
        <v>4</v>
      </c>
      <c r="I5" s="7">
        <v>1366</v>
      </c>
      <c r="J5" s="7">
        <v>1139</v>
      </c>
      <c r="K5" s="7">
        <v>1166</v>
      </c>
      <c r="L5" s="21">
        <f t="shared" si="0"/>
        <v>2305</v>
      </c>
      <c r="M5" s="2"/>
    </row>
    <row r="6" spans="1:15" ht="13.15" customHeight="1" x14ac:dyDescent="0.15">
      <c r="A6" s="13"/>
      <c r="B6" s="4" t="s">
        <v>10</v>
      </c>
      <c r="C6" s="7">
        <v>6159</v>
      </c>
      <c r="D6" s="7">
        <v>4786</v>
      </c>
      <c r="E6" s="7">
        <v>5401</v>
      </c>
      <c r="F6" s="20">
        <f t="shared" si="1"/>
        <v>10187</v>
      </c>
      <c r="G6" s="5"/>
      <c r="H6" s="4" t="s">
        <v>10</v>
      </c>
      <c r="I6" s="7">
        <v>1035</v>
      </c>
      <c r="J6" s="7">
        <v>888</v>
      </c>
      <c r="K6" s="7">
        <v>879</v>
      </c>
      <c r="L6" s="21">
        <f t="shared" si="0"/>
        <v>1767</v>
      </c>
      <c r="M6" s="2"/>
    </row>
    <row r="7" spans="1:15" ht="13.15" customHeight="1" x14ac:dyDescent="0.15">
      <c r="A7" s="13"/>
      <c r="B7" s="4" t="s">
        <v>11</v>
      </c>
      <c r="C7" s="7">
        <v>3417</v>
      </c>
      <c r="D7" s="7">
        <v>3034</v>
      </c>
      <c r="E7" s="7">
        <v>3269</v>
      </c>
      <c r="F7" s="20">
        <f t="shared" si="1"/>
        <v>6303</v>
      </c>
      <c r="G7" s="5"/>
      <c r="H7" s="4" t="s">
        <v>11</v>
      </c>
      <c r="I7" s="7">
        <v>1726</v>
      </c>
      <c r="J7" s="7">
        <v>1649</v>
      </c>
      <c r="K7" s="7">
        <v>1630</v>
      </c>
      <c r="L7" s="21">
        <f t="shared" si="0"/>
        <v>3279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2087</v>
      </c>
      <c r="D8" s="7">
        <v>2099</v>
      </c>
      <c r="E8" s="7">
        <v>2541</v>
      </c>
      <c r="F8" s="20">
        <f t="shared" si="1"/>
        <v>4640</v>
      </c>
      <c r="G8" s="5"/>
      <c r="H8" s="4" t="s">
        <v>12</v>
      </c>
      <c r="I8" s="7">
        <v>1474</v>
      </c>
      <c r="J8" s="7">
        <v>1374</v>
      </c>
      <c r="K8" s="7">
        <v>1363</v>
      </c>
      <c r="L8" s="21">
        <f t="shared" si="0"/>
        <v>2737</v>
      </c>
      <c r="M8" s="2"/>
    </row>
    <row r="9" spans="1:15" ht="13.15" customHeight="1" x14ac:dyDescent="0.15">
      <c r="A9" s="13"/>
      <c r="B9" s="4" t="s">
        <v>13</v>
      </c>
      <c r="C9" s="7">
        <v>2124</v>
      </c>
      <c r="D9" s="7">
        <v>2079</v>
      </c>
      <c r="E9" s="7">
        <v>2175</v>
      </c>
      <c r="F9" s="20">
        <f t="shared" si="1"/>
        <v>4254</v>
      </c>
      <c r="G9" s="5"/>
      <c r="H9" s="4" t="s">
        <v>13</v>
      </c>
      <c r="I9" s="7">
        <v>1584</v>
      </c>
      <c r="J9" s="7">
        <v>1471</v>
      </c>
      <c r="K9" s="7">
        <v>1621</v>
      </c>
      <c r="L9" s="21">
        <f t="shared" si="0"/>
        <v>3092</v>
      </c>
      <c r="M9" s="2"/>
    </row>
    <row r="10" spans="1:15" ht="13.15" customHeight="1" x14ac:dyDescent="0.15">
      <c r="A10" s="13"/>
      <c r="B10" s="4" t="s">
        <v>14</v>
      </c>
      <c r="C10" s="7">
        <v>2452</v>
      </c>
      <c r="D10" s="7">
        <v>2449</v>
      </c>
      <c r="E10" s="7">
        <v>2741</v>
      </c>
      <c r="F10" s="20">
        <f t="shared" si="1"/>
        <v>5190</v>
      </c>
      <c r="G10" s="5"/>
      <c r="H10" s="4" t="s">
        <v>14</v>
      </c>
      <c r="I10" s="7">
        <v>1424</v>
      </c>
      <c r="J10" s="7">
        <v>1417</v>
      </c>
      <c r="K10" s="7">
        <v>1510</v>
      </c>
      <c r="L10" s="21">
        <f t="shared" si="0"/>
        <v>2927</v>
      </c>
      <c r="M10" s="2"/>
    </row>
    <row r="11" spans="1:15" ht="13.15" customHeight="1" x14ac:dyDescent="0.15">
      <c r="A11" s="13"/>
      <c r="B11" s="4" t="s">
        <v>15</v>
      </c>
      <c r="C11" s="7">
        <v>1577</v>
      </c>
      <c r="D11" s="7">
        <v>1769</v>
      </c>
      <c r="E11" s="7">
        <v>1899</v>
      </c>
      <c r="F11" s="20">
        <f t="shared" si="1"/>
        <v>3668</v>
      </c>
      <c r="G11" s="5"/>
      <c r="H11" s="4" t="s">
        <v>15</v>
      </c>
      <c r="I11" s="7">
        <v>1615</v>
      </c>
      <c r="J11" s="7">
        <v>1692</v>
      </c>
      <c r="K11" s="7">
        <v>1853</v>
      </c>
      <c r="L11" s="21">
        <f t="shared" si="0"/>
        <v>3545</v>
      </c>
      <c r="M11" s="2"/>
    </row>
    <row r="12" spans="1:15" ht="13.15" customHeight="1" x14ac:dyDescent="0.15">
      <c r="A12" s="13"/>
      <c r="B12" s="4" t="s">
        <v>16</v>
      </c>
      <c r="C12" s="7">
        <v>2000</v>
      </c>
      <c r="D12" s="7">
        <v>2371</v>
      </c>
      <c r="E12" s="7">
        <v>2509</v>
      </c>
      <c r="F12" s="20">
        <f t="shared" si="1"/>
        <v>4880</v>
      </c>
      <c r="G12" s="5"/>
      <c r="H12" s="4" t="s">
        <v>16</v>
      </c>
      <c r="I12" s="7">
        <v>1478</v>
      </c>
      <c r="J12" s="7">
        <v>1514</v>
      </c>
      <c r="K12" s="7">
        <v>1588</v>
      </c>
      <c r="L12" s="21">
        <f t="shared" si="0"/>
        <v>3102</v>
      </c>
      <c r="M12" s="2"/>
    </row>
    <row r="13" spans="1:15" ht="13.15" customHeight="1" x14ac:dyDescent="0.15">
      <c r="A13" s="51" t="s">
        <v>5</v>
      </c>
      <c r="B13" s="52"/>
      <c r="C13" s="22">
        <f>SUM(C4:C12)</f>
        <v>23279</v>
      </c>
      <c r="D13" s="22">
        <f>SUM(D4:D12)</f>
        <v>21733</v>
      </c>
      <c r="E13" s="22">
        <f>SUM(E4:E12)</f>
        <v>23877</v>
      </c>
      <c r="F13" s="23">
        <f t="shared" si="1"/>
        <v>45610</v>
      </c>
      <c r="G13" s="57" t="s">
        <v>5</v>
      </c>
      <c r="H13" s="52"/>
      <c r="I13" s="22">
        <f>SUM(I4:I12)</f>
        <v>13544</v>
      </c>
      <c r="J13" s="22">
        <f>SUM(J4:J12)</f>
        <v>12763</v>
      </c>
      <c r="K13" s="22">
        <f>SUM(K4:K12)</f>
        <v>13192</v>
      </c>
      <c r="L13" s="24">
        <f t="shared" si="0"/>
        <v>25955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1125</v>
      </c>
      <c r="D14" s="7">
        <v>1023</v>
      </c>
      <c r="E14" s="7">
        <v>1073</v>
      </c>
      <c r="F14" s="20">
        <f t="shared" si="1"/>
        <v>2096</v>
      </c>
      <c r="G14" s="3" t="s">
        <v>21</v>
      </c>
      <c r="H14" s="4" t="s">
        <v>8</v>
      </c>
      <c r="I14" s="7">
        <v>1795</v>
      </c>
      <c r="J14" s="7">
        <v>1942</v>
      </c>
      <c r="K14" s="7">
        <v>1878</v>
      </c>
      <c r="L14" s="21">
        <f t="shared" si="0"/>
        <v>3820</v>
      </c>
      <c r="M14" s="2"/>
    </row>
    <row r="15" spans="1:15" ht="13.15" customHeight="1" x14ac:dyDescent="0.15">
      <c r="A15" s="13"/>
      <c r="B15" s="6" t="s">
        <v>4</v>
      </c>
      <c r="C15" s="7">
        <v>2046</v>
      </c>
      <c r="D15" s="7">
        <v>1833</v>
      </c>
      <c r="E15" s="7">
        <v>2004</v>
      </c>
      <c r="F15" s="20">
        <f t="shared" si="1"/>
        <v>3837</v>
      </c>
      <c r="G15" s="5"/>
      <c r="H15" s="4" t="s">
        <v>4</v>
      </c>
      <c r="I15" s="7">
        <v>1137</v>
      </c>
      <c r="J15" s="7">
        <v>1250</v>
      </c>
      <c r="K15" s="7">
        <v>1339</v>
      </c>
      <c r="L15" s="21">
        <f t="shared" si="0"/>
        <v>2589</v>
      </c>
      <c r="M15" s="2"/>
    </row>
    <row r="16" spans="1:15" ht="13.15" customHeight="1" x14ac:dyDescent="0.15">
      <c r="A16" s="13"/>
      <c r="B16" s="6" t="s">
        <v>10</v>
      </c>
      <c r="C16" s="7">
        <v>1078</v>
      </c>
      <c r="D16" s="7">
        <v>1177</v>
      </c>
      <c r="E16" s="7">
        <v>1097</v>
      </c>
      <c r="F16" s="20">
        <f t="shared" si="1"/>
        <v>2274</v>
      </c>
      <c r="G16" s="5"/>
      <c r="H16" s="4" t="s">
        <v>10</v>
      </c>
      <c r="I16" s="7">
        <v>1050</v>
      </c>
      <c r="J16" s="7">
        <v>1028</v>
      </c>
      <c r="K16" s="7">
        <v>1159</v>
      </c>
      <c r="L16" s="21">
        <f t="shared" si="0"/>
        <v>2187</v>
      </c>
      <c r="M16" s="2"/>
    </row>
    <row r="17" spans="1:13" ht="13.15" customHeight="1" x14ac:dyDescent="0.15">
      <c r="A17" s="13"/>
      <c r="B17" s="6" t="s">
        <v>11</v>
      </c>
      <c r="C17" s="7">
        <v>1555</v>
      </c>
      <c r="D17" s="7">
        <v>1645</v>
      </c>
      <c r="E17" s="7">
        <v>1718</v>
      </c>
      <c r="F17" s="20">
        <f t="shared" si="1"/>
        <v>3363</v>
      </c>
      <c r="G17" s="5"/>
      <c r="H17" s="4" t="s">
        <v>11</v>
      </c>
      <c r="I17" s="7">
        <v>1490</v>
      </c>
      <c r="J17" s="7">
        <v>1563</v>
      </c>
      <c r="K17" s="7">
        <v>1550</v>
      </c>
      <c r="L17" s="21">
        <f t="shared" si="0"/>
        <v>3113</v>
      </c>
      <c r="M17" s="2"/>
    </row>
    <row r="18" spans="1:13" ht="13.15" customHeight="1" x14ac:dyDescent="0.15">
      <c r="A18" s="13"/>
      <c r="B18" s="6" t="s">
        <v>12</v>
      </c>
      <c r="C18" s="7">
        <v>1381</v>
      </c>
      <c r="D18" s="7">
        <v>1380</v>
      </c>
      <c r="E18" s="7">
        <v>1374</v>
      </c>
      <c r="F18" s="20">
        <f t="shared" si="1"/>
        <v>2754</v>
      </c>
      <c r="G18" s="5"/>
      <c r="H18" s="4" t="s">
        <v>12</v>
      </c>
      <c r="I18" s="7">
        <v>491</v>
      </c>
      <c r="J18" s="7">
        <v>469</v>
      </c>
      <c r="K18" s="7">
        <v>518</v>
      </c>
      <c r="L18" s="21">
        <f t="shared" si="0"/>
        <v>987</v>
      </c>
      <c r="M18" s="2"/>
    </row>
    <row r="19" spans="1:13" ht="13.15" customHeight="1" x14ac:dyDescent="0.15">
      <c r="A19" s="13"/>
      <c r="B19" s="6" t="s">
        <v>13</v>
      </c>
      <c r="C19" s="7">
        <v>2912</v>
      </c>
      <c r="D19" s="7">
        <v>3177</v>
      </c>
      <c r="E19" s="7">
        <v>3373</v>
      </c>
      <c r="F19" s="20">
        <f t="shared" si="1"/>
        <v>6550</v>
      </c>
      <c r="G19" s="57" t="s">
        <v>5</v>
      </c>
      <c r="H19" s="52"/>
      <c r="I19" s="22">
        <f>SUM(I14:I18)</f>
        <v>5963</v>
      </c>
      <c r="J19" s="22">
        <f>SUM(J14:J18)</f>
        <v>6252</v>
      </c>
      <c r="K19" s="22">
        <f>SUM(K14:K18)</f>
        <v>6444</v>
      </c>
      <c r="L19" s="24">
        <f t="shared" si="0"/>
        <v>12696</v>
      </c>
      <c r="M19" s="31"/>
    </row>
    <row r="20" spans="1:13" ht="13.15" customHeight="1" x14ac:dyDescent="0.15">
      <c r="A20" s="13"/>
      <c r="B20" s="6" t="s">
        <v>14</v>
      </c>
      <c r="C20" s="7">
        <v>877</v>
      </c>
      <c r="D20" s="7">
        <v>938</v>
      </c>
      <c r="E20" s="7">
        <v>898</v>
      </c>
      <c r="F20" s="20">
        <f t="shared" si="1"/>
        <v>1836</v>
      </c>
      <c r="G20" s="5" t="s">
        <v>19</v>
      </c>
      <c r="H20" s="6" t="s">
        <v>8</v>
      </c>
      <c r="I20" s="7">
        <v>818</v>
      </c>
      <c r="J20" s="7">
        <v>872</v>
      </c>
      <c r="K20" s="7">
        <v>886</v>
      </c>
      <c r="L20" s="21">
        <f t="shared" si="0"/>
        <v>1758</v>
      </c>
      <c r="M20" s="2"/>
    </row>
    <row r="21" spans="1:13" ht="13.15" customHeight="1" x14ac:dyDescent="0.15">
      <c r="A21" s="51" t="s">
        <v>5</v>
      </c>
      <c r="B21" s="52"/>
      <c r="C21" s="22">
        <f>SUM(C14:C20)</f>
        <v>10974</v>
      </c>
      <c r="D21" s="22">
        <f>SUM(D14:D20)</f>
        <v>11173</v>
      </c>
      <c r="E21" s="22">
        <f>SUM(E14:E20)</f>
        <v>11537</v>
      </c>
      <c r="F21" s="23">
        <f t="shared" si="1"/>
        <v>22710</v>
      </c>
      <c r="G21" s="5"/>
      <c r="H21" s="6" t="s">
        <v>4</v>
      </c>
      <c r="I21" s="7">
        <v>2123</v>
      </c>
      <c r="J21" s="7">
        <v>2248</v>
      </c>
      <c r="K21" s="7">
        <v>1931</v>
      </c>
      <c r="L21" s="21">
        <f t="shared" si="0"/>
        <v>4179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2748</v>
      </c>
      <c r="D22" s="7">
        <v>2315</v>
      </c>
      <c r="E22" s="7">
        <v>2525</v>
      </c>
      <c r="F22" s="20">
        <f t="shared" si="1"/>
        <v>4840</v>
      </c>
      <c r="G22" s="5"/>
      <c r="H22" s="6" t="s">
        <v>10</v>
      </c>
      <c r="I22" s="7">
        <v>1132</v>
      </c>
      <c r="J22" s="7">
        <v>1125</v>
      </c>
      <c r="K22" s="7">
        <v>1023</v>
      </c>
      <c r="L22" s="21">
        <f t="shared" si="0"/>
        <v>2148</v>
      </c>
      <c r="M22" s="2"/>
    </row>
    <row r="23" spans="1:13" ht="13.15" customHeight="1" x14ac:dyDescent="0.15">
      <c r="A23" s="13"/>
      <c r="B23" s="6" t="s">
        <v>4</v>
      </c>
      <c r="C23" s="7">
        <v>2134</v>
      </c>
      <c r="D23" s="7">
        <v>1616</v>
      </c>
      <c r="E23" s="7">
        <v>1856</v>
      </c>
      <c r="F23" s="20">
        <f t="shared" si="1"/>
        <v>3472</v>
      </c>
      <c r="G23" s="57" t="s">
        <v>5</v>
      </c>
      <c r="H23" s="52"/>
      <c r="I23" s="22">
        <f>SUM(I20:I22)</f>
        <v>4073</v>
      </c>
      <c r="J23" s="22">
        <f>SUM(J20:J22)</f>
        <v>4245</v>
      </c>
      <c r="K23" s="22">
        <f>SUM(K20:K22)</f>
        <v>3840</v>
      </c>
      <c r="L23" s="24">
        <f t="shared" si="0"/>
        <v>8085</v>
      </c>
      <c r="M23" s="31"/>
    </row>
    <row r="24" spans="1:13" ht="13.15" customHeight="1" x14ac:dyDescent="0.15">
      <c r="A24" s="13"/>
      <c r="B24" s="6" t="s">
        <v>10</v>
      </c>
      <c r="C24" s="7">
        <v>1289</v>
      </c>
      <c r="D24" s="7">
        <v>1095</v>
      </c>
      <c r="E24" s="7">
        <v>1248</v>
      </c>
      <c r="F24" s="20">
        <f t="shared" si="1"/>
        <v>2343</v>
      </c>
      <c r="G24" s="5" t="s">
        <v>22</v>
      </c>
      <c r="H24" s="6" t="s">
        <v>8</v>
      </c>
      <c r="I24" s="7">
        <v>550</v>
      </c>
      <c r="J24" s="7">
        <v>526</v>
      </c>
      <c r="K24" s="7">
        <v>562</v>
      </c>
      <c r="L24" s="21">
        <f t="shared" si="0"/>
        <v>1088</v>
      </c>
      <c r="M24" s="2"/>
    </row>
    <row r="25" spans="1:13" ht="13.15" customHeight="1" x14ac:dyDescent="0.15">
      <c r="A25" s="13"/>
      <c r="B25" s="6" t="s">
        <v>11</v>
      </c>
      <c r="C25" s="7">
        <v>1144</v>
      </c>
      <c r="D25" s="7">
        <v>1064</v>
      </c>
      <c r="E25" s="7">
        <v>1071</v>
      </c>
      <c r="F25" s="20">
        <f t="shared" si="1"/>
        <v>2135</v>
      </c>
      <c r="G25" s="5"/>
      <c r="H25" s="6" t="s">
        <v>4</v>
      </c>
      <c r="I25" s="7">
        <v>1204</v>
      </c>
      <c r="J25" s="7">
        <v>1226</v>
      </c>
      <c r="K25" s="7">
        <v>1222</v>
      </c>
      <c r="L25" s="21">
        <f t="shared" si="0"/>
        <v>2448</v>
      </c>
      <c r="M25" s="2"/>
    </row>
    <row r="26" spans="1:13" ht="13.15" customHeight="1" x14ac:dyDescent="0.15">
      <c r="A26" s="13"/>
      <c r="B26" s="6" t="s">
        <v>12</v>
      </c>
      <c r="C26" s="7">
        <v>1734</v>
      </c>
      <c r="D26" s="7">
        <v>1634</v>
      </c>
      <c r="E26" s="7">
        <v>1690</v>
      </c>
      <c r="F26" s="20">
        <f t="shared" si="1"/>
        <v>3324</v>
      </c>
      <c r="G26" s="5"/>
      <c r="H26" s="6" t="s">
        <v>10</v>
      </c>
      <c r="I26" s="7">
        <v>1028</v>
      </c>
      <c r="J26" s="7">
        <v>1173</v>
      </c>
      <c r="K26" s="7">
        <v>1157</v>
      </c>
      <c r="L26" s="21">
        <f t="shared" si="0"/>
        <v>2330</v>
      </c>
      <c r="M26" s="2"/>
    </row>
    <row r="27" spans="1:13" ht="13.15" customHeight="1" x14ac:dyDescent="0.15">
      <c r="A27" s="51" t="s">
        <v>5</v>
      </c>
      <c r="B27" s="52"/>
      <c r="C27" s="22">
        <f>SUM(C22:C26)</f>
        <v>9049</v>
      </c>
      <c r="D27" s="22">
        <f>SUM(D22:D26)</f>
        <v>7724</v>
      </c>
      <c r="E27" s="22">
        <f>SUM(E22:E26)</f>
        <v>8390</v>
      </c>
      <c r="F27" s="23">
        <f t="shared" si="1"/>
        <v>16114</v>
      </c>
      <c r="G27" s="5"/>
      <c r="H27" s="6" t="s">
        <v>11</v>
      </c>
      <c r="I27" s="7">
        <v>281</v>
      </c>
      <c r="J27" s="7">
        <v>340</v>
      </c>
      <c r="K27" s="7">
        <v>291</v>
      </c>
      <c r="L27" s="21">
        <f t="shared" si="0"/>
        <v>631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2197</v>
      </c>
      <c r="D28" s="7">
        <v>2049</v>
      </c>
      <c r="E28" s="7">
        <v>2243</v>
      </c>
      <c r="F28" s="20">
        <f t="shared" si="1"/>
        <v>4292</v>
      </c>
      <c r="G28" s="57" t="s">
        <v>5</v>
      </c>
      <c r="H28" s="52"/>
      <c r="I28" s="22">
        <f>SUM(I24:I27)</f>
        <v>3063</v>
      </c>
      <c r="J28" s="22">
        <f>SUM(J24:J27)</f>
        <v>3265</v>
      </c>
      <c r="K28" s="22">
        <f>SUM(K24:K27)</f>
        <v>3232</v>
      </c>
      <c r="L28" s="24">
        <f t="shared" si="0"/>
        <v>6497</v>
      </c>
      <c r="M28" s="31"/>
    </row>
    <row r="29" spans="1:13" ht="13.15" customHeight="1" x14ac:dyDescent="0.15">
      <c r="A29" s="13"/>
      <c r="B29" s="6" t="s">
        <v>4</v>
      </c>
      <c r="C29" s="7">
        <v>1486</v>
      </c>
      <c r="D29" s="7">
        <v>1533</v>
      </c>
      <c r="E29" s="7">
        <v>1590</v>
      </c>
      <c r="F29" s="20">
        <f t="shared" si="1"/>
        <v>3123</v>
      </c>
      <c r="G29" s="5" t="s">
        <v>23</v>
      </c>
      <c r="H29" s="6" t="s">
        <v>8</v>
      </c>
      <c r="I29" s="7">
        <v>1338</v>
      </c>
      <c r="J29" s="7">
        <v>1473</v>
      </c>
      <c r="K29" s="7">
        <v>1407</v>
      </c>
      <c r="L29" s="21">
        <f t="shared" si="0"/>
        <v>2880</v>
      </c>
      <c r="M29" s="2"/>
    </row>
    <row r="30" spans="1:13" ht="13.15" customHeight="1" x14ac:dyDescent="0.15">
      <c r="A30" s="13"/>
      <c r="B30" s="6" t="s">
        <v>10</v>
      </c>
      <c r="C30" s="7">
        <v>1498</v>
      </c>
      <c r="D30" s="7">
        <v>1497</v>
      </c>
      <c r="E30" s="7">
        <v>1598</v>
      </c>
      <c r="F30" s="20">
        <f t="shared" si="1"/>
        <v>3095</v>
      </c>
      <c r="G30" s="5"/>
      <c r="H30" s="6" t="s">
        <v>4</v>
      </c>
      <c r="I30" s="7">
        <v>951</v>
      </c>
      <c r="J30" s="7">
        <v>991</v>
      </c>
      <c r="K30" s="7">
        <v>982</v>
      </c>
      <c r="L30" s="21">
        <f t="shared" si="0"/>
        <v>1973</v>
      </c>
      <c r="M30" s="2"/>
    </row>
    <row r="31" spans="1:13" ht="13.15" customHeight="1" x14ac:dyDescent="0.15">
      <c r="A31" s="13"/>
      <c r="B31" s="6" t="s">
        <v>11</v>
      </c>
      <c r="C31" s="7">
        <v>1936</v>
      </c>
      <c r="D31" s="7">
        <v>2004</v>
      </c>
      <c r="E31" s="7">
        <v>2119</v>
      </c>
      <c r="F31" s="20">
        <f t="shared" si="1"/>
        <v>4123</v>
      </c>
      <c r="G31" s="5"/>
      <c r="H31" s="6" t="s">
        <v>10</v>
      </c>
      <c r="I31" s="7">
        <v>992</v>
      </c>
      <c r="J31" s="7">
        <v>853</v>
      </c>
      <c r="K31" s="7">
        <v>966</v>
      </c>
      <c r="L31" s="21">
        <f t="shared" si="0"/>
        <v>1819</v>
      </c>
      <c r="M31" s="2"/>
    </row>
    <row r="32" spans="1:13" ht="13.15" customHeight="1" x14ac:dyDescent="0.15">
      <c r="A32" s="51" t="s">
        <v>5</v>
      </c>
      <c r="B32" s="52"/>
      <c r="C32" s="22">
        <f>SUM(C28:C31)</f>
        <v>7117</v>
      </c>
      <c r="D32" s="22">
        <f>SUM(D28:D31)</f>
        <v>7083</v>
      </c>
      <c r="E32" s="22">
        <f>SUM(E28:E31)</f>
        <v>7550</v>
      </c>
      <c r="F32" s="23">
        <f t="shared" si="1"/>
        <v>14633</v>
      </c>
      <c r="G32" s="5"/>
      <c r="H32" s="6" t="s">
        <v>11</v>
      </c>
      <c r="I32" s="7">
        <v>1411</v>
      </c>
      <c r="J32" s="7">
        <v>1507</v>
      </c>
      <c r="K32" s="7">
        <v>1584</v>
      </c>
      <c r="L32" s="21">
        <f t="shared" si="0"/>
        <v>3091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715</v>
      </c>
      <c r="D33" s="7">
        <v>756</v>
      </c>
      <c r="E33" s="7">
        <v>797</v>
      </c>
      <c r="F33" s="20">
        <f t="shared" si="1"/>
        <v>1553</v>
      </c>
      <c r="G33" s="5"/>
      <c r="H33" s="6" t="s">
        <v>12</v>
      </c>
      <c r="I33" s="7">
        <v>872</v>
      </c>
      <c r="J33" s="7">
        <v>1033</v>
      </c>
      <c r="K33" s="7">
        <v>1053</v>
      </c>
      <c r="L33" s="21">
        <f t="shared" si="0"/>
        <v>2086</v>
      </c>
      <c r="M33" s="2"/>
    </row>
    <row r="34" spans="1:13" ht="13.15" customHeight="1" x14ac:dyDescent="0.15">
      <c r="A34" s="13"/>
      <c r="B34" s="6" t="s">
        <v>4</v>
      </c>
      <c r="C34" s="7">
        <v>946</v>
      </c>
      <c r="D34" s="7">
        <v>1034</v>
      </c>
      <c r="E34" s="7">
        <v>1048</v>
      </c>
      <c r="F34" s="20">
        <f t="shared" si="1"/>
        <v>2082</v>
      </c>
      <c r="G34" s="5"/>
      <c r="H34" s="6" t="s">
        <v>13</v>
      </c>
      <c r="I34" s="7">
        <v>782</v>
      </c>
      <c r="J34" s="7">
        <v>791</v>
      </c>
      <c r="K34" s="7">
        <v>766</v>
      </c>
      <c r="L34" s="21">
        <f t="shared" si="0"/>
        <v>1557</v>
      </c>
      <c r="M34" s="2"/>
    </row>
    <row r="35" spans="1:13" ht="13.15" customHeight="1" x14ac:dyDescent="0.15">
      <c r="A35" s="13"/>
      <c r="B35" s="6" t="s">
        <v>10</v>
      </c>
      <c r="C35" s="7">
        <v>912</v>
      </c>
      <c r="D35" s="7">
        <v>1033</v>
      </c>
      <c r="E35" s="7">
        <v>991</v>
      </c>
      <c r="F35" s="20">
        <f t="shared" si="1"/>
        <v>2024</v>
      </c>
      <c r="G35" s="57" t="s">
        <v>5</v>
      </c>
      <c r="H35" s="52"/>
      <c r="I35" s="22">
        <f>SUM(I29:I34)</f>
        <v>6346</v>
      </c>
      <c r="J35" s="22">
        <f>SUM(J29:J34)</f>
        <v>6648</v>
      </c>
      <c r="K35" s="22">
        <f>SUM(K29:K34)</f>
        <v>6758</v>
      </c>
      <c r="L35" s="24">
        <f>SUM(J35:K35)</f>
        <v>13406</v>
      </c>
      <c r="M35" s="31"/>
    </row>
    <row r="36" spans="1:13" ht="13.15" customHeight="1" x14ac:dyDescent="0.15">
      <c r="A36" s="13"/>
      <c r="B36" s="6" t="s">
        <v>11</v>
      </c>
      <c r="C36" s="7">
        <v>1016</v>
      </c>
      <c r="D36" s="7">
        <v>980</v>
      </c>
      <c r="E36" s="7">
        <v>972</v>
      </c>
      <c r="F36" s="20">
        <f t="shared" si="1"/>
        <v>1952</v>
      </c>
      <c r="G36" s="45"/>
      <c r="H36" s="46"/>
      <c r="I36" s="19"/>
      <c r="J36" s="19"/>
      <c r="K36" s="19"/>
      <c r="L36" s="21"/>
      <c r="M36" s="2"/>
    </row>
    <row r="37" spans="1:13" ht="13.15" customHeight="1" x14ac:dyDescent="0.15">
      <c r="A37" s="51" t="s">
        <v>5</v>
      </c>
      <c r="B37" s="52"/>
      <c r="C37" s="22">
        <f>SUM(C33:C36)</f>
        <v>3589</v>
      </c>
      <c r="D37" s="22">
        <f>SUM(D33:D36)</f>
        <v>3803</v>
      </c>
      <c r="E37" s="22">
        <f>SUM(E33:E36)</f>
        <v>3808</v>
      </c>
      <c r="F37" s="23">
        <f t="shared" si="1"/>
        <v>7611</v>
      </c>
      <c r="G37" s="53" t="s">
        <v>6</v>
      </c>
      <c r="H37" s="54"/>
      <c r="I37" s="37">
        <f>C13+C21+C27+C32+C37+C44+I13+I19+I23+I28+I35</f>
        <v>95418</v>
      </c>
      <c r="J37" s="37">
        <f>D13+D21+D27+D32+D37+D44+J13+J19+J23+J28+J35</f>
        <v>92683</v>
      </c>
      <c r="K37" s="37">
        <f>E13+E21+E27+E32+E37+E44+K13+K19+K23+K28+K35</f>
        <v>96795</v>
      </c>
      <c r="L37" s="38">
        <f>SUM(J37:K37)</f>
        <v>189478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1053</v>
      </c>
      <c r="D38" s="7">
        <v>1084</v>
      </c>
      <c r="E38" s="7">
        <v>1080</v>
      </c>
      <c r="F38" s="20">
        <f t="shared" si="1"/>
        <v>2164</v>
      </c>
      <c r="G38" s="55"/>
      <c r="H38" s="56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756</v>
      </c>
      <c r="D39" s="7">
        <v>764</v>
      </c>
      <c r="E39" s="7">
        <v>819</v>
      </c>
      <c r="F39" s="20">
        <f t="shared" si="1"/>
        <v>1583</v>
      </c>
      <c r="G39" s="43" t="s">
        <v>29</v>
      </c>
      <c r="H39" s="46"/>
      <c r="I39" s="7">
        <v>728</v>
      </c>
      <c r="J39" s="7">
        <v>537</v>
      </c>
      <c r="K39" s="7">
        <v>596</v>
      </c>
      <c r="L39" s="39">
        <f>SUM(J39:K39)</f>
        <v>1133</v>
      </c>
      <c r="M39" s="32"/>
    </row>
    <row r="40" spans="1:13" ht="13.15" customHeight="1" x14ac:dyDescent="0.15">
      <c r="A40" s="13"/>
      <c r="B40" s="6" t="s">
        <v>10</v>
      </c>
      <c r="C40" s="7">
        <v>1057</v>
      </c>
      <c r="D40" s="7">
        <v>1036</v>
      </c>
      <c r="E40" s="7">
        <v>1041</v>
      </c>
      <c r="F40" s="20">
        <f t="shared" si="1"/>
        <v>2077</v>
      </c>
      <c r="G40" s="43"/>
      <c r="H40" s="44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1651</v>
      </c>
      <c r="D41" s="7">
        <v>1614</v>
      </c>
      <c r="E41" s="7">
        <v>1739</v>
      </c>
      <c r="F41" s="20">
        <f t="shared" si="1"/>
        <v>3353</v>
      </c>
      <c r="G41" s="43" t="s">
        <v>28</v>
      </c>
      <c r="H41" s="44"/>
      <c r="I41" s="7">
        <f>I37-94075</f>
        <v>1343</v>
      </c>
      <c r="J41" s="7">
        <f>J37-91748</f>
        <v>935</v>
      </c>
      <c r="K41" s="7">
        <f>K37-95823</f>
        <v>972</v>
      </c>
      <c r="L41" s="39">
        <f>SUM(J41:K41)</f>
        <v>1907</v>
      </c>
      <c r="M41" s="31"/>
    </row>
    <row r="42" spans="1:13" ht="13.15" customHeight="1" x14ac:dyDescent="0.15">
      <c r="A42" s="13"/>
      <c r="B42" s="6" t="s">
        <v>12</v>
      </c>
      <c r="C42" s="7">
        <v>1389</v>
      </c>
      <c r="D42" s="7">
        <v>1280</v>
      </c>
      <c r="E42" s="7">
        <v>1351</v>
      </c>
      <c r="F42" s="20">
        <f t="shared" si="1"/>
        <v>2631</v>
      </c>
      <c r="G42" s="45"/>
      <c r="H42" s="46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2515</v>
      </c>
      <c r="D43" s="7">
        <v>2216</v>
      </c>
      <c r="E43" s="7">
        <v>2137</v>
      </c>
      <c r="F43" s="20">
        <f t="shared" si="1"/>
        <v>4353</v>
      </c>
      <c r="G43" s="45"/>
      <c r="H43" s="46"/>
      <c r="I43" s="7"/>
      <c r="J43" s="7"/>
      <c r="K43" s="7"/>
      <c r="L43" s="14"/>
      <c r="M43" s="33"/>
    </row>
    <row r="44" spans="1:13" ht="13.15" customHeight="1" thickBot="1" x14ac:dyDescent="0.2">
      <c r="A44" s="47" t="s">
        <v>5</v>
      </c>
      <c r="B44" s="48"/>
      <c r="C44" s="25">
        <f>SUM(C38:C43)</f>
        <v>8421</v>
      </c>
      <c r="D44" s="25">
        <f>SUM(D38:D43)</f>
        <v>7994</v>
      </c>
      <c r="E44" s="25">
        <f>SUM(E38:E43)</f>
        <v>8167</v>
      </c>
      <c r="F44" s="26">
        <f t="shared" si="1"/>
        <v>16161</v>
      </c>
      <c r="G44" s="49"/>
      <c r="H44" s="50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K1:L1"/>
    <mergeCell ref="I2:L2"/>
    <mergeCell ref="G40:H40"/>
    <mergeCell ref="G41:H41"/>
    <mergeCell ref="G42:H42"/>
    <mergeCell ref="G23:H23"/>
    <mergeCell ref="A44:B44"/>
    <mergeCell ref="G35:H35"/>
    <mergeCell ref="G28:H28"/>
    <mergeCell ref="A37:B37"/>
    <mergeCell ref="G36:H36"/>
    <mergeCell ref="G37:H37"/>
    <mergeCell ref="G44:H44"/>
    <mergeCell ref="G38:H38"/>
    <mergeCell ref="G39:H39"/>
    <mergeCell ref="G43:H43"/>
    <mergeCell ref="A2:B3"/>
    <mergeCell ref="G2:H3"/>
    <mergeCell ref="C2:F2"/>
    <mergeCell ref="A27:B27"/>
    <mergeCell ref="A32:B32"/>
    <mergeCell ref="A13:B13"/>
    <mergeCell ref="A21:B21"/>
    <mergeCell ref="G19:H19"/>
    <mergeCell ref="G13:H13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 L38 L40:L44 L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'0101'!_AB6020</vt:lpstr>
      <vt:lpstr>'0201'!_AB6020</vt:lpstr>
      <vt:lpstr>'0301'!_AB6020</vt:lpstr>
      <vt:lpstr>'0401'!_AB6020</vt:lpstr>
      <vt:lpstr>'0501'!_AB6020</vt:lpstr>
      <vt:lpstr>'0601'!_AB6020</vt:lpstr>
      <vt:lpstr>'0701'!_AB6020</vt:lpstr>
      <vt:lpstr>'0801'!_AB6020</vt:lpstr>
      <vt:lpstr>'0901'!_AB6020</vt:lpstr>
      <vt:lpstr>'1001'!_AB6020</vt:lpstr>
      <vt:lpstr>'1101'!_AB6020</vt:lpstr>
      <vt:lpstr>'1201'!_AB6020</vt:lpstr>
      <vt:lpstr>'0101'!Print_Area</vt:lpstr>
      <vt:lpstr>'0201'!Print_Area</vt:lpstr>
      <vt:lpstr>'0301'!Print_Area</vt:lpstr>
      <vt:lpstr>'0401'!Print_Area</vt:lpstr>
      <vt:lpstr>'0601'!Print_Area</vt:lpstr>
      <vt:lpstr>'0701'!Print_Area</vt:lpstr>
      <vt:lpstr>'0901'!Print_Area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2020-12-01T03:25:28Z</cp:lastPrinted>
  <dcterms:created xsi:type="dcterms:W3CDTF">2004-04-14T02:06:10Z</dcterms:created>
  <dcterms:modified xsi:type="dcterms:W3CDTF">2020-12-09T02:18:02Z</dcterms:modified>
</cp:coreProperties>
</file>